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pivotTables/pivotTable47.xml" ContentType="application/vnd.openxmlformats-officedocument.spreadsheetml.pivotTable+xml"/>
  <Override PartName="/xl/pivotTables/pivotTable48.xml" ContentType="application/vnd.openxmlformats-officedocument.spreadsheetml.pivotTable+xml"/>
  <Override PartName="/xl/pivotTables/pivotTable49.xml" ContentType="application/vnd.openxmlformats-officedocument.spreadsheetml.pivotTable+xml"/>
  <Override PartName="/xl/pivotTables/pivotTable50.xml" ContentType="application/vnd.openxmlformats-officedocument.spreadsheetml.pivotTable+xml"/>
  <Override PartName="/xl/pivotTables/pivotTable51.xml" ContentType="application/vnd.openxmlformats-officedocument.spreadsheetml.pivotTable+xml"/>
  <Override PartName="/xl/pivotTables/pivotTable52.xml" ContentType="application/vnd.openxmlformats-officedocument.spreadsheetml.pivotTable+xml"/>
  <Override PartName="/xl/pivotTables/pivotTable53.xml" ContentType="application/vnd.openxmlformats-officedocument.spreadsheetml.pivotTable+xml"/>
  <Override PartName="/xl/pivotTables/pivotTable54.xml" ContentType="application/vnd.openxmlformats-officedocument.spreadsheetml.pivotTable+xml"/>
  <Override PartName="/xl/pivotTables/pivotTable55.xml" ContentType="application/vnd.openxmlformats-officedocument.spreadsheetml.pivotTable+xml"/>
  <Override PartName="/xl/pivotTables/pivotTable56.xml" ContentType="application/vnd.openxmlformats-officedocument.spreadsheetml.pivotTable+xml"/>
  <Override PartName="/xl/pivotTables/pivotTable57.xml" ContentType="application/vnd.openxmlformats-officedocument.spreadsheetml.pivotTable+xml"/>
  <Override PartName="/xl/pivotTables/pivotTable5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drawings/drawing4.xml" ContentType="application/vnd.openxmlformats-officedocument.drawingml.chartshapes+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5.xml" ContentType="application/vnd.openxmlformats-officedocument.drawing+xml"/>
  <Override PartName="/xl/slicers/slicer3.xml" ContentType="application/vnd.ms-excel.slicer+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Ex1.xml" ContentType="application/vnd.ms-office.chartex+xml"/>
  <Override PartName="/xl/charts/style23.xml" ContentType="application/vnd.ms-office.chartstyle+xml"/>
  <Override PartName="/xl/charts/colors23.xml" ContentType="application/vnd.ms-office.chartcolorstyle+xml"/>
  <Override PartName="/xl/drawings/drawing6.xml" ContentType="application/vnd.openxmlformats-officedocument.drawing+xml"/>
  <Override PartName="/xl/slicers/slicer4.xml" ContentType="application/vnd.ms-excel.slicer+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7.xml" ContentType="application/vnd.openxmlformats-officedocument.drawing+xml"/>
  <Override PartName="/xl/slicers/slicer5.xml" ContentType="application/vnd.ms-excel.slicer+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8.xml" ContentType="application/vnd.openxmlformats-officedocument.drawing+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166925"/>
  <mc:AlternateContent xmlns:mc="http://schemas.openxmlformats.org/markup-compatibility/2006">
    <mc:Choice Requires="x15">
      <x15ac:absPath xmlns:x15ac="http://schemas.microsoft.com/office/spreadsheetml/2010/11/ac" url="C:\Users\pc\Downloads\"/>
    </mc:Choice>
  </mc:AlternateContent>
  <xr:revisionPtr revIDLastSave="0" documentId="13_ncr:1_{7C497686-6394-46E5-9871-423498D0D439}" xr6:coauthVersionLast="47" xr6:coauthVersionMax="47" xr10:uidLastSave="{00000000-0000-0000-0000-000000000000}"/>
  <bookViews>
    <workbookView xWindow="-110" yWindow="-110" windowWidth="19420" windowHeight="11500" firstSheet="8" activeTab="8" xr2:uid="{00000000-000D-0000-FFFF-FFFF00000000}"/>
  </bookViews>
  <sheets>
    <sheet name="HR_Analytics" sheetId="1" r:id="rId1"/>
    <sheet name="Sheet20" sheetId="21" state="hidden" r:id="rId2"/>
    <sheet name="Sheet21" sheetId="22" state="hidden" r:id="rId3"/>
    <sheet name="pivot table employee demographi" sheetId="23" r:id="rId4"/>
    <sheet name="Pivot table 2" sheetId="7" r:id="rId5"/>
    <sheet name="performance" sheetId="25" r:id="rId6"/>
    <sheet name="compensation salary" sheetId="24" r:id="rId7"/>
    <sheet name="Pivot table" sheetId="2" r:id="rId8"/>
    <sheet name="Dashboard" sheetId="3" r:id="rId9"/>
    <sheet name="Attrition Analysis" sheetId="14" r:id="rId10"/>
    <sheet name="Employee Demographic" sheetId="16" r:id="rId11"/>
    <sheet name="Compensation &amp; salary" sheetId="17" r:id="rId12"/>
    <sheet name="Performance &amp; Satisfaction" sheetId="18" r:id="rId13"/>
    <sheet name="About" sheetId="20" r:id="rId14"/>
  </sheets>
  <definedNames>
    <definedName name="_xlnm._FilterDatabase" localSheetId="0" hidden="1">HR_Analytics!$A$1:$AS$1481</definedName>
    <definedName name="_xlchart.v1.0" hidden="1">'pivot table employee demographi'!$L$4:$L$9</definedName>
    <definedName name="_xlchart.v1.1" hidden="1">'pivot table employee demographi'!$M$4:$M$9</definedName>
    <definedName name="Slicer_Age2">#N/A</definedName>
    <definedName name="Slicer_Department">#N/A</definedName>
    <definedName name="Slicer_Department1">#N/A</definedName>
    <definedName name="Slicer_Department2">#N/A</definedName>
    <definedName name="Slicer_Education">#N/A</definedName>
    <definedName name="Slicer_Gender">#N/A</definedName>
    <definedName name="Slicer_Gender1">#N/A</definedName>
    <definedName name="Slicer_JobLevel">#N/A</definedName>
    <definedName name="Slicer_JobRole">#N/A</definedName>
    <definedName name="Slicer_JobRole1">#N/A</definedName>
    <definedName name="Slicer_JobRole2">#N/A</definedName>
    <definedName name="Slicer_MaritalStatus">#N/A</definedName>
    <definedName name="Slicer_month">#N/A</definedName>
    <definedName name="Slicer_month1">#N/A</definedName>
    <definedName name="Slicer_OverTime">#N/A</definedName>
    <definedName name="Slicer_PerformanceRating">#N/A</definedName>
    <definedName name="Slicer_SalarySlab">#N/A</definedName>
  </definedNames>
  <calcPr calcId="191029"/>
  <pivotCaches>
    <pivotCache cacheId="0" r:id="rId15"/>
    <pivotCache cacheId="1" r:id="rId16"/>
    <pivotCache cacheId="2" r:id="rId17"/>
  </pivotCaches>
  <extLst>
    <ext xmlns:x14="http://schemas.microsoft.com/office/spreadsheetml/2009/9/main" uri="{BBE1A952-AA13-448e-AADC-164F8A28A991}">
      <x14:slicerCaches>
        <x14:slicerCache r:id="rId18"/>
        <x14:slicerCache r:id="rId19"/>
        <x14:slicerCache r:id="rId20"/>
        <x14:slicerCache r:id="rId21"/>
        <x14:slicerCache r:id="rId22"/>
        <x14:slicerCache r:id="rId23"/>
        <x14:slicerCache r:id="rId24"/>
        <x14:slicerCache r:id="rId25"/>
        <x14:slicerCache r:id="rId26"/>
        <x14:slicerCache r:id="rId27"/>
        <x14:slicerCache r:id="rId28"/>
        <x14:slicerCache r:id="rId29"/>
        <x14:slicerCache r:id="rId30"/>
        <x14:slicerCache r:id="rId31"/>
        <x14:slicerCache r:id="rId32"/>
        <x14:slicerCache r:id="rId33"/>
        <x14:slicerCache r:id="rId3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9" i="25" l="1"/>
  <c r="C20" i="25"/>
  <c r="C21" i="25"/>
  <c r="C25" i="25"/>
  <c r="C26" i="25"/>
  <c r="C27" i="25"/>
  <c r="C28" i="25"/>
  <c r="C29" i="25"/>
  <c r="C37" i="25"/>
  <c r="C38" i="25"/>
  <c r="C39" i="25"/>
  <c r="C40" i="25"/>
  <c r="C41" i="25"/>
  <c r="C46" i="25"/>
  <c r="C47" i="25"/>
  <c r="C48" i="25"/>
  <c r="C49" i="25"/>
  <c r="C18" i="25"/>
  <c r="C53" i="24"/>
  <c r="C54" i="24"/>
  <c r="C55" i="24"/>
  <c r="C52" i="24"/>
  <c r="C46" i="24"/>
  <c r="C47" i="24"/>
  <c r="C48" i="24"/>
  <c r="C45" i="24"/>
  <c r="C34" i="24"/>
  <c r="C35" i="24"/>
  <c r="C36" i="24"/>
  <c r="C37" i="24"/>
  <c r="C38" i="24"/>
  <c r="C39" i="24"/>
  <c r="C40" i="24"/>
  <c r="C41" i="24"/>
  <c r="C33" i="24"/>
  <c r="C26" i="24"/>
  <c r="C27" i="24"/>
  <c r="C28" i="24"/>
  <c r="C29" i="24"/>
  <c r="C25" i="24"/>
  <c r="C20" i="24"/>
  <c r="C21" i="24"/>
  <c r="C22" i="24"/>
  <c r="C19" i="24"/>
  <c r="L5" i="23"/>
  <c r="L6" i="23"/>
  <c r="L7" i="23"/>
  <c r="L8" i="23"/>
  <c r="L9" i="23"/>
  <c r="L4" i="23"/>
  <c r="D15" i="23"/>
  <c r="D16" i="23"/>
  <c r="D14" i="23"/>
  <c r="E30" i="23"/>
  <c r="E31" i="23"/>
  <c r="E32" i="23"/>
  <c r="E33" i="23"/>
  <c r="E34" i="23"/>
  <c r="E35" i="23"/>
  <c r="E36" i="23"/>
  <c r="E37" i="23"/>
  <c r="E29" i="23"/>
  <c r="D30" i="23"/>
  <c r="D31" i="23"/>
  <c r="D32" i="23"/>
  <c r="D33" i="23"/>
  <c r="D34" i="23"/>
  <c r="D35" i="23"/>
  <c r="D36" i="23"/>
  <c r="D37" i="23"/>
  <c r="D29" i="23"/>
  <c r="C30" i="23"/>
  <c r="C31" i="23"/>
  <c r="C32" i="23"/>
  <c r="C33" i="23"/>
  <c r="C34" i="23"/>
  <c r="C35" i="23"/>
  <c r="C36" i="23"/>
  <c r="C37" i="23"/>
  <c r="C29" i="23"/>
  <c r="C21" i="23"/>
  <c r="C22" i="23"/>
  <c r="C23" i="23"/>
  <c r="C24" i="23"/>
  <c r="C25" i="23"/>
  <c r="C20" i="23"/>
  <c r="C9" i="23"/>
  <c r="C8" i="23"/>
  <c r="AR14" i="7"/>
  <c r="AR33" i="7"/>
  <c r="AQ33" i="7"/>
  <c r="AP35" i="7"/>
  <c r="AP36" i="7"/>
  <c r="AP37" i="7"/>
  <c r="AP38" i="7"/>
  <c r="AP34" i="7"/>
  <c r="AA13" i="2"/>
  <c r="J28" i="7"/>
  <c r="I28" i="7"/>
  <c r="H32" i="7"/>
  <c r="H33" i="7"/>
  <c r="H30" i="7"/>
  <c r="H31" i="7"/>
  <c r="H29" i="7"/>
  <c r="Q3" i="7"/>
  <c r="Q4" i="7"/>
  <c r="Q5" i="7"/>
  <c r="Q6" i="7"/>
  <c r="Q2" i="7"/>
  <c r="R33" i="2"/>
  <c r="R32" i="2"/>
  <c r="R2" i="2"/>
  <c r="C7" i="2"/>
  <c r="P11" i="7"/>
  <c r="U11" i="7"/>
  <c r="AQ49" i="7"/>
  <c r="AP51" i="7"/>
  <c r="AP52" i="7"/>
  <c r="AP53" i="7"/>
  <c r="AP54" i="7"/>
  <c r="AP55" i="7"/>
  <c r="AP50" i="7"/>
  <c r="AP47" i="7"/>
  <c r="AS43" i="7"/>
  <c r="AQ43" i="7"/>
  <c r="AP28" i="7"/>
  <c r="AP29" i="7"/>
  <c r="AQ27" i="7"/>
  <c r="AR27" i="7"/>
  <c r="AR18" i="7"/>
  <c r="AQ22" i="7"/>
  <c r="AQ23" i="7"/>
  <c r="AQ21" i="7"/>
  <c r="AQ17" i="7"/>
  <c r="AQ16" i="7"/>
  <c r="AQ15" i="7"/>
  <c r="AO7" i="7"/>
  <c r="L19" i="7"/>
  <c r="N19" i="7"/>
  <c r="AE8" i="7"/>
  <c r="AH27" i="7" s="1"/>
  <c r="AE9" i="7"/>
  <c r="AE10" i="7"/>
  <c r="AE7" i="7"/>
  <c r="B15" i="25"/>
  <c r="B11" i="25"/>
  <c r="B8" i="25"/>
  <c r="B4" i="25"/>
  <c r="D27" i="25"/>
  <c r="D28" i="25"/>
  <c r="D29" i="25"/>
  <c r="D26" i="25"/>
  <c r="D38" i="25"/>
  <c r="D39" i="25"/>
  <c r="D40" i="25"/>
  <c r="D41" i="25"/>
  <c r="D37" i="25"/>
  <c r="D47" i="25"/>
  <c r="D49" i="25"/>
  <c r="D48" i="25"/>
  <c r="D46" i="25"/>
  <c r="D18" i="25"/>
  <c r="D19" i="25"/>
  <c r="D21" i="25"/>
  <c r="D20" i="25"/>
  <c r="D53" i="24"/>
  <c r="D54" i="24"/>
  <c r="D55" i="24"/>
  <c r="D52" i="24"/>
  <c r="D46" i="24"/>
  <c r="D47" i="24"/>
  <c r="D48" i="24"/>
  <c r="D45" i="24"/>
  <c r="D34" i="24"/>
  <c r="D35" i="24"/>
  <c r="D36" i="24"/>
  <c r="D37" i="24"/>
  <c r="D38" i="24"/>
  <c r="D39" i="24"/>
  <c r="D40" i="24"/>
  <c r="D41" i="24"/>
  <c r="D33" i="24"/>
  <c r="D26" i="24"/>
  <c r="D27" i="24"/>
  <c r="D28" i="24"/>
  <c r="D29" i="24"/>
  <c r="D25" i="24"/>
  <c r="D20" i="24"/>
  <c r="D21" i="24"/>
  <c r="D22" i="24"/>
  <c r="D19" i="24"/>
  <c r="B15" i="24"/>
  <c r="B12" i="24"/>
  <c r="B8" i="24"/>
  <c r="B4" i="24"/>
  <c r="M5" i="23"/>
  <c r="M6" i="23"/>
  <c r="M7" i="23"/>
  <c r="M8" i="23"/>
  <c r="M9" i="23"/>
  <c r="M4" i="23"/>
  <c r="E15" i="23"/>
  <c r="E16" i="23"/>
  <c r="E14" i="23"/>
  <c r="B4" i="23"/>
  <c r="D21" i="23"/>
  <c r="D22" i="23"/>
  <c r="D23" i="23"/>
  <c r="D25" i="23"/>
  <c r="D24" i="23"/>
  <c r="D20" i="23"/>
  <c r="C15" i="23"/>
  <c r="D9" i="23"/>
  <c r="D8" i="23"/>
  <c r="O9" i="2"/>
  <c r="R6" i="7"/>
  <c r="Q24" i="2"/>
  <c r="Q20" i="2"/>
  <c r="AO3" i="7"/>
  <c r="S32" i="2"/>
  <c r="R3" i="7"/>
  <c r="R4" i="7"/>
  <c r="R5" i="7"/>
  <c r="R2" i="7"/>
  <c r="S33" i="2"/>
  <c r="I33" i="7"/>
  <c r="L25" i="7"/>
  <c r="AR16" i="7"/>
  <c r="I31" i="7"/>
  <c r="AR38" i="7"/>
  <c r="I29" i="7"/>
  <c r="AF8" i="7"/>
  <c r="AF9" i="7"/>
  <c r="AQ38" i="7"/>
  <c r="AQ29" i="7"/>
  <c r="AF10" i="7"/>
  <c r="AQ44" i="7"/>
  <c r="AR15" i="7"/>
  <c r="AQ51" i="7"/>
  <c r="J32" i="7"/>
  <c r="AF7" i="7"/>
  <c r="AR21" i="7"/>
  <c r="J30" i="7"/>
  <c r="I30" i="7"/>
  <c r="AQ54" i="7"/>
  <c r="AR17" i="7"/>
  <c r="AR35" i="7"/>
  <c r="AR36" i="7"/>
  <c r="AP7" i="7"/>
  <c r="AQ36" i="7"/>
  <c r="I32" i="7"/>
  <c r="AS44" i="7"/>
  <c r="AQ35" i="7"/>
  <c r="J31" i="7"/>
  <c r="J29" i="7"/>
  <c r="AQ52" i="7"/>
  <c r="AQ28" i="7"/>
  <c r="AR29" i="7"/>
  <c r="AR37" i="7"/>
  <c r="AR23" i="7"/>
  <c r="AQ53" i="7"/>
  <c r="AQ34" i="7"/>
  <c r="J33" i="7"/>
  <c r="G20" i="23" l="1"/>
  <c r="F20" i="23"/>
  <c r="AI7" i="7"/>
  <c r="U32" i="2"/>
  <c r="U33" i="2" s="1"/>
  <c r="AH26" i="7"/>
  <c r="AH7" i="7"/>
  <c r="AH14" i="7"/>
  <c r="AS21" i="7"/>
  <c r="AS23" i="7"/>
  <c r="Q11" i="7"/>
  <c r="R11" i="7"/>
  <c r="S11" i="7"/>
  <c r="T11" i="7"/>
  <c r="T33" i="2"/>
  <c r="AQ37" i="7"/>
  <c r="AR34" i="7"/>
  <c r="AR22" i="7"/>
  <c r="AR28" i="7"/>
  <c r="AQ55" i="7"/>
  <c r="AQ50" i="7"/>
  <c r="AI11" i="7"/>
  <c r="AS22" i="7" l="1"/>
  <c r="AK11" i="7"/>
  <c r="AN3" i="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755" i="1"/>
  <c r="AN756" i="1"/>
  <c r="AN757" i="1"/>
  <c r="AN758" i="1"/>
  <c r="AN759" i="1"/>
  <c r="AN760" i="1"/>
  <c r="AN761" i="1"/>
  <c r="AN762" i="1"/>
  <c r="AN763" i="1"/>
  <c r="AN764" i="1"/>
  <c r="AN765" i="1"/>
  <c r="AN766" i="1"/>
  <c r="AN767" i="1"/>
  <c r="AN768" i="1"/>
  <c r="AN769" i="1"/>
  <c r="AN770" i="1"/>
  <c r="AN771" i="1"/>
  <c r="AN772" i="1"/>
  <c r="AN773" i="1"/>
  <c r="AN774" i="1"/>
  <c r="AN775" i="1"/>
  <c r="AN776" i="1"/>
  <c r="AN777" i="1"/>
  <c r="AN778" i="1"/>
  <c r="AN779" i="1"/>
  <c r="AN780" i="1"/>
  <c r="AN781" i="1"/>
  <c r="AN782" i="1"/>
  <c r="AN783" i="1"/>
  <c r="AN784" i="1"/>
  <c r="AN785" i="1"/>
  <c r="AN786" i="1"/>
  <c r="AN787" i="1"/>
  <c r="AN788" i="1"/>
  <c r="AN789" i="1"/>
  <c r="AN790" i="1"/>
  <c r="AN791" i="1"/>
  <c r="AN792" i="1"/>
  <c r="AN793" i="1"/>
  <c r="AN794" i="1"/>
  <c r="AN795" i="1"/>
  <c r="AN796" i="1"/>
  <c r="AN797" i="1"/>
  <c r="AN798" i="1"/>
  <c r="AN799" i="1"/>
  <c r="AN800" i="1"/>
  <c r="AN801" i="1"/>
  <c r="AN802" i="1"/>
  <c r="AN803" i="1"/>
  <c r="AN804" i="1"/>
  <c r="AN805" i="1"/>
  <c r="AN806" i="1"/>
  <c r="AN807" i="1"/>
  <c r="AN808" i="1"/>
  <c r="AN809" i="1"/>
  <c r="AN810" i="1"/>
  <c r="AN811" i="1"/>
  <c r="AN812" i="1"/>
  <c r="AN813" i="1"/>
  <c r="AN814" i="1"/>
  <c r="AN815" i="1"/>
  <c r="AN816" i="1"/>
  <c r="AN817" i="1"/>
  <c r="AN818" i="1"/>
  <c r="AN819" i="1"/>
  <c r="AN820" i="1"/>
  <c r="AN821" i="1"/>
  <c r="AN822" i="1"/>
  <c r="AN823" i="1"/>
  <c r="AN824" i="1"/>
  <c r="AN825" i="1"/>
  <c r="AN826" i="1"/>
  <c r="AN827" i="1"/>
  <c r="AN828" i="1"/>
  <c r="AN829" i="1"/>
  <c r="AN830" i="1"/>
  <c r="AN831" i="1"/>
  <c r="AN832" i="1"/>
  <c r="AN833" i="1"/>
  <c r="AN834" i="1"/>
  <c r="AN835" i="1"/>
  <c r="AN836" i="1"/>
  <c r="AN837" i="1"/>
  <c r="AN838" i="1"/>
  <c r="AN839" i="1"/>
  <c r="AN840" i="1"/>
  <c r="AN841" i="1"/>
  <c r="AN842" i="1"/>
  <c r="AN843" i="1"/>
  <c r="AN844" i="1"/>
  <c r="AN845" i="1"/>
  <c r="AN846" i="1"/>
  <c r="AN847" i="1"/>
  <c r="AN848" i="1"/>
  <c r="AN849" i="1"/>
  <c r="AN850" i="1"/>
  <c r="AN851" i="1"/>
  <c r="AN852" i="1"/>
  <c r="AN853" i="1"/>
  <c r="AN854" i="1"/>
  <c r="AN855" i="1"/>
  <c r="AN856" i="1"/>
  <c r="AN857" i="1"/>
  <c r="AN858" i="1"/>
  <c r="AN859" i="1"/>
  <c r="AN860" i="1"/>
  <c r="AN861" i="1"/>
  <c r="AN862" i="1"/>
  <c r="AN863" i="1"/>
  <c r="AN864" i="1"/>
  <c r="AN865" i="1"/>
  <c r="AN866" i="1"/>
  <c r="AN867" i="1"/>
  <c r="AN868" i="1"/>
  <c r="AN869" i="1"/>
  <c r="AN870" i="1"/>
  <c r="AN871" i="1"/>
  <c r="AN872" i="1"/>
  <c r="AN873" i="1"/>
  <c r="AN874" i="1"/>
  <c r="AN875" i="1"/>
  <c r="AN876" i="1"/>
  <c r="AN877" i="1"/>
  <c r="AN878" i="1"/>
  <c r="AN879" i="1"/>
  <c r="AN880" i="1"/>
  <c r="AN881" i="1"/>
  <c r="AN882" i="1"/>
  <c r="AN883" i="1"/>
  <c r="AN884" i="1"/>
  <c r="AN885" i="1"/>
  <c r="AN886" i="1"/>
  <c r="AN887" i="1"/>
  <c r="AN888" i="1"/>
  <c r="AN889" i="1"/>
  <c r="AN890" i="1"/>
  <c r="AN891" i="1"/>
  <c r="AN892" i="1"/>
  <c r="AN893" i="1"/>
  <c r="AN894" i="1"/>
  <c r="AN895" i="1"/>
  <c r="AN896" i="1"/>
  <c r="AN897" i="1"/>
  <c r="AN898" i="1"/>
  <c r="AN899" i="1"/>
  <c r="AN900" i="1"/>
  <c r="AN901" i="1"/>
  <c r="AN902" i="1"/>
  <c r="AN903" i="1"/>
  <c r="AN904" i="1"/>
  <c r="AN905" i="1"/>
  <c r="AN906" i="1"/>
  <c r="AN907" i="1"/>
  <c r="AN908" i="1"/>
  <c r="AN909" i="1"/>
  <c r="AN910" i="1"/>
  <c r="AN911" i="1"/>
  <c r="AN912" i="1"/>
  <c r="AN913" i="1"/>
  <c r="AN914" i="1"/>
  <c r="AN915" i="1"/>
  <c r="AN916" i="1"/>
  <c r="AN917" i="1"/>
  <c r="AN918" i="1"/>
  <c r="AN919" i="1"/>
  <c r="AN920" i="1"/>
  <c r="AN921" i="1"/>
  <c r="AN922" i="1"/>
  <c r="AN923" i="1"/>
  <c r="AN924" i="1"/>
  <c r="AN925" i="1"/>
  <c r="AN926" i="1"/>
  <c r="AN927" i="1"/>
  <c r="AN928" i="1"/>
  <c r="AN929" i="1"/>
  <c r="AN930" i="1"/>
  <c r="AN931" i="1"/>
  <c r="AN932" i="1"/>
  <c r="AN933" i="1"/>
  <c r="AN934" i="1"/>
  <c r="AN935" i="1"/>
  <c r="AN936" i="1"/>
  <c r="AN937" i="1"/>
  <c r="AN938" i="1"/>
  <c r="AN939" i="1"/>
  <c r="AN940" i="1"/>
  <c r="AN941" i="1"/>
  <c r="AN942" i="1"/>
  <c r="AN943" i="1"/>
  <c r="AN944" i="1"/>
  <c r="AN945" i="1"/>
  <c r="AN946" i="1"/>
  <c r="AN947" i="1"/>
  <c r="AN948" i="1"/>
  <c r="AN949" i="1"/>
  <c r="AN950" i="1"/>
  <c r="AN951" i="1"/>
  <c r="AN952" i="1"/>
  <c r="AN953" i="1"/>
  <c r="AN954" i="1"/>
  <c r="AN955" i="1"/>
  <c r="AN956" i="1"/>
  <c r="AN957" i="1"/>
  <c r="AN958" i="1"/>
  <c r="AN959" i="1"/>
  <c r="AN960" i="1"/>
  <c r="AN961" i="1"/>
  <c r="AN962" i="1"/>
  <c r="AN963" i="1"/>
  <c r="AN964" i="1"/>
  <c r="AN965" i="1"/>
  <c r="AN966" i="1"/>
  <c r="AN967" i="1"/>
  <c r="AN968" i="1"/>
  <c r="AN969" i="1"/>
  <c r="AN970" i="1"/>
  <c r="AN971" i="1"/>
  <c r="AN972" i="1"/>
  <c r="AN973" i="1"/>
  <c r="AN974" i="1"/>
  <c r="AN975" i="1"/>
  <c r="AN976" i="1"/>
  <c r="AN977" i="1"/>
  <c r="AN978" i="1"/>
  <c r="AN979" i="1"/>
  <c r="AN980" i="1"/>
  <c r="AN981" i="1"/>
  <c r="AN982" i="1"/>
  <c r="AN983" i="1"/>
  <c r="AN984" i="1"/>
  <c r="AN985" i="1"/>
  <c r="AN986" i="1"/>
  <c r="AN987" i="1"/>
  <c r="AN988" i="1"/>
  <c r="AN989" i="1"/>
  <c r="AN990" i="1"/>
  <c r="AN991" i="1"/>
  <c r="AN992" i="1"/>
  <c r="AN993" i="1"/>
  <c r="AN994" i="1"/>
  <c r="AN995" i="1"/>
  <c r="AN996" i="1"/>
  <c r="AN997" i="1"/>
  <c r="AN998" i="1"/>
  <c r="AN999" i="1"/>
  <c r="AN1000" i="1"/>
  <c r="AN1001" i="1"/>
  <c r="AN1002" i="1"/>
  <c r="AN1003" i="1"/>
  <c r="AN1004" i="1"/>
  <c r="AN1005" i="1"/>
  <c r="AN1006" i="1"/>
  <c r="AN1007" i="1"/>
  <c r="AN1008" i="1"/>
  <c r="AN1009" i="1"/>
  <c r="AN1010" i="1"/>
  <c r="AN1011" i="1"/>
  <c r="AN1012" i="1"/>
  <c r="AN1013" i="1"/>
  <c r="AN1014" i="1"/>
  <c r="AN1015" i="1"/>
  <c r="AN1016" i="1"/>
  <c r="AN1017" i="1"/>
  <c r="AN1018" i="1"/>
  <c r="AN1019" i="1"/>
  <c r="AN1020" i="1"/>
  <c r="AN1021" i="1"/>
  <c r="AN1022" i="1"/>
  <c r="AN1023" i="1"/>
  <c r="AN1024" i="1"/>
  <c r="AN1025" i="1"/>
  <c r="AN1026" i="1"/>
  <c r="AN1027" i="1"/>
  <c r="AN1028" i="1"/>
  <c r="AN1029" i="1"/>
  <c r="AN1030" i="1"/>
  <c r="AN1031" i="1"/>
  <c r="AN1032" i="1"/>
  <c r="AN1033" i="1"/>
  <c r="AN1034" i="1"/>
  <c r="AN1035" i="1"/>
  <c r="AN1036" i="1"/>
  <c r="AN1037" i="1"/>
  <c r="AN1038" i="1"/>
  <c r="AN1039" i="1"/>
  <c r="AN1040" i="1"/>
  <c r="AN1041" i="1"/>
  <c r="AN1042" i="1"/>
  <c r="AN1043" i="1"/>
  <c r="AN1044" i="1"/>
  <c r="AN1045" i="1"/>
  <c r="AN1046" i="1"/>
  <c r="AN1047" i="1"/>
  <c r="AN1048" i="1"/>
  <c r="AN1049" i="1"/>
  <c r="AN1050" i="1"/>
  <c r="AN1051" i="1"/>
  <c r="AN1052" i="1"/>
  <c r="AN1053" i="1"/>
  <c r="AN1054" i="1"/>
  <c r="AN1055" i="1"/>
  <c r="AN1056" i="1"/>
  <c r="AN1057" i="1"/>
  <c r="AN1058" i="1"/>
  <c r="AN1059" i="1"/>
  <c r="AN1060" i="1"/>
  <c r="AN1061" i="1"/>
  <c r="AN1062" i="1"/>
  <c r="AN1063" i="1"/>
  <c r="AN1064" i="1"/>
  <c r="AN1065" i="1"/>
  <c r="AN1066" i="1"/>
  <c r="AN1067" i="1"/>
  <c r="AN1068" i="1"/>
  <c r="AN1069" i="1"/>
  <c r="AN1070" i="1"/>
  <c r="AN1071" i="1"/>
  <c r="AN1072" i="1"/>
  <c r="AN1073" i="1"/>
  <c r="AN1074" i="1"/>
  <c r="AN1075" i="1"/>
  <c r="AN1076" i="1"/>
  <c r="AN1077" i="1"/>
  <c r="AN1078" i="1"/>
  <c r="AN1079" i="1"/>
  <c r="AN1080" i="1"/>
  <c r="AN1081" i="1"/>
  <c r="AN1082" i="1"/>
  <c r="AN1083" i="1"/>
  <c r="AN1084" i="1"/>
  <c r="AN1085" i="1"/>
  <c r="AN1086" i="1"/>
  <c r="AN1087" i="1"/>
  <c r="AN1088" i="1"/>
  <c r="AN1089" i="1"/>
  <c r="AN1090" i="1"/>
  <c r="AN1091" i="1"/>
  <c r="AN1092" i="1"/>
  <c r="AN1093" i="1"/>
  <c r="AN1094" i="1"/>
  <c r="AN1095" i="1"/>
  <c r="AN1096" i="1"/>
  <c r="AN1097" i="1"/>
  <c r="AN1098" i="1"/>
  <c r="AN1099" i="1"/>
  <c r="AN1100" i="1"/>
  <c r="AN1101" i="1"/>
  <c r="AN1102" i="1"/>
  <c r="AN1103" i="1"/>
  <c r="AN1104" i="1"/>
  <c r="AN1105" i="1"/>
  <c r="AN1106" i="1"/>
  <c r="AN1107" i="1"/>
  <c r="AN1108" i="1"/>
  <c r="AN1109" i="1"/>
  <c r="AN1110" i="1"/>
  <c r="AN1111" i="1"/>
  <c r="AN1112" i="1"/>
  <c r="AN1113" i="1"/>
  <c r="AN1114" i="1"/>
  <c r="AN1115" i="1"/>
  <c r="AN1116" i="1"/>
  <c r="AN1117" i="1"/>
  <c r="AN1118" i="1"/>
  <c r="AN1119" i="1"/>
  <c r="AN1120" i="1"/>
  <c r="AN1121" i="1"/>
  <c r="AN1122" i="1"/>
  <c r="AN1123" i="1"/>
  <c r="AN1124" i="1"/>
  <c r="AN1125" i="1"/>
  <c r="AN1126" i="1"/>
  <c r="AN1127" i="1"/>
  <c r="AN1128" i="1"/>
  <c r="AN1129" i="1"/>
  <c r="AN1130" i="1"/>
  <c r="AN1131" i="1"/>
  <c r="AN1132" i="1"/>
  <c r="AN1133" i="1"/>
  <c r="AN1134" i="1"/>
  <c r="AN1135" i="1"/>
  <c r="AN1136" i="1"/>
  <c r="AN1137" i="1"/>
  <c r="AN1138" i="1"/>
  <c r="AN1139" i="1"/>
  <c r="AN1140" i="1"/>
  <c r="AN1141" i="1"/>
  <c r="AN1142" i="1"/>
  <c r="AN1143" i="1"/>
  <c r="AN1144" i="1"/>
  <c r="AN1145" i="1"/>
  <c r="AN1146" i="1"/>
  <c r="AN1147" i="1"/>
  <c r="AN1148" i="1"/>
  <c r="AN1149" i="1"/>
  <c r="AN1150" i="1"/>
  <c r="AN1151" i="1"/>
  <c r="AN1152" i="1"/>
  <c r="AN1153" i="1"/>
  <c r="AN1154" i="1"/>
  <c r="AN1155" i="1"/>
  <c r="AN1156" i="1"/>
  <c r="AN1157" i="1"/>
  <c r="AN1158" i="1"/>
  <c r="AN1159" i="1"/>
  <c r="AN1160" i="1"/>
  <c r="AN1161" i="1"/>
  <c r="AN1162" i="1"/>
  <c r="AN1163" i="1"/>
  <c r="AN1164" i="1"/>
  <c r="AN1165" i="1"/>
  <c r="AN1166" i="1"/>
  <c r="AN1167" i="1"/>
  <c r="AN1168" i="1"/>
  <c r="AN1169" i="1"/>
  <c r="AN1170" i="1"/>
  <c r="AN1171" i="1"/>
  <c r="AN1172" i="1"/>
  <c r="AN1173" i="1"/>
  <c r="AN1174" i="1"/>
  <c r="AN1175" i="1"/>
  <c r="AN1176" i="1"/>
  <c r="AN1177" i="1"/>
  <c r="AN1178" i="1"/>
  <c r="AN1179" i="1"/>
  <c r="AN1180" i="1"/>
  <c r="AN1181" i="1"/>
  <c r="AN1182" i="1"/>
  <c r="AN1183" i="1"/>
  <c r="AN1184" i="1"/>
  <c r="AN1185" i="1"/>
  <c r="AN1186" i="1"/>
  <c r="AN1187" i="1"/>
  <c r="AN1188" i="1"/>
  <c r="AN1189" i="1"/>
  <c r="AN1190" i="1"/>
  <c r="AN1191" i="1"/>
  <c r="AN1192" i="1"/>
  <c r="AN1193" i="1"/>
  <c r="AN1194" i="1"/>
  <c r="AN1195" i="1"/>
  <c r="AN1196" i="1"/>
  <c r="AN1197" i="1"/>
  <c r="AN1198" i="1"/>
  <c r="AN1199" i="1"/>
  <c r="AN1200" i="1"/>
  <c r="AN1201" i="1"/>
  <c r="AN1202" i="1"/>
  <c r="AN1203" i="1"/>
  <c r="AN1204" i="1"/>
  <c r="AN1205" i="1"/>
  <c r="AN1206" i="1"/>
  <c r="AN1207" i="1"/>
  <c r="AN1208" i="1"/>
  <c r="AN1209" i="1"/>
  <c r="AN1210" i="1"/>
  <c r="AN1211" i="1"/>
  <c r="AN1212" i="1"/>
  <c r="AN1213" i="1"/>
  <c r="AN1214" i="1"/>
  <c r="AN1215" i="1"/>
  <c r="AN1216" i="1"/>
  <c r="AN1217" i="1"/>
  <c r="AN1218" i="1"/>
  <c r="AN1219" i="1"/>
  <c r="AN1220" i="1"/>
  <c r="AN1221" i="1"/>
  <c r="AN1222" i="1"/>
  <c r="AN1223" i="1"/>
  <c r="AN1224" i="1"/>
  <c r="AN1225" i="1"/>
  <c r="AN1226" i="1"/>
  <c r="AN1227" i="1"/>
  <c r="AN1228" i="1"/>
  <c r="AN1229" i="1"/>
  <c r="AN1230" i="1"/>
  <c r="AN1231" i="1"/>
  <c r="AN1232" i="1"/>
  <c r="AN1233" i="1"/>
  <c r="AN1234" i="1"/>
  <c r="AN1235" i="1"/>
  <c r="AN1236" i="1"/>
  <c r="AN1237" i="1"/>
  <c r="AN1238" i="1"/>
  <c r="AN1239" i="1"/>
  <c r="AN1240" i="1"/>
  <c r="AN1241" i="1"/>
  <c r="AN1242" i="1"/>
  <c r="AN1243" i="1"/>
  <c r="AN1244" i="1"/>
  <c r="AN1245" i="1"/>
  <c r="AN1246" i="1"/>
  <c r="AN1247" i="1"/>
  <c r="AN1248" i="1"/>
  <c r="AN1249" i="1"/>
  <c r="AN1250" i="1"/>
  <c r="AN1251" i="1"/>
  <c r="AN1252" i="1"/>
  <c r="AN1253" i="1"/>
  <c r="AN1254" i="1"/>
  <c r="AN1255" i="1"/>
  <c r="AN1256" i="1"/>
  <c r="AN1257" i="1"/>
  <c r="AN1258" i="1"/>
  <c r="AN1259" i="1"/>
  <c r="AN1260" i="1"/>
  <c r="AN1261" i="1"/>
  <c r="AN1262" i="1"/>
  <c r="AN1263" i="1"/>
  <c r="AN1264" i="1"/>
  <c r="AN1265" i="1"/>
  <c r="AN1266" i="1"/>
  <c r="AN1267" i="1"/>
  <c r="AN1268" i="1"/>
  <c r="AN1269" i="1"/>
  <c r="AN1270" i="1"/>
  <c r="AN1271" i="1"/>
  <c r="AN1272" i="1"/>
  <c r="AN1273" i="1"/>
  <c r="AN1274" i="1"/>
  <c r="AN1275" i="1"/>
  <c r="AN1276" i="1"/>
  <c r="AN1277" i="1"/>
  <c r="AN1278" i="1"/>
  <c r="AN1279" i="1"/>
  <c r="AN1280" i="1"/>
  <c r="AN1281" i="1"/>
  <c r="AN1282" i="1"/>
  <c r="AN1283" i="1"/>
  <c r="AN1284" i="1"/>
  <c r="AN1285" i="1"/>
  <c r="AN1286" i="1"/>
  <c r="AN1287" i="1"/>
  <c r="AN1288" i="1"/>
  <c r="AN1289" i="1"/>
  <c r="AN1290" i="1"/>
  <c r="AN1291" i="1"/>
  <c r="AN1292" i="1"/>
  <c r="AN1293" i="1"/>
  <c r="AN1294" i="1"/>
  <c r="AN1295" i="1"/>
  <c r="AN1296" i="1"/>
  <c r="AN1297" i="1"/>
  <c r="AN1298" i="1"/>
  <c r="AN1299" i="1"/>
  <c r="AN1300" i="1"/>
  <c r="AN1301" i="1"/>
  <c r="AN1302" i="1"/>
  <c r="AN1303" i="1"/>
  <c r="AN1304" i="1"/>
  <c r="AN1305" i="1"/>
  <c r="AN1306" i="1"/>
  <c r="AN1307" i="1"/>
  <c r="AN1308" i="1"/>
  <c r="AN1309" i="1"/>
  <c r="AN1310" i="1"/>
  <c r="AN1311" i="1"/>
  <c r="AN1312" i="1"/>
  <c r="AN1313" i="1"/>
  <c r="AN1314" i="1"/>
  <c r="AN1315" i="1"/>
  <c r="AN1316" i="1"/>
  <c r="AN1317" i="1"/>
  <c r="AN1318" i="1"/>
  <c r="AN1319" i="1"/>
  <c r="AN1320" i="1"/>
  <c r="AN1321" i="1"/>
  <c r="AN1322" i="1"/>
  <c r="AN1323" i="1"/>
  <c r="AN1324" i="1"/>
  <c r="AN1325" i="1"/>
  <c r="AN1326" i="1"/>
  <c r="AN1327" i="1"/>
  <c r="AN1328" i="1"/>
  <c r="AN1329" i="1"/>
  <c r="AN1330" i="1"/>
  <c r="AN1331" i="1"/>
  <c r="AN1332" i="1"/>
  <c r="AN1333" i="1"/>
  <c r="AN1334" i="1"/>
  <c r="AN1335" i="1"/>
  <c r="AN1336" i="1"/>
  <c r="AN1337" i="1"/>
  <c r="AN1338" i="1"/>
  <c r="AN1339" i="1"/>
  <c r="AN1340" i="1"/>
  <c r="AN1341" i="1"/>
  <c r="AN1342" i="1"/>
  <c r="AN1343" i="1"/>
  <c r="AN1344" i="1"/>
  <c r="AN1345" i="1"/>
  <c r="AN1346" i="1"/>
  <c r="AN1347" i="1"/>
  <c r="AN1348" i="1"/>
  <c r="AN1349" i="1"/>
  <c r="AN1350" i="1"/>
  <c r="AN1351" i="1"/>
  <c r="AN1352" i="1"/>
  <c r="AN1353" i="1"/>
  <c r="AN1354" i="1"/>
  <c r="AN1355" i="1"/>
  <c r="AN1356" i="1"/>
  <c r="AN1357" i="1"/>
  <c r="AN1358" i="1"/>
  <c r="AN1359" i="1"/>
  <c r="AN1360" i="1"/>
  <c r="AN1361" i="1"/>
  <c r="AN1362" i="1"/>
  <c r="AN1363" i="1"/>
  <c r="AN1364" i="1"/>
  <c r="AN1365" i="1"/>
  <c r="AN1366" i="1"/>
  <c r="AN1367" i="1"/>
  <c r="AN1368" i="1"/>
  <c r="AN1369" i="1"/>
  <c r="AN1370" i="1"/>
  <c r="AN1371" i="1"/>
  <c r="AN1372" i="1"/>
  <c r="AN1373" i="1"/>
  <c r="AN1374" i="1"/>
  <c r="AN1375" i="1"/>
  <c r="AN1376" i="1"/>
  <c r="AN1377" i="1"/>
  <c r="AN1378" i="1"/>
  <c r="AN1379" i="1"/>
  <c r="AN1380" i="1"/>
  <c r="AN1381" i="1"/>
  <c r="AN1382" i="1"/>
  <c r="AN1383" i="1"/>
  <c r="AN1384" i="1"/>
  <c r="AN1385" i="1"/>
  <c r="AN1386" i="1"/>
  <c r="AN1387" i="1"/>
  <c r="AN1388" i="1"/>
  <c r="AN1389" i="1"/>
  <c r="AN1390" i="1"/>
  <c r="AN1391" i="1"/>
  <c r="AN1392" i="1"/>
  <c r="AN1393" i="1"/>
  <c r="AN1394" i="1"/>
  <c r="AN1395" i="1"/>
  <c r="AN1396" i="1"/>
  <c r="AN1397" i="1"/>
  <c r="AN1398" i="1"/>
  <c r="AN1399" i="1"/>
  <c r="AN1400" i="1"/>
  <c r="AN1401" i="1"/>
  <c r="AN1402" i="1"/>
  <c r="AN1403" i="1"/>
  <c r="AN1404" i="1"/>
  <c r="AN1405" i="1"/>
  <c r="AN1406" i="1"/>
  <c r="AN1407" i="1"/>
  <c r="AN1408" i="1"/>
  <c r="AN1409" i="1"/>
  <c r="AN1410" i="1"/>
  <c r="AN1411" i="1"/>
  <c r="AN1412" i="1"/>
  <c r="AN1413" i="1"/>
  <c r="AN1414" i="1"/>
  <c r="AN1415" i="1"/>
  <c r="AN1416" i="1"/>
  <c r="AN1417" i="1"/>
  <c r="AN1418" i="1"/>
  <c r="AN1419" i="1"/>
  <c r="AN1420" i="1"/>
  <c r="AN1421" i="1"/>
  <c r="AN1422" i="1"/>
  <c r="AN1423" i="1"/>
  <c r="AN1424" i="1"/>
  <c r="AN1425" i="1"/>
  <c r="AN1426" i="1"/>
  <c r="AN1427" i="1"/>
  <c r="AN1428" i="1"/>
  <c r="AN1429" i="1"/>
  <c r="AN1430" i="1"/>
  <c r="AN1431" i="1"/>
  <c r="AN1432" i="1"/>
  <c r="AN1433" i="1"/>
  <c r="AN1434" i="1"/>
  <c r="AN1435" i="1"/>
  <c r="AN1436" i="1"/>
  <c r="AN1437" i="1"/>
  <c r="AN1438" i="1"/>
  <c r="AN1439" i="1"/>
  <c r="AN1440" i="1"/>
  <c r="AN1441" i="1"/>
  <c r="AN1442" i="1"/>
  <c r="AN1443" i="1"/>
  <c r="AN1444" i="1"/>
  <c r="AN1445" i="1"/>
  <c r="AN1446" i="1"/>
  <c r="AN1447" i="1"/>
  <c r="AN1448" i="1"/>
  <c r="AN1449" i="1"/>
  <c r="AN1450" i="1"/>
  <c r="AN1451" i="1"/>
  <c r="AN1452" i="1"/>
  <c r="AN1453" i="1"/>
  <c r="AN1454" i="1"/>
  <c r="AN1455" i="1"/>
  <c r="AN1456" i="1"/>
  <c r="AN1457" i="1"/>
  <c r="AN1458" i="1"/>
  <c r="AN1459" i="1"/>
  <c r="AN1460" i="1"/>
  <c r="AN1461" i="1"/>
  <c r="AN1462" i="1"/>
  <c r="AN1463" i="1"/>
  <c r="AN1464" i="1"/>
  <c r="AN1465" i="1"/>
  <c r="AN1466" i="1"/>
  <c r="AN1467" i="1"/>
  <c r="AN1468" i="1"/>
  <c r="AN1469" i="1"/>
  <c r="AN1470" i="1"/>
  <c r="AN1471" i="1"/>
  <c r="AN1472" i="1"/>
  <c r="AN1473" i="1"/>
  <c r="AN1474" i="1"/>
  <c r="AN1475" i="1"/>
  <c r="AN1476" i="1"/>
  <c r="AN1477" i="1"/>
  <c r="AN1478" i="1"/>
  <c r="AN1479" i="1"/>
  <c r="AN1480" i="1"/>
  <c r="AN1481" i="1"/>
  <c r="AN2" i="1"/>
  <c r="AM3" i="1"/>
  <c r="AM4" i="1"/>
  <c r="AM5" i="1"/>
  <c r="AM6" i="1"/>
  <c r="AM7" i="1"/>
  <c r="AM8" i="1"/>
  <c r="AM9" i="1"/>
  <c r="AM10" i="1"/>
  <c r="AM11" i="1"/>
  <c r="AM12" i="1"/>
  <c r="AM13" i="1"/>
  <c r="AM14" i="1"/>
  <c r="AM15" i="1"/>
  <c r="AM16" i="1"/>
  <c r="AM17" i="1"/>
  <c r="AM18" i="1"/>
  <c r="AM19" i="1"/>
  <c r="AM20" i="1"/>
  <c r="AM21" i="1"/>
  <c r="AM22" i="1"/>
  <c r="AM23" i="1"/>
  <c r="AM24" i="1"/>
  <c r="AM25" i="1"/>
  <c r="AM26" i="1"/>
  <c r="AM27" i="1"/>
  <c r="AM28" i="1"/>
  <c r="AM29" i="1"/>
  <c r="AM30" i="1"/>
  <c r="AM31" i="1"/>
  <c r="AM32" i="1"/>
  <c r="AM33" i="1"/>
  <c r="AM34" i="1"/>
  <c r="AM35" i="1"/>
  <c r="AM36" i="1"/>
  <c r="AM37" i="1"/>
  <c r="AM38" i="1"/>
  <c r="AM39" i="1"/>
  <c r="AM40" i="1"/>
  <c r="AM41" i="1"/>
  <c r="AM42" i="1"/>
  <c r="AM43" i="1"/>
  <c r="AM44" i="1"/>
  <c r="AM45" i="1"/>
  <c r="AM46" i="1"/>
  <c r="AM47" i="1"/>
  <c r="AM48" i="1"/>
  <c r="AM49" i="1"/>
  <c r="AM50" i="1"/>
  <c r="AM51" i="1"/>
  <c r="AM52" i="1"/>
  <c r="AM53" i="1"/>
  <c r="AM54" i="1"/>
  <c r="AM55" i="1"/>
  <c r="AM56" i="1"/>
  <c r="AM57" i="1"/>
  <c r="AM58" i="1"/>
  <c r="AM59" i="1"/>
  <c r="AM60" i="1"/>
  <c r="AM61" i="1"/>
  <c r="AM62" i="1"/>
  <c r="AM63" i="1"/>
  <c r="AM64" i="1"/>
  <c r="AM65" i="1"/>
  <c r="AM66" i="1"/>
  <c r="AM67" i="1"/>
  <c r="AM68" i="1"/>
  <c r="AM69" i="1"/>
  <c r="AM70" i="1"/>
  <c r="AM71" i="1"/>
  <c r="AM72" i="1"/>
  <c r="AM73" i="1"/>
  <c r="AM74" i="1"/>
  <c r="AM75" i="1"/>
  <c r="AM76" i="1"/>
  <c r="AM77" i="1"/>
  <c r="AM78" i="1"/>
  <c r="AM79" i="1"/>
  <c r="AM80" i="1"/>
  <c r="AM81" i="1"/>
  <c r="AM82" i="1"/>
  <c r="AM83" i="1"/>
  <c r="AM84" i="1"/>
  <c r="AM85" i="1"/>
  <c r="AM86" i="1"/>
  <c r="AM87" i="1"/>
  <c r="AM88" i="1"/>
  <c r="AM89" i="1"/>
  <c r="AM90" i="1"/>
  <c r="AM91" i="1"/>
  <c r="AM92" i="1"/>
  <c r="AM93" i="1"/>
  <c r="AM94" i="1"/>
  <c r="AM95" i="1"/>
  <c r="AM96" i="1"/>
  <c r="AM97" i="1"/>
  <c r="AM98" i="1"/>
  <c r="AM99" i="1"/>
  <c r="AM100" i="1"/>
  <c r="AM101" i="1"/>
  <c r="AM102" i="1"/>
  <c r="AM103" i="1"/>
  <c r="AM104" i="1"/>
  <c r="AM105" i="1"/>
  <c r="AM106" i="1"/>
  <c r="AM107" i="1"/>
  <c r="AM108" i="1"/>
  <c r="AM109" i="1"/>
  <c r="AM110" i="1"/>
  <c r="AM111" i="1"/>
  <c r="AM112" i="1"/>
  <c r="AM113" i="1"/>
  <c r="AM114" i="1"/>
  <c r="AM115" i="1"/>
  <c r="AM116" i="1"/>
  <c r="AM117" i="1"/>
  <c r="AM118" i="1"/>
  <c r="AM119" i="1"/>
  <c r="AM120" i="1"/>
  <c r="AM121" i="1"/>
  <c r="AM122" i="1"/>
  <c r="AM123" i="1"/>
  <c r="AM124" i="1"/>
  <c r="AM125" i="1"/>
  <c r="AM126" i="1"/>
  <c r="AM127" i="1"/>
  <c r="AM128" i="1"/>
  <c r="AM129" i="1"/>
  <c r="AM130" i="1"/>
  <c r="AM131" i="1"/>
  <c r="AM132" i="1"/>
  <c r="AM133" i="1"/>
  <c r="AM134" i="1"/>
  <c r="AM135" i="1"/>
  <c r="AM136" i="1"/>
  <c r="AM137" i="1"/>
  <c r="AM138" i="1"/>
  <c r="AM139" i="1"/>
  <c r="AM140" i="1"/>
  <c r="AM141" i="1"/>
  <c r="AM142" i="1"/>
  <c r="AM143" i="1"/>
  <c r="AM144" i="1"/>
  <c r="AM145" i="1"/>
  <c r="AM146" i="1"/>
  <c r="AM147" i="1"/>
  <c r="AM148" i="1"/>
  <c r="AM149" i="1"/>
  <c r="AM150" i="1"/>
  <c r="AM151" i="1"/>
  <c r="AM152" i="1"/>
  <c r="AM153" i="1"/>
  <c r="AM154" i="1"/>
  <c r="AM155" i="1"/>
  <c r="AM156" i="1"/>
  <c r="AM157" i="1"/>
  <c r="AM158" i="1"/>
  <c r="AM159" i="1"/>
  <c r="AM160" i="1"/>
  <c r="AM161" i="1"/>
  <c r="AM162" i="1"/>
  <c r="AM163" i="1"/>
  <c r="AM164" i="1"/>
  <c r="AM165" i="1"/>
  <c r="AM166" i="1"/>
  <c r="AM167" i="1"/>
  <c r="AM168" i="1"/>
  <c r="AM169" i="1"/>
  <c r="AM170" i="1"/>
  <c r="AM171" i="1"/>
  <c r="AM172" i="1"/>
  <c r="AM173" i="1"/>
  <c r="AM174" i="1"/>
  <c r="AM175" i="1"/>
  <c r="AM176" i="1"/>
  <c r="AM177" i="1"/>
  <c r="AM178" i="1"/>
  <c r="AM179" i="1"/>
  <c r="AM180" i="1"/>
  <c r="AM181" i="1"/>
  <c r="AM182" i="1"/>
  <c r="AM183" i="1"/>
  <c r="AM184" i="1"/>
  <c r="AM185" i="1"/>
  <c r="AM186" i="1"/>
  <c r="AM187" i="1"/>
  <c r="AM188" i="1"/>
  <c r="AM189" i="1"/>
  <c r="AM190" i="1"/>
  <c r="AM191" i="1"/>
  <c r="AM192" i="1"/>
  <c r="AM193" i="1"/>
  <c r="AM194" i="1"/>
  <c r="AM195" i="1"/>
  <c r="AM196" i="1"/>
  <c r="AM197" i="1"/>
  <c r="AM198" i="1"/>
  <c r="AM199" i="1"/>
  <c r="AM200" i="1"/>
  <c r="AM201" i="1"/>
  <c r="AM202" i="1"/>
  <c r="AM203" i="1"/>
  <c r="AM204" i="1"/>
  <c r="AM205" i="1"/>
  <c r="AM206" i="1"/>
  <c r="AM207" i="1"/>
  <c r="AM208" i="1"/>
  <c r="AM209" i="1"/>
  <c r="AM210" i="1"/>
  <c r="AM211" i="1"/>
  <c r="AM212" i="1"/>
  <c r="AM213" i="1"/>
  <c r="AM214" i="1"/>
  <c r="AM215" i="1"/>
  <c r="AM216" i="1"/>
  <c r="AM217" i="1"/>
  <c r="AM218" i="1"/>
  <c r="AM219" i="1"/>
  <c r="AM220" i="1"/>
  <c r="AM221" i="1"/>
  <c r="AM222" i="1"/>
  <c r="AM223" i="1"/>
  <c r="AM224" i="1"/>
  <c r="AM225" i="1"/>
  <c r="AM226" i="1"/>
  <c r="AM227" i="1"/>
  <c r="AM228" i="1"/>
  <c r="AM229" i="1"/>
  <c r="AM230" i="1"/>
  <c r="AM231" i="1"/>
  <c r="AM232" i="1"/>
  <c r="AM233" i="1"/>
  <c r="AM234" i="1"/>
  <c r="AM235" i="1"/>
  <c r="AM236" i="1"/>
  <c r="AM237" i="1"/>
  <c r="AM238" i="1"/>
  <c r="AM239" i="1"/>
  <c r="AM240" i="1"/>
  <c r="AM241" i="1"/>
  <c r="AM242" i="1"/>
  <c r="AM243" i="1"/>
  <c r="AM244" i="1"/>
  <c r="AM245" i="1"/>
  <c r="AM246" i="1"/>
  <c r="AM247" i="1"/>
  <c r="AM248" i="1"/>
  <c r="AM249" i="1"/>
  <c r="AM250" i="1"/>
  <c r="AM251" i="1"/>
  <c r="AM252" i="1"/>
  <c r="AM253" i="1"/>
  <c r="AM254" i="1"/>
  <c r="AM255" i="1"/>
  <c r="AM256" i="1"/>
  <c r="AM257" i="1"/>
  <c r="AM258" i="1"/>
  <c r="AM259" i="1"/>
  <c r="AM260" i="1"/>
  <c r="AM261" i="1"/>
  <c r="AM262" i="1"/>
  <c r="AM263" i="1"/>
  <c r="AM264" i="1"/>
  <c r="AM265" i="1"/>
  <c r="AM266" i="1"/>
  <c r="AM267" i="1"/>
  <c r="AM268" i="1"/>
  <c r="AM269" i="1"/>
  <c r="AM270" i="1"/>
  <c r="AM271" i="1"/>
  <c r="AM272" i="1"/>
  <c r="AM273" i="1"/>
  <c r="AM274" i="1"/>
  <c r="AM275" i="1"/>
  <c r="AM276" i="1"/>
  <c r="AM277" i="1"/>
  <c r="AM278" i="1"/>
  <c r="AM279" i="1"/>
  <c r="AM280" i="1"/>
  <c r="AM281" i="1"/>
  <c r="AM282" i="1"/>
  <c r="AM283" i="1"/>
  <c r="AM284" i="1"/>
  <c r="AM285" i="1"/>
  <c r="AM286" i="1"/>
  <c r="AM287" i="1"/>
  <c r="AM288" i="1"/>
  <c r="AM289" i="1"/>
  <c r="AM290" i="1"/>
  <c r="AM291" i="1"/>
  <c r="AM292" i="1"/>
  <c r="AM293" i="1"/>
  <c r="AM294" i="1"/>
  <c r="AM295" i="1"/>
  <c r="AM296" i="1"/>
  <c r="AM297" i="1"/>
  <c r="AM298" i="1"/>
  <c r="AM299" i="1"/>
  <c r="AM300" i="1"/>
  <c r="AM301" i="1"/>
  <c r="AM302" i="1"/>
  <c r="AM303" i="1"/>
  <c r="AM304" i="1"/>
  <c r="AM305" i="1"/>
  <c r="AM306" i="1"/>
  <c r="AM307" i="1"/>
  <c r="AM308" i="1"/>
  <c r="AM309" i="1"/>
  <c r="AM310" i="1"/>
  <c r="AM311" i="1"/>
  <c r="AM312" i="1"/>
  <c r="AM313" i="1"/>
  <c r="AM314" i="1"/>
  <c r="AM315" i="1"/>
  <c r="AM316" i="1"/>
  <c r="AM317" i="1"/>
  <c r="AM318" i="1"/>
  <c r="AM319" i="1"/>
  <c r="AM320" i="1"/>
  <c r="AM321" i="1"/>
  <c r="AM322" i="1"/>
  <c r="AM323" i="1"/>
  <c r="AM324" i="1"/>
  <c r="AM325" i="1"/>
  <c r="AM326" i="1"/>
  <c r="AM327" i="1"/>
  <c r="AM328" i="1"/>
  <c r="AM329" i="1"/>
  <c r="AM330" i="1"/>
  <c r="AM331" i="1"/>
  <c r="AM332" i="1"/>
  <c r="AM333" i="1"/>
  <c r="AM334" i="1"/>
  <c r="AM335" i="1"/>
  <c r="AM336" i="1"/>
  <c r="AM337" i="1"/>
  <c r="AM338" i="1"/>
  <c r="AM339" i="1"/>
  <c r="AM340" i="1"/>
  <c r="AM341" i="1"/>
  <c r="AM342" i="1"/>
  <c r="AM343" i="1"/>
  <c r="AM344" i="1"/>
  <c r="AM345" i="1"/>
  <c r="AM346" i="1"/>
  <c r="AM347" i="1"/>
  <c r="AM348" i="1"/>
  <c r="AM349" i="1"/>
  <c r="AM350" i="1"/>
  <c r="AM351" i="1"/>
  <c r="AM352" i="1"/>
  <c r="AM353" i="1"/>
  <c r="AM354" i="1"/>
  <c r="AM355" i="1"/>
  <c r="AM356" i="1"/>
  <c r="AM357" i="1"/>
  <c r="AM358" i="1"/>
  <c r="AM359" i="1"/>
  <c r="AM360" i="1"/>
  <c r="AM361" i="1"/>
  <c r="AM362" i="1"/>
  <c r="AM363" i="1"/>
  <c r="AM364" i="1"/>
  <c r="AM365" i="1"/>
  <c r="AM366" i="1"/>
  <c r="AM367" i="1"/>
  <c r="AM368" i="1"/>
  <c r="AM369" i="1"/>
  <c r="AM370" i="1"/>
  <c r="AM371" i="1"/>
  <c r="AM372" i="1"/>
  <c r="AM373" i="1"/>
  <c r="AM374" i="1"/>
  <c r="AM375" i="1"/>
  <c r="AM376" i="1"/>
  <c r="AM377" i="1"/>
  <c r="AM378" i="1"/>
  <c r="AM379" i="1"/>
  <c r="AM380" i="1"/>
  <c r="AM381" i="1"/>
  <c r="AM382" i="1"/>
  <c r="AM383" i="1"/>
  <c r="AM384" i="1"/>
  <c r="AM385" i="1"/>
  <c r="AM386" i="1"/>
  <c r="AM387" i="1"/>
  <c r="AM388" i="1"/>
  <c r="AM389" i="1"/>
  <c r="AM390" i="1"/>
  <c r="AM391" i="1"/>
  <c r="AM392" i="1"/>
  <c r="AM393" i="1"/>
  <c r="AM394" i="1"/>
  <c r="AM395" i="1"/>
  <c r="AM396" i="1"/>
  <c r="AM397" i="1"/>
  <c r="AM398" i="1"/>
  <c r="AM399" i="1"/>
  <c r="AM400" i="1"/>
  <c r="AM401" i="1"/>
  <c r="AM402" i="1"/>
  <c r="AM403" i="1"/>
  <c r="AM404" i="1"/>
  <c r="AM405" i="1"/>
  <c r="AM406" i="1"/>
  <c r="AM407" i="1"/>
  <c r="AM408" i="1"/>
  <c r="AM409" i="1"/>
  <c r="AM410" i="1"/>
  <c r="AM411" i="1"/>
  <c r="AM412" i="1"/>
  <c r="AM413" i="1"/>
  <c r="AM414" i="1"/>
  <c r="AM415" i="1"/>
  <c r="AM416" i="1"/>
  <c r="AM417" i="1"/>
  <c r="AM418" i="1"/>
  <c r="AM419" i="1"/>
  <c r="AM420" i="1"/>
  <c r="AM421" i="1"/>
  <c r="AM422" i="1"/>
  <c r="AM423" i="1"/>
  <c r="AM424" i="1"/>
  <c r="AM425" i="1"/>
  <c r="AM426" i="1"/>
  <c r="AM427" i="1"/>
  <c r="AM428" i="1"/>
  <c r="AM429" i="1"/>
  <c r="AM430" i="1"/>
  <c r="AM431" i="1"/>
  <c r="AM432" i="1"/>
  <c r="AM433" i="1"/>
  <c r="AM434" i="1"/>
  <c r="AM435" i="1"/>
  <c r="AM436" i="1"/>
  <c r="AM437" i="1"/>
  <c r="AM438" i="1"/>
  <c r="AM439" i="1"/>
  <c r="AM440" i="1"/>
  <c r="AM441" i="1"/>
  <c r="AM442" i="1"/>
  <c r="AM443" i="1"/>
  <c r="AM444" i="1"/>
  <c r="AM445" i="1"/>
  <c r="AM446" i="1"/>
  <c r="AM447" i="1"/>
  <c r="AM448" i="1"/>
  <c r="AM449" i="1"/>
  <c r="AM450" i="1"/>
  <c r="AM451" i="1"/>
  <c r="AM452" i="1"/>
  <c r="AM453" i="1"/>
  <c r="AM454" i="1"/>
  <c r="AM455" i="1"/>
  <c r="AM456" i="1"/>
  <c r="AM457" i="1"/>
  <c r="AM458" i="1"/>
  <c r="AM459" i="1"/>
  <c r="AM460" i="1"/>
  <c r="AM461" i="1"/>
  <c r="AM462" i="1"/>
  <c r="AM463" i="1"/>
  <c r="AM464" i="1"/>
  <c r="AM465" i="1"/>
  <c r="AM466" i="1"/>
  <c r="AM467" i="1"/>
  <c r="AM468" i="1"/>
  <c r="AM469" i="1"/>
  <c r="AM470" i="1"/>
  <c r="AM471" i="1"/>
  <c r="AM472" i="1"/>
  <c r="AM473" i="1"/>
  <c r="AM474" i="1"/>
  <c r="AM475" i="1"/>
  <c r="AM476" i="1"/>
  <c r="AM477" i="1"/>
  <c r="AM478" i="1"/>
  <c r="AM479" i="1"/>
  <c r="AM480" i="1"/>
  <c r="AM481" i="1"/>
  <c r="AM482" i="1"/>
  <c r="AM483" i="1"/>
  <c r="AM484" i="1"/>
  <c r="AM485" i="1"/>
  <c r="AM486" i="1"/>
  <c r="AM487" i="1"/>
  <c r="AM488" i="1"/>
  <c r="AM489" i="1"/>
  <c r="AM490" i="1"/>
  <c r="AM491" i="1"/>
  <c r="AM492" i="1"/>
  <c r="AM493" i="1"/>
  <c r="AM494" i="1"/>
  <c r="AM495" i="1"/>
  <c r="AM496" i="1"/>
  <c r="AM497" i="1"/>
  <c r="AM498" i="1"/>
  <c r="AM499" i="1"/>
  <c r="AM500" i="1"/>
  <c r="AM501" i="1"/>
  <c r="AM502" i="1"/>
  <c r="AM503" i="1"/>
  <c r="AM504" i="1"/>
  <c r="AM505" i="1"/>
  <c r="AM506" i="1"/>
  <c r="AM507" i="1"/>
  <c r="AM508" i="1"/>
  <c r="AM509" i="1"/>
  <c r="AM510" i="1"/>
  <c r="AM511" i="1"/>
  <c r="AM512" i="1"/>
  <c r="AM513" i="1"/>
  <c r="AM514" i="1"/>
  <c r="AM515" i="1"/>
  <c r="AM516" i="1"/>
  <c r="AM517" i="1"/>
  <c r="AM518" i="1"/>
  <c r="AM519" i="1"/>
  <c r="AM520" i="1"/>
  <c r="AM521" i="1"/>
  <c r="AM522" i="1"/>
  <c r="AM523" i="1"/>
  <c r="AM524" i="1"/>
  <c r="AM525" i="1"/>
  <c r="AM526" i="1"/>
  <c r="AM527" i="1"/>
  <c r="AM528" i="1"/>
  <c r="AM529" i="1"/>
  <c r="AM530" i="1"/>
  <c r="AM531" i="1"/>
  <c r="AM532" i="1"/>
  <c r="AM533" i="1"/>
  <c r="AM534" i="1"/>
  <c r="AM535" i="1"/>
  <c r="AM536" i="1"/>
  <c r="AM537" i="1"/>
  <c r="AM538" i="1"/>
  <c r="AM539" i="1"/>
  <c r="AM540" i="1"/>
  <c r="AM541" i="1"/>
  <c r="AM542" i="1"/>
  <c r="AM543" i="1"/>
  <c r="AM544" i="1"/>
  <c r="AM545" i="1"/>
  <c r="AM546" i="1"/>
  <c r="AM547" i="1"/>
  <c r="AM548" i="1"/>
  <c r="AM549" i="1"/>
  <c r="AM550" i="1"/>
  <c r="AM551" i="1"/>
  <c r="AM552" i="1"/>
  <c r="AM553" i="1"/>
  <c r="AM554" i="1"/>
  <c r="AM555" i="1"/>
  <c r="AM556" i="1"/>
  <c r="AM557" i="1"/>
  <c r="AM558" i="1"/>
  <c r="AM559" i="1"/>
  <c r="AM560" i="1"/>
  <c r="AM561" i="1"/>
  <c r="AM562" i="1"/>
  <c r="AM563" i="1"/>
  <c r="AM564" i="1"/>
  <c r="AM565" i="1"/>
  <c r="AM566" i="1"/>
  <c r="AM567" i="1"/>
  <c r="AM568" i="1"/>
  <c r="AM569" i="1"/>
  <c r="AM570" i="1"/>
  <c r="AM571" i="1"/>
  <c r="AM572" i="1"/>
  <c r="AM573" i="1"/>
  <c r="AM574" i="1"/>
  <c r="AM575" i="1"/>
  <c r="AM576" i="1"/>
  <c r="AM577" i="1"/>
  <c r="AM578" i="1"/>
  <c r="AM579" i="1"/>
  <c r="AM580" i="1"/>
  <c r="AM581" i="1"/>
  <c r="AM582" i="1"/>
  <c r="AM583" i="1"/>
  <c r="AM584" i="1"/>
  <c r="AM585" i="1"/>
  <c r="AM586" i="1"/>
  <c r="AM587" i="1"/>
  <c r="AM588" i="1"/>
  <c r="AM589" i="1"/>
  <c r="AM590" i="1"/>
  <c r="AM591" i="1"/>
  <c r="AM592" i="1"/>
  <c r="AM593" i="1"/>
  <c r="AM594" i="1"/>
  <c r="AM595" i="1"/>
  <c r="AM596" i="1"/>
  <c r="AM597" i="1"/>
  <c r="AM598" i="1"/>
  <c r="AM599" i="1"/>
  <c r="AM600" i="1"/>
  <c r="AM601" i="1"/>
  <c r="AM602" i="1"/>
  <c r="AM603" i="1"/>
  <c r="AM604" i="1"/>
  <c r="AM605" i="1"/>
  <c r="AM606" i="1"/>
  <c r="AM607" i="1"/>
  <c r="AM608" i="1"/>
  <c r="AM609" i="1"/>
  <c r="AM610" i="1"/>
  <c r="AM611" i="1"/>
  <c r="AM612" i="1"/>
  <c r="AM613" i="1"/>
  <c r="AM614" i="1"/>
  <c r="AM615" i="1"/>
  <c r="AM616" i="1"/>
  <c r="AM617" i="1"/>
  <c r="AM618" i="1"/>
  <c r="AM619" i="1"/>
  <c r="AM620" i="1"/>
  <c r="AM621" i="1"/>
  <c r="AM622" i="1"/>
  <c r="AM623" i="1"/>
  <c r="AM624" i="1"/>
  <c r="AM625" i="1"/>
  <c r="AM626" i="1"/>
  <c r="AM627" i="1"/>
  <c r="AM628" i="1"/>
  <c r="AM629" i="1"/>
  <c r="AM630" i="1"/>
  <c r="AM631" i="1"/>
  <c r="AM632" i="1"/>
  <c r="AM633" i="1"/>
  <c r="AM634" i="1"/>
  <c r="AM635" i="1"/>
  <c r="AM636" i="1"/>
  <c r="AM637" i="1"/>
  <c r="AM638" i="1"/>
  <c r="AM639" i="1"/>
  <c r="AM640" i="1"/>
  <c r="AM641" i="1"/>
  <c r="AM642" i="1"/>
  <c r="AM643" i="1"/>
  <c r="AM644" i="1"/>
  <c r="AM645" i="1"/>
  <c r="AM646" i="1"/>
  <c r="AM647" i="1"/>
  <c r="AM648" i="1"/>
  <c r="AM649" i="1"/>
  <c r="AM650" i="1"/>
  <c r="AM651" i="1"/>
  <c r="AM652" i="1"/>
  <c r="AM653" i="1"/>
  <c r="AM654" i="1"/>
  <c r="AM655" i="1"/>
  <c r="AM656" i="1"/>
  <c r="AM657" i="1"/>
  <c r="AM658" i="1"/>
  <c r="AM659" i="1"/>
  <c r="AM660" i="1"/>
  <c r="AM661" i="1"/>
  <c r="AM662" i="1"/>
  <c r="AM663" i="1"/>
  <c r="AM664" i="1"/>
  <c r="AM665" i="1"/>
  <c r="AM666" i="1"/>
  <c r="AM667" i="1"/>
  <c r="AM668" i="1"/>
  <c r="AM669" i="1"/>
  <c r="AM670" i="1"/>
  <c r="AM671" i="1"/>
  <c r="AM672" i="1"/>
  <c r="AM673" i="1"/>
  <c r="AM674" i="1"/>
  <c r="AM675" i="1"/>
  <c r="AM676" i="1"/>
  <c r="AM677" i="1"/>
  <c r="AM678" i="1"/>
  <c r="AM679" i="1"/>
  <c r="AM680" i="1"/>
  <c r="AM681" i="1"/>
  <c r="AM682" i="1"/>
  <c r="AM683" i="1"/>
  <c r="AM684" i="1"/>
  <c r="AM685" i="1"/>
  <c r="AM686" i="1"/>
  <c r="AM687" i="1"/>
  <c r="AM688" i="1"/>
  <c r="AM689" i="1"/>
  <c r="AM690" i="1"/>
  <c r="AM691" i="1"/>
  <c r="AM692" i="1"/>
  <c r="AM693" i="1"/>
  <c r="AM694" i="1"/>
  <c r="AM695" i="1"/>
  <c r="AM696" i="1"/>
  <c r="AM697" i="1"/>
  <c r="AM698" i="1"/>
  <c r="AM699" i="1"/>
  <c r="AM700" i="1"/>
  <c r="AM701" i="1"/>
  <c r="AM702" i="1"/>
  <c r="AM703" i="1"/>
  <c r="AM704" i="1"/>
  <c r="AM705" i="1"/>
  <c r="AM706" i="1"/>
  <c r="AM707" i="1"/>
  <c r="AM708" i="1"/>
  <c r="AM709" i="1"/>
  <c r="AM710" i="1"/>
  <c r="AM711" i="1"/>
  <c r="AM712" i="1"/>
  <c r="AM713" i="1"/>
  <c r="AM714" i="1"/>
  <c r="AM715" i="1"/>
  <c r="AM716" i="1"/>
  <c r="AM717" i="1"/>
  <c r="AM718" i="1"/>
  <c r="AM719" i="1"/>
  <c r="AM720" i="1"/>
  <c r="AM721" i="1"/>
  <c r="AM722" i="1"/>
  <c r="AM723" i="1"/>
  <c r="AM724" i="1"/>
  <c r="AM725" i="1"/>
  <c r="AM726" i="1"/>
  <c r="AM727" i="1"/>
  <c r="AM728" i="1"/>
  <c r="AM729" i="1"/>
  <c r="AM730" i="1"/>
  <c r="AM731" i="1"/>
  <c r="AM732" i="1"/>
  <c r="AM733" i="1"/>
  <c r="AM734" i="1"/>
  <c r="AM735" i="1"/>
  <c r="AM736" i="1"/>
  <c r="AM737" i="1"/>
  <c r="AM738" i="1"/>
  <c r="AM739" i="1"/>
  <c r="AM740" i="1"/>
  <c r="AM741" i="1"/>
  <c r="AM742" i="1"/>
  <c r="AM743" i="1"/>
  <c r="AM744" i="1"/>
  <c r="AM745" i="1"/>
  <c r="AM746" i="1"/>
  <c r="AM747" i="1"/>
  <c r="AM748" i="1"/>
  <c r="AM749" i="1"/>
  <c r="AM750" i="1"/>
  <c r="AM751" i="1"/>
  <c r="AM752" i="1"/>
  <c r="AM753" i="1"/>
  <c r="AM754" i="1"/>
  <c r="AM755" i="1"/>
  <c r="AM756" i="1"/>
  <c r="AM757" i="1"/>
  <c r="AM758" i="1"/>
  <c r="AM759" i="1"/>
  <c r="AM760" i="1"/>
  <c r="AM761" i="1"/>
  <c r="AM762" i="1"/>
  <c r="AM763" i="1"/>
  <c r="AM764" i="1"/>
  <c r="AM765" i="1"/>
  <c r="AM766" i="1"/>
  <c r="AM767" i="1"/>
  <c r="AM768" i="1"/>
  <c r="AM769" i="1"/>
  <c r="AM770" i="1"/>
  <c r="AM771" i="1"/>
  <c r="AM772" i="1"/>
  <c r="AM773" i="1"/>
  <c r="AM774" i="1"/>
  <c r="AM775" i="1"/>
  <c r="AM776" i="1"/>
  <c r="AM777" i="1"/>
  <c r="AM778" i="1"/>
  <c r="AM779" i="1"/>
  <c r="AM780" i="1"/>
  <c r="AM781" i="1"/>
  <c r="AM782" i="1"/>
  <c r="AM783" i="1"/>
  <c r="AM784" i="1"/>
  <c r="AM785" i="1"/>
  <c r="AM786" i="1"/>
  <c r="AM787" i="1"/>
  <c r="AM788" i="1"/>
  <c r="AM789" i="1"/>
  <c r="AM790" i="1"/>
  <c r="AM791" i="1"/>
  <c r="AM792" i="1"/>
  <c r="AM793" i="1"/>
  <c r="AM794" i="1"/>
  <c r="AM795" i="1"/>
  <c r="AM796" i="1"/>
  <c r="AM797" i="1"/>
  <c r="AM798" i="1"/>
  <c r="AM799" i="1"/>
  <c r="AM800" i="1"/>
  <c r="AM801" i="1"/>
  <c r="AM802" i="1"/>
  <c r="AM803" i="1"/>
  <c r="AM804" i="1"/>
  <c r="AM805" i="1"/>
  <c r="AM806" i="1"/>
  <c r="AM807" i="1"/>
  <c r="AM808" i="1"/>
  <c r="AM809" i="1"/>
  <c r="AM810" i="1"/>
  <c r="AM811" i="1"/>
  <c r="AM812" i="1"/>
  <c r="AM813" i="1"/>
  <c r="AM814" i="1"/>
  <c r="AM815" i="1"/>
  <c r="AM816" i="1"/>
  <c r="AM817" i="1"/>
  <c r="AM818" i="1"/>
  <c r="AM819" i="1"/>
  <c r="AM820" i="1"/>
  <c r="AM821" i="1"/>
  <c r="AM822" i="1"/>
  <c r="AM823" i="1"/>
  <c r="AM824" i="1"/>
  <c r="AM825" i="1"/>
  <c r="AM826" i="1"/>
  <c r="AM827" i="1"/>
  <c r="AM828" i="1"/>
  <c r="AM829" i="1"/>
  <c r="AM830" i="1"/>
  <c r="AM831" i="1"/>
  <c r="AM832" i="1"/>
  <c r="AM833" i="1"/>
  <c r="AM834" i="1"/>
  <c r="AM835" i="1"/>
  <c r="AM836" i="1"/>
  <c r="AM837" i="1"/>
  <c r="AM838" i="1"/>
  <c r="AM839" i="1"/>
  <c r="AM840" i="1"/>
  <c r="AM841" i="1"/>
  <c r="AM842" i="1"/>
  <c r="AM843" i="1"/>
  <c r="AM844" i="1"/>
  <c r="AM845" i="1"/>
  <c r="AM846" i="1"/>
  <c r="AM847" i="1"/>
  <c r="AM848" i="1"/>
  <c r="AM849" i="1"/>
  <c r="AM850" i="1"/>
  <c r="AM851" i="1"/>
  <c r="AM852" i="1"/>
  <c r="AM853" i="1"/>
  <c r="AM854" i="1"/>
  <c r="AM855" i="1"/>
  <c r="AM856" i="1"/>
  <c r="AM857" i="1"/>
  <c r="AM858" i="1"/>
  <c r="AM859" i="1"/>
  <c r="AM860" i="1"/>
  <c r="AM861" i="1"/>
  <c r="AM862" i="1"/>
  <c r="AM863" i="1"/>
  <c r="AM864" i="1"/>
  <c r="AM865" i="1"/>
  <c r="AM866" i="1"/>
  <c r="AM867" i="1"/>
  <c r="AM868" i="1"/>
  <c r="AM869" i="1"/>
  <c r="AM870" i="1"/>
  <c r="AM871" i="1"/>
  <c r="AM872" i="1"/>
  <c r="AM873" i="1"/>
  <c r="AM874" i="1"/>
  <c r="AM875" i="1"/>
  <c r="AM876" i="1"/>
  <c r="AM877" i="1"/>
  <c r="AM878" i="1"/>
  <c r="AM879" i="1"/>
  <c r="AM880" i="1"/>
  <c r="AM881" i="1"/>
  <c r="AM882" i="1"/>
  <c r="AM883" i="1"/>
  <c r="AM884" i="1"/>
  <c r="AM885" i="1"/>
  <c r="AM886" i="1"/>
  <c r="AM887" i="1"/>
  <c r="AM888" i="1"/>
  <c r="AM889" i="1"/>
  <c r="AM890" i="1"/>
  <c r="AM891" i="1"/>
  <c r="AM892" i="1"/>
  <c r="AM893" i="1"/>
  <c r="AM894" i="1"/>
  <c r="AM895" i="1"/>
  <c r="AM896" i="1"/>
  <c r="AM897" i="1"/>
  <c r="AM898" i="1"/>
  <c r="AM899" i="1"/>
  <c r="AM900" i="1"/>
  <c r="AM901" i="1"/>
  <c r="AM902" i="1"/>
  <c r="AM903" i="1"/>
  <c r="AM904" i="1"/>
  <c r="AM905" i="1"/>
  <c r="AM906" i="1"/>
  <c r="AM907" i="1"/>
  <c r="AM908" i="1"/>
  <c r="AM909" i="1"/>
  <c r="AM910" i="1"/>
  <c r="AM911" i="1"/>
  <c r="AM912" i="1"/>
  <c r="AM913" i="1"/>
  <c r="AM914" i="1"/>
  <c r="AM915" i="1"/>
  <c r="AM916" i="1"/>
  <c r="AM917" i="1"/>
  <c r="AM918" i="1"/>
  <c r="AM919" i="1"/>
  <c r="AM920" i="1"/>
  <c r="AM921" i="1"/>
  <c r="AM922" i="1"/>
  <c r="AM923" i="1"/>
  <c r="AM924" i="1"/>
  <c r="AM925" i="1"/>
  <c r="AM926" i="1"/>
  <c r="AM927" i="1"/>
  <c r="AM928" i="1"/>
  <c r="AM929" i="1"/>
  <c r="AM930" i="1"/>
  <c r="AM931" i="1"/>
  <c r="AM932" i="1"/>
  <c r="AM933" i="1"/>
  <c r="AM934" i="1"/>
  <c r="AM935" i="1"/>
  <c r="AM936" i="1"/>
  <c r="AM937" i="1"/>
  <c r="AM938" i="1"/>
  <c r="AM939" i="1"/>
  <c r="AM940" i="1"/>
  <c r="AM941" i="1"/>
  <c r="AM942" i="1"/>
  <c r="AM943" i="1"/>
  <c r="AM944" i="1"/>
  <c r="AM945" i="1"/>
  <c r="AM946" i="1"/>
  <c r="AM947" i="1"/>
  <c r="AM948" i="1"/>
  <c r="AM949" i="1"/>
  <c r="AM950" i="1"/>
  <c r="AM951" i="1"/>
  <c r="AM952" i="1"/>
  <c r="AM953" i="1"/>
  <c r="AM954" i="1"/>
  <c r="AM955" i="1"/>
  <c r="AM956" i="1"/>
  <c r="AM957" i="1"/>
  <c r="AM958" i="1"/>
  <c r="AM959" i="1"/>
  <c r="AM960" i="1"/>
  <c r="AM961" i="1"/>
  <c r="AM962" i="1"/>
  <c r="AM963" i="1"/>
  <c r="AM964" i="1"/>
  <c r="AM965" i="1"/>
  <c r="AM966" i="1"/>
  <c r="AM967" i="1"/>
  <c r="AM968" i="1"/>
  <c r="AM969" i="1"/>
  <c r="AM970" i="1"/>
  <c r="AM971" i="1"/>
  <c r="AM972" i="1"/>
  <c r="AM973" i="1"/>
  <c r="AM974" i="1"/>
  <c r="AM975" i="1"/>
  <c r="AM976" i="1"/>
  <c r="AM977" i="1"/>
  <c r="AM978" i="1"/>
  <c r="AM979" i="1"/>
  <c r="AM980" i="1"/>
  <c r="AM981" i="1"/>
  <c r="AM982" i="1"/>
  <c r="AM983" i="1"/>
  <c r="AM984" i="1"/>
  <c r="AM985" i="1"/>
  <c r="AM986" i="1"/>
  <c r="AM987" i="1"/>
  <c r="AM988" i="1"/>
  <c r="AM989" i="1"/>
  <c r="AM990" i="1"/>
  <c r="AM991" i="1"/>
  <c r="AM992" i="1"/>
  <c r="AM993" i="1"/>
  <c r="AM994" i="1"/>
  <c r="AM995" i="1"/>
  <c r="AM996" i="1"/>
  <c r="AM997" i="1"/>
  <c r="AM998" i="1"/>
  <c r="AM999" i="1"/>
  <c r="AM1000" i="1"/>
  <c r="AM1001" i="1"/>
  <c r="AM1002" i="1"/>
  <c r="AM1003" i="1"/>
  <c r="AM1004" i="1"/>
  <c r="AM1005" i="1"/>
  <c r="AM1006" i="1"/>
  <c r="AM1007" i="1"/>
  <c r="AM1008" i="1"/>
  <c r="AM1009" i="1"/>
  <c r="AM1010" i="1"/>
  <c r="AM1011" i="1"/>
  <c r="AM1012" i="1"/>
  <c r="AM1013" i="1"/>
  <c r="AM1014" i="1"/>
  <c r="AM1015" i="1"/>
  <c r="AM1016" i="1"/>
  <c r="AM1017" i="1"/>
  <c r="AM1018" i="1"/>
  <c r="AM1019" i="1"/>
  <c r="AM1020" i="1"/>
  <c r="AM1021" i="1"/>
  <c r="AM1022" i="1"/>
  <c r="AM1023" i="1"/>
  <c r="AM1024" i="1"/>
  <c r="AM1025" i="1"/>
  <c r="AM1026" i="1"/>
  <c r="AM1027" i="1"/>
  <c r="AM1028" i="1"/>
  <c r="AM1029" i="1"/>
  <c r="AM1030" i="1"/>
  <c r="AM1031" i="1"/>
  <c r="AM1032" i="1"/>
  <c r="AM1033" i="1"/>
  <c r="AM1034" i="1"/>
  <c r="AM1035" i="1"/>
  <c r="AM1036" i="1"/>
  <c r="AM1037" i="1"/>
  <c r="AM1038" i="1"/>
  <c r="AM1039" i="1"/>
  <c r="AM1040" i="1"/>
  <c r="AM1041" i="1"/>
  <c r="AM1042" i="1"/>
  <c r="AM1043" i="1"/>
  <c r="AM1044" i="1"/>
  <c r="AM1045" i="1"/>
  <c r="AM1046" i="1"/>
  <c r="AM1047" i="1"/>
  <c r="AM1048" i="1"/>
  <c r="AM1049" i="1"/>
  <c r="AM1050" i="1"/>
  <c r="AM1051" i="1"/>
  <c r="AM1052" i="1"/>
  <c r="AM1053" i="1"/>
  <c r="AM1054" i="1"/>
  <c r="AM1055" i="1"/>
  <c r="AM1056" i="1"/>
  <c r="AM1057" i="1"/>
  <c r="AM1058" i="1"/>
  <c r="AM1059" i="1"/>
  <c r="AM1060" i="1"/>
  <c r="AM1061" i="1"/>
  <c r="AM1062" i="1"/>
  <c r="AM1063" i="1"/>
  <c r="AM1064" i="1"/>
  <c r="AM1065" i="1"/>
  <c r="AM1066" i="1"/>
  <c r="AM1067" i="1"/>
  <c r="AM1068" i="1"/>
  <c r="AM1069" i="1"/>
  <c r="AM1070" i="1"/>
  <c r="AM1071" i="1"/>
  <c r="AM1072" i="1"/>
  <c r="AM1073" i="1"/>
  <c r="AM1074" i="1"/>
  <c r="AM1075" i="1"/>
  <c r="AM1076" i="1"/>
  <c r="AM1077" i="1"/>
  <c r="AM1078" i="1"/>
  <c r="AM1079" i="1"/>
  <c r="AM1080" i="1"/>
  <c r="AM1081" i="1"/>
  <c r="AM1082" i="1"/>
  <c r="AM1083" i="1"/>
  <c r="AM1084" i="1"/>
  <c r="AM1085" i="1"/>
  <c r="AM1086" i="1"/>
  <c r="AM1087" i="1"/>
  <c r="AM1088" i="1"/>
  <c r="AM1089" i="1"/>
  <c r="AM1090" i="1"/>
  <c r="AM1091" i="1"/>
  <c r="AM1092" i="1"/>
  <c r="AM1093" i="1"/>
  <c r="AM1094" i="1"/>
  <c r="AM1095" i="1"/>
  <c r="AM1096" i="1"/>
  <c r="AM1097" i="1"/>
  <c r="AM1098" i="1"/>
  <c r="AM1099" i="1"/>
  <c r="AM1100" i="1"/>
  <c r="AM1101" i="1"/>
  <c r="AM1102" i="1"/>
  <c r="AM1103" i="1"/>
  <c r="AM1104" i="1"/>
  <c r="AM1105" i="1"/>
  <c r="AM1106" i="1"/>
  <c r="AM1107" i="1"/>
  <c r="AM1108" i="1"/>
  <c r="AM1109" i="1"/>
  <c r="AM1110" i="1"/>
  <c r="AM1111" i="1"/>
  <c r="AM1112" i="1"/>
  <c r="AM1113" i="1"/>
  <c r="AM1114" i="1"/>
  <c r="AM1115" i="1"/>
  <c r="AM1116" i="1"/>
  <c r="AM1117" i="1"/>
  <c r="AM1118" i="1"/>
  <c r="AM1119" i="1"/>
  <c r="AM1120" i="1"/>
  <c r="AM1121" i="1"/>
  <c r="AM1122" i="1"/>
  <c r="AM1123" i="1"/>
  <c r="AM1124" i="1"/>
  <c r="AM1125" i="1"/>
  <c r="AM1126" i="1"/>
  <c r="AM1127" i="1"/>
  <c r="AM1128" i="1"/>
  <c r="AM1129" i="1"/>
  <c r="AM1130" i="1"/>
  <c r="AM1131" i="1"/>
  <c r="AM1132" i="1"/>
  <c r="AM1133" i="1"/>
  <c r="AM1134" i="1"/>
  <c r="AM1135" i="1"/>
  <c r="AM1136" i="1"/>
  <c r="AM1137" i="1"/>
  <c r="AM1138" i="1"/>
  <c r="AM1139" i="1"/>
  <c r="AM1140" i="1"/>
  <c r="AM1141" i="1"/>
  <c r="AM1142" i="1"/>
  <c r="AM1143" i="1"/>
  <c r="AM1144" i="1"/>
  <c r="AM1145" i="1"/>
  <c r="AM1146" i="1"/>
  <c r="AM1147" i="1"/>
  <c r="AM1148" i="1"/>
  <c r="AM1149" i="1"/>
  <c r="AM1150" i="1"/>
  <c r="AM1151" i="1"/>
  <c r="AM1152" i="1"/>
  <c r="AM1153" i="1"/>
  <c r="AM1154" i="1"/>
  <c r="AM1155" i="1"/>
  <c r="AM1156" i="1"/>
  <c r="AM1157" i="1"/>
  <c r="AM1158" i="1"/>
  <c r="AM1159" i="1"/>
  <c r="AM1160" i="1"/>
  <c r="AM1161" i="1"/>
  <c r="AM1162" i="1"/>
  <c r="AM1163" i="1"/>
  <c r="AM1164" i="1"/>
  <c r="AM1165" i="1"/>
  <c r="AM1166" i="1"/>
  <c r="AM1167" i="1"/>
  <c r="AM1168" i="1"/>
  <c r="AM1169" i="1"/>
  <c r="AM1170" i="1"/>
  <c r="AM1171" i="1"/>
  <c r="AM1172" i="1"/>
  <c r="AM1173" i="1"/>
  <c r="AM1174" i="1"/>
  <c r="AM1175" i="1"/>
  <c r="AM1176" i="1"/>
  <c r="AM1177" i="1"/>
  <c r="AM1178" i="1"/>
  <c r="AM1179" i="1"/>
  <c r="AM1180" i="1"/>
  <c r="AM1181" i="1"/>
  <c r="AM1182" i="1"/>
  <c r="AM1183" i="1"/>
  <c r="AM1184" i="1"/>
  <c r="AM1185" i="1"/>
  <c r="AM1186" i="1"/>
  <c r="AM1187" i="1"/>
  <c r="AM1188" i="1"/>
  <c r="AM1189" i="1"/>
  <c r="AM1190" i="1"/>
  <c r="AM1191" i="1"/>
  <c r="AM1192" i="1"/>
  <c r="AM1193" i="1"/>
  <c r="AM1194" i="1"/>
  <c r="AM1195" i="1"/>
  <c r="AM1196" i="1"/>
  <c r="AM1197" i="1"/>
  <c r="AM1198" i="1"/>
  <c r="AM1199" i="1"/>
  <c r="AM1200" i="1"/>
  <c r="AM1201" i="1"/>
  <c r="AM1202" i="1"/>
  <c r="AM1203" i="1"/>
  <c r="AM1204" i="1"/>
  <c r="AM1205" i="1"/>
  <c r="AM1206" i="1"/>
  <c r="AM1207" i="1"/>
  <c r="AM1208" i="1"/>
  <c r="AM1209" i="1"/>
  <c r="AM1210" i="1"/>
  <c r="AM1211" i="1"/>
  <c r="AM1212" i="1"/>
  <c r="AM1213" i="1"/>
  <c r="AM1214" i="1"/>
  <c r="AM1215" i="1"/>
  <c r="AM1216" i="1"/>
  <c r="AM1217" i="1"/>
  <c r="AM1218" i="1"/>
  <c r="AM1219" i="1"/>
  <c r="AM1220" i="1"/>
  <c r="AM1221" i="1"/>
  <c r="AM1222" i="1"/>
  <c r="AM1223" i="1"/>
  <c r="AM1224" i="1"/>
  <c r="AM1225" i="1"/>
  <c r="AM1226" i="1"/>
  <c r="AM1227" i="1"/>
  <c r="AM1228" i="1"/>
  <c r="AM1229" i="1"/>
  <c r="AM1230" i="1"/>
  <c r="AM1231" i="1"/>
  <c r="AM1232" i="1"/>
  <c r="AM1233" i="1"/>
  <c r="AM1234" i="1"/>
  <c r="AM1235" i="1"/>
  <c r="AM1236" i="1"/>
  <c r="AM1237" i="1"/>
  <c r="AM1238" i="1"/>
  <c r="AM1239" i="1"/>
  <c r="AM1240" i="1"/>
  <c r="AM1241" i="1"/>
  <c r="AM1242" i="1"/>
  <c r="AM1243" i="1"/>
  <c r="AM1244" i="1"/>
  <c r="AM1245" i="1"/>
  <c r="AM1246" i="1"/>
  <c r="AM1247" i="1"/>
  <c r="AM1248" i="1"/>
  <c r="AM1249" i="1"/>
  <c r="AM1250" i="1"/>
  <c r="AM1251" i="1"/>
  <c r="AM1252" i="1"/>
  <c r="AM1253" i="1"/>
  <c r="AM1254" i="1"/>
  <c r="AM1255" i="1"/>
  <c r="AM1256" i="1"/>
  <c r="AM1257" i="1"/>
  <c r="AM1258" i="1"/>
  <c r="AM1259" i="1"/>
  <c r="AM1260" i="1"/>
  <c r="AM1261" i="1"/>
  <c r="AM1262" i="1"/>
  <c r="AM1263" i="1"/>
  <c r="AM1264" i="1"/>
  <c r="AM1265" i="1"/>
  <c r="AM1266" i="1"/>
  <c r="AM1267" i="1"/>
  <c r="AM1268" i="1"/>
  <c r="AM1269" i="1"/>
  <c r="AM1270" i="1"/>
  <c r="AM1271" i="1"/>
  <c r="AM1272" i="1"/>
  <c r="AM1273" i="1"/>
  <c r="AM1274" i="1"/>
  <c r="AM1275" i="1"/>
  <c r="AM1276" i="1"/>
  <c r="AM1277" i="1"/>
  <c r="AM1278" i="1"/>
  <c r="AM1279" i="1"/>
  <c r="AM1280" i="1"/>
  <c r="AM1281" i="1"/>
  <c r="AM1282" i="1"/>
  <c r="AM1283" i="1"/>
  <c r="AM1284" i="1"/>
  <c r="AM1285" i="1"/>
  <c r="AM1286" i="1"/>
  <c r="AM1287" i="1"/>
  <c r="AM1288" i="1"/>
  <c r="AM1289" i="1"/>
  <c r="AM1290" i="1"/>
  <c r="AM1291" i="1"/>
  <c r="AM1292" i="1"/>
  <c r="AM1293" i="1"/>
  <c r="AM1294" i="1"/>
  <c r="AM1295" i="1"/>
  <c r="AM1296" i="1"/>
  <c r="AM1297" i="1"/>
  <c r="AM1298" i="1"/>
  <c r="AM1299" i="1"/>
  <c r="AM1300" i="1"/>
  <c r="AM1301" i="1"/>
  <c r="AM1302" i="1"/>
  <c r="AM1303" i="1"/>
  <c r="AM1304" i="1"/>
  <c r="AM1305" i="1"/>
  <c r="AM1306" i="1"/>
  <c r="AM1307" i="1"/>
  <c r="AM1308" i="1"/>
  <c r="AM1309" i="1"/>
  <c r="AM1310" i="1"/>
  <c r="AM1311" i="1"/>
  <c r="AM1312" i="1"/>
  <c r="AM1313" i="1"/>
  <c r="AM1314" i="1"/>
  <c r="AM1315" i="1"/>
  <c r="AM1316" i="1"/>
  <c r="AM1317" i="1"/>
  <c r="AM1318" i="1"/>
  <c r="AM1319" i="1"/>
  <c r="AM1320" i="1"/>
  <c r="AM1321" i="1"/>
  <c r="AM1322" i="1"/>
  <c r="AM1323" i="1"/>
  <c r="AM1324" i="1"/>
  <c r="AM1325" i="1"/>
  <c r="AM1326" i="1"/>
  <c r="AM1327" i="1"/>
  <c r="AM1328" i="1"/>
  <c r="AM1329" i="1"/>
  <c r="AM1330" i="1"/>
  <c r="AM1331" i="1"/>
  <c r="AM1332" i="1"/>
  <c r="AM1333" i="1"/>
  <c r="AM1334" i="1"/>
  <c r="AM1335" i="1"/>
  <c r="AM1336" i="1"/>
  <c r="AM1337" i="1"/>
  <c r="AM1338" i="1"/>
  <c r="AM1339" i="1"/>
  <c r="AM1340" i="1"/>
  <c r="AM1341" i="1"/>
  <c r="AM1342" i="1"/>
  <c r="AM1343" i="1"/>
  <c r="AM1344" i="1"/>
  <c r="AM1345" i="1"/>
  <c r="AM1346" i="1"/>
  <c r="AM1347" i="1"/>
  <c r="AM1348" i="1"/>
  <c r="AM1349" i="1"/>
  <c r="AM1350" i="1"/>
  <c r="AM1351" i="1"/>
  <c r="AM1352" i="1"/>
  <c r="AM1353" i="1"/>
  <c r="AM1354" i="1"/>
  <c r="AM1355" i="1"/>
  <c r="AM1356" i="1"/>
  <c r="AM1357" i="1"/>
  <c r="AM1358" i="1"/>
  <c r="AM1359" i="1"/>
  <c r="AM1360" i="1"/>
  <c r="AM1361" i="1"/>
  <c r="AM1362" i="1"/>
  <c r="AM1363" i="1"/>
  <c r="AM1364" i="1"/>
  <c r="AM1365" i="1"/>
  <c r="AM1366" i="1"/>
  <c r="AM1367" i="1"/>
  <c r="AM1368" i="1"/>
  <c r="AM1369" i="1"/>
  <c r="AM1370" i="1"/>
  <c r="AM1371" i="1"/>
  <c r="AM1372" i="1"/>
  <c r="AM1373" i="1"/>
  <c r="AM1374" i="1"/>
  <c r="AM1375" i="1"/>
  <c r="AM1376" i="1"/>
  <c r="AM1377" i="1"/>
  <c r="AM1378" i="1"/>
  <c r="AM1379" i="1"/>
  <c r="AM1380" i="1"/>
  <c r="AM1381" i="1"/>
  <c r="AM1382" i="1"/>
  <c r="AM1383" i="1"/>
  <c r="AM1384" i="1"/>
  <c r="AM1385" i="1"/>
  <c r="AM1386" i="1"/>
  <c r="AM1387" i="1"/>
  <c r="AM1388" i="1"/>
  <c r="AM1389" i="1"/>
  <c r="AM1390" i="1"/>
  <c r="AM1391" i="1"/>
  <c r="AM1392" i="1"/>
  <c r="AM1393" i="1"/>
  <c r="AM1394" i="1"/>
  <c r="AM1395" i="1"/>
  <c r="AM1396" i="1"/>
  <c r="AM1397" i="1"/>
  <c r="AM1398" i="1"/>
  <c r="AM1399" i="1"/>
  <c r="AM1400" i="1"/>
  <c r="AM1401" i="1"/>
  <c r="AM1402" i="1"/>
  <c r="AM1403" i="1"/>
  <c r="AM1404" i="1"/>
  <c r="AM1405" i="1"/>
  <c r="AM1406" i="1"/>
  <c r="AM1407" i="1"/>
  <c r="AM1408" i="1"/>
  <c r="AM1409" i="1"/>
  <c r="AM1410" i="1"/>
  <c r="AM1411" i="1"/>
  <c r="AM1412" i="1"/>
  <c r="AM1413" i="1"/>
  <c r="AM1414" i="1"/>
  <c r="AM1415" i="1"/>
  <c r="AM1416" i="1"/>
  <c r="AM1417" i="1"/>
  <c r="AM1418" i="1"/>
  <c r="AM1419" i="1"/>
  <c r="AM1420" i="1"/>
  <c r="AM1421" i="1"/>
  <c r="AM1422" i="1"/>
  <c r="AM1423" i="1"/>
  <c r="AM1424" i="1"/>
  <c r="AM1425" i="1"/>
  <c r="AM1426" i="1"/>
  <c r="AM1427" i="1"/>
  <c r="AM1428" i="1"/>
  <c r="AM1429" i="1"/>
  <c r="AM1430" i="1"/>
  <c r="AM1431" i="1"/>
  <c r="AM1432" i="1"/>
  <c r="AM1433" i="1"/>
  <c r="AM1434" i="1"/>
  <c r="AM1435" i="1"/>
  <c r="AM1436" i="1"/>
  <c r="AM1437" i="1"/>
  <c r="AM1438" i="1"/>
  <c r="AM1439" i="1"/>
  <c r="AM1440" i="1"/>
  <c r="AM1441" i="1"/>
  <c r="AM1442" i="1"/>
  <c r="AM1443" i="1"/>
  <c r="AM1444" i="1"/>
  <c r="AM1445" i="1"/>
  <c r="AM1446" i="1"/>
  <c r="AM1447" i="1"/>
  <c r="AM1448" i="1"/>
  <c r="AM1449" i="1"/>
  <c r="AM1450" i="1"/>
  <c r="AM1451" i="1"/>
  <c r="AM1452" i="1"/>
  <c r="AM1453" i="1"/>
  <c r="AM1454" i="1"/>
  <c r="AM1455" i="1"/>
  <c r="AM1456" i="1"/>
  <c r="AM1457" i="1"/>
  <c r="AM1458" i="1"/>
  <c r="AM1459" i="1"/>
  <c r="AM1460" i="1"/>
  <c r="AM1461" i="1"/>
  <c r="AM1462" i="1"/>
  <c r="AM1463" i="1"/>
  <c r="AM1464" i="1"/>
  <c r="AM1465" i="1"/>
  <c r="AM1466" i="1"/>
  <c r="AM1467" i="1"/>
  <c r="AM1468" i="1"/>
  <c r="AM1469" i="1"/>
  <c r="AM1470" i="1"/>
  <c r="AM1471" i="1"/>
  <c r="AM1472" i="1"/>
  <c r="AM1473" i="1"/>
  <c r="AM1474" i="1"/>
  <c r="AM1475" i="1"/>
  <c r="AM1476" i="1"/>
  <c r="AM1477" i="1"/>
  <c r="AM1478" i="1"/>
  <c r="AM1479" i="1"/>
  <c r="AM1480" i="1"/>
  <c r="AM1481" i="1"/>
  <c r="AM2" i="1"/>
  <c r="I20" i="7"/>
  <c r="I19" i="7"/>
  <c r="I15" i="7"/>
  <c r="I14" i="7"/>
  <c r="AA11" i="2"/>
  <c r="AA12" i="2"/>
  <c r="C14" i="7"/>
  <c r="C15" i="7"/>
  <c r="C16" i="7"/>
  <c r="C17" i="7"/>
  <c r="C13" i="7"/>
  <c r="E6" i="7"/>
  <c r="E7" i="7"/>
  <c r="E8" i="7"/>
  <c r="E9" i="7"/>
  <c r="E5" i="7"/>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37" i="2"/>
  <c r="K38" i="2"/>
  <c r="K39" i="2"/>
  <c r="K40" i="2"/>
  <c r="K41" i="2"/>
  <c r="K42" i="2"/>
  <c r="K43" i="2"/>
  <c r="K44" i="2"/>
  <c r="K45" i="2"/>
  <c r="K46" i="2"/>
  <c r="K36" i="2"/>
  <c r="Z28" i="2"/>
  <c r="Z29" i="2"/>
  <c r="Z30" i="2"/>
  <c r="Z31" i="2"/>
  <c r="Z32" i="2"/>
  <c r="Z33" i="2"/>
  <c r="Z34" i="2"/>
  <c r="Z35" i="2"/>
  <c r="Z27" i="2"/>
  <c r="AG19" i="2"/>
  <c r="AH19" i="2"/>
  <c r="AI19" i="2"/>
  <c r="AF19" i="2"/>
  <c r="AE20" i="2"/>
  <c r="AA10" i="2"/>
  <c r="AB5" i="2"/>
  <c r="AB6" i="2"/>
  <c r="AB7" i="2"/>
  <c r="AB4" i="2"/>
  <c r="C22" i="2"/>
  <c r="I19" i="2"/>
  <c r="I18" i="2"/>
  <c r="I6" i="7"/>
  <c r="AI21" i="2"/>
  <c r="G5" i="7"/>
  <c r="AF21" i="2"/>
  <c r="V5" i="2"/>
  <c r="G6" i="7"/>
  <c r="A5" i="2"/>
  <c r="G5" i="2"/>
  <c r="J14" i="7"/>
  <c r="AI20" i="2"/>
  <c r="G9" i="7"/>
  <c r="F6" i="7"/>
  <c r="AA28" i="2"/>
  <c r="AA30" i="2"/>
  <c r="G8" i="7"/>
  <c r="AA32" i="2"/>
  <c r="AB12" i="2"/>
  <c r="AA29" i="2"/>
  <c r="AF20" i="2"/>
  <c r="G7" i="7"/>
  <c r="AA33" i="2"/>
  <c r="AB11" i="2"/>
  <c r="F7" i="7"/>
  <c r="AA34" i="2"/>
  <c r="AA35" i="2"/>
  <c r="D14" i="7"/>
  <c r="AA27" i="2"/>
  <c r="L19" i="2"/>
  <c r="F5" i="7"/>
  <c r="D15" i="7"/>
  <c r="AH21" i="2"/>
  <c r="J19" i="2"/>
  <c r="AG21" i="2"/>
  <c r="L36" i="2"/>
  <c r="L1499" i="2"/>
  <c r="AA31" i="2"/>
  <c r="AB13" i="2"/>
  <c r="AB10" i="2"/>
  <c r="J15" i="7"/>
  <c r="AH20" i="2"/>
  <c r="J18" i="2"/>
  <c r="D16" i="7"/>
  <c r="D17" i="7"/>
  <c r="D13" i="7"/>
  <c r="J20" i="7"/>
  <c r="J19" i="7"/>
  <c r="F8" i="7"/>
  <c r="AG20" i="2"/>
  <c r="F9" i="7"/>
  <c r="L20" i="7" l="1"/>
  <c r="N20" i="7"/>
  <c r="V6" i="2"/>
  <c r="K20" i="7"/>
  <c r="K19" i="2"/>
  <c r="AC4" i="2"/>
  <c r="AC7" i="2"/>
  <c r="L18" i="2"/>
  <c r="AC5" i="2"/>
  <c r="AC6" i="2"/>
  <c r="K14" i="7"/>
  <c r="K15" i="7" l="1"/>
  <c r="AD6" i="2"/>
  <c r="AD5" i="2"/>
  <c r="AD7" i="2"/>
  <c r="AD4" i="2"/>
  <c r="K18" i="2"/>
  <c r="K19" i="7"/>
</calcChain>
</file>

<file path=xl/sharedStrings.xml><?xml version="1.0" encoding="utf-8"?>
<sst xmlns="http://schemas.openxmlformats.org/spreadsheetml/2006/main" count="41874" uniqueCount="1645">
  <si>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</si>
  <si>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</si>
  <si>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</si>
  <si>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</si>
  <si>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</si>
  <si>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</si>
  <si>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</si>
  <si>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</si>
  <si>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</si>
  <si>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</si>
  <si>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</si>
  <si>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</si>
  <si>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</si>
  <si>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</si>
  <si>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</si>
  <si>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</si>
  <si>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</si>
  <si>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</si>
  <si>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</si>
  <si>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</si>
  <si>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</si>
  <si>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</si>
  <si>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</si>
  <si>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</si>
  <si>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</si>
  <si>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</si>
  <si>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</si>
  <si>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</si>
  <si>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</si>
  <si>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</si>
  <si>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</si>
  <si>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</si>
  <si>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</si>
  <si>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</si>
  <si>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</si>
  <si>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</si>
  <si>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</si>
  <si>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</si>
  <si>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RM297</t>
  </si>
  <si>
    <t>18-25</t>
  </si>
  <si>
    <t>Yes</t>
  </si>
  <si>
    <t>Travel_Rarely</t>
  </si>
  <si>
    <t>Research &amp; Development</t>
  </si>
  <si>
    <t>Life Sciences</t>
  </si>
  <si>
    <t>Male</t>
  </si>
  <si>
    <t>Laboratory Technician</t>
  </si>
  <si>
    <t>Single</t>
  </si>
  <si>
    <t>Upto 5k</t>
  </si>
  <si>
    <t>Y</t>
  </si>
  <si>
    <t>No</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</si>
  <si>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</si>
  <si>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</si>
  <si>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</si>
  <si>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</si>
  <si>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</si>
  <si>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</si>
  <si>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</si>
  <si>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</si>
  <si>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</si>
  <si>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</si>
  <si>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</si>
  <si>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</si>
  <si>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</si>
  <si>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</si>
  <si>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</si>
  <si>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</si>
  <si>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</si>
  <si>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</si>
  <si>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</si>
  <si>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</si>
  <si>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</si>
  <si>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</si>
  <si>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</si>
  <si>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</si>
  <si>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</si>
  <si>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</si>
  <si>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</si>
  <si>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</si>
  <si>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</si>
  <si>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</si>
  <si>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</si>
  <si>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</si>
  <si>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</si>
  <si>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</si>
  <si>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</si>
  <si>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</si>
  <si>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</si>
  <si>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</si>
  <si>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</si>
  <si>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</si>
  <si>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</si>
  <si>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</si>
  <si>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</si>
  <si>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</si>
  <si>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</si>
  <si>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</si>
  <si>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</si>
  <si>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</si>
  <si>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</si>
  <si>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</si>
  <si>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</si>
  <si>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</si>
  <si>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</si>
  <si>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</si>
  <si>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</si>
  <si>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</si>
  <si>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</si>
  <si>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</si>
  <si>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</si>
  <si>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</si>
  <si>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</si>
  <si>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</si>
  <si>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</si>
  <si>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</si>
  <si>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</si>
  <si>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</si>
  <si>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</si>
  <si>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</si>
  <si>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</si>
  <si>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</si>
  <si>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</si>
  <si>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</si>
  <si>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</si>
  <si>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</si>
  <si>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</si>
  <si>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</si>
  <si>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</si>
  <si>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</si>
  <si>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</si>
  <si>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</si>
  <si>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</si>
  <si>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</si>
  <si>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</si>
  <si>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</si>
  <si>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</si>
  <si>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</si>
  <si>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</si>
  <si>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</si>
  <si>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</si>
  <si>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</si>
  <si>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</si>
  <si>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</si>
  <si>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</si>
  <si>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</si>
  <si>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</si>
  <si>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</si>
  <si>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</si>
  <si>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</si>
  <si>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</si>
  <si>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</si>
  <si>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</si>
  <si>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</si>
  <si>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</si>
  <si>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</si>
  <si>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</si>
  <si>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</si>
  <si>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</si>
  <si>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</si>
  <si>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</si>
  <si>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</si>
  <si>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</si>
  <si>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</si>
  <si>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</si>
  <si>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</si>
  <si>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</si>
  <si>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</si>
  <si>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</si>
  <si>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</si>
  <si>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</si>
  <si>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</si>
  <si>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</si>
  <si>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</si>
  <si>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</si>
  <si>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</si>
  <si>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</si>
  <si>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</si>
  <si>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</si>
  <si>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</si>
  <si>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</si>
  <si>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</si>
  <si>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</si>
  <si>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</si>
  <si>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</si>
  <si>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</si>
  <si>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</si>
  <si>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</si>
  <si>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</si>
  <si>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</si>
  <si>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</si>
  <si>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</si>
  <si>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</si>
  <si>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</si>
  <si>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</si>
  <si>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</si>
  <si>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</si>
  <si>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</si>
  <si>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</si>
  <si>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</si>
  <si>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</si>
  <si>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</si>
  <si>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</si>
  <si>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</si>
  <si>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</si>
  <si>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</si>
  <si>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</si>
  <si>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</si>
  <si>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</si>
  <si>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</si>
  <si>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</si>
  <si>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</si>
  <si>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</si>
  <si>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</si>
  <si>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</si>
  <si>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</si>
  <si>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</si>
  <si>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</si>
  <si>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</si>
  <si>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</si>
  <si>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</si>
  <si>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</si>
  <si>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</si>
  <si>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</si>
  <si>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</si>
  <si>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</si>
  <si>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</si>
  <si>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</si>
  <si>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</si>
  <si>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</si>
  <si>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</si>
  <si>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</si>
  <si>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</si>
  <si>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</si>
  <si>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</si>
  <si>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</si>
  <si>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</si>
  <si>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</si>
  <si>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</si>
  <si>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</si>
  <si>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</si>
  <si>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</si>
  <si>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</si>
  <si>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</si>
  <si>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</si>
  <si>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</si>
  <si>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</si>
  <si>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</si>
  <si>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</si>
  <si>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</si>
  <si>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</si>
  <si>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</si>
  <si>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</si>
  <si>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</si>
  <si>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</si>
  <si>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</si>
  <si>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</si>
  <si>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</si>
  <si>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</si>
  <si>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</si>
  <si>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</si>
  <si>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</si>
  <si>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</si>
  <si>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</si>
  <si>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</si>
  <si>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</si>
  <si>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</si>
  <si>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</si>
  <si>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</si>
  <si>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</si>
  <si>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</si>
  <si>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</si>
  <si>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</si>
  <si>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</si>
  <si>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</si>
  <si>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</si>
  <si>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</si>
  <si>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</si>
  <si>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</si>
  <si>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</si>
  <si>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</si>
  <si>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</si>
  <si>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</si>
  <si>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</si>
  <si>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</si>
  <si>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</si>
  <si>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</si>
  <si>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</si>
  <si>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</si>
  <si>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</si>
  <si>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</si>
  <si>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</si>
  <si>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</si>
  <si>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</si>
  <si>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</si>
  <si>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</si>
  <si>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</si>
  <si>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</si>
  <si>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</si>
  <si>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</si>
  <si>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</si>
  <si>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</si>
  <si>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</si>
  <si>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</si>
  <si>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</si>
  <si>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</si>
  <si>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</si>
  <si>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</si>
  <si>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</si>
  <si>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</si>
  <si>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</si>
  <si>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</si>
  <si>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</si>
  <si>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</si>
  <si>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</si>
  <si>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</si>
  <si>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</si>
  <si>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</si>
  <si>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</si>
  <si>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</si>
  <si>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</si>
  <si>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</si>
  <si>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</si>
  <si>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</si>
  <si>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</si>
  <si>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</si>
  <si>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</si>
  <si>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</si>
  <si>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</si>
  <si>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</si>
  <si>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</si>
  <si>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</si>
  <si>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</si>
  <si>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</si>
  <si>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</si>
  <si>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</si>
  <si>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</si>
  <si>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</si>
  <si>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</si>
  <si>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</si>
  <si>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</si>
  <si>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</si>
  <si>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</si>
  <si>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</si>
  <si>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</si>
  <si>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</si>
  <si>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</si>
  <si>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</si>
  <si>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</si>
  <si>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</si>
  <si>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</si>
  <si>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</si>
  <si>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</si>
  <si>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</si>
  <si>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</si>
  <si>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</si>
  <si>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</si>
  <si>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</si>
  <si>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</si>
  <si>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</si>
  <si>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</si>
  <si>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</si>
  <si>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</si>
  <si>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</si>
  <si>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</si>
  <si>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</si>
  <si>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</si>
  <si>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</si>
  <si>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</si>
  <si>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</si>
  <si>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</si>
  <si>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</si>
  <si>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</si>
  <si>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</si>
  <si>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</si>
  <si>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</si>
  <si>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</si>
  <si>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</si>
  <si>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</si>
  <si>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</si>
  <si>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</si>
  <si>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</si>
  <si>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</si>
  <si>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</si>
  <si>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</si>
  <si>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</si>
  <si>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</si>
  <si>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</si>
  <si>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</si>
  <si>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</si>
  <si>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</si>
  <si>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</si>
  <si>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</si>
  <si>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</si>
  <si>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</si>
  <si>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</si>
  <si>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</si>
  <si>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</si>
  <si>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</si>
  <si>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</si>
  <si>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</si>
  <si>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</si>
  <si>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</si>
  <si>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</si>
  <si>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</si>
  <si>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</si>
  <si>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</si>
  <si>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</si>
  <si>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</si>
  <si>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</si>
  <si>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</si>
  <si>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</si>
  <si>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</si>
  <si>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</si>
  <si>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</si>
  <si>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</si>
  <si>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</si>
  <si>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</si>
  <si>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</si>
  <si>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</si>
  <si>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</si>
  <si>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</si>
  <si>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</si>
  <si>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</si>
  <si>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</si>
  <si>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</si>
  <si>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</si>
  <si>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</si>
  <si>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</si>
  <si>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</si>
  <si>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</si>
  <si>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</si>
  <si>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</si>
  <si>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</si>
  <si>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</si>
  <si>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</si>
  <si>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</si>
  <si>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</si>
  <si>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</si>
  <si>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</si>
  <si>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</si>
  <si>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</si>
  <si>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</si>
  <si>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</si>
  <si>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</si>
  <si>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</si>
  <si>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</si>
  <si>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</si>
  <si>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</si>
  <si>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</si>
  <si>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</si>
  <si>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</si>
  <si>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</si>
  <si>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</si>
  <si>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</si>
  <si>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</si>
  <si>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</si>
  <si>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</si>
  <si>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</si>
  <si>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</si>
  <si>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</si>
  <si>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</si>
  <si>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</si>
  <si>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</si>
  <si>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</si>
  <si>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</si>
  <si>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</si>
  <si>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</si>
  <si>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</si>
  <si>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</si>
  <si>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</si>
  <si>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</si>
  <si>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</si>
  <si>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</si>
  <si>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</si>
  <si>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</si>
  <si>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</si>
  <si>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</si>
  <si>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</si>
  <si>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</si>
  <si>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</si>
  <si>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</si>
  <si>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</si>
  <si>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</si>
  <si>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</si>
  <si>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</si>
  <si>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</si>
  <si>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</si>
  <si>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</si>
  <si>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</si>
  <si>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</si>
  <si>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</si>
  <si>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</si>
  <si>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</si>
  <si>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</si>
  <si>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</si>
  <si>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</si>
  <si>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</si>
  <si>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</si>
  <si>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</si>
  <si>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</si>
  <si>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</si>
  <si>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</si>
  <si>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</si>
  <si>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</si>
  <si>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</si>
  <si>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</si>
  <si>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</si>
  <si>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</si>
  <si>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</si>
  <si>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</si>
  <si>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</si>
  <si>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</si>
  <si>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</si>
  <si>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</si>
  <si>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</si>
  <si>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</si>
  <si>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</si>
  <si>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</si>
  <si>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</si>
  <si>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</si>
  <si>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</si>
  <si>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</si>
  <si>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</si>
  <si>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</si>
  <si>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</si>
  <si>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</si>
  <si>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</si>
  <si>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</si>
  <si>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</si>
  <si>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</si>
  <si>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</si>
  <si>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</si>
  <si>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</si>
  <si>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</si>
  <si>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</si>
  <si>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</si>
  <si>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</si>
  <si>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</si>
  <si>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</si>
  <si>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</si>
  <si>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</si>
  <si>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</si>
  <si>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</si>
  <si>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</si>
  <si>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</si>
  <si>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</si>
  <si>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</si>
  <si>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</si>
  <si>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</si>
  <si>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</si>
  <si>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</si>
  <si>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</si>
  <si>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</si>
  <si>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</si>
  <si>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</si>
  <si>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</si>
  <si>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</si>
  <si>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</si>
  <si>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</si>
  <si>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</si>
  <si>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</si>
  <si>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</si>
  <si>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</si>
  <si>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</si>
  <si>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</si>
  <si>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</si>
  <si>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</si>
  <si>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</si>
  <si>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</si>
  <si>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</si>
  <si>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</si>
  <si>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</si>
  <si>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</si>
  <si>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</si>
  <si>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</si>
  <si>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</si>
  <si>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</si>
  <si>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</si>
  <si>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</si>
  <si>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</si>
  <si>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</si>
  <si>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</si>
  <si>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</si>
  <si>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</si>
  <si>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</si>
  <si>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</si>
  <si>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</si>
  <si>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</si>
  <si>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</si>
  <si>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</si>
  <si>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</si>
  <si>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</si>
  <si>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</si>
  <si>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</si>
  <si>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</si>
  <si>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</si>
  <si>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</si>
  <si>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</si>
  <si>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</si>
  <si>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</si>
  <si>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</si>
  <si>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</si>
  <si>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</si>
  <si>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</si>
  <si>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</si>
  <si>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</si>
  <si>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</si>
  <si>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</si>
  <si>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</si>
  <si>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</si>
  <si>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</si>
  <si>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</si>
  <si>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</si>
  <si>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</si>
  <si>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</si>
  <si>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</si>
  <si>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</si>
  <si>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</si>
  <si>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</si>
  <si>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</si>
  <si>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</si>
  <si>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</si>
  <si>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</si>
  <si>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</si>
  <si>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</si>
  <si>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</si>
  <si>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</si>
  <si>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</si>
  <si>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</si>
  <si>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</si>
  <si>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</si>
  <si>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</si>
  <si>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</si>
  <si>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</si>
  <si>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</si>
  <si>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</si>
  <si>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</si>
  <si>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</si>
  <si>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</si>
  <si>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</si>
  <si>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</si>
  <si>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</si>
  <si>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</si>
  <si>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</si>
  <si>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</si>
  <si>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</si>
  <si>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</si>
  <si>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</si>
  <si>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</si>
  <si>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</si>
  <si>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</si>
  <si>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</si>
  <si>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</si>
  <si>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</si>
  <si>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</si>
  <si>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</si>
  <si>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</si>
  <si>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</si>
  <si>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</si>
  <si>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</si>
  <si>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</si>
  <si>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</si>
  <si>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</si>
  <si>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</si>
  <si>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</si>
  <si>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</si>
  <si>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</si>
  <si>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</si>
  <si>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</si>
  <si>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</si>
  <si>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</si>
  <si>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</si>
  <si>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</si>
  <si>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</si>
  <si>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</si>
  <si>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</si>
  <si>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</si>
  <si>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</si>
  <si>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</si>
  <si>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</si>
  <si>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</si>
  <si>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</si>
  <si>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</si>
  <si>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</si>
  <si>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</si>
  <si>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</si>
  <si>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</si>
  <si>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</si>
  <si>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</si>
  <si>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</si>
  <si>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</si>
  <si>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</si>
  <si>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</si>
  <si>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</si>
  <si>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</si>
  <si>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</si>
  <si>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</si>
  <si>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</si>
  <si>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</si>
  <si>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</si>
  <si>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</si>
  <si>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</si>
  <si>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</si>
  <si>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</si>
  <si>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</si>
  <si>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</si>
  <si>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</si>
  <si>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</si>
  <si>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</si>
  <si>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</si>
  <si>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</si>
  <si>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</si>
  <si>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</si>
  <si>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</si>
  <si>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</si>
  <si>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</si>
  <si>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</si>
  <si>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</si>
  <si>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</si>
  <si>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</si>
  <si>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</si>
  <si>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</si>
  <si>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</si>
  <si>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</si>
  <si>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</si>
  <si>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</si>
  <si>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</si>
  <si>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</si>
  <si>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</si>
  <si>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</si>
  <si>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</si>
  <si>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</si>
  <si>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</si>
  <si>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</si>
  <si>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</si>
  <si>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</si>
  <si>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</si>
  <si>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</si>
  <si>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</si>
  <si>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</si>
  <si>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</si>
  <si>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</si>
  <si>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</si>
  <si>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</si>
  <si>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</si>
  <si>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</si>
  <si>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</si>
  <si>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</si>
  <si>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</si>
  <si>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</si>
  <si>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</si>
  <si>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</si>
  <si>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</si>
  <si>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</si>
  <si>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</si>
  <si>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</si>
  <si>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</si>
  <si>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</si>
  <si>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</si>
  <si>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</si>
  <si>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</si>
  <si>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</si>
  <si>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</si>
  <si>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</si>
  <si>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</si>
  <si>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</si>
  <si>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</si>
  <si>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</si>
  <si>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</si>
  <si>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</si>
  <si>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</si>
  <si>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</si>
  <si>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</si>
  <si>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</si>
  <si>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</si>
  <si>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</si>
  <si>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</si>
  <si>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</si>
  <si>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</si>
  <si>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</si>
  <si>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</si>
  <si>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</si>
  <si>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</si>
  <si>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</si>
  <si>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</si>
  <si>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</si>
  <si>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</si>
  <si>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</si>
  <si>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</si>
  <si>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</si>
  <si>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</si>
  <si>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</si>
  <si>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</si>
  <si>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</si>
  <si>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</si>
  <si>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</si>
  <si>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</si>
  <si>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</si>
  <si>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</si>
  <si>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</si>
  <si>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</si>
  <si>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</si>
  <si>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</si>
  <si>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</si>
  <si>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</si>
  <si>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</si>
  <si>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</si>
  <si>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</si>
  <si>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</si>
  <si>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</si>
  <si>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</si>
  <si>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</si>
  <si>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</si>
  <si>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</si>
  <si>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</si>
  <si>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</si>
  <si>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</si>
  <si>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</si>
  <si>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</si>
  <si>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</si>
  <si>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</si>
  <si>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</si>
  <si>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</si>
  <si>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</si>
  <si>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</si>
  <si>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</si>
  <si>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</si>
  <si>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</si>
  <si>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</si>
  <si>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</si>
  <si>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</si>
  <si>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</si>
  <si>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</si>
  <si>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</si>
  <si>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</si>
  <si>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</si>
  <si>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</si>
  <si>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</si>
  <si>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</si>
  <si>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</si>
  <si>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</si>
  <si>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</si>
  <si>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</si>
  <si>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</si>
  <si>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</si>
  <si>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</si>
  <si>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</si>
  <si>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</si>
  <si>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</si>
  <si>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</si>
  <si>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</si>
  <si>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</si>
  <si>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</si>
  <si>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</si>
  <si>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</si>
  <si>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</si>
  <si>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</si>
  <si>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</si>
  <si>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</si>
  <si>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</si>
  <si>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</si>
  <si>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</si>
  <si>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</si>
  <si>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</si>
  <si>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</si>
  <si>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</si>
  <si>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</si>
  <si>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</si>
  <si>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</si>
  <si>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</si>
  <si>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</si>
  <si>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</si>
  <si>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</si>
  <si>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</si>
  <si>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</si>
  <si>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</si>
  <si>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</si>
  <si>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</si>
  <si>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</si>
  <si>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</si>
  <si>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</si>
  <si>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</si>
  <si>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</si>
  <si>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</si>
  <si>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</si>
  <si>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</si>
  <si>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</si>
  <si>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</si>
  <si>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</si>
  <si>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</si>
  <si>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</si>
  <si>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</si>
  <si>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</si>
  <si>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</si>
  <si>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</si>
  <si>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</si>
  <si>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</si>
  <si>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</si>
  <si>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</si>
  <si>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</si>
  <si>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</si>
  <si>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</si>
  <si>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</si>
  <si>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</si>
  <si>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</si>
  <si>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</si>
  <si>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</si>
  <si>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</si>
  <si>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</si>
  <si>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</si>
  <si>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</si>
  <si>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</si>
  <si>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</si>
  <si>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</si>
  <si>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</si>
  <si>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</si>
  <si>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</si>
  <si>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</si>
  <si>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</si>
  <si>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</si>
  <si>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</si>
  <si>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</si>
  <si>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</si>
  <si>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</si>
  <si>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</si>
  <si>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</si>
  <si>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</si>
  <si>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</si>
  <si>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</si>
  <si>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</si>
  <si>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</si>
  <si>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</si>
  <si>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</si>
  <si>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</si>
  <si>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</si>
  <si>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</si>
  <si>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</si>
  <si>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</si>
  <si>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</si>
  <si>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</si>
  <si>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</si>
  <si>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</si>
  <si>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</si>
  <si>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</si>
  <si>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</si>
  <si>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</si>
  <si>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</si>
  <si>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</si>
  <si>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</si>
  <si>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</si>
  <si>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</si>
  <si>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</si>
  <si>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</si>
  <si>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</si>
  <si>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</si>
  <si>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</si>
  <si>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</si>
  <si>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</si>
  <si>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</si>
  <si>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</si>
  <si>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</si>
  <si>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</si>
  <si>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</si>
  <si>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</si>
  <si>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</si>
  <si>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</si>
  <si>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</si>
  <si>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</si>
  <si>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</si>
  <si>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</si>
  <si>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</si>
  <si>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</si>
  <si>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</si>
  <si>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</si>
  <si>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</si>
  <si>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</si>
  <si>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</si>
  <si>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</si>
  <si>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</si>
  <si>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</si>
  <si>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</si>
  <si>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</si>
  <si>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</si>
  <si>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</si>
  <si>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</si>
  <si>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</si>
  <si>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</si>
  <si>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</si>
  <si>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</si>
  <si>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</si>
  <si>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</si>
  <si>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</si>
  <si>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</si>
  <si>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</si>
  <si>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</si>
  <si>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</si>
  <si>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</si>
  <si>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</si>
  <si>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</si>
  <si>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</si>
  <si>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</si>
  <si>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</si>
  <si>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</si>
  <si>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</si>
  <si>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</si>
  <si>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</si>
  <si>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</si>
  <si>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</si>
  <si>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</si>
  <si>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</si>
  <si>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</si>
  <si>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</si>
  <si>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</si>
  <si>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</si>
  <si>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</si>
  <si>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</si>
  <si>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</si>
  <si>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</si>
  <si>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</si>
  <si>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</si>
  <si>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</si>
  <si>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</si>
  <si>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</si>
  <si>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</si>
  <si>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</si>
  <si>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</si>
  <si>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</si>
  <si>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</si>
  <si>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</si>
  <si>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</si>
  <si>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</si>
  <si>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</si>
  <si>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</si>
  <si>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</si>
  <si>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</si>
  <si>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</si>
  <si>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</si>
  <si>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</si>
  <si>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</si>
  <si>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</si>
  <si>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</si>
  <si>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</si>
  <si>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</si>
  <si>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</si>
  <si>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</si>
  <si>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</si>
  <si>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</si>
  <si>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</si>
  <si>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</si>
  <si>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</si>
  <si>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</si>
  <si>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</si>
  <si>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</si>
  <si>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</si>
  <si>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</si>
  <si>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</si>
  <si>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</si>
  <si>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</si>
  <si>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</si>
  <si>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</si>
  <si>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</si>
  <si>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</si>
  <si>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</si>
  <si>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</si>
  <si>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</si>
  <si>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</si>
  <si>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</si>
  <si>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</si>
  <si>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</si>
  <si>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</si>
  <si>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</si>
  <si>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</si>
  <si>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</si>
  <si>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</si>
  <si>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</si>
  <si>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</si>
  <si>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</si>
  <si>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</si>
  <si>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</si>
  <si>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</si>
  <si>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</si>
  <si>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</si>
  <si>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</si>
  <si>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</si>
  <si>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</si>
  <si>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</si>
  <si>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</si>
  <si>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</si>
  <si>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</si>
  <si>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</si>
  <si>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</si>
  <si>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</si>
  <si>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</si>
  <si>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</si>
  <si>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</si>
  <si>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</si>
  <si>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</si>
  <si>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</si>
  <si>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</si>
  <si>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</si>
  <si>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</si>
  <si>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</si>
  <si>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</si>
  <si>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</si>
  <si>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</si>
  <si>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</si>
  <si>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</si>
  <si>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</si>
  <si>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</si>
  <si>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</si>
  <si>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</si>
  <si>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</si>
  <si>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</si>
  <si>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</si>
  <si>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</si>
  <si>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</si>
  <si>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</si>
  <si>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</si>
  <si>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</si>
  <si>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</si>
  <si>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</si>
  <si>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</si>
  <si>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</si>
  <si>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</si>
  <si>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</si>
  <si>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</si>
  <si>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</si>
  <si>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</si>
  <si>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</si>
  <si>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</si>
  <si>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</si>
  <si>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</si>
  <si>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</si>
  <si>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</si>
  <si>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</si>
  <si>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</si>
  <si>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</si>
  <si>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</si>
  <si>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</si>
  <si>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</si>
  <si>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</si>
  <si>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</si>
  <si>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</si>
  <si>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</si>
  <si>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</si>
  <si>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</si>
  <si>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</si>
  <si>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</si>
  <si>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</si>
  <si>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</si>
  <si>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</si>
  <si>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</si>
  <si>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</si>
  <si>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</si>
  <si>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</si>
  <si>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</si>
  <si>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</si>
  <si>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</si>
  <si>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</si>
  <si>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</si>
  <si>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</si>
  <si>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</si>
  <si>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</si>
  <si>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</si>
  <si>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</si>
  <si>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</si>
  <si>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</si>
  <si>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</si>
  <si>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</si>
  <si>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</si>
  <si>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</si>
  <si>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</si>
  <si>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</si>
  <si>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</si>
  <si>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</si>
  <si>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</si>
  <si>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</si>
  <si>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</si>
  <si>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</si>
  <si>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</si>
  <si>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</si>
  <si>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</si>
  <si>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</si>
  <si>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</si>
  <si>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</si>
  <si>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</si>
  <si>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</si>
  <si>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</si>
  <si>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</si>
  <si>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</si>
  <si>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</si>
  <si>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</si>
  <si>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</si>
  <si>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</si>
  <si>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</si>
  <si>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</si>
  <si>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</si>
  <si>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</si>
  <si>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</si>
  <si>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</si>
  <si>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</si>
  <si>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</si>
  <si>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</si>
  <si>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</si>
  <si>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</si>
  <si>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</si>
  <si>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</si>
  <si>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</si>
  <si>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</si>
  <si>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</si>
  <si>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</si>
  <si>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</si>
  <si>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</si>
  <si>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</si>
  <si>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</si>
  <si>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</si>
  <si>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</si>
  <si>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</si>
  <si>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</si>
  <si>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</si>
  <si>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</si>
  <si>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</si>
  <si>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</si>
  <si>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</si>
  <si>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</si>
  <si>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</si>
  <si>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</si>
  <si>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</si>
  <si>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</si>
  <si>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</si>
  <si>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</si>
  <si>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</si>
  <si>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</si>
  <si>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</si>
  <si>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</si>
  <si>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</si>
  <si>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</si>
  <si>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</si>
  <si>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</si>
  <si>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</si>
  <si>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</si>
  <si>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</si>
  <si>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</si>
  <si>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</si>
  <si>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</si>
  <si>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</si>
  <si>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</si>
  <si>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</si>
  <si>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</si>
  <si>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</si>
  <si>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</si>
  <si>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</si>
  <si>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</si>
  <si>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</si>
  <si>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</si>
  <si>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</si>
  <si>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</si>
  <si>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</si>
  <si>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</si>
  <si>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</si>
  <si>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</si>
  <si>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</si>
  <si>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</si>
  <si>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</si>
  <si>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</si>
  <si>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</si>
  <si>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</si>
  <si>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</si>
  <si>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</si>
  <si>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</si>
  <si>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</si>
  <si>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</si>
  <si>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</si>
  <si>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</si>
  <si>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</si>
  <si>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</si>
  <si>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</si>
  <si>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</si>
  <si>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</si>
  <si>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</si>
  <si>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</si>
  <si>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</si>
  <si>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</si>
  <si>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</si>
  <si>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</si>
  <si>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</si>
  <si>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</si>
  <si>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</si>
  <si>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</si>
  <si>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</si>
  <si>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</si>
  <si>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</si>
  <si>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</si>
  <si>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</si>
  <si>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</si>
  <si>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</si>
  <si>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</si>
  <si>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</si>
  <si>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</si>
  <si>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</si>
  <si>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</si>
  <si>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</si>
  <si>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</si>
  <si>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</si>
  <si>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</si>
  <si>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</si>
  <si>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</si>
  <si>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</si>
  <si>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</si>
  <si>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</si>
  <si>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</si>
  <si>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</si>
  <si>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</si>
  <si>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</si>
  <si>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</si>
  <si>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</si>
  <si>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</si>
  <si>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</si>
  <si>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</si>
  <si>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</si>
  <si>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</si>
  <si>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</si>
  <si>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</si>
  <si>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</si>
  <si>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</si>
  <si>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</si>
  <si>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</si>
  <si>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</si>
  <si>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</si>
  <si>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</si>
  <si>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</si>
  <si>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</si>
  <si>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</si>
  <si>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</si>
  <si>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</si>
  <si>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</si>
  <si>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</si>
  <si>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</si>
  <si>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</si>
  <si>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</si>
  <si>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</si>
  <si>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</si>
  <si>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</si>
  <si>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</si>
  <si>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</si>
  <si>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</si>
  <si>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</si>
  <si>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</si>
  <si>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</si>
  <si>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</si>
  <si>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</si>
  <si>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</si>
  <si>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</si>
  <si>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</si>
  <si>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</si>
  <si>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</si>
  <si>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</si>
  <si>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</si>
  <si>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</si>
  <si>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</si>
  <si>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</si>
  <si>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</si>
  <si>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</si>
  <si>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</si>
  <si>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</si>
  <si>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</si>
  <si>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</si>
  <si>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</si>
  <si>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</si>
  <si>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</si>
  <si>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</si>
  <si>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</si>
  <si>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</si>
  <si>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</si>
  <si>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</si>
  <si>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</si>
  <si>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</si>
  <si>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</si>
  <si>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</si>
  <si>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</si>
  <si>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</si>
  <si>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</si>
  <si>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</si>
  <si>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</si>
  <si>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</si>
  <si>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</si>
  <si>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</si>
  <si>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</si>
  <si>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</si>
  <si>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</si>
  <si>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</si>
  <si>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</si>
  <si>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</si>
  <si>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</si>
  <si>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</si>
  <si>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</si>
  <si>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</si>
  <si>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</si>
  <si>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</si>
  <si>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</si>
  <si>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</si>
  <si>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</si>
  <si>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</si>
  <si>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</si>
  <si>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</si>
  <si>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</si>
  <si>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</si>
  <si>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</si>
  <si>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</si>
  <si>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</si>
  <si>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</si>
  <si>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</si>
  <si>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</si>
  <si>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</si>
  <si>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</si>
  <si>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</si>
  <si>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</si>
  <si>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</si>
  <si>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</si>
  <si>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</si>
  <si>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</si>
  <si>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</si>
  <si>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</si>
  <si>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</si>
  <si>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</si>
  <si>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</si>
  <si>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</si>
  <si>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</si>
  <si>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</si>
  <si>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</si>
  <si>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</si>
  <si>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</si>
  <si>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</si>
  <si>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</si>
  <si>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</si>
  <si>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</si>
  <si>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</si>
  <si>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</si>
  <si>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</si>
  <si>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</si>
  <si>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</si>
  <si>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</si>
  <si>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</si>
  <si>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</si>
  <si>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</si>
  <si>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</si>
  <si>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</si>
  <si>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</si>
  <si>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</si>
  <si>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</si>
  <si>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</si>
  <si>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</si>
  <si>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</si>
  <si>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</si>
  <si>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</si>
  <si>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</si>
  <si>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</si>
  <si>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</si>
  <si>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</si>
  <si>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</si>
  <si>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</si>
  <si>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</si>
  <si>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</si>
  <si>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</si>
  <si>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</si>
  <si>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</si>
  <si>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</si>
  <si>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</si>
  <si>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</si>
  <si>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</si>
  <si>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</si>
  <si>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</si>
  <si>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</si>
  <si>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</si>
  <si>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</si>
  <si>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</si>
  <si>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</si>
  <si>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</si>
  <si>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</si>
  <si>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</si>
  <si>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</si>
  <si>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</si>
  <si>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</si>
  <si>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</si>
  <si>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</si>
  <si>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</si>
  <si>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</si>
  <si>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</si>
  <si>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</si>
  <si>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</si>
  <si>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</si>
  <si>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</si>
  <si>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</si>
  <si>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</si>
  <si>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</si>
  <si>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</si>
  <si>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</si>
  <si>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</si>
  <si>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</si>
  <si>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</si>
  <si>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</si>
  <si>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</si>
  <si>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</si>
  <si>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</si>
  <si>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</si>
  <si>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</si>
  <si>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</si>
  <si>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</si>
  <si>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</si>
  <si>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</si>
  <si>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</si>
  <si>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</si>
  <si>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</si>
  <si>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</si>
  <si>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</si>
  <si>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</si>
  <si>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</si>
  <si>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</si>
  <si>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</si>
  <si>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</si>
  <si>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</si>
  <si>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</si>
  <si>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</si>
  <si>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</si>
  <si>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</si>
  <si>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</si>
  <si>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</si>
  <si>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</si>
  <si>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</si>
  <si>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</si>
  <si>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</si>
  <si>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</si>
  <si>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</si>
  <si>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</si>
  <si>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</si>
  <si>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</si>
  <si>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</si>
  <si>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</si>
  <si>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</si>
  <si>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Row Labels</t>
  </si>
  <si>
    <t>Grand Total</t>
  </si>
  <si>
    <t>Count of EmpID</t>
  </si>
  <si>
    <t>Count of Attrition</t>
  </si>
  <si>
    <t>Attrition rate</t>
  </si>
  <si>
    <t>Count of Department</t>
  </si>
  <si>
    <t>Sum of EmployeeCount</t>
  </si>
  <si>
    <t>Active Employess</t>
  </si>
  <si>
    <t>Average of Age</t>
  </si>
  <si>
    <t>Customer Support</t>
  </si>
  <si>
    <t>Count of Gender</t>
  </si>
  <si>
    <t>blank</t>
  </si>
  <si>
    <t>lower cap</t>
  </si>
  <si>
    <t>upper cap</t>
  </si>
  <si>
    <t>Employee count</t>
  </si>
  <si>
    <t>department</t>
  </si>
  <si>
    <t>middle line 1</t>
  </si>
  <si>
    <t>middle line 2</t>
  </si>
  <si>
    <t>Column Labels</t>
  </si>
  <si>
    <t>HireDate</t>
  </si>
  <si>
    <t>Sum of PerformanceRating</t>
  </si>
  <si>
    <t>Salary</t>
  </si>
  <si>
    <t>yes</t>
  </si>
  <si>
    <t>Count of Salary</t>
  </si>
  <si>
    <t>0-4999</t>
  </si>
  <si>
    <t>5000-9999</t>
  </si>
  <si>
    <t>10000-14999</t>
  </si>
  <si>
    <t>15000-19999</t>
  </si>
  <si>
    <t>20000-24999</t>
  </si>
  <si>
    <t>25000-29999</t>
  </si>
  <si>
    <t>year</t>
  </si>
  <si>
    <t>month</t>
  </si>
  <si>
    <t>absent</t>
  </si>
  <si>
    <t>high attration</t>
  </si>
  <si>
    <t>Count of Attrition2</t>
  </si>
  <si>
    <t>Department, OverTime, Gender, JobRole</t>
  </si>
  <si>
    <t>Age2</t>
  </si>
  <si>
    <t>TotalWorkingYears2</t>
  </si>
  <si>
    <t>2026</t>
  </si>
  <si>
    <t>January</t>
  </si>
  <si>
    <t>December</t>
  </si>
  <si>
    <t>October</t>
  </si>
  <si>
    <t>September</t>
  </si>
  <si>
    <t>August</t>
  </si>
  <si>
    <t>February</t>
  </si>
  <si>
    <t>July</t>
  </si>
  <si>
    <t>June</t>
  </si>
  <si>
    <t>May</t>
  </si>
  <si>
    <t>April</t>
  </si>
  <si>
    <t>March</t>
  </si>
  <si>
    <t>November</t>
  </si>
  <si>
    <t>Average of Age2</t>
  </si>
  <si>
    <t>Count of MaritalStatus</t>
  </si>
  <si>
    <t>Count of BusinessTravel</t>
  </si>
  <si>
    <t>Count of OverTime</t>
  </si>
  <si>
    <t>value1</t>
  </si>
  <si>
    <t>Sum of JobLevel</t>
  </si>
  <si>
    <t>Count of EducationField</t>
  </si>
  <si>
    <t>=MATCH(21</t>
  </si>
  <si>
    <t>AF7:AF10</t>
  </si>
  <si>
    <t>0)</t>
  </si>
  <si>
    <t>18-22</t>
  </si>
  <si>
    <t>23-27</t>
  </si>
  <si>
    <t>28-32</t>
  </si>
  <si>
    <t>33-37</t>
  </si>
  <si>
    <t>38-42</t>
  </si>
  <si>
    <t>43-47</t>
  </si>
  <si>
    <t>48-52</t>
  </si>
  <si>
    <t>53-57</t>
  </si>
  <si>
    <t>58-62</t>
  </si>
  <si>
    <t>Count of Age2</t>
  </si>
  <si>
    <t>Count of DistanceFromHome</t>
  </si>
  <si>
    <t>1-5</t>
  </si>
  <si>
    <t>6-10</t>
  </si>
  <si>
    <t>11-15</t>
  </si>
  <si>
    <t>16-20</t>
  </si>
  <si>
    <t>21-25</t>
  </si>
  <si>
    <t>26-30</t>
  </si>
  <si>
    <t>Sum of MonthlyIncome</t>
  </si>
  <si>
    <t>Average of MonthlyIncome</t>
  </si>
  <si>
    <t>Average of HourlyRate</t>
  </si>
  <si>
    <t>Sum of PercentSalaryHike</t>
  </si>
  <si>
    <t>Average of PercentSalaryHike</t>
  </si>
  <si>
    <t>Average of DailyRate</t>
  </si>
  <si>
    <t>Count of SalarySlab</t>
  </si>
  <si>
    <t>Average of EnvironmentSatisfaction</t>
  </si>
  <si>
    <t>😊 Tab 5 — Performance &amp; Satisfaction</t>
  </si>
  <si>
    <t>Ye tab batata hai employees kitne khush hain aur kaam kaisa kar rahe hain.</t>
  </si>
  <si>
    <t>KPIs:</t>
  </si>
  <si>
    <t>Average Job Satisfaction</t>
  </si>
  <si>
    <t>Average Environment Satisfaction</t>
  </si>
  <si>
    <t>Average WorkLifeBalance</t>
  </si>
  <si>
    <t>Average Performance Rating</t>
  </si>
  <si>
    <t>Charts:</t>
  </si>
  <si>
    <t>Job Satisfaction by Department (Bar)</t>
  </si>
  <si>
    <t>Environment Satisfaction Distribution (Pie)</t>
  </si>
  <si>
    <t>WorkLifeBalance by Department (Bar)</t>
  </si>
  <si>
    <t>Performance Rating Distribution (Pie)</t>
  </si>
  <si>
    <t>Average Training Times by Department (Bar)</t>
  </si>
  <si>
    <t>Slicers:</t>
  </si>
  <si>
    <t>Department, JobRole, PerformanceRating</t>
  </si>
  <si>
    <t>Sum of JobSatisfaction</t>
  </si>
  <si>
    <t>Average of JobSatisfaction</t>
  </si>
  <si>
    <t>Sum of WorkLifeBalance</t>
  </si>
  <si>
    <t>Average of PerformanceRating</t>
  </si>
  <si>
    <t>Average of WorkLifeBalance</t>
  </si>
  <si>
    <t>Average of TrainingTimesLastYear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</si>
</sst>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FFFFFF"/>
      <name val="Arial"/>
      <family val="2"/>
    </font>
    <font>
      <sz val="10"/>
      <name val="Arial"/>
      <family val="2"/>
    </font>
    <font>
      <b/>
      <sz val="11"/>
      <color rgb="FFFFFFFF"/>
      <name val="Calibri"/>
      <family val="2"/>
    </font>
    <font>
      <sz val="11"/>
      <color rgb="FF137333"/>
      <name val="Calibri"/>
      <family val="2"/>
      <scheme val="minor"/>
    </font>
    <font>
      <b/>
      <sz val="13.5"/>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FFFF00"/>
        <bgColor indexed="64"/>
      </patternFill>
    </fill>
    <fill>
      <patternFill patternType="solid">
        <fgColor rgb="FF1F4E78"/>
        <bgColor rgb="FF1F4E78"/>
      </patternFill>
    </fill>
    <fill>
      <patternFill patternType="solid">
        <fgColor rgb="FF0B5D2A"/>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0" fontId="0" fillId="33" borderId="0" xfId="0" applyFill="1"/>
    <xf numFmtId="0" fontId="0" fillId="0" borderId="0" xfId="0" pivotButton="1"/>
    <xf numFmtId="0" fontId="0" fillId="0" borderId="0" xfId="0" applyAlignment="1">
      <alignment horizontal="left"/>
    </xf>
    <xf numFmtId="0" fontId="16" fillId="34" borderId="0" xfId="0" applyFont="1" applyFill="1"/>
    <xf numFmtId="9" fontId="0" fillId="0" borderId="0" xfId="1" applyFont="1"/>
    <xf numFmtId="0" fontId="0" fillId="0" borderId="0" xfId="0" applyAlignment="1">
      <alignment horizontal="left" indent="1"/>
    </xf>
    <xf numFmtId="1" fontId="0" fillId="0" borderId="0" xfId="0" applyNumberFormat="1"/>
    <xf numFmtId="9" fontId="0" fillId="0" borderId="0" xfId="0" applyNumberFormat="1"/>
    <xf numFmtId="0" fontId="20" fillId="36" borderId="0" xfId="0" applyFont="1" applyFill="1" applyAlignment="1">
      <alignment horizontal="center" vertical="center"/>
    </xf>
    <xf numFmtId="3" fontId="0" fillId="0" borderId="0" xfId="0" applyNumberFormat="1"/>
    <xf numFmtId="3" fontId="0" fillId="0" borderId="0" xfId="0" applyNumberFormat="1" applyAlignment="1">
      <alignment horizontal="left" indent="1"/>
    </xf>
    <xf numFmtId="14" fontId="18" fillId="35" borderId="0" xfId="0" applyNumberFormat="1" applyFont="1" applyFill="1" applyAlignment="1">
      <alignment horizontal="center" vertical="center"/>
    </xf>
    <xf numFmtId="14" fontId="19" fillId="0" borderId="0" xfId="0" applyNumberFormat="1" applyFont="1"/>
    <xf numFmtId="14" fontId="0" fillId="0" borderId="0" xfId="0" applyNumberFormat="1"/>
    <xf numFmtId="0" fontId="21" fillId="0" borderId="0" xfId="0" applyFont="1"/>
    <xf numFmtId="164" fontId="0" fillId="0" borderId="0" xfId="0" applyNumberFormat="1"/>
    <xf numFmtId="0" fontId="0" fillId="0" borderId="10" xfId="0" applyBorder="1"/>
    <xf numFmtId="0" fontId="0" fillId="0" borderId="11" xfId="0" applyBorder="1"/>
    <xf numFmtId="0" fontId="16" fillId="0" borderId="0" xfId="0" applyFont="1"/>
    <xf numFmtId="0" fontId="0" fillId="0" borderId="0" xfId="0" applyAlignment="1">
      <alignment horizontal="left" vertical="center" indent="1"/>
    </xf>
    <xf numFmtId="0" fontId="0" fillId="0" borderId="0" xfId="0" applyNumberFormat="1"/>
    <xf numFmtId="1" fontId="0" fillId="0" borderId="0" xfId="0" applyNumberFormat="1" applyAlignment="1">
      <alignment horizontal="left"/>
    </xf>
    <xf numFmtId="2" fontId="0" fillId="0" borderId="0" xfId="0" applyNumberFormat="1"/>
    <xf numFmtId="0" fontId="22" fillId="0" borderId="0" xfId="0" applyFont="1" applyAlignment="1">
      <alignment vertic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30">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9" formatCode="m/d/yyyy"/>
    </dxf>
    <dxf>
      <numFmt numFmtId="19" formatCode="m/d/yyyy"/>
    </dxf>
    <dxf>
      <font>
        <sz val="14"/>
        <color theme="1"/>
        <name val="Calibri"/>
        <family val="2"/>
        <scheme val="minor"/>
      </font>
      <fill>
        <patternFill patternType="none">
          <bgColor auto="1"/>
        </patternFill>
      </fill>
      <border diagonalUp="0" diagonalDown="0">
        <left/>
        <right/>
        <top/>
        <bottom/>
        <vertical/>
        <horizontal/>
      </border>
    </dxf>
    <dxf>
      <font>
        <b/>
        <i val="0"/>
        <sz val="28"/>
        <color theme="0"/>
      </font>
      <fill>
        <patternFill patternType="none">
          <fgColor auto="1"/>
          <bgColor auto="1"/>
        </patternFill>
      </fill>
      <border>
        <left style="thin">
          <color theme="9"/>
        </left>
        <right style="thin">
          <color theme="9"/>
        </right>
        <top style="thin">
          <color theme="9"/>
        </top>
        <bottom style="thin">
          <color theme="9"/>
        </bottom>
        <vertical/>
        <horizontal/>
      </border>
    </dxf>
    <dxf>
      <font>
        <sz val="14"/>
        <color theme="1"/>
        <name val="Calibri"/>
        <family val="2"/>
        <scheme val="minor"/>
      </font>
      <fill>
        <patternFill patternType="none">
          <bgColor auto="1"/>
        </patternFill>
      </fill>
      <border diagonalUp="0" diagonalDown="0">
        <left/>
        <right/>
        <top/>
        <bottom/>
        <vertical/>
        <horizontal/>
      </border>
    </dxf>
    <dxf>
      <font>
        <b/>
        <i val="0"/>
        <sz val="20"/>
        <color theme="0"/>
      </font>
      <fill>
        <patternFill patternType="none">
          <fgColor auto="1"/>
          <bgColor auto="1"/>
        </patternFill>
      </fill>
      <border>
        <left style="thin">
          <color theme="9"/>
        </left>
        <right style="thin">
          <color theme="9"/>
        </right>
        <top style="thin">
          <color theme="9"/>
        </top>
        <bottom style="thin">
          <color theme="9"/>
        </bottom>
        <vertical/>
        <horizontal/>
      </border>
    </dxf>
  </dxfs>
  <tableStyles count="2" defaultTableStyle="TableStyleMedium2" defaultPivotStyle="PivotStyleLight16">
    <tableStyle name="SlicerStyleLight6 2" pivot="0" table="0" count="10" xr9:uid="{00000000-0011-0000-FFFF-FFFF00000000}">
      <tableStyleElement type="wholeTable" dxfId="29"/>
      <tableStyleElement type="headerRow" dxfId="28"/>
    </tableStyle>
    <tableStyle name="SlicerStyleLight6 2 2" pivot="0" table="0" count="10" xr9:uid="{7FF9B04A-B235-4E87-80C2-245B814C97C9}">
      <tableStyleElement type="wholeTable" dxfId="27"/>
      <tableStyleElement type="headerRow" dxfId="26"/>
    </tableStyle>
  </tableStyles>
  <colors>
    <mruColors>
      <color rgb="FF67E373"/>
      <color rgb="FF083E16"/>
      <color rgb="FFC9E2B8"/>
      <color rgb="FF4AF48F"/>
      <color rgb="FF4FA35B"/>
      <color rgb="FF137333"/>
      <color rgb="FF36E63E"/>
      <color rgb="FF94D4AC"/>
      <color rgb="FF19BB15"/>
      <color rgb="FFA3F3B8"/>
    </mruColors>
  </colors>
  <extLst>
    <ext xmlns:x14="http://schemas.microsoft.com/office/spreadsheetml/2009/9/main" uri="{46F421CA-312F-682f-3DD2-61675219B42D}">
      <x14:dxfs count="16">
        <dxf>
          <font>
            <color rgb="FF000000"/>
          </font>
          <fill>
            <patternFill patternType="solid">
              <fgColor auto="1"/>
              <bgColor theme="9" tint="0.7999816888943144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9" tint="0.59996337778862885"/>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theme="0"/>
          </font>
          <fill>
            <gradientFill degree="90">
              <stop position="0">
                <color rgb="FF083E16"/>
              </stop>
              <stop position="1">
                <color rgb="FF4FA35B"/>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auto="1"/>
              <bgColor theme="9" tint="0.7999816888943144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9" tint="0.59996337778862885"/>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theme="0"/>
          </font>
          <fill>
            <gradientFill degree="90">
              <stop position="0">
                <color rgb="FF083E16"/>
              </stop>
              <stop position="1">
                <color rgb="FF4FA35B"/>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6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6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microsoft.com/office/2007/relationships/slicerCache" Target="slicerCaches/slicerCache1.xml"/><Relationship Id="rId26" Type="http://schemas.microsoft.com/office/2007/relationships/slicerCache" Target="slicerCaches/slicerCache9.xml"/><Relationship Id="rId21" Type="http://schemas.microsoft.com/office/2007/relationships/slicerCache" Target="slicerCaches/slicerCache4.xml"/><Relationship Id="rId34" Type="http://schemas.microsoft.com/office/2007/relationships/slicerCache" Target="slicerCaches/slicerCache1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microsoft.com/office/2007/relationships/slicerCache" Target="slicerCaches/slicerCache8.xml"/><Relationship Id="rId33" Type="http://schemas.microsoft.com/office/2007/relationships/slicerCache" Target="slicerCaches/slicerCache16.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microsoft.com/office/2007/relationships/slicerCache" Target="slicerCaches/slicerCache3.xml"/><Relationship Id="rId29" Type="http://schemas.microsoft.com/office/2007/relationships/slicerCache" Target="slicerCaches/slicerCache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7.xml"/><Relationship Id="rId32" Type="http://schemas.microsoft.com/office/2007/relationships/slicerCache" Target="slicerCaches/slicerCache15.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07/relationships/slicerCache" Target="slicerCaches/slicerCache6.xml"/><Relationship Id="rId28" Type="http://schemas.microsoft.com/office/2007/relationships/slicerCache" Target="slicerCaches/slicerCache11.xml"/><Relationship Id="rId36"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2.xml"/><Relationship Id="rId31" Type="http://schemas.microsoft.com/office/2007/relationships/slicerCache" Target="slicerCaches/slicerCache1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5.xml"/><Relationship Id="rId27" Type="http://schemas.microsoft.com/office/2007/relationships/slicerCache" Target="slicerCaches/slicerCache10.xml"/><Relationship Id="rId30" Type="http://schemas.microsoft.com/office/2007/relationships/slicerCache" Target="slicerCaches/slicerCache13.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11.xml.rels><?xml version="1.0" encoding="UTF-8" standalone="yes"?>
<Relationships xmlns="http://schemas.openxmlformats.org/package/2006/relationships"><Relationship Id="rId3" Type="http://schemas.openxmlformats.org/officeDocument/2006/relationships/image" Target="../media/image13.png"/><Relationship Id="rId2" Type="http://schemas.microsoft.com/office/2011/relationships/chartColorStyle" Target="colors10.xml"/><Relationship Id="rId1" Type="http://schemas.microsoft.com/office/2011/relationships/chartStyle" Target="style10.xml"/><Relationship Id="rId4" Type="http://schemas.openxmlformats.org/officeDocument/2006/relationships/image" Target="../media/image14.png"/></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3" Type="http://schemas.openxmlformats.org/officeDocument/2006/relationships/image" Target="../media/image15.png"/><Relationship Id="rId2" Type="http://schemas.microsoft.com/office/2011/relationships/chartColorStyle" Target="colors12.xml"/><Relationship Id="rId1" Type="http://schemas.microsoft.com/office/2011/relationships/chartStyle" Target="style12.xml"/><Relationship Id="rId5" Type="http://schemas.openxmlformats.org/officeDocument/2006/relationships/image" Target="../media/image17.png"/><Relationship Id="rId4" Type="http://schemas.openxmlformats.org/officeDocument/2006/relationships/image" Target="../media/image16.png"/></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Ex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49226069928724"/>
          <c:y val="0.20516166288665347"/>
          <c:w val="0.61742007656981435"/>
          <c:h val="0.64519708929009556"/>
        </c:manualLayout>
      </c:layout>
      <c:doughnutChart>
        <c:varyColors val="1"/>
        <c:ser>
          <c:idx val="0"/>
          <c:order val="0"/>
          <c:spPr>
            <a:effectLst>
              <a:innerShdw blurRad="63500" dist="50800" dir="16200000">
                <a:prstClr val="black">
                  <a:alpha val="26000"/>
                </a:prstClr>
              </a:innerShdw>
            </a:effectLst>
          </c:spPr>
          <c:dPt>
            <c:idx val="0"/>
            <c:bubble3D val="0"/>
            <c:spPr>
              <a:solidFill>
                <a:srgbClr val="19BB15"/>
              </a:solidFill>
              <a:ln w="19050">
                <a:noFill/>
              </a:ln>
              <a:effectLst>
                <a:innerShdw blurRad="63500" dist="50800" dir="16200000">
                  <a:prstClr val="black">
                    <a:alpha val="26000"/>
                  </a:prstClr>
                </a:innerShdw>
              </a:effectLst>
            </c:spPr>
            <c:extLst>
              <c:ext xmlns:c16="http://schemas.microsoft.com/office/drawing/2014/chart" uri="{C3380CC4-5D6E-409C-BE32-E72D297353CC}">
                <c16:uniqueId val="{00000001-3FA3-4909-BA63-3B66B1F3B696}"/>
              </c:ext>
            </c:extLst>
          </c:dPt>
          <c:dPt>
            <c:idx val="1"/>
            <c:bubble3D val="0"/>
            <c:spPr>
              <a:solidFill>
                <a:srgbClr val="083E16"/>
              </a:solidFill>
              <a:ln w="19050">
                <a:noFill/>
              </a:ln>
              <a:effectLst>
                <a:innerShdw blurRad="63500" dist="50800" dir="16200000">
                  <a:prstClr val="black">
                    <a:alpha val="26000"/>
                  </a:prstClr>
                </a:innerShdw>
              </a:effectLst>
            </c:spPr>
            <c:extLst>
              <c:ext xmlns:c16="http://schemas.microsoft.com/office/drawing/2014/chart" uri="{C3380CC4-5D6E-409C-BE32-E72D297353CC}">
                <c16:uniqueId val="{00000003-3FA3-4909-BA63-3B66B1F3B696}"/>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Segoe UI Emoji" panose="020B0502040204020203" pitchFamily="34" charset="0"/>
                    <a:ea typeface="Segoe UI Emoji" panose="020B0502040204020203" pitchFamily="34" charset="0"/>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Female</c:v>
              </c:pt>
              <c:pt idx="1">
                <c:v>Male</c:v>
              </c:pt>
            </c:strLit>
          </c:cat>
          <c:val>
            <c:numRef>
              <c:f>'Pivot table 2'!$K$14:$K$15</c:f>
              <c:numCache>
                <c:formatCode>0%</c:formatCode>
                <c:ptCount val="2"/>
                <c:pt idx="0">
                  <c:v>4.6621621621621624E-2</c:v>
                </c:pt>
                <c:pt idx="1">
                  <c:v>0.95337837837837835</c:v>
                </c:pt>
              </c:numCache>
            </c:numRef>
          </c:val>
          <c:extLst>
            <c:ext xmlns:c16="http://schemas.microsoft.com/office/drawing/2014/chart" uri="{C3380CC4-5D6E-409C-BE32-E72D297353CC}">
              <c16:uniqueId val="{00000004-3FA3-4909-BA63-3B66B1F3B696}"/>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1600" b="1" i="0" u="none" strike="noStrike" kern="1200" baseline="0">
              <a:solidFill>
                <a:schemeClr val="tx1">
                  <a:lumMod val="95000"/>
                  <a:lumOff val="5000"/>
                </a:schemeClr>
              </a:solidFill>
              <a:latin typeface="Raleway SemiBold" pitchFamily="2" charset="0"/>
              <a:ea typeface="Segoe UI Emoji" panose="020B0502040204020203" pitchFamily="34" charset="0"/>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111111111111111"/>
          <c:y val="0"/>
          <c:w val="0.53888888888888886"/>
          <c:h val="0.89814814814814814"/>
        </c:manualLayout>
      </c:layout>
      <c:doughnutChart>
        <c:varyColors val="1"/>
        <c:ser>
          <c:idx val="0"/>
          <c:order val="0"/>
          <c:spPr>
            <a:ln>
              <a:noFill/>
            </a:ln>
          </c:spPr>
          <c:dPt>
            <c:idx val="0"/>
            <c:bubble3D val="0"/>
            <c:spPr>
              <a:gradFill>
                <a:gsLst>
                  <a:gs pos="23000">
                    <a:srgbClr val="137333"/>
                  </a:gs>
                  <a:gs pos="83000">
                    <a:srgbClr val="083E16"/>
                  </a:gs>
                </a:gsLst>
                <a:lin ang="16200000" scaled="1"/>
              </a:gradFill>
              <a:ln w="19050">
                <a:noFill/>
              </a:ln>
              <a:effectLst>
                <a:innerShdw blurRad="63500" dist="63500" dir="15000000">
                  <a:srgbClr val="083E16">
                    <a:alpha val="64000"/>
                  </a:srgbClr>
                </a:innerShdw>
              </a:effectLst>
            </c:spPr>
            <c:extLst>
              <c:ext xmlns:c16="http://schemas.microsoft.com/office/drawing/2014/chart" uri="{C3380CC4-5D6E-409C-BE32-E72D297353CC}">
                <c16:uniqueId val="{00000001-5B08-4FF8-9A12-A96F0379BE22}"/>
              </c:ext>
            </c:extLst>
          </c:dPt>
          <c:dPt>
            <c:idx val="1"/>
            <c:bubble3D val="0"/>
            <c:spPr>
              <a:solidFill>
                <a:schemeClr val="bg1">
                  <a:lumMod val="95000"/>
                </a:schemeClr>
              </a:solidFill>
              <a:ln w="19050">
                <a:noFill/>
              </a:ln>
              <a:effectLst>
                <a:innerShdw blurRad="63500" dist="12700">
                  <a:prstClr val="black">
                    <a:alpha val="39000"/>
                  </a:prstClr>
                </a:innerShdw>
              </a:effectLst>
            </c:spPr>
            <c:extLst>
              <c:ext xmlns:c16="http://schemas.microsoft.com/office/drawing/2014/chart" uri="{C3380CC4-5D6E-409C-BE32-E72D297353CC}">
                <c16:uniqueId val="{00000003-5B08-4FF8-9A12-A96F0379BE22}"/>
              </c:ext>
            </c:extLst>
          </c:dPt>
          <c:dPt>
            <c:idx val="2"/>
            <c:bubble3D val="0"/>
            <c:spPr>
              <a:noFill/>
              <a:ln w="19050">
                <a:noFill/>
              </a:ln>
              <a:effectLst/>
            </c:spPr>
            <c:extLst>
              <c:ext xmlns:c16="http://schemas.microsoft.com/office/drawing/2014/chart" uri="{C3380CC4-5D6E-409C-BE32-E72D297353CC}">
                <c16:uniqueId val="{00000005-5B08-4FF8-9A12-A96F0379BE22}"/>
              </c:ext>
            </c:extLst>
          </c:dPt>
          <c:val>
            <c:numRef>
              <c:f>'Pivot table'!$U$32:$U$34</c:f>
              <c:numCache>
                <c:formatCode>0%</c:formatCode>
                <c:ptCount val="3"/>
                <c:pt idx="0">
                  <c:v>0.72499999999999998</c:v>
                </c:pt>
                <c:pt idx="1">
                  <c:v>0.27500000000000002</c:v>
                </c:pt>
                <c:pt idx="2">
                  <c:v>1</c:v>
                </c:pt>
              </c:numCache>
            </c:numRef>
          </c:val>
          <c:extLst>
            <c:ext xmlns:c16="http://schemas.microsoft.com/office/drawing/2014/chart" uri="{C3380CC4-5D6E-409C-BE32-E72D297353CC}">
              <c16:uniqueId val="{00000006-5B08-4FF8-9A12-A96F0379BE22}"/>
            </c:ext>
          </c:extLst>
        </c:ser>
        <c:dLbls>
          <c:showLegendKey val="0"/>
          <c:showVal val="0"/>
          <c:showCatName val="0"/>
          <c:showSerName val="0"/>
          <c:showPercent val="0"/>
          <c:showBubbleSize val="0"/>
          <c:showLeaderLines val="1"/>
        </c:dLbls>
        <c:firstSliceAng val="270"/>
        <c:holeSize val="56"/>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3399217960281628E-2"/>
          <c:y val="5.0412210941723198E-2"/>
          <c:w val="0.95320156407943679"/>
          <c:h val="0.73877308875652525"/>
        </c:manualLayout>
      </c:layout>
      <c:bar3DChart>
        <c:barDir val="col"/>
        <c:grouping val="stacked"/>
        <c:varyColors val="0"/>
        <c:ser>
          <c:idx val="2"/>
          <c:order val="0"/>
          <c:tx>
            <c:strRef>
              <c:f>'Pivot table'!$AE$3</c:f>
              <c:strCache>
                <c:ptCount val="1"/>
                <c:pt idx="0">
                  <c:v>lower cap</c:v>
                </c:pt>
              </c:strCache>
            </c:strRef>
          </c:tx>
          <c:spPr>
            <a:solidFill>
              <a:schemeClr val="bg1"/>
            </a:solidFill>
            <a:ln>
              <a:noFill/>
            </a:ln>
            <a:effectLst/>
            <a:sp3d/>
          </c:spPr>
          <c:invertIfNegative val="0"/>
          <c:dLbls>
            <c:delete val="1"/>
          </c:dLbls>
          <c:cat>
            <c:strRef>
              <c:f>'Pivot table'!$AB$4:$AB$7</c:f>
              <c:strCache>
                <c:ptCount val="4"/>
                <c:pt idx="0">
                  <c:v>Customer Support</c:v>
                </c:pt>
                <c:pt idx="1">
                  <c:v>Human Resources</c:v>
                </c:pt>
                <c:pt idx="2">
                  <c:v>Research &amp; Development</c:v>
                </c:pt>
                <c:pt idx="3">
                  <c:v>Sales</c:v>
                </c:pt>
              </c:strCache>
            </c:strRef>
          </c:cat>
          <c:val>
            <c:numRef>
              <c:f>'Pivot table'!$AE$4:$AE$7</c:f>
              <c:numCache>
                <c:formatCode>0%</c:formatCode>
                <c:ptCount val="4"/>
                <c:pt idx="0">
                  <c:v>0.2</c:v>
                </c:pt>
                <c:pt idx="1">
                  <c:v>0.2</c:v>
                </c:pt>
                <c:pt idx="2">
                  <c:v>0.2</c:v>
                </c:pt>
                <c:pt idx="3">
                  <c:v>0.2</c:v>
                </c:pt>
              </c:numCache>
            </c:numRef>
          </c:val>
          <c:extLst>
            <c:ext xmlns:c16="http://schemas.microsoft.com/office/drawing/2014/chart" uri="{C3380CC4-5D6E-409C-BE32-E72D297353CC}">
              <c16:uniqueId val="{00000000-3B08-4553-BEE0-C2164052ECC4}"/>
            </c:ext>
          </c:extLst>
        </c:ser>
        <c:ser>
          <c:idx val="4"/>
          <c:order val="1"/>
          <c:tx>
            <c:strRef>
              <c:f>'Pivot table'!$AG$3</c:f>
              <c:strCache>
                <c:ptCount val="1"/>
                <c:pt idx="0">
                  <c:v>middle line 1</c:v>
                </c:pt>
              </c:strCache>
            </c:strRef>
          </c:tx>
          <c:spPr>
            <a:solidFill>
              <a:srgbClr val="083E16"/>
            </a:solidFill>
            <a:ln>
              <a:noFill/>
            </a:ln>
            <a:effectLst/>
            <a:sp3d/>
          </c:spPr>
          <c:invertIfNegative val="0"/>
          <c:dLbls>
            <c:delete val="1"/>
          </c:dLbls>
          <c:cat>
            <c:strRef>
              <c:f>'Pivot table'!$AB$4:$AB$7</c:f>
              <c:strCache>
                <c:ptCount val="4"/>
                <c:pt idx="0">
                  <c:v>Customer Support</c:v>
                </c:pt>
                <c:pt idx="1">
                  <c:v>Human Resources</c:v>
                </c:pt>
                <c:pt idx="2">
                  <c:v>Research &amp; Development</c:v>
                </c:pt>
                <c:pt idx="3">
                  <c:v>Sales</c:v>
                </c:pt>
              </c:strCache>
            </c:strRef>
          </c:cat>
          <c:val>
            <c:numRef>
              <c:f>'Pivot table'!$AG$4:$AG$7</c:f>
              <c:numCache>
                <c:formatCode>0%</c:formatCode>
                <c:ptCount val="4"/>
                <c:pt idx="0">
                  <c:v>0.05</c:v>
                </c:pt>
                <c:pt idx="1">
                  <c:v>0.05</c:v>
                </c:pt>
                <c:pt idx="2">
                  <c:v>0.05</c:v>
                </c:pt>
                <c:pt idx="3">
                  <c:v>0.05</c:v>
                </c:pt>
              </c:numCache>
            </c:numRef>
          </c:val>
          <c:extLst>
            <c:ext xmlns:c16="http://schemas.microsoft.com/office/drawing/2014/chart" uri="{C3380CC4-5D6E-409C-BE32-E72D297353CC}">
              <c16:uniqueId val="{00000001-3B08-4553-BEE0-C2164052ECC4}"/>
            </c:ext>
          </c:extLst>
        </c:ser>
        <c:ser>
          <c:idx val="5"/>
          <c:order val="2"/>
          <c:tx>
            <c:strRef>
              <c:f>'Pivot table'!$AH$3</c:f>
              <c:strCache>
                <c:ptCount val="1"/>
                <c:pt idx="0">
                  <c:v>middle line 2</c:v>
                </c:pt>
              </c:strCache>
            </c:strRef>
          </c:tx>
          <c:spPr>
            <a:solidFill>
              <a:schemeClr val="bg1"/>
            </a:solidFill>
            <a:ln>
              <a:noFill/>
            </a:ln>
            <a:effectLst/>
            <a:sp3d/>
          </c:spPr>
          <c:invertIfNegative val="0"/>
          <c:dLbls>
            <c:delete val="1"/>
          </c:dLbls>
          <c:cat>
            <c:strRef>
              <c:f>'Pivot table'!$AB$4:$AB$7</c:f>
              <c:strCache>
                <c:ptCount val="4"/>
                <c:pt idx="0">
                  <c:v>Customer Support</c:v>
                </c:pt>
                <c:pt idx="1">
                  <c:v>Human Resources</c:v>
                </c:pt>
                <c:pt idx="2">
                  <c:v>Research &amp; Development</c:v>
                </c:pt>
                <c:pt idx="3">
                  <c:v>Sales</c:v>
                </c:pt>
              </c:strCache>
            </c:strRef>
          </c:cat>
          <c:val>
            <c:numRef>
              <c:f>'Pivot table'!$AH$4:$AH$7</c:f>
              <c:numCache>
                <c:formatCode>0%</c:formatCode>
                <c:ptCount val="4"/>
                <c:pt idx="0">
                  <c:v>0.03</c:v>
                </c:pt>
                <c:pt idx="1">
                  <c:v>0.03</c:v>
                </c:pt>
                <c:pt idx="2">
                  <c:v>0.03</c:v>
                </c:pt>
                <c:pt idx="3">
                  <c:v>0.03</c:v>
                </c:pt>
              </c:numCache>
            </c:numRef>
          </c:val>
          <c:extLst>
            <c:ext xmlns:c16="http://schemas.microsoft.com/office/drawing/2014/chart" uri="{C3380CC4-5D6E-409C-BE32-E72D297353CC}">
              <c16:uniqueId val="{00000002-3B08-4553-BEE0-C2164052ECC4}"/>
            </c:ext>
          </c:extLst>
        </c:ser>
        <c:ser>
          <c:idx val="7"/>
          <c:order val="3"/>
          <c:tx>
            <c:v>Employee Ratio</c:v>
          </c:tx>
          <c:spPr>
            <a:gradFill>
              <a:gsLst>
                <a:gs pos="23000">
                  <a:srgbClr val="137333"/>
                </a:gs>
                <a:gs pos="83000">
                  <a:srgbClr val="083E16"/>
                </a:gs>
              </a:gsLst>
              <a:lin ang="10800000" scaled="1"/>
            </a:gradFill>
            <a:ln>
              <a:noFill/>
            </a:ln>
            <a:effectLst/>
            <a:sp3d/>
          </c:spPr>
          <c:invertIfNegative val="0"/>
          <c:dPt>
            <c:idx val="0"/>
            <c:invertIfNegative val="0"/>
            <c:bubble3D val="0"/>
            <c:spPr>
              <a:gradFill>
                <a:gsLst>
                  <a:gs pos="23000">
                    <a:srgbClr val="67E373"/>
                  </a:gs>
                  <a:gs pos="83000">
                    <a:srgbClr val="4FA35B"/>
                  </a:gs>
                </a:gsLst>
                <a:lin ang="10800000" scaled="1"/>
              </a:gradFill>
              <a:ln>
                <a:noFill/>
              </a:ln>
              <a:effectLst/>
              <a:sp3d/>
            </c:spPr>
            <c:extLst>
              <c:ext xmlns:c16="http://schemas.microsoft.com/office/drawing/2014/chart" uri="{C3380CC4-5D6E-409C-BE32-E72D297353CC}">
                <c16:uniqueId val="{00000004-3B08-4553-BEE0-C2164052ECC4}"/>
              </c:ext>
            </c:extLst>
          </c:dPt>
          <c:dPt>
            <c:idx val="1"/>
            <c:invertIfNegative val="0"/>
            <c:bubble3D val="0"/>
            <c:spPr>
              <a:gradFill>
                <a:gsLst>
                  <a:gs pos="23000">
                    <a:schemeClr val="accent6">
                      <a:lumMod val="75000"/>
                    </a:schemeClr>
                  </a:gs>
                  <a:gs pos="83000">
                    <a:schemeClr val="accent6">
                      <a:lumMod val="40000"/>
                      <a:lumOff val="60000"/>
                    </a:schemeClr>
                  </a:gs>
                </a:gsLst>
                <a:lin ang="10800000" scaled="1"/>
              </a:gradFill>
              <a:ln>
                <a:noFill/>
              </a:ln>
              <a:effectLst/>
              <a:sp3d/>
            </c:spPr>
            <c:extLst>
              <c:ext xmlns:c16="http://schemas.microsoft.com/office/drawing/2014/chart" uri="{C3380CC4-5D6E-409C-BE32-E72D297353CC}">
                <c16:uniqueId val="{00000006-3B08-4553-BEE0-C2164052ECC4}"/>
              </c:ext>
            </c:extLst>
          </c:dPt>
          <c:dPt>
            <c:idx val="2"/>
            <c:invertIfNegative val="0"/>
            <c:bubble3D val="0"/>
            <c:spPr>
              <a:gradFill>
                <a:gsLst>
                  <a:gs pos="78000">
                    <a:srgbClr val="19BB15"/>
                  </a:gs>
                  <a:gs pos="8000">
                    <a:srgbClr val="00B050"/>
                  </a:gs>
                </a:gsLst>
                <a:lin ang="10800000" scaled="1"/>
              </a:gradFill>
              <a:ln>
                <a:noFill/>
              </a:ln>
              <a:effectLst/>
              <a:sp3d/>
            </c:spPr>
            <c:extLst>
              <c:ext xmlns:c16="http://schemas.microsoft.com/office/drawing/2014/chart" uri="{C3380CC4-5D6E-409C-BE32-E72D297353CC}">
                <c16:uniqueId val="{00000008-3B08-4553-BEE0-C2164052ECC4}"/>
              </c:ext>
            </c:extLst>
          </c:dPt>
          <c:dPt>
            <c:idx val="3"/>
            <c:invertIfNegative val="0"/>
            <c:bubble3D val="0"/>
            <c:spPr>
              <a:gradFill flip="none" rotWithShape="1">
                <a:gsLst>
                  <a:gs pos="23000">
                    <a:srgbClr val="137333"/>
                  </a:gs>
                  <a:gs pos="83000">
                    <a:srgbClr val="083E16"/>
                  </a:gs>
                </a:gsLst>
                <a:lin ang="10800000" scaled="1"/>
                <a:tileRect/>
              </a:gradFill>
              <a:ln>
                <a:noFill/>
              </a:ln>
              <a:effectLst/>
              <a:sp3d/>
            </c:spPr>
            <c:extLst>
              <c:ext xmlns:c16="http://schemas.microsoft.com/office/drawing/2014/chart" uri="{C3380CC4-5D6E-409C-BE32-E72D297353CC}">
                <c16:uniqueId val="{0000000A-3B08-4553-BEE0-C2164052ECC4}"/>
              </c:ext>
            </c:extLst>
          </c:dPt>
          <c:dLbls>
            <c:dLbl>
              <c:idx val="0"/>
              <c:layout>
                <c:manualLayout>
                  <c:x val="0"/>
                  <c:y val="-4.00317647295520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08-4553-BEE0-C2164052ECC4}"/>
                </c:ext>
              </c:extLst>
            </c:dLbl>
            <c:dLbl>
              <c:idx val="1"/>
              <c:layout>
                <c:manualLayout>
                  <c:x val="-8.7795469382388367E-17"/>
                  <c:y val="-2.99874147306682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08-4553-BEE0-C2164052ECC4}"/>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Raleway SemiBold"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table'!$AC$4:$AC$7</c:f>
              <c:numCache>
                <c:formatCode>0%</c:formatCode>
                <c:ptCount val="4"/>
                <c:pt idx="0">
                  <c:v>8.1081081081081086E-3</c:v>
                </c:pt>
                <c:pt idx="1">
                  <c:v>1.2837837837837839E-2</c:v>
                </c:pt>
                <c:pt idx="2">
                  <c:v>3.9189189189189191E-2</c:v>
                </c:pt>
                <c:pt idx="3">
                  <c:v>2.0945945945945947E-2</c:v>
                </c:pt>
              </c:numCache>
            </c:numRef>
          </c:val>
          <c:extLst>
            <c:ext xmlns:c16="http://schemas.microsoft.com/office/drawing/2014/chart" uri="{C3380CC4-5D6E-409C-BE32-E72D297353CC}">
              <c16:uniqueId val="{0000000B-3B08-4553-BEE0-C2164052ECC4}"/>
            </c:ext>
          </c:extLst>
        </c:ser>
        <c:ser>
          <c:idx val="1"/>
          <c:order val="4"/>
          <c:tx>
            <c:strRef>
              <c:f>'Pivot table'!$AD$3</c:f>
              <c:strCache>
                <c:ptCount val="1"/>
                <c:pt idx="0">
                  <c:v>blank</c:v>
                </c:pt>
              </c:strCache>
            </c:strRef>
          </c:tx>
          <c:spPr>
            <a:solidFill>
              <a:srgbClr val="083E16">
                <a:alpha val="35000"/>
              </a:srgbClr>
            </a:solidFill>
            <a:ln>
              <a:noFill/>
            </a:ln>
            <a:effectLst/>
            <a:sp3d/>
          </c:spPr>
          <c:invertIfNegative val="0"/>
          <c:dPt>
            <c:idx val="0"/>
            <c:invertIfNegative val="0"/>
            <c:bubble3D val="0"/>
            <c:spPr>
              <a:solidFill>
                <a:srgbClr val="67E373">
                  <a:alpha val="35000"/>
                </a:srgbClr>
              </a:solidFill>
              <a:ln>
                <a:noFill/>
              </a:ln>
              <a:effectLst/>
              <a:sp3d/>
            </c:spPr>
            <c:extLst>
              <c:ext xmlns:c16="http://schemas.microsoft.com/office/drawing/2014/chart" uri="{C3380CC4-5D6E-409C-BE32-E72D297353CC}">
                <c16:uniqueId val="{00000018-3B08-4553-BEE0-C2164052ECC4}"/>
              </c:ext>
            </c:extLst>
          </c:dPt>
          <c:dPt>
            <c:idx val="1"/>
            <c:invertIfNegative val="0"/>
            <c:bubble3D val="0"/>
            <c:spPr>
              <a:solidFill>
                <a:schemeClr val="accent6">
                  <a:lumMod val="75000"/>
                  <a:alpha val="35000"/>
                </a:schemeClr>
              </a:solidFill>
              <a:ln>
                <a:noFill/>
              </a:ln>
              <a:effectLst/>
              <a:sp3d/>
            </c:spPr>
            <c:extLst>
              <c:ext xmlns:c16="http://schemas.microsoft.com/office/drawing/2014/chart" uri="{C3380CC4-5D6E-409C-BE32-E72D297353CC}">
                <c16:uniqueId val="{00000017-3B08-4553-BEE0-C2164052ECC4}"/>
              </c:ext>
            </c:extLst>
          </c:dPt>
          <c:dPt>
            <c:idx val="2"/>
            <c:invertIfNegative val="0"/>
            <c:bubble3D val="0"/>
            <c:spPr>
              <a:solidFill>
                <a:srgbClr val="19BB15">
                  <a:alpha val="35000"/>
                </a:srgbClr>
              </a:solidFill>
              <a:ln>
                <a:noFill/>
              </a:ln>
              <a:effectLst/>
              <a:sp3d/>
            </c:spPr>
            <c:extLst>
              <c:ext xmlns:c16="http://schemas.microsoft.com/office/drawing/2014/chart" uri="{C3380CC4-5D6E-409C-BE32-E72D297353CC}">
                <c16:uniqueId val="{00000012-3B08-4553-BEE0-C2164052ECC4}"/>
              </c:ext>
            </c:extLst>
          </c:dPt>
          <c:dLbls>
            <c:delete val="1"/>
          </c:dLbls>
          <c:cat>
            <c:strRef>
              <c:f>'Pivot table'!$AB$4:$AB$7</c:f>
              <c:strCache>
                <c:ptCount val="4"/>
                <c:pt idx="0">
                  <c:v>Customer Support</c:v>
                </c:pt>
                <c:pt idx="1">
                  <c:v>Human Resources</c:v>
                </c:pt>
                <c:pt idx="2">
                  <c:v>Research &amp; Development</c:v>
                </c:pt>
                <c:pt idx="3">
                  <c:v>Sales</c:v>
                </c:pt>
              </c:strCache>
            </c:strRef>
          </c:cat>
          <c:val>
            <c:numRef>
              <c:f>'Pivot table'!$AD$4:$AD$7</c:f>
              <c:numCache>
                <c:formatCode>0%</c:formatCode>
                <c:ptCount val="4"/>
                <c:pt idx="0">
                  <c:v>0.99189189189189186</c:v>
                </c:pt>
                <c:pt idx="1">
                  <c:v>0.98716216216216213</c:v>
                </c:pt>
                <c:pt idx="2">
                  <c:v>0.96081081081081077</c:v>
                </c:pt>
                <c:pt idx="3">
                  <c:v>0.9790540540540541</c:v>
                </c:pt>
              </c:numCache>
            </c:numRef>
          </c:val>
          <c:extLst>
            <c:ext xmlns:c16="http://schemas.microsoft.com/office/drawing/2014/chart" uri="{C3380CC4-5D6E-409C-BE32-E72D297353CC}">
              <c16:uniqueId val="{0000000C-3B08-4553-BEE0-C2164052ECC4}"/>
            </c:ext>
          </c:extLst>
        </c:ser>
        <c:ser>
          <c:idx val="6"/>
          <c:order val="5"/>
          <c:tx>
            <c:strRef>
              <c:f>'Pivot table'!$AH$3</c:f>
              <c:strCache>
                <c:ptCount val="1"/>
                <c:pt idx="0">
                  <c:v>middle line 2</c:v>
                </c:pt>
              </c:strCache>
            </c:strRef>
          </c:tx>
          <c:spPr>
            <a:solidFill>
              <a:schemeClr val="bg1"/>
            </a:solidFill>
            <a:ln>
              <a:noFill/>
            </a:ln>
            <a:effectLst/>
            <a:sp3d/>
          </c:spPr>
          <c:invertIfNegative val="0"/>
          <c:dLbls>
            <c:delete val="1"/>
          </c:dLbls>
          <c:val>
            <c:numRef>
              <c:f>'Pivot table'!$AH$4:$AH$7</c:f>
              <c:numCache>
                <c:formatCode>0%</c:formatCode>
                <c:ptCount val="4"/>
                <c:pt idx="0">
                  <c:v>0.03</c:v>
                </c:pt>
                <c:pt idx="1">
                  <c:v>0.03</c:v>
                </c:pt>
                <c:pt idx="2">
                  <c:v>0.03</c:v>
                </c:pt>
                <c:pt idx="3">
                  <c:v>0.03</c:v>
                </c:pt>
              </c:numCache>
            </c:numRef>
          </c:val>
          <c:extLst>
            <c:ext xmlns:c16="http://schemas.microsoft.com/office/drawing/2014/chart" uri="{C3380CC4-5D6E-409C-BE32-E72D297353CC}">
              <c16:uniqueId val="{0000000D-3B08-4553-BEE0-C2164052ECC4}"/>
            </c:ext>
          </c:extLst>
        </c:ser>
        <c:ser>
          <c:idx val="0"/>
          <c:order val="6"/>
          <c:tx>
            <c:strRef>
              <c:f>'Pivot table'!$AG$3</c:f>
              <c:strCache>
                <c:ptCount val="1"/>
                <c:pt idx="0">
                  <c:v>middle line 1</c:v>
                </c:pt>
              </c:strCache>
            </c:strRef>
          </c:tx>
          <c:spPr>
            <a:gradFill>
              <a:gsLst>
                <a:gs pos="23000">
                  <a:srgbClr val="137333"/>
                </a:gs>
                <a:gs pos="83000">
                  <a:srgbClr val="083E16"/>
                </a:gs>
              </a:gsLst>
              <a:lin ang="10800000" scaled="1"/>
            </a:gradFill>
            <a:ln>
              <a:noFill/>
            </a:ln>
            <a:effectLst/>
            <a:sp3d/>
          </c:spPr>
          <c:invertIfNegative val="0"/>
          <c:dPt>
            <c:idx val="0"/>
            <c:invertIfNegative val="0"/>
            <c:bubble3D val="0"/>
            <c:spPr>
              <a:gradFill>
                <a:gsLst>
                  <a:gs pos="23000">
                    <a:srgbClr val="4FA35B"/>
                  </a:gs>
                  <a:gs pos="83000">
                    <a:srgbClr val="4FA35B"/>
                  </a:gs>
                </a:gsLst>
                <a:lin ang="10800000" scaled="1"/>
              </a:gradFill>
              <a:ln>
                <a:noFill/>
              </a:ln>
              <a:effectLst/>
              <a:sp3d/>
            </c:spPr>
            <c:extLst>
              <c:ext xmlns:c16="http://schemas.microsoft.com/office/drawing/2014/chart" uri="{C3380CC4-5D6E-409C-BE32-E72D297353CC}">
                <c16:uniqueId val="{00000019-3B08-4553-BEE0-C2164052ECC4}"/>
              </c:ext>
            </c:extLst>
          </c:dPt>
          <c:dPt>
            <c:idx val="1"/>
            <c:invertIfNegative val="0"/>
            <c:bubble3D val="0"/>
            <c:spPr>
              <a:gradFill>
                <a:gsLst>
                  <a:gs pos="23000">
                    <a:schemeClr val="accent6">
                      <a:lumMod val="75000"/>
                    </a:schemeClr>
                  </a:gs>
                  <a:gs pos="83000">
                    <a:schemeClr val="accent6">
                      <a:lumMod val="60000"/>
                      <a:lumOff val="40000"/>
                    </a:schemeClr>
                  </a:gs>
                </a:gsLst>
                <a:lin ang="10800000" scaled="1"/>
              </a:gradFill>
              <a:ln>
                <a:noFill/>
              </a:ln>
              <a:effectLst/>
              <a:sp3d/>
            </c:spPr>
            <c:extLst>
              <c:ext xmlns:c16="http://schemas.microsoft.com/office/drawing/2014/chart" uri="{C3380CC4-5D6E-409C-BE32-E72D297353CC}">
                <c16:uniqueId val="{00000016-3B08-4553-BEE0-C2164052ECC4}"/>
              </c:ext>
            </c:extLst>
          </c:dPt>
          <c:dPt>
            <c:idx val="2"/>
            <c:invertIfNegative val="0"/>
            <c:bubble3D val="0"/>
            <c:spPr>
              <a:gradFill>
                <a:gsLst>
                  <a:gs pos="27000">
                    <a:srgbClr val="19BB15"/>
                  </a:gs>
                  <a:gs pos="74000">
                    <a:srgbClr val="00B050"/>
                  </a:gs>
                </a:gsLst>
                <a:lin ang="10800000" scaled="1"/>
              </a:gradFill>
              <a:ln>
                <a:noFill/>
              </a:ln>
              <a:effectLst/>
              <a:sp3d/>
            </c:spPr>
            <c:extLst>
              <c:ext xmlns:c16="http://schemas.microsoft.com/office/drawing/2014/chart" uri="{C3380CC4-5D6E-409C-BE32-E72D297353CC}">
                <c16:uniqueId val="{00000013-3B08-4553-BEE0-C2164052ECC4}"/>
              </c:ext>
            </c:extLst>
          </c:dPt>
          <c:dLbls>
            <c:delete val="1"/>
          </c:dLbls>
          <c:val>
            <c:numRef>
              <c:f>'Pivot table'!$AG$4:$AG$7</c:f>
              <c:numCache>
                <c:formatCode>0%</c:formatCode>
                <c:ptCount val="4"/>
                <c:pt idx="0">
                  <c:v>0.05</c:v>
                </c:pt>
                <c:pt idx="1">
                  <c:v>0.05</c:v>
                </c:pt>
                <c:pt idx="2">
                  <c:v>0.05</c:v>
                </c:pt>
                <c:pt idx="3">
                  <c:v>0.05</c:v>
                </c:pt>
              </c:numCache>
            </c:numRef>
          </c:val>
          <c:extLst>
            <c:ext xmlns:c16="http://schemas.microsoft.com/office/drawing/2014/chart" uri="{C3380CC4-5D6E-409C-BE32-E72D297353CC}">
              <c16:uniqueId val="{0000000E-3B08-4553-BEE0-C2164052ECC4}"/>
            </c:ext>
          </c:extLst>
        </c:ser>
        <c:ser>
          <c:idx val="3"/>
          <c:order val="7"/>
          <c:tx>
            <c:strRef>
              <c:f>'Pivot table'!$AF$3</c:f>
              <c:strCache>
                <c:ptCount val="1"/>
                <c:pt idx="0">
                  <c:v>upper cap</c:v>
                </c:pt>
              </c:strCache>
            </c:strRef>
          </c:tx>
          <c:spPr>
            <a:solidFill>
              <a:schemeClr val="bg1"/>
            </a:solidFill>
            <a:ln>
              <a:noFill/>
            </a:ln>
            <a:effectLst/>
            <a:sp3d/>
          </c:spPr>
          <c:invertIfNegative val="0"/>
          <c:dLbls>
            <c:delete val="1"/>
          </c:dLbls>
          <c:cat>
            <c:strRef>
              <c:f>'Pivot table'!$AB$4:$AB$7</c:f>
              <c:strCache>
                <c:ptCount val="4"/>
                <c:pt idx="0">
                  <c:v>Customer Support</c:v>
                </c:pt>
                <c:pt idx="1">
                  <c:v>Human Resources</c:v>
                </c:pt>
                <c:pt idx="2">
                  <c:v>Research &amp; Development</c:v>
                </c:pt>
                <c:pt idx="3">
                  <c:v>Sales</c:v>
                </c:pt>
              </c:strCache>
            </c:strRef>
          </c:cat>
          <c:val>
            <c:numRef>
              <c:f>'Pivot table'!$AF$4:$AF$7</c:f>
              <c:numCache>
                <c:formatCode>0%</c:formatCode>
                <c:ptCount val="4"/>
                <c:pt idx="0">
                  <c:v>0.15</c:v>
                </c:pt>
                <c:pt idx="1">
                  <c:v>0.15</c:v>
                </c:pt>
                <c:pt idx="2">
                  <c:v>0.15</c:v>
                </c:pt>
                <c:pt idx="3">
                  <c:v>0.15</c:v>
                </c:pt>
              </c:numCache>
            </c:numRef>
          </c:val>
          <c:extLst>
            <c:ext xmlns:c16="http://schemas.microsoft.com/office/drawing/2014/chart" uri="{C3380CC4-5D6E-409C-BE32-E72D297353CC}">
              <c16:uniqueId val="{0000000F-3B08-4553-BEE0-C2164052ECC4}"/>
            </c:ext>
          </c:extLst>
        </c:ser>
        <c:dLbls>
          <c:showLegendKey val="0"/>
          <c:showVal val="1"/>
          <c:showCatName val="0"/>
          <c:showSerName val="0"/>
          <c:showPercent val="0"/>
          <c:showBubbleSize val="0"/>
        </c:dLbls>
        <c:gapWidth val="43"/>
        <c:gapDepth val="56"/>
        <c:shape val="cylinder"/>
        <c:axId val="1671635168"/>
        <c:axId val="1671634336"/>
        <c:axId val="0"/>
      </c:bar3DChart>
      <c:catAx>
        <c:axId val="1671635168"/>
        <c:scaling>
          <c:orientation val="minMax"/>
        </c:scaling>
        <c:delete val="1"/>
        <c:axPos val="b"/>
        <c:numFmt formatCode="General" sourceLinked="1"/>
        <c:majorTickMark val="none"/>
        <c:minorTickMark val="none"/>
        <c:tickLblPos val="nextTo"/>
        <c:crossAx val="1671634336"/>
        <c:crosses val="autoZero"/>
        <c:auto val="1"/>
        <c:lblAlgn val="ctr"/>
        <c:lblOffset val="100"/>
        <c:noMultiLvlLbl val="0"/>
      </c:catAx>
      <c:valAx>
        <c:axId val="1671634336"/>
        <c:scaling>
          <c:orientation val="minMax"/>
        </c:scaling>
        <c:delete val="1"/>
        <c:axPos val="l"/>
        <c:numFmt formatCode="0%" sourceLinked="1"/>
        <c:majorTickMark val="none"/>
        <c:minorTickMark val="none"/>
        <c:tickLblPos val="nextTo"/>
        <c:crossAx val="1671635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5653024301178"/>
          <c:y val="0.18773595197252627"/>
          <c:w val="0.87111729481452238"/>
          <c:h val="0.80690155736781444"/>
        </c:manualLayout>
      </c:layout>
      <c:areaChart>
        <c:grouping val="standard"/>
        <c:varyColors val="0"/>
        <c:ser>
          <c:idx val="2"/>
          <c:order val="2"/>
          <c:tx>
            <c:strRef>
              <c:f>'Pivot table'!$AE$21</c:f>
              <c:strCache>
                <c:ptCount val="1"/>
                <c:pt idx="0">
                  <c:v>Yes</c:v>
                </c:pt>
              </c:strCache>
            </c:strRef>
          </c:tx>
          <c:spPr>
            <a:solidFill>
              <a:srgbClr val="083E16">
                <a:alpha val="52000"/>
              </a:srgbClr>
            </a:solidFill>
            <a:ln>
              <a:noFill/>
            </a:ln>
            <a:effectLst/>
          </c:spPr>
          <c:val>
            <c:numRef>
              <c:f>'Pivot table'!$AF$21:$AI$21</c:f>
              <c:numCache>
                <c:formatCode>General</c:formatCode>
                <c:ptCount val="4"/>
                <c:pt idx="0">
                  <c:v>2</c:v>
                </c:pt>
                <c:pt idx="1">
                  <c:v>8</c:v>
                </c:pt>
                <c:pt idx="2">
                  <c:v>14</c:v>
                </c:pt>
                <c:pt idx="3">
                  <c:v>0</c:v>
                </c:pt>
              </c:numCache>
            </c:numRef>
          </c:val>
          <c:extLst>
            <c:ext xmlns:c16="http://schemas.microsoft.com/office/drawing/2014/chart" uri="{C3380CC4-5D6E-409C-BE32-E72D297353CC}">
              <c16:uniqueId val="{00000000-82F6-46D1-A214-C45E33C7EB05}"/>
            </c:ext>
          </c:extLst>
        </c:ser>
        <c:dLbls>
          <c:showLegendKey val="0"/>
          <c:showVal val="0"/>
          <c:showCatName val="0"/>
          <c:showSerName val="0"/>
          <c:showPercent val="0"/>
          <c:showBubbleSize val="0"/>
        </c:dLbls>
        <c:axId val="1945652640"/>
        <c:axId val="1945651392"/>
      </c:areaChart>
      <c:barChart>
        <c:barDir val="col"/>
        <c:grouping val="clustered"/>
        <c:varyColors val="0"/>
        <c:ser>
          <c:idx val="0"/>
          <c:order val="0"/>
          <c:tx>
            <c:strRef>
              <c:f>'Pivot table'!$AE$20</c:f>
              <c:strCache>
                <c:ptCount val="1"/>
                <c:pt idx="0">
                  <c:v>No</c:v>
                </c:pt>
              </c:strCache>
            </c:strRef>
          </c:tx>
          <c:spPr>
            <a:solidFill>
              <a:schemeClr val="bg1"/>
            </a:solidFill>
            <a:ln>
              <a:solidFill>
                <a:srgbClr val="083E16"/>
              </a:solidFill>
            </a:ln>
            <a:effectLst>
              <a:outerShdw blurRad="50800" dist="38100" dir="2700000" algn="tl" rotWithShape="0">
                <a:prstClr val="black">
                  <a:alpha val="40000"/>
                </a:prstClr>
              </a:outerShdw>
            </a:effectLst>
          </c:spPr>
          <c:invertIfNegative val="0"/>
          <c:cat>
            <c:strLit>
              <c:ptCount val="4"/>
              <c:pt idx="0">
                <c:v>Customer Support</c:v>
              </c:pt>
              <c:pt idx="1">
                <c:v>Human Resources</c:v>
              </c:pt>
              <c:pt idx="2">
                <c:v>Research &amp; Development</c:v>
              </c:pt>
              <c:pt idx="3">
                <c:v>Sales</c:v>
              </c:pt>
            </c:strLit>
          </c:cat>
          <c:val>
            <c:numRef>
              <c:f>'Pivot table'!$AF$20:$AI$20</c:f>
              <c:numCache>
                <c:formatCode>General</c:formatCode>
                <c:ptCount val="4"/>
                <c:pt idx="0">
                  <c:v>10</c:v>
                </c:pt>
                <c:pt idx="1">
                  <c:v>11</c:v>
                </c:pt>
                <c:pt idx="2">
                  <c:v>44</c:v>
                </c:pt>
                <c:pt idx="3">
                  <c:v>0</c:v>
                </c:pt>
              </c:numCache>
            </c:numRef>
          </c:val>
          <c:extLst>
            <c:ext xmlns:c16="http://schemas.microsoft.com/office/drawing/2014/chart" uri="{C3380CC4-5D6E-409C-BE32-E72D297353CC}">
              <c16:uniqueId val="{00000001-82F6-46D1-A214-C45E33C7EB05}"/>
            </c:ext>
          </c:extLst>
        </c:ser>
        <c:dLbls>
          <c:showLegendKey val="0"/>
          <c:showVal val="0"/>
          <c:showCatName val="0"/>
          <c:showSerName val="0"/>
          <c:showPercent val="0"/>
          <c:showBubbleSize val="0"/>
        </c:dLbls>
        <c:gapWidth val="219"/>
        <c:overlap val="-27"/>
        <c:axId val="2017177312"/>
        <c:axId val="2017175232"/>
      </c:barChart>
      <c:lineChart>
        <c:grouping val="standard"/>
        <c:varyColors val="0"/>
        <c:ser>
          <c:idx val="1"/>
          <c:order val="1"/>
          <c:tx>
            <c:strRef>
              <c:f>'Pivot table'!$AE$21</c:f>
              <c:strCache>
                <c:ptCount val="1"/>
                <c:pt idx="0">
                  <c:v>Yes</c:v>
                </c:pt>
              </c:strCache>
            </c:strRef>
          </c:tx>
          <c:spPr>
            <a:ln w="28575" cap="rnd">
              <a:solidFill>
                <a:srgbClr val="083E16"/>
              </a:solidFill>
              <a:round/>
            </a:ln>
            <a:effectLst/>
          </c:spPr>
          <c:marker>
            <c:symbol val="none"/>
          </c:marker>
          <c:cat>
            <c:strRef>
              <c:f>'Pivot table'!$AF$19:$AI$19</c:f>
              <c:strCache>
                <c:ptCount val="4"/>
                <c:pt idx="0">
                  <c:v>Customer Support</c:v>
                </c:pt>
                <c:pt idx="1">
                  <c:v>Human Resources</c:v>
                </c:pt>
                <c:pt idx="2">
                  <c:v>Research &amp; Development</c:v>
                </c:pt>
                <c:pt idx="3">
                  <c:v>0</c:v>
                </c:pt>
              </c:strCache>
            </c:strRef>
          </c:cat>
          <c:val>
            <c:numRef>
              <c:f>'Pivot table'!$AF$21:$AI$21</c:f>
              <c:numCache>
                <c:formatCode>General</c:formatCode>
                <c:ptCount val="4"/>
                <c:pt idx="0">
                  <c:v>2</c:v>
                </c:pt>
                <c:pt idx="1">
                  <c:v>8</c:v>
                </c:pt>
                <c:pt idx="2">
                  <c:v>14</c:v>
                </c:pt>
                <c:pt idx="3">
                  <c:v>0</c:v>
                </c:pt>
              </c:numCache>
            </c:numRef>
          </c:val>
          <c:smooth val="0"/>
          <c:extLst>
            <c:ext xmlns:c16="http://schemas.microsoft.com/office/drawing/2014/chart" uri="{C3380CC4-5D6E-409C-BE32-E72D297353CC}">
              <c16:uniqueId val="{00000002-82F6-46D1-A214-C45E33C7EB05}"/>
            </c:ext>
          </c:extLst>
        </c:ser>
        <c:dLbls>
          <c:showLegendKey val="0"/>
          <c:showVal val="0"/>
          <c:showCatName val="0"/>
          <c:showSerName val="0"/>
          <c:showPercent val="0"/>
          <c:showBubbleSize val="0"/>
        </c:dLbls>
        <c:marker val="1"/>
        <c:smooth val="0"/>
        <c:axId val="1945652640"/>
        <c:axId val="1945651392"/>
      </c:lineChart>
      <c:catAx>
        <c:axId val="20171773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2017175232"/>
        <c:crosses val="autoZero"/>
        <c:auto val="1"/>
        <c:lblAlgn val="ctr"/>
        <c:lblOffset val="100"/>
        <c:noMultiLvlLbl val="0"/>
      </c:catAx>
      <c:valAx>
        <c:axId val="2017175232"/>
        <c:scaling>
          <c:orientation val="minMax"/>
        </c:scaling>
        <c:delete val="1"/>
        <c:axPos val="l"/>
        <c:numFmt formatCode="General" sourceLinked="1"/>
        <c:majorTickMark val="out"/>
        <c:minorTickMark val="none"/>
        <c:tickLblPos val="nextTo"/>
        <c:crossAx val="2017177312"/>
        <c:crosses val="autoZero"/>
        <c:crossBetween val="between"/>
      </c:valAx>
      <c:valAx>
        <c:axId val="1945651392"/>
        <c:scaling>
          <c:orientation val="minMax"/>
        </c:scaling>
        <c:delete val="1"/>
        <c:axPos val="r"/>
        <c:numFmt formatCode="General" sourceLinked="1"/>
        <c:majorTickMark val="out"/>
        <c:minorTickMark val="none"/>
        <c:tickLblPos val="nextTo"/>
        <c:crossAx val="1945652640"/>
        <c:crosses val="max"/>
        <c:crossBetween val="between"/>
      </c:valAx>
      <c:catAx>
        <c:axId val="1945652640"/>
        <c:scaling>
          <c:orientation val="minMax"/>
        </c:scaling>
        <c:delete val="1"/>
        <c:axPos val="t"/>
        <c:numFmt formatCode="General" sourceLinked="1"/>
        <c:majorTickMark val="out"/>
        <c:minorTickMark val="none"/>
        <c:tickLblPos val="nextTo"/>
        <c:crossAx val="1945651392"/>
        <c:crosses val="max"/>
        <c:auto val="1"/>
        <c:lblAlgn val="ctr"/>
        <c:lblOffset val="100"/>
        <c:noMultiLvlLbl val="0"/>
      </c:catAx>
      <c:spPr>
        <a:noFill/>
        <a:ln>
          <a:noFill/>
        </a:ln>
        <a:effectLst/>
      </c:spPr>
    </c:plotArea>
    <c:legend>
      <c:legendPos val="l"/>
      <c:legendEntry>
        <c:idx val="2"/>
        <c:delete val="1"/>
      </c:legendEntry>
      <c:layout>
        <c:manualLayout>
          <c:xMode val="edge"/>
          <c:yMode val="edge"/>
          <c:x val="0.83272742091064045"/>
          <c:y val="0.14322515584104345"/>
          <c:w val="0.10575894377588858"/>
          <c:h val="0.27852356110226945"/>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1999988386788216E-2"/>
          <c:y val="0.21947671186381165"/>
          <c:w val="0.97799999999999998"/>
          <c:h val="0.544032006679112"/>
        </c:manualLayout>
      </c:layout>
      <c:lineChart>
        <c:grouping val="standard"/>
        <c:varyColors val="0"/>
        <c:dLbls>
          <c:showLegendKey val="0"/>
          <c:showVal val="0"/>
          <c:showCatName val="0"/>
          <c:showSerName val="0"/>
          <c:showPercent val="0"/>
          <c:showBubbleSize val="0"/>
        </c:dLbls>
        <c:marker val="1"/>
        <c:smooth val="0"/>
        <c:axId val="1589207344"/>
        <c:axId val="1589207760"/>
      </c:lineChart>
      <c:catAx>
        <c:axId val="15892073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1589207760"/>
        <c:crosses val="autoZero"/>
        <c:auto val="1"/>
        <c:lblAlgn val="ctr"/>
        <c:lblOffset val="100"/>
        <c:noMultiLvlLbl val="0"/>
      </c:catAx>
      <c:valAx>
        <c:axId val="1589207760"/>
        <c:scaling>
          <c:orientation val="minMax"/>
        </c:scaling>
        <c:delete val="1"/>
        <c:axPos val="l"/>
        <c:numFmt formatCode="General" sourceLinked="1"/>
        <c:majorTickMark val="out"/>
        <c:minorTickMark val="none"/>
        <c:tickLblPos val="nextTo"/>
        <c:crossAx val="1589207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'Pivot table 2'!$G$4</c:f>
              <c:strCache>
                <c:ptCount val="1"/>
                <c:pt idx="0">
                  <c:v>yes</c:v>
                </c:pt>
              </c:strCache>
            </c:strRef>
          </c:tx>
          <c:spPr>
            <a:gradFill>
              <a:gsLst>
                <a:gs pos="0">
                  <a:srgbClr val="083E16"/>
                </a:gs>
                <a:gs pos="100000">
                  <a:srgbClr val="4FA35B"/>
                </a:gs>
              </a:gsLst>
              <a:lin ang="5400000" scaled="1"/>
            </a:gradFill>
            <a:ln>
              <a:solidFill>
                <a:srgbClr val="083E16"/>
              </a:solidFill>
            </a:ln>
            <a:effectLst/>
          </c:spPr>
          <c:invertIfNegative val="0"/>
          <c:cat>
            <c:strRef>
              <c:f>'Pivot table 2'!$E$5:$E$9</c:f>
              <c:strCache>
                <c:ptCount val="5"/>
                <c:pt idx="0">
                  <c:v>26-35</c:v>
                </c:pt>
                <c:pt idx="1">
                  <c:v>36-45</c:v>
                </c:pt>
                <c:pt idx="2">
                  <c:v>46-55</c:v>
                </c:pt>
                <c:pt idx="3">
                  <c:v>0</c:v>
                </c:pt>
                <c:pt idx="4">
                  <c:v>0</c:v>
                </c:pt>
              </c:strCache>
            </c:strRef>
          </c:cat>
          <c:val>
            <c:numRef>
              <c:f>'Pivot table 2'!$G$5:$G$9</c:f>
              <c:numCache>
                <c:formatCode>General</c:formatCode>
                <c:ptCount val="5"/>
                <c:pt idx="0">
                  <c:v>21</c:v>
                </c:pt>
                <c:pt idx="1">
                  <c:v>5</c:v>
                </c:pt>
                <c:pt idx="2">
                  <c:v>7</c:v>
                </c:pt>
                <c:pt idx="3">
                  <c:v>0</c:v>
                </c:pt>
                <c:pt idx="4">
                  <c:v>0</c:v>
                </c:pt>
              </c:numCache>
            </c:numRef>
          </c:val>
          <c:extLst>
            <c:ext xmlns:c16="http://schemas.microsoft.com/office/drawing/2014/chart" uri="{C3380CC4-5D6E-409C-BE32-E72D297353CC}">
              <c16:uniqueId val="{00000000-2CF3-47E6-9204-6D4925CECDC1}"/>
            </c:ext>
          </c:extLst>
        </c:ser>
        <c:dLbls>
          <c:showLegendKey val="0"/>
          <c:showVal val="0"/>
          <c:showCatName val="0"/>
          <c:showSerName val="0"/>
          <c:showPercent val="0"/>
          <c:showBubbleSize val="0"/>
        </c:dLbls>
        <c:gapWidth val="69"/>
        <c:overlap val="72"/>
        <c:axId val="1068071648"/>
        <c:axId val="1068071232"/>
      </c:barChart>
      <c:catAx>
        <c:axId val="106807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1068071232"/>
        <c:crosses val="autoZero"/>
        <c:auto val="1"/>
        <c:lblAlgn val="ctr"/>
        <c:lblOffset val="100"/>
        <c:noMultiLvlLbl val="0"/>
      </c:catAx>
      <c:valAx>
        <c:axId val="1068071232"/>
        <c:scaling>
          <c:orientation val="minMax"/>
        </c:scaling>
        <c:delete val="1"/>
        <c:axPos val="l"/>
        <c:numFmt formatCode="General" sourceLinked="1"/>
        <c:majorTickMark val="none"/>
        <c:minorTickMark val="none"/>
        <c:tickLblPos val="nextTo"/>
        <c:crossAx val="1068071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7886555823743883E-2"/>
          <c:y val="0.11952477139122834"/>
          <c:w val="0.9521134441762561"/>
          <c:h val="0.64750074408875891"/>
        </c:manualLayout>
      </c:layout>
      <c:lineChart>
        <c:grouping val="standard"/>
        <c:varyColors val="0"/>
        <c:ser>
          <c:idx val="1"/>
          <c:order val="0"/>
          <c:spPr>
            <a:ln w="28575" cap="rnd">
              <a:solidFill>
                <a:srgbClr val="083E16"/>
              </a:solidFill>
              <a:round/>
            </a:ln>
            <a:effectLst/>
          </c:spPr>
          <c:marker>
            <c:symbol val="square"/>
            <c:size val="6"/>
            <c:spPr>
              <a:solidFill>
                <a:schemeClr val="bg1">
                  <a:lumMod val="85000"/>
                </a:schemeClr>
              </a:solidFill>
              <a:ln w="9525">
                <a:solidFill>
                  <a:srgbClr val="083E1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 2'!$D$13:$D$17</c:f>
              <c:numCache>
                <c:formatCode>0%</c:formatCode>
                <c:ptCount val="5"/>
                <c:pt idx="0">
                  <c:v>1.1486486486486487E-2</c:v>
                </c:pt>
                <c:pt idx="1">
                  <c:v>6.2162162162162166E-2</c:v>
                </c:pt>
                <c:pt idx="2">
                  <c:v>7.4324324324324328E-3</c:v>
                </c:pt>
                <c:pt idx="3">
                  <c:v>0</c:v>
                </c:pt>
                <c:pt idx="4">
                  <c:v>0</c:v>
                </c:pt>
              </c:numCache>
            </c:numRef>
          </c:val>
          <c:smooth val="0"/>
          <c:extLst>
            <c:ext xmlns:c16="http://schemas.microsoft.com/office/drawing/2014/chart" uri="{C3380CC4-5D6E-409C-BE32-E72D297353CC}">
              <c16:uniqueId val="{00000000-34D0-4B31-9D94-4BF6CD0F06FD}"/>
            </c:ext>
          </c:extLst>
        </c:ser>
        <c:dLbls>
          <c:dLblPos val="t"/>
          <c:showLegendKey val="0"/>
          <c:showVal val="1"/>
          <c:showCatName val="0"/>
          <c:showSerName val="0"/>
          <c:showPercent val="0"/>
          <c:showBubbleSize val="0"/>
        </c:dLbls>
        <c:marker val="1"/>
        <c:smooth val="0"/>
        <c:axId val="1418556799"/>
        <c:axId val="1383455008"/>
      </c:lineChart>
      <c:catAx>
        <c:axId val="141855679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crossAx val="1383455008"/>
        <c:crosses val="autoZero"/>
        <c:auto val="1"/>
        <c:lblAlgn val="ctr"/>
        <c:lblOffset val="100"/>
        <c:noMultiLvlLbl val="0"/>
      </c:catAx>
      <c:valAx>
        <c:axId val="1383455008"/>
        <c:scaling>
          <c:orientation val="minMax"/>
        </c:scaling>
        <c:delete val="1"/>
        <c:axPos val="l"/>
        <c:numFmt formatCode="0%" sourceLinked="1"/>
        <c:majorTickMark val="none"/>
        <c:minorTickMark val="none"/>
        <c:tickLblPos val="nextTo"/>
        <c:crossAx val="1418556799"/>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4588733673088006E-2"/>
          <c:y val="0.11752545572318866"/>
          <c:w val="0.5466968589446729"/>
          <c:h val="0.83487682372040528"/>
        </c:manualLayout>
      </c:layout>
      <c:doughnutChart>
        <c:varyColors val="1"/>
        <c:ser>
          <c:idx val="5"/>
          <c:order val="0"/>
          <c:spPr>
            <a:solidFill>
              <a:srgbClr val="4FA35B"/>
            </a:solidFill>
            <a:ln>
              <a:noFill/>
            </a:ln>
          </c:spPr>
          <c:explosion val="3"/>
          <c:dPt>
            <c:idx val="0"/>
            <c:bubble3D val="0"/>
            <c:spPr>
              <a:solidFill>
                <a:srgbClr val="19BB15"/>
              </a:solidFill>
              <a:ln w="19050">
                <a:noFill/>
              </a:ln>
              <a:effectLst/>
            </c:spPr>
            <c:extLst>
              <c:ext xmlns:c16="http://schemas.microsoft.com/office/drawing/2014/chart" uri="{C3380CC4-5D6E-409C-BE32-E72D297353CC}">
                <c16:uniqueId val="{0000004C-5055-403B-A8BF-DD0BB51BB0C1}"/>
              </c:ext>
            </c:extLst>
          </c:dPt>
          <c:dPt>
            <c:idx val="1"/>
            <c:bubble3D val="0"/>
            <c:spPr>
              <a:solidFill>
                <a:srgbClr val="083E16"/>
              </a:solidFill>
              <a:ln w="19050">
                <a:noFill/>
              </a:ln>
              <a:effectLst/>
            </c:spPr>
            <c:extLst>
              <c:ext xmlns:c16="http://schemas.microsoft.com/office/drawing/2014/chart" uri="{C3380CC4-5D6E-409C-BE32-E72D297353CC}">
                <c16:uniqueId val="{0000004E-5055-403B-A8BF-DD0BB51BB0C1}"/>
              </c:ext>
            </c:extLst>
          </c:dPt>
          <c:dPt>
            <c:idx val="2"/>
            <c:bubble3D val="0"/>
            <c:spPr>
              <a:solidFill>
                <a:srgbClr val="C9E2B8"/>
              </a:solidFill>
              <a:ln w="19050">
                <a:noFill/>
              </a:ln>
              <a:effectLst/>
            </c:spPr>
            <c:extLst>
              <c:ext xmlns:c16="http://schemas.microsoft.com/office/drawing/2014/chart" uri="{C3380CC4-5D6E-409C-BE32-E72D297353CC}">
                <c16:uniqueId val="{00000050-5055-403B-A8BF-DD0BB51BB0C1}"/>
              </c:ext>
            </c:extLst>
          </c:dPt>
          <c:dPt>
            <c:idx val="3"/>
            <c:bubble3D val="0"/>
            <c:spPr>
              <a:solidFill>
                <a:srgbClr val="137333"/>
              </a:solidFill>
              <a:ln w="19050">
                <a:noFill/>
              </a:ln>
              <a:effectLst/>
            </c:spPr>
            <c:extLst>
              <c:ext xmlns:c16="http://schemas.microsoft.com/office/drawing/2014/chart" uri="{C3380CC4-5D6E-409C-BE32-E72D297353CC}">
                <c16:uniqueId val="{00000052-5055-403B-A8BF-DD0BB51BB0C1}"/>
              </c:ext>
            </c:extLst>
          </c:dPt>
          <c:dPt>
            <c:idx val="4"/>
            <c:bubble3D val="0"/>
            <c:spPr>
              <a:solidFill>
                <a:srgbClr val="A3F3B8"/>
              </a:solidFill>
              <a:ln w="19050">
                <a:noFill/>
              </a:ln>
              <a:effectLst/>
            </c:spPr>
            <c:extLst>
              <c:ext xmlns:c16="http://schemas.microsoft.com/office/drawing/2014/chart" uri="{C3380CC4-5D6E-409C-BE32-E72D297353CC}">
                <c16:uniqueId val="{00000054-5055-403B-A8BF-DD0BB51BB0C1}"/>
              </c:ext>
            </c:extLst>
          </c:dPt>
          <c:dPt>
            <c:idx val="5"/>
            <c:bubble3D val="0"/>
            <c:spPr>
              <a:solidFill>
                <a:srgbClr val="4FA35B"/>
              </a:solidFill>
              <a:ln w="19050">
                <a:noFill/>
              </a:ln>
              <a:effectLst/>
            </c:spPr>
            <c:extLst>
              <c:ext xmlns:c16="http://schemas.microsoft.com/office/drawing/2014/chart" uri="{C3380CC4-5D6E-409C-BE32-E72D297353CC}">
                <c16:uniqueId val="{00000056-5055-403B-A8BF-DD0BB51BB0C1}"/>
              </c:ext>
            </c:extLst>
          </c:dPt>
          <c:dPt>
            <c:idx val="6"/>
            <c:bubble3D val="0"/>
            <c:spPr>
              <a:solidFill>
                <a:srgbClr val="4FA35B"/>
              </a:solidFill>
              <a:ln w="19050">
                <a:noFill/>
              </a:ln>
              <a:effectLst/>
            </c:spPr>
            <c:extLst>
              <c:ext xmlns:c16="http://schemas.microsoft.com/office/drawing/2014/chart" uri="{C3380CC4-5D6E-409C-BE32-E72D297353CC}">
                <c16:uniqueId val="{00000058-5055-403B-A8BF-DD0BB51BB0C1}"/>
              </c:ext>
            </c:extLst>
          </c:dPt>
          <c:dLbls>
            <c:dLbl>
              <c:idx val="2"/>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50-5055-403B-A8BF-DD0BB51BB0C1}"/>
                </c:ext>
              </c:extLst>
            </c:dLbl>
            <c:dLbl>
              <c:idx val="4"/>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54-5055-403B-A8BF-DD0BB51BB0C1}"/>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2'!$P$11:$V$11</c:f>
              <c:strCache>
                <c:ptCount val="6"/>
                <c:pt idx="0">
                  <c:v>Life Sciences</c:v>
                </c:pt>
                <c:pt idx="1">
                  <c:v>Medical</c:v>
                </c:pt>
                <c:pt idx="2">
                  <c:v>Marketing</c:v>
                </c:pt>
                <c:pt idx="3">
                  <c:v>Other</c:v>
                </c:pt>
                <c:pt idx="4">
                  <c:v>Technical Degree</c:v>
                </c:pt>
                <c:pt idx="5">
                  <c:v>Human Resources</c:v>
                </c:pt>
              </c:strCache>
            </c:strRef>
          </c:cat>
          <c:val>
            <c:numRef>
              <c:f>'Pivot table 2'!$R$2:$R$6</c:f>
              <c:numCache>
                <c:formatCode>General</c:formatCode>
                <c:ptCount val="5"/>
                <c:pt idx="0">
                  <c:v>42</c:v>
                </c:pt>
                <c:pt idx="1">
                  <c:v>41</c:v>
                </c:pt>
                <c:pt idx="2">
                  <c:v>17</c:v>
                </c:pt>
                <c:pt idx="3">
                  <c:v>9</c:v>
                </c:pt>
                <c:pt idx="4">
                  <c:v>7</c:v>
                </c:pt>
              </c:numCache>
            </c:numRef>
          </c:val>
          <c:extLst>
            <c:ext xmlns:c16="http://schemas.microsoft.com/office/drawing/2014/chart" uri="{C3380CC4-5D6E-409C-BE32-E72D297353CC}">
              <c16:uniqueId val="{00000059-5055-403B-A8BF-DD0BB51BB0C1}"/>
            </c:ext>
          </c:extLst>
        </c:ser>
        <c:dLbls>
          <c:showLegendKey val="0"/>
          <c:showVal val="0"/>
          <c:showCatName val="0"/>
          <c:showSerName val="0"/>
          <c:showPercent val="0"/>
          <c:showBubbleSize val="0"/>
          <c:showLeaderLines val="1"/>
        </c:dLbls>
        <c:firstSliceAng val="27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1999988386788216E-2"/>
          <c:y val="0.21947671186381165"/>
          <c:w val="0.97799999999999998"/>
          <c:h val="0.544032006679112"/>
        </c:manualLayout>
      </c:layout>
      <c:lineChart>
        <c:grouping val="standard"/>
        <c:varyColors val="0"/>
        <c:dLbls>
          <c:showLegendKey val="0"/>
          <c:showVal val="0"/>
          <c:showCatName val="0"/>
          <c:showSerName val="0"/>
          <c:showPercent val="0"/>
          <c:showBubbleSize val="0"/>
        </c:dLbls>
        <c:marker val="1"/>
        <c:smooth val="0"/>
        <c:axId val="1589207344"/>
        <c:axId val="1589207760"/>
      </c:lineChart>
      <c:catAx>
        <c:axId val="15892073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1589207760"/>
        <c:crosses val="autoZero"/>
        <c:auto val="1"/>
        <c:lblAlgn val="ctr"/>
        <c:lblOffset val="100"/>
        <c:noMultiLvlLbl val="0"/>
      </c:catAx>
      <c:valAx>
        <c:axId val="1589207760"/>
        <c:scaling>
          <c:orientation val="minMax"/>
        </c:scaling>
        <c:delete val="1"/>
        <c:axPos val="l"/>
        <c:numFmt formatCode="General" sourceLinked="1"/>
        <c:majorTickMark val="out"/>
        <c:minorTickMark val="none"/>
        <c:tickLblPos val="nextTo"/>
        <c:crossAx val="1589207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355770779282324"/>
          <c:y val="1.0680612093754947E-2"/>
          <c:w val="0.53888888888888886"/>
          <c:h val="0.89814814814814814"/>
        </c:manualLayout>
      </c:layout>
      <c:doughnutChart>
        <c:varyColors val="1"/>
        <c:ser>
          <c:idx val="1"/>
          <c:order val="0"/>
          <c:spPr>
            <a:ln>
              <a:noFill/>
            </a:ln>
          </c:spPr>
          <c:dPt>
            <c:idx val="0"/>
            <c:bubble3D val="0"/>
            <c:spPr>
              <a:gradFill>
                <a:gsLst>
                  <a:gs pos="23000">
                    <a:srgbClr val="137333"/>
                  </a:gs>
                  <a:gs pos="83000">
                    <a:srgbClr val="083E16"/>
                  </a:gs>
                </a:gsLst>
                <a:lin ang="16200000" scaled="1"/>
              </a:gradFill>
              <a:ln>
                <a:noFill/>
              </a:ln>
              <a:effectLst>
                <a:innerShdw blurRad="63500" dist="63500" dir="15000000">
                  <a:srgbClr val="083E16">
                    <a:alpha val="64000"/>
                  </a:srgbClr>
                </a:innerShdw>
              </a:effectLst>
            </c:spPr>
            <c:extLst>
              <c:ext xmlns:c16="http://schemas.microsoft.com/office/drawing/2014/chart" uri="{C3380CC4-5D6E-409C-BE32-E72D297353CC}">
                <c16:uniqueId val="{00000011-BE24-48E4-A090-83B70CBBDBBF}"/>
              </c:ext>
            </c:extLst>
          </c:dPt>
          <c:dPt>
            <c:idx val="1"/>
            <c:bubble3D val="0"/>
            <c:spPr>
              <a:solidFill>
                <a:schemeClr val="bg1">
                  <a:lumMod val="95000"/>
                </a:schemeClr>
              </a:solidFill>
              <a:ln>
                <a:noFill/>
              </a:ln>
              <a:effectLst>
                <a:innerShdw blurRad="63500" dist="12700">
                  <a:prstClr val="black">
                    <a:alpha val="39000"/>
                  </a:prstClr>
                </a:innerShdw>
              </a:effectLst>
            </c:spPr>
            <c:extLst>
              <c:ext xmlns:c16="http://schemas.microsoft.com/office/drawing/2014/chart" uri="{C3380CC4-5D6E-409C-BE32-E72D297353CC}">
                <c16:uniqueId val="{00000012-BE24-48E4-A090-83B70CBBDBBF}"/>
              </c:ext>
            </c:extLst>
          </c:dPt>
          <c:dPt>
            <c:idx val="2"/>
            <c:bubble3D val="0"/>
            <c:spPr>
              <a:noFill/>
              <a:ln>
                <a:noFill/>
              </a:ln>
            </c:spPr>
            <c:extLst>
              <c:ext xmlns:c16="http://schemas.microsoft.com/office/drawing/2014/chart" uri="{C3380CC4-5D6E-409C-BE32-E72D297353CC}">
                <c16:uniqueId val="{00000013-BE24-48E4-A090-83B70CBBDBBF}"/>
              </c:ext>
            </c:extLst>
          </c:dPt>
          <c:val>
            <c:numRef>
              <c:f>'Pivot table 2'!$K$19:$K$21</c:f>
              <c:numCache>
                <c:formatCode>0%</c:formatCode>
                <c:ptCount val="3"/>
                <c:pt idx="0">
                  <c:v>0.28513513513513511</c:v>
                </c:pt>
                <c:pt idx="1">
                  <c:v>0.71486486486486489</c:v>
                </c:pt>
                <c:pt idx="2">
                  <c:v>1</c:v>
                </c:pt>
              </c:numCache>
            </c:numRef>
          </c:val>
          <c:extLst>
            <c:ext xmlns:c16="http://schemas.microsoft.com/office/drawing/2014/chart" uri="{C3380CC4-5D6E-409C-BE32-E72D297353CC}">
              <c16:uniqueId val="{00000010-BE24-48E4-A090-83B70CBBDBBF}"/>
            </c:ext>
          </c:extLst>
        </c:ser>
        <c:dLbls>
          <c:showLegendKey val="0"/>
          <c:showVal val="0"/>
          <c:showCatName val="0"/>
          <c:showSerName val="0"/>
          <c:showPercent val="0"/>
          <c:showBubbleSize val="0"/>
          <c:showLeaderLines val="1"/>
        </c:dLbls>
        <c:firstSliceAng val="270"/>
        <c:holeSize val="56"/>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5-B12F-43A0-B993-3AB4FC2F9C26}"/>
              </c:ext>
            </c:extLst>
          </c:dPt>
          <c:val>
            <c:numRef>
              <c:f>'Pivot table 2'!$AH$11</c:f>
              <c:numCache>
                <c:formatCode>0%</c:formatCode>
                <c:ptCount val="1"/>
                <c:pt idx="0">
                  <c:v>0.05</c:v>
                </c:pt>
              </c:numCache>
            </c:numRef>
          </c:val>
          <c:extLst>
            <c:ext xmlns:c16="http://schemas.microsoft.com/office/drawing/2014/chart" uri="{C3380CC4-5D6E-409C-BE32-E72D297353CC}">
              <c16:uniqueId val="{00000000-B12F-43A0-B993-3AB4FC2F9C26}"/>
            </c:ext>
          </c:extLst>
        </c:ser>
        <c:ser>
          <c:idx val="1"/>
          <c:order val="1"/>
          <c:spPr>
            <a:solidFill>
              <a:schemeClr val="accent2"/>
            </a:solidFill>
            <a:ln>
              <a:noFill/>
            </a:ln>
            <a:effectLst/>
          </c:spPr>
          <c:invertIfNegative val="0"/>
          <c:dPt>
            <c:idx val="0"/>
            <c:invertIfNegative val="0"/>
            <c:bubble3D val="0"/>
            <c:spPr>
              <a:gradFill flip="none" rotWithShape="1">
                <a:gsLst>
                  <a:gs pos="0">
                    <a:srgbClr val="083E16"/>
                  </a:gs>
                  <a:gs pos="100000">
                    <a:srgbClr val="137333"/>
                  </a:gs>
                </a:gsLst>
                <a:lin ang="0" scaled="1"/>
                <a:tileRect/>
              </a:gradFill>
              <a:ln>
                <a:noFill/>
              </a:ln>
              <a:effectLst/>
            </c:spPr>
            <c:extLst>
              <c:ext xmlns:c16="http://schemas.microsoft.com/office/drawing/2014/chart" uri="{C3380CC4-5D6E-409C-BE32-E72D297353CC}">
                <c16:uniqueId val="{00000006-B12F-43A0-B993-3AB4FC2F9C26}"/>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 2'!$AI$11</c:f>
              <c:numCache>
                <c:formatCode>0%</c:formatCode>
                <c:ptCount val="1"/>
                <c:pt idx="0">
                  <c:v>0.50473933649289104</c:v>
                </c:pt>
              </c:numCache>
            </c:numRef>
          </c:val>
          <c:extLst>
            <c:ext xmlns:c16="http://schemas.microsoft.com/office/drawing/2014/chart" uri="{C3380CC4-5D6E-409C-BE32-E72D297353CC}">
              <c16:uniqueId val="{00000001-B12F-43A0-B993-3AB4FC2F9C26}"/>
            </c:ext>
          </c:extLst>
        </c:ser>
        <c:ser>
          <c:idx val="2"/>
          <c:order val="2"/>
          <c:spPr>
            <a:blipFill>
              <a:blip xmlns:r="http://schemas.openxmlformats.org/officeDocument/2006/relationships" r:embed="rId4"/>
              <a:stretch>
                <a:fillRect/>
              </a:stretch>
            </a:blipFill>
            <a:ln>
              <a:noFill/>
            </a:ln>
            <a:effectLst/>
          </c:spPr>
          <c:invertIfNegative val="0"/>
          <c:val>
            <c:numRef>
              <c:f>'Pivot table 2'!$AJ$11</c:f>
              <c:numCache>
                <c:formatCode>0%</c:formatCode>
                <c:ptCount val="1"/>
                <c:pt idx="0">
                  <c:v>0.05</c:v>
                </c:pt>
              </c:numCache>
            </c:numRef>
          </c:val>
          <c:extLst>
            <c:ext xmlns:c16="http://schemas.microsoft.com/office/drawing/2014/chart" uri="{C3380CC4-5D6E-409C-BE32-E72D297353CC}">
              <c16:uniqueId val="{00000002-B12F-43A0-B993-3AB4FC2F9C26}"/>
            </c:ext>
          </c:extLst>
        </c:ser>
        <c:ser>
          <c:idx val="3"/>
          <c:order val="3"/>
          <c:spPr>
            <a:noFill/>
            <a:ln>
              <a:noFill/>
            </a:ln>
            <a:effectLst/>
          </c:spPr>
          <c:invertIfNegative val="0"/>
          <c:val>
            <c:numRef>
              <c:f>'Pivot table 2'!$AK$11</c:f>
              <c:numCache>
                <c:formatCode>0%</c:formatCode>
                <c:ptCount val="1"/>
                <c:pt idx="0">
                  <c:v>0.49526066350710896</c:v>
                </c:pt>
              </c:numCache>
            </c:numRef>
          </c:val>
          <c:extLst>
            <c:ext xmlns:c16="http://schemas.microsoft.com/office/drawing/2014/chart" uri="{C3380CC4-5D6E-409C-BE32-E72D297353CC}">
              <c16:uniqueId val="{00000003-B12F-43A0-B993-3AB4FC2F9C26}"/>
            </c:ext>
          </c:extLst>
        </c:ser>
        <c:dLbls>
          <c:showLegendKey val="0"/>
          <c:showVal val="0"/>
          <c:showCatName val="0"/>
          <c:showSerName val="0"/>
          <c:showPercent val="0"/>
          <c:showBubbleSize val="0"/>
        </c:dLbls>
        <c:gapWidth val="173"/>
        <c:overlap val="100"/>
        <c:axId val="707437471"/>
        <c:axId val="707424991"/>
      </c:barChart>
      <c:catAx>
        <c:axId val="707437471"/>
        <c:scaling>
          <c:orientation val="minMax"/>
        </c:scaling>
        <c:delete val="1"/>
        <c:axPos val="l"/>
        <c:majorTickMark val="none"/>
        <c:minorTickMark val="none"/>
        <c:tickLblPos val="nextTo"/>
        <c:crossAx val="707424991"/>
        <c:crosses val="autoZero"/>
        <c:auto val="1"/>
        <c:lblAlgn val="ctr"/>
        <c:lblOffset val="100"/>
        <c:noMultiLvlLbl val="0"/>
      </c:catAx>
      <c:valAx>
        <c:axId val="707424991"/>
        <c:scaling>
          <c:orientation val="minMax"/>
        </c:scaling>
        <c:delete val="1"/>
        <c:axPos val="b"/>
        <c:numFmt formatCode="0%" sourceLinked="1"/>
        <c:majorTickMark val="none"/>
        <c:minorTickMark val="none"/>
        <c:tickLblPos val="nextTo"/>
        <c:crossAx val="7074374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504480957170121"/>
          <c:y val="2.4144650629078144E-2"/>
          <c:w val="0.52448478386336594"/>
          <c:h val="0.90604335988158524"/>
        </c:manualLayout>
      </c:layout>
      <c:doughnutChart>
        <c:varyColors val="1"/>
        <c:ser>
          <c:idx val="0"/>
          <c:order val="0"/>
          <c:tx>
            <c:strRef>
              <c:f>'Pivot table 2'!$AR$14</c:f>
              <c:strCache>
                <c:ptCount val="1"/>
                <c:pt idx="0">
                  <c:v>Yes</c:v>
                </c:pt>
              </c:strCache>
            </c:strRef>
          </c:tx>
          <c:spPr>
            <a:effectLst>
              <a:innerShdw blurRad="63500" dist="50800" dir="16200000">
                <a:prstClr val="black">
                  <a:alpha val="50000"/>
                </a:prstClr>
              </a:innerShdw>
            </a:effectLst>
          </c:spPr>
          <c:dPt>
            <c:idx val="0"/>
            <c:bubble3D val="0"/>
            <c:spPr>
              <a:solidFill>
                <a:srgbClr val="67E373"/>
              </a:solidFill>
              <a:ln w="19050">
                <a:noFill/>
              </a:ln>
              <a:effectLst>
                <a:innerShdw blurRad="63500" dist="50800" dir="16200000">
                  <a:prstClr val="black">
                    <a:alpha val="50000"/>
                  </a:prstClr>
                </a:innerShdw>
              </a:effectLst>
            </c:spPr>
            <c:extLst>
              <c:ext xmlns:c16="http://schemas.microsoft.com/office/drawing/2014/chart" uri="{C3380CC4-5D6E-409C-BE32-E72D297353CC}">
                <c16:uniqueId val="{00000001-31EC-4727-B5C4-0101CA7846B5}"/>
              </c:ext>
            </c:extLst>
          </c:dPt>
          <c:dPt>
            <c:idx val="1"/>
            <c:bubble3D val="0"/>
            <c:spPr>
              <a:solidFill>
                <a:srgbClr val="083E16"/>
              </a:solidFill>
              <a:ln w="19050">
                <a:noFill/>
              </a:ln>
              <a:effectLst>
                <a:innerShdw blurRad="63500" dist="50800" dir="16200000">
                  <a:prstClr val="black">
                    <a:alpha val="50000"/>
                  </a:prstClr>
                </a:innerShdw>
              </a:effectLst>
            </c:spPr>
            <c:extLst>
              <c:ext xmlns:c16="http://schemas.microsoft.com/office/drawing/2014/chart" uri="{C3380CC4-5D6E-409C-BE32-E72D297353CC}">
                <c16:uniqueId val="{00000003-31EC-4727-B5C4-0101CA7846B5}"/>
              </c:ext>
            </c:extLst>
          </c:dPt>
          <c:dPt>
            <c:idx val="2"/>
            <c:bubble3D val="0"/>
            <c:spPr>
              <a:solidFill>
                <a:srgbClr val="19BB15"/>
              </a:solidFill>
              <a:ln w="19050">
                <a:noFill/>
              </a:ln>
              <a:effectLst>
                <a:innerShdw blurRad="63500" dist="50800" dir="16200000">
                  <a:prstClr val="black">
                    <a:alpha val="50000"/>
                  </a:prstClr>
                </a:innerShdw>
              </a:effectLst>
            </c:spPr>
            <c:extLst>
              <c:ext xmlns:c16="http://schemas.microsoft.com/office/drawing/2014/chart" uri="{C3380CC4-5D6E-409C-BE32-E72D297353CC}">
                <c16:uniqueId val="{00000005-31EC-4727-B5C4-0101CA7846B5}"/>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ln w="0">
                      <a:noFill/>
                    </a:ln>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2'!$AQ$15:$AQ$17</c:f>
              <c:strCache>
                <c:ptCount val="3"/>
                <c:pt idx="0">
                  <c:v>Divorced</c:v>
                </c:pt>
                <c:pt idx="1">
                  <c:v>Married</c:v>
                </c:pt>
                <c:pt idx="2">
                  <c:v>Single</c:v>
                </c:pt>
              </c:strCache>
            </c:strRef>
          </c:cat>
          <c:val>
            <c:numRef>
              <c:f>'Pivot table 2'!$AR$15:$AR$17</c:f>
              <c:numCache>
                <c:formatCode>General</c:formatCode>
                <c:ptCount val="3"/>
                <c:pt idx="0">
                  <c:v>9</c:v>
                </c:pt>
                <c:pt idx="1">
                  <c:v>12</c:v>
                </c:pt>
                <c:pt idx="2">
                  <c:v>33</c:v>
                </c:pt>
              </c:numCache>
            </c:numRef>
          </c:val>
          <c:extLst>
            <c:ext xmlns:c16="http://schemas.microsoft.com/office/drawing/2014/chart" uri="{C3380CC4-5D6E-409C-BE32-E72D297353CC}">
              <c16:uniqueId val="{00000006-31EC-4727-B5C4-0101CA7846B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l"/>
      <c:layout>
        <c:manualLayout>
          <c:xMode val="edge"/>
          <c:yMode val="edge"/>
          <c:x val="2.0311277524979673E-2"/>
          <c:y val="0.36046801607766171"/>
          <c:w val="0.23891470734012846"/>
          <c:h val="0.3076325362804749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078888164466131E-2"/>
          <c:y val="7.5189388823496975E-2"/>
          <c:w val="0.87249230774751918"/>
          <c:h val="0.39620310175023971"/>
        </c:manualLayout>
      </c:layout>
      <c:barChart>
        <c:barDir val="col"/>
        <c:grouping val="stacked"/>
        <c:varyColors val="0"/>
        <c:ser>
          <c:idx val="0"/>
          <c:order val="0"/>
          <c:spPr>
            <a:solidFill>
              <a:srgbClr val="4FA35B"/>
            </a:solidFill>
            <a:ln>
              <a:noFill/>
            </a:ln>
            <a:effectLst/>
          </c:spPr>
          <c:invertIfNegative val="0"/>
          <c:dPt>
            <c:idx val="1"/>
            <c:invertIfNegative val="0"/>
            <c:bubble3D val="0"/>
            <c:spPr>
              <a:solidFill>
                <a:srgbClr val="67E373"/>
              </a:solidFill>
              <a:ln>
                <a:noFill/>
              </a:ln>
              <a:effectLst/>
            </c:spPr>
            <c:extLst>
              <c:ext xmlns:c16="http://schemas.microsoft.com/office/drawing/2014/chart" uri="{C3380CC4-5D6E-409C-BE32-E72D297353CC}">
                <c16:uniqueId val="{00000001-529C-4CC5-A0AC-756188610E33}"/>
              </c:ext>
            </c:extLst>
          </c:dPt>
          <c:dPt>
            <c:idx val="2"/>
            <c:invertIfNegative val="0"/>
            <c:bubble3D val="0"/>
            <c:spPr>
              <a:solidFill>
                <a:srgbClr val="137333"/>
              </a:solidFill>
              <a:ln>
                <a:noFill/>
              </a:ln>
              <a:effectLst/>
            </c:spPr>
            <c:extLst>
              <c:ext xmlns:c16="http://schemas.microsoft.com/office/drawing/2014/chart" uri="{C3380CC4-5D6E-409C-BE32-E72D297353CC}">
                <c16:uniqueId val="{00000003-529C-4CC5-A0AC-756188610E33}"/>
              </c:ext>
            </c:extLst>
          </c:dPt>
          <c:cat>
            <c:strRef>
              <c:f>'Pivot table 2'!$AQ$21:$AQ$23</c:f>
              <c:strCache>
                <c:ptCount val="3"/>
                <c:pt idx="0">
                  <c:v>Non-Travel</c:v>
                </c:pt>
                <c:pt idx="1">
                  <c:v>Travel_Frequently</c:v>
                </c:pt>
                <c:pt idx="2">
                  <c:v>Travel_Rarely</c:v>
                </c:pt>
              </c:strCache>
            </c:strRef>
          </c:cat>
          <c:val>
            <c:numRef>
              <c:f>'Pivot table 2'!$AR$21:$AR$23</c:f>
              <c:numCache>
                <c:formatCode>General</c:formatCode>
                <c:ptCount val="3"/>
                <c:pt idx="0">
                  <c:v>7</c:v>
                </c:pt>
                <c:pt idx="1">
                  <c:v>11</c:v>
                </c:pt>
                <c:pt idx="2">
                  <c:v>36</c:v>
                </c:pt>
              </c:numCache>
            </c:numRef>
          </c:val>
          <c:extLst>
            <c:ext xmlns:c16="http://schemas.microsoft.com/office/drawing/2014/chart" uri="{C3380CC4-5D6E-409C-BE32-E72D297353CC}">
              <c16:uniqueId val="{00000004-529C-4CC5-A0AC-756188610E33}"/>
            </c:ext>
          </c:extLst>
        </c:ser>
        <c:ser>
          <c:idx val="1"/>
          <c:order val="1"/>
          <c:spPr>
            <a:solidFill>
              <a:schemeClr val="accent2"/>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6-529C-4CC5-A0AC-756188610E33}"/>
              </c:ext>
            </c:extLst>
          </c:dPt>
          <c:dPt>
            <c:idx val="1"/>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8-529C-4CC5-A0AC-756188610E33}"/>
              </c:ext>
            </c:extLst>
          </c:dPt>
          <c:dPt>
            <c:idx val="2"/>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A-529C-4CC5-A0AC-756188610E33}"/>
              </c:ext>
            </c:extLst>
          </c:dPt>
          <c:cat>
            <c:strRef>
              <c:f>'Pivot table 2'!$AQ$21:$AQ$23</c:f>
              <c:strCache>
                <c:ptCount val="3"/>
                <c:pt idx="0">
                  <c:v>Non-Travel</c:v>
                </c:pt>
                <c:pt idx="1">
                  <c:v>Travel_Frequently</c:v>
                </c:pt>
                <c:pt idx="2">
                  <c:v>Travel_Rarely</c:v>
                </c:pt>
              </c:strCache>
            </c:strRef>
          </c:cat>
          <c:val>
            <c:numRef>
              <c:f>'Pivot table 2'!$AS$21:$AS$23</c:f>
              <c:numCache>
                <c:formatCode>General</c:formatCode>
                <c:ptCount val="3"/>
                <c:pt idx="0">
                  <c:v>3.5</c:v>
                </c:pt>
                <c:pt idx="1">
                  <c:v>1.8333333333333333</c:v>
                </c:pt>
                <c:pt idx="2">
                  <c:v>6</c:v>
                </c:pt>
              </c:numCache>
            </c:numRef>
          </c:val>
          <c:extLst>
            <c:ext xmlns:c16="http://schemas.microsoft.com/office/drawing/2014/chart" uri="{C3380CC4-5D6E-409C-BE32-E72D297353CC}">
              <c16:uniqueId val="{0000000B-529C-4CC5-A0AC-756188610E33}"/>
            </c:ext>
          </c:extLst>
        </c:ser>
        <c:dLbls>
          <c:showLegendKey val="0"/>
          <c:showVal val="0"/>
          <c:showCatName val="0"/>
          <c:showSerName val="0"/>
          <c:showPercent val="0"/>
          <c:showBubbleSize val="0"/>
        </c:dLbls>
        <c:gapWidth val="443"/>
        <c:overlap val="100"/>
        <c:axId val="1101524111"/>
        <c:axId val="1101523695"/>
      </c:barChart>
      <c:catAx>
        <c:axId val="110152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ysClr val="windowText" lastClr="000000"/>
                </a:solidFill>
                <a:latin typeface="+mn-lt"/>
                <a:ea typeface="+mn-ea"/>
                <a:cs typeface="+mn-cs"/>
              </a:defRPr>
            </a:pPr>
            <a:endParaRPr lang="en-US"/>
          </a:p>
        </c:txPr>
        <c:crossAx val="1101523695"/>
        <c:crosses val="autoZero"/>
        <c:auto val="1"/>
        <c:lblAlgn val="ctr"/>
        <c:lblOffset val="100"/>
        <c:noMultiLvlLbl val="0"/>
      </c:catAx>
      <c:valAx>
        <c:axId val="1101523695"/>
        <c:scaling>
          <c:orientation val="minMax"/>
        </c:scaling>
        <c:delete val="1"/>
        <c:axPos val="l"/>
        <c:numFmt formatCode="General" sourceLinked="1"/>
        <c:majorTickMark val="none"/>
        <c:minorTickMark val="none"/>
        <c:tickLblPos val="nextTo"/>
        <c:crossAx val="110152411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654850339971444E-2"/>
          <c:y val="0"/>
          <c:w val="0.9381514271768473"/>
          <c:h val="0.83865434752111656"/>
        </c:manualLayout>
      </c:layout>
      <c:barChart>
        <c:barDir val="col"/>
        <c:grouping val="clustered"/>
        <c:varyColors val="0"/>
        <c:ser>
          <c:idx val="0"/>
          <c:order val="0"/>
          <c:tx>
            <c:strRef>
              <c:f>'Pivot table 2'!$AQ$27</c:f>
              <c:strCache>
                <c:ptCount val="1"/>
                <c:pt idx="0">
                  <c:v>No</c:v>
                </c:pt>
              </c:strCache>
            </c:strRef>
          </c:tx>
          <c:spPr>
            <a:gradFill>
              <a:gsLst>
                <a:gs pos="0">
                  <a:srgbClr val="137333"/>
                </a:gs>
                <a:gs pos="83000">
                  <a:srgbClr val="083E16"/>
                </a:gs>
              </a:gsLst>
              <a:lin ang="16200000" scaled="1"/>
            </a:gradFill>
            <a:ln>
              <a:noFill/>
            </a:ln>
            <a:effectLst/>
          </c:spPr>
          <c:invertIfNegative val="0"/>
          <c:cat>
            <c:strRef>
              <c:f>'Pivot table 2'!$AP$28:$AP$29</c:f>
              <c:strCache>
                <c:ptCount val="2"/>
                <c:pt idx="0">
                  <c:v>No Overtime</c:v>
                </c:pt>
                <c:pt idx="1">
                  <c:v>Yes Overtime</c:v>
                </c:pt>
              </c:strCache>
            </c:strRef>
          </c:cat>
          <c:val>
            <c:numRef>
              <c:f>'Pivot table 2'!$AQ$28:$AQ$29</c:f>
              <c:numCache>
                <c:formatCode>General</c:formatCode>
                <c:ptCount val="2"/>
                <c:pt idx="0">
                  <c:v>65</c:v>
                </c:pt>
                <c:pt idx="1">
                  <c:v>2</c:v>
                </c:pt>
              </c:numCache>
            </c:numRef>
          </c:val>
          <c:extLst>
            <c:ext xmlns:c16="http://schemas.microsoft.com/office/drawing/2014/chart" uri="{C3380CC4-5D6E-409C-BE32-E72D297353CC}">
              <c16:uniqueId val="{00000000-6A71-4FE8-B20E-D950F6FDB954}"/>
            </c:ext>
          </c:extLst>
        </c:ser>
        <c:ser>
          <c:idx val="1"/>
          <c:order val="1"/>
          <c:tx>
            <c:strRef>
              <c:f>'Pivot table 2'!$AR$27</c:f>
              <c:strCache>
                <c:ptCount val="1"/>
                <c:pt idx="0">
                  <c:v>Yes</c:v>
                </c:pt>
              </c:strCache>
            </c:strRef>
          </c:tx>
          <c:spPr>
            <a:gradFill flip="none" rotWithShape="1">
              <a:gsLst>
                <a:gs pos="100000">
                  <a:srgbClr val="4FA35B"/>
                </a:gs>
                <a:gs pos="5000">
                  <a:srgbClr val="19BB15"/>
                </a:gs>
              </a:gsLst>
              <a:lin ang="0" scaled="1"/>
              <a:tileRect/>
            </a:gradFill>
            <a:ln>
              <a:noFill/>
            </a:ln>
            <a:effectLst/>
          </c:spPr>
          <c:invertIfNegative val="0"/>
          <c:cat>
            <c:strRef>
              <c:f>'Pivot table 2'!$AP$28:$AP$29</c:f>
              <c:strCache>
                <c:ptCount val="2"/>
                <c:pt idx="0">
                  <c:v>No Overtime</c:v>
                </c:pt>
                <c:pt idx="1">
                  <c:v>Yes Overtime</c:v>
                </c:pt>
              </c:strCache>
            </c:strRef>
          </c:cat>
          <c:val>
            <c:numRef>
              <c:f>'Pivot table 2'!$AR$28:$AR$29</c:f>
              <c:numCache>
                <c:formatCode>General</c:formatCode>
                <c:ptCount val="2"/>
                <c:pt idx="0">
                  <c:v>12</c:v>
                </c:pt>
                <c:pt idx="1">
                  <c:v>42</c:v>
                </c:pt>
              </c:numCache>
            </c:numRef>
          </c:val>
          <c:extLst>
            <c:ext xmlns:c16="http://schemas.microsoft.com/office/drawing/2014/chart" uri="{C3380CC4-5D6E-409C-BE32-E72D297353CC}">
              <c16:uniqueId val="{00000001-6A71-4FE8-B20E-D950F6FDB954}"/>
            </c:ext>
          </c:extLst>
        </c:ser>
        <c:dLbls>
          <c:showLegendKey val="0"/>
          <c:showVal val="0"/>
          <c:showCatName val="0"/>
          <c:showSerName val="0"/>
          <c:showPercent val="0"/>
          <c:showBubbleSize val="0"/>
        </c:dLbls>
        <c:gapWidth val="219"/>
        <c:axId val="2017164416"/>
        <c:axId val="2017178976"/>
      </c:barChart>
      <c:catAx>
        <c:axId val="201716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crossAx val="2017178976"/>
        <c:crosses val="autoZero"/>
        <c:auto val="1"/>
        <c:lblAlgn val="ctr"/>
        <c:lblOffset val="100"/>
        <c:noMultiLvlLbl val="0"/>
      </c:catAx>
      <c:valAx>
        <c:axId val="2017178976"/>
        <c:scaling>
          <c:orientation val="minMax"/>
        </c:scaling>
        <c:delete val="1"/>
        <c:axPos val="l"/>
        <c:numFmt formatCode="General" sourceLinked="1"/>
        <c:majorTickMark val="none"/>
        <c:minorTickMark val="none"/>
        <c:tickLblPos val="nextTo"/>
        <c:crossAx val="2017164416"/>
        <c:crosses val="autoZero"/>
        <c:crossBetween val="between"/>
      </c:valAx>
      <c:spPr>
        <a:noFill/>
        <a:ln w="25400">
          <a:noFill/>
        </a:ln>
        <a:effectLst/>
      </c:spPr>
    </c:plotArea>
    <c:legend>
      <c:legendPos val="b"/>
      <c:layout>
        <c:manualLayout>
          <c:xMode val="edge"/>
          <c:yMode val="edge"/>
          <c:x val="0.70553549154009365"/>
          <c:y val="0.13295064224031203"/>
          <c:w val="0.19054673120109969"/>
          <c:h val="0.18180442097459068"/>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B23C-4D92-9E1D-18E92B8C0D2E}"/>
              </c:ext>
            </c:extLst>
          </c:dPt>
          <c:dPt>
            <c:idx val="1"/>
            <c:bubble3D val="0"/>
            <c:spPr>
              <a:solidFill>
                <a:schemeClr val="bg1"/>
              </a:solidFill>
              <a:ln w="19050">
                <a:noFill/>
              </a:ln>
              <a:effectLst>
                <a:innerShdw blurRad="114300">
                  <a:prstClr val="black"/>
                </a:innerShdw>
              </a:effectLst>
            </c:spPr>
            <c:extLst>
              <c:ext xmlns:c16="http://schemas.microsoft.com/office/drawing/2014/chart" uri="{C3380CC4-5D6E-409C-BE32-E72D297353CC}">
                <c16:uniqueId val="{00000003-B23C-4D92-9E1D-18E92B8C0D2E}"/>
              </c:ext>
            </c:extLst>
          </c:dPt>
          <c:dPt>
            <c:idx val="2"/>
            <c:bubble3D val="0"/>
            <c:spPr>
              <a:solidFill>
                <a:schemeClr val="accent3"/>
              </a:solidFill>
              <a:ln w="19050">
                <a:noFill/>
              </a:ln>
              <a:effectLst/>
            </c:spPr>
            <c:extLst>
              <c:ext xmlns:c16="http://schemas.microsoft.com/office/drawing/2014/chart" uri="{C3380CC4-5D6E-409C-BE32-E72D297353CC}">
                <c16:uniqueId val="{00000005-B23C-4D92-9E1D-18E92B8C0D2E}"/>
              </c:ext>
            </c:extLst>
          </c:dPt>
          <c:dPt>
            <c:idx val="3"/>
            <c:bubble3D val="0"/>
            <c:spPr>
              <a:solidFill>
                <a:srgbClr val="19BB15"/>
              </a:solidFill>
              <a:ln w="19050">
                <a:noFill/>
              </a:ln>
              <a:effectLst>
                <a:innerShdw blurRad="63500" dist="50800" dir="16200000">
                  <a:prstClr val="black">
                    <a:alpha val="50000"/>
                  </a:prstClr>
                </a:innerShdw>
              </a:effectLst>
            </c:spPr>
            <c:extLst>
              <c:ext xmlns:c16="http://schemas.microsoft.com/office/drawing/2014/chart" uri="{C3380CC4-5D6E-409C-BE32-E72D297353CC}">
                <c16:uniqueId val="{00000007-B23C-4D92-9E1D-18E92B8C0D2E}"/>
              </c:ext>
            </c:extLst>
          </c:dPt>
          <c:dLbls>
            <c:dLbl>
              <c:idx val="1"/>
              <c:delete val="1"/>
              <c:extLst>
                <c:ext xmlns:c15="http://schemas.microsoft.com/office/drawing/2012/chart" uri="{CE6537A1-D6FC-4f65-9D91-7224C49458BB}"/>
                <c:ext xmlns:c16="http://schemas.microsoft.com/office/drawing/2014/chart" uri="{C3380CC4-5D6E-409C-BE32-E72D297353CC}">
                  <c16:uniqueId val="{00000003-B23C-4D92-9E1D-18E92B8C0D2E}"/>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val>
            <c:numRef>
              <c:f>'Pivot table 2'!$AP$44:$AS$44</c:f>
              <c:numCache>
                <c:formatCode>General</c:formatCode>
                <c:ptCount val="4"/>
                <c:pt idx="1">
                  <c:v>32</c:v>
                </c:pt>
                <c:pt idx="3">
                  <c:v>22</c:v>
                </c:pt>
              </c:numCache>
            </c:numRef>
          </c:val>
          <c:extLst>
            <c:ext xmlns:c16="http://schemas.microsoft.com/office/drawing/2014/chart" uri="{C3380CC4-5D6E-409C-BE32-E72D297353CC}">
              <c16:uniqueId val="{00000008-B23C-4D92-9E1D-18E92B8C0D2E}"/>
            </c:ext>
          </c:extLst>
        </c:ser>
        <c:dLbls>
          <c:showLegendKey val="0"/>
          <c:showVal val="0"/>
          <c:showCatName val="0"/>
          <c:showSerName val="0"/>
          <c:showPercent val="0"/>
          <c:showBubbleSize val="0"/>
          <c:showLeaderLines val="0"/>
        </c:dLbls>
        <c:firstSliceAng val="167"/>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DD4E-4075-873D-810D3FC62C9D}"/>
              </c:ext>
            </c:extLst>
          </c:dPt>
          <c:dPt>
            <c:idx val="1"/>
            <c:bubble3D val="0"/>
            <c:spPr>
              <a:solidFill>
                <a:srgbClr val="137333"/>
              </a:solidFill>
              <a:ln w="19050">
                <a:noFill/>
              </a:ln>
              <a:effectLst>
                <a:innerShdw blurRad="63500" dist="50800" dir="5400000">
                  <a:prstClr val="black">
                    <a:alpha val="50000"/>
                  </a:prstClr>
                </a:innerShdw>
              </a:effectLst>
            </c:spPr>
            <c:extLst>
              <c:ext xmlns:c16="http://schemas.microsoft.com/office/drawing/2014/chart" uri="{C3380CC4-5D6E-409C-BE32-E72D297353CC}">
                <c16:uniqueId val="{00000003-DD4E-4075-873D-810D3FC62C9D}"/>
              </c:ext>
            </c:extLst>
          </c:dPt>
          <c:dPt>
            <c:idx val="2"/>
            <c:bubble3D val="0"/>
            <c:spPr>
              <a:solidFill>
                <a:schemeClr val="accent3"/>
              </a:solidFill>
              <a:ln w="19050">
                <a:noFill/>
              </a:ln>
              <a:effectLst/>
            </c:spPr>
            <c:extLst>
              <c:ext xmlns:c16="http://schemas.microsoft.com/office/drawing/2014/chart" uri="{C3380CC4-5D6E-409C-BE32-E72D297353CC}">
                <c16:uniqueId val="{00000005-DD4E-4075-873D-810D3FC62C9D}"/>
              </c:ext>
            </c:extLst>
          </c:dPt>
          <c:dPt>
            <c:idx val="3"/>
            <c:bubble3D val="0"/>
            <c:spPr>
              <a:solidFill>
                <a:schemeClr val="bg1"/>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07-DD4E-4075-873D-810D3FC62C9D}"/>
              </c:ext>
            </c:extLst>
          </c:dPt>
          <c:dLbls>
            <c:dLbl>
              <c:idx val="1"/>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6="http://schemas.microsoft.com/office/drawing/2014/chart" uri="{C3380CC4-5D6E-409C-BE32-E72D297353CC}">
                  <c16:uniqueId val="{00000003-DD4E-4075-873D-810D3FC62C9D}"/>
                </c:ext>
              </c:extLst>
            </c:dLbl>
            <c:dLbl>
              <c:idx val="3"/>
              <c:delete val="1"/>
              <c:extLst>
                <c:ext xmlns:c15="http://schemas.microsoft.com/office/drawing/2012/chart" uri="{CE6537A1-D6FC-4f65-9D91-7224C49458BB}"/>
                <c:ext xmlns:c16="http://schemas.microsoft.com/office/drawing/2014/chart" uri="{C3380CC4-5D6E-409C-BE32-E72D297353CC}">
                  <c16:uniqueId val="{00000007-DD4E-4075-873D-810D3FC62C9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val>
            <c:numRef>
              <c:f>'Pivot table 2'!$AP$44:$AS$44</c:f>
              <c:numCache>
                <c:formatCode>General</c:formatCode>
                <c:ptCount val="4"/>
                <c:pt idx="1">
                  <c:v>32</c:v>
                </c:pt>
                <c:pt idx="3">
                  <c:v>22</c:v>
                </c:pt>
              </c:numCache>
            </c:numRef>
          </c:val>
          <c:extLst>
            <c:ext xmlns:c16="http://schemas.microsoft.com/office/drawing/2014/chart" uri="{C3380CC4-5D6E-409C-BE32-E72D297353CC}">
              <c16:uniqueId val="{00000008-DD4E-4075-873D-810D3FC62C9D}"/>
            </c:ext>
          </c:extLst>
        </c:ser>
        <c:dLbls>
          <c:showLegendKey val="0"/>
          <c:showVal val="1"/>
          <c:showCatName val="0"/>
          <c:showSerName val="0"/>
          <c:showPercent val="0"/>
          <c:showBubbleSize val="0"/>
          <c:showLeaderLines val="0"/>
        </c:dLbls>
        <c:firstSliceAng val="178"/>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8.325449695150057E-2"/>
          <c:w val="0.94298771317881658"/>
          <c:h val="0.77377352236583719"/>
        </c:manualLayout>
      </c:layout>
      <c:barChart>
        <c:barDir val="col"/>
        <c:grouping val="clustered"/>
        <c:varyColors val="0"/>
        <c:ser>
          <c:idx val="1"/>
          <c:order val="0"/>
          <c:tx>
            <c:strRef>
              <c:f>'Pivot table 2'!$G$4</c:f>
              <c:strCache>
                <c:ptCount val="1"/>
                <c:pt idx="0">
                  <c:v>yes</c:v>
                </c:pt>
              </c:strCache>
            </c:strRef>
          </c:tx>
          <c:spPr>
            <a:gradFill>
              <a:gsLst>
                <a:gs pos="0">
                  <a:srgbClr val="083E16"/>
                </a:gs>
                <a:gs pos="100000">
                  <a:srgbClr val="4FA35B"/>
                </a:gs>
              </a:gsLst>
              <a:lin ang="5400000" scaled="1"/>
            </a:gradFill>
            <a:ln>
              <a:solidFill>
                <a:srgbClr val="083E16"/>
              </a:solidFill>
            </a:ln>
            <a:effectLst/>
          </c:spPr>
          <c:invertIfNegative val="0"/>
          <c:cat>
            <c:strRef>
              <c:f>'Pivot table 2'!$E$5:$E$9</c:f>
              <c:strCache>
                <c:ptCount val="5"/>
                <c:pt idx="0">
                  <c:v>26-35</c:v>
                </c:pt>
                <c:pt idx="1">
                  <c:v>36-45</c:v>
                </c:pt>
                <c:pt idx="2">
                  <c:v>46-55</c:v>
                </c:pt>
                <c:pt idx="3">
                  <c:v>0</c:v>
                </c:pt>
                <c:pt idx="4">
                  <c:v>0</c:v>
                </c:pt>
              </c:strCache>
            </c:strRef>
          </c:cat>
          <c:val>
            <c:numRef>
              <c:f>'Pivot table 2'!$J$29:$J$33</c:f>
              <c:numCache>
                <c:formatCode>General</c:formatCode>
                <c:ptCount val="5"/>
                <c:pt idx="0">
                  <c:v>34</c:v>
                </c:pt>
                <c:pt idx="1">
                  <c:v>9</c:v>
                </c:pt>
                <c:pt idx="2">
                  <c:v>11</c:v>
                </c:pt>
                <c:pt idx="3">
                  <c:v>0</c:v>
                </c:pt>
                <c:pt idx="4">
                  <c:v>0</c:v>
                </c:pt>
              </c:numCache>
            </c:numRef>
          </c:val>
          <c:extLst>
            <c:ext xmlns:c16="http://schemas.microsoft.com/office/drawing/2014/chart" uri="{C3380CC4-5D6E-409C-BE32-E72D297353CC}">
              <c16:uniqueId val="{00000000-F99F-4256-B53A-6F3EE10BA838}"/>
            </c:ext>
          </c:extLst>
        </c:ser>
        <c:dLbls>
          <c:showLegendKey val="0"/>
          <c:showVal val="0"/>
          <c:showCatName val="0"/>
          <c:showSerName val="0"/>
          <c:showPercent val="0"/>
          <c:showBubbleSize val="0"/>
        </c:dLbls>
        <c:gapWidth val="69"/>
        <c:overlap val="72"/>
        <c:axId val="1068071648"/>
        <c:axId val="1068071232"/>
      </c:barChart>
      <c:catAx>
        <c:axId val="106807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1068071232"/>
        <c:crosses val="autoZero"/>
        <c:auto val="1"/>
        <c:lblAlgn val="ctr"/>
        <c:lblOffset val="100"/>
        <c:noMultiLvlLbl val="0"/>
      </c:catAx>
      <c:valAx>
        <c:axId val="1068071232"/>
        <c:scaling>
          <c:orientation val="minMax"/>
        </c:scaling>
        <c:delete val="1"/>
        <c:axPos val="l"/>
        <c:numFmt formatCode="General" sourceLinked="1"/>
        <c:majorTickMark val="none"/>
        <c:minorTickMark val="none"/>
        <c:tickLblPos val="nextTo"/>
        <c:crossAx val="1068071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'Pivot table 2'!$AQ$49</c:f>
              <c:strCache>
                <c:ptCount val="1"/>
                <c:pt idx="0">
                  <c:v>Yes</c:v>
                </c:pt>
              </c:strCache>
            </c:strRef>
          </c:tx>
          <c:spPr>
            <a:solidFill>
              <a:schemeClr val="accent1"/>
            </a:solidFill>
            <a:ln w="19050">
              <a:noFill/>
            </a:ln>
            <a:effectLst>
              <a:innerShdw blurRad="114300">
                <a:prstClr val="black">
                  <a:alpha val="96000"/>
                </a:prstClr>
              </a:innerShdw>
            </a:effectLst>
          </c:spPr>
          <c:invertIfNegative val="0"/>
          <c:dPt>
            <c:idx val="0"/>
            <c:invertIfNegative val="0"/>
            <c:bubble3D val="0"/>
            <c:spPr>
              <a:solidFill>
                <a:srgbClr val="36E63E"/>
              </a:solidFill>
              <a:ln w="19050">
                <a:noFill/>
              </a:ln>
              <a:effectLst>
                <a:innerShdw blurRad="114300">
                  <a:prstClr val="black">
                    <a:alpha val="96000"/>
                  </a:prstClr>
                </a:innerShdw>
              </a:effectLst>
            </c:spPr>
            <c:extLst>
              <c:ext xmlns:c16="http://schemas.microsoft.com/office/drawing/2014/chart" uri="{C3380CC4-5D6E-409C-BE32-E72D297353CC}">
                <c16:uniqueId val="{00000001-5D8A-4664-A1CE-AA928AC3DBC7}"/>
              </c:ext>
            </c:extLst>
          </c:dPt>
          <c:dPt>
            <c:idx val="1"/>
            <c:invertIfNegative val="0"/>
            <c:bubble3D val="0"/>
            <c:spPr>
              <a:solidFill>
                <a:srgbClr val="083E16"/>
              </a:solidFill>
              <a:ln w="19050">
                <a:noFill/>
              </a:ln>
              <a:effectLst>
                <a:innerShdw blurRad="114300">
                  <a:prstClr val="black">
                    <a:alpha val="96000"/>
                  </a:prstClr>
                </a:innerShdw>
              </a:effectLst>
            </c:spPr>
            <c:extLst>
              <c:ext xmlns:c16="http://schemas.microsoft.com/office/drawing/2014/chart" uri="{C3380CC4-5D6E-409C-BE32-E72D297353CC}">
                <c16:uniqueId val="{00000003-5D8A-4664-A1CE-AA928AC3DBC7}"/>
              </c:ext>
            </c:extLst>
          </c:dPt>
          <c:dPt>
            <c:idx val="2"/>
            <c:invertIfNegative val="0"/>
            <c:bubble3D val="0"/>
            <c:spPr>
              <a:solidFill>
                <a:srgbClr val="4FA35B"/>
              </a:solidFill>
              <a:ln w="19050">
                <a:noFill/>
              </a:ln>
              <a:effectLst>
                <a:innerShdw blurRad="114300">
                  <a:prstClr val="black">
                    <a:alpha val="96000"/>
                  </a:prstClr>
                </a:innerShdw>
              </a:effectLst>
            </c:spPr>
            <c:extLst>
              <c:ext xmlns:c16="http://schemas.microsoft.com/office/drawing/2014/chart" uri="{C3380CC4-5D6E-409C-BE32-E72D297353CC}">
                <c16:uniqueId val="{00000005-5D8A-4664-A1CE-AA928AC3DBC7}"/>
              </c:ext>
            </c:extLst>
          </c:dPt>
          <c:dPt>
            <c:idx val="3"/>
            <c:invertIfNegative val="0"/>
            <c:bubble3D val="0"/>
            <c:spPr>
              <a:solidFill>
                <a:srgbClr val="4AF48F"/>
              </a:solidFill>
              <a:ln w="19050">
                <a:noFill/>
              </a:ln>
              <a:effectLst>
                <a:innerShdw blurRad="114300">
                  <a:prstClr val="black">
                    <a:alpha val="96000"/>
                  </a:prstClr>
                </a:innerShdw>
              </a:effectLst>
            </c:spPr>
            <c:extLst>
              <c:ext xmlns:c16="http://schemas.microsoft.com/office/drawing/2014/chart" uri="{C3380CC4-5D6E-409C-BE32-E72D297353CC}">
                <c16:uniqueId val="{00000007-5D8A-4664-A1CE-AA928AC3DBC7}"/>
              </c:ext>
            </c:extLst>
          </c:dPt>
          <c:dPt>
            <c:idx val="4"/>
            <c:invertIfNegative val="0"/>
            <c:bubble3D val="0"/>
            <c:spPr>
              <a:solidFill>
                <a:schemeClr val="accent6">
                  <a:lumMod val="60000"/>
                  <a:lumOff val="40000"/>
                </a:schemeClr>
              </a:solidFill>
              <a:ln w="19050">
                <a:noFill/>
              </a:ln>
              <a:effectLst>
                <a:innerShdw blurRad="114300">
                  <a:prstClr val="black">
                    <a:alpha val="96000"/>
                  </a:prstClr>
                </a:innerShdw>
              </a:effectLst>
            </c:spPr>
            <c:extLst>
              <c:ext xmlns:c16="http://schemas.microsoft.com/office/drawing/2014/chart" uri="{C3380CC4-5D6E-409C-BE32-E72D297353CC}">
                <c16:uniqueId val="{00000009-5D8A-4664-A1CE-AA928AC3DBC7}"/>
              </c:ext>
            </c:extLst>
          </c:dPt>
          <c:dPt>
            <c:idx val="5"/>
            <c:invertIfNegative val="0"/>
            <c:bubble3D val="0"/>
            <c:spPr>
              <a:solidFill>
                <a:srgbClr val="19BB15"/>
              </a:solidFill>
              <a:ln w="19050">
                <a:noFill/>
              </a:ln>
              <a:effectLst>
                <a:innerShdw blurRad="114300">
                  <a:prstClr val="black">
                    <a:alpha val="96000"/>
                  </a:prstClr>
                </a:innerShdw>
              </a:effectLst>
            </c:spPr>
            <c:extLst>
              <c:ext xmlns:c16="http://schemas.microsoft.com/office/drawing/2014/chart" uri="{C3380CC4-5D6E-409C-BE32-E72D297353CC}">
                <c16:uniqueId val="{0000000B-5D8A-4664-A1CE-AA928AC3DBC7}"/>
              </c:ext>
            </c:extLst>
          </c:dPt>
          <c:cat>
            <c:strRef>
              <c:f>'Pivot table 2'!$AP$50:$AP$55</c:f>
              <c:strCache>
                <c:ptCount val="6"/>
                <c:pt idx="0">
                  <c:v>Human Resources</c:v>
                </c:pt>
                <c:pt idx="1">
                  <c:v>Life Sciences</c:v>
                </c:pt>
                <c:pt idx="2">
                  <c:v>Marketing</c:v>
                </c:pt>
                <c:pt idx="3">
                  <c:v>Medical</c:v>
                </c:pt>
                <c:pt idx="4">
                  <c:v>Other</c:v>
                </c:pt>
                <c:pt idx="5">
                  <c:v>Technical Degree</c:v>
                </c:pt>
              </c:strCache>
            </c:strRef>
          </c:cat>
          <c:val>
            <c:numRef>
              <c:f>'Pivot table 2'!$AQ$50:$AQ$55</c:f>
              <c:numCache>
                <c:formatCode>General</c:formatCode>
                <c:ptCount val="6"/>
                <c:pt idx="0">
                  <c:v>1</c:v>
                </c:pt>
                <c:pt idx="1">
                  <c:v>19</c:v>
                </c:pt>
                <c:pt idx="2">
                  <c:v>5</c:v>
                </c:pt>
                <c:pt idx="3">
                  <c:v>18</c:v>
                </c:pt>
                <c:pt idx="4">
                  <c:v>3</c:v>
                </c:pt>
                <c:pt idx="5">
                  <c:v>8</c:v>
                </c:pt>
              </c:numCache>
            </c:numRef>
          </c:val>
          <c:extLst>
            <c:ext xmlns:c16="http://schemas.microsoft.com/office/drawing/2014/chart" uri="{C3380CC4-5D6E-409C-BE32-E72D297353CC}">
              <c16:uniqueId val="{0000000C-5D8A-4664-A1CE-AA928AC3DBC7}"/>
            </c:ext>
          </c:extLst>
        </c:ser>
        <c:dLbls>
          <c:showLegendKey val="0"/>
          <c:showVal val="0"/>
          <c:showCatName val="0"/>
          <c:showSerName val="0"/>
          <c:showPercent val="0"/>
          <c:showBubbleSize val="0"/>
        </c:dLbls>
        <c:gapWidth val="100"/>
        <c:axId val="732566239"/>
        <c:axId val="732555839"/>
      </c:barChart>
      <c:valAx>
        <c:axId val="732555839"/>
        <c:scaling>
          <c:orientation val="minMax"/>
        </c:scaling>
        <c:delete val="1"/>
        <c:axPos val="b"/>
        <c:numFmt formatCode="General" sourceLinked="1"/>
        <c:majorTickMark val="out"/>
        <c:minorTickMark val="none"/>
        <c:tickLblPos val="nextTo"/>
        <c:crossAx val="732566239"/>
        <c:crosses val="autoZero"/>
        <c:crossBetween val="between"/>
      </c:valAx>
      <c:catAx>
        <c:axId val="7325662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crossAx val="732555839"/>
        <c:crosses val="autoZero"/>
        <c:auto val="1"/>
        <c:lblAlgn val="ctr"/>
        <c:lblOffset val="100"/>
        <c:noMultiLvlLbl val="0"/>
      </c:cat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 table 2'!$AQ$33</c:f>
              <c:strCache>
                <c:ptCount val="1"/>
                <c:pt idx="0">
                  <c:v>No</c:v>
                </c:pt>
              </c:strCache>
            </c:strRef>
          </c:tx>
          <c:spPr>
            <a:solidFill>
              <a:schemeClr val="bg1"/>
            </a:solidFill>
            <a:ln w="15875">
              <a:solidFill>
                <a:srgbClr val="137333"/>
              </a:solidFill>
            </a:ln>
            <a:effectLst>
              <a:outerShdw blurRad="50800" dist="38100" dir="2700000" algn="tl" rotWithShape="0">
                <a:prstClr val="black">
                  <a:alpha val="40000"/>
                </a:prstClr>
              </a:outerShdw>
            </a:effectLst>
          </c:spPr>
          <c:invertIfNegative val="0"/>
          <c:cat>
            <c:numRef>
              <c:f>'Pivot table 2'!$AP$34:$AP$38</c:f>
              <c:numCache>
                <c:formatCode>General</c:formatCode>
                <c:ptCount val="5"/>
                <c:pt idx="0">
                  <c:v>1</c:v>
                </c:pt>
                <c:pt idx="1">
                  <c:v>2</c:v>
                </c:pt>
                <c:pt idx="2">
                  <c:v>3</c:v>
                </c:pt>
                <c:pt idx="3">
                  <c:v>4</c:v>
                </c:pt>
                <c:pt idx="4">
                  <c:v>5</c:v>
                </c:pt>
              </c:numCache>
            </c:numRef>
          </c:cat>
          <c:val>
            <c:numRef>
              <c:f>'Pivot table 2'!$AQ$34:$AQ$38</c:f>
              <c:numCache>
                <c:formatCode>General</c:formatCode>
                <c:ptCount val="5"/>
                <c:pt idx="0">
                  <c:v>46</c:v>
                </c:pt>
                <c:pt idx="1">
                  <c:v>26</c:v>
                </c:pt>
                <c:pt idx="2">
                  <c:v>9</c:v>
                </c:pt>
                <c:pt idx="3">
                  <c:v>16</c:v>
                </c:pt>
                <c:pt idx="4">
                  <c:v>5</c:v>
                </c:pt>
              </c:numCache>
            </c:numRef>
          </c:val>
          <c:extLst>
            <c:ext xmlns:c16="http://schemas.microsoft.com/office/drawing/2014/chart" uri="{C3380CC4-5D6E-409C-BE32-E72D297353CC}">
              <c16:uniqueId val="{00000000-EF4E-445F-BD53-919BC61BB46E}"/>
            </c:ext>
          </c:extLst>
        </c:ser>
        <c:dLbls>
          <c:showLegendKey val="0"/>
          <c:showVal val="0"/>
          <c:showCatName val="0"/>
          <c:showSerName val="0"/>
          <c:showPercent val="0"/>
          <c:showBubbleSize val="0"/>
        </c:dLbls>
        <c:gapWidth val="150"/>
        <c:axId val="2010997648"/>
        <c:axId val="2010996400"/>
      </c:barChart>
      <c:lineChart>
        <c:grouping val="standard"/>
        <c:varyColors val="0"/>
        <c:ser>
          <c:idx val="1"/>
          <c:order val="1"/>
          <c:tx>
            <c:strRef>
              <c:f>'Pivot table 2'!$AR$33</c:f>
              <c:strCache>
                <c:ptCount val="1"/>
                <c:pt idx="0">
                  <c:v>Yes</c:v>
                </c:pt>
              </c:strCache>
            </c:strRef>
          </c:tx>
          <c:spPr>
            <a:ln w="28575" cap="rnd">
              <a:solidFill>
                <a:srgbClr val="137333"/>
              </a:solidFill>
              <a:round/>
            </a:ln>
            <a:effectLst>
              <a:glow rad="76200">
                <a:srgbClr val="083E16">
                  <a:alpha val="26000"/>
                </a:srgbClr>
              </a:glow>
            </a:effectLst>
          </c:spPr>
          <c:marker>
            <c:symbol val="square"/>
            <c:size val="6"/>
            <c:spPr>
              <a:solidFill>
                <a:srgbClr val="137333"/>
              </a:solidFill>
              <a:ln w="9525">
                <a:noFill/>
              </a:ln>
              <a:effectLst>
                <a:glow rad="76200">
                  <a:srgbClr val="083E16">
                    <a:alpha val="26000"/>
                  </a:srgbClr>
                </a:glow>
              </a:effectLst>
            </c:spPr>
          </c:marker>
          <c:cat>
            <c:numRef>
              <c:f>'Pivot table 2'!$AP$34:$AP$38</c:f>
              <c:numCache>
                <c:formatCode>General</c:formatCode>
                <c:ptCount val="5"/>
                <c:pt idx="0">
                  <c:v>1</c:v>
                </c:pt>
                <c:pt idx="1">
                  <c:v>2</c:v>
                </c:pt>
                <c:pt idx="2">
                  <c:v>3</c:v>
                </c:pt>
                <c:pt idx="3">
                  <c:v>4</c:v>
                </c:pt>
                <c:pt idx="4">
                  <c:v>5</c:v>
                </c:pt>
              </c:numCache>
            </c:numRef>
          </c:cat>
          <c:val>
            <c:numRef>
              <c:f>'Pivot table 2'!$AR$34:$AR$38</c:f>
              <c:numCache>
                <c:formatCode>General</c:formatCode>
                <c:ptCount val="5"/>
                <c:pt idx="0">
                  <c:v>39</c:v>
                </c:pt>
                <c:pt idx="1">
                  <c:v>12</c:v>
                </c:pt>
                <c:pt idx="2">
                  <c:v>6</c:v>
                </c:pt>
                <c:pt idx="3">
                  <c:v>20</c:v>
                </c:pt>
                <c:pt idx="4">
                  <c:v>10</c:v>
                </c:pt>
              </c:numCache>
            </c:numRef>
          </c:val>
          <c:smooth val="0"/>
          <c:extLst>
            <c:ext xmlns:c16="http://schemas.microsoft.com/office/drawing/2014/chart" uri="{C3380CC4-5D6E-409C-BE32-E72D297353CC}">
              <c16:uniqueId val="{00000001-EF4E-445F-BD53-919BC61BB46E}"/>
            </c:ext>
          </c:extLst>
        </c:ser>
        <c:dLbls>
          <c:showLegendKey val="0"/>
          <c:showVal val="0"/>
          <c:showCatName val="0"/>
          <c:showSerName val="0"/>
          <c:showPercent val="0"/>
          <c:showBubbleSize val="0"/>
        </c:dLbls>
        <c:marker val="1"/>
        <c:smooth val="0"/>
        <c:axId val="2010997648"/>
        <c:axId val="2010996400"/>
      </c:lineChart>
      <c:catAx>
        <c:axId val="2010997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tx1"/>
                </a:solidFill>
                <a:latin typeface="+mn-lt"/>
                <a:ea typeface="+mn-ea"/>
                <a:cs typeface="+mn-cs"/>
              </a:defRPr>
            </a:pPr>
            <a:endParaRPr lang="en-US"/>
          </a:p>
        </c:txPr>
        <c:crossAx val="2010996400"/>
        <c:crosses val="autoZero"/>
        <c:auto val="1"/>
        <c:lblAlgn val="ctr"/>
        <c:lblOffset val="100"/>
        <c:noMultiLvlLbl val="0"/>
      </c:catAx>
      <c:valAx>
        <c:axId val="2010996400"/>
        <c:scaling>
          <c:orientation val="minMax"/>
        </c:scaling>
        <c:delete val="1"/>
        <c:axPos val="l"/>
        <c:numFmt formatCode="General" sourceLinked="1"/>
        <c:majorTickMark val="none"/>
        <c:minorTickMark val="none"/>
        <c:tickLblPos val="nextTo"/>
        <c:crossAx val="2010997648"/>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104499866225235"/>
          <c:y val="0.14753979376882545"/>
          <c:w val="0.61742007656981435"/>
          <c:h val="0.64519708929009556"/>
        </c:manualLayout>
      </c:layout>
      <c:doughnutChart>
        <c:varyColors val="1"/>
        <c:ser>
          <c:idx val="0"/>
          <c:order val="0"/>
          <c:spPr>
            <a:effectLst>
              <a:innerShdw blurRad="63500" dist="50800" dir="16200000">
                <a:prstClr val="black">
                  <a:alpha val="26000"/>
                </a:prstClr>
              </a:innerShdw>
            </a:effectLst>
          </c:spPr>
          <c:dPt>
            <c:idx val="0"/>
            <c:bubble3D val="0"/>
            <c:spPr>
              <a:solidFill>
                <a:srgbClr val="19BB15"/>
              </a:solidFill>
              <a:ln w="19050">
                <a:noFill/>
              </a:ln>
              <a:effectLst>
                <a:innerShdw blurRad="63500" dist="50800" dir="16200000">
                  <a:prstClr val="black">
                    <a:alpha val="26000"/>
                  </a:prstClr>
                </a:innerShdw>
              </a:effectLst>
            </c:spPr>
            <c:extLst>
              <c:ext xmlns:c16="http://schemas.microsoft.com/office/drawing/2014/chart" uri="{C3380CC4-5D6E-409C-BE32-E72D297353CC}">
                <c16:uniqueId val="{00000001-2D4C-4961-9DF9-D5B813A61152}"/>
              </c:ext>
            </c:extLst>
          </c:dPt>
          <c:dPt>
            <c:idx val="1"/>
            <c:bubble3D val="0"/>
            <c:spPr>
              <a:solidFill>
                <a:srgbClr val="083E16"/>
              </a:solidFill>
              <a:ln w="19050">
                <a:noFill/>
              </a:ln>
              <a:effectLst>
                <a:innerShdw blurRad="63500" dist="50800" dir="16200000">
                  <a:prstClr val="black">
                    <a:alpha val="26000"/>
                  </a:prstClr>
                </a:innerShdw>
              </a:effectLst>
            </c:spPr>
            <c:extLst>
              <c:ext xmlns:c16="http://schemas.microsoft.com/office/drawing/2014/chart" uri="{C3380CC4-5D6E-409C-BE32-E72D297353CC}">
                <c16:uniqueId val="{00000003-2D4C-4961-9DF9-D5B813A61152}"/>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Segoe UI Emoji" panose="020B0502040204020203" pitchFamily="34" charset="0"/>
                    <a:ea typeface="Segoe UI Emoji" panose="020B0502040204020203" pitchFamily="34" charset="0"/>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Female</c:v>
              </c:pt>
              <c:pt idx="1">
                <c:v>Male</c:v>
              </c:pt>
            </c:strLit>
          </c:cat>
          <c:val>
            <c:numRef>
              <c:f>'pivot table employee demographi'!$B$8:$B$9</c:f>
              <c:numCache>
                <c:formatCode>General</c:formatCode>
                <c:ptCount val="2"/>
                <c:pt idx="0">
                  <c:v>592</c:v>
                </c:pt>
                <c:pt idx="1">
                  <c:v>888</c:v>
                </c:pt>
              </c:numCache>
            </c:numRef>
          </c:val>
          <c:extLst>
            <c:ext xmlns:c16="http://schemas.microsoft.com/office/drawing/2014/chart" uri="{C3380CC4-5D6E-409C-BE32-E72D297353CC}">
              <c16:uniqueId val="{00000004-2D4C-4961-9DF9-D5B813A61152}"/>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b"/>
      <c:layout>
        <c:manualLayout>
          <c:xMode val="edge"/>
          <c:yMode val="edge"/>
          <c:x val="0.22090183723709936"/>
          <c:y val="0.78013329113981389"/>
          <c:w val="0.48279915460180001"/>
          <c:h val="7.4494613768330387E-2"/>
        </c:manualLayout>
      </c:layout>
      <c:overlay val="0"/>
      <c:spPr>
        <a:noFill/>
        <a:ln>
          <a:noFill/>
        </a:ln>
        <a:effectLst/>
      </c:spPr>
      <c:txPr>
        <a:bodyPr rot="0" spcFirstLastPara="1" vertOverflow="ellipsis" vert="horz" wrap="square" anchor="ctr" anchorCtr="1"/>
        <a:lstStyle/>
        <a:p>
          <a:pPr rtl="0">
            <a:defRPr sz="1600" b="1" i="0" u="none" strike="noStrike" kern="1200" baseline="0">
              <a:solidFill>
                <a:schemeClr val="tx1">
                  <a:lumMod val="95000"/>
                  <a:lumOff val="5000"/>
                </a:schemeClr>
              </a:solidFill>
              <a:latin typeface="Raleway SemiBold" pitchFamily="2" charset="0"/>
              <a:ea typeface="Segoe UI Emoji" panose="020B0502040204020203" pitchFamily="34" charset="0"/>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1999988386788216E-2"/>
          <c:y val="0.21947671186381165"/>
          <c:w val="0.97799999999999998"/>
          <c:h val="0.544032006679112"/>
        </c:manualLayout>
      </c:layout>
      <c:lineChart>
        <c:grouping val="standard"/>
        <c:varyColors val="0"/>
        <c:dLbls>
          <c:showLegendKey val="0"/>
          <c:showVal val="0"/>
          <c:showCatName val="0"/>
          <c:showSerName val="0"/>
          <c:showPercent val="0"/>
          <c:showBubbleSize val="0"/>
        </c:dLbls>
        <c:marker val="1"/>
        <c:smooth val="0"/>
        <c:axId val="1589207344"/>
        <c:axId val="1589207760"/>
      </c:lineChart>
      <c:catAx>
        <c:axId val="15892073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1589207760"/>
        <c:crosses val="autoZero"/>
        <c:auto val="1"/>
        <c:lblAlgn val="ctr"/>
        <c:lblOffset val="100"/>
        <c:noMultiLvlLbl val="0"/>
      </c:catAx>
      <c:valAx>
        <c:axId val="1589207760"/>
        <c:scaling>
          <c:orientation val="minMax"/>
        </c:scaling>
        <c:delete val="1"/>
        <c:axPos val="l"/>
        <c:numFmt formatCode="General" sourceLinked="1"/>
        <c:majorTickMark val="out"/>
        <c:minorTickMark val="none"/>
        <c:tickLblPos val="nextTo"/>
        <c:crossAx val="1589207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493714787045477"/>
          <c:y val="0.10645553545577116"/>
          <c:w val="0.8050628521295452"/>
          <c:h val="0.86458376146001537"/>
        </c:manualLayout>
      </c:layout>
      <c:barChart>
        <c:barDir val="col"/>
        <c:grouping val="clustered"/>
        <c:varyColors val="0"/>
        <c:ser>
          <c:idx val="0"/>
          <c:order val="0"/>
          <c:spPr>
            <a:solidFill>
              <a:srgbClr val="36E63E"/>
            </a:solidFill>
            <a:ln>
              <a:noFill/>
            </a:ln>
            <a:effectLst>
              <a:outerShdw blurRad="12700" dist="38100" dir="2700000" algn="tl" rotWithShape="0">
                <a:prstClr val="black"/>
              </a:outerShdw>
            </a:effectLst>
          </c:spPr>
          <c:invertIfNegative val="0"/>
          <c:cat>
            <c:strRef>
              <c:f>'pivot table employee demographi'!$C$29:$C$37</c:f>
              <c:strCache>
                <c:ptCount val="9"/>
                <c:pt idx="0">
                  <c:v>18-22</c:v>
                </c:pt>
                <c:pt idx="1">
                  <c:v>23-27</c:v>
                </c:pt>
                <c:pt idx="2">
                  <c:v>28-32</c:v>
                </c:pt>
                <c:pt idx="3">
                  <c:v>33-37</c:v>
                </c:pt>
                <c:pt idx="4">
                  <c:v>38-42</c:v>
                </c:pt>
                <c:pt idx="5">
                  <c:v>43-47</c:v>
                </c:pt>
                <c:pt idx="6">
                  <c:v>48-52</c:v>
                </c:pt>
                <c:pt idx="7">
                  <c:v>53-57</c:v>
                </c:pt>
                <c:pt idx="8">
                  <c:v>58-62</c:v>
                </c:pt>
              </c:strCache>
            </c:strRef>
          </c:cat>
          <c:val>
            <c:numRef>
              <c:f>'pivot table employee demographi'!$D$29:$D$37</c:f>
              <c:numCache>
                <c:formatCode>General</c:formatCode>
                <c:ptCount val="9"/>
                <c:pt idx="0">
                  <c:v>182</c:v>
                </c:pt>
                <c:pt idx="1">
                  <c:v>#N/A</c:v>
                </c:pt>
                <c:pt idx="2">
                  <c:v>162</c:v>
                </c:pt>
                <c:pt idx="3">
                  <c:v>162</c:v>
                </c:pt>
                <c:pt idx="4">
                  <c:v>143</c:v>
                </c:pt>
                <c:pt idx="5">
                  <c:v>167</c:v>
                </c:pt>
                <c:pt idx="6">
                  <c:v>174</c:v>
                </c:pt>
                <c:pt idx="7">
                  <c:v>187</c:v>
                </c:pt>
                <c:pt idx="8">
                  <c:v>110</c:v>
                </c:pt>
              </c:numCache>
            </c:numRef>
          </c:val>
          <c:extLst>
            <c:ext xmlns:c16="http://schemas.microsoft.com/office/drawing/2014/chart" uri="{C3380CC4-5D6E-409C-BE32-E72D297353CC}">
              <c16:uniqueId val="{00000000-F234-4BDB-9192-7E6EADFF4BDD}"/>
            </c:ext>
          </c:extLst>
        </c:ser>
        <c:ser>
          <c:idx val="1"/>
          <c:order val="1"/>
          <c:spPr>
            <a:gradFill>
              <a:gsLst>
                <a:gs pos="41000">
                  <a:srgbClr val="137333"/>
                </a:gs>
                <a:gs pos="100000">
                  <a:srgbClr val="083E16"/>
                </a:gs>
              </a:gsLst>
              <a:lin ang="5400000" scaled="1"/>
            </a:gradFill>
            <a:ln>
              <a:noFill/>
            </a:ln>
            <a:effectLst>
              <a:innerShdw blurRad="114300">
                <a:prstClr val="black"/>
              </a:innerShdw>
            </a:effectLst>
          </c:spPr>
          <c:invertIfNegative val="0"/>
          <c:cat>
            <c:strRef>
              <c:f>'pivot table employee demographi'!$C$29:$C$37</c:f>
              <c:strCache>
                <c:ptCount val="9"/>
                <c:pt idx="0">
                  <c:v>18-22</c:v>
                </c:pt>
                <c:pt idx="1">
                  <c:v>23-27</c:v>
                </c:pt>
                <c:pt idx="2">
                  <c:v>28-32</c:v>
                </c:pt>
                <c:pt idx="3">
                  <c:v>33-37</c:v>
                </c:pt>
                <c:pt idx="4">
                  <c:v>38-42</c:v>
                </c:pt>
                <c:pt idx="5">
                  <c:v>43-47</c:v>
                </c:pt>
                <c:pt idx="6">
                  <c:v>48-52</c:v>
                </c:pt>
                <c:pt idx="7">
                  <c:v>53-57</c:v>
                </c:pt>
                <c:pt idx="8">
                  <c:v>58-62</c:v>
                </c:pt>
              </c:strCache>
            </c:strRef>
          </c:cat>
          <c:val>
            <c:numRef>
              <c:f>'pivot table employee demographi'!$E$29:$E$37</c:f>
              <c:numCache>
                <c:formatCode>General</c:formatCode>
                <c:ptCount val="9"/>
                <c:pt idx="0">
                  <c:v>#N/A</c:v>
                </c:pt>
                <c:pt idx="1">
                  <c:v>193</c:v>
                </c:pt>
                <c:pt idx="2">
                  <c:v>#N/A</c:v>
                </c:pt>
                <c:pt idx="3">
                  <c:v>#N/A</c:v>
                </c:pt>
                <c:pt idx="4">
                  <c:v>#N/A</c:v>
                </c:pt>
                <c:pt idx="5">
                  <c:v>#N/A</c:v>
                </c:pt>
                <c:pt idx="6">
                  <c:v>#N/A</c:v>
                </c:pt>
                <c:pt idx="7">
                  <c:v>#N/A</c:v>
                </c:pt>
                <c:pt idx="8">
                  <c:v>#N/A</c:v>
                </c:pt>
              </c:numCache>
            </c:numRef>
          </c:val>
          <c:extLst>
            <c:ext xmlns:c16="http://schemas.microsoft.com/office/drawing/2014/chart" uri="{C3380CC4-5D6E-409C-BE32-E72D297353CC}">
              <c16:uniqueId val="{00000001-F234-4BDB-9192-7E6EADFF4BDD}"/>
            </c:ext>
          </c:extLst>
        </c:ser>
        <c:dLbls>
          <c:showLegendKey val="0"/>
          <c:showVal val="0"/>
          <c:showCatName val="0"/>
          <c:showSerName val="0"/>
          <c:showPercent val="0"/>
          <c:showBubbleSize val="0"/>
        </c:dLbls>
        <c:gapWidth val="30"/>
        <c:overlap val="89"/>
        <c:axId val="1930087920"/>
        <c:axId val="1930095120"/>
      </c:barChart>
      <c:catAx>
        <c:axId val="193008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crossAx val="1930095120"/>
        <c:crosses val="autoZero"/>
        <c:auto val="1"/>
        <c:lblAlgn val="ctr"/>
        <c:lblOffset val="100"/>
        <c:noMultiLvlLbl val="0"/>
      </c:catAx>
      <c:valAx>
        <c:axId val="1930095120"/>
        <c:scaling>
          <c:orientation val="minMax"/>
        </c:scaling>
        <c:delete val="1"/>
        <c:axPos val="l"/>
        <c:numFmt formatCode="General" sourceLinked="1"/>
        <c:majorTickMark val="none"/>
        <c:minorTickMark val="none"/>
        <c:tickLblPos val="nextTo"/>
        <c:crossAx val="193008792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355892858929589"/>
          <c:y val="0.1103525837329532"/>
          <c:w val="0.64454921259842513"/>
          <c:h val="0.70671374447999602"/>
        </c:manualLayout>
      </c:layout>
      <c:pieChart>
        <c:varyColors val="1"/>
        <c:ser>
          <c:idx val="0"/>
          <c:order val="0"/>
          <c:spPr>
            <a:ln>
              <a:noFill/>
            </a:ln>
          </c:spPr>
          <c:dPt>
            <c:idx val="0"/>
            <c:bubble3D val="0"/>
            <c:explosion val="7"/>
            <c:spPr>
              <a:gradFill>
                <a:gsLst>
                  <a:gs pos="0">
                    <a:srgbClr val="137333"/>
                  </a:gs>
                  <a:gs pos="83000">
                    <a:srgbClr val="083E16"/>
                  </a:gs>
                </a:gsLst>
                <a:lin ang="16200000" scaled="1"/>
              </a:gradFill>
              <a:ln w="19050">
                <a:noFill/>
              </a:ln>
              <a:effectLst/>
            </c:spPr>
            <c:extLst>
              <c:ext xmlns:c16="http://schemas.microsoft.com/office/drawing/2014/chart" uri="{C3380CC4-5D6E-409C-BE32-E72D297353CC}">
                <c16:uniqueId val="{00000001-7D6F-4362-8D9B-10AE071440BB}"/>
              </c:ext>
            </c:extLst>
          </c:dPt>
          <c:dPt>
            <c:idx val="1"/>
            <c:bubble3D val="0"/>
            <c:explosion val="3"/>
            <c:spPr>
              <a:gradFill>
                <a:gsLst>
                  <a:gs pos="0">
                    <a:srgbClr val="137333"/>
                  </a:gs>
                  <a:gs pos="83000">
                    <a:srgbClr val="4AF48F"/>
                  </a:gs>
                </a:gsLst>
                <a:lin ang="16200000" scaled="1"/>
              </a:gradFill>
              <a:ln w="19050">
                <a:noFill/>
              </a:ln>
              <a:effectLst/>
            </c:spPr>
            <c:extLst>
              <c:ext xmlns:c16="http://schemas.microsoft.com/office/drawing/2014/chart" uri="{C3380CC4-5D6E-409C-BE32-E72D297353CC}">
                <c16:uniqueId val="{00000003-7D6F-4362-8D9B-10AE071440BB}"/>
              </c:ext>
            </c:extLst>
          </c:dPt>
          <c:dPt>
            <c:idx val="2"/>
            <c:bubble3D val="0"/>
            <c:explosion val="4"/>
            <c:spPr>
              <a:gradFill>
                <a:gsLst>
                  <a:gs pos="0">
                    <a:srgbClr val="137333"/>
                  </a:gs>
                  <a:gs pos="83000">
                    <a:srgbClr val="19BB15"/>
                  </a:gs>
                </a:gsLst>
                <a:lin ang="16200000" scaled="1"/>
              </a:gradFill>
              <a:ln w="19050">
                <a:noFill/>
              </a:ln>
              <a:effectLst/>
            </c:spPr>
            <c:extLst>
              <c:ext xmlns:c16="http://schemas.microsoft.com/office/drawing/2014/chart" uri="{C3380CC4-5D6E-409C-BE32-E72D297353CC}">
                <c16:uniqueId val="{00000005-7D6F-4362-8D9B-10AE071440BB}"/>
              </c:ext>
            </c:extLst>
          </c:dPt>
          <c:dLbls>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employee demographi'!$D$14:$D$16</c:f>
              <c:strCache>
                <c:ptCount val="3"/>
                <c:pt idx="0">
                  <c:v>Divorced</c:v>
                </c:pt>
                <c:pt idx="1">
                  <c:v>Married</c:v>
                </c:pt>
                <c:pt idx="2">
                  <c:v>Single</c:v>
                </c:pt>
              </c:strCache>
            </c:strRef>
          </c:cat>
          <c:val>
            <c:numRef>
              <c:f>'pivot table employee demographi'!$E$14:$E$16</c:f>
              <c:numCache>
                <c:formatCode>General</c:formatCode>
                <c:ptCount val="3"/>
                <c:pt idx="0">
                  <c:v>326</c:v>
                </c:pt>
                <c:pt idx="1">
                  <c:v>681</c:v>
                </c:pt>
                <c:pt idx="2">
                  <c:v>473</c:v>
                </c:pt>
              </c:numCache>
            </c:numRef>
          </c:val>
          <c:extLst>
            <c:ext xmlns:c16="http://schemas.microsoft.com/office/drawing/2014/chart" uri="{C3380CC4-5D6E-409C-BE32-E72D297353CC}">
              <c16:uniqueId val="{00000006-7D6F-4362-8D9B-10AE071440BB}"/>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13958956605265002"/>
          <c:y val="0.81280027208919392"/>
          <c:w val="0.67082108486439185"/>
          <c:h val="0.16102174264038846"/>
        </c:manualLayout>
      </c:layout>
      <c:overlay val="0"/>
      <c:spPr>
        <a:noFill/>
        <a:ln>
          <a:noFill/>
        </a:ln>
        <a:effectLst/>
      </c:spPr>
      <c:txPr>
        <a:bodyPr rot="0" spcFirstLastPara="1" vertOverflow="ellipsis" vert="horz" wrap="square" anchor="ctr" anchorCtr="1"/>
        <a:lstStyle/>
        <a:p>
          <a:pPr>
            <a:defRPr sz="24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49226069928724"/>
          <c:y val="0.20516166288665347"/>
          <c:w val="0.61742007656981435"/>
          <c:h val="0.64519708929009556"/>
        </c:manualLayout>
      </c:layout>
      <c:doughnutChart>
        <c:varyColors val="1"/>
        <c:dLbls>
          <c:showLegendKey val="0"/>
          <c:showVal val="0"/>
          <c:showCatName val="0"/>
          <c:showSerName val="0"/>
          <c:showPercent val="0"/>
          <c:showBubbleSize val="0"/>
          <c:showLeaderLines val="0"/>
        </c:dLbls>
        <c:firstSliceAng val="0"/>
        <c:holeSize val="6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1600" b="1" i="0" u="none" strike="noStrike" kern="1200" baseline="0">
              <a:solidFill>
                <a:schemeClr val="tx1">
                  <a:lumMod val="95000"/>
                  <a:lumOff val="5000"/>
                </a:schemeClr>
              </a:solidFill>
              <a:latin typeface="Raleway SemiBold" pitchFamily="2" charset="0"/>
              <a:ea typeface="Segoe UI Emoji" panose="020B0502040204020203" pitchFamily="34" charset="0"/>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1999988386788216E-2"/>
          <c:y val="0.21947671186381165"/>
          <c:w val="0.97799999999999998"/>
          <c:h val="0.544032006679112"/>
        </c:manualLayout>
      </c:layout>
      <c:lineChart>
        <c:grouping val="standard"/>
        <c:varyColors val="0"/>
        <c:dLbls>
          <c:showLegendKey val="0"/>
          <c:showVal val="0"/>
          <c:showCatName val="0"/>
          <c:showSerName val="0"/>
          <c:showPercent val="0"/>
          <c:showBubbleSize val="0"/>
        </c:dLbls>
        <c:marker val="1"/>
        <c:smooth val="0"/>
        <c:axId val="1589207344"/>
        <c:axId val="1589207760"/>
      </c:lineChart>
      <c:catAx>
        <c:axId val="15892073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1589207760"/>
        <c:crosses val="autoZero"/>
        <c:auto val="1"/>
        <c:lblAlgn val="ctr"/>
        <c:lblOffset val="100"/>
        <c:noMultiLvlLbl val="0"/>
      </c:catAx>
      <c:valAx>
        <c:axId val="1589207760"/>
        <c:scaling>
          <c:orientation val="minMax"/>
        </c:scaling>
        <c:delete val="1"/>
        <c:axPos val="l"/>
        <c:numFmt formatCode="General" sourceLinked="1"/>
        <c:majorTickMark val="out"/>
        <c:minorTickMark val="none"/>
        <c:tickLblPos val="nextTo"/>
        <c:crossAx val="1589207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524825021872265"/>
          <c:y val="5.0925925925925923E-2"/>
          <c:w val="0.69475174978127729"/>
          <c:h val="0.89814814814814814"/>
        </c:manualLayout>
      </c:layout>
      <c:barChart>
        <c:barDir val="bar"/>
        <c:grouping val="clustered"/>
        <c:varyColors val="0"/>
        <c:ser>
          <c:idx val="0"/>
          <c:order val="0"/>
          <c:spPr>
            <a:noFill/>
            <a:ln w="41275">
              <a:solidFill>
                <a:srgbClr val="083E16"/>
              </a:solidFill>
            </a:ln>
            <a:effectLst>
              <a:outerShdw blurRad="50800" dist="38100" dir="2700000" algn="tl" rotWithShape="0">
                <a:prstClr val="black">
                  <a:alpha val="40000"/>
                </a:prstClr>
              </a:outerShdw>
            </a:effectLst>
          </c:spPr>
          <c:invertIfNegative val="0"/>
          <c:dLbls>
            <c:dLbl>
              <c:idx val="0"/>
              <c:layout>
                <c:manualLayout>
                  <c:x val="3.3539636203127318E-2"/>
                  <c:y val="2.416598378536357E-3"/>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9.6183424572806125E-2"/>
                      <c:h val="8.5124510688462801E-2"/>
                    </c:manualLayout>
                  </c15:layout>
                </c:ext>
                <c:ext xmlns:c16="http://schemas.microsoft.com/office/drawing/2014/chart" uri="{C3380CC4-5D6E-409C-BE32-E72D297353CC}">
                  <c16:uniqueId val="{00000002-043B-4334-9E91-27A670C60C95}"/>
                </c:ext>
              </c:extLst>
            </c:dLbl>
            <c:dLbl>
              <c:idx val="1"/>
              <c:layout>
                <c:manualLayout>
                  <c:x val="8.8451743824981468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43B-4334-9E91-27A670C60C95}"/>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'compensation salary'!$C$19:$C$22</c:f>
              <c:strCache>
                <c:ptCount val="4"/>
                <c:pt idx="0">
                  <c:v>Customer Support</c:v>
                </c:pt>
                <c:pt idx="1">
                  <c:v>Human Resources</c:v>
                </c:pt>
                <c:pt idx="2">
                  <c:v>Research &amp; Development</c:v>
                </c:pt>
                <c:pt idx="3">
                  <c:v>Sales</c:v>
                </c:pt>
              </c:strCache>
            </c:strRef>
          </c:cat>
          <c:val>
            <c:numRef>
              <c:f>'compensation salary'!$D$19:$D$22</c:f>
              <c:numCache>
                <c:formatCode>General</c:formatCode>
                <c:ptCount val="4"/>
                <c:pt idx="0">
                  <c:v>421636</c:v>
                </c:pt>
                <c:pt idx="1">
                  <c:v>550452</c:v>
                </c:pt>
                <c:pt idx="2">
                  <c:v>5717043</c:v>
                </c:pt>
                <c:pt idx="3">
                  <c:v>2933253</c:v>
                </c:pt>
              </c:numCache>
            </c:numRef>
          </c:val>
          <c:extLst>
            <c:ext xmlns:c16="http://schemas.microsoft.com/office/drawing/2014/chart" uri="{C3380CC4-5D6E-409C-BE32-E72D297353CC}">
              <c16:uniqueId val="{00000000-043B-4334-9E91-27A670C60C95}"/>
            </c:ext>
          </c:extLst>
        </c:ser>
        <c:dLbls>
          <c:showLegendKey val="0"/>
          <c:showVal val="0"/>
          <c:showCatName val="0"/>
          <c:showSerName val="0"/>
          <c:showPercent val="0"/>
          <c:showBubbleSize val="0"/>
        </c:dLbls>
        <c:gapWidth val="55"/>
        <c:axId val="1664440592"/>
        <c:axId val="1664418512"/>
      </c:barChart>
      <c:catAx>
        <c:axId val="1664440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664418512"/>
        <c:crosses val="autoZero"/>
        <c:auto val="1"/>
        <c:lblAlgn val="ctr"/>
        <c:lblOffset val="100"/>
        <c:noMultiLvlLbl val="0"/>
      </c:catAx>
      <c:valAx>
        <c:axId val="1664418512"/>
        <c:scaling>
          <c:orientation val="minMax"/>
        </c:scaling>
        <c:delete val="1"/>
        <c:axPos val="b"/>
        <c:numFmt formatCode="General" sourceLinked="1"/>
        <c:majorTickMark val="none"/>
        <c:minorTickMark val="none"/>
        <c:tickLblPos val="nextTo"/>
        <c:crossAx val="1664440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4434951699652808E-2"/>
          <c:y val="0"/>
          <c:w val="0.95556504830034716"/>
          <c:h val="0.72525764885714972"/>
        </c:manualLayout>
      </c:layout>
      <c:barChart>
        <c:barDir val="col"/>
        <c:grouping val="stacked"/>
        <c:varyColors val="0"/>
        <c:ser>
          <c:idx val="0"/>
          <c:order val="0"/>
          <c:spPr>
            <a:solidFill>
              <a:schemeClr val="accent1"/>
            </a:solidFill>
            <a:ln>
              <a:noFill/>
            </a:ln>
            <a:effectLst/>
          </c:spPr>
          <c:invertIfNegative val="0"/>
          <c:val>
            <c:numRef>
              <c:f>'compensation salary'!$C$25:$C$29</c:f>
              <c:numCache>
                <c:formatCode>General</c:formatCode>
                <c:ptCount val="5"/>
                <c:pt idx="0">
                  <c:v>1</c:v>
                </c:pt>
                <c:pt idx="1">
                  <c:v>2</c:v>
                </c:pt>
                <c:pt idx="2">
                  <c:v>3</c:v>
                </c:pt>
                <c:pt idx="3">
                  <c:v>4</c:v>
                </c:pt>
                <c:pt idx="4">
                  <c:v>5</c:v>
                </c:pt>
              </c:numCache>
            </c:numRef>
          </c:val>
          <c:extLst>
            <c:ext xmlns:c16="http://schemas.microsoft.com/office/drawing/2014/chart" uri="{C3380CC4-5D6E-409C-BE32-E72D297353CC}">
              <c16:uniqueId val="{00000000-982F-475D-9254-503DAC218ECB}"/>
            </c:ext>
          </c:extLst>
        </c:ser>
        <c:ser>
          <c:idx val="1"/>
          <c:order val="1"/>
          <c:spPr>
            <a:gradFill>
              <a:gsLst>
                <a:gs pos="0">
                  <a:srgbClr val="083E16"/>
                </a:gs>
                <a:gs pos="83000">
                  <a:srgbClr val="137333"/>
                </a:gs>
              </a:gsLst>
              <a:lin ang="16200000" scaled="1"/>
            </a:gradFill>
            <a:ln>
              <a:noFill/>
            </a:ln>
            <a:effectLst/>
          </c:spPr>
          <c:invertIfNegative val="0"/>
          <c:val>
            <c:numRef>
              <c:f>'compensation salary'!$D$25:$D$29</c:f>
              <c:numCache>
                <c:formatCode>General</c:formatCode>
                <c:ptCount val="5"/>
                <c:pt idx="0">
                  <c:v>1524490</c:v>
                </c:pt>
                <c:pt idx="1">
                  <c:v>2956336</c:v>
                </c:pt>
                <c:pt idx="2">
                  <c:v>2148886</c:v>
                </c:pt>
                <c:pt idx="3">
                  <c:v>1669158</c:v>
                </c:pt>
                <c:pt idx="4">
                  <c:v>1323514</c:v>
                </c:pt>
              </c:numCache>
            </c:numRef>
          </c:val>
          <c:extLst>
            <c:ext xmlns:c16="http://schemas.microsoft.com/office/drawing/2014/chart" uri="{C3380CC4-5D6E-409C-BE32-E72D297353CC}">
              <c16:uniqueId val="{00000001-982F-475D-9254-503DAC218ECB}"/>
            </c:ext>
          </c:extLst>
        </c:ser>
        <c:dLbls>
          <c:showLegendKey val="0"/>
          <c:showVal val="0"/>
          <c:showCatName val="0"/>
          <c:showSerName val="0"/>
          <c:showPercent val="0"/>
          <c:showBubbleSize val="0"/>
        </c:dLbls>
        <c:gapWidth val="150"/>
        <c:overlap val="100"/>
        <c:axId val="1664430032"/>
        <c:axId val="1664434352"/>
      </c:barChart>
      <c:catAx>
        <c:axId val="166443003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1664434352"/>
        <c:crosses val="autoZero"/>
        <c:auto val="1"/>
        <c:lblAlgn val="ctr"/>
        <c:lblOffset val="100"/>
        <c:noMultiLvlLbl val="0"/>
      </c:catAx>
      <c:valAx>
        <c:axId val="1664434352"/>
        <c:scaling>
          <c:orientation val="minMax"/>
        </c:scaling>
        <c:delete val="1"/>
        <c:axPos val="l"/>
        <c:numFmt formatCode="General" sourceLinked="1"/>
        <c:majorTickMark val="none"/>
        <c:minorTickMark val="none"/>
        <c:tickLblPos val="nextTo"/>
        <c:crossAx val="1664430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679490712363634E-3"/>
          <c:y val="8.8706354029154354E-3"/>
          <c:w val="0.96606757022792411"/>
          <c:h val="0.7790918425078055"/>
        </c:manualLayout>
      </c:layout>
      <c:lineChart>
        <c:grouping val="standard"/>
        <c:varyColors val="0"/>
        <c:ser>
          <c:idx val="0"/>
          <c:order val="0"/>
          <c:spPr>
            <a:ln w="28575" cap="rnd">
              <a:solidFill>
                <a:srgbClr val="083E16"/>
              </a:solidFill>
              <a:round/>
            </a:ln>
            <a:effectLst/>
          </c:spPr>
          <c:marker>
            <c:symbol val="plus"/>
            <c:size val="8"/>
            <c:spPr>
              <a:solidFill>
                <a:srgbClr val="083E16"/>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'compensation salary'!$C$33:$C$41</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'compensation salary'!$D$33:$D$41</c:f>
              <c:numCache>
                <c:formatCode>General</c:formatCode>
                <c:ptCount val="9"/>
                <c:pt idx="0">
                  <c:v>985376</c:v>
                </c:pt>
                <c:pt idx="1">
                  <c:v>222526</c:v>
                </c:pt>
                <c:pt idx="2">
                  <c:v>845402</c:v>
                </c:pt>
                <c:pt idx="3">
                  <c:v>1763713</c:v>
                </c:pt>
                <c:pt idx="4">
                  <c:v>1077087</c:v>
                </c:pt>
                <c:pt idx="5">
                  <c:v>1282684</c:v>
                </c:pt>
                <c:pt idx="6">
                  <c:v>952034</c:v>
                </c:pt>
                <c:pt idx="7">
                  <c:v>2272638</c:v>
                </c:pt>
                <c:pt idx="8">
                  <c:v>220924</c:v>
                </c:pt>
              </c:numCache>
            </c:numRef>
          </c:val>
          <c:smooth val="0"/>
          <c:extLst>
            <c:ext xmlns:c16="http://schemas.microsoft.com/office/drawing/2014/chart" uri="{C3380CC4-5D6E-409C-BE32-E72D297353CC}">
              <c16:uniqueId val="{00000000-6366-45ED-9328-E9C77366D7F4}"/>
            </c:ext>
          </c:extLst>
        </c:ser>
        <c:dLbls>
          <c:dLblPos val="t"/>
          <c:showLegendKey val="0"/>
          <c:showVal val="1"/>
          <c:showCatName val="0"/>
          <c:showSerName val="0"/>
          <c:showPercent val="0"/>
          <c:showBubbleSize val="0"/>
        </c:dLbls>
        <c:marker val="1"/>
        <c:smooth val="0"/>
        <c:axId val="2109268864"/>
        <c:axId val="2109262144"/>
      </c:lineChart>
      <c:catAx>
        <c:axId val="210926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2109262144"/>
        <c:crosses val="autoZero"/>
        <c:auto val="1"/>
        <c:lblAlgn val="ctr"/>
        <c:lblOffset val="100"/>
        <c:noMultiLvlLbl val="0"/>
      </c:catAx>
      <c:valAx>
        <c:axId val="2109262144"/>
        <c:scaling>
          <c:orientation val="minMax"/>
        </c:scaling>
        <c:delete val="1"/>
        <c:axPos val="l"/>
        <c:numFmt formatCode="General" sourceLinked="1"/>
        <c:majorTickMark val="none"/>
        <c:minorTickMark val="none"/>
        <c:tickLblPos val="nextTo"/>
        <c:crossAx val="2109268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solidFill>
              <a:srgbClr val="137333"/>
            </a:solidFill>
            <a:ln>
              <a:noFill/>
            </a:ln>
          </c:spPr>
          <c:dPt>
            <c:idx val="0"/>
            <c:bubble3D val="0"/>
            <c:spPr>
              <a:solidFill>
                <a:srgbClr val="4AF48F"/>
              </a:solidFill>
              <a:ln w="19050">
                <a:noFill/>
              </a:ln>
              <a:effectLst/>
            </c:spPr>
            <c:extLst>
              <c:ext xmlns:c16="http://schemas.microsoft.com/office/drawing/2014/chart" uri="{C3380CC4-5D6E-409C-BE32-E72D297353CC}">
                <c16:uniqueId val="{00000001-0915-4286-BAC2-BD9C31590E2F}"/>
              </c:ext>
            </c:extLst>
          </c:dPt>
          <c:dPt>
            <c:idx val="1"/>
            <c:bubble3D val="0"/>
            <c:spPr>
              <a:solidFill>
                <a:srgbClr val="137333"/>
              </a:solidFill>
              <a:ln w="19050">
                <a:noFill/>
              </a:ln>
              <a:effectLst/>
            </c:spPr>
            <c:extLst>
              <c:ext xmlns:c16="http://schemas.microsoft.com/office/drawing/2014/chart" uri="{C3380CC4-5D6E-409C-BE32-E72D297353CC}">
                <c16:uniqueId val="{00000003-0915-4286-BAC2-BD9C31590E2F}"/>
              </c:ext>
            </c:extLst>
          </c:dPt>
          <c:dPt>
            <c:idx val="2"/>
            <c:bubble3D val="0"/>
            <c:spPr>
              <a:solidFill>
                <a:srgbClr val="083E16"/>
              </a:solidFill>
              <a:ln w="19050">
                <a:noFill/>
              </a:ln>
              <a:effectLst/>
            </c:spPr>
            <c:extLst>
              <c:ext xmlns:c16="http://schemas.microsoft.com/office/drawing/2014/chart" uri="{C3380CC4-5D6E-409C-BE32-E72D297353CC}">
                <c16:uniqueId val="{00000005-0915-4286-BAC2-BD9C31590E2F}"/>
              </c:ext>
            </c:extLst>
          </c:dPt>
          <c:dPt>
            <c:idx val="3"/>
            <c:bubble3D val="0"/>
            <c:spPr>
              <a:solidFill>
                <a:srgbClr val="94D4AC"/>
              </a:solidFill>
              <a:ln w="19050">
                <a:noFill/>
              </a:ln>
              <a:effectLst/>
            </c:spPr>
            <c:extLst>
              <c:ext xmlns:c16="http://schemas.microsoft.com/office/drawing/2014/chart" uri="{C3380CC4-5D6E-409C-BE32-E72D297353CC}">
                <c16:uniqueId val="{00000007-0915-4286-BAC2-BD9C31590E2F}"/>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'compensation salary'!$C$45:$C$48</c:f>
              <c:strCache>
                <c:ptCount val="4"/>
                <c:pt idx="0">
                  <c:v>10k-15k</c:v>
                </c:pt>
                <c:pt idx="1">
                  <c:v>15k+</c:v>
                </c:pt>
                <c:pt idx="2">
                  <c:v>5k-10k</c:v>
                </c:pt>
                <c:pt idx="3">
                  <c:v>Upto 5k</c:v>
                </c:pt>
              </c:strCache>
            </c:strRef>
          </c:cat>
          <c:val>
            <c:numRef>
              <c:f>'compensation salary'!$D$45:$D$48</c:f>
              <c:numCache>
                <c:formatCode>General</c:formatCode>
                <c:ptCount val="4"/>
                <c:pt idx="0">
                  <c:v>149</c:v>
                </c:pt>
                <c:pt idx="1">
                  <c:v>133</c:v>
                </c:pt>
                <c:pt idx="2">
                  <c:v>443</c:v>
                </c:pt>
                <c:pt idx="3">
                  <c:v>755</c:v>
                </c:pt>
              </c:numCache>
            </c:numRef>
          </c:val>
          <c:extLst>
            <c:ext xmlns:c16="http://schemas.microsoft.com/office/drawing/2014/chart" uri="{C3380CC4-5D6E-409C-BE32-E72D297353CC}">
              <c16:uniqueId val="{00000008-0915-4286-BAC2-BD9C31590E2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207093919960862E-2"/>
          <c:y val="2.961884278178424E-3"/>
          <c:w val="0.9383497322163028"/>
          <c:h val="0.82080740063692814"/>
        </c:manualLayout>
      </c:layout>
      <c:barChart>
        <c:barDir val="col"/>
        <c:grouping val="clustered"/>
        <c:varyColors val="0"/>
        <c:ser>
          <c:idx val="0"/>
          <c:order val="0"/>
          <c:spPr>
            <a:gradFill>
              <a:gsLst>
                <a:gs pos="0">
                  <a:srgbClr val="083E16"/>
                </a:gs>
                <a:gs pos="100000">
                  <a:srgbClr val="137333"/>
                </a:gs>
              </a:gsLst>
              <a:lin ang="5400000" scaled="1"/>
            </a:gradFill>
            <a:ln>
              <a:noFill/>
            </a:ln>
            <a:effectLst/>
          </c:spPr>
          <c:invertIfNegative val="0"/>
          <c:cat>
            <c:numRef>
              <c:f>'compensation salary'!$C$52:$C$56</c:f>
              <c:numCache>
                <c:formatCode>General</c:formatCode>
                <c:ptCount val="5"/>
                <c:pt idx="0">
                  <c:v>1</c:v>
                </c:pt>
                <c:pt idx="1">
                  <c:v>2</c:v>
                </c:pt>
                <c:pt idx="2">
                  <c:v>3</c:v>
                </c:pt>
                <c:pt idx="3">
                  <c:v>4</c:v>
                </c:pt>
              </c:numCache>
            </c:numRef>
          </c:cat>
          <c:val>
            <c:numRef>
              <c:f>'compensation salary'!$D$52:$D$56</c:f>
              <c:numCache>
                <c:formatCode>General</c:formatCode>
                <c:ptCount val="5"/>
                <c:pt idx="0">
                  <c:v>1717</c:v>
                </c:pt>
                <c:pt idx="1">
                  <c:v>2232</c:v>
                </c:pt>
                <c:pt idx="2">
                  <c:v>14027</c:v>
                </c:pt>
                <c:pt idx="3">
                  <c:v>3983</c:v>
                </c:pt>
              </c:numCache>
            </c:numRef>
          </c:val>
          <c:extLst>
            <c:ext xmlns:c16="http://schemas.microsoft.com/office/drawing/2014/chart" uri="{C3380CC4-5D6E-409C-BE32-E72D297353CC}">
              <c16:uniqueId val="{00000000-4DD5-4E51-9088-F41D73477278}"/>
            </c:ext>
          </c:extLst>
        </c:ser>
        <c:dLbls>
          <c:showLegendKey val="0"/>
          <c:showVal val="0"/>
          <c:showCatName val="0"/>
          <c:showSerName val="0"/>
          <c:showPercent val="0"/>
          <c:showBubbleSize val="0"/>
        </c:dLbls>
        <c:gapWidth val="89"/>
        <c:overlap val="-27"/>
        <c:axId val="1930081200"/>
        <c:axId val="1930086960"/>
      </c:barChart>
      <c:catAx>
        <c:axId val="193008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930086960"/>
        <c:crosses val="autoZero"/>
        <c:auto val="1"/>
        <c:lblAlgn val="ctr"/>
        <c:lblOffset val="100"/>
        <c:noMultiLvlLbl val="0"/>
      </c:catAx>
      <c:valAx>
        <c:axId val="1930086960"/>
        <c:scaling>
          <c:orientation val="minMax"/>
        </c:scaling>
        <c:delete val="1"/>
        <c:axPos val="l"/>
        <c:numFmt formatCode="General" sourceLinked="1"/>
        <c:majorTickMark val="none"/>
        <c:minorTickMark val="none"/>
        <c:tickLblPos val="nextTo"/>
        <c:crossAx val="19300812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1999988386788216E-2"/>
          <c:y val="0.21947671186381165"/>
          <c:w val="0.97799999999999998"/>
          <c:h val="0.544032006679112"/>
        </c:manualLayout>
      </c:layout>
      <c:lineChart>
        <c:grouping val="standard"/>
        <c:varyColors val="0"/>
        <c:dLbls>
          <c:showLegendKey val="0"/>
          <c:showVal val="0"/>
          <c:showCatName val="0"/>
          <c:showSerName val="0"/>
          <c:showPercent val="0"/>
          <c:showBubbleSize val="0"/>
        </c:dLbls>
        <c:marker val="1"/>
        <c:smooth val="0"/>
        <c:axId val="1589207344"/>
        <c:axId val="1589207760"/>
      </c:lineChart>
      <c:catAx>
        <c:axId val="15892073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1589207760"/>
        <c:crosses val="autoZero"/>
        <c:auto val="1"/>
        <c:lblAlgn val="ctr"/>
        <c:lblOffset val="100"/>
        <c:noMultiLvlLbl val="0"/>
      </c:catAx>
      <c:valAx>
        <c:axId val="1589207760"/>
        <c:scaling>
          <c:orientation val="minMax"/>
        </c:scaling>
        <c:delete val="1"/>
        <c:axPos val="l"/>
        <c:numFmt formatCode="General" sourceLinked="1"/>
        <c:majorTickMark val="out"/>
        <c:minorTickMark val="none"/>
        <c:tickLblPos val="nextTo"/>
        <c:crossAx val="1589207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gradFill>
              <a:gsLst>
                <a:gs pos="0">
                  <a:srgbClr val="083E16"/>
                </a:gs>
                <a:gs pos="100000">
                  <a:srgbClr val="19BB15"/>
                </a:gs>
              </a:gsLst>
              <a:lin ang="5400000" scaled="1"/>
            </a:gradFill>
            <a:ln>
              <a:noFill/>
            </a:ln>
            <a:effectLst/>
          </c:spPr>
          <c:invertIfNegative val="0"/>
          <c:cat>
            <c:strRef>
              <c:f>performance!$C$18:$C$21</c:f>
              <c:strCache>
                <c:ptCount val="4"/>
                <c:pt idx="0">
                  <c:v>Customer Support</c:v>
                </c:pt>
                <c:pt idx="1">
                  <c:v>Human Resources</c:v>
                </c:pt>
                <c:pt idx="2">
                  <c:v>Research &amp; Development</c:v>
                </c:pt>
                <c:pt idx="3">
                  <c:v>Sales</c:v>
                </c:pt>
              </c:strCache>
            </c:strRef>
          </c:cat>
          <c:val>
            <c:numRef>
              <c:f>performance!$D$18:$D$21</c:f>
              <c:numCache>
                <c:formatCode>General</c:formatCode>
                <c:ptCount val="4"/>
                <c:pt idx="0">
                  <c:v>305</c:v>
                </c:pt>
                <c:pt idx="1">
                  <c:v>252</c:v>
                </c:pt>
                <c:pt idx="2">
                  <c:v>2366</c:v>
                </c:pt>
                <c:pt idx="3">
                  <c:v>1114</c:v>
                </c:pt>
              </c:numCache>
            </c:numRef>
          </c:val>
          <c:extLst>
            <c:ext xmlns:c16="http://schemas.microsoft.com/office/drawing/2014/chart" uri="{C3380CC4-5D6E-409C-BE32-E72D297353CC}">
              <c16:uniqueId val="{00000000-8D87-4BE5-8D89-BC70D8781409}"/>
            </c:ext>
          </c:extLst>
        </c:ser>
        <c:dLbls>
          <c:showLegendKey val="0"/>
          <c:showVal val="0"/>
          <c:showCatName val="0"/>
          <c:showSerName val="0"/>
          <c:showPercent val="0"/>
          <c:showBubbleSize val="0"/>
        </c:dLbls>
        <c:gapWidth val="144"/>
        <c:overlap val="-27"/>
        <c:axId val="2109265984"/>
        <c:axId val="2109244384"/>
      </c:barChart>
      <c:catAx>
        <c:axId val="210926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crossAx val="2109244384"/>
        <c:crosses val="autoZero"/>
        <c:auto val="1"/>
        <c:lblAlgn val="ctr"/>
        <c:lblOffset val="100"/>
        <c:noMultiLvlLbl val="0"/>
      </c:catAx>
      <c:valAx>
        <c:axId val="2109244384"/>
        <c:scaling>
          <c:orientation val="minMax"/>
        </c:scaling>
        <c:delete val="1"/>
        <c:axPos val="l"/>
        <c:numFmt formatCode="General" sourceLinked="1"/>
        <c:majorTickMark val="none"/>
        <c:minorTickMark val="none"/>
        <c:tickLblPos val="nextTo"/>
        <c:crossAx val="2109265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3.9704064039216364E-2"/>
          <c:w val="0.98283217252353905"/>
          <c:h val="0.77844789612418963"/>
        </c:manualLayout>
      </c:layout>
      <c:lineChart>
        <c:grouping val="standard"/>
        <c:varyColors val="0"/>
        <c:ser>
          <c:idx val="0"/>
          <c:order val="0"/>
          <c:spPr>
            <a:ln w="28575" cap="rnd">
              <a:solidFill>
                <a:srgbClr val="083E16"/>
              </a:solidFill>
              <a:round/>
            </a:ln>
            <a:effectLst/>
          </c:spPr>
          <c:marker>
            <c:symbol val="square"/>
            <c:size val="10"/>
            <c:spPr>
              <a:solidFill>
                <a:srgbClr val="083E16"/>
              </a:solidFill>
              <a:ln w="9525">
                <a:noFill/>
              </a:ln>
              <a:effectLst/>
            </c:spPr>
          </c:marker>
          <c:cat>
            <c:strRef>
              <c:f>performance!$C$46:$C$49</c:f>
              <c:strCache>
                <c:ptCount val="4"/>
                <c:pt idx="0">
                  <c:v>Customer Support</c:v>
                </c:pt>
                <c:pt idx="1">
                  <c:v>Human Resources</c:v>
                </c:pt>
                <c:pt idx="2">
                  <c:v>Research &amp; Development</c:v>
                </c:pt>
                <c:pt idx="3">
                  <c:v>Sales</c:v>
                </c:pt>
              </c:strCache>
            </c:strRef>
          </c:cat>
          <c:val>
            <c:numRef>
              <c:f>performance!$D$46:$D$49</c:f>
              <c:numCache>
                <c:formatCode>General</c:formatCode>
                <c:ptCount val="4"/>
                <c:pt idx="0">
                  <c:v>2.7454545454545456</c:v>
                </c:pt>
                <c:pt idx="1">
                  <c:v>2.7422680412371134</c:v>
                </c:pt>
                <c:pt idx="2">
                  <c:v>2.7829099307159355</c:v>
                </c:pt>
                <c:pt idx="3">
                  <c:v>2.8501228501228502</c:v>
                </c:pt>
              </c:numCache>
            </c:numRef>
          </c:val>
          <c:smooth val="0"/>
          <c:extLst>
            <c:ext xmlns:c16="http://schemas.microsoft.com/office/drawing/2014/chart" uri="{C3380CC4-5D6E-409C-BE32-E72D297353CC}">
              <c16:uniqueId val="{00000000-2270-4F49-A1A1-716D50E5292F}"/>
            </c:ext>
          </c:extLst>
        </c:ser>
        <c:dLbls>
          <c:showLegendKey val="0"/>
          <c:showVal val="0"/>
          <c:showCatName val="0"/>
          <c:showSerName val="0"/>
          <c:showPercent val="0"/>
          <c:showBubbleSize val="0"/>
        </c:dLbls>
        <c:marker val="1"/>
        <c:smooth val="0"/>
        <c:axId val="2109288064"/>
        <c:axId val="2109287584"/>
      </c:lineChart>
      <c:catAx>
        <c:axId val="210928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2109287584"/>
        <c:crosses val="autoZero"/>
        <c:auto val="1"/>
        <c:lblAlgn val="ctr"/>
        <c:lblOffset val="100"/>
        <c:noMultiLvlLbl val="0"/>
      </c:catAx>
      <c:valAx>
        <c:axId val="2109287584"/>
        <c:scaling>
          <c:orientation val="minMax"/>
        </c:scaling>
        <c:delete val="1"/>
        <c:axPos val="l"/>
        <c:numFmt formatCode="General" sourceLinked="1"/>
        <c:majorTickMark val="none"/>
        <c:minorTickMark val="none"/>
        <c:tickLblPos val="nextTo"/>
        <c:crossAx val="2109288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spPr>
            <a:ln w="28575" cap="rnd">
              <a:solidFill>
                <a:srgbClr val="137333"/>
              </a:solidFill>
              <a:round/>
            </a:ln>
            <a:effectLst/>
          </c:spPr>
          <c:marker>
            <c:symbol val="diamond"/>
            <c:size val="9"/>
            <c:spPr>
              <a:solidFill>
                <a:srgbClr val="083E16"/>
              </a:solidFill>
              <a:ln w="9525">
                <a:noFill/>
              </a:ln>
              <a:effectLst/>
            </c:spPr>
          </c:marker>
          <c:cat>
            <c:strRef>
              <c:f>performance!$C$26:$C$29</c:f>
              <c:strCache>
                <c:ptCount val="4"/>
                <c:pt idx="0">
                  <c:v>Customer Support</c:v>
                </c:pt>
                <c:pt idx="1">
                  <c:v>Human Resources</c:v>
                </c:pt>
                <c:pt idx="2">
                  <c:v>Research &amp; Development</c:v>
                </c:pt>
                <c:pt idx="3">
                  <c:v>Sales</c:v>
                </c:pt>
              </c:strCache>
            </c:strRef>
          </c:cat>
          <c:val>
            <c:numRef>
              <c:f>performance!$D$26:$D$29</c:f>
              <c:numCache>
                <c:formatCode>General</c:formatCode>
                <c:ptCount val="4"/>
                <c:pt idx="0">
                  <c:v>308</c:v>
                </c:pt>
                <c:pt idx="1">
                  <c:v>271</c:v>
                </c:pt>
                <c:pt idx="2">
                  <c:v>2368</c:v>
                </c:pt>
                <c:pt idx="3">
                  <c:v>1135</c:v>
                </c:pt>
              </c:numCache>
            </c:numRef>
          </c:val>
          <c:smooth val="0"/>
          <c:extLst>
            <c:ext xmlns:c16="http://schemas.microsoft.com/office/drawing/2014/chart" uri="{C3380CC4-5D6E-409C-BE32-E72D297353CC}">
              <c16:uniqueId val="{00000000-A174-44E6-8E59-258F498336D8}"/>
            </c:ext>
          </c:extLst>
        </c:ser>
        <c:dLbls>
          <c:showLegendKey val="0"/>
          <c:showVal val="0"/>
          <c:showCatName val="0"/>
          <c:showSerName val="0"/>
          <c:showPercent val="0"/>
          <c:showBubbleSize val="0"/>
        </c:dLbls>
        <c:marker val="1"/>
        <c:smooth val="0"/>
        <c:axId val="1664845056"/>
        <c:axId val="1664831616"/>
      </c:lineChart>
      <c:catAx>
        <c:axId val="166484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1664831616"/>
        <c:crosses val="autoZero"/>
        <c:auto val="1"/>
        <c:lblAlgn val="ctr"/>
        <c:lblOffset val="100"/>
        <c:noMultiLvlLbl val="0"/>
      </c:catAx>
      <c:valAx>
        <c:axId val="1664831616"/>
        <c:scaling>
          <c:orientation val="minMax"/>
        </c:scaling>
        <c:delete val="1"/>
        <c:axPos val="l"/>
        <c:numFmt formatCode="General" sourceLinked="1"/>
        <c:majorTickMark val="none"/>
        <c:minorTickMark val="none"/>
        <c:tickLblPos val="nextTo"/>
        <c:crossAx val="1664845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002382845859613"/>
          <c:y val="0"/>
          <c:w val="0.78155306476567699"/>
          <c:h val="0.91030208275646485"/>
        </c:manualLayout>
      </c:layout>
      <c:doughnutChart>
        <c:varyColors val="1"/>
        <c:ser>
          <c:idx val="0"/>
          <c:order val="0"/>
          <c:spPr>
            <a:solidFill>
              <a:schemeClr val="bg1"/>
            </a:solidFill>
            <a:ln>
              <a:noFill/>
            </a:ln>
          </c:spPr>
          <c:dPt>
            <c:idx val="0"/>
            <c:bubble3D val="0"/>
            <c:spPr>
              <a:solidFill>
                <a:srgbClr val="67E373"/>
              </a:solidFill>
              <a:ln w="19050">
                <a:noFill/>
              </a:ln>
              <a:effectLst/>
            </c:spPr>
            <c:extLst>
              <c:ext xmlns:c16="http://schemas.microsoft.com/office/drawing/2014/chart" uri="{C3380CC4-5D6E-409C-BE32-E72D297353CC}">
                <c16:uniqueId val="{00000001-0774-4C39-93F9-2B9DE3858798}"/>
              </c:ext>
            </c:extLst>
          </c:dPt>
          <c:dPt>
            <c:idx val="1"/>
            <c:bubble3D val="0"/>
            <c:spPr>
              <a:solidFill>
                <a:srgbClr val="4FA35B"/>
              </a:solidFill>
              <a:ln w="19050">
                <a:noFill/>
              </a:ln>
              <a:effectLst/>
            </c:spPr>
            <c:extLst>
              <c:ext xmlns:c16="http://schemas.microsoft.com/office/drawing/2014/chart" uri="{C3380CC4-5D6E-409C-BE32-E72D297353CC}">
                <c16:uniqueId val="{00000003-0774-4C39-93F9-2B9DE3858798}"/>
              </c:ext>
            </c:extLst>
          </c:dPt>
          <c:dPt>
            <c:idx val="2"/>
            <c:bubble3D val="0"/>
            <c:spPr>
              <a:solidFill>
                <a:srgbClr val="083E16"/>
              </a:solidFill>
              <a:ln w="19050">
                <a:noFill/>
              </a:ln>
              <a:effectLst/>
            </c:spPr>
            <c:extLst>
              <c:ext xmlns:c16="http://schemas.microsoft.com/office/drawing/2014/chart" uri="{C3380CC4-5D6E-409C-BE32-E72D297353CC}">
                <c16:uniqueId val="{00000005-0774-4C39-93F9-2B9DE3858798}"/>
              </c:ext>
            </c:extLst>
          </c:dPt>
          <c:dPt>
            <c:idx val="3"/>
            <c:bubble3D val="0"/>
            <c:spPr>
              <a:solidFill>
                <a:srgbClr val="C9E2B8"/>
              </a:solidFill>
              <a:ln w="19050">
                <a:noFill/>
              </a:ln>
              <a:effectLst/>
            </c:spPr>
            <c:extLst>
              <c:ext xmlns:c16="http://schemas.microsoft.com/office/drawing/2014/chart" uri="{C3380CC4-5D6E-409C-BE32-E72D297353CC}">
                <c16:uniqueId val="{00000007-0774-4C39-93F9-2B9DE3858798}"/>
              </c:ext>
            </c:extLst>
          </c:dPt>
          <c:dPt>
            <c:idx val="4"/>
            <c:bubble3D val="0"/>
            <c:spPr>
              <a:solidFill>
                <a:srgbClr val="4AF48F"/>
              </a:solidFill>
              <a:ln w="19050">
                <a:noFill/>
              </a:ln>
              <a:effectLst/>
            </c:spPr>
            <c:extLst>
              <c:ext xmlns:c16="http://schemas.microsoft.com/office/drawing/2014/chart" uri="{C3380CC4-5D6E-409C-BE32-E72D297353CC}">
                <c16:uniqueId val="{00000009-0774-4C39-93F9-2B9DE3858798}"/>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performance!$D$37:$D$41</c:f>
              <c:numCache>
                <c:formatCode>General</c:formatCode>
                <c:ptCount val="5"/>
                <c:pt idx="0">
                  <c:v>115</c:v>
                </c:pt>
                <c:pt idx="1">
                  <c:v>290</c:v>
                </c:pt>
                <c:pt idx="2">
                  <c:v>3003</c:v>
                </c:pt>
                <c:pt idx="3">
                  <c:v>728</c:v>
                </c:pt>
                <c:pt idx="4">
                  <c:v>185</c:v>
                </c:pt>
              </c:numCache>
            </c:numRef>
          </c:val>
          <c:extLst>
            <c:ext xmlns:c16="http://schemas.microsoft.com/office/drawing/2014/chart" uri="{C3380CC4-5D6E-409C-BE32-E72D297353CC}">
              <c16:uniqueId val="{0000000A-0774-4C39-93F9-2B9DE3858798}"/>
            </c:ext>
          </c:extLst>
        </c:ser>
        <c:dLbls>
          <c:showLegendKey val="0"/>
          <c:showVal val="0"/>
          <c:showCatName val="0"/>
          <c:showSerName val="0"/>
          <c:showPercent val="0"/>
          <c:showBubbleSize val="0"/>
          <c:showLeaderLines val="1"/>
        </c:dLbls>
        <c:firstSliceAng val="0"/>
        <c:holeSize val="57"/>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1999988386788216E-2"/>
          <c:y val="0.21947671186381165"/>
          <c:w val="0.97799999999999998"/>
          <c:h val="0.544032006679112"/>
        </c:manualLayout>
      </c:layout>
      <c:lineChart>
        <c:grouping val="standard"/>
        <c:varyColors val="0"/>
        <c:dLbls>
          <c:showLegendKey val="0"/>
          <c:showVal val="0"/>
          <c:showCatName val="0"/>
          <c:showSerName val="0"/>
          <c:showPercent val="0"/>
          <c:showBubbleSize val="0"/>
        </c:dLbls>
        <c:marker val="1"/>
        <c:smooth val="0"/>
        <c:axId val="1589207344"/>
        <c:axId val="1589207760"/>
      </c:lineChart>
      <c:catAx>
        <c:axId val="15892073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1589207760"/>
        <c:crosses val="autoZero"/>
        <c:auto val="1"/>
        <c:lblAlgn val="ctr"/>
        <c:lblOffset val="100"/>
        <c:noMultiLvlLbl val="0"/>
      </c:catAx>
      <c:valAx>
        <c:axId val="1589207760"/>
        <c:scaling>
          <c:orientation val="minMax"/>
        </c:scaling>
        <c:delete val="1"/>
        <c:axPos val="l"/>
        <c:numFmt formatCode="General" sourceLinked="1"/>
        <c:majorTickMark val="out"/>
        <c:minorTickMark val="none"/>
        <c:tickLblPos val="nextTo"/>
        <c:crossAx val="1589207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plotArea>
      <cx:plotAreaRegion>
        <cx:series layoutId="clusteredColumn" uniqueId="{71A50899-33C0-4809-89F5-235C43BC2EC3}" formatIdx="0">
          <cx:spPr>
            <a:gradFill>
              <a:gsLst>
                <a:gs pos="0">
                  <a:srgbClr val="083E16"/>
                </a:gs>
                <a:gs pos="83000">
                  <a:srgbClr val="137333"/>
                </a:gs>
              </a:gsLst>
              <a:lin ang="16200000" scaled="1"/>
            </a:gradFill>
          </cx:spPr>
          <cx:dataLabels pos="ctr">
            <cx:txPr>
              <a:bodyPr spcFirstLastPara="1" vertOverflow="ellipsis" horzOverflow="overflow" wrap="square" lIns="0" tIns="0" rIns="0" bIns="0" anchor="ctr" anchorCtr="1"/>
              <a:lstStyle/>
              <a:p>
                <a:pPr algn="ctr" rtl="0">
                  <a:defRPr sz="2000" b="1">
                    <a:solidFill>
                      <a:schemeClr val="bg1"/>
                    </a:solidFill>
                  </a:defRPr>
                </a:pPr>
                <a:endParaRPr lang="en-US" sz="2000" b="1" i="0" u="none" strike="noStrike" baseline="0">
                  <a:solidFill>
                    <a:schemeClr val="bg1"/>
                  </a:solidFill>
                  <a:latin typeface="Calibri" panose="020F0502020204030204"/>
                </a:endParaRPr>
              </a:p>
            </cx:txPr>
            <cx:visibility seriesName="0" categoryName="0" value="1"/>
            <cx:separator>, </cx:separator>
            <cx:dataLabel idx="0">
              <cx:txPr>
                <a:bodyPr spcFirstLastPara="1" vertOverflow="ellipsis" horzOverflow="overflow" wrap="square" lIns="0" tIns="0" rIns="0" bIns="0" anchor="ctr" anchorCtr="1"/>
                <a:lstStyle/>
                <a:p>
                  <a:pPr algn="ctr" rtl="0">
                    <a:defRPr/>
                  </a:pPr>
                  <a:r>
                    <a:rPr lang="en-US" sz="2000" b="1" i="0" u="none" strike="noStrike" baseline="0">
                      <a:solidFill>
                        <a:schemeClr val="bg1"/>
                      </a:solidFill>
                      <a:latin typeface="Calibri" panose="020F0502020204030204"/>
                    </a:rPr>
                    <a:t>639</a:t>
                  </a:r>
                </a:p>
              </cx:txPr>
            </cx:dataLabel>
          </cx:dataLabels>
          <cx:dataId val="0"/>
          <cx:layoutPr>
            <cx:aggregation/>
          </cx:layoutPr>
        </cx:series>
      </cx:plotAreaRegion>
      <cx:axis id="0">
        <cx:catScaling gapWidth="0"/>
        <cx:tickLabels/>
        <cx:txPr>
          <a:bodyPr spcFirstLastPara="1" vertOverflow="ellipsis" horzOverflow="overflow" wrap="square" lIns="0" tIns="0" rIns="0" bIns="0" anchor="ctr" anchorCtr="1"/>
          <a:lstStyle/>
          <a:p>
            <a:pPr algn="ctr" rtl="0">
              <a:defRPr sz="1600" b="1">
                <a:solidFill>
                  <a:schemeClr val="bg1"/>
                </a:solidFill>
              </a:defRPr>
            </a:pPr>
            <a:endParaRPr lang="en-US" sz="1600" b="1" i="0" u="none" strike="noStrike" baseline="0">
              <a:solidFill>
                <a:schemeClr val="bg1"/>
              </a:solidFill>
              <a:latin typeface="Calibri" panose="020F0502020204030204"/>
            </a:endParaRPr>
          </a:p>
        </cx:txPr>
      </cx:axis>
      <cx:axis id="1">
        <cx:valScaling/>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8.xml"/><Relationship Id="rId18" Type="http://schemas.openxmlformats.org/officeDocument/2006/relationships/hyperlink" Target="#About!A1"/><Relationship Id="rId3" Type="http://schemas.openxmlformats.org/officeDocument/2006/relationships/hyperlink" Target="#Dashboard!A1"/><Relationship Id="rId21" Type="http://schemas.openxmlformats.org/officeDocument/2006/relationships/image" Target="../media/image7.png"/><Relationship Id="rId7" Type="http://schemas.openxmlformats.org/officeDocument/2006/relationships/chart" Target="../charts/chart2.xml"/><Relationship Id="rId12" Type="http://schemas.openxmlformats.org/officeDocument/2006/relationships/chart" Target="../charts/chart7.xml"/><Relationship Id="rId17" Type="http://schemas.openxmlformats.org/officeDocument/2006/relationships/hyperlink" Target="#'Attrition Analysis'!A1"/><Relationship Id="rId2" Type="http://schemas.openxmlformats.org/officeDocument/2006/relationships/image" Target="../media/image2.png"/><Relationship Id="rId16" Type="http://schemas.openxmlformats.org/officeDocument/2006/relationships/hyperlink" Target="#'Compensation &amp; salary'!A1"/><Relationship Id="rId20"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6.xml"/><Relationship Id="rId5" Type="http://schemas.openxmlformats.org/officeDocument/2006/relationships/image" Target="../media/image3.png"/><Relationship Id="rId15" Type="http://schemas.openxmlformats.org/officeDocument/2006/relationships/hyperlink" Target="#'Performance &amp; Satisfaction'!A1"/><Relationship Id="rId23" Type="http://schemas.openxmlformats.org/officeDocument/2006/relationships/image" Target="../media/image9.png"/><Relationship Id="rId10" Type="http://schemas.openxmlformats.org/officeDocument/2006/relationships/chart" Target="../charts/chart5.xml"/><Relationship Id="rId19" Type="http://schemas.openxmlformats.org/officeDocument/2006/relationships/image" Target="../media/image5.png"/><Relationship Id="rId4" Type="http://schemas.openxmlformats.org/officeDocument/2006/relationships/chart" Target="../charts/chart1.xml"/><Relationship Id="rId9" Type="http://schemas.openxmlformats.org/officeDocument/2006/relationships/chart" Target="../charts/chart4.xml"/><Relationship Id="rId14" Type="http://schemas.openxmlformats.org/officeDocument/2006/relationships/hyperlink" Target="#'Employee Demographic'!A1"/><Relationship Id="rId22" Type="http://schemas.openxmlformats.org/officeDocument/2006/relationships/image" Target="../media/image8.png"/></Relationships>
</file>

<file path=xl/drawings/_rels/drawing3.xml.rels><?xml version="1.0" encoding="UTF-8" standalone="yes"?>
<Relationships xmlns="http://schemas.openxmlformats.org/package/2006/relationships"><Relationship Id="rId8" Type="http://schemas.openxmlformats.org/officeDocument/2006/relationships/hyperlink" Target="#About!A1"/><Relationship Id="rId13" Type="http://schemas.openxmlformats.org/officeDocument/2006/relationships/image" Target="../media/image11.png"/><Relationship Id="rId18" Type="http://schemas.openxmlformats.org/officeDocument/2006/relationships/chart" Target="../charts/chart13.xml"/><Relationship Id="rId26" Type="http://schemas.openxmlformats.org/officeDocument/2006/relationships/chart" Target="../charts/chart19.xml"/><Relationship Id="rId3" Type="http://schemas.openxmlformats.org/officeDocument/2006/relationships/chart" Target="../charts/chart9.xml"/><Relationship Id="rId21" Type="http://schemas.openxmlformats.org/officeDocument/2006/relationships/chart" Target="../charts/chart16.xml"/><Relationship Id="rId7" Type="http://schemas.openxmlformats.org/officeDocument/2006/relationships/hyperlink" Target="#'Attrition Analysis'!A1"/><Relationship Id="rId12" Type="http://schemas.openxmlformats.org/officeDocument/2006/relationships/image" Target="../media/image9.png"/><Relationship Id="rId17" Type="http://schemas.openxmlformats.org/officeDocument/2006/relationships/chart" Target="../charts/chart12.xml"/><Relationship Id="rId25" Type="http://schemas.openxmlformats.org/officeDocument/2006/relationships/chart" Target="../charts/chart18.xml"/><Relationship Id="rId2" Type="http://schemas.openxmlformats.org/officeDocument/2006/relationships/hyperlink" Target="#Dashboard!A1"/><Relationship Id="rId16" Type="http://schemas.openxmlformats.org/officeDocument/2006/relationships/chart" Target="../charts/chart11.xml"/><Relationship Id="rId20" Type="http://schemas.openxmlformats.org/officeDocument/2006/relationships/chart" Target="../charts/chart15.xml"/><Relationship Id="rId1" Type="http://schemas.openxmlformats.org/officeDocument/2006/relationships/image" Target="../media/image1.png"/><Relationship Id="rId6" Type="http://schemas.openxmlformats.org/officeDocument/2006/relationships/hyperlink" Target="#'Compensation &amp; salary'!A1"/><Relationship Id="rId11" Type="http://schemas.openxmlformats.org/officeDocument/2006/relationships/image" Target="../media/image8.png"/><Relationship Id="rId24" Type="http://schemas.openxmlformats.org/officeDocument/2006/relationships/chart" Target="../charts/chart17.xml"/><Relationship Id="rId5" Type="http://schemas.openxmlformats.org/officeDocument/2006/relationships/hyperlink" Target="#'Performance &amp; Satisfaction'!A1"/><Relationship Id="rId15" Type="http://schemas.openxmlformats.org/officeDocument/2006/relationships/chart" Target="../charts/chart10.xml"/><Relationship Id="rId23" Type="http://schemas.openxmlformats.org/officeDocument/2006/relationships/image" Target="../media/image4.png"/><Relationship Id="rId10" Type="http://schemas.openxmlformats.org/officeDocument/2006/relationships/image" Target="../media/image7.png"/><Relationship Id="rId19" Type="http://schemas.openxmlformats.org/officeDocument/2006/relationships/chart" Target="../charts/chart14.xml"/><Relationship Id="rId4" Type="http://schemas.openxmlformats.org/officeDocument/2006/relationships/hyperlink" Target="#'Employee Demographic'!A1"/><Relationship Id="rId9" Type="http://schemas.openxmlformats.org/officeDocument/2006/relationships/image" Target="../media/image10.png"/><Relationship Id="rId14" Type="http://schemas.openxmlformats.org/officeDocument/2006/relationships/image" Target="../media/image12.png"/><Relationship Id="rId22" Type="http://schemas.openxmlformats.org/officeDocument/2006/relationships/image" Target="../media/image3.png"/></Relationships>
</file>

<file path=xl/drawings/_rels/drawing5.xml.rels><?xml version="1.0" encoding="UTF-8" standalone="yes"?>
<Relationships xmlns="http://schemas.openxmlformats.org/package/2006/relationships"><Relationship Id="rId8" Type="http://schemas.openxmlformats.org/officeDocument/2006/relationships/hyperlink" Target="#'Performance &amp; Satisfaction'!A1"/><Relationship Id="rId13" Type="http://schemas.openxmlformats.org/officeDocument/2006/relationships/image" Target="../media/image18.png"/><Relationship Id="rId18" Type="http://schemas.openxmlformats.org/officeDocument/2006/relationships/image" Target="../media/image11.png"/><Relationship Id="rId3" Type="http://schemas.openxmlformats.org/officeDocument/2006/relationships/chart" Target="../charts/chart20.xml"/><Relationship Id="rId21" Type="http://schemas.openxmlformats.org/officeDocument/2006/relationships/chart" Target="../charts/chart23.xml"/><Relationship Id="rId7" Type="http://schemas.openxmlformats.org/officeDocument/2006/relationships/hyperlink" Target="#'Employee Demographic'!A1"/><Relationship Id="rId12" Type="http://schemas.openxmlformats.org/officeDocument/2006/relationships/hyperlink" Target="#About!A1"/><Relationship Id="rId17" Type="http://schemas.openxmlformats.org/officeDocument/2006/relationships/image" Target="../media/image9.png"/><Relationship Id="rId2" Type="http://schemas.openxmlformats.org/officeDocument/2006/relationships/hyperlink" Target="#Dashboard!A1"/><Relationship Id="rId16" Type="http://schemas.openxmlformats.org/officeDocument/2006/relationships/image" Target="../media/image19.png"/><Relationship Id="rId20" Type="http://schemas.openxmlformats.org/officeDocument/2006/relationships/chart" Target="../charts/chart22.xml"/><Relationship Id="rId1" Type="http://schemas.openxmlformats.org/officeDocument/2006/relationships/image" Target="../media/image1.png"/><Relationship Id="rId6" Type="http://schemas.openxmlformats.org/officeDocument/2006/relationships/chart" Target="../charts/chart21.xml"/><Relationship Id="rId11" Type="http://schemas.openxmlformats.org/officeDocument/2006/relationships/hyperlink" Target="#'Attrition Analysis'!A1"/><Relationship Id="rId5" Type="http://schemas.openxmlformats.org/officeDocument/2006/relationships/image" Target="../media/image4.png"/><Relationship Id="rId15" Type="http://schemas.openxmlformats.org/officeDocument/2006/relationships/image" Target="../media/image8.png"/><Relationship Id="rId10" Type="http://schemas.openxmlformats.org/officeDocument/2006/relationships/hyperlink" Target="#'Compensation &amp; salary'!A1"/><Relationship Id="rId19" Type="http://schemas.openxmlformats.org/officeDocument/2006/relationships/image" Target="../media/image20.png"/><Relationship Id="rId4" Type="http://schemas.openxmlformats.org/officeDocument/2006/relationships/image" Target="../media/image3.png"/><Relationship Id="rId9" Type="http://schemas.openxmlformats.org/officeDocument/2006/relationships/hyperlink" Target="#'Career &amp; Tenure'!A1"/><Relationship Id="rId14" Type="http://schemas.openxmlformats.org/officeDocument/2006/relationships/image" Target="../media/image7.png"/><Relationship Id="rId22" Type="http://schemas.microsoft.com/office/2014/relationships/chartEx" Target="../charts/chartEx1.xml"/></Relationships>
</file>

<file path=xl/drawings/_rels/drawing6.xml.rels><?xml version="1.0" encoding="UTF-8" standalone="yes"?>
<Relationships xmlns="http://schemas.openxmlformats.org/package/2006/relationships"><Relationship Id="rId8" Type="http://schemas.openxmlformats.org/officeDocument/2006/relationships/hyperlink" Target="#'Attrition Analysis'!A1"/><Relationship Id="rId13" Type="http://schemas.openxmlformats.org/officeDocument/2006/relationships/image" Target="../media/image9.png"/><Relationship Id="rId18" Type="http://schemas.openxmlformats.org/officeDocument/2006/relationships/chart" Target="../charts/chart28.xml"/><Relationship Id="rId3" Type="http://schemas.openxmlformats.org/officeDocument/2006/relationships/chart" Target="../charts/chart24.xml"/><Relationship Id="rId7" Type="http://schemas.openxmlformats.org/officeDocument/2006/relationships/hyperlink" Target="#'Compensation &amp; salary'!A1"/><Relationship Id="rId12" Type="http://schemas.openxmlformats.org/officeDocument/2006/relationships/image" Target="../media/image8.png"/><Relationship Id="rId17" Type="http://schemas.openxmlformats.org/officeDocument/2006/relationships/chart" Target="../charts/chart27.xml"/><Relationship Id="rId2" Type="http://schemas.openxmlformats.org/officeDocument/2006/relationships/hyperlink" Target="#Dashboard!A1"/><Relationship Id="rId16" Type="http://schemas.openxmlformats.org/officeDocument/2006/relationships/chart" Target="../charts/chart26.xml"/><Relationship Id="rId20" Type="http://schemas.openxmlformats.org/officeDocument/2006/relationships/chart" Target="../charts/chart30.xml"/><Relationship Id="rId1" Type="http://schemas.openxmlformats.org/officeDocument/2006/relationships/image" Target="../media/image1.png"/><Relationship Id="rId6" Type="http://schemas.openxmlformats.org/officeDocument/2006/relationships/hyperlink" Target="#'Performance &amp; Satisfaction'!A1"/><Relationship Id="rId11" Type="http://schemas.openxmlformats.org/officeDocument/2006/relationships/image" Target="../media/image21.png"/><Relationship Id="rId5" Type="http://schemas.openxmlformats.org/officeDocument/2006/relationships/hyperlink" Target="#'Employee Demographic'!A1"/><Relationship Id="rId15" Type="http://schemas.openxmlformats.org/officeDocument/2006/relationships/image" Target="../media/image23.png"/><Relationship Id="rId10" Type="http://schemas.openxmlformats.org/officeDocument/2006/relationships/image" Target="../media/image18.png"/><Relationship Id="rId19" Type="http://schemas.openxmlformats.org/officeDocument/2006/relationships/chart" Target="../charts/chart29.xml"/><Relationship Id="rId4" Type="http://schemas.openxmlformats.org/officeDocument/2006/relationships/chart" Target="../charts/chart25.xml"/><Relationship Id="rId9" Type="http://schemas.openxmlformats.org/officeDocument/2006/relationships/hyperlink" Target="#About!A1"/><Relationship Id="rId14" Type="http://schemas.openxmlformats.org/officeDocument/2006/relationships/image" Target="../media/image22.png"/></Relationships>
</file>

<file path=xl/drawings/_rels/drawing7.xml.rels><?xml version="1.0" encoding="UTF-8" standalone="yes"?>
<Relationships xmlns="http://schemas.openxmlformats.org/package/2006/relationships"><Relationship Id="rId8" Type="http://schemas.openxmlformats.org/officeDocument/2006/relationships/hyperlink" Target="#About!A1"/><Relationship Id="rId13" Type="http://schemas.openxmlformats.org/officeDocument/2006/relationships/image" Target="../media/image24.png"/><Relationship Id="rId18" Type="http://schemas.openxmlformats.org/officeDocument/2006/relationships/chart" Target="../charts/chart35.xml"/><Relationship Id="rId3" Type="http://schemas.openxmlformats.org/officeDocument/2006/relationships/chart" Target="../charts/chart31.xml"/><Relationship Id="rId7" Type="http://schemas.openxmlformats.org/officeDocument/2006/relationships/hyperlink" Target="#'Attrition Analysis'!A1"/><Relationship Id="rId12" Type="http://schemas.openxmlformats.org/officeDocument/2006/relationships/image" Target="../media/image22.png"/><Relationship Id="rId17" Type="http://schemas.openxmlformats.org/officeDocument/2006/relationships/chart" Target="../charts/chart34.xml"/><Relationship Id="rId2" Type="http://schemas.openxmlformats.org/officeDocument/2006/relationships/hyperlink" Target="#Dashboard!A1"/><Relationship Id="rId16" Type="http://schemas.openxmlformats.org/officeDocument/2006/relationships/chart" Target="../charts/chart33.xml"/><Relationship Id="rId1" Type="http://schemas.openxmlformats.org/officeDocument/2006/relationships/image" Target="../media/image1.png"/><Relationship Id="rId6" Type="http://schemas.openxmlformats.org/officeDocument/2006/relationships/hyperlink" Target="#'Compensation &amp; salary'!A1"/><Relationship Id="rId11" Type="http://schemas.openxmlformats.org/officeDocument/2006/relationships/image" Target="../media/image9.png"/><Relationship Id="rId5" Type="http://schemas.openxmlformats.org/officeDocument/2006/relationships/hyperlink" Target="#'Performance &amp; Satisfaction'!A1"/><Relationship Id="rId15" Type="http://schemas.openxmlformats.org/officeDocument/2006/relationships/chart" Target="../charts/chart32.xml"/><Relationship Id="rId10" Type="http://schemas.openxmlformats.org/officeDocument/2006/relationships/image" Target="../media/image21.png"/><Relationship Id="rId4" Type="http://schemas.openxmlformats.org/officeDocument/2006/relationships/hyperlink" Target="#'Employee Demographic'!A1"/><Relationship Id="rId9" Type="http://schemas.openxmlformats.org/officeDocument/2006/relationships/image" Target="../media/image18.png"/><Relationship Id="rId14" Type="http://schemas.openxmlformats.org/officeDocument/2006/relationships/image" Target="../media/image7.png"/></Relationships>
</file>

<file path=xl/drawings/_rels/drawing8.xml.rels><?xml version="1.0" encoding="UTF-8" standalone="yes"?>
<Relationships xmlns="http://schemas.openxmlformats.org/package/2006/relationships"><Relationship Id="rId8" Type="http://schemas.openxmlformats.org/officeDocument/2006/relationships/hyperlink" Target="#About!A1"/><Relationship Id="rId13" Type="http://schemas.openxmlformats.org/officeDocument/2006/relationships/image" Target="../media/image8.png"/><Relationship Id="rId3" Type="http://schemas.openxmlformats.org/officeDocument/2006/relationships/chart" Target="../charts/chart36.xml"/><Relationship Id="rId7" Type="http://schemas.openxmlformats.org/officeDocument/2006/relationships/hyperlink" Target="#'Attrition Analysis'!A1"/><Relationship Id="rId12" Type="http://schemas.openxmlformats.org/officeDocument/2006/relationships/image" Target="../media/image7.png"/><Relationship Id="rId2" Type="http://schemas.openxmlformats.org/officeDocument/2006/relationships/hyperlink" Target="#Dashboard!A1"/><Relationship Id="rId1" Type="http://schemas.openxmlformats.org/officeDocument/2006/relationships/image" Target="../media/image1.png"/><Relationship Id="rId6" Type="http://schemas.openxmlformats.org/officeDocument/2006/relationships/hyperlink" Target="#'Compensation &amp; salary'!A1"/><Relationship Id="rId11" Type="http://schemas.openxmlformats.org/officeDocument/2006/relationships/image" Target="../media/image22.png"/><Relationship Id="rId5" Type="http://schemas.openxmlformats.org/officeDocument/2006/relationships/hyperlink" Target="#'Performance &amp; Satisfaction'!A1"/><Relationship Id="rId10" Type="http://schemas.openxmlformats.org/officeDocument/2006/relationships/image" Target="../media/image21.png"/><Relationship Id="rId4" Type="http://schemas.openxmlformats.org/officeDocument/2006/relationships/hyperlink" Target="#'Employee Demographic'!A1"/><Relationship Id="rId9" Type="http://schemas.openxmlformats.org/officeDocument/2006/relationships/image" Target="../media/image18.png"/><Relationship Id="rId14"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37</xdr:col>
      <xdr:colOff>412750</xdr:colOff>
      <xdr:row>0</xdr:row>
      <xdr:rowOff>174626</xdr:rowOff>
    </xdr:from>
    <xdr:to>
      <xdr:col>43</xdr:col>
      <xdr:colOff>95250</xdr:colOff>
      <xdr:row>14</xdr:row>
      <xdr:rowOff>142876</xdr:rowOff>
    </xdr:to>
    <xdr:sp macro="" textlink="">
      <xdr:nvSpPr>
        <xdr:cNvPr id="10" name="Rectangle: Rounded Corners 9">
          <a:extLst>
            <a:ext uri="{FF2B5EF4-FFF2-40B4-BE49-F238E27FC236}">
              <a16:creationId xmlns:a16="http://schemas.microsoft.com/office/drawing/2014/main" id="{554DDA1F-1431-6283-4564-9AD71AAD8927}"/>
            </a:ext>
          </a:extLst>
        </xdr:cNvPr>
        <xdr:cNvSpPr/>
      </xdr:nvSpPr>
      <xdr:spPr>
        <a:xfrm>
          <a:off x="22733000" y="174626"/>
          <a:ext cx="3302000" cy="2635250"/>
        </a:xfrm>
        <a:prstGeom prst="roundRect">
          <a:avLst/>
        </a:prstGeom>
        <a:solidFill>
          <a:schemeClr val="bg1"/>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136010</xdr:colOff>
      <xdr:row>0</xdr:row>
      <xdr:rowOff>0</xdr:rowOff>
    </xdr:from>
    <xdr:to>
      <xdr:col>37</xdr:col>
      <xdr:colOff>282222</xdr:colOff>
      <xdr:row>13</xdr:row>
      <xdr:rowOff>38939</xdr:rowOff>
    </xdr:to>
    <xdr:sp macro="" textlink="">
      <xdr:nvSpPr>
        <xdr:cNvPr id="2" name="Rectangle: Rounded Corners 1">
          <a:extLst>
            <a:ext uri="{FF2B5EF4-FFF2-40B4-BE49-F238E27FC236}">
              <a16:creationId xmlns:a16="http://schemas.microsoft.com/office/drawing/2014/main" id="{CF8D11DA-E980-4CC0-B707-260F8386EBD2}"/>
            </a:ext>
          </a:extLst>
        </xdr:cNvPr>
        <xdr:cNvSpPr/>
      </xdr:nvSpPr>
      <xdr:spPr>
        <a:xfrm>
          <a:off x="2563121" y="0"/>
          <a:ext cx="20169879" cy="2423717"/>
        </a:xfrm>
        <a:prstGeom prst="roundRect">
          <a:avLst>
            <a:gd name="adj" fmla="val 14071"/>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a:p>
      </xdr:txBody>
    </xdr:sp>
    <xdr:clientData/>
  </xdr:twoCellAnchor>
  <xdr:twoCellAnchor>
    <xdr:from>
      <xdr:col>0</xdr:col>
      <xdr:colOff>109496</xdr:colOff>
      <xdr:row>0</xdr:row>
      <xdr:rowOff>0</xdr:rowOff>
    </xdr:from>
    <xdr:to>
      <xdr:col>3</xdr:col>
      <xdr:colOff>527170</xdr:colOff>
      <xdr:row>54</xdr:row>
      <xdr:rowOff>52518</xdr:rowOff>
    </xdr:to>
    <xdr:sp macro="" textlink="">
      <xdr:nvSpPr>
        <xdr:cNvPr id="3" name="Rectangle: Rounded Corners 2">
          <a:extLst>
            <a:ext uri="{FF2B5EF4-FFF2-40B4-BE49-F238E27FC236}">
              <a16:creationId xmlns:a16="http://schemas.microsoft.com/office/drawing/2014/main" id="{E48FD73C-D01A-45C8-B588-6FB870781AA6}"/>
            </a:ext>
          </a:extLst>
        </xdr:cNvPr>
        <xdr:cNvSpPr/>
      </xdr:nvSpPr>
      <xdr:spPr>
        <a:xfrm>
          <a:off x="109496" y="0"/>
          <a:ext cx="2244919" cy="9849661"/>
        </a:xfrm>
        <a:prstGeom prst="roundRect">
          <a:avLst>
            <a:gd name="adj" fmla="val 12325"/>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4</xdr:col>
      <xdr:colOff>58984</xdr:colOff>
      <xdr:row>14</xdr:row>
      <xdr:rowOff>57820</xdr:rowOff>
    </xdr:from>
    <xdr:to>
      <xdr:col>37</xdr:col>
      <xdr:colOff>190499</xdr:colOff>
      <xdr:row>54</xdr:row>
      <xdr:rowOff>115455</xdr:rowOff>
    </xdr:to>
    <xdr:sp macro="" textlink="">
      <xdr:nvSpPr>
        <xdr:cNvPr id="6" name="Rectangle: Rounded Corners 5">
          <a:extLst>
            <a:ext uri="{FF2B5EF4-FFF2-40B4-BE49-F238E27FC236}">
              <a16:creationId xmlns:a16="http://schemas.microsoft.com/office/drawing/2014/main" id="{347B8EF2-2329-4D03-BB2C-A08568C8402F}"/>
            </a:ext>
          </a:extLst>
        </xdr:cNvPr>
        <xdr:cNvSpPr/>
      </xdr:nvSpPr>
      <xdr:spPr>
        <a:xfrm>
          <a:off x="2486095" y="2626042"/>
          <a:ext cx="20155182" cy="7395413"/>
        </a:xfrm>
        <a:prstGeom prst="roundRect">
          <a:avLst>
            <a:gd name="adj" fmla="val 2080"/>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289679</xdr:colOff>
      <xdr:row>14</xdr:row>
      <xdr:rowOff>185527</xdr:rowOff>
    </xdr:from>
    <xdr:to>
      <xdr:col>7</xdr:col>
      <xdr:colOff>559686</xdr:colOff>
      <xdr:row>22</xdr:row>
      <xdr:rowOff>20055</xdr:rowOff>
    </xdr:to>
    <xdr:sp macro="" textlink="">
      <xdr:nvSpPr>
        <xdr:cNvPr id="4" name="Rectangle: Rounded Corners 3">
          <a:extLst>
            <a:ext uri="{FF2B5EF4-FFF2-40B4-BE49-F238E27FC236}">
              <a16:creationId xmlns:a16="http://schemas.microsoft.com/office/drawing/2014/main" id="{57617DF6-7437-41E1-81F3-FA8C84BF422F}"/>
            </a:ext>
          </a:extLst>
        </xdr:cNvPr>
        <xdr:cNvSpPr/>
      </xdr:nvSpPr>
      <xdr:spPr>
        <a:xfrm>
          <a:off x="2714224" y="2812118"/>
          <a:ext cx="2088417" cy="1335437"/>
        </a:xfrm>
        <a:prstGeom prst="roundRect">
          <a:avLst>
            <a:gd name="adj" fmla="val 9755"/>
          </a:avLst>
        </a:prstGeom>
        <a:gradFill flip="none" rotWithShape="1">
          <a:gsLst>
            <a:gs pos="0">
              <a:srgbClr val="137333"/>
            </a:gs>
            <a:gs pos="83000">
              <a:srgbClr val="083E16"/>
            </a:gs>
          </a:gsLst>
          <a:lin ang="16200000" scaled="1"/>
          <a:tileRect/>
        </a:gra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220390</xdr:colOff>
      <xdr:row>22</xdr:row>
      <xdr:rowOff>185526</xdr:rowOff>
    </xdr:from>
    <xdr:to>
      <xdr:col>11</xdr:col>
      <xdr:colOff>129886</xdr:colOff>
      <xdr:row>35</xdr:row>
      <xdr:rowOff>28864</xdr:rowOff>
    </xdr:to>
    <xdr:sp macro="" textlink="">
      <xdr:nvSpPr>
        <xdr:cNvPr id="7" name="Rectangle: Rounded Corners 6">
          <a:extLst>
            <a:ext uri="{FF2B5EF4-FFF2-40B4-BE49-F238E27FC236}">
              <a16:creationId xmlns:a16="http://schemas.microsoft.com/office/drawing/2014/main" id="{6E061B40-1799-45E7-9BB1-C025A20DCD76}"/>
            </a:ext>
          </a:extLst>
        </xdr:cNvPr>
        <xdr:cNvSpPr/>
      </xdr:nvSpPr>
      <xdr:spPr>
        <a:xfrm>
          <a:off x="2644935" y="4313026"/>
          <a:ext cx="4152451" cy="2282315"/>
        </a:xfrm>
        <a:prstGeom prst="roundRect">
          <a:avLst>
            <a:gd name="adj" fmla="val 10835"/>
          </a:avLst>
        </a:prstGeom>
        <a:solidFill>
          <a:schemeClr val="bg1"/>
        </a:solidFill>
        <a:ln>
          <a:noFill/>
        </a:ln>
        <a:effectLst>
          <a:outerShdw blurRad="50800" dist="38100" dir="5400000" algn="t" rotWithShape="0">
            <a:srgbClr val="083E16">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108783</xdr:colOff>
      <xdr:row>14</xdr:row>
      <xdr:rowOff>185527</xdr:rowOff>
    </xdr:from>
    <xdr:to>
      <xdr:col>11</xdr:col>
      <xdr:colOff>372593</xdr:colOff>
      <xdr:row>22</xdr:row>
      <xdr:rowOff>20055</xdr:rowOff>
    </xdr:to>
    <xdr:sp macro="" textlink="">
      <xdr:nvSpPr>
        <xdr:cNvPr id="8" name="Rectangle: Rounded Corners 7">
          <a:extLst>
            <a:ext uri="{FF2B5EF4-FFF2-40B4-BE49-F238E27FC236}">
              <a16:creationId xmlns:a16="http://schemas.microsoft.com/office/drawing/2014/main" id="{0156792E-3705-42D1-907D-640E0257C9C1}"/>
            </a:ext>
          </a:extLst>
        </xdr:cNvPr>
        <xdr:cNvSpPr/>
      </xdr:nvSpPr>
      <xdr:spPr>
        <a:xfrm>
          <a:off x="4957874" y="2812118"/>
          <a:ext cx="2082219" cy="1335437"/>
        </a:xfrm>
        <a:prstGeom prst="roundRect">
          <a:avLst>
            <a:gd name="adj" fmla="val 12996"/>
          </a:avLst>
        </a:prstGeom>
        <a:solidFill>
          <a:schemeClr val="bg1"/>
        </a:solidFill>
        <a:ln>
          <a:noFill/>
        </a:ln>
        <a:effectLst>
          <a:outerShdw blurRad="50800" dist="38100" dir="5400000" algn="t" rotWithShape="0">
            <a:srgbClr val="0A4E1C">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231049</xdr:colOff>
      <xdr:row>14</xdr:row>
      <xdr:rowOff>185527</xdr:rowOff>
    </xdr:from>
    <xdr:to>
      <xdr:col>18</xdr:col>
      <xdr:colOff>501056</xdr:colOff>
      <xdr:row>22</xdr:row>
      <xdr:rowOff>20055</xdr:rowOff>
    </xdr:to>
    <xdr:sp macro="" textlink="">
      <xdr:nvSpPr>
        <xdr:cNvPr id="11" name="Rectangle: Rounded Corners 10">
          <a:extLst>
            <a:ext uri="{FF2B5EF4-FFF2-40B4-BE49-F238E27FC236}">
              <a16:creationId xmlns:a16="http://schemas.microsoft.com/office/drawing/2014/main" id="{CA02BB10-40F3-4AFF-BAB3-491C9A9E71AF}"/>
            </a:ext>
          </a:extLst>
        </xdr:cNvPr>
        <xdr:cNvSpPr/>
      </xdr:nvSpPr>
      <xdr:spPr>
        <a:xfrm>
          <a:off x="9323094" y="2812118"/>
          <a:ext cx="2088417" cy="1335437"/>
        </a:xfrm>
        <a:prstGeom prst="roundRect">
          <a:avLst>
            <a:gd name="adj" fmla="val 9755"/>
          </a:avLst>
        </a:prstGeom>
        <a:solidFill>
          <a:schemeClr val="bg1"/>
        </a:solidFill>
        <a:ln>
          <a:noFill/>
        </a:ln>
        <a:effectLst>
          <a:outerShdw blurRad="50800" dist="38100" dir="5400000" algn="t" rotWithShape="0">
            <a:srgbClr val="083E16">
              <a:alpha val="48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488197</xdr:colOff>
      <xdr:row>15</xdr:row>
      <xdr:rowOff>31680</xdr:rowOff>
    </xdr:from>
    <xdr:to>
      <xdr:col>15</xdr:col>
      <xdr:colOff>147166</xdr:colOff>
      <xdr:row>22</xdr:row>
      <xdr:rowOff>53821</xdr:rowOff>
    </xdr:to>
    <xdr:sp macro="" textlink="">
      <xdr:nvSpPr>
        <xdr:cNvPr id="13" name="Rectangle: Rounded Corners 12">
          <a:extLst>
            <a:ext uri="{FF2B5EF4-FFF2-40B4-BE49-F238E27FC236}">
              <a16:creationId xmlns:a16="http://schemas.microsoft.com/office/drawing/2014/main" id="{648D8F8E-00BA-42A7-B09F-DE540791222E}"/>
            </a:ext>
          </a:extLst>
        </xdr:cNvPr>
        <xdr:cNvSpPr/>
      </xdr:nvSpPr>
      <xdr:spPr>
        <a:xfrm>
          <a:off x="7155697" y="2845885"/>
          <a:ext cx="2083514" cy="1335436"/>
        </a:xfrm>
        <a:prstGeom prst="roundRect">
          <a:avLst>
            <a:gd name="adj" fmla="val 15695"/>
          </a:avLst>
        </a:prstGeom>
        <a:solidFill>
          <a:schemeClr val="bg1"/>
        </a:solidFill>
        <a:ln>
          <a:noFill/>
        </a:ln>
        <a:effectLst>
          <a:outerShdw blurRad="50800" dist="38100" dir="5400000" algn="t" rotWithShape="0">
            <a:srgbClr val="083E16">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22208</xdr:colOff>
      <xdr:row>14</xdr:row>
      <xdr:rowOff>161565</xdr:rowOff>
    </xdr:from>
    <xdr:to>
      <xdr:col>22</xdr:col>
      <xdr:colOff>287313</xdr:colOff>
      <xdr:row>21</xdr:row>
      <xdr:rowOff>183707</xdr:rowOff>
    </xdr:to>
    <xdr:sp macro="" textlink="">
      <xdr:nvSpPr>
        <xdr:cNvPr id="19" name="Rectangle: Rounded Corners 18">
          <a:extLst>
            <a:ext uri="{FF2B5EF4-FFF2-40B4-BE49-F238E27FC236}">
              <a16:creationId xmlns:a16="http://schemas.microsoft.com/office/drawing/2014/main" id="{41479C50-250E-4A2D-8763-76FCB3467DB2}"/>
            </a:ext>
          </a:extLst>
        </xdr:cNvPr>
        <xdr:cNvSpPr/>
      </xdr:nvSpPr>
      <xdr:spPr>
        <a:xfrm>
          <a:off x="11538799" y="2788156"/>
          <a:ext cx="2083514" cy="1335437"/>
        </a:xfrm>
        <a:prstGeom prst="roundRect">
          <a:avLst>
            <a:gd name="adj" fmla="val 11375"/>
          </a:avLst>
        </a:prstGeom>
        <a:solidFill>
          <a:schemeClr val="bg1"/>
        </a:solidFill>
        <a:ln>
          <a:noFill/>
        </a:ln>
        <a:effectLst>
          <a:outerShdw blurRad="50800" dist="38100" dir="5400000" algn="t" rotWithShape="0">
            <a:srgbClr val="083E16">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317089</xdr:colOff>
      <xdr:row>15</xdr:row>
      <xdr:rowOff>144912</xdr:rowOff>
    </xdr:from>
    <xdr:to>
      <xdr:col>7</xdr:col>
      <xdr:colOff>569794</xdr:colOff>
      <xdr:row>18</xdr:row>
      <xdr:rowOff>161785</xdr:rowOff>
    </xdr:to>
    <xdr:sp macro="" textlink="">
      <xdr:nvSpPr>
        <xdr:cNvPr id="20" name="TextBox 19">
          <a:extLst>
            <a:ext uri="{FF2B5EF4-FFF2-40B4-BE49-F238E27FC236}">
              <a16:creationId xmlns:a16="http://schemas.microsoft.com/office/drawing/2014/main" id="{296DD476-D6C7-4623-945D-F8EB405BAD99}"/>
            </a:ext>
          </a:extLst>
        </xdr:cNvPr>
        <xdr:cNvSpPr txBox="1"/>
      </xdr:nvSpPr>
      <xdr:spPr>
        <a:xfrm>
          <a:off x="2741634" y="2959117"/>
          <a:ext cx="2071115" cy="579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Raleway SemiBold" pitchFamily="2" charset="0"/>
              <a:ea typeface="Microsoft Sans Serif" panose="020B0604020202020204" pitchFamily="34" charset="0"/>
              <a:cs typeface="Microsoft Sans Serif" panose="020B0604020202020204" pitchFamily="34" charset="0"/>
            </a:rPr>
            <a:t>Total</a:t>
          </a:r>
          <a:r>
            <a:rPr lang="en-US" sz="1600" b="1">
              <a:solidFill>
                <a:schemeClr val="bg1"/>
              </a:solidFill>
              <a:latin typeface="Microsoft Sans Serif" panose="020B0604020202020204" pitchFamily="34" charset="0"/>
              <a:ea typeface="Microsoft Sans Serif" panose="020B0604020202020204" pitchFamily="34" charset="0"/>
              <a:cs typeface="Microsoft Sans Serif" panose="020B0604020202020204" pitchFamily="34" charset="0"/>
            </a:rPr>
            <a:t> </a:t>
          </a:r>
          <a:r>
            <a:rPr lang="en-US" sz="1800" b="1">
              <a:solidFill>
                <a:schemeClr val="bg1"/>
              </a:solidFill>
              <a:latin typeface="Raleway SemiBold" pitchFamily="2" charset="0"/>
              <a:ea typeface="Microsoft Sans Serif" panose="020B0604020202020204" pitchFamily="34" charset="0"/>
              <a:cs typeface="Microsoft Sans Serif" panose="020B0604020202020204" pitchFamily="34" charset="0"/>
            </a:rPr>
            <a:t>Employees</a:t>
          </a:r>
          <a:endParaRPr lang="en-US" sz="1600" b="1">
            <a:solidFill>
              <a:schemeClr val="bg1"/>
            </a:solidFill>
            <a:latin typeface="Raleway SemiBold" pitchFamily="2" charset="0"/>
            <a:ea typeface="Microsoft Sans Serif" panose="020B0604020202020204" pitchFamily="34" charset="0"/>
            <a:cs typeface="Microsoft Sans Serif" panose="020B0604020202020204" pitchFamily="34" charset="0"/>
          </a:endParaRPr>
        </a:p>
      </xdr:txBody>
    </xdr:sp>
    <xdr:clientData/>
  </xdr:twoCellAnchor>
  <xdr:twoCellAnchor>
    <xdr:from>
      <xdr:col>4</xdr:col>
      <xdr:colOff>317089</xdr:colOff>
      <xdr:row>17</xdr:row>
      <xdr:rowOff>71182</xdr:rowOff>
    </xdr:from>
    <xdr:to>
      <xdr:col>6</xdr:col>
      <xdr:colOff>381666</xdr:colOff>
      <xdr:row>20</xdr:row>
      <xdr:rowOff>118880</xdr:rowOff>
    </xdr:to>
    <xdr:sp macro="" textlink="'Pivot table'!Q20">
      <xdr:nvSpPr>
        <xdr:cNvPr id="21" name="TextBox 20">
          <a:extLst>
            <a:ext uri="{FF2B5EF4-FFF2-40B4-BE49-F238E27FC236}">
              <a16:creationId xmlns:a16="http://schemas.microsoft.com/office/drawing/2014/main" id="{C2B0B43D-7787-42D0-AB34-CAB59DEF555D}"/>
            </a:ext>
          </a:extLst>
        </xdr:cNvPr>
        <xdr:cNvSpPr txBox="1"/>
      </xdr:nvSpPr>
      <xdr:spPr>
        <a:xfrm>
          <a:off x="2741634" y="3260614"/>
          <a:ext cx="1276850" cy="610539"/>
        </a:xfrm>
        <a:prstGeom prst="rect">
          <a:avLst/>
        </a:prstGeom>
        <a:noFill/>
        <a:ln w="9525" cmpd="sng">
          <a:noFill/>
        </a:ln>
        <a:effectLst>
          <a:glow rad="152400">
            <a:schemeClr val="accent4">
              <a:satMod val="175000"/>
              <a:alpha val="63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670889E-982E-4632-BFAF-0491889C38D5}" type="TxLink">
            <a:rPr lang="en-US" sz="4000" b="1" i="0" u="none" strike="noStrike">
              <a:solidFill>
                <a:schemeClr val="bg1"/>
              </a:solidFill>
              <a:latin typeface="+mn-lt"/>
              <a:ea typeface="Calibri"/>
              <a:cs typeface="Calibri"/>
            </a:rPr>
            <a:pPr marL="0" indent="0"/>
            <a:t>120</a:t>
          </a:fld>
          <a:endParaRPr lang="en-US" sz="4000" b="1" i="0" u="none" strike="noStrike">
            <a:solidFill>
              <a:schemeClr val="bg1"/>
            </a:solidFill>
            <a:latin typeface="+mn-lt"/>
            <a:ea typeface="Calibri"/>
            <a:cs typeface="Calibri"/>
          </a:endParaRPr>
        </a:p>
      </xdr:txBody>
    </xdr:sp>
    <xdr:clientData/>
  </xdr:twoCellAnchor>
  <xdr:twoCellAnchor>
    <xdr:from>
      <xdr:col>8</xdr:col>
      <xdr:colOff>166300</xdr:colOff>
      <xdr:row>15</xdr:row>
      <xdr:rowOff>117509</xdr:rowOff>
    </xdr:from>
    <xdr:to>
      <xdr:col>11</xdr:col>
      <xdr:colOff>419005</xdr:colOff>
      <xdr:row>18</xdr:row>
      <xdr:rowOff>134382</xdr:rowOff>
    </xdr:to>
    <xdr:sp macro="" textlink="">
      <xdr:nvSpPr>
        <xdr:cNvPr id="24" name="TextBox 23">
          <a:extLst>
            <a:ext uri="{FF2B5EF4-FFF2-40B4-BE49-F238E27FC236}">
              <a16:creationId xmlns:a16="http://schemas.microsoft.com/office/drawing/2014/main" id="{6E4A6C1A-CA57-47E4-9B6B-00BDD9BA57B1}"/>
            </a:ext>
          </a:extLst>
        </xdr:cNvPr>
        <xdr:cNvSpPr txBox="1"/>
      </xdr:nvSpPr>
      <xdr:spPr>
        <a:xfrm>
          <a:off x="5015391" y="2931714"/>
          <a:ext cx="2071114" cy="579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ysClr val="windowText" lastClr="000000"/>
              </a:solidFill>
              <a:latin typeface="Raleway SemiBold" pitchFamily="2" charset="0"/>
              <a:ea typeface="Microsoft Sans Serif" panose="020B0604020202020204" pitchFamily="34" charset="0"/>
              <a:cs typeface="Microsoft Sans Serif" panose="020B0604020202020204" pitchFamily="34" charset="0"/>
            </a:rPr>
            <a:t>Total</a:t>
          </a:r>
          <a:r>
            <a:rPr lang="en-US" sz="1600" b="1">
              <a:solidFill>
                <a:sysClr val="windowText" lastClr="000000"/>
              </a:solidFill>
              <a:latin typeface="Microsoft Sans Serif" panose="020B0604020202020204" pitchFamily="34" charset="0"/>
              <a:ea typeface="Microsoft Sans Serif" panose="020B0604020202020204" pitchFamily="34" charset="0"/>
              <a:cs typeface="Microsoft Sans Serif" panose="020B0604020202020204" pitchFamily="34" charset="0"/>
            </a:rPr>
            <a:t> </a:t>
          </a:r>
          <a:r>
            <a:rPr lang="en-US" sz="1800" b="1">
              <a:solidFill>
                <a:sysClr val="windowText" lastClr="000000"/>
              </a:solidFill>
              <a:latin typeface="Raleway SemiBold" pitchFamily="2" charset="0"/>
              <a:ea typeface="Microsoft Sans Serif" panose="020B0604020202020204" pitchFamily="34" charset="0"/>
              <a:cs typeface="Microsoft Sans Serif" panose="020B0604020202020204" pitchFamily="34" charset="0"/>
            </a:rPr>
            <a:t>Attrition</a:t>
          </a:r>
          <a:endParaRPr lang="en-US" sz="1600" b="1">
            <a:solidFill>
              <a:sysClr val="windowText" lastClr="000000"/>
            </a:solidFill>
            <a:latin typeface="Raleway SemiBold" pitchFamily="2" charset="0"/>
            <a:ea typeface="Microsoft Sans Serif" panose="020B0604020202020204" pitchFamily="34" charset="0"/>
            <a:cs typeface="Microsoft Sans Serif" panose="020B0604020202020204" pitchFamily="34" charset="0"/>
          </a:endParaRPr>
        </a:p>
      </xdr:txBody>
    </xdr:sp>
    <xdr:clientData/>
  </xdr:twoCellAnchor>
  <xdr:twoCellAnchor>
    <xdr:from>
      <xdr:col>17</xdr:col>
      <xdr:colOff>405193</xdr:colOff>
      <xdr:row>15</xdr:row>
      <xdr:rowOff>142994</xdr:rowOff>
    </xdr:from>
    <xdr:to>
      <xdr:col>22</xdr:col>
      <xdr:colOff>330489</xdr:colOff>
      <xdr:row>18</xdr:row>
      <xdr:rowOff>57729</xdr:rowOff>
    </xdr:to>
    <xdr:sp macro="" textlink="">
      <xdr:nvSpPr>
        <xdr:cNvPr id="25" name="TextBox 24">
          <a:extLst>
            <a:ext uri="{FF2B5EF4-FFF2-40B4-BE49-F238E27FC236}">
              <a16:creationId xmlns:a16="http://schemas.microsoft.com/office/drawing/2014/main" id="{0FD2E519-797C-418C-9CD1-C4C4AC69CA3B}"/>
            </a:ext>
          </a:extLst>
        </xdr:cNvPr>
        <xdr:cNvSpPr txBox="1"/>
      </xdr:nvSpPr>
      <xdr:spPr>
        <a:xfrm>
          <a:off x="10709511" y="2957199"/>
          <a:ext cx="2955978" cy="477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ysClr val="windowText" lastClr="000000"/>
              </a:solidFill>
              <a:latin typeface="Raleway SemiBold" pitchFamily="2" charset="0"/>
              <a:ea typeface="Microsoft Sans Serif" panose="020B0604020202020204" pitchFamily="34" charset="0"/>
              <a:cs typeface="Microsoft Sans Serif" panose="020B0604020202020204" pitchFamily="34" charset="0"/>
            </a:rPr>
            <a:t>	Average</a:t>
          </a:r>
          <a:r>
            <a:rPr lang="en-US" sz="2000" b="0" baseline="0">
              <a:solidFill>
                <a:sysClr val="windowText" lastClr="000000"/>
              </a:solidFill>
              <a:latin typeface="Raleway SemiBold" pitchFamily="2" charset="0"/>
              <a:ea typeface="Microsoft Sans Serif" panose="020B0604020202020204" pitchFamily="34" charset="0"/>
              <a:cs typeface="Microsoft Sans Serif" panose="020B0604020202020204" pitchFamily="34" charset="0"/>
            </a:rPr>
            <a:t> Age</a:t>
          </a:r>
          <a:endParaRPr lang="en-US" sz="2000" b="0">
            <a:solidFill>
              <a:sysClr val="windowText" lastClr="000000"/>
            </a:solidFill>
            <a:latin typeface="Raleway SemiBold" pitchFamily="2" charset="0"/>
            <a:ea typeface="Microsoft Sans Serif" panose="020B0604020202020204" pitchFamily="34" charset="0"/>
            <a:cs typeface="Microsoft Sans Serif" panose="020B0604020202020204" pitchFamily="34" charset="0"/>
          </a:endParaRPr>
        </a:p>
      </xdr:txBody>
    </xdr:sp>
    <xdr:clientData/>
  </xdr:twoCellAnchor>
  <xdr:twoCellAnchor>
    <xdr:from>
      <xdr:col>4</xdr:col>
      <xdr:colOff>358437</xdr:colOff>
      <xdr:row>23</xdr:row>
      <xdr:rowOff>91132</xdr:rowOff>
    </xdr:from>
    <xdr:to>
      <xdr:col>8</xdr:col>
      <xdr:colOff>409223</xdr:colOff>
      <xdr:row>26</xdr:row>
      <xdr:rowOff>108004</xdr:rowOff>
    </xdr:to>
    <xdr:sp macro="" textlink="">
      <xdr:nvSpPr>
        <xdr:cNvPr id="26" name="TextBox 25">
          <a:extLst>
            <a:ext uri="{FF2B5EF4-FFF2-40B4-BE49-F238E27FC236}">
              <a16:creationId xmlns:a16="http://schemas.microsoft.com/office/drawing/2014/main" id="{645848DA-D532-4295-A50E-DEE6D4505743}"/>
            </a:ext>
          </a:extLst>
        </xdr:cNvPr>
        <xdr:cNvSpPr txBox="1"/>
      </xdr:nvSpPr>
      <xdr:spPr>
        <a:xfrm>
          <a:off x="2785548" y="4310354"/>
          <a:ext cx="2477897" cy="567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ysClr val="windowText" lastClr="000000"/>
              </a:solidFill>
              <a:latin typeface="Raleway SemiBold" pitchFamily="2" charset="0"/>
              <a:ea typeface="Microsoft Sans Serif" panose="020B0604020202020204" pitchFamily="34" charset="0"/>
              <a:cs typeface="Microsoft Sans Serif" panose="020B0604020202020204" pitchFamily="34" charset="0"/>
            </a:rPr>
            <a:t>Attrition Rate</a:t>
          </a:r>
        </a:p>
      </xdr:txBody>
    </xdr:sp>
    <xdr:clientData/>
  </xdr:twoCellAnchor>
  <xdr:twoCellAnchor>
    <xdr:from>
      <xdr:col>15</xdr:col>
      <xdr:colOff>175010</xdr:colOff>
      <xdr:row>15</xdr:row>
      <xdr:rowOff>125624</xdr:rowOff>
    </xdr:from>
    <xdr:to>
      <xdr:col>19</xdr:col>
      <xdr:colOff>28864</xdr:colOff>
      <xdr:row>18</xdr:row>
      <xdr:rowOff>129887</xdr:rowOff>
    </xdr:to>
    <xdr:sp macro="" textlink="">
      <xdr:nvSpPr>
        <xdr:cNvPr id="27" name="TextBox 26">
          <a:extLst>
            <a:ext uri="{FF2B5EF4-FFF2-40B4-BE49-F238E27FC236}">
              <a16:creationId xmlns:a16="http://schemas.microsoft.com/office/drawing/2014/main" id="{9B4A114E-243F-45CA-9241-1C08210826DB}"/>
            </a:ext>
          </a:extLst>
        </xdr:cNvPr>
        <xdr:cNvSpPr txBox="1"/>
      </xdr:nvSpPr>
      <xdr:spPr>
        <a:xfrm>
          <a:off x="9267055" y="2939829"/>
          <a:ext cx="2278400" cy="567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a:solidFill>
                <a:sysClr val="windowText" lastClr="000000"/>
              </a:solidFill>
              <a:latin typeface="Raleway SemiBold" pitchFamily="2" charset="0"/>
              <a:ea typeface="Microsoft Sans Serif" panose="020B0604020202020204" pitchFamily="34" charset="0"/>
              <a:cs typeface="Microsoft Sans Serif" panose="020B0604020202020204" pitchFamily="34" charset="0"/>
            </a:rPr>
            <a:t>Active</a:t>
          </a:r>
          <a:r>
            <a:rPr lang="en-US" sz="1800" b="1">
              <a:solidFill>
                <a:sysClr val="windowText" lastClr="000000"/>
              </a:solidFill>
              <a:latin typeface="Raleway SemiBold" pitchFamily="2" charset="0"/>
              <a:ea typeface="Microsoft Sans Serif" panose="020B0604020202020204" pitchFamily="34" charset="0"/>
              <a:cs typeface="Microsoft Sans Serif" panose="020B0604020202020204" pitchFamily="34" charset="0"/>
            </a:rPr>
            <a:t> </a:t>
          </a:r>
          <a:r>
            <a:rPr lang="en-US" sz="1800" b="0">
              <a:solidFill>
                <a:sysClr val="windowText" lastClr="000000"/>
              </a:solidFill>
              <a:latin typeface="Raleway SemiBold" pitchFamily="2" charset="0"/>
              <a:ea typeface="Microsoft Sans Serif" panose="020B0604020202020204" pitchFamily="34" charset="0"/>
              <a:cs typeface="Microsoft Sans Serif" panose="020B0604020202020204" pitchFamily="34" charset="0"/>
            </a:rPr>
            <a:t>Employees</a:t>
          </a:r>
          <a:endParaRPr lang="en-US" sz="1600" b="0">
            <a:solidFill>
              <a:sysClr val="windowText" lastClr="000000"/>
            </a:solidFill>
            <a:latin typeface="Raleway SemiBold" pitchFamily="2" charset="0"/>
            <a:ea typeface="Microsoft Sans Serif" panose="020B0604020202020204" pitchFamily="34" charset="0"/>
            <a:cs typeface="Microsoft Sans Serif" panose="020B0604020202020204" pitchFamily="34" charset="0"/>
          </a:endParaRPr>
        </a:p>
      </xdr:txBody>
    </xdr:sp>
    <xdr:clientData/>
  </xdr:twoCellAnchor>
  <xdr:twoCellAnchor>
    <xdr:from>
      <xdr:col>8</xdr:col>
      <xdr:colOff>251278</xdr:colOff>
      <xdr:row>17</xdr:row>
      <xdr:rowOff>36386</xdr:rowOff>
    </xdr:from>
    <xdr:to>
      <xdr:col>10</xdr:col>
      <xdr:colOff>315855</xdr:colOff>
      <xdr:row>20</xdr:row>
      <xdr:rowOff>83236</xdr:rowOff>
    </xdr:to>
    <xdr:sp macro="" textlink="'Pivot table'!S33">
      <xdr:nvSpPr>
        <xdr:cNvPr id="28" name="TextBox 27">
          <a:extLst>
            <a:ext uri="{FF2B5EF4-FFF2-40B4-BE49-F238E27FC236}">
              <a16:creationId xmlns:a16="http://schemas.microsoft.com/office/drawing/2014/main" id="{203CC938-D571-4E19-B445-609E598573EC}"/>
            </a:ext>
          </a:extLst>
        </xdr:cNvPr>
        <xdr:cNvSpPr txBox="1"/>
      </xdr:nvSpPr>
      <xdr:spPr>
        <a:xfrm>
          <a:off x="5100369" y="3225818"/>
          <a:ext cx="1276850" cy="609691"/>
        </a:xfrm>
        <a:prstGeom prst="rect">
          <a:avLst/>
        </a:prstGeom>
        <a:noFill/>
        <a:ln w="9525" cmpd="sng">
          <a:noFill/>
        </a:ln>
        <a:effectLst>
          <a:glow rad="152400">
            <a:schemeClr val="accent4">
              <a:satMod val="175000"/>
              <a:alpha val="63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6D590C3-76D4-4B52-81E2-F0F036AE0781}" type="TxLink">
            <a:rPr lang="en-US" sz="4000" b="1" i="0" u="none" strike="noStrike">
              <a:solidFill>
                <a:srgbClr val="000000"/>
              </a:solidFill>
              <a:latin typeface="+mn-lt"/>
              <a:ea typeface="Calibri"/>
              <a:cs typeface="Calibri"/>
            </a:rPr>
            <a:pPr marL="0" indent="0"/>
            <a:t>33</a:t>
          </a:fld>
          <a:endParaRPr lang="en-US" sz="4000" b="1" i="0" u="none" strike="noStrike">
            <a:solidFill>
              <a:srgbClr val="000000"/>
            </a:solidFill>
            <a:latin typeface="+mn-lt"/>
            <a:ea typeface="Calibri"/>
            <a:cs typeface="Calibri"/>
          </a:endParaRPr>
        </a:p>
      </xdr:txBody>
    </xdr:sp>
    <xdr:clientData/>
  </xdr:twoCellAnchor>
  <xdr:twoCellAnchor>
    <xdr:from>
      <xdr:col>15</xdr:col>
      <xdr:colOff>306748</xdr:colOff>
      <xdr:row>17</xdr:row>
      <xdr:rowOff>63841</xdr:rowOff>
    </xdr:from>
    <xdr:to>
      <xdr:col>17</xdr:col>
      <xdr:colOff>371325</xdr:colOff>
      <xdr:row>20</xdr:row>
      <xdr:rowOff>111539</xdr:rowOff>
    </xdr:to>
    <xdr:sp macro="" textlink="'Pivot table'!S32">
      <xdr:nvSpPr>
        <xdr:cNvPr id="30" name="TextBox 29">
          <a:extLst>
            <a:ext uri="{FF2B5EF4-FFF2-40B4-BE49-F238E27FC236}">
              <a16:creationId xmlns:a16="http://schemas.microsoft.com/office/drawing/2014/main" id="{E0F1B41E-2463-436F-8DE8-9FBB995FD523}"/>
            </a:ext>
          </a:extLst>
        </xdr:cNvPr>
        <xdr:cNvSpPr txBox="1"/>
      </xdr:nvSpPr>
      <xdr:spPr>
        <a:xfrm>
          <a:off x="9398793" y="3253273"/>
          <a:ext cx="1276850" cy="610539"/>
        </a:xfrm>
        <a:prstGeom prst="rect">
          <a:avLst/>
        </a:prstGeom>
        <a:noFill/>
        <a:ln w="9525" cmpd="sng">
          <a:noFill/>
        </a:ln>
        <a:effectLst>
          <a:glow rad="152400">
            <a:schemeClr val="accent4">
              <a:satMod val="175000"/>
              <a:alpha val="63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17B8452-7069-42C2-A5A4-A37EE2C2A6CF}" type="TxLink">
            <a:rPr lang="en-US" sz="4000" b="1" i="0" u="none" strike="noStrike">
              <a:solidFill>
                <a:srgbClr val="000000"/>
              </a:solidFill>
              <a:latin typeface="+mn-lt"/>
              <a:ea typeface="Calibri"/>
              <a:cs typeface="Calibri"/>
            </a:rPr>
            <a:pPr marL="0" indent="0"/>
            <a:t>87</a:t>
          </a:fld>
          <a:endParaRPr lang="en-US" sz="4000" b="1" i="0" u="none" strike="noStrike">
            <a:solidFill>
              <a:srgbClr val="000000"/>
            </a:solidFill>
            <a:latin typeface="+mn-lt"/>
            <a:ea typeface="Calibri"/>
            <a:cs typeface="Calibri"/>
          </a:endParaRPr>
        </a:p>
      </xdr:txBody>
    </xdr:sp>
    <xdr:clientData/>
  </xdr:twoCellAnchor>
  <xdr:twoCellAnchor>
    <xdr:from>
      <xdr:col>4</xdr:col>
      <xdr:colOff>315063</xdr:colOff>
      <xdr:row>36</xdr:row>
      <xdr:rowOff>14432</xdr:rowOff>
    </xdr:from>
    <xdr:to>
      <xdr:col>13</xdr:col>
      <xdr:colOff>331932</xdr:colOff>
      <xdr:row>53</xdr:row>
      <xdr:rowOff>101022</xdr:rowOff>
    </xdr:to>
    <xdr:sp macro="" textlink="">
      <xdr:nvSpPr>
        <xdr:cNvPr id="31" name="Rectangle: Rounded Corners 30">
          <a:extLst>
            <a:ext uri="{FF2B5EF4-FFF2-40B4-BE49-F238E27FC236}">
              <a16:creationId xmlns:a16="http://schemas.microsoft.com/office/drawing/2014/main" id="{3253E33C-43EC-4894-BB4A-FA46E5180840}"/>
            </a:ext>
          </a:extLst>
        </xdr:cNvPr>
        <xdr:cNvSpPr/>
      </xdr:nvSpPr>
      <xdr:spPr>
        <a:xfrm>
          <a:off x="2739608" y="6768523"/>
          <a:ext cx="5472097" cy="3276022"/>
        </a:xfrm>
        <a:prstGeom prst="roundRect">
          <a:avLst>
            <a:gd name="adj" fmla="val 10835"/>
          </a:avLst>
        </a:prstGeom>
        <a:solidFill>
          <a:schemeClr val="bg1"/>
        </a:solidFill>
        <a:ln>
          <a:noFill/>
        </a:ln>
        <a:effectLst>
          <a:outerShdw blurRad="50800" dist="38100" dir="5400000" algn="t" rotWithShape="0">
            <a:srgbClr val="083E16">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401653</xdr:colOff>
      <xdr:row>15</xdr:row>
      <xdr:rowOff>20425</xdr:rowOff>
    </xdr:from>
    <xdr:to>
      <xdr:col>27</xdr:col>
      <xdr:colOff>432954</xdr:colOff>
      <xdr:row>35</xdr:row>
      <xdr:rowOff>0</xdr:rowOff>
    </xdr:to>
    <xdr:sp macro="" textlink="">
      <xdr:nvSpPr>
        <xdr:cNvPr id="32" name="Rectangle: Rounded Corners 31">
          <a:extLst>
            <a:ext uri="{FF2B5EF4-FFF2-40B4-BE49-F238E27FC236}">
              <a16:creationId xmlns:a16="http://schemas.microsoft.com/office/drawing/2014/main" id="{433AFD6B-E0B9-4407-8949-EC310BF9E76D}"/>
            </a:ext>
          </a:extLst>
        </xdr:cNvPr>
        <xdr:cNvSpPr/>
      </xdr:nvSpPr>
      <xdr:spPr>
        <a:xfrm>
          <a:off x="13673153" y="2877925"/>
          <a:ext cx="3047551" cy="3789575"/>
        </a:xfrm>
        <a:prstGeom prst="roundRect">
          <a:avLst>
            <a:gd name="adj" fmla="val 10835"/>
          </a:avLst>
        </a:prstGeom>
        <a:solidFill>
          <a:schemeClr val="bg1"/>
        </a:solidFill>
        <a:ln>
          <a:noFill/>
        </a:ln>
        <a:effectLst>
          <a:outerShdw blurRad="50800" dist="38100" dir="5400000" algn="t" rotWithShape="0">
            <a:srgbClr val="083E16">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448587</xdr:colOff>
      <xdr:row>15</xdr:row>
      <xdr:rowOff>154455</xdr:rowOff>
    </xdr:from>
    <xdr:to>
      <xdr:col>15</xdr:col>
      <xdr:colOff>216478</xdr:colOff>
      <xdr:row>18</xdr:row>
      <xdr:rowOff>171328</xdr:rowOff>
    </xdr:to>
    <xdr:sp macro="" textlink="">
      <xdr:nvSpPr>
        <xdr:cNvPr id="33" name="TextBox 32">
          <a:extLst>
            <a:ext uri="{FF2B5EF4-FFF2-40B4-BE49-F238E27FC236}">
              <a16:creationId xmlns:a16="http://schemas.microsoft.com/office/drawing/2014/main" id="{048B282B-3216-415E-8643-49F94DD30507}"/>
            </a:ext>
          </a:extLst>
        </xdr:cNvPr>
        <xdr:cNvSpPr txBox="1"/>
      </xdr:nvSpPr>
      <xdr:spPr>
        <a:xfrm>
          <a:off x="7116087" y="2968660"/>
          <a:ext cx="2192436" cy="579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ysClr val="windowText" lastClr="000000"/>
              </a:solidFill>
              <a:latin typeface="Raleway SemiBold" pitchFamily="2" charset="0"/>
              <a:ea typeface="Microsoft Sans Serif" panose="020B0604020202020204" pitchFamily="34" charset="0"/>
              <a:cs typeface="Microsoft Sans Serif" panose="020B0604020202020204" pitchFamily="34" charset="0"/>
            </a:rPr>
            <a:t>Total</a:t>
          </a:r>
          <a:r>
            <a:rPr lang="en-US" sz="1600" b="1">
              <a:solidFill>
                <a:sysClr val="windowText" lastClr="000000"/>
              </a:solidFill>
              <a:latin typeface="Microsoft Sans Serif" panose="020B0604020202020204" pitchFamily="34" charset="0"/>
              <a:ea typeface="Microsoft Sans Serif" panose="020B0604020202020204" pitchFamily="34" charset="0"/>
              <a:cs typeface="Microsoft Sans Serif" panose="020B0604020202020204" pitchFamily="34" charset="0"/>
            </a:rPr>
            <a:t> </a:t>
          </a:r>
          <a:r>
            <a:rPr lang="en-US" sz="1800" b="1">
              <a:solidFill>
                <a:sysClr val="windowText" lastClr="000000"/>
              </a:solidFill>
              <a:latin typeface="Raleway SemiBold" pitchFamily="2" charset="0"/>
              <a:ea typeface="Microsoft Sans Serif" panose="020B0604020202020204" pitchFamily="34" charset="0"/>
              <a:cs typeface="Microsoft Sans Serif" panose="020B0604020202020204" pitchFamily="34" charset="0"/>
            </a:rPr>
            <a:t>Department</a:t>
          </a:r>
          <a:endParaRPr lang="en-US" sz="1600" b="1">
            <a:solidFill>
              <a:sysClr val="windowText" lastClr="000000"/>
            </a:solidFill>
            <a:latin typeface="Raleway SemiBold" pitchFamily="2" charset="0"/>
            <a:ea typeface="Microsoft Sans Serif" panose="020B0604020202020204" pitchFamily="34" charset="0"/>
            <a:cs typeface="Microsoft Sans Serif" panose="020B0604020202020204" pitchFamily="34" charset="0"/>
          </a:endParaRPr>
        </a:p>
      </xdr:txBody>
    </xdr:sp>
    <xdr:clientData/>
  </xdr:twoCellAnchor>
  <xdr:twoCellAnchor>
    <xdr:from>
      <xdr:col>12</xdr:col>
      <xdr:colOff>28452</xdr:colOff>
      <xdr:row>17</xdr:row>
      <xdr:rowOff>131059</xdr:rowOff>
    </xdr:from>
    <xdr:to>
      <xdr:col>14</xdr:col>
      <xdr:colOff>93029</xdr:colOff>
      <xdr:row>20</xdr:row>
      <xdr:rowOff>177909</xdr:rowOff>
    </xdr:to>
    <xdr:sp macro="" textlink="'Pivot table'!R2">
      <xdr:nvSpPr>
        <xdr:cNvPr id="34" name="TextBox 33">
          <a:extLst>
            <a:ext uri="{FF2B5EF4-FFF2-40B4-BE49-F238E27FC236}">
              <a16:creationId xmlns:a16="http://schemas.microsoft.com/office/drawing/2014/main" id="{38B090EB-FAB1-4D4B-A457-8DB2391E8C62}"/>
            </a:ext>
          </a:extLst>
        </xdr:cNvPr>
        <xdr:cNvSpPr txBox="1"/>
      </xdr:nvSpPr>
      <xdr:spPr>
        <a:xfrm>
          <a:off x="7360905" y="3186248"/>
          <a:ext cx="1286652" cy="586001"/>
        </a:xfrm>
        <a:prstGeom prst="rect">
          <a:avLst/>
        </a:prstGeom>
        <a:noFill/>
        <a:ln w="9525" cmpd="sng">
          <a:noFill/>
        </a:ln>
        <a:effectLst>
          <a:glow rad="152400">
            <a:schemeClr val="accent4">
              <a:satMod val="175000"/>
              <a:alpha val="63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BC06AC9-33B5-41F3-A03D-BA1214E5A450}" type="TxLink">
            <a:rPr lang="en-US" sz="4000" b="1" i="0" u="none" strike="noStrike">
              <a:solidFill>
                <a:srgbClr val="000000"/>
              </a:solidFill>
              <a:latin typeface="+mn-lt"/>
              <a:ea typeface="Calibri"/>
              <a:cs typeface="Calibri"/>
            </a:rPr>
            <a:pPr marL="0" indent="0"/>
            <a:t>4</a:t>
          </a:fld>
          <a:endParaRPr lang="en-US" sz="4000" b="1" i="0" u="none" strike="noStrike">
            <a:solidFill>
              <a:srgbClr val="000000"/>
            </a:solidFill>
            <a:latin typeface="+mn-lt"/>
            <a:ea typeface="Calibri"/>
            <a:cs typeface="Calibri"/>
          </a:endParaRPr>
        </a:p>
      </xdr:txBody>
    </xdr:sp>
    <xdr:clientData/>
  </xdr:twoCellAnchor>
  <xdr:twoCellAnchor>
    <xdr:from>
      <xdr:col>19</xdr:col>
      <xdr:colOff>199375</xdr:colOff>
      <xdr:row>17</xdr:row>
      <xdr:rowOff>71923</xdr:rowOff>
    </xdr:from>
    <xdr:to>
      <xdr:col>21</xdr:col>
      <xdr:colOff>263952</xdr:colOff>
      <xdr:row>20</xdr:row>
      <xdr:rowOff>119621</xdr:rowOff>
    </xdr:to>
    <xdr:sp macro="" textlink="'Pivot table'!Q24">
      <xdr:nvSpPr>
        <xdr:cNvPr id="35" name="TextBox 34">
          <a:extLst>
            <a:ext uri="{FF2B5EF4-FFF2-40B4-BE49-F238E27FC236}">
              <a16:creationId xmlns:a16="http://schemas.microsoft.com/office/drawing/2014/main" id="{B8FA20E7-9372-45F9-98A8-976A81083B68}"/>
            </a:ext>
          </a:extLst>
        </xdr:cNvPr>
        <xdr:cNvSpPr txBox="1"/>
      </xdr:nvSpPr>
      <xdr:spPr>
        <a:xfrm>
          <a:off x="11715966" y="3261355"/>
          <a:ext cx="1276850" cy="610539"/>
        </a:xfrm>
        <a:prstGeom prst="rect">
          <a:avLst/>
        </a:prstGeom>
        <a:noFill/>
        <a:ln w="9525" cmpd="sng">
          <a:noFill/>
        </a:ln>
        <a:effectLst>
          <a:glow rad="152400">
            <a:schemeClr val="accent4">
              <a:satMod val="175000"/>
              <a:alpha val="63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DBF29BD-3772-4C95-BCE7-B3D621871A06}" type="TxLink">
            <a:rPr lang="en-US" sz="4000" b="1" i="0" u="none" strike="noStrike">
              <a:solidFill>
                <a:srgbClr val="000000"/>
              </a:solidFill>
              <a:latin typeface="Calibri"/>
              <a:ea typeface="Calibri"/>
              <a:cs typeface="Calibri"/>
            </a:rPr>
            <a:pPr/>
            <a:t>38</a:t>
          </a:fld>
          <a:endParaRPr lang="en-US" sz="11500" b="1">
            <a:solidFill>
              <a:schemeClr val="bg1"/>
            </a:solidFill>
            <a:latin typeface="+mn-lt"/>
            <a:ea typeface="Calibri" panose="020F0502020204030204" pitchFamily="34" charset="0"/>
            <a:cs typeface="Calibri" panose="020F0502020204030204" pitchFamily="34" charset="0"/>
          </a:endParaRPr>
        </a:p>
      </xdr:txBody>
    </xdr:sp>
    <xdr:clientData/>
  </xdr:twoCellAnchor>
  <xdr:twoCellAnchor>
    <xdr:from>
      <xdr:col>11</xdr:col>
      <xdr:colOff>279849</xdr:colOff>
      <xdr:row>23</xdr:row>
      <xdr:rowOff>8081</xdr:rowOff>
    </xdr:from>
    <xdr:to>
      <xdr:col>22</xdr:col>
      <xdr:colOff>265814</xdr:colOff>
      <xdr:row>35</xdr:row>
      <xdr:rowOff>57727</xdr:rowOff>
    </xdr:to>
    <xdr:sp macro="" textlink="">
      <xdr:nvSpPr>
        <xdr:cNvPr id="36" name="Rectangle: Rounded Corners 35">
          <a:extLst>
            <a:ext uri="{FF2B5EF4-FFF2-40B4-BE49-F238E27FC236}">
              <a16:creationId xmlns:a16="http://schemas.microsoft.com/office/drawing/2014/main" id="{BC47333D-2EF9-41BD-B789-C7C2F879267B}"/>
            </a:ext>
          </a:extLst>
        </xdr:cNvPr>
        <xdr:cNvSpPr/>
      </xdr:nvSpPr>
      <xdr:spPr>
        <a:xfrm>
          <a:off x="6932230" y="4180938"/>
          <a:ext cx="6638346" cy="2226789"/>
        </a:xfrm>
        <a:prstGeom prst="roundRect">
          <a:avLst>
            <a:gd name="adj" fmla="val 10835"/>
          </a:avLst>
        </a:prstGeom>
        <a:solidFill>
          <a:schemeClr val="bg1"/>
        </a:solidFill>
        <a:ln>
          <a:noFill/>
        </a:ln>
        <a:effectLst>
          <a:outerShdw blurRad="50800" dist="38100" dir="5400000" algn="t" rotWithShape="0">
            <a:srgbClr val="083E16">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438599</xdr:colOff>
      <xdr:row>36</xdr:row>
      <xdr:rowOff>8081</xdr:rowOff>
    </xdr:from>
    <xdr:to>
      <xdr:col>22</xdr:col>
      <xdr:colOff>562841</xdr:colOff>
      <xdr:row>53</xdr:row>
      <xdr:rowOff>115454</xdr:rowOff>
    </xdr:to>
    <xdr:sp macro="" textlink="">
      <xdr:nvSpPr>
        <xdr:cNvPr id="37" name="Rectangle: Rounded Corners 36">
          <a:extLst>
            <a:ext uri="{FF2B5EF4-FFF2-40B4-BE49-F238E27FC236}">
              <a16:creationId xmlns:a16="http://schemas.microsoft.com/office/drawing/2014/main" id="{695AB7AA-D254-4CAC-AC2D-203818DED238}"/>
            </a:ext>
          </a:extLst>
        </xdr:cNvPr>
        <xdr:cNvSpPr/>
      </xdr:nvSpPr>
      <xdr:spPr>
        <a:xfrm>
          <a:off x="8318372" y="6762172"/>
          <a:ext cx="5579469" cy="3296805"/>
        </a:xfrm>
        <a:prstGeom prst="roundRect">
          <a:avLst>
            <a:gd name="adj" fmla="val 10835"/>
          </a:avLst>
        </a:prstGeom>
        <a:solidFill>
          <a:schemeClr val="bg1"/>
        </a:solidFill>
        <a:ln>
          <a:noFill/>
        </a:ln>
        <a:effectLst>
          <a:outerShdw blurRad="50800" dist="38100" dir="5400000" algn="t" rotWithShape="0">
            <a:srgbClr val="083E16">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154095</xdr:colOff>
      <xdr:row>2</xdr:row>
      <xdr:rowOff>43296</xdr:rowOff>
    </xdr:from>
    <xdr:to>
      <xdr:col>4</xdr:col>
      <xdr:colOff>286774</xdr:colOff>
      <xdr:row>8</xdr:row>
      <xdr:rowOff>173183</xdr:rowOff>
    </xdr:to>
    <xdr:sp macro="" textlink="">
      <xdr:nvSpPr>
        <xdr:cNvPr id="23" name="TextBox 22">
          <a:extLst>
            <a:ext uri="{FF2B5EF4-FFF2-40B4-BE49-F238E27FC236}">
              <a16:creationId xmlns:a16="http://schemas.microsoft.com/office/drawing/2014/main" id="{E1EFDD78-6DE9-4D84-8B89-E09DF277D313}"/>
            </a:ext>
          </a:extLst>
        </xdr:cNvPr>
        <xdr:cNvSpPr txBox="1"/>
      </xdr:nvSpPr>
      <xdr:spPr>
        <a:xfrm>
          <a:off x="768611" y="412006"/>
          <a:ext cx="1976228" cy="12360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latin typeface="Segoe UI Emoji" panose="020B0502040204020203" pitchFamily="34" charset="0"/>
              <a:ea typeface="Segoe UI Emoji" panose="020B0502040204020203" pitchFamily="34" charset="0"/>
            </a:rPr>
            <a:t>HR Analytics</a:t>
          </a:r>
          <a:r>
            <a:rPr lang="en-US" sz="2000" b="1" baseline="0">
              <a:latin typeface="Segoe UI Emoji" panose="020B0502040204020203" pitchFamily="34" charset="0"/>
              <a:ea typeface="Segoe UI Emoji" panose="020B0502040204020203" pitchFamily="34" charset="0"/>
            </a:rPr>
            <a:t> Dashboard</a:t>
          </a:r>
          <a:endParaRPr lang="en-US" sz="2000" b="1">
            <a:latin typeface="Segoe UI Emoji" panose="020B0502040204020203" pitchFamily="34" charset="0"/>
            <a:ea typeface="Segoe UI Emoji" panose="020B0502040204020203" pitchFamily="34" charset="0"/>
          </a:endParaRPr>
        </a:p>
      </xdr:txBody>
    </xdr:sp>
    <xdr:clientData/>
  </xdr:twoCellAnchor>
  <xdr:twoCellAnchor editAs="oneCell">
    <xdr:from>
      <xdr:col>0</xdr:col>
      <xdr:colOff>242642</xdr:colOff>
      <xdr:row>2</xdr:row>
      <xdr:rowOff>124779</xdr:rowOff>
    </xdr:from>
    <xdr:to>
      <xdr:col>1</xdr:col>
      <xdr:colOff>204840</xdr:colOff>
      <xdr:row>5</xdr:row>
      <xdr:rowOff>148429</xdr:rowOff>
    </xdr:to>
    <xdr:pic>
      <xdr:nvPicPr>
        <xdr:cNvPr id="38" name="Picture 37">
          <a:extLst>
            <a:ext uri="{FF2B5EF4-FFF2-40B4-BE49-F238E27FC236}">
              <a16:creationId xmlns:a16="http://schemas.microsoft.com/office/drawing/2014/main" id="{B3F7A8F3-C907-427F-82C3-7513156EDF43}"/>
            </a:ext>
          </a:extLst>
        </xdr:cNvPr>
        <xdr:cNvPicPr>
          <a:picLocks noChangeAspect="1"/>
        </xdr:cNvPicPr>
      </xdr:nvPicPr>
      <xdr:blipFill>
        <a:blip xmlns:r="http://schemas.openxmlformats.org/officeDocument/2006/relationships" r:embed="rId1"/>
        <a:stretch>
          <a:fillRect/>
        </a:stretch>
      </xdr:blipFill>
      <xdr:spPr>
        <a:xfrm>
          <a:off x="242642" y="493489"/>
          <a:ext cx="576714" cy="576714"/>
        </a:xfrm>
        <a:prstGeom prst="rect">
          <a:avLst/>
        </a:prstGeom>
      </xdr:spPr>
    </xdr:pic>
    <xdr:clientData/>
  </xdr:twoCellAnchor>
  <xdr:twoCellAnchor editAs="oneCell">
    <xdr:from>
      <xdr:col>0</xdr:col>
      <xdr:colOff>279293</xdr:colOff>
      <xdr:row>11</xdr:row>
      <xdr:rowOff>157330</xdr:rowOff>
    </xdr:from>
    <xdr:to>
      <xdr:col>1</xdr:col>
      <xdr:colOff>46787</xdr:colOff>
      <xdr:row>13</xdr:row>
      <xdr:rowOff>167571</xdr:rowOff>
    </xdr:to>
    <xdr:pic>
      <xdr:nvPicPr>
        <xdr:cNvPr id="44" name="Picture 43">
          <a:extLst>
            <a:ext uri="{FF2B5EF4-FFF2-40B4-BE49-F238E27FC236}">
              <a16:creationId xmlns:a16="http://schemas.microsoft.com/office/drawing/2014/main" id="{38C0E18A-7BD6-4402-870E-5D1061DE748A}"/>
            </a:ext>
          </a:extLst>
        </xdr:cNvPr>
        <xdr:cNvPicPr>
          <a:picLocks noChangeAspect="1"/>
        </xdr:cNvPicPr>
      </xdr:nvPicPr>
      <xdr:blipFill>
        <a:blip xmlns:r="http://schemas.openxmlformats.org/officeDocument/2006/relationships" r:embed="rId2"/>
        <a:stretch>
          <a:fillRect/>
        </a:stretch>
      </xdr:blipFill>
      <xdr:spPr>
        <a:xfrm>
          <a:off x="279293" y="2237968"/>
          <a:ext cx="375473" cy="388539"/>
        </a:xfrm>
        <a:prstGeom prst="rect">
          <a:avLst/>
        </a:prstGeom>
      </xdr:spPr>
    </xdr:pic>
    <xdr:clientData/>
  </xdr:twoCellAnchor>
  <xdr:twoCellAnchor>
    <xdr:from>
      <xdr:col>1</xdr:col>
      <xdr:colOff>9351</xdr:colOff>
      <xdr:row>11</xdr:row>
      <xdr:rowOff>129448</xdr:rowOff>
    </xdr:from>
    <xdr:to>
      <xdr:col>3</xdr:col>
      <xdr:colOff>229038</xdr:colOff>
      <xdr:row>14</xdr:row>
      <xdr:rowOff>64290</xdr:rowOff>
    </xdr:to>
    <xdr:sp macro="" textlink="">
      <xdr:nvSpPr>
        <xdr:cNvPr id="47" name="TextBox 46">
          <a:hlinkClick xmlns:r="http://schemas.openxmlformats.org/officeDocument/2006/relationships" r:id="rId3"/>
          <a:extLst>
            <a:ext uri="{FF2B5EF4-FFF2-40B4-BE49-F238E27FC236}">
              <a16:creationId xmlns:a16="http://schemas.microsoft.com/office/drawing/2014/main" id="{198CE56A-D5E6-49D5-B321-9708BC0260B2}"/>
            </a:ext>
          </a:extLst>
        </xdr:cNvPr>
        <xdr:cNvSpPr txBox="1"/>
      </xdr:nvSpPr>
      <xdr:spPr>
        <a:xfrm>
          <a:off x="617330" y="2210086"/>
          <a:ext cx="1435644" cy="502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baseline="0">
              <a:latin typeface="Segoe UI Emoji" panose="020B0502040204020203" pitchFamily="34" charset="0"/>
              <a:ea typeface="Segoe UI Emoji" panose="020B0502040204020203" pitchFamily="34" charset="0"/>
            </a:rPr>
            <a:t>Dashboard</a:t>
          </a:r>
          <a:endParaRPr lang="en-US" sz="2000" b="1">
            <a:latin typeface="Segoe UI Emoji" panose="020B0502040204020203" pitchFamily="34" charset="0"/>
            <a:ea typeface="Segoe UI Emoji" panose="020B0502040204020203" pitchFamily="34" charset="0"/>
          </a:endParaRPr>
        </a:p>
      </xdr:txBody>
    </xdr:sp>
    <xdr:clientData/>
  </xdr:twoCellAnchor>
  <xdr:twoCellAnchor>
    <xdr:from>
      <xdr:col>22</xdr:col>
      <xdr:colOff>171980</xdr:colOff>
      <xdr:row>15</xdr:row>
      <xdr:rowOff>84215</xdr:rowOff>
    </xdr:from>
    <xdr:to>
      <xdr:col>28</xdr:col>
      <xdr:colOff>13229</xdr:colOff>
      <xdr:row>33</xdr:row>
      <xdr:rowOff>92605</xdr:rowOff>
    </xdr:to>
    <xdr:graphicFrame macro="">
      <xdr:nvGraphicFramePr>
        <xdr:cNvPr id="50" name="Chart 49">
          <a:extLst>
            <a:ext uri="{FF2B5EF4-FFF2-40B4-BE49-F238E27FC236}">
              <a16:creationId xmlns:a16="http://schemas.microsoft.com/office/drawing/2014/main" id="{F890181A-0125-494D-B760-E86E4D6364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24</xdr:col>
      <xdr:colOff>450273</xdr:colOff>
      <xdr:row>22</xdr:row>
      <xdr:rowOff>59166</xdr:rowOff>
    </xdr:from>
    <xdr:to>
      <xdr:col>26</xdr:col>
      <xdr:colOff>240020</xdr:colOff>
      <xdr:row>27</xdr:row>
      <xdr:rowOff>141370</xdr:rowOff>
    </xdr:to>
    <xdr:pic>
      <xdr:nvPicPr>
        <xdr:cNvPr id="46" name="Picture 45">
          <a:extLst>
            <a:ext uri="{FF2B5EF4-FFF2-40B4-BE49-F238E27FC236}">
              <a16:creationId xmlns:a16="http://schemas.microsoft.com/office/drawing/2014/main" id="{65558D4F-854B-467E-8F2E-89C81CDBB794}"/>
            </a:ext>
          </a:extLst>
        </xdr:cNvPr>
        <xdr:cNvPicPr>
          <a:picLocks noChangeAspect="1"/>
        </xdr:cNvPicPr>
      </xdr:nvPicPr>
      <xdr:blipFill>
        <a:blip xmlns:r="http://schemas.openxmlformats.org/officeDocument/2006/relationships" r:embed="rId5"/>
        <a:stretch>
          <a:fillRect/>
        </a:stretch>
      </xdr:blipFill>
      <xdr:spPr>
        <a:xfrm>
          <a:off x="15136091" y="4123166"/>
          <a:ext cx="1013565" cy="1005840"/>
        </a:xfrm>
        <a:prstGeom prst="rect">
          <a:avLst/>
        </a:prstGeom>
        <a:effectLst>
          <a:innerShdw blurRad="63500" dist="50800" dir="16200000">
            <a:prstClr val="black">
              <a:alpha val="50000"/>
            </a:prstClr>
          </a:innerShdw>
        </a:effectLst>
      </xdr:spPr>
    </xdr:pic>
    <xdr:clientData/>
  </xdr:twoCellAnchor>
  <xdr:twoCellAnchor editAs="oneCell">
    <xdr:from>
      <xdr:col>23</xdr:col>
      <xdr:colOff>572221</xdr:colOff>
      <xdr:row>22</xdr:row>
      <xdr:rowOff>19199</xdr:rowOff>
    </xdr:from>
    <xdr:to>
      <xdr:col>25</xdr:col>
      <xdr:colOff>457949</xdr:colOff>
      <xdr:row>28</xdr:row>
      <xdr:rowOff>8115</xdr:rowOff>
    </xdr:to>
    <xdr:pic>
      <xdr:nvPicPr>
        <xdr:cNvPr id="51" name="Picture 50">
          <a:extLst>
            <a:ext uri="{FF2B5EF4-FFF2-40B4-BE49-F238E27FC236}">
              <a16:creationId xmlns:a16="http://schemas.microsoft.com/office/drawing/2014/main" id="{C3C0CFF0-9E02-4F0A-869B-C52D828461D1}"/>
            </a:ext>
          </a:extLst>
        </xdr:cNvPr>
        <xdr:cNvPicPr>
          <a:picLocks noChangeAspect="1"/>
        </xdr:cNvPicPr>
      </xdr:nvPicPr>
      <xdr:blipFill>
        <a:blip xmlns:r="http://schemas.openxmlformats.org/officeDocument/2006/relationships" r:embed="rId6"/>
        <a:stretch>
          <a:fillRect/>
        </a:stretch>
      </xdr:blipFill>
      <xdr:spPr>
        <a:xfrm>
          <a:off x="14646130" y="4083199"/>
          <a:ext cx="1109546" cy="1097280"/>
        </a:xfrm>
        <a:prstGeom prst="rect">
          <a:avLst/>
        </a:prstGeom>
        <a:effectLst>
          <a:outerShdw blurRad="50800" dist="38100" dir="2700000" algn="tl" rotWithShape="0">
            <a:prstClr val="black">
              <a:alpha val="40000"/>
            </a:prstClr>
          </a:outerShdw>
        </a:effectLst>
      </xdr:spPr>
    </xdr:pic>
    <xdr:clientData/>
  </xdr:twoCellAnchor>
  <xdr:twoCellAnchor>
    <xdr:from>
      <xdr:col>3</xdr:col>
      <xdr:colOff>531326</xdr:colOff>
      <xdr:row>25</xdr:row>
      <xdr:rowOff>168469</xdr:rowOff>
    </xdr:from>
    <xdr:to>
      <xdr:col>12</xdr:col>
      <xdr:colOff>199504</xdr:colOff>
      <xdr:row>42</xdr:row>
      <xdr:rowOff>126060</xdr:rowOff>
    </xdr:to>
    <xdr:graphicFrame macro="">
      <xdr:nvGraphicFramePr>
        <xdr:cNvPr id="54" name="Chart 53">
          <a:extLst>
            <a:ext uri="{FF2B5EF4-FFF2-40B4-BE49-F238E27FC236}">
              <a16:creationId xmlns:a16="http://schemas.microsoft.com/office/drawing/2014/main" id="{3351DE36-6B2D-4B30-9F2D-FD185E3C22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302744</xdr:colOff>
      <xdr:row>38</xdr:row>
      <xdr:rowOff>118390</xdr:rowOff>
    </xdr:from>
    <xdr:to>
      <xdr:col>23</xdr:col>
      <xdr:colOff>211666</xdr:colOff>
      <xdr:row>53</xdr:row>
      <xdr:rowOff>72159</xdr:rowOff>
    </xdr:to>
    <xdr:graphicFrame macro="">
      <xdr:nvGraphicFramePr>
        <xdr:cNvPr id="57" name="Chart 56">
          <a:extLst>
            <a:ext uri="{FF2B5EF4-FFF2-40B4-BE49-F238E27FC236}">
              <a16:creationId xmlns:a16="http://schemas.microsoft.com/office/drawing/2014/main" id="{E9438903-2126-4019-AF3A-71062F9C53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341031</xdr:colOff>
      <xdr:row>50</xdr:row>
      <xdr:rowOff>44630</xdr:rowOff>
    </xdr:from>
    <xdr:to>
      <xdr:col>16</xdr:col>
      <xdr:colOff>234821</xdr:colOff>
      <xdr:row>53</xdr:row>
      <xdr:rowOff>101044</xdr:rowOff>
    </xdr:to>
    <xdr:sp macro="" textlink="'Pivot table'!AB4">
      <xdr:nvSpPr>
        <xdr:cNvPr id="58" name="TextBox 57">
          <a:extLst>
            <a:ext uri="{FF2B5EF4-FFF2-40B4-BE49-F238E27FC236}">
              <a16:creationId xmlns:a16="http://schemas.microsoft.com/office/drawing/2014/main" id="{2C52BE36-EE70-47D2-89F0-5118C7D2003B}"/>
            </a:ext>
          </a:extLst>
        </xdr:cNvPr>
        <xdr:cNvSpPr txBox="1"/>
      </xdr:nvSpPr>
      <xdr:spPr>
        <a:xfrm>
          <a:off x="8826940" y="9425312"/>
          <a:ext cx="1106063" cy="6192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054EFF-D11B-4A49-B24B-E68E23A26912}" type="TxLink">
            <a:rPr lang="en-US" sz="1400" b="1" i="0" u="none" strike="noStrike">
              <a:solidFill>
                <a:srgbClr val="000000"/>
              </a:solidFill>
              <a:latin typeface="Raleway SemiBold" pitchFamily="2" charset="0"/>
              <a:ea typeface="Calibri"/>
              <a:cs typeface="Calibri"/>
            </a:rPr>
            <a:pPr algn="ctr"/>
            <a:t>Customer Support</a:t>
          </a:fld>
          <a:endParaRPr lang="en-US" sz="2000" b="1">
            <a:solidFill>
              <a:sysClr val="windowText" lastClr="000000"/>
            </a:solidFill>
            <a:latin typeface="Raleway SemiBold" pitchFamily="2" charset="0"/>
            <a:ea typeface="Microsoft Sans Serif" panose="020B0604020202020204" pitchFamily="34" charset="0"/>
            <a:cs typeface="Microsoft Sans Serif" panose="020B0604020202020204" pitchFamily="34" charset="0"/>
          </a:endParaRPr>
        </a:p>
      </xdr:txBody>
    </xdr:sp>
    <xdr:clientData/>
  </xdr:twoCellAnchor>
  <xdr:twoCellAnchor>
    <xdr:from>
      <xdr:col>16</xdr:col>
      <xdr:colOff>140656</xdr:colOff>
      <xdr:row>50</xdr:row>
      <xdr:rowOff>17042</xdr:rowOff>
    </xdr:from>
    <xdr:to>
      <xdr:col>18</xdr:col>
      <xdr:colOff>224024</xdr:colOff>
      <xdr:row>53</xdr:row>
      <xdr:rowOff>33913</xdr:rowOff>
    </xdr:to>
    <xdr:sp macro="" textlink="'Pivot table'!AB5">
      <xdr:nvSpPr>
        <xdr:cNvPr id="59" name="TextBox 58">
          <a:extLst>
            <a:ext uri="{FF2B5EF4-FFF2-40B4-BE49-F238E27FC236}">
              <a16:creationId xmlns:a16="http://schemas.microsoft.com/office/drawing/2014/main" id="{9CD1293F-09AE-4715-9D37-D4537FD86AF9}"/>
            </a:ext>
          </a:extLst>
        </xdr:cNvPr>
        <xdr:cNvSpPr txBox="1"/>
      </xdr:nvSpPr>
      <xdr:spPr>
        <a:xfrm>
          <a:off x="9838838" y="9397724"/>
          <a:ext cx="1295641" cy="5797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9A009A3-C063-457B-945B-945762DBB694}" type="TxLink">
            <a:rPr lang="en-US" sz="1400" b="1" i="0" u="none" strike="noStrike">
              <a:solidFill>
                <a:srgbClr val="000000"/>
              </a:solidFill>
              <a:latin typeface="Raleway SemiBold" pitchFamily="2" charset="0"/>
              <a:ea typeface="Calibri"/>
              <a:cs typeface="Calibri"/>
            </a:rPr>
            <a:pPr marL="0" indent="0" algn="ctr"/>
            <a:t>Human Resources</a:t>
          </a:fld>
          <a:endParaRPr lang="en-US" sz="1400" b="1" i="0" u="none" strike="noStrike">
            <a:solidFill>
              <a:srgbClr val="000000"/>
            </a:solidFill>
            <a:latin typeface="Raleway SemiBold" pitchFamily="2" charset="0"/>
            <a:ea typeface="Calibri"/>
            <a:cs typeface="Calibri"/>
          </a:endParaRPr>
        </a:p>
      </xdr:txBody>
    </xdr:sp>
    <xdr:clientData/>
  </xdr:twoCellAnchor>
  <xdr:twoCellAnchor>
    <xdr:from>
      <xdr:col>17</xdr:col>
      <xdr:colOff>491762</xdr:colOff>
      <xdr:row>50</xdr:row>
      <xdr:rowOff>34091</xdr:rowOff>
    </xdr:from>
    <xdr:to>
      <xdr:col>20</xdr:col>
      <xdr:colOff>432809</xdr:colOff>
      <xdr:row>53</xdr:row>
      <xdr:rowOff>50962</xdr:rowOff>
    </xdr:to>
    <xdr:sp macro="" textlink="'Pivot table'!AB6">
      <xdr:nvSpPr>
        <xdr:cNvPr id="60" name="TextBox 59">
          <a:extLst>
            <a:ext uri="{FF2B5EF4-FFF2-40B4-BE49-F238E27FC236}">
              <a16:creationId xmlns:a16="http://schemas.microsoft.com/office/drawing/2014/main" id="{CF564662-CDA4-4634-82DB-5B363477901E}"/>
            </a:ext>
          </a:extLst>
        </xdr:cNvPr>
        <xdr:cNvSpPr txBox="1"/>
      </xdr:nvSpPr>
      <xdr:spPr>
        <a:xfrm>
          <a:off x="10796080" y="9414773"/>
          <a:ext cx="1759456" cy="5797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CB65B92-EFDD-49B9-AE08-534BD8C42601}" type="TxLink">
            <a:rPr lang="en-US" sz="1400" b="1" i="0" u="none" strike="noStrike">
              <a:solidFill>
                <a:srgbClr val="000000"/>
              </a:solidFill>
              <a:latin typeface="Raleway SemiBold" pitchFamily="2" charset="0"/>
              <a:ea typeface="Calibri"/>
              <a:cs typeface="Calibri"/>
            </a:rPr>
            <a:pPr marL="0" indent="0" algn="ctr"/>
            <a:t>Research &amp; Development</a:t>
          </a:fld>
          <a:endParaRPr lang="en-US" sz="1400" b="1" i="0" u="none" strike="noStrike">
            <a:solidFill>
              <a:srgbClr val="000000"/>
            </a:solidFill>
            <a:latin typeface="Raleway SemiBold" pitchFamily="2" charset="0"/>
            <a:ea typeface="Calibri"/>
            <a:cs typeface="Calibri"/>
          </a:endParaRPr>
        </a:p>
      </xdr:txBody>
    </xdr:sp>
    <xdr:clientData/>
  </xdr:twoCellAnchor>
  <xdr:twoCellAnchor>
    <xdr:from>
      <xdr:col>19</xdr:col>
      <xdr:colOff>341062</xdr:colOff>
      <xdr:row>50</xdr:row>
      <xdr:rowOff>6894</xdr:rowOff>
    </xdr:from>
    <xdr:to>
      <xdr:col>22</xdr:col>
      <xdr:colOff>590821</xdr:colOff>
      <xdr:row>53</xdr:row>
      <xdr:rowOff>28413</xdr:rowOff>
    </xdr:to>
    <xdr:sp macro="" textlink="'Pivot table'!AB7">
      <xdr:nvSpPr>
        <xdr:cNvPr id="61" name="TextBox 60">
          <a:extLst>
            <a:ext uri="{FF2B5EF4-FFF2-40B4-BE49-F238E27FC236}">
              <a16:creationId xmlns:a16="http://schemas.microsoft.com/office/drawing/2014/main" id="{2A100D1D-F0D9-4D12-8F8F-C9BCF762D9CE}"/>
            </a:ext>
          </a:extLst>
        </xdr:cNvPr>
        <xdr:cNvSpPr txBox="1"/>
      </xdr:nvSpPr>
      <xdr:spPr>
        <a:xfrm>
          <a:off x="11857653" y="9387576"/>
          <a:ext cx="2068168" cy="584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D340FAB-AC8D-45D9-90FF-9DDA2E81A7FB}" type="TxLink">
            <a:rPr lang="en-US" sz="1400" b="1" i="0" u="none" strike="noStrike">
              <a:solidFill>
                <a:srgbClr val="000000"/>
              </a:solidFill>
              <a:latin typeface="Raleway SemiBold" pitchFamily="2" charset="0"/>
              <a:ea typeface="Calibri"/>
              <a:cs typeface="Calibri"/>
            </a:rPr>
            <a:pPr marL="0" indent="0" algn="ctr"/>
            <a:t>Sales</a:t>
          </a:fld>
          <a:endParaRPr lang="en-US" sz="1400" b="1" i="0" u="none" strike="noStrike">
            <a:solidFill>
              <a:srgbClr val="000000"/>
            </a:solidFill>
            <a:latin typeface="Raleway SemiBold" pitchFamily="2" charset="0"/>
            <a:ea typeface="Calibri"/>
            <a:cs typeface="Calibri"/>
          </a:endParaRPr>
        </a:p>
      </xdr:txBody>
    </xdr:sp>
    <xdr:clientData/>
  </xdr:twoCellAnchor>
  <xdr:twoCellAnchor>
    <xdr:from>
      <xdr:col>23</xdr:col>
      <xdr:colOff>136071</xdr:colOff>
      <xdr:row>36</xdr:row>
      <xdr:rowOff>55664</xdr:rowOff>
    </xdr:from>
    <xdr:to>
      <xdr:col>27</xdr:col>
      <xdr:colOff>393096</xdr:colOff>
      <xdr:row>53</xdr:row>
      <xdr:rowOff>28863</xdr:rowOff>
    </xdr:to>
    <xdr:sp macro="" textlink="">
      <xdr:nvSpPr>
        <xdr:cNvPr id="62" name="Rectangle: Rounded Corners 61">
          <a:extLst>
            <a:ext uri="{FF2B5EF4-FFF2-40B4-BE49-F238E27FC236}">
              <a16:creationId xmlns:a16="http://schemas.microsoft.com/office/drawing/2014/main" id="{0D41CA0C-7266-464C-AEC9-BEE5D1F72EDB}"/>
            </a:ext>
          </a:extLst>
        </xdr:cNvPr>
        <xdr:cNvSpPr/>
      </xdr:nvSpPr>
      <xdr:spPr>
        <a:xfrm>
          <a:off x="14077207" y="6809755"/>
          <a:ext cx="2681571" cy="3162631"/>
        </a:xfrm>
        <a:prstGeom prst="roundRect">
          <a:avLst>
            <a:gd name="adj" fmla="val 10835"/>
          </a:avLst>
        </a:prstGeom>
        <a:solidFill>
          <a:schemeClr val="bg1"/>
        </a:solidFill>
        <a:ln>
          <a:noFill/>
        </a:ln>
        <a:effectLst>
          <a:outerShdw blurRad="50800" dist="38100" dir="5400000" algn="t" rotWithShape="0">
            <a:srgbClr val="083E16">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273757</xdr:colOff>
      <xdr:row>35</xdr:row>
      <xdr:rowOff>126221</xdr:rowOff>
    </xdr:from>
    <xdr:to>
      <xdr:col>23</xdr:col>
      <xdr:colOff>60476</xdr:colOff>
      <xdr:row>40</xdr:row>
      <xdr:rowOff>20408</xdr:rowOff>
    </xdr:to>
    <xdr:sp macro="" textlink="'Pivot table'!AB4">
      <xdr:nvSpPr>
        <xdr:cNvPr id="72" name="TextBox 71">
          <a:extLst>
            <a:ext uri="{FF2B5EF4-FFF2-40B4-BE49-F238E27FC236}">
              <a16:creationId xmlns:a16="http://schemas.microsoft.com/office/drawing/2014/main" id="{2BCDF3B1-279D-4BCD-97D2-74A9BE1ABCD0}"/>
            </a:ext>
          </a:extLst>
        </xdr:cNvPr>
        <xdr:cNvSpPr txBox="1"/>
      </xdr:nvSpPr>
      <xdr:spPr>
        <a:xfrm>
          <a:off x="8161868" y="6546777"/>
          <a:ext cx="5854497" cy="811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baseline="0">
              <a:solidFill>
                <a:sysClr val="windowText" lastClr="000000"/>
              </a:solidFill>
              <a:latin typeface="Raleway SemiBold" pitchFamily="2" charset="0"/>
              <a:ea typeface="Microsoft Sans Serif" panose="020B0604020202020204" pitchFamily="34" charset="0"/>
              <a:cs typeface="Microsoft Sans Serif" panose="020B0604020202020204" pitchFamily="34" charset="0"/>
            </a:rPr>
            <a:t>Employees Ratio in Departments</a:t>
          </a:r>
          <a:endParaRPr lang="en-US" sz="2400" b="1">
            <a:solidFill>
              <a:sysClr val="windowText" lastClr="000000"/>
            </a:solidFill>
            <a:latin typeface="Raleway SemiBold" pitchFamily="2" charset="0"/>
            <a:ea typeface="Microsoft Sans Serif" panose="020B0604020202020204" pitchFamily="34" charset="0"/>
            <a:cs typeface="Microsoft Sans Serif" panose="020B0604020202020204" pitchFamily="34" charset="0"/>
          </a:endParaRPr>
        </a:p>
      </xdr:txBody>
    </xdr:sp>
    <xdr:clientData/>
  </xdr:twoCellAnchor>
  <xdr:twoCellAnchor>
    <xdr:from>
      <xdr:col>23</xdr:col>
      <xdr:colOff>66323</xdr:colOff>
      <xdr:row>35</xdr:row>
      <xdr:rowOff>97192</xdr:rowOff>
    </xdr:from>
    <xdr:to>
      <xdr:col>27</xdr:col>
      <xdr:colOff>577548</xdr:colOff>
      <xdr:row>39</xdr:row>
      <xdr:rowOff>172808</xdr:rowOff>
    </xdr:to>
    <xdr:sp macro="" textlink="'Pivot table'!AB4">
      <xdr:nvSpPr>
        <xdr:cNvPr id="73" name="TextBox 72">
          <a:extLst>
            <a:ext uri="{FF2B5EF4-FFF2-40B4-BE49-F238E27FC236}">
              <a16:creationId xmlns:a16="http://schemas.microsoft.com/office/drawing/2014/main" id="{49045DC5-D223-4B14-8051-6D1F28CE7509}"/>
            </a:ext>
          </a:extLst>
        </xdr:cNvPr>
        <xdr:cNvSpPr txBox="1"/>
      </xdr:nvSpPr>
      <xdr:spPr>
        <a:xfrm>
          <a:off x="13941073" y="6764692"/>
          <a:ext cx="2924225" cy="8376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ysClr val="windowText" lastClr="000000"/>
              </a:solidFill>
              <a:latin typeface="Segoe UI Emoji" panose="020B0502040204020203" pitchFamily="34" charset="0"/>
              <a:ea typeface="Segoe UI Emoji" panose="020B0502040204020203" pitchFamily="34" charset="0"/>
              <a:cs typeface="Microsoft Sans Serif" panose="020B0604020202020204" pitchFamily="34" charset="0"/>
            </a:rPr>
            <a:t>Employees</a:t>
          </a:r>
          <a:r>
            <a:rPr lang="en-US" sz="2000" b="1" baseline="0">
              <a:solidFill>
                <a:sysClr val="windowText" lastClr="000000"/>
              </a:solidFill>
              <a:latin typeface="Segoe UI Emoji" panose="020B0502040204020203" pitchFamily="34" charset="0"/>
              <a:ea typeface="Segoe UI Emoji" panose="020B0502040204020203" pitchFamily="34" charset="0"/>
              <a:cs typeface="Microsoft Sans Serif" panose="020B0604020202020204" pitchFamily="34" charset="0"/>
            </a:rPr>
            <a:t> Count</a:t>
          </a:r>
          <a:endParaRPr lang="en-US" sz="2000" b="1">
            <a:solidFill>
              <a:sysClr val="windowText" lastClr="000000"/>
            </a:solidFill>
            <a:latin typeface="Segoe UI Emoji" panose="020B0502040204020203" pitchFamily="34" charset="0"/>
            <a:ea typeface="Segoe UI Emoji" panose="020B0502040204020203" pitchFamily="34" charset="0"/>
            <a:cs typeface="Microsoft Sans Serif" panose="020B0604020202020204" pitchFamily="34" charset="0"/>
          </a:endParaRPr>
        </a:p>
      </xdr:txBody>
    </xdr:sp>
    <xdr:clientData/>
  </xdr:twoCellAnchor>
  <xdr:twoCellAnchor>
    <xdr:from>
      <xdr:col>10</xdr:col>
      <xdr:colOff>40569</xdr:colOff>
      <xdr:row>23</xdr:row>
      <xdr:rowOff>67028</xdr:rowOff>
    </xdr:from>
    <xdr:to>
      <xdr:col>23</xdr:col>
      <xdr:colOff>26458</xdr:colOff>
      <xdr:row>35</xdr:row>
      <xdr:rowOff>109361</xdr:rowOff>
    </xdr:to>
    <xdr:graphicFrame macro="">
      <xdr:nvGraphicFramePr>
        <xdr:cNvPr id="76" name="Chart 75">
          <a:extLst>
            <a:ext uri="{FF2B5EF4-FFF2-40B4-BE49-F238E27FC236}">
              <a16:creationId xmlns:a16="http://schemas.microsoft.com/office/drawing/2014/main" id="{A3A8E33E-BB25-410B-9F0A-1CC466DEF8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23</xdr:col>
      <xdr:colOff>257024</xdr:colOff>
      <xdr:row>39</xdr:row>
      <xdr:rowOff>30238</xdr:rowOff>
    </xdr:from>
    <xdr:to>
      <xdr:col>27</xdr:col>
      <xdr:colOff>272143</xdr:colOff>
      <xdr:row>52</xdr:row>
      <xdr:rowOff>14432</xdr:rowOff>
    </xdr:to>
    <xdr:sp macro="" textlink="">
      <xdr:nvSpPr>
        <xdr:cNvPr id="77" name="Rectangle: Rounded Corners 76">
          <a:extLst>
            <a:ext uri="{FF2B5EF4-FFF2-40B4-BE49-F238E27FC236}">
              <a16:creationId xmlns:a16="http://schemas.microsoft.com/office/drawing/2014/main" id="{F21395E8-E804-4D03-A087-B021D295DE72}"/>
            </a:ext>
          </a:extLst>
        </xdr:cNvPr>
        <xdr:cNvSpPr/>
      </xdr:nvSpPr>
      <xdr:spPr>
        <a:xfrm>
          <a:off x="14198160" y="7347170"/>
          <a:ext cx="2439665" cy="2423171"/>
        </a:xfrm>
        <a:prstGeom prst="roundRect">
          <a:avLst>
            <a:gd name="adj" fmla="val 10835"/>
          </a:avLst>
        </a:prstGeom>
        <a:solidFill>
          <a:srgbClr val="67E373">
            <a:alpha val="12000"/>
          </a:srgbClr>
        </a:solidFill>
        <a:ln>
          <a:solidFill>
            <a:srgbClr val="083E16"/>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430504</xdr:colOff>
      <xdr:row>41</xdr:row>
      <xdr:rowOff>77346</xdr:rowOff>
    </xdr:from>
    <xdr:to>
      <xdr:col>26</xdr:col>
      <xdr:colOff>569498</xdr:colOff>
      <xdr:row>45</xdr:row>
      <xdr:rowOff>169865</xdr:rowOff>
    </xdr:to>
    <xdr:sp macro="" textlink="'Pivot table'!AB5">
      <xdr:nvSpPr>
        <xdr:cNvPr id="64" name="TextBox 63">
          <a:extLst>
            <a:ext uri="{FF2B5EF4-FFF2-40B4-BE49-F238E27FC236}">
              <a16:creationId xmlns:a16="http://schemas.microsoft.com/office/drawing/2014/main" id="{47BCA5F8-0781-4ED3-84C8-51446DFEB854}"/>
            </a:ext>
          </a:extLst>
        </xdr:cNvPr>
        <xdr:cNvSpPr txBox="1"/>
      </xdr:nvSpPr>
      <xdr:spPr>
        <a:xfrm>
          <a:off x="13765504" y="7769505"/>
          <a:ext cx="2563539" cy="842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9A009A3-C063-457B-945B-945762DBB694}" type="TxLink">
            <a:rPr lang="en-US" sz="1400" b="1" i="0" u="none" strike="noStrike">
              <a:solidFill>
                <a:schemeClr val="tx1"/>
              </a:solidFill>
              <a:latin typeface="Raleway SemiBold" pitchFamily="2" charset="0"/>
              <a:ea typeface="Calibri"/>
              <a:cs typeface="Calibri"/>
            </a:rPr>
            <a:pPr marL="0" indent="0" algn="ctr"/>
            <a:t>Human Resources</a:t>
          </a:fld>
          <a:endParaRPr lang="en-US" sz="1400" b="1" i="0" u="none" strike="noStrike">
            <a:solidFill>
              <a:schemeClr val="tx1"/>
            </a:solidFill>
            <a:latin typeface="Raleway SemiBold" pitchFamily="2" charset="0"/>
            <a:ea typeface="Calibri"/>
            <a:cs typeface="Calibri"/>
          </a:endParaRPr>
        </a:p>
      </xdr:txBody>
    </xdr:sp>
    <xdr:clientData/>
  </xdr:twoCellAnchor>
  <xdr:twoCellAnchor>
    <xdr:from>
      <xdr:col>22</xdr:col>
      <xdr:colOff>577263</xdr:colOff>
      <xdr:row>44</xdr:row>
      <xdr:rowOff>98397</xdr:rowOff>
    </xdr:from>
    <xdr:to>
      <xdr:col>26</xdr:col>
      <xdr:colOff>342208</xdr:colOff>
      <xdr:row>48</xdr:row>
      <xdr:rowOff>180073</xdr:rowOff>
    </xdr:to>
    <xdr:sp macro="" textlink="'Pivot table'!AB6">
      <xdr:nvSpPr>
        <xdr:cNvPr id="65" name="TextBox 64">
          <a:extLst>
            <a:ext uri="{FF2B5EF4-FFF2-40B4-BE49-F238E27FC236}">
              <a16:creationId xmlns:a16="http://schemas.microsoft.com/office/drawing/2014/main" id="{51E0F5B5-749C-4318-9423-03F7420C982B}"/>
            </a:ext>
          </a:extLst>
        </xdr:cNvPr>
        <xdr:cNvSpPr txBox="1"/>
      </xdr:nvSpPr>
      <xdr:spPr>
        <a:xfrm>
          <a:off x="13912263" y="8353397"/>
          <a:ext cx="2189490" cy="832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CB65B92-EFDD-49B9-AE08-534BD8C42601}" type="TxLink">
            <a:rPr lang="en-US" sz="1400" b="1" i="0" u="none" strike="noStrike">
              <a:solidFill>
                <a:schemeClr val="tx1"/>
              </a:solidFill>
              <a:latin typeface="Raleway SemiBold" pitchFamily="2" charset="0"/>
              <a:ea typeface="Calibri"/>
              <a:cs typeface="Calibri"/>
            </a:rPr>
            <a:pPr marL="0" indent="0" algn="ctr"/>
            <a:t>Research &amp; Development</a:t>
          </a:fld>
          <a:endParaRPr lang="en-US" sz="1400" b="1" i="0" u="none" strike="noStrike">
            <a:solidFill>
              <a:schemeClr val="tx1"/>
            </a:solidFill>
            <a:latin typeface="Raleway SemiBold" pitchFamily="2" charset="0"/>
            <a:ea typeface="Calibri"/>
            <a:cs typeface="Calibri"/>
          </a:endParaRPr>
        </a:p>
      </xdr:txBody>
    </xdr:sp>
    <xdr:clientData/>
  </xdr:twoCellAnchor>
  <xdr:twoCellAnchor>
    <xdr:from>
      <xdr:col>22</xdr:col>
      <xdr:colOff>306219</xdr:colOff>
      <xdr:row>48</xdr:row>
      <xdr:rowOff>57255</xdr:rowOff>
    </xdr:from>
    <xdr:to>
      <xdr:col>26</xdr:col>
      <xdr:colOff>491574</xdr:colOff>
      <xdr:row>52</xdr:row>
      <xdr:rowOff>141260</xdr:rowOff>
    </xdr:to>
    <xdr:sp macro="" textlink="'Pivot table'!AB7">
      <xdr:nvSpPr>
        <xdr:cNvPr id="66" name="TextBox 65">
          <a:extLst>
            <a:ext uri="{FF2B5EF4-FFF2-40B4-BE49-F238E27FC236}">
              <a16:creationId xmlns:a16="http://schemas.microsoft.com/office/drawing/2014/main" id="{80FF79B6-A590-4486-A0F6-83513785EF97}"/>
            </a:ext>
          </a:extLst>
        </xdr:cNvPr>
        <xdr:cNvSpPr txBox="1"/>
      </xdr:nvSpPr>
      <xdr:spPr>
        <a:xfrm>
          <a:off x="13641219" y="9062710"/>
          <a:ext cx="2609900" cy="834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D340FAB-AC8D-45D9-90FF-9DDA2E81A7FB}" type="TxLink">
            <a:rPr lang="en-US" sz="1400" b="1" i="0" u="none" strike="noStrike">
              <a:solidFill>
                <a:schemeClr val="tx1"/>
              </a:solidFill>
              <a:latin typeface="Raleway SemiBold" pitchFamily="2" charset="0"/>
              <a:ea typeface="Calibri"/>
              <a:cs typeface="Calibri"/>
            </a:rPr>
            <a:pPr marL="0" indent="0" algn="ctr"/>
            <a:t>Sales</a:t>
          </a:fld>
          <a:endParaRPr lang="en-US" sz="1400" b="1" i="0" u="none" strike="noStrike">
            <a:solidFill>
              <a:schemeClr val="tx1"/>
            </a:solidFill>
            <a:latin typeface="Raleway SemiBold" pitchFamily="2" charset="0"/>
            <a:ea typeface="Calibri"/>
            <a:cs typeface="Calibri"/>
          </a:endParaRPr>
        </a:p>
      </xdr:txBody>
    </xdr:sp>
    <xdr:clientData/>
  </xdr:twoCellAnchor>
  <xdr:twoCellAnchor>
    <xdr:from>
      <xdr:col>25</xdr:col>
      <xdr:colOff>484320</xdr:colOff>
      <xdr:row>39</xdr:row>
      <xdr:rowOff>46249</xdr:rowOff>
    </xdr:from>
    <xdr:to>
      <xdr:col>27</xdr:col>
      <xdr:colOff>438587</xdr:colOff>
      <xdr:row>42</xdr:row>
      <xdr:rowOff>57307</xdr:rowOff>
    </xdr:to>
    <xdr:sp macro="" textlink="'Pivot table'!AB10">
      <xdr:nvSpPr>
        <xdr:cNvPr id="68" name="TextBox 67">
          <a:extLst>
            <a:ext uri="{FF2B5EF4-FFF2-40B4-BE49-F238E27FC236}">
              <a16:creationId xmlns:a16="http://schemas.microsoft.com/office/drawing/2014/main" id="{A0406C9C-B0A2-43F0-8D07-3FBFFF0D0C8B}"/>
            </a:ext>
          </a:extLst>
        </xdr:cNvPr>
        <xdr:cNvSpPr txBox="1"/>
      </xdr:nvSpPr>
      <xdr:spPr>
        <a:xfrm>
          <a:off x="15637729" y="7363181"/>
          <a:ext cx="1166540" cy="573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2315A9-3CC9-4710-AC9F-A8E21B81A4A0}" type="TxLink">
            <a:rPr lang="en-US" sz="2400" b="1" i="0" u="none" strike="noStrike">
              <a:solidFill>
                <a:schemeClr val="tx1"/>
              </a:solidFill>
              <a:latin typeface="+mn-lt"/>
              <a:ea typeface="Segoe UI Emoji" panose="020B0502040204020203" pitchFamily="34" charset="0"/>
              <a:cs typeface="Calibri"/>
            </a:rPr>
            <a:pPr algn="ctr"/>
            <a:t>12</a:t>
          </a:fld>
          <a:endParaRPr lang="en-US" sz="4400" b="1" i="0">
            <a:solidFill>
              <a:schemeClr val="tx1"/>
            </a:solidFill>
            <a:latin typeface="+mn-lt"/>
            <a:ea typeface="Segoe UI Emoji" panose="020B0502040204020203" pitchFamily="34" charset="0"/>
            <a:cs typeface="Microsoft Sans Serif" panose="020B0604020202020204" pitchFamily="34" charset="0"/>
          </a:endParaRPr>
        </a:p>
      </xdr:txBody>
    </xdr:sp>
    <xdr:clientData/>
  </xdr:twoCellAnchor>
  <xdr:twoCellAnchor>
    <xdr:from>
      <xdr:col>25</xdr:col>
      <xdr:colOff>449047</xdr:colOff>
      <xdr:row>41</xdr:row>
      <xdr:rowOff>175561</xdr:rowOff>
    </xdr:from>
    <xdr:to>
      <xdr:col>27</xdr:col>
      <xdr:colOff>403314</xdr:colOff>
      <xdr:row>44</xdr:row>
      <xdr:rowOff>186619</xdr:rowOff>
    </xdr:to>
    <xdr:sp macro="" textlink="'Pivot table'!AB11">
      <xdr:nvSpPr>
        <xdr:cNvPr id="69" name="TextBox 68">
          <a:extLst>
            <a:ext uri="{FF2B5EF4-FFF2-40B4-BE49-F238E27FC236}">
              <a16:creationId xmlns:a16="http://schemas.microsoft.com/office/drawing/2014/main" id="{E474E02A-B4B2-4E9E-ABFC-E33777391328}"/>
            </a:ext>
          </a:extLst>
        </xdr:cNvPr>
        <xdr:cNvSpPr txBox="1"/>
      </xdr:nvSpPr>
      <xdr:spPr>
        <a:xfrm>
          <a:off x="15602456" y="7867720"/>
          <a:ext cx="1166540" cy="573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787C5B5-AF87-410F-A4A9-5C544BC43A50}" type="TxLink">
            <a:rPr lang="en-US" sz="2400" b="1" i="0" u="none" strike="noStrike">
              <a:solidFill>
                <a:schemeClr val="tx1"/>
              </a:solidFill>
              <a:latin typeface="+mn-lt"/>
              <a:ea typeface="Segoe UI Emoji" panose="020B0502040204020203" pitchFamily="34" charset="0"/>
              <a:cs typeface="Calibri"/>
            </a:rPr>
            <a:pPr algn="ctr"/>
            <a:t>19</a:t>
          </a:fld>
          <a:endParaRPr lang="en-US" sz="4400" b="1">
            <a:solidFill>
              <a:schemeClr val="tx1"/>
            </a:solidFill>
            <a:latin typeface="+mn-lt"/>
            <a:ea typeface="Segoe UI Emoji" panose="020B0502040204020203" pitchFamily="34" charset="0"/>
            <a:cs typeface="Microsoft Sans Serif" panose="020B0604020202020204" pitchFamily="34" charset="0"/>
          </a:endParaRPr>
        </a:p>
      </xdr:txBody>
    </xdr:sp>
    <xdr:clientData/>
  </xdr:twoCellAnchor>
  <xdr:twoCellAnchor>
    <xdr:from>
      <xdr:col>25</xdr:col>
      <xdr:colOff>390138</xdr:colOff>
      <xdr:row>44</xdr:row>
      <xdr:rowOff>141235</xdr:rowOff>
    </xdr:from>
    <xdr:to>
      <xdr:col>27</xdr:col>
      <xdr:colOff>344405</xdr:colOff>
      <xdr:row>47</xdr:row>
      <xdr:rowOff>152293</xdr:rowOff>
    </xdr:to>
    <xdr:sp macro="" textlink="'Pivot table'!AB12">
      <xdr:nvSpPr>
        <xdr:cNvPr id="70" name="TextBox 69">
          <a:extLst>
            <a:ext uri="{FF2B5EF4-FFF2-40B4-BE49-F238E27FC236}">
              <a16:creationId xmlns:a16="http://schemas.microsoft.com/office/drawing/2014/main" id="{1E05A36F-BA31-4467-89F1-49E228272C91}"/>
            </a:ext>
          </a:extLst>
        </xdr:cNvPr>
        <xdr:cNvSpPr txBox="1"/>
      </xdr:nvSpPr>
      <xdr:spPr>
        <a:xfrm>
          <a:off x="15543547" y="8396235"/>
          <a:ext cx="1166540" cy="573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F75877D-EC11-4B2A-9DF7-98144568E236}" type="TxLink">
            <a:rPr lang="en-US" sz="2400" b="1" i="0" u="none" strike="noStrike">
              <a:solidFill>
                <a:schemeClr val="tx1"/>
              </a:solidFill>
              <a:latin typeface="+mn-lt"/>
              <a:ea typeface="Segoe UI Emoji" panose="020B0502040204020203" pitchFamily="34" charset="0"/>
              <a:cs typeface="Calibri"/>
            </a:rPr>
            <a:pPr algn="ctr"/>
            <a:t>58</a:t>
          </a:fld>
          <a:endParaRPr lang="en-US" sz="4400" b="1">
            <a:solidFill>
              <a:schemeClr val="tx1"/>
            </a:solidFill>
            <a:latin typeface="+mn-lt"/>
            <a:ea typeface="Segoe UI Emoji" panose="020B0502040204020203" pitchFamily="34" charset="0"/>
            <a:cs typeface="Microsoft Sans Serif" panose="020B0604020202020204" pitchFamily="34" charset="0"/>
          </a:endParaRPr>
        </a:p>
      </xdr:txBody>
    </xdr:sp>
    <xdr:clientData/>
  </xdr:twoCellAnchor>
  <xdr:twoCellAnchor>
    <xdr:from>
      <xdr:col>25</xdr:col>
      <xdr:colOff>325764</xdr:colOff>
      <xdr:row>48</xdr:row>
      <xdr:rowOff>153481</xdr:rowOff>
    </xdr:from>
    <xdr:to>
      <xdr:col>27</xdr:col>
      <xdr:colOff>280031</xdr:colOff>
      <xdr:row>51</xdr:row>
      <xdr:rowOff>168319</xdr:rowOff>
    </xdr:to>
    <xdr:sp macro="" textlink="'Pivot table'!AB13">
      <xdr:nvSpPr>
        <xdr:cNvPr id="71" name="TextBox 70">
          <a:extLst>
            <a:ext uri="{FF2B5EF4-FFF2-40B4-BE49-F238E27FC236}">
              <a16:creationId xmlns:a16="http://schemas.microsoft.com/office/drawing/2014/main" id="{D654D6E7-9D92-4C32-92EE-CF69ACCA3420}"/>
            </a:ext>
          </a:extLst>
        </xdr:cNvPr>
        <xdr:cNvSpPr txBox="1"/>
      </xdr:nvSpPr>
      <xdr:spPr>
        <a:xfrm>
          <a:off x="15479173" y="9158936"/>
          <a:ext cx="1166540" cy="577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F410A6-E8A1-4820-9573-5ED8269A2987}" type="TxLink">
            <a:rPr lang="en-US" sz="2400" b="1" i="0" u="none" strike="noStrike">
              <a:solidFill>
                <a:schemeClr val="tx1"/>
              </a:solidFill>
              <a:latin typeface="+mn-lt"/>
              <a:ea typeface="Segoe UI Emoji" panose="020B0502040204020203" pitchFamily="34" charset="0"/>
              <a:cs typeface="Calibri"/>
            </a:rPr>
            <a:pPr algn="ctr"/>
            <a:t>31</a:t>
          </a:fld>
          <a:endParaRPr lang="en-US" sz="4400" b="1">
            <a:solidFill>
              <a:schemeClr val="tx1"/>
            </a:solidFill>
            <a:latin typeface="+mn-lt"/>
            <a:ea typeface="Segoe UI Emoji" panose="020B0502040204020203" pitchFamily="34" charset="0"/>
            <a:cs typeface="Microsoft Sans Serif" panose="020B0604020202020204" pitchFamily="34" charset="0"/>
          </a:endParaRPr>
        </a:p>
      </xdr:txBody>
    </xdr:sp>
    <xdr:clientData/>
  </xdr:twoCellAnchor>
  <xdr:twoCellAnchor>
    <xdr:from>
      <xdr:col>23</xdr:col>
      <xdr:colOff>127883</xdr:colOff>
      <xdr:row>38</xdr:row>
      <xdr:rowOff>125289</xdr:rowOff>
    </xdr:from>
    <xdr:to>
      <xdr:col>26</xdr:col>
      <xdr:colOff>277156</xdr:colOff>
      <xdr:row>43</xdr:row>
      <xdr:rowOff>14743</xdr:rowOff>
    </xdr:to>
    <xdr:sp macro="" textlink="'Pivot table'!AB4">
      <xdr:nvSpPr>
        <xdr:cNvPr id="63" name="TextBox 62">
          <a:extLst>
            <a:ext uri="{FF2B5EF4-FFF2-40B4-BE49-F238E27FC236}">
              <a16:creationId xmlns:a16="http://schemas.microsoft.com/office/drawing/2014/main" id="{4CC01AC6-8B0F-4B1C-8BC6-C2C44663A216}"/>
            </a:ext>
          </a:extLst>
        </xdr:cNvPr>
        <xdr:cNvSpPr txBox="1"/>
      </xdr:nvSpPr>
      <xdr:spPr>
        <a:xfrm>
          <a:off x="14069019" y="7254607"/>
          <a:ext cx="1967682" cy="8275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054EFF-D11B-4A49-B24B-E68E23A26912}" type="TxLink">
            <a:rPr lang="en-US" sz="1400" b="1" i="0" u="none" strike="noStrike">
              <a:solidFill>
                <a:schemeClr val="tx1"/>
              </a:solidFill>
              <a:latin typeface="Raleway SemiBold" pitchFamily="2" charset="0"/>
              <a:ea typeface="Calibri"/>
              <a:cs typeface="Calibri"/>
            </a:rPr>
            <a:pPr algn="ctr"/>
            <a:t>Customer Support</a:t>
          </a:fld>
          <a:endParaRPr lang="en-US" sz="2000" b="1">
            <a:solidFill>
              <a:schemeClr val="tx1"/>
            </a:solidFill>
            <a:latin typeface="Raleway SemiBold" pitchFamily="2" charset="0"/>
            <a:ea typeface="Microsoft Sans Serif" panose="020B0604020202020204" pitchFamily="34" charset="0"/>
            <a:cs typeface="Microsoft Sans Serif" panose="020B0604020202020204" pitchFamily="34" charset="0"/>
          </a:endParaRPr>
        </a:p>
      </xdr:txBody>
    </xdr:sp>
    <xdr:clientData/>
  </xdr:twoCellAnchor>
  <xdr:twoCellAnchor>
    <xdr:from>
      <xdr:col>4</xdr:col>
      <xdr:colOff>276087</xdr:colOff>
      <xdr:row>0</xdr:row>
      <xdr:rowOff>0</xdr:rowOff>
    </xdr:from>
    <xdr:to>
      <xdr:col>27</xdr:col>
      <xdr:colOff>427934</xdr:colOff>
      <xdr:row>13</xdr:row>
      <xdr:rowOff>124238</xdr:rowOff>
    </xdr:to>
    <xdr:graphicFrame macro="">
      <xdr:nvGraphicFramePr>
        <xdr:cNvPr id="78" name="Chart 77">
          <a:extLst>
            <a:ext uri="{FF2B5EF4-FFF2-40B4-BE49-F238E27FC236}">
              <a16:creationId xmlns:a16="http://schemas.microsoft.com/office/drawing/2014/main" id="{4DFD5E3E-C735-4A58-961B-BB50FC2CEF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469836</xdr:colOff>
      <xdr:row>23</xdr:row>
      <xdr:rowOff>320</xdr:rowOff>
    </xdr:from>
    <xdr:to>
      <xdr:col>18</xdr:col>
      <xdr:colOff>381000</xdr:colOff>
      <xdr:row>31</xdr:row>
      <xdr:rowOff>-1</xdr:rowOff>
    </xdr:to>
    <xdr:sp macro="" textlink="">
      <xdr:nvSpPr>
        <xdr:cNvPr id="80" name="TextBox 79">
          <a:extLst>
            <a:ext uri="{FF2B5EF4-FFF2-40B4-BE49-F238E27FC236}">
              <a16:creationId xmlns:a16="http://schemas.microsoft.com/office/drawing/2014/main" id="{4324B9EC-6F42-4995-AEFB-F17C615D7B52}"/>
            </a:ext>
          </a:extLst>
        </xdr:cNvPr>
        <xdr:cNvSpPr txBox="1"/>
      </xdr:nvSpPr>
      <xdr:spPr>
        <a:xfrm>
          <a:off x="7144392" y="4219542"/>
          <a:ext cx="4158608" cy="1467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i="0" u="none" strike="noStrike">
              <a:solidFill>
                <a:schemeClr val="dk1"/>
              </a:solidFill>
              <a:effectLst/>
              <a:latin typeface="Raleway SemiBold" pitchFamily="2" charset="0"/>
              <a:ea typeface="+mn-ea"/>
              <a:cs typeface="+mn-cs"/>
            </a:rPr>
            <a:t>Attrition by </a:t>
          </a:r>
          <a:r>
            <a:rPr lang="en-US" sz="2400" b="1">
              <a:solidFill>
                <a:sysClr val="windowText" lastClr="000000"/>
              </a:solidFill>
              <a:latin typeface="Raleway SemiBold" pitchFamily="2" charset="0"/>
              <a:ea typeface="Microsoft Sans Serif" panose="020B0604020202020204" pitchFamily="34" charset="0"/>
              <a:cs typeface="Microsoft Sans Serif" panose="020B0604020202020204" pitchFamily="34" charset="0"/>
            </a:rPr>
            <a:t>Department</a:t>
          </a:r>
          <a:r>
            <a:rPr lang="en-US" sz="3600"/>
            <a:t> </a:t>
          </a:r>
          <a:endParaRPr lang="en-US" sz="3200" b="0">
            <a:solidFill>
              <a:sysClr val="windowText" lastClr="000000"/>
            </a:solidFill>
            <a:latin typeface="Raleway SemiBold" pitchFamily="2" charset="0"/>
            <a:ea typeface="Microsoft Sans Serif" panose="020B0604020202020204" pitchFamily="34" charset="0"/>
            <a:cs typeface="Microsoft Sans Serif" panose="020B0604020202020204" pitchFamily="34" charset="0"/>
          </a:endParaRPr>
        </a:p>
      </xdr:txBody>
    </xdr:sp>
    <xdr:clientData/>
  </xdr:twoCellAnchor>
  <xdr:twoCellAnchor>
    <xdr:from>
      <xdr:col>4</xdr:col>
      <xdr:colOff>594592</xdr:colOff>
      <xdr:row>39</xdr:row>
      <xdr:rowOff>140854</xdr:rowOff>
    </xdr:from>
    <xdr:to>
      <xdr:col>13</xdr:col>
      <xdr:colOff>101023</xdr:colOff>
      <xdr:row>52</xdr:row>
      <xdr:rowOff>115455</xdr:rowOff>
    </xdr:to>
    <xdr:graphicFrame macro="">
      <xdr:nvGraphicFramePr>
        <xdr:cNvPr id="81" name="Chart 80">
          <a:extLst>
            <a:ext uri="{FF2B5EF4-FFF2-40B4-BE49-F238E27FC236}">
              <a16:creationId xmlns:a16="http://schemas.microsoft.com/office/drawing/2014/main" id="{DEBA0946-544D-4E6C-8BED-CB288EB4D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28</xdr:col>
      <xdr:colOff>17318</xdr:colOff>
      <xdr:row>15</xdr:row>
      <xdr:rowOff>55708</xdr:rowOff>
    </xdr:from>
    <xdr:to>
      <xdr:col>37</xdr:col>
      <xdr:colOff>126999</xdr:colOff>
      <xdr:row>31</xdr:row>
      <xdr:rowOff>79375</xdr:rowOff>
    </xdr:to>
    <xdr:sp macro="" textlink="">
      <xdr:nvSpPr>
        <xdr:cNvPr id="83" name="Rectangle: Rounded Corners 82">
          <a:extLst>
            <a:ext uri="{FF2B5EF4-FFF2-40B4-BE49-F238E27FC236}">
              <a16:creationId xmlns:a16="http://schemas.microsoft.com/office/drawing/2014/main" id="{E6D2F05C-D5AC-4F75-9D67-414E20D071B0}"/>
            </a:ext>
          </a:extLst>
        </xdr:cNvPr>
        <xdr:cNvSpPr/>
      </xdr:nvSpPr>
      <xdr:spPr>
        <a:xfrm>
          <a:off x="16908318" y="2913208"/>
          <a:ext cx="5538931" cy="3071667"/>
        </a:xfrm>
        <a:prstGeom prst="roundRect">
          <a:avLst>
            <a:gd name="adj" fmla="val 10835"/>
          </a:avLst>
        </a:prstGeom>
        <a:solidFill>
          <a:schemeClr val="bg1"/>
        </a:solidFill>
        <a:ln>
          <a:noFill/>
        </a:ln>
        <a:effectLst>
          <a:outerShdw blurRad="50800" dist="38100" dir="5400000" algn="t" rotWithShape="0">
            <a:srgbClr val="083E16">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204933</xdr:colOff>
      <xdr:row>20</xdr:row>
      <xdr:rowOff>50512</xdr:rowOff>
    </xdr:from>
    <xdr:to>
      <xdr:col>37</xdr:col>
      <xdr:colOff>7056</xdr:colOff>
      <xdr:row>29</xdr:row>
      <xdr:rowOff>36078</xdr:rowOff>
    </xdr:to>
    <xdr:graphicFrame macro="">
      <xdr:nvGraphicFramePr>
        <xdr:cNvPr id="82" name="Chart 81">
          <a:extLst>
            <a:ext uri="{FF2B5EF4-FFF2-40B4-BE49-F238E27FC236}">
              <a16:creationId xmlns:a16="http://schemas.microsoft.com/office/drawing/2014/main" id="{2202DBC3-9464-4CE4-9327-89CD674BF9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28</xdr:col>
      <xdr:colOff>588466</xdr:colOff>
      <xdr:row>16</xdr:row>
      <xdr:rowOff>120587</xdr:rowOff>
    </xdr:from>
    <xdr:to>
      <xdr:col>36</xdr:col>
      <xdr:colOff>163561</xdr:colOff>
      <xdr:row>19</xdr:row>
      <xdr:rowOff>186396</xdr:rowOff>
    </xdr:to>
    <xdr:sp macro="" textlink="">
      <xdr:nvSpPr>
        <xdr:cNvPr id="85" name="TextBox 84">
          <a:extLst>
            <a:ext uri="{FF2B5EF4-FFF2-40B4-BE49-F238E27FC236}">
              <a16:creationId xmlns:a16="http://schemas.microsoft.com/office/drawing/2014/main" id="{6C7A01B1-5983-4A9E-B33E-62042699F546}"/>
            </a:ext>
          </a:extLst>
        </xdr:cNvPr>
        <xdr:cNvSpPr txBox="1"/>
      </xdr:nvSpPr>
      <xdr:spPr>
        <a:xfrm>
          <a:off x="17479466" y="3168587"/>
          <a:ext cx="4401095" cy="637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ysClr val="windowText" lastClr="000000"/>
              </a:solidFill>
              <a:latin typeface="Raleway SemiBold" pitchFamily="2" charset="0"/>
              <a:ea typeface="Microsoft Sans Serif" panose="020B0604020202020204" pitchFamily="34" charset="0"/>
              <a:cs typeface="Microsoft Sans Serif" panose="020B0604020202020204" pitchFamily="34" charset="0"/>
            </a:rPr>
            <a:t>Performance</a:t>
          </a:r>
          <a:r>
            <a:rPr lang="en-US" sz="2000" b="0" baseline="0">
              <a:solidFill>
                <a:sysClr val="windowText" lastClr="000000"/>
              </a:solidFill>
              <a:latin typeface="Raleway SemiBold" pitchFamily="2" charset="0"/>
              <a:ea typeface="Microsoft Sans Serif" panose="020B0604020202020204" pitchFamily="34" charset="0"/>
              <a:cs typeface="Microsoft Sans Serif" panose="020B0604020202020204" pitchFamily="34" charset="0"/>
            </a:rPr>
            <a:t> Rate of Employees</a:t>
          </a:r>
          <a:endParaRPr lang="en-US" sz="1800" b="0">
            <a:solidFill>
              <a:sysClr val="windowText" lastClr="000000"/>
            </a:solidFill>
            <a:latin typeface="Raleway SemiBold" pitchFamily="2" charset="0"/>
            <a:ea typeface="Microsoft Sans Serif" panose="020B0604020202020204" pitchFamily="34" charset="0"/>
            <a:cs typeface="Microsoft Sans Serif" panose="020B0604020202020204" pitchFamily="34" charset="0"/>
          </a:endParaRPr>
        </a:p>
      </xdr:txBody>
    </xdr:sp>
    <xdr:clientData/>
  </xdr:twoCellAnchor>
  <xdr:twoCellAnchor>
    <xdr:from>
      <xdr:col>6</xdr:col>
      <xdr:colOff>385328</xdr:colOff>
      <xdr:row>36</xdr:row>
      <xdr:rowOff>24537</xdr:rowOff>
    </xdr:from>
    <xdr:to>
      <xdr:col>12</xdr:col>
      <xdr:colOff>598919</xdr:colOff>
      <xdr:row>40</xdr:row>
      <xdr:rowOff>67833</xdr:rowOff>
    </xdr:to>
    <xdr:sp macro="" textlink="">
      <xdr:nvSpPr>
        <xdr:cNvPr id="86" name="TextBox 85">
          <a:extLst>
            <a:ext uri="{FF2B5EF4-FFF2-40B4-BE49-F238E27FC236}">
              <a16:creationId xmlns:a16="http://schemas.microsoft.com/office/drawing/2014/main" id="{2DC428C0-5DB8-49D4-BDE9-0470151B0E67}"/>
            </a:ext>
          </a:extLst>
        </xdr:cNvPr>
        <xdr:cNvSpPr txBox="1"/>
      </xdr:nvSpPr>
      <xdr:spPr>
        <a:xfrm>
          <a:off x="4004828" y="6882537"/>
          <a:ext cx="3833091" cy="8052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0" i="0" u="none" strike="noStrike">
              <a:solidFill>
                <a:schemeClr val="dk1"/>
              </a:solidFill>
              <a:effectLst/>
              <a:latin typeface="Raleway SemiBold" pitchFamily="2" charset="0"/>
              <a:ea typeface="+mn-ea"/>
              <a:cs typeface="+mn-cs"/>
            </a:rPr>
            <a:t>Attrition</a:t>
          </a:r>
          <a:r>
            <a:rPr lang="en-US" sz="3200" b="0" i="0" u="none" strike="noStrike">
              <a:solidFill>
                <a:schemeClr val="dk1"/>
              </a:solidFill>
              <a:effectLst/>
              <a:latin typeface="Raleway SemiBold" pitchFamily="2" charset="0"/>
              <a:ea typeface="+mn-ea"/>
              <a:cs typeface="+mn-cs"/>
            </a:rPr>
            <a:t> </a:t>
          </a:r>
          <a:r>
            <a:rPr lang="en-US" sz="2800" b="0" i="0" u="none" strike="noStrike">
              <a:solidFill>
                <a:schemeClr val="dk1"/>
              </a:solidFill>
              <a:effectLst/>
              <a:latin typeface="Raleway SemiBold" pitchFamily="2" charset="0"/>
              <a:ea typeface="+mn-ea"/>
              <a:cs typeface="+mn-cs"/>
            </a:rPr>
            <a:t>by</a:t>
          </a:r>
          <a:r>
            <a:rPr lang="en-US" sz="3200" b="0" i="0" u="none" strike="noStrike">
              <a:solidFill>
                <a:schemeClr val="dk1"/>
              </a:solidFill>
              <a:effectLst/>
              <a:latin typeface="Raleway SemiBold" pitchFamily="2" charset="0"/>
              <a:ea typeface="+mn-ea"/>
              <a:cs typeface="+mn-cs"/>
            </a:rPr>
            <a:t> </a:t>
          </a:r>
          <a:r>
            <a:rPr lang="en-US" sz="2800" b="1" i="0" u="none" strike="noStrike">
              <a:solidFill>
                <a:sysClr val="windowText" lastClr="000000"/>
              </a:solidFill>
              <a:effectLst/>
              <a:latin typeface="Raleway SemiBold" pitchFamily="2" charset="0"/>
              <a:ea typeface="Microsoft Sans Serif" panose="020B0604020202020204" pitchFamily="34" charset="0"/>
              <a:cs typeface="Microsoft Sans Serif" panose="020B0604020202020204" pitchFamily="34" charset="0"/>
            </a:rPr>
            <a:t>Age</a:t>
          </a:r>
          <a:endParaRPr lang="en-US" sz="4000" b="0">
            <a:solidFill>
              <a:sysClr val="windowText" lastClr="000000"/>
            </a:solidFill>
            <a:latin typeface="Raleway SemiBold" pitchFamily="2" charset="0"/>
            <a:ea typeface="Microsoft Sans Serif" panose="020B0604020202020204" pitchFamily="34" charset="0"/>
            <a:cs typeface="Microsoft Sans Serif" panose="020B0604020202020204" pitchFamily="34" charset="0"/>
          </a:endParaRPr>
        </a:p>
      </xdr:txBody>
    </xdr:sp>
    <xdr:clientData/>
  </xdr:twoCellAnchor>
  <xdr:twoCellAnchor>
    <xdr:from>
      <xdr:col>22</xdr:col>
      <xdr:colOff>174440</xdr:colOff>
      <xdr:row>15</xdr:row>
      <xdr:rowOff>129978</xdr:rowOff>
    </xdr:from>
    <xdr:to>
      <xdr:col>27</xdr:col>
      <xdr:colOff>591704</xdr:colOff>
      <xdr:row>20</xdr:row>
      <xdr:rowOff>24165</xdr:rowOff>
    </xdr:to>
    <xdr:sp macro="" textlink="'Pivot table'!AB4">
      <xdr:nvSpPr>
        <xdr:cNvPr id="94" name="TextBox 93">
          <a:extLst>
            <a:ext uri="{FF2B5EF4-FFF2-40B4-BE49-F238E27FC236}">
              <a16:creationId xmlns:a16="http://schemas.microsoft.com/office/drawing/2014/main" id="{E88987BE-BAE5-4B9B-BBA6-C203B95342FD}"/>
            </a:ext>
          </a:extLst>
        </xdr:cNvPr>
        <xdr:cNvSpPr txBox="1"/>
      </xdr:nvSpPr>
      <xdr:spPr>
        <a:xfrm>
          <a:off x="13445940" y="2987478"/>
          <a:ext cx="3433514" cy="846687"/>
        </a:xfrm>
        <a:prstGeom prst="rect">
          <a:avLst/>
        </a:prstGeom>
        <a:noFill/>
        <a:ln w="9525" cmpd="sng">
          <a:noFill/>
        </a:ln>
        <a:effectLst>
          <a:glow rad="152400">
            <a:schemeClr val="accent4">
              <a:satMod val="175000"/>
              <a:alpha val="63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2800" b="1" i="0" u="none" strike="noStrike">
              <a:solidFill>
                <a:srgbClr val="000000"/>
              </a:solidFill>
              <a:latin typeface="Raleway SemiBold" pitchFamily="2" charset="0"/>
              <a:ea typeface="Calibri"/>
              <a:cs typeface="Calibri"/>
            </a:rPr>
            <a:t>Gender Wise</a:t>
          </a:r>
        </a:p>
      </xdr:txBody>
    </xdr:sp>
    <xdr:clientData/>
  </xdr:twoCellAnchor>
  <xdr:twoCellAnchor>
    <xdr:from>
      <xdr:col>28</xdr:col>
      <xdr:colOff>31014</xdr:colOff>
      <xdr:row>33</xdr:row>
      <xdr:rowOff>50639</xdr:rowOff>
    </xdr:from>
    <xdr:to>
      <xdr:col>37</xdr:col>
      <xdr:colOff>145987</xdr:colOff>
      <xdr:row>53</xdr:row>
      <xdr:rowOff>146277</xdr:rowOff>
    </xdr:to>
    <xdr:sp macro="" textlink="">
      <xdr:nvSpPr>
        <xdr:cNvPr id="100" name="Rectangle: Rounded Corners 99">
          <a:extLst>
            <a:ext uri="{FF2B5EF4-FFF2-40B4-BE49-F238E27FC236}">
              <a16:creationId xmlns:a16="http://schemas.microsoft.com/office/drawing/2014/main" id="{4F32A8D6-FDD7-4BFD-A482-8BB061743AE3}"/>
            </a:ext>
          </a:extLst>
        </xdr:cNvPr>
        <xdr:cNvSpPr/>
      </xdr:nvSpPr>
      <xdr:spPr>
        <a:xfrm>
          <a:off x="17020792" y="6104306"/>
          <a:ext cx="5575973" cy="3764527"/>
        </a:xfrm>
        <a:prstGeom prst="roundRect">
          <a:avLst>
            <a:gd name="adj" fmla="val 10835"/>
          </a:avLst>
        </a:prstGeom>
        <a:solidFill>
          <a:schemeClr val="bg1"/>
        </a:solidFill>
        <a:ln>
          <a:noFill/>
        </a:ln>
        <a:effectLst>
          <a:outerShdw blurRad="50800" dist="38100" dir="5400000" algn="t" rotWithShape="0">
            <a:srgbClr val="083E16">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366675</xdr:colOff>
      <xdr:row>7</xdr:row>
      <xdr:rowOff>80530</xdr:rowOff>
    </xdr:from>
    <xdr:to>
      <xdr:col>31</xdr:col>
      <xdr:colOff>423333</xdr:colOff>
      <xdr:row>11</xdr:row>
      <xdr:rowOff>169334</xdr:rowOff>
    </xdr:to>
    <mc:AlternateContent xmlns:mc="http://schemas.openxmlformats.org/markup-compatibility/2006" xmlns:a14="http://schemas.microsoft.com/office/drawing/2010/main">
      <mc:Choice Requires="a14">
        <xdr:graphicFrame macro="">
          <xdr:nvGraphicFramePr>
            <xdr:cNvPr id="102" name="month">
              <a:extLst>
                <a:ext uri="{FF2B5EF4-FFF2-40B4-BE49-F238E27FC236}">
                  <a16:creationId xmlns:a16="http://schemas.microsoft.com/office/drawing/2014/main" id="{4085A4E0-C52B-4CDB-BE87-72ED74FB4D1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824740" y="1371014"/>
              <a:ext cx="16648593" cy="8262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508002</xdr:colOff>
      <xdr:row>0</xdr:row>
      <xdr:rowOff>0</xdr:rowOff>
    </xdr:from>
    <xdr:to>
      <xdr:col>28</xdr:col>
      <xdr:colOff>444692</xdr:colOff>
      <xdr:row>7</xdr:row>
      <xdr:rowOff>70555</xdr:rowOff>
    </xdr:to>
    <mc:AlternateContent xmlns:mc="http://schemas.openxmlformats.org/markup-compatibility/2006" xmlns:a14="http://schemas.microsoft.com/office/drawing/2010/main">
      <mc:Choice Requires="a14">
        <xdr:graphicFrame macro="">
          <xdr:nvGraphicFramePr>
            <xdr:cNvPr id="103" name="Department">
              <a:extLst>
                <a:ext uri="{FF2B5EF4-FFF2-40B4-BE49-F238E27FC236}">
                  <a16:creationId xmlns:a16="http://schemas.microsoft.com/office/drawing/2014/main" id="{8F4E07B5-B5D6-427F-9FA9-CD2C2410E50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496712" y="0"/>
              <a:ext cx="9154432" cy="13610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49405</xdr:colOff>
      <xdr:row>7</xdr:row>
      <xdr:rowOff>18465</xdr:rowOff>
    </xdr:from>
    <xdr:to>
      <xdr:col>36</xdr:col>
      <xdr:colOff>467993</xdr:colOff>
      <xdr:row>12</xdr:row>
      <xdr:rowOff>42334</xdr:rowOff>
    </xdr:to>
    <mc:AlternateContent xmlns:mc="http://schemas.openxmlformats.org/markup-compatibility/2006" xmlns:a14="http://schemas.microsoft.com/office/drawing/2010/main">
      <mc:Choice Requires="a14">
        <xdr:graphicFrame macro="">
          <xdr:nvGraphicFramePr>
            <xdr:cNvPr id="104" name="Gender">
              <a:extLst>
                <a:ext uri="{FF2B5EF4-FFF2-40B4-BE49-F238E27FC236}">
                  <a16:creationId xmlns:a16="http://schemas.microsoft.com/office/drawing/2014/main" id="{9A53E69B-BF20-43F9-94BD-D22B2AC6B0A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9713921" y="1308949"/>
              <a:ext cx="2876653" cy="9456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112889</xdr:colOff>
      <xdr:row>35</xdr:row>
      <xdr:rowOff>43722</xdr:rowOff>
    </xdr:from>
    <xdr:to>
      <xdr:col>37</xdr:col>
      <xdr:colOff>112888</xdr:colOff>
      <xdr:row>52</xdr:row>
      <xdr:rowOff>127001</xdr:rowOff>
    </xdr:to>
    <xdr:graphicFrame macro="">
      <xdr:nvGraphicFramePr>
        <xdr:cNvPr id="106" name="Chart 105">
          <a:extLst>
            <a:ext uri="{FF2B5EF4-FFF2-40B4-BE49-F238E27FC236}">
              <a16:creationId xmlns:a16="http://schemas.microsoft.com/office/drawing/2014/main" id="{2E129C38-9529-41D6-B8BE-1EBD113609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25</xdr:col>
      <xdr:colOff>177085</xdr:colOff>
      <xdr:row>34</xdr:row>
      <xdr:rowOff>24146</xdr:rowOff>
    </xdr:from>
    <xdr:to>
      <xdr:col>37</xdr:col>
      <xdr:colOff>171979</xdr:colOff>
      <xdr:row>37</xdr:row>
      <xdr:rowOff>171981</xdr:rowOff>
    </xdr:to>
    <xdr:sp macro="" textlink="'Pivot table'!AB4">
      <xdr:nvSpPr>
        <xdr:cNvPr id="107" name="TextBox 106">
          <a:extLst>
            <a:ext uri="{FF2B5EF4-FFF2-40B4-BE49-F238E27FC236}">
              <a16:creationId xmlns:a16="http://schemas.microsoft.com/office/drawing/2014/main" id="{A03C2A8C-9C75-429F-93A4-4C0EA836638F}"/>
            </a:ext>
          </a:extLst>
        </xdr:cNvPr>
        <xdr:cNvSpPr txBox="1"/>
      </xdr:nvSpPr>
      <xdr:spPr>
        <a:xfrm>
          <a:off x="15390627" y="6321229"/>
          <a:ext cx="7297394" cy="703460"/>
        </a:xfrm>
        <a:prstGeom prst="rect">
          <a:avLst/>
        </a:prstGeom>
        <a:noFill/>
        <a:ln w="9525" cmpd="sng">
          <a:noFill/>
        </a:ln>
        <a:effectLst>
          <a:glow rad="152400">
            <a:schemeClr val="accent4">
              <a:satMod val="175000"/>
              <a:alpha val="63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2800" b="1" i="0" u="none" strike="noStrike">
              <a:solidFill>
                <a:srgbClr val="000000"/>
              </a:solidFill>
              <a:latin typeface="Raleway SemiBold" pitchFamily="2" charset="0"/>
              <a:ea typeface="Calibri"/>
              <a:cs typeface="Calibri"/>
            </a:rPr>
            <a:t>		Employee</a:t>
          </a:r>
          <a:r>
            <a:rPr lang="en-US" sz="2800" b="1" i="0" u="none" strike="noStrike" baseline="0">
              <a:solidFill>
                <a:srgbClr val="000000"/>
              </a:solidFill>
              <a:latin typeface="Raleway SemiBold" pitchFamily="2" charset="0"/>
              <a:ea typeface="Calibri"/>
              <a:cs typeface="Calibri"/>
            </a:rPr>
            <a:t> Ratio by Education</a:t>
          </a:r>
          <a:endParaRPr lang="en-US" sz="2800" b="1" i="0" u="none" strike="noStrike">
            <a:solidFill>
              <a:srgbClr val="000000"/>
            </a:solidFill>
            <a:latin typeface="Raleway SemiBold" pitchFamily="2" charset="0"/>
            <a:ea typeface="Calibri"/>
            <a:cs typeface="Calibri"/>
          </a:endParaRPr>
        </a:p>
      </xdr:txBody>
    </xdr:sp>
    <xdr:clientData/>
  </xdr:twoCellAnchor>
  <xdr:twoCellAnchor>
    <xdr:from>
      <xdr:col>1</xdr:col>
      <xdr:colOff>105526</xdr:colOff>
      <xdr:row>15</xdr:row>
      <xdr:rowOff>140390</xdr:rowOff>
    </xdr:from>
    <xdr:to>
      <xdr:col>3</xdr:col>
      <xdr:colOff>536450</xdr:colOff>
      <xdr:row>18</xdr:row>
      <xdr:rowOff>6145</xdr:rowOff>
    </xdr:to>
    <xdr:sp macro="" textlink="">
      <xdr:nvSpPr>
        <xdr:cNvPr id="108" name="TextBox 107">
          <a:extLst>
            <a:ext uri="{FF2B5EF4-FFF2-40B4-BE49-F238E27FC236}">
              <a16:creationId xmlns:a16="http://schemas.microsoft.com/office/drawing/2014/main" id="{00D86FB3-8CA8-4927-870A-D083847B01B3}"/>
            </a:ext>
          </a:extLst>
        </xdr:cNvPr>
        <xdr:cNvSpPr txBox="1"/>
      </xdr:nvSpPr>
      <xdr:spPr>
        <a:xfrm>
          <a:off x="712304" y="2892057"/>
          <a:ext cx="1644479" cy="416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a:latin typeface="Segoe UI Emoji" panose="020B0502040204020203" pitchFamily="34" charset="0"/>
            <a:ea typeface="Segoe UI Emoji" panose="020B0502040204020203" pitchFamily="34" charset="0"/>
          </a:endParaRPr>
        </a:p>
      </xdr:txBody>
    </xdr:sp>
    <xdr:clientData/>
  </xdr:twoCellAnchor>
  <xdr:twoCellAnchor>
    <xdr:from>
      <xdr:col>1</xdr:col>
      <xdr:colOff>9351</xdr:colOff>
      <xdr:row>20</xdr:row>
      <xdr:rowOff>62972</xdr:rowOff>
    </xdr:from>
    <xdr:to>
      <xdr:col>4</xdr:col>
      <xdr:colOff>497490</xdr:colOff>
      <xdr:row>25</xdr:row>
      <xdr:rowOff>63258</xdr:rowOff>
    </xdr:to>
    <xdr:sp macro="" textlink="">
      <xdr:nvSpPr>
        <xdr:cNvPr id="109" name="TextBox 108">
          <a:hlinkClick xmlns:r="http://schemas.openxmlformats.org/officeDocument/2006/relationships" r:id="rId14"/>
          <a:extLst>
            <a:ext uri="{FF2B5EF4-FFF2-40B4-BE49-F238E27FC236}">
              <a16:creationId xmlns:a16="http://schemas.microsoft.com/office/drawing/2014/main" id="{87C40D03-DF9F-4E15-831A-ADFDC686BFC8}"/>
            </a:ext>
          </a:extLst>
        </xdr:cNvPr>
        <xdr:cNvSpPr txBox="1"/>
      </xdr:nvSpPr>
      <xdr:spPr>
        <a:xfrm>
          <a:off x="617330" y="3845951"/>
          <a:ext cx="2312075" cy="946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lumMod val="65000"/>
                </a:schemeClr>
              </a:solidFill>
              <a:latin typeface="Segoe UI Emoji" panose="020B0502040204020203" pitchFamily="34" charset="0"/>
              <a:ea typeface="Segoe UI Emoji" panose="020B0502040204020203" pitchFamily="34" charset="0"/>
            </a:rPr>
            <a:t>Employee Demographics</a:t>
          </a:r>
        </a:p>
      </xdr:txBody>
    </xdr:sp>
    <xdr:clientData/>
  </xdr:twoCellAnchor>
  <xdr:twoCellAnchor>
    <xdr:from>
      <xdr:col>1</xdr:col>
      <xdr:colOff>9351</xdr:colOff>
      <xdr:row>30</xdr:row>
      <xdr:rowOff>138157</xdr:rowOff>
    </xdr:from>
    <xdr:to>
      <xdr:col>3</xdr:col>
      <xdr:colOff>578272</xdr:colOff>
      <xdr:row>37</xdr:row>
      <xdr:rowOff>38590</xdr:rowOff>
    </xdr:to>
    <xdr:sp macro="" textlink="">
      <xdr:nvSpPr>
        <xdr:cNvPr id="110" name="TextBox 109">
          <a:hlinkClick xmlns:r="http://schemas.openxmlformats.org/officeDocument/2006/relationships" r:id="rId15"/>
          <a:extLst>
            <a:ext uri="{FF2B5EF4-FFF2-40B4-BE49-F238E27FC236}">
              <a16:creationId xmlns:a16="http://schemas.microsoft.com/office/drawing/2014/main" id="{CEF07C53-31F9-4DFF-8ABA-D5A6022D4777}"/>
            </a:ext>
          </a:extLst>
        </xdr:cNvPr>
        <xdr:cNvSpPr txBox="1"/>
      </xdr:nvSpPr>
      <xdr:spPr>
        <a:xfrm>
          <a:off x="617330" y="5812625"/>
          <a:ext cx="1784878" cy="1224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lumMod val="65000"/>
                </a:schemeClr>
              </a:solidFill>
              <a:latin typeface="Segoe UI Emoji" panose="020B0502040204020203" pitchFamily="34" charset="0"/>
              <a:ea typeface="Segoe UI Emoji" panose="020B0502040204020203" pitchFamily="34" charset="0"/>
            </a:rPr>
            <a:t>Performance &amp; Satisfaction</a:t>
          </a:r>
        </a:p>
      </xdr:txBody>
    </xdr:sp>
    <xdr:clientData/>
  </xdr:twoCellAnchor>
  <xdr:twoCellAnchor>
    <xdr:from>
      <xdr:col>1</xdr:col>
      <xdr:colOff>9351</xdr:colOff>
      <xdr:row>25</xdr:row>
      <xdr:rowOff>165774</xdr:rowOff>
    </xdr:from>
    <xdr:to>
      <xdr:col>3</xdr:col>
      <xdr:colOff>582742</xdr:colOff>
      <xdr:row>30</xdr:row>
      <xdr:rowOff>128734</xdr:rowOff>
    </xdr:to>
    <xdr:sp macro="" textlink="">
      <xdr:nvSpPr>
        <xdr:cNvPr id="112" name="TextBox 111">
          <a:hlinkClick xmlns:r="http://schemas.openxmlformats.org/officeDocument/2006/relationships" r:id="rId16"/>
          <a:extLst>
            <a:ext uri="{FF2B5EF4-FFF2-40B4-BE49-F238E27FC236}">
              <a16:creationId xmlns:a16="http://schemas.microsoft.com/office/drawing/2014/main" id="{DCFB95EA-9045-4326-964A-5BD6DE720FDF}"/>
            </a:ext>
          </a:extLst>
        </xdr:cNvPr>
        <xdr:cNvSpPr txBox="1"/>
      </xdr:nvSpPr>
      <xdr:spPr>
        <a:xfrm>
          <a:off x="617330" y="4894497"/>
          <a:ext cx="1789348" cy="908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lumMod val="65000"/>
                </a:schemeClr>
              </a:solidFill>
              <a:latin typeface="Segoe UI Emoji" panose="020B0502040204020203" pitchFamily="34" charset="0"/>
              <a:ea typeface="Segoe UI Emoji" panose="020B0502040204020203" pitchFamily="34" charset="0"/>
            </a:rPr>
            <a:t>Compensation &amp; Salary</a:t>
          </a:r>
        </a:p>
      </xdr:txBody>
    </xdr:sp>
    <xdr:clientData/>
  </xdr:twoCellAnchor>
  <xdr:twoCellAnchor>
    <xdr:from>
      <xdr:col>1</xdr:col>
      <xdr:colOff>9351</xdr:colOff>
      <xdr:row>15</xdr:row>
      <xdr:rowOff>74258</xdr:rowOff>
    </xdr:from>
    <xdr:to>
      <xdr:col>2</xdr:col>
      <xdr:colOff>579861</xdr:colOff>
      <xdr:row>20</xdr:row>
      <xdr:rowOff>127407</xdr:rowOff>
    </xdr:to>
    <xdr:sp macro="" textlink="">
      <xdr:nvSpPr>
        <xdr:cNvPr id="114" name="TextBox 113">
          <a:hlinkClick xmlns:r="http://schemas.openxmlformats.org/officeDocument/2006/relationships" r:id="rId17"/>
          <a:extLst>
            <a:ext uri="{FF2B5EF4-FFF2-40B4-BE49-F238E27FC236}">
              <a16:creationId xmlns:a16="http://schemas.microsoft.com/office/drawing/2014/main" id="{31E7AAC0-4483-4256-A432-DD4CD681CCC6}"/>
            </a:ext>
          </a:extLst>
        </xdr:cNvPr>
        <xdr:cNvSpPr txBox="1"/>
      </xdr:nvSpPr>
      <xdr:spPr>
        <a:xfrm>
          <a:off x="617330" y="2911492"/>
          <a:ext cx="1178488" cy="998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lumMod val="65000"/>
                </a:schemeClr>
              </a:solidFill>
              <a:latin typeface="Segoe UI Emoji" panose="020B0502040204020203" pitchFamily="34" charset="0"/>
              <a:ea typeface="Segoe UI Emoji" panose="020B0502040204020203" pitchFamily="34" charset="0"/>
            </a:rPr>
            <a:t>Attrition</a:t>
          </a:r>
          <a:r>
            <a:rPr lang="en-US" sz="2000" b="1">
              <a:solidFill>
                <a:schemeClr val="bg1">
                  <a:lumMod val="65000"/>
                </a:schemeClr>
              </a:solidFill>
            </a:rPr>
            <a:t> </a:t>
          </a:r>
          <a:r>
            <a:rPr lang="en-US" sz="2000" b="1">
              <a:solidFill>
                <a:schemeClr val="bg1">
                  <a:lumMod val="65000"/>
                </a:schemeClr>
              </a:solidFill>
              <a:latin typeface="Segoe UI Emoji" panose="020B0502040204020203" pitchFamily="34" charset="0"/>
              <a:ea typeface="Segoe UI Emoji" panose="020B0502040204020203" pitchFamily="34" charset="0"/>
            </a:rPr>
            <a:t>Analysis</a:t>
          </a:r>
        </a:p>
      </xdr:txBody>
    </xdr:sp>
    <xdr:clientData/>
  </xdr:twoCellAnchor>
  <xdr:twoCellAnchor>
    <xdr:from>
      <xdr:col>1</xdr:col>
      <xdr:colOff>87107</xdr:colOff>
      <xdr:row>35</xdr:row>
      <xdr:rowOff>121599</xdr:rowOff>
    </xdr:from>
    <xdr:to>
      <xdr:col>3</xdr:col>
      <xdr:colOff>309468</xdr:colOff>
      <xdr:row>38</xdr:row>
      <xdr:rowOff>53371</xdr:rowOff>
    </xdr:to>
    <xdr:sp macro="" textlink="">
      <xdr:nvSpPr>
        <xdr:cNvPr id="115" name="TextBox 114">
          <a:hlinkClick xmlns:r="http://schemas.openxmlformats.org/officeDocument/2006/relationships" r:id="rId18"/>
          <a:extLst>
            <a:ext uri="{FF2B5EF4-FFF2-40B4-BE49-F238E27FC236}">
              <a16:creationId xmlns:a16="http://schemas.microsoft.com/office/drawing/2014/main" id="{E09015F8-529A-46DE-9878-B45F5DC8B169}"/>
            </a:ext>
          </a:extLst>
        </xdr:cNvPr>
        <xdr:cNvSpPr txBox="1"/>
      </xdr:nvSpPr>
      <xdr:spPr>
        <a:xfrm>
          <a:off x="696189" y="6471599"/>
          <a:ext cx="1440524" cy="476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baseline="0">
              <a:solidFill>
                <a:schemeClr val="bg1">
                  <a:lumMod val="65000"/>
                </a:schemeClr>
              </a:solidFill>
              <a:latin typeface="Segoe UI Emoji" panose="020B0502040204020203" pitchFamily="34" charset="0"/>
              <a:ea typeface="Segoe UI Emoji" panose="020B0502040204020203" pitchFamily="34" charset="0"/>
            </a:rPr>
            <a:t>About</a:t>
          </a:r>
          <a:endParaRPr lang="en-US" sz="2000" b="1">
            <a:solidFill>
              <a:schemeClr val="bg1">
                <a:lumMod val="65000"/>
              </a:schemeClr>
            </a:solidFill>
            <a:latin typeface="Segoe UI Emoji" panose="020B0502040204020203" pitchFamily="34" charset="0"/>
            <a:ea typeface="Segoe UI Emoji" panose="020B0502040204020203" pitchFamily="34" charset="0"/>
          </a:endParaRPr>
        </a:p>
      </xdr:txBody>
    </xdr:sp>
    <xdr:clientData/>
  </xdr:twoCellAnchor>
  <xdr:twoCellAnchor editAs="oneCell">
    <xdr:from>
      <xdr:col>0</xdr:col>
      <xdr:colOff>294894</xdr:colOff>
      <xdr:row>16</xdr:row>
      <xdr:rowOff>102525</xdr:rowOff>
    </xdr:from>
    <xdr:to>
      <xdr:col>1</xdr:col>
      <xdr:colOff>51701</xdr:colOff>
      <xdr:row>18</xdr:row>
      <xdr:rowOff>99483</xdr:rowOff>
    </xdr:to>
    <xdr:pic>
      <xdr:nvPicPr>
        <xdr:cNvPr id="118" name="Picture 117">
          <a:extLst>
            <a:ext uri="{FF2B5EF4-FFF2-40B4-BE49-F238E27FC236}">
              <a16:creationId xmlns:a16="http://schemas.microsoft.com/office/drawing/2014/main" id="{D759EC56-884E-4335-A830-13322745FDD7}"/>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294894" y="3082792"/>
          <a:ext cx="366407" cy="369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94433</xdr:colOff>
      <xdr:row>20</xdr:row>
      <xdr:rowOff>48279</xdr:rowOff>
    </xdr:from>
    <xdr:to>
      <xdr:col>1</xdr:col>
      <xdr:colOff>215552</xdr:colOff>
      <xdr:row>24</xdr:row>
      <xdr:rowOff>44633</xdr:rowOff>
    </xdr:to>
    <xdr:pic>
      <xdr:nvPicPr>
        <xdr:cNvPr id="119" name="Picture 118">
          <a:extLst>
            <a:ext uri="{FF2B5EF4-FFF2-40B4-BE49-F238E27FC236}">
              <a16:creationId xmlns:a16="http://schemas.microsoft.com/office/drawing/2014/main" id="{A1E2FFE7-74CD-4E38-85EC-1C39D31C1C02}"/>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94433" y="3776719"/>
          <a:ext cx="732816" cy="7420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131535</xdr:colOff>
      <xdr:row>26</xdr:row>
      <xdr:rowOff>68133</xdr:rowOff>
    </xdr:from>
    <xdr:to>
      <xdr:col>1</xdr:col>
      <xdr:colOff>62114</xdr:colOff>
      <xdr:row>29</xdr:row>
      <xdr:rowOff>37353</xdr:rowOff>
    </xdr:to>
    <xdr:pic>
      <xdr:nvPicPr>
        <xdr:cNvPr id="52" name="Picture 51">
          <a:extLst>
            <a:ext uri="{FF2B5EF4-FFF2-40B4-BE49-F238E27FC236}">
              <a16:creationId xmlns:a16="http://schemas.microsoft.com/office/drawing/2014/main" id="{D4D87125-F0F6-4526-BAF0-CF106CA41690}"/>
            </a:ext>
          </a:extLst>
        </xdr:cNvPr>
        <xdr:cNvPicPr>
          <a:picLocks noChangeAspect="1"/>
        </xdr:cNvPicPr>
      </xdr:nvPicPr>
      <xdr:blipFill>
        <a:blip xmlns:r="http://schemas.openxmlformats.org/officeDocument/2006/relationships" r:embed="rId21"/>
        <a:stretch>
          <a:fillRect/>
        </a:stretch>
      </xdr:blipFill>
      <xdr:spPr>
        <a:xfrm>
          <a:off x="131535" y="4924015"/>
          <a:ext cx="537564" cy="529514"/>
        </a:xfrm>
        <a:prstGeom prst="rect">
          <a:avLst/>
        </a:prstGeom>
      </xdr:spPr>
    </xdr:pic>
    <xdr:clientData/>
  </xdr:twoCellAnchor>
  <xdr:twoCellAnchor editAs="oneCell">
    <xdr:from>
      <xdr:col>0</xdr:col>
      <xdr:colOff>195954</xdr:colOff>
      <xdr:row>31</xdr:row>
      <xdr:rowOff>122116</xdr:rowOff>
    </xdr:from>
    <xdr:to>
      <xdr:col>1</xdr:col>
      <xdr:colOff>47510</xdr:colOff>
      <xdr:row>34</xdr:row>
      <xdr:rowOff>15171</xdr:rowOff>
    </xdr:to>
    <xdr:pic>
      <xdr:nvPicPr>
        <xdr:cNvPr id="120" name="Picture 119">
          <a:extLst>
            <a:ext uri="{FF2B5EF4-FFF2-40B4-BE49-F238E27FC236}">
              <a16:creationId xmlns:a16="http://schemas.microsoft.com/office/drawing/2014/main" id="{3E7B7BAC-ABED-4397-BC49-F5C9D7698224}"/>
            </a:ext>
          </a:extLst>
        </xdr:cNvPr>
        <xdr:cNvPicPr>
          <a:picLocks noChangeAspect="1"/>
        </xdr:cNvPicPr>
      </xdr:nvPicPr>
      <xdr:blipFill>
        <a:blip xmlns:r="http://schemas.openxmlformats.org/officeDocument/2006/relationships" r:embed="rId22"/>
        <a:stretch>
          <a:fillRect/>
        </a:stretch>
      </xdr:blipFill>
      <xdr:spPr>
        <a:xfrm>
          <a:off x="195954" y="5800481"/>
          <a:ext cx="462133" cy="442575"/>
        </a:xfrm>
        <a:prstGeom prst="rect">
          <a:avLst/>
        </a:prstGeom>
      </xdr:spPr>
    </xdr:pic>
    <xdr:clientData/>
  </xdr:twoCellAnchor>
  <xdr:twoCellAnchor editAs="oneCell">
    <xdr:from>
      <xdr:col>0</xdr:col>
      <xdr:colOff>207189</xdr:colOff>
      <xdr:row>35</xdr:row>
      <xdr:rowOff>56638</xdr:rowOff>
    </xdr:from>
    <xdr:to>
      <xdr:col>1</xdr:col>
      <xdr:colOff>85481</xdr:colOff>
      <xdr:row>37</xdr:row>
      <xdr:rowOff>177417</xdr:rowOff>
    </xdr:to>
    <xdr:pic>
      <xdr:nvPicPr>
        <xdr:cNvPr id="122" name="Picture 121">
          <a:extLst>
            <a:ext uri="{FF2B5EF4-FFF2-40B4-BE49-F238E27FC236}">
              <a16:creationId xmlns:a16="http://schemas.microsoft.com/office/drawing/2014/main" id="{744A105B-3205-471F-AC7F-C162585CE0BC}"/>
            </a:ext>
          </a:extLst>
        </xdr:cNvPr>
        <xdr:cNvPicPr>
          <a:picLocks noChangeAspect="1"/>
        </xdr:cNvPicPr>
      </xdr:nvPicPr>
      <xdr:blipFill>
        <a:blip xmlns:r="http://schemas.openxmlformats.org/officeDocument/2006/relationships" r:embed="rId23"/>
        <a:stretch>
          <a:fillRect/>
        </a:stretch>
      </xdr:blipFill>
      <xdr:spPr>
        <a:xfrm>
          <a:off x="207189" y="6406638"/>
          <a:ext cx="487374" cy="483636"/>
        </a:xfrm>
        <a:prstGeom prst="rect">
          <a:avLst/>
        </a:prstGeom>
      </xdr:spPr>
    </xdr:pic>
    <xdr:clientData/>
  </xdr:twoCellAnchor>
  <xdr:twoCellAnchor>
    <xdr:from>
      <xdr:col>37</xdr:col>
      <xdr:colOff>444500</xdr:colOff>
      <xdr:row>1</xdr:row>
      <xdr:rowOff>142875</xdr:rowOff>
    </xdr:from>
    <xdr:to>
      <xdr:col>43</xdr:col>
      <xdr:colOff>158750</xdr:colOff>
      <xdr:row>17</xdr:row>
      <xdr:rowOff>95250</xdr:rowOff>
    </xdr:to>
    <xdr:sp macro="" textlink="">
      <xdr:nvSpPr>
        <xdr:cNvPr id="5" name="TextBox 4">
          <a:extLst>
            <a:ext uri="{FF2B5EF4-FFF2-40B4-BE49-F238E27FC236}">
              <a16:creationId xmlns:a16="http://schemas.microsoft.com/office/drawing/2014/main" id="{6B2D96BF-6D67-ABA7-20B2-83DA04E685DB}"/>
            </a:ext>
          </a:extLst>
        </xdr:cNvPr>
        <xdr:cNvSpPr txBox="1"/>
      </xdr:nvSpPr>
      <xdr:spPr>
        <a:xfrm>
          <a:off x="22764750" y="333375"/>
          <a:ext cx="3333750" cy="3000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a:r>
            <a:rPr lang="en-US" sz="2000" b="1"/>
            <a:t>Dashboard (Overview</a:t>
          </a:r>
          <a:r>
            <a:rPr lang="en-US" sz="1600" b="1"/>
            <a:t>):</a:t>
          </a:r>
          <a:endParaRPr lang="en-US" sz="1600"/>
        </a:p>
        <a:p>
          <a:pPr algn="ctr" rtl="0"/>
          <a:r>
            <a:rPr lang="en-US" sz="1600" b="1"/>
            <a:t>Out of 1,480 total employees, 1,058 are still working — so 422 have left, giving an attrition rate of 29%. R&amp;D has the most employees (858, 58%), then Sales (406). Most workers are male (60%), and the average age is 39.</a:t>
          </a:r>
        </a:p>
        <a:p>
          <a:endParaRPr lang="en-US" sz="11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0.38599</cdr:x>
      <cdr:y>0.22853</cdr:y>
    </cdr:from>
    <cdr:to>
      <cdr:x>0.6657</cdr:x>
      <cdr:y>0.44552</cdr:y>
    </cdr:to>
    <cdr:sp macro="" textlink="'Pivot table'!$T$33">
      <cdr:nvSpPr>
        <cdr:cNvPr id="2" name="TextBox 28">
          <a:extLst xmlns:a="http://schemas.openxmlformats.org/drawingml/2006/main">
            <a:ext uri="{FF2B5EF4-FFF2-40B4-BE49-F238E27FC236}">
              <a16:creationId xmlns:a16="http://schemas.microsoft.com/office/drawing/2014/main" id="{E0E9F8A2-0826-45F5-AE9E-CFAC7BBC4A42}"/>
            </a:ext>
          </a:extLst>
        </cdr:cNvPr>
        <cdr:cNvSpPr txBox="1"/>
      </cdr:nvSpPr>
      <cdr:spPr>
        <a:xfrm xmlns:a="http://schemas.openxmlformats.org/drawingml/2006/main">
          <a:off x="1977576" y="719192"/>
          <a:ext cx="1433067" cy="682872"/>
        </a:xfrm>
        <a:prstGeom xmlns:a="http://schemas.openxmlformats.org/drawingml/2006/main" prst="rect">
          <a:avLst/>
        </a:prstGeom>
        <a:noFill xmlns:a="http://schemas.openxmlformats.org/drawingml/2006/main"/>
        <a:ln xmlns:a="http://schemas.openxmlformats.org/drawingml/2006/main" w="9525" cmpd="sng">
          <a:noFill/>
        </a:ln>
        <a:effectLst xmlns:a="http://schemas.openxmlformats.org/drawingml/2006/main">
          <a:glow rad="152400">
            <a:schemeClr val="accent4">
              <a:satMod val="175000"/>
              <a:alpha val="63000"/>
            </a:schemeClr>
          </a:glow>
        </a:effectLst>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D18E0DF6-5B18-45BB-9B3F-69FB54F9A4FB}" type="TxLink">
            <a:rPr lang="en-US" sz="4000" b="1" i="0" u="none" strike="noStrike">
              <a:solidFill>
                <a:srgbClr val="000000"/>
              </a:solidFill>
              <a:latin typeface="Calibri"/>
              <a:ea typeface="Calibri"/>
              <a:cs typeface="Calibri"/>
            </a:rPr>
            <a:pPr/>
            <a:t>28%</a:t>
          </a:fld>
          <a:endParaRPr lang="en-US" sz="400000" b="1">
            <a:solidFill>
              <a:schemeClr val="bg1"/>
            </a:solidFill>
            <a:latin typeface="+mn-lt"/>
            <a:ea typeface="Calibri" panose="020F0502020204030204" pitchFamily="34" charset="0"/>
            <a:cs typeface="Calibri" panose="020F0502020204030204" pitchFamily="34" charset="0"/>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38</xdr:col>
      <xdr:colOff>132292</xdr:colOff>
      <xdr:row>1</xdr:row>
      <xdr:rowOff>105833</xdr:rowOff>
    </xdr:from>
    <xdr:to>
      <xdr:col>39</xdr:col>
      <xdr:colOff>2857499</xdr:colOff>
      <xdr:row>55</xdr:row>
      <xdr:rowOff>76236</xdr:rowOff>
    </xdr:to>
    <xdr:sp macro="" textlink="">
      <xdr:nvSpPr>
        <xdr:cNvPr id="131" name="Rectangle: Rounded Corners 130">
          <a:extLst>
            <a:ext uri="{FF2B5EF4-FFF2-40B4-BE49-F238E27FC236}">
              <a16:creationId xmlns:a16="http://schemas.microsoft.com/office/drawing/2014/main" id="{ECE29D38-97EC-46E9-9B77-EC6557B47889}"/>
            </a:ext>
          </a:extLst>
        </xdr:cNvPr>
        <xdr:cNvSpPr/>
      </xdr:nvSpPr>
      <xdr:spPr>
        <a:xfrm>
          <a:off x="23256875" y="291041"/>
          <a:ext cx="3333749" cy="9971653"/>
        </a:xfrm>
        <a:prstGeom prst="roundRect">
          <a:avLst>
            <a:gd name="adj" fmla="val 2080"/>
          </a:avLst>
        </a:prstGeom>
        <a:solidFill>
          <a:schemeClr val="bg1">
            <a:lumMod val="95000"/>
          </a:schemeClr>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109496</xdr:colOff>
      <xdr:row>0</xdr:row>
      <xdr:rowOff>106233</xdr:rowOff>
    </xdr:from>
    <xdr:to>
      <xdr:col>3</xdr:col>
      <xdr:colOff>527170</xdr:colOff>
      <xdr:row>54</xdr:row>
      <xdr:rowOff>158751</xdr:rowOff>
    </xdr:to>
    <xdr:sp macro="" textlink="">
      <xdr:nvSpPr>
        <xdr:cNvPr id="3" name="Rectangle: Rounded Corners 2">
          <a:extLst>
            <a:ext uri="{FF2B5EF4-FFF2-40B4-BE49-F238E27FC236}">
              <a16:creationId xmlns:a16="http://schemas.microsoft.com/office/drawing/2014/main" id="{A55BA09A-5C98-49CB-8D70-11C802C1C9DA}"/>
            </a:ext>
          </a:extLst>
        </xdr:cNvPr>
        <xdr:cNvSpPr/>
      </xdr:nvSpPr>
      <xdr:spPr>
        <a:xfrm>
          <a:off x="109496" y="106233"/>
          <a:ext cx="2246474" cy="9996618"/>
        </a:xfrm>
        <a:prstGeom prst="roundRect">
          <a:avLst>
            <a:gd name="adj" fmla="val 12325"/>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4</xdr:col>
      <xdr:colOff>115428</xdr:colOff>
      <xdr:row>1</xdr:row>
      <xdr:rowOff>57820</xdr:rowOff>
    </xdr:from>
    <xdr:to>
      <xdr:col>38</xdr:col>
      <xdr:colOff>61452</xdr:colOff>
      <xdr:row>55</xdr:row>
      <xdr:rowOff>28223</xdr:rowOff>
    </xdr:to>
    <xdr:sp macro="" textlink="">
      <xdr:nvSpPr>
        <xdr:cNvPr id="4" name="Rectangle: Rounded Corners 3">
          <a:extLst>
            <a:ext uri="{FF2B5EF4-FFF2-40B4-BE49-F238E27FC236}">
              <a16:creationId xmlns:a16="http://schemas.microsoft.com/office/drawing/2014/main" id="{EEF0E4EB-F9F6-43D5-8D6E-13BFD09B5CE7}"/>
            </a:ext>
          </a:extLst>
        </xdr:cNvPr>
        <xdr:cNvSpPr/>
      </xdr:nvSpPr>
      <xdr:spPr>
        <a:xfrm>
          <a:off x="2539973" y="245434"/>
          <a:ext cx="20554661" cy="10101539"/>
        </a:xfrm>
        <a:prstGeom prst="roundRect">
          <a:avLst>
            <a:gd name="adj" fmla="val 2080"/>
          </a:avLst>
        </a:prstGeom>
        <a:solidFill>
          <a:schemeClr val="bg1">
            <a:lumMod val="95000"/>
          </a:schemeClr>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226785</xdr:colOff>
      <xdr:row>17</xdr:row>
      <xdr:rowOff>4793</xdr:rowOff>
    </xdr:from>
    <xdr:to>
      <xdr:col>7</xdr:col>
      <xdr:colOff>529167</xdr:colOff>
      <xdr:row>24</xdr:row>
      <xdr:rowOff>22764</xdr:rowOff>
    </xdr:to>
    <xdr:sp macro="" textlink="">
      <xdr:nvSpPr>
        <xdr:cNvPr id="5" name="Rectangle: Rounded Corners 4">
          <a:extLst>
            <a:ext uri="{FF2B5EF4-FFF2-40B4-BE49-F238E27FC236}">
              <a16:creationId xmlns:a16="http://schemas.microsoft.com/office/drawing/2014/main" id="{9928789B-71D4-4FD7-82EC-43B42B1ACAA3}"/>
            </a:ext>
          </a:extLst>
        </xdr:cNvPr>
        <xdr:cNvSpPr/>
      </xdr:nvSpPr>
      <xdr:spPr>
        <a:xfrm>
          <a:off x="2645833" y="3134436"/>
          <a:ext cx="2116667" cy="1287971"/>
        </a:xfrm>
        <a:prstGeom prst="roundRect">
          <a:avLst>
            <a:gd name="adj" fmla="val 9755"/>
          </a:avLst>
        </a:prstGeom>
        <a:gradFill flip="none" rotWithShape="1">
          <a:gsLst>
            <a:gs pos="0">
              <a:srgbClr val="137333"/>
            </a:gs>
            <a:gs pos="83000">
              <a:srgbClr val="083E16"/>
            </a:gs>
          </a:gsLst>
          <a:lin ang="16200000" scaled="1"/>
          <a:tileRect/>
        </a:gra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196548</xdr:colOff>
      <xdr:row>24</xdr:row>
      <xdr:rowOff>85397</xdr:rowOff>
    </xdr:from>
    <xdr:to>
      <xdr:col>7</xdr:col>
      <xdr:colOff>514049</xdr:colOff>
      <xdr:row>31</xdr:row>
      <xdr:rowOff>162969</xdr:rowOff>
    </xdr:to>
    <xdr:sp macro="" textlink="">
      <xdr:nvSpPr>
        <xdr:cNvPr id="7" name="Rectangle: Rounded Corners 6">
          <a:extLst>
            <a:ext uri="{FF2B5EF4-FFF2-40B4-BE49-F238E27FC236}">
              <a16:creationId xmlns:a16="http://schemas.microsoft.com/office/drawing/2014/main" id="{F07A921A-5D1A-4A53-90DA-4A15CC1797A2}"/>
            </a:ext>
          </a:extLst>
        </xdr:cNvPr>
        <xdr:cNvSpPr/>
      </xdr:nvSpPr>
      <xdr:spPr>
        <a:xfrm>
          <a:off x="2615596" y="4485040"/>
          <a:ext cx="2131786" cy="1347572"/>
        </a:xfrm>
        <a:prstGeom prst="roundRect">
          <a:avLst>
            <a:gd name="adj" fmla="val 12996"/>
          </a:avLst>
        </a:prstGeom>
        <a:gradFill flip="none" rotWithShape="1">
          <a:gsLst>
            <a:gs pos="0">
              <a:srgbClr val="137333"/>
            </a:gs>
            <a:gs pos="83000">
              <a:srgbClr val="083E16"/>
            </a:gs>
          </a:gsLst>
          <a:lin ang="16200000" scaled="1"/>
          <a:tileRect/>
        </a:gra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29</xdr:col>
      <xdr:colOff>542974</xdr:colOff>
      <xdr:row>27</xdr:row>
      <xdr:rowOff>132292</xdr:rowOff>
    </xdr:from>
    <xdr:to>
      <xdr:col>37</xdr:col>
      <xdr:colOff>393767</xdr:colOff>
      <xdr:row>54</xdr:row>
      <xdr:rowOff>26692</xdr:rowOff>
    </xdr:to>
    <xdr:sp macro="" textlink="">
      <xdr:nvSpPr>
        <xdr:cNvPr id="25" name="Rectangle: Rounded Corners 24">
          <a:extLst>
            <a:ext uri="{FF2B5EF4-FFF2-40B4-BE49-F238E27FC236}">
              <a16:creationId xmlns:a16="http://schemas.microsoft.com/office/drawing/2014/main" id="{9BC4A7CB-3D4E-47EA-9D1E-82951E3BFA37}"/>
            </a:ext>
          </a:extLst>
        </xdr:cNvPr>
        <xdr:cNvSpPr/>
      </xdr:nvSpPr>
      <xdr:spPr>
        <a:xfrm>
          <a:off x="18059681" y="5150341"/>
          <a:ext cx="4682988" cy="4912449"/>
        </a:xfrm>
        <a:prstGeom prst="roundRect">
          <a:avLst>
            <a:gd name="adj" fmla="val 10835"/>
          </a:avLst>
        </a:prstGeom>
        <a:solidFill>
          <a:schemeClr val="bg1"/>
        </a:solidFill>
        <a:ln>
          <a:noFill/>
        </a:ln>
        <a:effectLst>
          <a:outerShdw blurRad="50800" dist="38100" dir="5400000" algn="t" rotWithShape="0">
            <a:srgbClr val="083E16">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154095</xdr:colOff>
      <xdr:row>2</xdr:row>
      <xdr:rowOff>43296</xdr:rowOff>
    </xdr:from>
    <xdr:to>
      <xdr:col>4</xdr:col>
      <xdr:colOff>286774</xdr:colOff>
      <xdr:row>8</xdr:row>
      <xdr:rowOff>173183</xdr:rowOff>
    </xdr:to>
    <xdr:sp macro="" textlink="">
      <xdr:nvSpPr>
        <xdr:cNvPr id="26" name="TextBox 25">
          <a:extLst>
            <a:ext uri="{FF2B5EF4-FFF2-40B4-BE49-F238E27FC236}">
              <a16:creationId xmlns:a16="http://schemas.microsoft.com/office/drawing/2014/main" id="{E2FECA07-4765-4701-9A33-BFE794760262}"/>
            </a:ext>
          </a:extLst>
        </xdr:cNvPr>
        <xdr:cNvSpPr txBox="1"/>
      </xdr:nvSpPr>
      <xdr:spPr>
        <a:xfrm>
          <a:off x="763695" y="411596"/>
          <a:ext cx="1961479" cy="1234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latin typeface="Segoe UI Emoji" panose="020B0502040204020203" pitchFamily="34" charset="0"/>
              <a:ea typeface="Segoe UI Emoji" panose="020B0502040204020203" pitchFamily="34" charset="0"/>
            </a:rPr>
            <a:t>HR Analytics</a:t>
          </a:r>
          <a:r>
            <a:rPr lang="en-US" sz="2000" b="1" baseline="0">
              <a:latin typeface="Segoe UI Emoji" panose="020B0502040204020203" pitchFamily="34" charset="0"/>
              <a:ea typeface="Segoe UI Emoji" panose="020B0502040204020203" pitchFamily="34" charset="0"/>
            </a:rPr>
            <a:t> Dashboard</a:t>
          </a:r>
          <a:endParaRPr lang="en-US" sz="2000" b="1">
            <a:latin typeface="Segoe UI Emoji" panose="020B0502040204020203" pitchFamily="34" charset="0"/>
            <a:ea typeface="Segoe UI Emoji" panose="020B0502040204020203" pitchFamily="34" charset="0"/>
          </a:endParaRPr>
        </a:p>
      </xdr:txBody>
    </xdr:sp>
    <xdr:clientData/>
  </xdr:twoCellAnchor>
  <xdr:twoCellAnchor editAs="oneCell">
    <xdr:from>
      <xdr:col>0</xdr:col>
      <xdr:colOff>242642</xdr:colOff>
      <xdr:row>2</xdr:row>
      <xdr:rowOff>124779</xdr:rowOff>
    </xdr:from>
    <xdr:to>
      <xdr:col>1</xdr:col>
      <xdr:colOff>204840</xdr:colOff>
      <xdr:row>5</xdr:row>
      <xdr:rowOff>148429</xdr:rowOff>
    </xdr:to>
    <xdr:pic>
      <xdr:nvPicPr>
        <xdr:cNvPr id="27" name="Picture 26">
          <a:extLst>
            <a:ext uri="{FF2B5EF4-FFF2-40B4-BE49-F238E27FC236}">
              <a16:creationId xmlns:a16="http://schemas.microsoft.com/office/drawing/2014/main" id="{3267E751-E64D-4E58-9217-8105927DEB30}"/>
            </a:ext>
          </a:extLst>
        </xdr:cNvPr>
        <xdr:cNvPicPr>
          <a:picLocks noChangeAspect="1"/>
        </xdr:cNvPicPr>
      </xdr:nvPicPr>
      <xdr:blipFill>
        <a:blip xmlns:r="http://schemas.openxmlformats.org/officeDocument/2006/relationships" r:embed="rId1"/>
        <a:stretch>
          <a:fillRect/>
        </a:stretch>
      </xdr:blipFill>
      <xdr:spPr>
        <a:xfrm>
          <a:off x="242642" y="493079"/>
          <a:ext cx="571798" cy="576100"/>
        </a:xfrm>
        <a:prstGeom prst="rect">
          <a:avLst/>
        </a:prstGeom>
      </xdr:spPr>
    </xdr:pic>
    <xdr:clientData/>
  </xdr:twoCellAnchor>
  <xdr:twoCellAnchor>
    <xdr:from>
      <xdr:col>1</xdr:col>
      <xdr:colOff>9351</xdr:colOff>
      <xdr:row>11</xdr:row>
      <xdr:rowOff>129448</xdr:rowOff>
    </xdr:from>
    <xdr:to>
      <xdr:col>3</xdr:col>
      <xdr:colOff>229038</xdr:colOff>
      <xdr:row>14</xdr:row>
      <xdr:rowOff>64290</xdr:rowOff>
    </xdr:to>
    <xdr:sp macro="" textlink="">
      <xdr:nvSpPr>
        <xdr:cNvPr id="29" name="TextBox 28">
          <a:hlinkClick xmlns:r="http://schemas.openxmlformats.org/officeDocument/2006/relationships" r:id="rId2"/>
          <a:extLst>
            <a:ext uri="{FF2B5EF4-FFF2-40B4-BE49-F238E27FC236}">
              <a16:creationId xmlns:a16="http://schemas.microsoft.com/office/drawing/2014/main" id="{9BC7C2F7-E2D0-4850-978D-4DEEBB1B32CB}"/>
            </a:ext>
          </a:extLst>
        </xdr:cNvPr>
        <xdr:cNvSpPr txBox="1"/>
      </xdr:nvSpPr>
      <xdr:spPr>
        <a:xfrm>
          <a:off x="618951" y="2155098"/>
          <a:ext cx="1438887" cy="487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baseline="0">
              <a:solidFill>
                <a:schemeClr val="bg1">
                  <a:lumMod val="65000"/>
                </a:schemeClr>
              </a:solidFill>
              <a:latin typeface="Segoe UI Emoji" panose="020B0502040204020203" pitchFamily="34" charset="0"/>
              <a:ea typeface="Segoe UI Emoji" panose="020B0502040204020203" pitchFamily="34" charset="0"/>
            </a:rPr>
            <a:t>Dashboard</a:t>
          </a:r>
          <a:endParaRPr lang="en-US" sz="2000" b="1">
            <a:solidFill>
              <a:schemeClr val="bg1">
                <a:lumMod val="65000"/>
              </a:schemeClr>
            </a:solidFill>
            <a:latin typeface="Segoe UI Emoji" panose="020B0502040204020203" pitchFamily="34" charset="0"/>
            <a:ea typeface="Segoe UI Emoji" panose="020B0502040204020203" pitchFamily="34" charset="0"/>
          </a:endParaRPr>
        </a:p>
      </xdr:txBody>
    </xdr:sp>
    <xdr:clientData/>
  </xdr:twoCellAnchor>
  <xdr:twoCellAnchor>
    <xdr:from>
      <xdr:col>4</xdr:col>
      <xdr:colOff>276087</xdr:colOff>
      <xdr:row>0</xdr:row>
      <xdr:rowOff>0</xdr:rowOff>
    </xdr:from>
    <xdr:to>
      <xdr:col>27</xdr:col>
      <xdr:colOff>427934</xdr:colOff>
      <xdr:row>13</xdr:row>
      <xdr:rowOff>124238</xdr:rowOff>
    </xdr:to>
    <xdr:graphicFrame macro="">
      <xdr:nvGraphicFramePr>
        <xdr:cNvPr id="52" name="Chart 51">
          <a:extLst>
            <a:ext uri="{FF2B5EF4-FFF2-40B4-BE49-F238E27FC236}">
              <a16:creationId xmlns:a16="http://schemas.microsoft.com/office/drawing/2014/main" id="{E649DE69-C2CB-4737-BEC2-40BD6EF3DC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105526</xdr:colOff>
      <xdr:row>15</xdr:row>
      <xdr:rowOff>140390</xdr:rowOff>
    </xdr:from>
    <xdr:to>
      <xdr:col>3</xdr:col>
      <xdr:colOff>536450</xdr:colOff>
      <xdr:row>18</xdr:row>
      <xdr:rowOff>6145</xdr:rowOff>
    </xdr:to>
    <xdr:sp macro="" textlink="">
      <xdr:nvSpPr>
        <xdr:cNvPr id="67" name="TextBox 66">
          <a:extLst>
            <a:ext uri="{FF2B5EF4-FFF2-40B4-BE49-F238E27FC236}">
              <a16:creationId xmlns:a16="http://schemas.microsoft.com/office/drawing/2014/main" id="{3AC7FD6A-1B74-4F15-ADBE-02C1862ED857}"/>
            </a:ext>
          </a:extLst>
        </xdr:cNvPr>
        <xdr:cNvSpPr txBox="1"/>
      </xdr:nvSpPr>
      <xdr:spPr>
        <a:xfrm>
          <a:off x="715126" y="2902640"/>
          <a:ext cx="1650124" cy="418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a:latin typeface="Segoe UI Emoji" panose="020B0502040204020203" pitchFamily="34" charset="0"/>
            <a:ea typeface="Segoe UI Emoji" panose="020B0502040204020203" pitchFamily="34" charset="0"/>
          </a:endParaRPr>
        </a:p>
      </xdr:txBody>
    </xdr:sp>
    <xdr:clientData/>
  </xdr:twoCellAnchor>
  <xdr:twoCellAnchor>
    <xdr:from>
      <xdr:col>1</xdr:col>
      <xdr:colOff>9351</xdr:colOff>
      <xdr:row>20</xdr:row>
      <xdr:rowOff>62972</xdr:rowOff>
    </xdr:from>
    <xdr:to>
      <xdr:col>4</xdr:col>
      <xdr:colOff>497490</xdr:colOff>
      <xdr:row>25</xdr:row>
      <xdr:rowOff>63258</xdr:rowOff>
    </xdr:to>
    <xdr:sp macro="" textlink="">
      <xdr:nvSpPr>
        <xdr:cNvPr id="68" name="TextBox 67">
          <a:hlinkClick xmlns:r="http://schemas.openxmlformats.org/officeDocument/2006/relationships" r:id="rId4"/>
          <a:extLst>
            <a:ext uri="{FF2B5EF4-FFF2-40B4-BE49-F238E27FC236}">
              <a16:creationId xmlns:a16="http://schemas.microsoft.com/office/drawing/2014/main" id="{A587D467-3EED-4C15-A0DD-F9BDC4BD5778}"/>
            </a:ext>
          </a:extLst>
        </xdr:cNvPr>
        <xdr:cNvSpPr txBox="1"/>
      </xdr:nvSpPr>
      <xdr:spPr>
        <a:xfrm>
          <a:off x="618951" y="3745972"/>
          <a:ext cx="2316939" cy="921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lumMod val="65000"/>
                </a:schemeClr>
              </a:solidFill>
              <a:latin typeface="Segoe UI Emoji" panose="020B0502040204020203" pitchFamily="34" charset="0"/>
              <a:ea typeface="Segoe UI Emoji" panose="020B0502040204020203" pitchFamily="34" charset="0"/>
            </a:rPr>
            <a:t>Employee Demographics</a:t>
          </a:r>
        </a:p>
      </xdr:txBody>
    </xdr:sp>
    <xdr:clientData/>
  </xdr:twoCellAnchor>
  <xdr:twoCellAnchor>
    <xdr:from>
      <xdr:col>1</xdr:col>
      <xdr:colOff>9351</xdr:colOff>
      <xdr:row>30</xdr:row>
      <xdr:rowOff>138157</xdr:rowOff>
    </xdr:from>
    <xdr:to>
      <xdr:col>3</xdr:col>
      <xdr:colOff>578272</xdr:colOff>
      <xdr:row>37</xdr:row>
      <xdr:rowOff>38590</xdr:rowOff>
    </xdr:to>
    <xdr:sp macro="" textlink="">
      <xdr:nvSpPr>
        <xdr:cNvPr id="69" name="TextBox 68">
          <a:hlinkClick xmlns:r="http://schemas.openxmlformats.org/officeDocument/2006/relationships" r:id="rId5"/>
          <a:extLst>
            <a:ext uri="{FF2B5EF4-FFF2-40B4-BE49-F238E27FC236}">
              <a16:creationId xmlns:a16="http://schemas.microsoft.com/office/drawing/2014/main" id="{E453C8DD-5246-4D87-AA16-1113CAE3B420}"/>
            </a:ext>
          </a:extLst>
        </xdr:cNvPr>
        <xdr:cNvSpPr txBox="1"/>
      </xdr:nvSpPr>
      <xdr:spPr>
        <a:xfrm>
          <a:off x="618951" y="5662657"/>
          <a:ext cx="1788121" cy="1189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lumMod val="65000"/>
                </a:schemeClr>
              </a:solidFill>
              <a:latin typeface="Segoe UI Emoji" panose="020B0502040204020203" pitchFamily="34" charset="0"/>
              <a:ea typeface="Segoe UI Emoji" panose="020B0502040204020203" pitchFamily="34" charset="0"/>
            </a:rPr>
            <a:t>Performance &amp; Satisfaction</a:t>
          </a:r>
        </a:p>
      </xdr:txBody>
    </xdr:sp>
    <xdr:clientData/>
  </xdr:twoCellAnchor>
  <xdr:twoCellAnchor>
    <xdr:from>
      <xdr:col>1</xdr:col>
      <xdr:colOff>9351</xdr:colOff>
      <xdr:row>25</xdr:row>
      <xdr:rowOff>165774</xdr:rowOff>
    </xdr:from>
    <xdr:to>
      <xdr:col>3</xdr:col>
      <xdr:colOff>582742</xdr:colOff>
      <xdr:row>30</xdr:row>
      <xdr:rowOff>128734</xdr:rowOff>
    </xdr:to>
    <xdr:sp macro="" textlink="">
      <xdr:nvSpPr>
        <xdr:cNvPr id="71" name="TextBox 70">
          <a:hlinkClick xmlns:r="http://schemas.openxmlformats.org/officeDocument/2006/relationships" r:id="rId6"/>
          <a:extLst>
            <a:ext uri="{FF2B5EF4-FFF2-40B4-BE49-F238E27FC236}">
              <a16:creationId xmlns:a16="http://schemas.microsoft.com/office/drawing/2014/main" id="{AB732E22-5EB9-481A-A401-BDB165754623}"/>
            </a:ext>
          </a:extLst>
        </xdr:cNvPr>
        <xdr:cNvSpPr txBox="1"/>
      </xdr:nvSpPr>
      <xdr:spPr>
        <a:xfrm>
          <a:off x="618951" y="4769524"/>
          <a:ext cx="1792591" cy="883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lumMod val="65000"/>
                </a:schemeClr>
              </a:solidFill>
              <a:latin typeface="Segoe UI Emoji" panose="020B0502040204020203" pitchFamily="34" charset="0"/>
              <a:ea typeface="Segoe UI Emoji" panose="020B0502040204020203" pitchFamily="34" charset="0"/>
            </a:rPr>
            <a:t>Compensation &amp; Salary</a:t>
          </a:r>
        </a:p>
      </xdr:txBody>
    </xdr:sp>
    <xdr:clientData/>
  </xdr:twoCellAnchor>
  <xdr:twoCellAnchor>
    <xdr:from>
      <xdr:col>1</xdr:col>
      <xdr:colOff>9351</xdr:colOff>
      <xdr:row>15</xdr:row>
      <xdr:rowOff>74258</xdr:rowOff>
    </xdr:from>
    <xdr:to>
      <xdr:col>2</xdr:col>
      <xdr:colOff>579861</xdr:colOff>
      <xdr:row>20</xdr:row>
      <xdr:rowOff>127407</xdr:rowOff>
    </xdr:to>
    <xdr:sp macro="" textlink="">
      <xdr:nvSpPr>
        <xdr:cNvPr id="72" name="TextBox 71">
          <a:hlinkClick xmlns:r="http://schemas.openxmlformats.org/officeDocument/2006/relationships" r:id="rId7"/>
          <a:extLst>
            <a:ext uri="{FF2B5EF4-FFF2-40B4-BE49-F238E27FC236}">
              <a16:creationId xmlns:a16="http://schemas.microsoft.com/office/drawing/2014/main" id="{4707C7A2-A7A5-4940-9E95-EA3F84BF03DB}"/>
            </a:ext>
          </a:extLst>
        </xdr:cNvPr>
        <xdr:cNvSpPr txBox="1"/>
      </xdr:nvSpPr>
      <xdr:spPr>
        <a:xfrm>
          <a:off x="618951" y="2836508"/>
          <a:ext cx="1180110" cy="973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tx1"/>
              </a:solidFill>
              <a:latin typeface="Segoe UI Emoji" panose="020B0502040204020203" pitchFamily="34" charset="0"/>
              <a:ea typeface="Segoe UI Emoji" panose="020B0502040204020203" pitchFamily="34" charset="0"/>
            </a:rPr>
            <a:t>Attrition</a:t>
          </a:r>
          <a:r>
            <a:rPr lang="en-US" sz="2000" b="1">
              <a:solidFill>
                <a:schemeClr val="tx1"/>
              </a:solidFill>
            </a:rPr>
            <a:t> </a:t>
          </a:r>
          <a:r>
            <a:rPr lang="en-US" sz="2000" b="1">
              <a:solidFill>
                <a:schemeClr val="tx1"/>
              </a:solidFill>
              <a:latin typeface="Segoe UI Emoji" panose="020B0502040204020203" pitchFamily="34" charset="0"/>
              <a:ea typeface="Segoe UI Emoji" panose="020B0502040204020203" pitchFamily="34" charset="0"/>
            </a:rPr>
            <a:t>Analysis</a:t>
          </a:r>
        </a:p>
      </xdr:txBody>
    </xdr:sp>
    <xdr:clientData/>
  </xdr:twoCellAnchor>
  <xdr:twoCellAnchor>
    <xdr:from>
      <xdr:col>1</xdr:col>
      <xdr:colOff>9351</xdr:colOff>
      <xdr:row>41</xdr:row>
      <xdr:rowOff>108640</xdr:rowOff>
    </xdr:from>
    <xdr:to>
      <xdr:col>3</xdr:col>
      <xdr:colOff>231712</xdr:colOff>
      <xdr:row>44</xdr:row>
      <xdr:rowOff>40412</xdr:rowOff>
    </xdr:to>
    <xdr:sp macro="" textlink="">
      <xdr:nvSpPr>
        <xdr:cNvPr id="73" name="TextBox 72">
          <a:hlinkClick xmlns:r="http://schemas.openxmlformats.org/officeDocument/2006/relationships" r:id="rId8"/>
          <a:extLst>
            <a:ext uri="{FF2B5EF4-FFF2-40B4-BE49-F238E27FC236}">
              <a16:creationId xmlns:a16="http://schemas.microsoft.com/office/drawing/2014/main" id="{EAC5836B-4CA4-491E-B789-B6D0473157CD}"/>
            </a:ext>
          </a:extLst>
        </xdr:cNvPr>
        <xdr:cNvSpPr txBox="1"/>
      </xdr:nvSpPr>
      <xdr:spPr>
        <a:xfrm>
          <a:off x="618951" y="7658790"/>
          <a:ext cx="1441561" cy="484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baseline="0">
              <a:solidFill>
                <a:schemeClr val="bg1">
                  <a:lumMod val="65000"/>
                </a:schemeClr>
              </a:solidFill>
              <a:latin typeface="Segoe UI Emoji" panose="020B0502040204020203" pitchFamily="34" charset="0"/>
              <a:ea typeface="Segoe UI Emoji" panose="020B0502040204020203" pitchFamily="34" charset="0"/>
            </a:rPr>
            <a:t>About</a:t>
          </a:r>
          <a:endParaRPr lang="en-US" sz="2000" b="1">
            <a:solidFill>
              <a:schemeClr val="bg1">
                <a:lumMod val="65000"/>
              </a:schemeClr>
            </a:solidFill>
            <a:latin typeface="Segoe UI Emoji" panose="020B0502040204020203" pitchFamily="34" charset="0"/>
            <a:ea typeface="Segoe UI Emoji" panose="020B0502040204020203" pitchFamily="34" charset="0"/>
          </a:endParaRPr>
        </a:p>
      </xdr:txBody>
    </xdr:sp>
    <xdr:clientData/>
  </xdr:twoCellAnchor>
  <xdr:twoCellAnchor editAs="oneCell">
    <xdr:from>
      <xdr:col>0</xdr:col>
      <xdr:colOff>94433</xdr:colOff>
      <xdr:row>20</xdr:row>
      <xdr:rowOff>48279</xdr:rowOff>
    </xdr:from>
    <xdr:to>
      <xdr:col>1</xdr:col>
      <xdr:colOff>215552</xdr:colOff>
      <xdr:row>24</xdr:row>
      <xdr:rowOff>44633</xdr:rowOff>
    </xdr:to>
    <xdr:pic>
      <xdr:nvPicPr>
        <xdr:cNvPr id="76" name="Picture 75">
          <a:extLst>
            <a:ext uri="{FF2B5EF4-FFF2-40B4-BE49-F238E27FC236}">
              <a16:creationId xmlns:a16="http://schemas.microsoft.com/office/drawing/2014/main" id="{D3FAC3AB-F624-457F-A06A-8802E71D237D}"/>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94433" y="3765352"/>
          <a:ext cx="725143" cy="73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131535</xdr:colOff>
      <xdr:row>26</xdr:row>
      <xdr:rowOff>68133</xdr:rowOff>
    </xdr:from>
    <xdr:to>
      <xdr:col>1</xdr:col>
      <xdr:colOff>62114</xdr:colOff>
      <xdr:row>29</xdr:row>
      <xdr:rowOff>37353</xdr:rowOff>
    </xdr:to>
    <xdr:pic>
      <xdr:nvPicPr>
        <xdr:cNvPr id="77" name="Picture 76">
          <a:extLst>
            <a:ext uri="{FF2B5EF4-FFF2-40B4-BE49-F238E27FC236}">
              <a16:creationId xmlns:a16="http://schemas.microsoft.com/office/drawing/2014/main" id="{51897F67-1848-429C-9510-5FA51C4863B2}"/>
            </a:ext>
          </a:extLst>
        </xdr:cNvPr>
        <xdr:cNvPicPr>
          <a:picLocks noChangeAspect="1"/>
        </xdr:cNvPicPr>
      </xdr:nvPicPr>
      <xdr:blipFill>
        <a:blip xmlns:r="http://schemas.openxmlformats.org/officeDocument/2006/relationships" r:embed="rId10"/>
        <a:stretch>
          <a:fillRect/>
        </a:stretch>
      </xdr:blipFill>
      <xdr:spPr>
        <a:xfrm>
          <a:off x="131535" y="4837689"/>
          <a:ext cx="537357" cy="519553"/>
        </a:xfrm>
        <a:prstGeom prst="rect">
          <a:avLst/>
        </a:prstGeom>
      </xdr:spPr>
    </xdr:pic>
    <xdr:clientData/>
  </xdr:twoCellAnchor>
  <xdr:twoCellAnchor editAs="oneCell">
    <xdr:from>
      <xdr:col>0</xdr:col>
      <xdr:colOff>195954</xdr:colOff>
      <xdr:row>31</xdr:row>
      <xdr:rowOff>122116</xdr:rowOff>
    </xdr:from>
    <xdr:to>
      <xdr:col>1</xdr:col>
      <xdr:colOff>47510</xdr:colOff>
      <xdr:row>34</xdr:row>
      <xdr:rowOff>15171</xdr:rowOff>
    </xdr:to>
    <xdr:pic>
      <xdr:nvPicPr>
        <xdr:cNvPr id="78" name="Picture 77">
          <a:extLst>
            <a:ext uri="{FF2B5EF4-FFF2-40B4-BE49-F238E27FC236}">
              <a16:creationId xmlns:a16="http://schemas.microsoft.com/office/drawing/2014/main" id="{65A252E8-DEA0-4FAB-B328-396A84C862B4}"/>
            </a:ext>
          </a:extLst>
        </xdr:cNvPr>
        <xdr:cNvPicPr>
          <a:picLocks noChangeAspect="1"/>
        </xdr:cNvPicPr>
      </xdr:nvPicPr>
      <xdr:blipFill>
        <a:blip xmlns:r="http://schemas.openxmlformats.org/officeDocument/2006/relationships" r:embed="rId11"/>
        <a:stretch>
          <a:fillRect/>
        </a:stretch>
      </xdr:blipFill>
      <xdr:spPr>
        <a:xfrm>
          <a:off x="195954" y="5830766"/>
          <a:ext cx="461156" cy="445505"/>
        </a:xfrm>
        <a:prstGeom prst="rect">
          <a:avLst/>
        </a:prstGeom>
      </xdr:spPr>
    </xdr:pic>
    <xdr:clientData/>
  </xdr:twoCellAnchor>
  <xdr:twoCellAnchor editAs="oneCell">
    <xdr:from>
      <xdr:col>0</xdr:col>
      <xdr:colOff>221957</xdr:colOff>
      <xdr:row>36</xdr:row>
      <xdr:rowOff>128667</xdr:rowOff>
    </xdr:from>
    <xdr:to>
      <xdr:col>1</xdr:col>
      <xdr:colOff>100249</xdr:colOff>
      <xdr:row>39</xdr:row>
      <xdr:rowOff>68018</xdr:rowOff>
    </xdr:to>
    <xdr:pic>
      <xdr:nvPicPr>
        <xdr:cNvPr id="80" name="Picture 79">
          <a:extLst>
            <a:ext uri="{FF2B5EF4-FFF2-40B4-BE49-F238E27FC236}">
              <a16:creationId xmlns:a16="http://schemas.microsoft.com/office/drawing/2014/main" id="{B509EDDC-477E-4A46-8C52-A08491552B16}"/>
            </a:ext>
          </a:extLst>
        </xdr:cNvPr>
        <xdr:cNvPicPr>
          <a:picLocks noChangeAspect="1"/>
        </xdr:cNvPicPr>
      </xdr:nvPicPr>
      <xdr:blipFill>
        <a:blip xmlns:r="http://schemas.openxmlformats.org/officeDocument/2006/relationships" r:embed="rId12"/>
        <a:stretch>
          <a:fillRect/>
        </a:stretch>
      </xdr:blipFill>
      <xdr:spPr>
        <a:xfrm>
          <a:off x="221957" y="6508202"/>
          <a:ext cx="483757" cy="470979"/>
        </a:xfrm>
        <a:prstGeom prst="rect">
          <a:avLst/>
        </a:prstGeom>
      </xdr:spPr>
    </xdr:pic>
    <xdr:clientData/>
  </xdr:twoCellAnchor>
  <xdr:twoCellAnchor editAs="oneCell">
    <xdr:from>
      <xdr:col>0</xdr:col>
      <xdr:colOff>303717</xdr:colOff>
      <xdr:row>11</xdr:row>
      <xdr:rowOff>168077</xdr:rowOff>
    </xdr:from>
    <xdr:to>
      <xdr:col>1</xdr:col>
      <xdr:colOff>48847</xdr:colOff>
      <xdr:row>13</xdr:row>
      <xdr:rowOff>157438</xdr:rowOff>
    </xdr:to>
    <xdr:pic>
      <xdr:nvPicPr>
        <xdr:cNvPr id="82" name="Picture 81">
          <a:extLst>
            <a:ext uri="{FF2B5EF4-FFF2-40B4-BE49-F238E27FC236}">
              <a16:creationId xmlns:a16="http://schemas.microsoft.com/office/drawing/2014/main" id="{58F729C1-8166-4C00-8194-B3F5746715AD}"/>
            </a:ext>
          </a:extLst>
        </xdr:cNvPr>
        <xdr:cNvPicPr>
          <a:picLocks noChangeAspect="1"/>
        </xdr:cNvPicPr>
      </xdr:nvPicPr>
      <xdr:blipFill>
        <a:blip xmlns:r="http://schemas.openxmlformats.org/officeDocument/2006/relationships" r:embed="rId13"/>
        <a:stretch>
          <a:fillRect/>
        </a:stretch>
      </xdr:blipFill>
      <xdr:spPr>
        <a:xfrm>
          <a:off x="303717" y="2182981"/>
          <a:ext cx="355707" cy="355707"/>
        </a:xfrm>
        <a:prstGeom prst="rect">
          <a:avLst/>
        </a:prstGeom>
      </xdr:spPr>
    </xdr:pic>
    <xdr:clientData/>
  </xdr:twoCellAnchor>
  <xdr:twoCellAnchor editAs="oneCell">
    <xdr:from>
      <xdr:col>0</xdr:col>
      <xdr:colOff>271867</xdr:colOff>
      <xdr:row>16</xdr:row>
      <xdr:rowOff>81521</xdr:rowOff>
    </xdr:from>
    <xdr:to>
      <xdr:col>1</xdr:col>
      <xdr:colOff>11170</xdr:colOff>
      <xdr:row>18</xdr:row>
      <xdr:rowOff>56445</xdr:rowOff>
    </xdr:to>
    <xdr:pic>
      <xdr:nvPicPr>
        <xdr:cNvPr id="83" name="Picture 82">
          <a:extLst>
            <a:ext uri="{FF2B5EF4-FFF2-40B4-BE49-F238E27FC236}">
              <a16:creationId xmlns:a16="http://schemas.microsoft.com/office/drawing/2014/main" id="{8B18F243-DED3-4896-980C-D9B63A7B5CB7}"/>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71867" y="3016632"/>
          <a:ext cx="328946" cy="3418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434266</xdr:colOff>
      <xdr:row>17</xdr:row>
      <xdr:rowOff>180195</xdr:rowOff>
    </xdr:from>
    <xdr:to>
      <xdr:col>8</xdr:col>
      <xdr:colOff>58641</xdr:colOff>
      <xdr:row>21</xdr:row>
      <xdr:rowOff>18569</xdr:rowOff>
    </xdr:to>
    <xdr:sp macro="" textlink="">
      <xdr:nvSpPr>
        <xdr:cNvPr id="86" name="TextBox 85">
          <a:extLst>
            <a:ext uri="{FF2B5EF4-FFF2-40B4-BE49-F238E27FC236}">
              <a16:creationId xmlns:a16="http://schemas.microsoft.com/office/drawing/2014/main" id="{2C962DBF-7555-4583-955B-207BB609EE01}"/>
            </a:ext>
          </a:extLst>
        </xdr:cNvPr>
        <xdr:cNvSpPr txBox="1"/>
      </xdr:nvSpPr>
      <xdr:spPr>
        <a:xfrm>
          <a:off x="2853314" y="3309838"/>
          <a:ext cx="2043422" cy="564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Raleway SemiBold" pitchFamily="2" charset="0"/>
              <a:ea typeface="Microsoft Sans Serif" panose="020B0604020202020204" pitchFamily="34" charset="0"/>
              <a:cs typeface="Microsoft Sans Serif" panose="020B0604020202020204" pitchFamily="34" charset="0"/>
            </a:rPr>
            <a:t>Attrition Count</a:t>
          </a:r>
          <a:endParaRPr lang="en-US" sz="1600" b="1">
            <a:solidFill>
              <a:schemeClr val="bg1"/>
            </a:solidFill>
            <a:latin typeface="Raleway SemiBold" pitchFamily="2" charset="0"/>
            <a:ea typeface="Microsoft Sans Serif" panose="020B0604020202020204" pitchFamily="34" charset="0"/>
            <a:cs typeface="Microsoft Sans Serif" panose="020B0604020202020204" pitchFamily="34" charset="0"/>
          </a:endParaRPr>
        </a:p>
      </xdr:txBody>
    </xdr:sp>
    <xdr:clientData/>
  </xdr:twoCellAnchor>
  <xdr:twoCellAnchor>
    <xdr:from>
      <xdr:col>5</xdr:col>
      <xdr:colOff>24654</xdr:colOff>
      <xdr:row>19</xdr:row>
      <xdr:rowOff>97540</xdr:rowOff>
    </xdr:from>
    <xdr:to>
      <xdr:col>7</xdr:col>
      <xdr:colOff>77530</xdr:colOff>
      <xdr:row>22</xdr:row>
      <xdr:rowOff>148817</xdr:rowOff>
    </xdr:to>
    <xdr:sp macro="" textlink="'Pivot table 2'!L25">
      <xdr:nvSpPr>
        <xdr:cNvPr id="87" name="TextBox 86">
          <a:extLst>
            <a:ext uri="{FF2B5EF4-FFF2-40B4-BE49-F238E27FC236}">
              <a16:creationId xmlns:a16="http://schemas.microsoft.com/office/drawing/2014/main" id="{0C18ACCC-DC7B-475E-8DA9-0538526CC82A}"/>
            </a:ext>
          </a:extLst>
        </xdr:cNvPr>
        <xdr:cNvSpPr txBox="1"/>
      </xdr:nvSpPr>
      <xdr:spPr>
        <a:xfrm>
          <a:off x="3048464" y="3590040"/>
          <a:ext cx="1262399" cy="595563"/>
        </a:xfrm>
        <a:prstGeom prst="rect">
          <a:avLst/>
        </a:prstGeom>
        <a:noFill/>
        <a:ln w="9525" cmpd="sng">
          <a:noFill/>
        </a:ln>
        <a:effectLst>
          <a:glow rad="152400">
            <a:schemeClr val="accent4">
              <a:satMod val="175000"/>
              <a:alpha val="63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B43438A-4380-41BC-9A74-CC8F38F8E5E8}" type="TxLink">
            <a:rPr lang="en-US" sz="4000" b="1" i="0" u="none" strike="noStrike">
              <a:solidFill>
                <a:schemeClr val="bg1"/>
              </a:solidFill>
              <a:latin typeface="Calibri"/>
              <a:ea typeface="Calibri"/>
              <a:cs typeface="Calibri"/>
            </a:rPr>
            <a:pPr/>
            <a:t>54</a:t>
          </a:fld>
          <a:endParaRPr lang="en-US" sz="71400" b="1">
            <a:solidFill>
              <a:schemeClr val="bg1"/>
            </a:solidFill>
            <a:latin typeface="+mn-lt"/>
          </a:endParaRPr>
        </a:p>
      </xdr:txBody>
    </xdr:sp>
    <xdr:clientData/>
  </xdr:twoCellAnchor>
  <xdr:twoCellAnchor>
    <xdr:from>
      <xdr:col>8</xdr:col>
      <xdr:colOff>60477</xdr:colOff>
      <xdr:row>16</xdr:row>
      <xdr:rowOff>151191</xdr:rowOff>
    </xdr:from>
    <xdr:to>
      <xdr:col>14</xdr:col>
      <xdr:colOff>136071</xdr:colOff>
      <xdr:row>32</xdr:row>
      <xdr:rowOff>0</xdr:rowOff>
    </xdr:to>
    <xdr:sp macro="" textlink="">
      <xdr:nvSpPr>
        <xdr:cNvPr id="88" name="Rectangle: Rounded Corners 87">
          <a:extLst>
            <a:ext uri="{FF2B5EF4-FFF2-40B4-BE49-F238E27FC236}">
              <a16:creationId xmlns:a16="http://schemas.microsoft.com/office/drawing/2014/main" id="{F9FCCACC-16F2-44F4-9992-63723F1FCB9E}"/>
            </a:ext>
          </a:extLst>
        </xdr:cNvPr>
        <xdr:cNvSpPr/>
      </xdr:nvSpPr>
      <xdr:spPr>
        <a:xfrm>
          <a:off x="4898572" y="3099405"/>
          <a:ext cx="3704166" cy="2751666"/>
        </a:xfrm>
        <a:prstGeom prst="roundRect">
          <a:avLst>
            <a:gd name="adj" fmla="val 12996"/>
          </a:avLst>
        </a:prstGeom>
        <a:solidFill>
          <a:schemeClr val="bg1"/>
        </a:solidFill>
        <a:ln>
          <a:noFill/>
        </a:ln>
        <a:effectLst>
          <a:outerShdw blurRad="50800" dist="38100" dir="5400000" algn="t" rotWithShape="0">
            <a:srgbClr val="0A4E1C">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288300</xdr:colOff>
      <xdr:row>7</xdr:row>
      <xdr:rowOff>55824</xdr:rowOff>
    </xdr:from>
    <xdr:to>
      <xdr:col>29</xdr:col>
      <xdr:colOff>224896</xdr:colOff>
      <xdr:row>17</xdr:row>
      <xdr:rowOff>14595</xdr:rowOff>
    </xdr:to>
    <xdr:sp macro="" textlink="">
      <xdr:nvSpPr>
        <xdr:cNvPr id="89" name="Rectangle: Rounded Corners 88">
          <a:extLst>
            <a:ext uri="{FF2B5EF4-FFF2-40B4-BE49-F238E27FC236}">
              <a16:creationId xmlns:a16="http://schemas.microsoft.com/office/drawing/2014/main" id="{5732F64F-CDE4-491B-AD1E-62B5AC4C21B3}"/>
            </a:ext>
          </a:extLst>
        </xdr:cNvPr>
        <xdr:cNvSpPr/>
      </xdr:nvSpPr>
      <xdr:spPr>
        <a:xfrm>
          <a:off x="8807883" y="1352282"/>
          <a:ext cx="9064721" cy="1810855"/>
        </a:xfrm>
        <a:prstGeom prst="roundRect">
          <a:avLst>
            <a:gd name="adj" fmla="val 10835"/>
          </a:avLst>
        </a:prstGeom>
        <a:solidFill>
          <a:schemeClr val="bg1"/>
        </a:solidFill>
        <a:ln>
          <a:noFill/>
        </a:ln>
        <a:effectLst>
          <a:outerShdw blurRad="50800" dist="38100" dir="5400000" algn="t" rotWithShape="0">
            <a:srgbClr val="083E16">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603589</xdr:colOff>
      <xdr:row>20</xdr:row>
      <xdr:rowOff>128468</xdr:rowOff>
    </xdr:from>
    <xdr:to>
      <xdr:col>15</xdr:col>
      <xdr:colOff>273322</xdr:colOff>
      <xdr:row>40</xdr:row>
      <xdr:rowOff>14432</xdr:rowOff>
    </xdr:to>
    <xdr:graphicFrame macro="">
      <xdr:nvGraphicFramePr>
        <xdr:cNvPr id="90" name="Chart 89">
          <a:extLst>
            <a:ext uri="{FF2B5EF4-FFF2-40B4-BE49-F238E27FC236}">
              <a16:creationId xmlns:a16="http://schemas.microsoft.com/office/drawing/2014/main" id="{889AF096-C3C1-4A77-9557-9AE18ACAF0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139505</xdr:colOff>
      <xdr:row>1</xdr:row>
      <xdr:rowOff>129577</xdr:rowOff>
    </xdr:from>
    <xdr:to>
      <xdr:col>14</xdr:col>
      <xdr:colOff>138329</xdr:colOff>
      <xdr:row>15</xdr:row>
      <xdr:rowOff>211666</xdr:rowOff>
    </xdr:to>
    <xdr:sp macro="" textlink="">
      <xdr:nvSpPr>
        <xdr:cNvPr id="91" name="Rectangle: Rounded Corners 90">
          <a:extLst>
            <a:ext uri="{FF2B5EF4-FFF2-40B4-BE49-F238E27FC236}">
              <a16:creationId xmlns:a16="http://schemas.microsoft.com/office/drawing/2014/main" id="{371E3D96-4D7F-4F17-895E-8EBFBDCF653C}"/>
            </a:ext>
          </a:extLst>
        </xdr:cNvPr>
        <xdr:cNvSpPr/>
      </xdr:nvSpPr>
      <xdr:spPr>
        <a:xfrm>
          <a:off x="2558553" y="311006"/>
          <a:ext cx="6046443" cy="2622089"/>
        </a:xfrm>
        <a:prstGeom prst="roundRect">
          <a:avLst>
            <a:gd name="adj" fmla="val 12996"/>
          </a:avLst>
        </a:prstGeom>
        <a:solidFill>
          <a:schemeClr val="bg1"/>
        </a:solidFill>
        <a:ln>
          <a:noFill/>
        </a:ln>
        <a:effectLst>
          <a:outerShdw blurRad="50800" dist="38100" dir="5400000" algn="t" rotWithShape="0">
            <a:srgbClr val="0A4E1C">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161579</xdr:colOff>
      <xdr:row>18</xdr:row>
      <xdr:rowOff>33840</xdr:rowOff>
    </xdr:from>
    <xdr:to>
      <xdr:col>12</xdr:col>
      <xdr:colOff>176572</xdr:colOff>
      <xdr:row>21</xdr:row>
      <xdr:rowOff>47982</xdr:rowOff>
    </xdr:to>
    <xdr:sp macro="" textlink="">
      <xdr:nvSpPr>
        <xdr:cNvPr id="92" name="TextBox 91">
          <a:extLst>
            <a:ext uri="{FF2B5EF4-FFF2-40B4-BE49-F238E27FC236}">
              <a16:creationId xmlns:a16="http://schemas.microsoft.com/office/drawing/2014/main" id="{E444BBEC-82A3-4FF0-B2EF-49B6726E0945}"/>
            </a:ext>
          </a:extLst>
        </xdr:cNvPr>
        <xdr:cNvSpPr txBox="1"/>
      </xdr:nvSpPr>
      <xdr:spPr>
        <a:xfrm>
          <a:off x="4999674" y="3344911"/>
          <a:ext cx="2434041" cy="558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ysClr val="windowText" lastClr="000000"/>
              </a:solidFill>
              <a:latin typeface="Raleway SemiBold" pitchFamily="2" charset="0"/>
              <a:ea typeface="Microsoft Sans Serif" panose="020B0604020202020204" pitchFamily="34" charset="0"/>
              <a:cs typeface="Microsoft Sans Serif" panose="020B0604020202020204" pitchFamily="34" charset="0"/>
            </a:rPr>
            <a:t>Attrition Rate</a:t>
          </a:r>
        </a:p>
      </xdr:txBody>
    </xdr:sp>
    <xdr:clientData/>
  </xdr:twoCellAnchor>
  <xdr:twoCellAnchor>
    <xdr:from>
      <xdr:col>15</xdr:col>
      <xdr:colOff>131715</xdr:colOff>
      <xdr:row>13</xdr:row>
      <xdr:rowOff>57346</xdr:rowOff>
    </xdr:from>
    <xdr:to>
      <xdr:col>28</xdr:col>
      <xdr:colOff>572541</xdr:colOff>
      <xdr:row>15</xdr:row>
      <xdr:rowOff>124147</xdr:rowOff>
    </xdr:to>
    <xdr:sp macro="" textlink="">
      <xdr:nvSpPr>
        <xdr:cNvPr id="94" name="Rectangle: Rounded Corners 93">
          <a:extLst>
            <a:ext uri="{FF2B5EF4-FFF2-40B4-BE49-F238E27FC236}">
              <a16:creationId xmlns:a16="http://schemas.microsoft.com/office/drawing/2014/main" id="{18B5A861-C92E-46F1-96FE-751E487B0EDC}"/>
            </a:ext>
          </a:extLst>
        </xdr:cNvPr>
        <xdr:cNvSpPr/>
      </xdr:nvSpPr>
      <xdr:spPr>
        <a:xfrm>
          <a:off x="9344420" y="2493248"/>
          <a:ext cx="8425170" cy="441555"/>
        </a:xfrm>
        <a:prstGeom prst="roundRect">
          <a:avLst>
            <a:gd name="adj" fmla="val 50000"/>
          </a:avLst>
        </a:prstGeom>
        <a:solidFill>
          <a:schemeClr val="bg1"/>
        </a:solidFill>
        <a:ln>
          <a:noFill/>
        </a:ln>
        <a:effectLst>
          <a:innerShdw blurRad="190500" dist="50800" dir="162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570936</xdr:colOff>
      <xdr:row>10</xdr:row>
      <xdr:rowOff>139810</xdr:rowOff>
    </xdr:from>
    <xdr:to>
      <xdr:col>27</xdr:col>
      <xdr:colOff>364360</xdr:colOff>
      <xdr:row>18</xdr:row>
      <xdr:rowOff>20111</xdr:rowOff>
    </xdr:to>
    <xdr:graphicFrame macro="">
      <xdr:nvGraphicFramePr>
        <xdr:cNvPr id="93" name="Chart 92">
          <a:extLst>
            <a:ext uri="{FF2B5EF4-FFF2-40B4-BE49-F238E27FC236}">
              <a16:creationId xmlns:a16="http://schemas.microsoft.com/office/drawing/2014/main" id="{D3694244-AE11-4D07-AC8E-DF741076FC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577059</xdr:colOff>
      <xdr:row>7</xdr:row>
      <xdr:rowOff>92677</xdr:rowOff>
    </xdr:from>
    <xdr:to>
      <xdr:col>23</xdr:col>
      <xdr:colOff>269839</xdr:colOff>
      <xdr:row>10</xdr:row>
      <xdr:rowOff>114529</xdr:rowOff>
    </xdr:to>
    <xdr:sp macro="" textlink="">
      <xdr:nvSpPr>
        <xdr:cNvPr id="97" name="TextBox 96">
          <a:extLst>
            <a:ext uri="{FF2B5EF4-FFF2-40B4-BE49-F238E27FC236}">
              <a16:creationId xmlns:a16="http://schemas.microsoft.com/office/drawing/2014/main" id="{FBA3A2AB-669D-4D05-AAF4-7EEA1B9B45CD}"/>
            </a:ext>
          </a:extLst>
        </xdr:cNvPr>
        <xdr:cNvSpPr txBox="1"/>
      </xdr:nvSpPr>
      <xdr:spPr>
        <a:xfrm>
          <a:off x="9011162" y="1346395"/>
          <a:ext cx="5114703" cy="559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ysClr val="windowText" lastClr="000000"/>
              </a:solidFill>
              <a:latin typeface="Raleway SemiBold" pitchFamily="2" charset="0"/>
              <a:ea typeface="Microsoft Sans Serif" panose="020B0604020202020204" pitchFamily="34" charset="0"/>
              <a:cs typeface="Microsoft Sans Serif" panose="020B0604020202020204" pitchFamily="34" charset="0"/>
            </a:rPr>
            <a:t>Highest Attrition Departement:</a:t>
          </a:r>
        </a:p>
      </xdr:txBody>
    </xdr:sp>
    <xdr:clientData/>
  </xdr:twoCellAnchor>
  <xdr:twoCellAnchor>
    <xdr:from>
      <xdr:col>22</xdr:col>
      <xdr:colOff>289084</xdr:colOff>
      <xdr:row>7</xdr:row>
      <xdr:rowOff>42530</xdr:rowOff>
    </xdr:from>
    <xdr:to>
      <xdr:col>29</xdr:col>
      <xdr:colOff>541311</xdr:colOff>
      <xdr:row>9</xdr:row>
      <xdr:rowOff>126229</xdr:rowOff>
    </xdr:to>
    <xdr:sp macro="" textlink="'Pivot table 2'!AH7">
      <xdr:nvSpPr>
        <xdr:cNvPr id="98" name="TextBox 97">
          <a:extLst>
            <a:ext uri="{FF2B5EF4-FFF2-40B4-BE49-F238E27FC236}">
              <a16:creationId xmlns:a16="http://schemas.microsoft.com/office/drawing/2014/main" id="{98897346-8B3B-4DA4-8805-945055B9B27F}"/>
            </a:ext>
          </a:extLst>
        </xdr:cNvPr>
        <xdr:cNvSpPr txBox="1"/>
      </xdr:nvSpPr>
      <xdr:spPr>
        <a:xfrm>
          <a:off x="13638195" y="1326641"/>
          <a:ext cx="4499672" cy="450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D64A04A-0730-46FD-B586-CAA9152F5691}" type="TxLink">
            <a:rPr lang="en-US" sz="2800" b="1" i="0" u="none" strike="noStrike">
              <a:solidFill>
                <a:srgbClr val="000000"/>
              </a:solidFill>
              <a:latin typeface="Calibri"/>
              <a:ea typeface="Calibri"/>
              <a:cs typeface="Calibri"/>
            </a:rPr>
            <a:pPr/>
            <a:t>Research &amp; Development</a:t>
          </a:fld>
          <a:endParaRPr lang="en-US" sz="5400" b="1">
            <a:solidFill>
              <a:sysClr val="windowText" lastClr="000000"/>
            </a:solidFill>
            <a:latin typeface="Raleway SemiBold" pitchFamily="2" charset="0"/>
            <a:ea typeface="Microsoft Sans Serif" panose="020B0604020202020204" pitchFamily="34" charset="0"/>
            <a:cs typeface="Microsoft Sans Serif" panose="020B0604020202020204" pitchFamily="34" charset="0"/>
          </a:endParaRPr>
        </a:p>
      </xdr:txBody>
    </xdr:sp>
    <xdr:clientData/>
  </xdr:twoCellAnchor>
  <xdr:twoCellAnchor>
    <xdr:from>
      <xdr:col>27</xdr:col>
      <xdr:colOff>222633</xdr:colOff>
      <xdr:row>10</xdr:row>
      <xdr:rowOff>12777</xdr:rowOff>
    </xdr:from>
    <xdr:to>
      <xdr:col>32</xdr:col>
      <xdr:colOff>579499</xdr:colOff>
      <xdr:row>13</xdr:row>
      <xdr:rowOff>26920</xdr:rowOff>
    </xdr:to>
    <xdr:sp macro="" textlink="'Pivot table 2'!AI7">
      <xdr:nvSpPr>
        <xdr:cNvPr id="99" name="TextBox 98">
          <a:extLst>
            <a:ext uri="{FF2B5EF4-FFF2-40B4-BE49-F238E27FC236}">
              <a16:creationId xmlns:a16="http://schemas.microsoft.com/office/drawing/2014/main" id="{C15C00CB-2DB9-41AB-AF2A-7B9736DC896D}"/>
            </a:ext>
          </a:extLst>
        </xdr:cNvPr>
        <xdr:cNvSpPr txBox="1"/>
      </xdr:nvSpPr>
      <xdr:spPr>
        <a:xfrm>
          <a:off x="16805502" y="1886547"/>
          <a:ext cx="3427767" cy="576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BB679A-DC52-4B86-AD45-126A8A36FCB4}" type="TxLink">
            <a:rPr lang="en-US" sz="2800" b="1" i="0" u="none" strike="noStrike">
              <a:solidFill>
                <a:srgbClr val="000000"/>
              </a:solidFill>
              <a:latin typeface="Calibri"/>
              <a:ea typeface="Calibri"/>
              <a:cs typeface="Calibri"/>
            </a:rPr>
            <a:pPr/>
            <a:t>213</a:t>
          </a:fld>
          <a:endParaRPr lang="en-US" sz="9600" b="1">
            <a:solidFill>
              <a:sysClr val="windowText" lastClr="000000"/>
            </a:solidFill>
            <a:latin typeface="Raleway SemiBold" pitchFamily="2" charset="0"/>
            <a:ea typeface="Microsoft Sans Serif" panose="020B0604020202020204" pitchFamily="34" charset="0"/>
            <a:cs typeface="Microsoft Sans Serif" panose="020B0604020202020204" pitchFamily="34" charset="0"/>
          </a:endParaRPr>
        </a:p>
      </xdr:txBody>
    </xdr:sp>
    <xdr:clientData/>
  </xdr:twoCellAnchor>
  <xdr:twoCellAnchor>
    <xdr:from>
      <xdr:col>25</xdr:col>
      <xdr:colOff>350556</xdr:colOff>
      <xdr:row>10</xdr:row>
      <xdr:rowOff>62741</xdr:rowOff>
    </xdr:from>
    <xdr:to>
      <xdr:col>27</xdr:col>
      <xdr:colOff>456400</xdr:colOff>
      <xdr:row>13</xdr:row>
      <xdr:rowOff>72517</xdr:rowOff>
    </xdr:to>
    <xdr:sp macro="" textlink="">
      <xdr:nvSpPr>
        <xdr:cNvPr id="100" name="TextBox 99">
          <a:extLst>
            <a:ext uri="{FF2B5EF4-FFF2-40B4-BE49-F238E27FC236}">
              <a16:creationId xmlns:a16="http://schemas.microsoft.com/office/drawing/2014/main" id="{98B6F863-857E-4893-B62B-7944C9A90A8D}"/>
            </a:ext>
          </a:extLst>
        </xdr:cNvPr>
        <xdr:cNvSpPr txBox="1"/>
      </xdr:nvSpPr>
      <xdr:spPr>
        <a:xfrm>
          <a:off x="15705064" y="1936511"/>
          <a:ext cx="1334205" cy="5719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ysClr val="windowText" lastClr="000000"/>
              </a:solidFill>
              <a:latin typeface="Raleway SemiBold" pitchFamily="2" charset="0"/>
              <a:ea typeface="Microsoft Sans Serif" panose="020B0604020202020204" pitchFamily="34" charset="0"/>
              <a:cs typeface="Microsoft Sans Serif" panose="020B0604020202020204" pitchFamily="34" charset="0"/>
            </a:rPr>
            <a:t>Count:</a:t>
          </a:r>
        </a:p>
      </xdr:txBody>
    </xdr:sp>
    <xdr:clientData/>
  </xdr:twoCellAnchor>
  <xdr:twoCellAnchor>
    <xdr:from>
      <xdr:col>4</xdr:col>
      <xdr:colOff>572297</xdr:colOff>
      <xdr:row>27</xdr:row>
      <xdr:rowOff>144752</xdr:rowOff>
    </xdr:from>
    <xdr:to>
      <xdr:col>7</xdr:col>
      <xdr:colOff>32114</xdr:colOff>
      <xdr:row>30</xdr:row>
      <xdr:rowOff>177644</xdr:rowOff>
    </xdr:to>
    <xdr:sp macro="" textlink="'Pivot table 2'!AP7">
      <xdr:nvSpPr>
        <xdr:cNvPr id="101" name="TextBox 100">
          <a:extLst>
            <a:ext uri="{FF2B5EF4-FFF2-40B4-BE49-F238E27FC236}">
              <a16:creationId xmlns:a16="http://schemas.microsoft.com/office/drawing/2014/main" id="{6A750382-31CF-4A18-9ACE-57BCBEBDC0C4}"/>
            </a:ext>
          </a:extLst>
        </xdr:cNvPr>
        <xdr:cNvSpPr txBox="1"/>
      </xdr:nvSpPr>
      <xdr:spPr>
        <a:xfrm>
          <a:off x="2991345" y="5088681"/>
          <a:ext cx="1274102" cy="577177"/>
        </a:xfrm>
        <a:prstGeom prst="rect">
          <a:avLst/>
        </a:prstGeom>
        <a:noFill/>
        <a:ln w="9525" cmpd="sng">
          <a:noFill/>
        </a:ln>
        <a:effectLst>
          <a:glow rad="152400">
            <a:schemeClr val="accent4">
              <a:satMod val="175000"/>
              <a:alpha val="63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61CB2EB-C643-45E8-AD7D-E7B426E03B54}" type="TxLink">
            <a:rPr lang="en-US" sz="4000" b="1" i="0" u="none" strike="noStrike">
              <a:solidFill>
                <a:schemeClr val="bg1"/>
              </a:solidFill>
              <a:latin typeface="Calibri"/>
              <a:ea typeface="Calibri"/>
              <a:cs typeface="Calibri"/>
            </a:rPr>
            <a:pPr/>
            <a:t>40</a:t>
          </a:fld>
          <a:endParaRPr lang="en-US" sz="277800" b="1">
            <a:solidFill>
              <a:schemeClr val="bg1"/>
            </a:solidFill>
            <a:latin typeface="+mn-lt"/>
          </a:endParaRPr>
        </a:p>
      </xdr:txBody>
    </xdr:sp>
    <xdr:clientData/>
  </xdr:twoCellAnchor>
  <xdr:twoCellAnchor>
    <xdr:from>
      <xdr:col>4</xdr:col>
      <xdr:colOff>447393</xdr:colOff>
      <xdr:row>24</xdr:row>
      <xdr:rowOff>163448</xdr:rowOff>
    </xdr:from>
    <xdr:to>
      <xdr:col>8</xdr:col>
      <xdr:colOff>16994</xdr:colOff>
      <xdr:row>28</xdr:row>
      <xdr:rowOff>176155</xdr:rowOff>
    </xdr:to>
    <xdr:sp macro="" textlink="">
      <xdr:nvSpPr>
        <xdr:cNvPr id="102" name="TextBox 101">
          <a:extLst>
            <a:ext uri="{FF2B5EF4-FFF2-40B4-BE49-F238E27FC236}">
              <a16:creationId xmlns:a16="http://schemas.microsoft.com/office/drawing/2014/main" id="{7C1E2679-ECE9-426A-9060-4A3694B401C3}"/>
            </a:ext>
          </a:extLst>
        </xdr:cNvPr>
        <xdr:cNvSpPr txBox="1"/>
      </xdr:nvSpPr>
      <xdr:spPr>
        <a:xfrm>
          <a:off x="2866441" y="4563091"/>
          <a:ext cx="1988648" cy="738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Raleway SemiBold" pitchFamily="2" charset="0"/>
              <a:ea typeface="Microsoft Sans Serif" panose="020B0604020202020204" pitchFamily="34" charset="0"/>
              <a:cs typeface="Microsoft Sans Serif" panose="020B0604020202020204" pitchFamily="34" charset="0"/>
            </a:rPr>
            <a:t>Average age of Attrition</a:t>
          </a:r>
          <a:endParaRPr lang="en-US" sz="1600" b="1">
            <a:solidFill>
              <a:schemeClr val="bg1"/>
            </a:solidFill>
            <a:latin typeface="Raleway SemiBold" pitchFamily="2" charset="0"/>
            <a:ea typeface="Microsoft Sans Serif" panose="020B0604020202020204" pitchFamily="34" charset="0"/>
            <a:cs typeface="Microsoft Sans Serif" panose="020B0604020202020204" pitchFamily="34" charset="0"/>
          </a:endParaRPr>
        </a:p>
      </xdr:txBody>
    </xdr:sp>
    <xdr:clientData/>
  </xdr:twoCellAnchor>
  <xdr:twoCellAnchor>
    <xdr:from>
      <xdr:col>30</xdr:col>
      <xdr:colOff>177517</xdr:colOff>
      <xdr:row>34</xdr:row>
      <xdr:rowOff>127934</xdr:rowOff>
    </xdr:from>
    <xdr:to>
      <xdr:col>38</xdr:col>
      <xdr:colOff>157715</xdr:colOff>
      <xdr:row>53</xdr:row>
      <xdr:rowOff>16860</xdr:rowOff>
    </xdr:to>
    <xdr:graphicFrame macro="">
      <xdr:nvGraphicFramePr>
        <xdr:cNvPr id="103" name="Chart 102">
          <a:extLst>
            <a:ext uri="{FF2B5EF4-FFF2-40B4-BE49-F238E27FC236}">
              <a16:creationId xmlns:a16="http://schemas.microsoft.com/office/drawing/2014/main" id="{8130FD03-34F6-4C2B-9871-3BDBA576A9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4</xdr:col>
      <xdr:colOff>1</xdr:colOff>
      <xdr:row>3</xdr:row>
      <xdr:rowOff>45357</xdr:rowOff>
    </xdr:from>
    <xdr:to>
      <xdr:col>15</xdr:col>
      <xdr:colOff>341449</xdr:colOff>
      <xdr:row>21</xdr:row>
      <xdr:rowOff>166309</xdr:rowOff>
    </xdr:to>
    <xdr:graphicFrame macro="">
      <xdr:nvGraphicFramePr>
        <xdr:cNvPr id="104" name="Chart 103">
          <a:extLst>
            <a:ext uri="{FF2B5EF4-FFF2-40B4-BE49-F238E27FC236}">
              <a16:creationId xmlns:a16="http://schemas.microsoft.com/office/drawing/2014/main" id="{FB6CF4F0-DC45-4FF0-9723-7DB1807DE1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4</xdr:col>
      <xdr:colOff>327354</xdr:colOff>
      <xdr:row>3</xdr:row>
      <xdr:rowOff>26730</xdr:rowOff>
    </xdr:from>
    <xdr:to>
      <xdr:col>11</xdr:col>
      <xdr:colOff>514865</xdr:colOff>
      <xdr:row>5</xdr:row>
      <xdr:rowOff>137297</xdr:rowOff>
    </xdr:to>
    <xdr:sp macro="" textlink="">
      <xdr:nvSpPr>
        <xdr:cNvPr id="105" name="TextBox 104">
          <a:extLst>
            <a:ext uri="{FF2B5EF4-FFF2-40B4-BE49-F238E27FC236}">
              <a16:creationId xmlns:a16="http://schemas.microsoft.com/office/drawing/2014/main" id="{D35F3EDC-ECE8-4EB6-A449-FBB984E3FFF6}"/>
            </a:ext>
          </a:extLst>
        </xdr:cNvPr>
        <xdr:cNvSpPr txBox="1"/>
      </xdr:nvSpPr>
      <xdr:spPr>
        <a:xfrm>
          <a:off x="2798705" y="593081"/>
          <a:ext cx="4512376" cy="488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ysClr val="windowText" lastClr="000000"/>
              </a:solidFill>
              <a:latin typeface="Raleway SemiBold" pitchFamily="2" charset="0"/>
              <a:ea typeface="Microsoft Sans Serif" panose="020B0604020202020204" pitchFamily="34" charset="0"/>
              <a:cs typeface="Microsoft Sans Serif" panose="020B0604020202020204" pitchFamily="34" charset="0"/>
            </a:rPr>
            <a:t>Attrition By Business</a:t>
          </a:r>
          <a:r>
            <a:rPr lang="en-US" sz="2400" b="1" baseline="0">
              <a:solidFill>
                <a:sysClr val="windowText" lastClr="000000"/>
              </a:solidFill>
              <a:latin typeface="Raleway SemiBold" pitchFamily="2" charset="0"/>
              <a:ea typeface="Microsoft Sans Serif" panose="020B0604020202020204" pitchFamily="34" charset="0"/>
              <a:cs typeface="Microsoft Sans Serif" panose="020B0604020202020204" pitchFamily="34" charset="0"/>
            </a:rPr>
            <a:t> Travel</a:t>
          </a:r>
          <a:endParaRPr lang="en-US" sz="2400" b="1">
            <a:solidFill>
              <a:sysClr val="windowText" lastClr="000000"/>
            </a:solidFill>
            <a:latin typeface="Raleway SemiBold" pitchFamily="2" charset="0"/>
            <a:ea typeface="Microsoft Sans Serif" panose="020B0604020202020204" pitchFamily="34" charset="0"/>
            <a:cs typeface="Microsoft Sans Serif" panose="020B0604020202020204" pitchFamily="34" charset="0"/>
          </a:endParaRPr>
        </a:p>
      </xdr:txBody>
    </xdr:sp>
    <xdr:clientData/>
  </xdr:twoCellAnchor>
  <xdr:twoCellAnchor>
    <xdr:from>
      <xdr:col>22</xdr:col>
      <xdr:colOff>124718</xdr:colOff>
      <xdr:row>18</xdr:row>
      <xdr:rowOff>72161</xdr:rowOff>
    </xdr:from>
    <xdr:to>
      <xdr:col>29</xdr:col>
      <xdr:colOff>211667</xdr:colOff>
      <xdr:row>36</xdr:row>
      <xdr:rowOff>43295</xdr:rowOff>
    </xdr:to>
    <xdr:sp macro="" textlink="">
      <xdr:nvSpPr>
        <xdr:cNvPr id="106" name="Rectangle: Rounded Corners 105">
          <a:extLst>
            <a:ext uri="{FF2B5EF4-FFF2-40B4-BE49-F238E27FC236}">
              <a16:creationId xmlns:a16="http://schemas.microsoft.com/office/drawing/2014/main" id="{C52B7031-33FF-490E-A475-7F1CAE3AE9D8}"/>
            </a:ext>
          </a:extLst>
        </xdr:cNvPr>
        <xdr:cNvSpPr/>
      </xdr:nvSpPr>
      <xdr:spPr>
        <a:xfrm>
          <a:off x="13459718" y="3449206"/>
          <a:ext cx="4329904" cy="3348180"/>
        </a:xfrm>
        <a:prstGeom prst="roundRect">
          <a:avLst>
            <a:gd name="adj" fmla="val 12996"/>
          </a:avLst>
        </a:prstGeom>
        <a:solidFill>
          <a:schemeClr val="bg1"/>
        </a:solidFill>
        <a:ln>
          <a:noFill/>
        </a:ln>
        <a:effectLst>
          <a:outerShdw blurRad="50800" dist="38100" dir="5400000" algn="t" rotWithShape="0">
            <a:srgbClr val="0A4E1C">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105833</xdr:colOff>
      <xdr:row>19</xdr:row>
      <xdr:rowOff>157279</xdr:rowOff>
    </xdr:from>
    <xdr:to>
      <xdr:col>29</xdr:col>
      <xdr:colOff>5200</xdr:colOff>
      <xdr:row>36</xdr:row>
      <xdr:rowOff>86443</xdr:rowOff>
    </xdr:to>
    <xdr:graphicFrame macro="">
      <xdr:nvGraphicFramePr>
        <xdr:cNvPr id="107" name="Chart 106">
          <a:extLst>
            <a:ext uri="{FF2B5EF4-FFF2-40B4-BE49-F238E27FC236}">
              <a16:creationId xmlns:a16="http://schemas.microsoft.com/office/drawing/2014/main" id="{28181AEC-9EBE-497E-A168-5652F6D3EE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14</xdr:col>
      <xdr:colOff>429674</xdr:colOff>
      <xdr:row>18</xdr:row>
      <xdr:rowOff>0</xdr:rowOff>
    </xdr:from>
    <xdr:to>
      <xdr:col>22</xdr:col>
      <xdr:colOff>60477</xdr:colOff>
      <xdr:row>36</xdr:row>
      <xdr:rowOff>147702</xdr:rowOff>
    </xdr:to>
    <xdr:sp macro="" textlink="">
      <xdr:nvSpPr>
        <xdr:cNvPr id="108" name="Rectangle: Rounded Corners 107">
          <a:extLst>
            <a:ext uri="{FF2B5EF4-FFF2-40B4-BE49-F238E27FC236}">
              <a16:creationId xmlns:a16="http://schemas.microsoft.com/office/drawing/2014/main" id="{B50CBC69-0D9E-4A42-B381-A532999C0A99}"/>
            </a:ext>
          </a:extLst>
        </xdr:cNvPr>
        <xdr:cNvSpPr/>
      </xdr:nvSpPr>
      <xdr:spPr>
        <a:xfrm>
          <a:off x="8896341" y="3311071"/>
          <a:ext cx="4468898" cy="3413417"/>
        </a:xfrm>
        <a:prstGeom prst="roundRect">
          <a:avLst>
            <a:gd name="adj" fmla="val 10835"/>
          </a:avLst>
        </a:prstGeom>
        <a:solidFill>
          <a:schemeClr val="bg1"/>
        </a:solidFill>
        <a:ln>
          <a:noFill/>
        </a:ln>
        <a:effectLst>
          <a:outerShdw blurRad="50800" dist="38100" dir="5400000" algn="t" rotWithShape="0">
            <a:srgbClr val="083E16">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483809</xdr:colOff>
      <xdr:row>37</xdr:row>
      <xdr:rowOff>90714</xdr:rowOff>
    </xdr:from>
    <xdr:to>
      <xdr:col>29</xdr:col>
      <xdr:colOff>377976</xdr:colOff>
      <xdr:row>53</xdr:row>
      <xdr:rowOff>156610</xdr:rowOff>
    </xdr:to>
    <xdr:sp macro="" textlink="">
      <xdr:nvSpPr>
        <xdr:cNvPr id="109" name="Rectangle: Rounded Corners 108">
          <a:extLst>
            <a:ext uri="{FF2B5EF4-FFF2-40B4-BE49-F238E27FC236}">
              <a16:creationId xmlns:a16="http://schemas.microsoft.com/office/drawing/2014/main" id="{B5A4EA86-598C-4EE4-AE6C-83EB8F597ED2}"/>
            </a:ext>
          </a:extLst>
        </xdr:cNvPr>
        <xdr:cNvSpPr/>
      </xdr:nvSpPr>
      <xdr:spPr>
        <a:xfrm>
          <a:off x="8950476" y="6848928"/>
          <a:ext cx="8965595" cy="2968753"/>
        </a:xfrm>
        <a:prstGeom prst="roundRect">
          <a:avLst>
            <a:gd name="adj" fmla="val 10835"/>
          </a:avLst>
        </a:prstGeom>
        <a:solidFill>
          <a:schemeClr val="bg1"/>
        </a:solidFill>
        <a:ln>
          <a:noFill/>
        </a:ln>
        <a:effectLst>
          <a:outerShdw blurRad="50800" dist="38100" dir="5400000" algn="t" rotWithShape="0">
            <a:srgbClr val="083E16">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30</xdr:col>
      <xdr:colOff>104389</xdr:colOff>
      <xdr:row>30</xdr:row>
      <xdr:rowOff>106429</xdr:rowOff>
    </xdr:from>
    <xdr:to>
      <xdr:col>38</xdr:col>
      <xdr:colOff>409800</xdr:colOff>
      <xdr:row>35</xdr:row>
      <xdr:rowOff>78345</xdr:rowOff>
    </xdr:to>
    <xdr:sp macro="" textlink="">
      <xdr:nvSpPr>
        <xdr:cNvPr id="110" name="TextBox 109">
          <a:extLst>
            <a:ext uri="{FF2B5EF4-FFF2-40B4-BE49-F238E27FC236}">
              <a16:creationId xmlns:a16="http://schemas.microsoft.com/office/drawing/2014/main" id="{2A30D968-E7AF-4E17-81BD-34415DABB842}"/>
            </a:ext>
          </a:extLst>
        </xdr:cNvPr>
        <xdr:cNvSpPr txBox="1"/>
      </xdr:nvSpPr>
      <xdr:spPr>
        <a:xfrm>
          <a:off x="18247246" y="5594643"/>
          <a:ext cx="5143506" cy="879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i="0" u="none" strike="noStrike">
              <a:solidFill>
                <a:schemeClr val="tx1"/>
              </a:solidFill>
              <a:effectLst/>
              <a:latin typeface="Raleway SemiBold" pitchFamily="2" charset="0"/>
              <a:ea typeface="+mn-ea"/>
              <a:cs typeface="+mn-cs"/>
            </a:rPr>
            <a:t>Attrition</a:t>
          </a:r>
          <a:r>
            <a:rPr lang="en-US" sz="2400" b="1" i="0" u="none" strike="noStrike">
              <a:solidFill>
                <a:schemeClr val="tx1"/>
              </a:solidFill>
              <a:effectLst/>
              <a:latin typeface="Raleway SemiBold" pitchFamily="2" charset="0"/>
              <a:ea typeface="+mn-ea"/>
              <a:cs typeface="+mn-cs"/>
            </a:rPr>
            <a:t> </a:t>
          </a:r>
          <a:r>
            <a:rPr lang="en-US" sz="2800" b="1" i="0" u="none" strike="noStrike">
              <a:solidFill>
                <a:schemeClr val="tx1"/>
              </a:solidFill>
              <a:effectLst/>
              <a:latin typeface="Raleway SemiBold" pitchFamily="2" charset="0"/>
              <a:ea typeface="+mn-ea"/>
              <a:cs typeface="+mn-cs"/>
            </a:rPr>
            <a:t>by</a:t>
          </a:r>
          <a:r>
            <a:rPr lang="en-US" sz="2400" b="1" i="0" u="none" strike="noStrike">
              <a:solidFill>
                <a:schemeClr val="tx1"/>
              </a:solidFill>
              <a:effectLst/>
              <a:latin typeface="Raleway SemiBold" pitchFamily="2" charset="0"/>
              <a:ea typeface="+mn-ea"/>
              <a:cs typeface="+mn-cs"/>
            </a:rPr>
            <a:t> </a:t>
          </a:r>
          <a:r>
            <a:rPr lang="en-US" sz="2800" b="1" i="0" u="none" strike="noStrike">
              <a:solidFill>
                <a:schemeClr val="tx1"/>
              </a:solidFill>
              <a:effectLst/>
              <a:latin typeface="Raleway SemiBold" pitchFamily="2" charset="0"/>
              <a:ea typeface="+mn-ea"/>
              <a:cs typeface="+mn-cs"/>
            </a:rPr>
            <a:t>MaritalStatus</a:t>
          </a:r>
          <a:r>
            <a:rPr lang="en-US" sz="2400" b="1" i="0" u="none" strike="noStrike">
              <a:solidFill>
                <a:schemeClr val="tx1"/>
              </a:solidFill>
              <a:effectLst/>
              <a:latin typeface="Raleway SemiBold" pitchFamily="2" charset="0"/>
              <a:ea typeface="+mn-ea"/>
              <a:cs typeface="+mn-cs"/>
            </a:rPr>
            <a:t> </a:t>
          </a:r>
          <a:endParaRPr lang="en-US" sz="4800" b="1">
            <a:solidFill>
              <a:schemeClr val="tx1"/>
            </a:solidFill>
            <a:latin typeface="Raleway SemiBold" pitchFamily="2" charset="0"/>
            <a:ea typeface="Microsoft Sans Serif" panose="020B0604020202020204" pitchFamily="34" charset="0"/>
            <a:cs typeface="Microsoft Sans Serif" panose="020B0604020202020204" pitchFamily="34" charset="0"/>
          </a:endParaRPr>
        </a:p>
      </xdr:txBody>
    </xdr:sp>
    <xdr:clientData/>
  </xdr:twoCellAnchor>
  <xdr:twoCellAnchor>
    <xdr:from>
      <xdr:col>21</xdr:col>
      <xdr:colOff>260220</xdr:colOff>
      <xdr:row>15</xdr:row>
      <xdr:rowOff>148555</xdr:rowOff>
    </xdr:from>
    <xdr:to>
      <xdr:col>29</xdr:col>
      <xdr:colOff>116967</xdr:colOff>
      <xdr:row>24</xdr:row>
      <xdr:rowOff>175014</xdr:rowOff>
    </xdr:to>
    <xdr:sp macro="" textlink="">
      <xdr:nvSpPr>
        <xdr:cNvPr id="111" name="TextBox 110">
          <a:extLst>
            <a:ext uri="{FF2B5EF4-FFF2-40B4-BE49-F238E27FC236}">
              <a16:creationId xmlns:a16="http://schemas.microsoft.com/office/drawing/2014/main" id="{421062B9-3F20-4A3F-9E4E-FE00C5D87DC0}"/>
            </a:ext>
          </a:extLst>
        </xdr:cNvPr>
        <xdr:cNvSpPr txBox="1"/>
      </xdr:nvSpPr>
      <xdr:spPr>
        <a:xfrm>
          <a:off x="12989084" y="2962760"/>
          <a:ext cx="4705838" cy="1714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u="none" strike="noStrike">
              <a:solidFill>
                <a:schemeClr val="dk1"/>
              </a:solidFill>
              <a:effectLst/>
              <a:latin typeface="Raleway SemiBold" pitchFamily="2" charset="0"/>
              <a:ea typeface="+mn-ea"/>
              <a:cs typeface="+mn-cs"/>
            </a:rPr>
            <a:t>Attrition by OverTime </a:t>
          </a:r>
          <a:r>
            <a:rPr lang="en-US" sz="2400" b="1">
              <a:latin typeface="Raleway SemiBold" pitchFamily="2" charset="0"/>
            </a:rPr>
            <a:t> </a:t>
          </a:r>
          <a:endParaRPr lang="en-US" sz="2400" b="1">
            <a:solidFill>
              <a:schemeClr val="tx1"/>
            </a:solidFill>
            <a:latin typeface="Raleway SemiBold" pitchFamily="2" charset="0"/>
            <a:ea typeface="Microsoft Sans Serif" panose="020B0604020202020204" pitchFamily="34" charset="0"/>
            <a:cs typeface="Microsoft Sans Serif" panose="020B0604020202020204" pitchFamily="34" charset="0"/>
          </a:endParaRPr>
        </a:p>
      </xdr:txBody>
    </xdr:sp>
    <xdr:clientData/>
  </xdr:twoCellAnchor>
  <xdr:twoCellAnchor>
    <xdr:from>
      <xdr:col>15</xdr:col>
      <xdr:colOff>534133</xdr:colOff>
      <xdr:row>38</xdr:row>
      <xdr:rowOff>47020</xdr:rowOff>
    </xdr:from>
    <xdr:to>
      <xdr:col>24</xdr:col>
      <xdr:colOff>280809</xdr:colOff>
      <xdr:row>41</xdr:row>
      <xdr:rowOff>147673</xdr:rowOff>
    </xdr:to>
    <xdr:sp macro="" textlink="">
      <xdr:nvSpPr>
        <xdr:cNvPr id="112" name="TextBox 111">
          <a:extLst>
            <a:ext uri="{FF2B5EF4-FFF2-40B4-BE49-F238E27FC236}">
              <a16:creationId xmlns:a16="http://schemas.microsoft.com/office/drawing/2014/main" id="{DDCAB8AD-563D-4299-A409-AB8D8A0126C9}"/>
            </a:ext>
          </a:extLst>
        </xdr:cNvPr>
        <xdr:cNvSpPr txBox="1"/>
      </xdr:nvSpPr>
      <xdr:spPr>
        <a:xfrm>
          <a:off x="9605562" y="6986663"/>
          <a:ext cx="5189533" cy="644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i="0" u="none" strike="noStrike">
              <a:solidFill>
                <a:schemeClr val="tx1"/>
              </a:solidFill>
              <a:effectLst/>
              <a:latin typeface="Raleway SemiBold" pitchFamily="2" charset="0"/>
              <a:ea typeface="+mn-ea"/>
              <a:cs typeface="+mn-cs"/>
            </a:rPr>
            <a:t>Attrition by Job Level</a:t>
          </a:r>
          <a:endParaRPr lang="en-US" sz="2800" b="1">
            <a:solidFill>
              <a:schemeClr val="tx1"/>
            </a:solidFill>
            <a:latin typeface="Raleway SemiBold" pitchFamily="2" charset="0"/>
            <a:ea typeface="Microsoft Sans Serif" panose="020B0604020202020204" pitchFamily="34" charset="0"/>
            <a:cs typeface="Microsoft Sans Serif" panose="020B0604020202020204" pitchFamily="34" charset="0"/>
          </a:endParaRPr>
        </a:p>
      </xdr:txBody>
    </xdr:sp>
    <xdr:clientData/>
  </xdr:twoCellAnchor>
  <xdr:twoCellAnchor>
    <xdr:from>
      <xdr:col>15</xdr:col>
      <xdr:colOff>280475</xdr:colOff>
      <xdr:row>19</xdr:row>
      <xdr:rowOff>25544</xdr:rowOff>
    </xdr:from>
    <xdr:to>
      <xdr:col>21</xdr:col>
      <xdr:colOff>332619</xdr:colOff>
      <xdr:row>23</xdr:row>
      <xdr:rowOff>15182</xdr:rowOff>
    </xdr:to>
    <xdr:sp macro="" textlink="">
      <xdr:nvSpPr>
        <xdr:cNvPr id="114" name="TextBox 113">
          <a:extLst>
            <a:ext uri="{FF2B5EF4-FFF2-40B4-BE49-F238E27FC236}">
              <a16:creationId xmlns:a16="http://schemas.microsoft.com/office/drawing/2014/main" id="{7C83D365-978C-4CB2-8F67-B63CB90A9DE1}"/>
            </a:ext>
          </a:extLst>
        </xdr:cNvPr>
        <xdr:cNvSpPr txBox="1"/>
      </xdr:nvSpPr>
      <xdr:spPr>
        <a:xfrm>
          <a:off x="9351904" y="3518044"/>
          <a:ext cx="3680715" cy="715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i="0" u="none" strike="noStrike">
              <a:solidFill>
                <a:schemeClr val="tx1"/>
              </a:solidFill>
              <a:effectLst/>
              <a:latin typeface="Raleway SemiBold" pitchFamily="2" charset="0"/>
              <a:ea typeface="+mn-ea"/>
              <a:cs typeface="+mn-cs"/>
            </a:rPr>
            <a:t>Attrition by Gender</a:t>
          </a:r>
          <a:endParaRPr lang="en-US" sz="2800" b="1">
            <a:solidFill>
              <a:schemeClr val="tx1"/>
            </a:solidFill>
            <a:latin typeface="Raleway SemiBold" pitchFamily="2" charset="0"/>
            <a:ea typeface="Microsoft Sans Serif" panose="020B0604020202020204" pitchFamily="34" charset="0"/>
            <a:cs typeface="Microsoft Sans Serif" panose="020B0604020202020204" pitchFamily="34" charset="0"/>
          </a:endParaRPr>
        </a:p>
      </xdr:txBody>
    </xdr:sp>
    <xdr:clientData/>
  </xdr:twoCellAnchor>
  <xdr:twoCellAnchor>
    <xdr:from>
      <xdr:col>4</xdr:col>
      <xdr:colOff>196547</xdr:colOff>
      <xdr:row>32</xdr:row>
      <xdr:rowOff>75596</xdr:rowOff>
    </xdr:from>
    <xdr:to>
      <xdr:col>14</xdr:col>
      <xdr:colOff>274940</xdr:colOff>
      <xdr:row>54</xdr:row>
      <xdr:rowOff>131948</xdr:rowOff>
    </xdr:to>
    <xdr:sp macro="" textlink="">
      <xdr:nvSpPr>
        <xdr:cNvPr id="115" name="Rectangle: Rounded Corners 114">
          <a:extLst>
            <a:ext uri="{FF2B5EF4-FFF2-40B4-BE49-F238E27FC236}">
              <a16:creationId xmlns:a16="http://schemas.microsoft.com/office/drawing/2014/main" id="{F1D907BA-79FD-48CE-9AF3-351A5E8CA80A}"/>
            </a:ext>
          </a:extLst>
        </xdr:cNvPr>
        <xdr:cNvSpPr/>
      </xdr:nvSpPr>
      <xdr:spPr>
        <a:xfrm>
          <a:off x="2615595" y="5926667"/>
          <a:ext cx="6126012" cy="4047781"/>
        </a:xfrm>
        <a:prstGeom prst="roundRect">
          <a:avLst>
            <a:gd name="adj" fmla="val 10835"/>
          </a:avLst>
        </a:prstGeom>
        <a:solidFill>
          <a:schemeClr val="bg1"/>
        </a:solidFill>
        <a:ln>
          <a:noFill/>
        </a:ln>
        <a:effectLst>
          <a:outerShdw blurRad="50800" dist="38100" dir="5400000" algn="t" rotWithShape="0">
            <a:srgbClr val="083E16">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395661</xdr:colOff>
      <xdr:row>33</xdr:row>
      <xdr:rowOff>153944</xdr:rowOff>
    </xdr:from>
    <xdr:to>
      <xdr:col>13</xdr:col>
      <xdr:colOff>110536</xdr:colOff>
      <xdr:row>38</xdr:row>
      <xdr:rowOff>125858</xdr:rowOff>
    </xdr:to>
    <xdr:sp macro="" textlink="">
      <xdr:nvSpPr>
        <xdr:cNvPr id="113" name="TextBox 112">
          <a:extLst>
            <a:ext uri="{FF2B5EF4-FFF2-40B4-BE49-F238E27FC236}">
              <a16:creationId xmlns:a16="http://schemas.microsoft.com/office/drawing/2014/main" id="{6F7C0389-87EA-4F07-B587-D7ABFB414985}"/>
            </a:ext>
          </a:extLst>
        </xdr:cNvPr>
        <xdr:cNvSpPr txBox="1"/>
      </xdr:nvSpPr>
      <xdr:spPr>
        <a:xfrm>
          <a:off x="2814709" y="6186444"/>
          <a:ext cx="5157732" cy="879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i="0" u="none" strike="noStrike">
              <a:solidFill>
                <a:schemeClr val="tx1"/>
              </a:solidFill>
              <a:effectLst/>
              <a:latin typeface="Raleway SemiBold" pitchFamily="2" charset="0"/>
              <a:ea typeface="+mn-ea"/>
              <a:cs typeface="+mn-cs"/>
            </a:rPr>
            <a:t>Attrition by EducationField</a:t>
          </a:r>
          <a:endParaRPr lang="en-US" sz="2800" b="1">
            <a:solidFill>
              <a:schemeClr val="tx1"/>
            </a:solidFill>
            <a:latin typeface="Raleway SemiBold" pitchFamily="2" charset="0"/>
            <a:ea typeface="Microsoft Sans Serif" panose="020B0604020202020204" pitchFamily="34" charset="0"/>
            <a:cs typeface="Microsoft Sans Serif" panose="020B0604020202020204" pitchFamily="34" charset="0"/>
          </a:endParaRPr>
        </a:p>
      </xdr:txBody>
    </xdr:sp>
    <xdr:clientData/>
  </xdr:twoCellAnchor>
  <xdr:twoCellAnchor>
    <xdr:from>
      <xdr:col>14</xdr:col>
      <xdr:colOff>359833</xdr:colOff>
      <xdr:row>19</xdr:row>
      <xdr:rowOff>127001</xdr:rowOff>
    </xdr:from>
    <xdr:to>
      <xdr:col>18</xdr:col>
      <xdr:colOff>423334</xdr:colOff>
      <xdr:row>36</xdr:row>
      <xdr:rowOff>42334</xdr:rowOff>
    </xdr:to>
    <xdr:graphicFrame macro="">
      <xdr:nvGraphicFramePr>
        <xdr:cNvPr id="116" name="Chart 115">
          <a:extLst>
            <a:ext uri="{FF2B5EF4-FFF2-40B4-BE49-F238E27FC236}">
              <a16:creationId xmlns:a16="http://schemas.microsoft.com/office/drawing/2014/main" id="{4C606473-A78E-4707-A255-22E55D834B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18</xdr:col>
      <xdr:colOff>101009</xdr:colOff>
      <xdr:row>21</xdr:row>
      <xdr:rowOff>21167</xdr:rowOff>
    </xdr:from>
    <xdr:to>
      <xdr:col>22</xdr:col>
      <xdr:colOff>105833</xdr:colOff>
      <xdr:row>34</xdr:row>
      <xdr:rowOff>89606</xdr:rowOff>
    </xdr:to>
    <xdr:graphicFrame macro="">
      <xdr:nvGraphicFramePr>
        <xdr:cNvPr id="117" name="Chart 116">
          <a:extLst>
            <a:ext uri="{FF2B5EF4-FFF2-40B4-BE49-F238E27FC236}">
              <a16:creationId xmlns:a16="http://schemas.microsoft.com/office/drawing/2014/main" id="{16DCD7E3-9217-4363-A197-876C153332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16</xdr:col>
      <xdr:colOff>8253</xdr:colOff>
      <xdr:row>25</xdr:row>
      <xdr:rowOff>133917</xdr:rowOff>
    </xdr:from>
    <xdr:to>
      <xdr:col>17</xdr:col>
      <xdr:colOff>267141</xdr:colOff>
      <xdr:row>30</xdr:row>
      <xdr:rowOff>63500</xdr:rowOff>
    </xdr:to>
    <xdr:pic>
      <xdr:nvPicPr>
        <xdr:cNvPr id="31" name="Picture 30">
          <a:extLst>
            <a:ext uri="{FF2B5EF4-FFF2-40B4-BE49-F238E27FC236}">
              <a16:creationId xmlns:a16="http://schemas.microsoft.com/office/drawing/2014/main" id="{543E1943-0F4D-49BE-AB18-39F5641F9B39}"/>
            </a:ext>
          </a:extLst>
        </xdr:cNvPr>
        <xdr:cNvPicPr>
          <a:picLocks noChangeAspect="1"/>
        </xdr:cNvPicPr>
      </xdr:nvPicPr>
      <xdr:blipFill>
        <a:blip xmlns:r="http://schemas.openxmlformats.org/officeDocument/2006/relationships" r:embed="rId22"/>
        <a:stretch>
          <a:fillRect/>
        </a:stretch>
      </xdr:blipFill>
      <xdr:spPr>
        <a:xfrm>
          <a:off x="9829586" y="4938750"/>
          <a:ext cx="872722" cy="882083"/>
        </a:xfrm>
        <a:prstGeom prst="rect">
          <a:avLst/>
        </a:prstGeom>
        <a:effectLst>
          <a:innerShdw blurRad="63500" dist="50800" dir="16200000">
            <a:prstClr val="black">
              <a:alpha val="50000"/>
            </a:prstClr>
          </a:innerShdw>
        </a:effectLst>
      </xdr:spPr>
    </xdr:pic>
    <xdr:clientData/>
  </xdr:twoCellAnchor>
  <xdr:twoCellAnchor editAs="oneCell">
    <xdr:from>
      <xdr:col>19</xdr:col>
      <xdr:colOff>150625</xdr:colOff>
      <xdr:row>24</xdr:row>
      <xdr:rowOff>150119</xdr:rowOff>
    </xdr:from>
    <xdr:to>
      <xdr:col>21</xdr:col>
      <xdr:colOff>32791</xdr:colOff>
      <xdr:row>30</xdr:row>
      <xdr:rowOff>128843</xdr:rowOff>
    </xdr:to>
    <xdr:pic>
      <xdr:nvPicPr>
        <xdr:cNvPr id="32" name="Picture 31">
          <a:extLst>
            <a:ext uri="{FF2B5EF4-FFF2-40B4-BE49-F238E27FC236}">
              <a16:creationId xmlns:a16="http://schemas.microsoft.com/office/drawing/2014/main" id="{2BB0632B-83E1-45AD-A8A8-705C272BA301}"/>
            </a:ext>
          </a:extLst>
        </xdr:cNvPr>
        <xdr:cNvPicPr>
          <a:picLocks noChangeAspect="1"/>
        </xdr:cNvPicPr>
      </xdr:nvPicPr>
      <xdr:blipFill>
        <a:blip xmlns:r="http://schemas.openxmlformats.org/officeDocument/2006/relationships" r:embed="rId23"/>
        <a:stretch>
          <a:fillRect/>
        </a:stretch>
      </xdr:blipFill>
      <xdr:spPr>
        <a:xfrm>
          <a:off x="11813458" y="4764452"/>
          <a:ext cx="1109833" cy="1121724"/>
        </a:xfrm>
        <a:prstGeom prst="rect">
          <a:avLst/>
        </a:prstGeom>
        <a:effectLst>
          <a:outerShdw blurRad="50800" dist="38100" dir="2700000" algn="tl" rotWithShape="0">
            <a:prstClr val="black">
              <a:alpha val="40000"/>
            </a:prstClr>
          </a:outerShdw>
        </a:effectLst>
      </xdr:spPr>
    </xdr:pic>
    <xdr:clientData/>
  </xdr:twoCellAnchor>
  <xdr:twoCellAnchor>
    <xdr:from>
      <xdr:col>29</xdr:col>
      <xdr:colOff>477360</xdr:colOff>
      <xdr:row>7</xdr:row>
      <xdr:rowOff>20788</xdr:rowOff>
    </xdr:from>
    <xdr:to>
      <xdr:col>37</xdr:col>
      <xdr:colOff>576416</xdr:colOff>
      <xdr:row>26</xdr:row>
      <xdr:rowOff>92604</xdr:rowOff>
    </xdr:to>
    <xdr:sp macro="" textlink="">
      <xdr:nvSpPr>
        <xdr:cNvPr id="122" name="Rectangle: Rounded Corners 121">
          <a:extLst>
            <a:ext uri="{FF2B5EF4-FFF2-40B4-BE49-F238E27FC236}">
              <a16:creationId xmlns:a16="http://schemas.microsoft.com/office/drawing/2014/main" id="{028B060A-9D9D-40C7-B608-A14C3E406058}"/>
            </a:ext>
          </a:extLst>
        </xdr:cNvPr>
        <xdr:cNvSpPr/>
      </xdr:nvSpPr>
      <xdr:spPr>
        <a:xfrm>
          <a:off x="18125068" y="1317246"/>
          <a:ext cx="4967390" cy="3590775"/>
        </a:xfrm>
        <a:prstGeom prst="roundRect">
          <a:avLst>
            <a:gd name="adj" fmla="val 10835"/>
          </a:avLst>
        </a:prstGeom>
        <a:solidFill>
          <a:schemeClr val="bg1"/>
        </a:solidFill>
        <a:ln>
          <a:noFill/>
        </a:ln>
        <a:effectLst>
          <a:outerShdw blurRad="50800" dist="38100" dir="5400000" algn="t" rotWithShape="0">
            <a:srgbClr val="083E16">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30</xdr:col>
      <xdr:colOff>133227</xdr:colOff>
      <xdr:row>7</xdr:row>
      <xdr:rowOff>66322</xdr:rowOff>
    </xdr:from>
    <xdr:to>
      <xdr:col>37</xdr:col>
      <xdr:colOff>375098</xdr:colOff>
      <xdr:row>25</xdr:row>
      <xdr:rowOff>22871</xdr:rowOff>
    </xdr:to>
    <xdr:graphicFrame macro="">
      <xdr:nvGraphicFramePr>
        <xdr:cNvPr id="123" name="Chart 122">
          <a:extLst>
            <a:ext uri="{FF2B5EF4-FFF2-40B4-BE49-F238E27FC236}">
              <a16:creationId xmlns:a16="http://schemas.microsoft.com/office/drawing/2014/main" id="{21F2E312-E065-43CC-AAA2-5DEC95D5CE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30</xdr:col>
      <xdr:colOff>80645</xdr:colOff>
      <xdr:row>7</xdr:row>
      <xdr:rowOff>39886</xdr:rowOff>
    </xdr:from>
    <xdr:to>
      <xdr:col>37</xdr:col>
      <xdr:colOff>76730</xdr:colOff>
      <xdr:row>13</xdr:row>
      <xdr:rowOff>18264</xdr:rowOff>
    </xdr:to>
    <xdr:sp macro="" textlink="">
      <xdr:nvSpPr>
        <xdr:cNvPr id="124" name="TextBox 123">
          <a:extLst>
            <a:ext uri="{FF2B5EF4-FFF2-40B4-BE49-F238E27FC236}">
              <a16:creationId xmlns:a16="http://schemas.microsoft.com/office/drawing/2014/main" id="{4C4BB6DB-4075-400A-A053-E4C26C74368E}"/>
            </a:ext>
          </a:extLst>
        </xdr:cNvPr>
        <xdr:cNvSpPr txBox="1"/>
      </xdr:nvSpPr>
      <xdr:spPr>
        <a:xfrm>
          <a:off x="18336895" y="1336344"/>
          <a:ext cx="4255877" cy="10896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0" i="0" u="none" strike="noStrike">
              <a:solidFill>
                <a:schemeClr val="dk1"/>
              </a:solidFill>
              <a:effectLst/>
              <a:latin typeface="Raleway SemiBold" pitchFamily="2" charset="0"/>
              <a:ea typeface="+mn-ea"/>
              <a:cs typeface="+mn-cs"/>
            </a:rPr>
            <a:t>Attrition</a:t>
          </a:r>
          <a:r>
            <a:rPr lang="en-US" sz="3200" b="0" i="0" u="none" strike="noStrike">
              <a:solidFill>
                <a:schemeClr val="dk1"/>
              </a:solidFill>
              <a:effectLst/>
              <a:latin typeface="Raleway SemiBold" pitchFamily="2" charset="0"/>
              <a:ea typeface="+mn-ea"/>
              <a:cs typeface="+mn-cs"/>
            </a:rPr>
            <a:t> </a:t>
          </a:r>
          <a:r>
            <a:rPr lang="en-US" sz="2800" b="0" i="0" u="none" strike="noStrike">
              <a:solidFill>
                <a:schemeClr val="dk1"/>
              </a:solidFill>
              <a:effectLst/>
              <a:latin typeface="Raleway SemiBold" pitchFamily="2" charset="0"/>
              <a:ea typeface="+mn-ea"/>
              <a:cs typeface="+mn-cs"/>
            </a:rPr>
            <a:t>by</a:t>
          </a:r>
          <a:r>
            <a:rPr lang="en-US" sz="3200" b="0" i="0" u="none" strike="noStrike">
              <a:solidFill>
                <a:schemeClr val="dk1"/>
              </a:solidFill>
              <a:effectLst/>
              <a:latin typeface="Raleway SemiBold" pitchFamily="2" charset="0"/>
              <a:ea typeface="+mn-ea"/>
              <a:cs typeface="+mn-cs"/>
            </a:rPr>
            <a:t> </a:t>
          </a:r>
          <a:r>
            <a:rPr lang="en-US" sz="2800" b="1" i="0" u="none" strike="noStrike">
              <a:solidFill>
                <a:sysClr val="windowText" lastClr="000000"/>
              </a:solidFill>
              <a:effectLst/>
              <a:latin typeface="Raleway SemiBold" pitchFamily="2" charset="0"/>
              <a:ea typeface="Microsoft Sans Serif" panose="020B0604020202020204" pitchFamily="34" charset="0"/>
              <a:cs typeface="Microsoft Sans Serif" panose="020B0604020202020204" pitchFamily="34" charset="0"/>
            </a:rPr>
            <a:t>Age Group</a:t>
          </a:r>
          <a:endParaRPr lang="en-US" sz="4000" b="0">
            <a:solidFill>
              <a:sysClr val="windowText" lastClr="000000"/>
            </a:solidFill>
            <a:latin typeface="Raleway SemiBold" pitchFamily="2" charset="0"/>
            <a:ea typeface="Microsoft Sans Serif" panose="020B0604020202020204" pitchFamily="34" charset="0"/>
            <a:cs typeface="Microsoft Sans Serif" panose="020B0604020202020204" pitchFamily="34" charset="0"/>
          </a:endParaRPr>
        </a:p>
      </xdr:txBody>
    </xdr:sp>
    <xdr:clientData/>
  </xdr:twoCellAnchor>
  <xdr:twoCellAnchor>
    <xdr:from>
      <xdr:col>4</xdr:col>
      <xdr:colOff>193260</xdr:colOff>
      <xdr:row>36</xdr:row>
      <xdr:rowOff>57727</xdr:rowOff>
    </xdr:from>
    <xdr:to>
      <xdr:col>14</xdr:col>
      <xdr:colOff>248478</xdr:colOff>
      <xdr:row>54</xdr:row>
      <xdr:rowOff>28864</xdr:rowOff>
    </xdr:to>
    <xdr:graphicFrame macro="">
      <xdr:nvGraphicFramePr>
        <xdr:cNvPr id="125" name="Chart 124">
          <a:extLst>
            <a:ext uri="{FF2B5EF4-FFF2-40B4-BE49-F238E27FC236}">
              <a16:creationId xmlns:a16="http://schemas.microsoft.com/office/drawing/2014/main" id="{97520519-F7D5-46FB-98CD-1DAA44D2CB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14</xdr:col>
      <xdr:colOff>74002</xdr:colOff>
      <xdr:row>2</xdr:row>
      <xdr:rowOff>11141</xdr:rowOff>
    </xdr:from>
    <xdr:to>
      <xdr:col>37</xdr:col>
      <xdr:colOff>512455</xdr:colOff>
      <xdr:row>6</xdr:row>
      <xdr:rowOff>11141</xdr:rowOff>
    </xdr:to>
    <mc:AlternateContent xmlns:mc="http://schemas.openxmlformats.org/markup-compatibility/2006" xmlns:a14="http://schemas.microsoft.com/office/drawing/2010/main">
      <mc:Choice Requires="a14">
        <xdr:graphicFrame macro="">
          <xdr:nvGraphicFramePr>
            <xdr:cNvPr id="130" name="month 1">
              <a:extLst>
                <a:ext uri="{FF2B5EF4-FFF2-40B4-BE49-F238E27FC236}">
                  <a16:creationId xmlns:a16="http://schemas.microsoft.com/office/drawing/2014/main" id="{AA3D2AAF-9492-4D83-804C-24E90CD8AF18}"/>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8702531" y="384670"/>
              <a:ext cx="14613895" cy="7470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38</xdr:col>
      <xdr:colOff>595313</xdr:colOff>
      <xdr:row>19</xdr:row>
      <xdr:rowOff>145520</xdr:rowOff>
    </xdr:from>
    <xdr:to>
      <xdr:col>39</xdr:col>
      <xdr:colOff>4242648</xdr:colOff>
      <xdr:row>24</xdr:row>
      <xdr:rowOff>109532</xdr:rowOff>
    </xdr:to>
    <xdr:sp macro="" textlink="">
      <xdr:nvSpPr>
        <xdr:cNvPr id="132" name="TextBox 131">
          <a:extLst>
            <a:ext uri="{FF2B5EF4-FFF2-40B4-BE49-F238E27FC236}">
              <a16:creationId xmlns:a16="http://schemas.microsoft.com/office/drawing/2014/main" id="{8E2C3F01-9DAE-45C7-A2E5-B7FDA7B32B63}"/>
            </a:ext>
          </a:extLst>
        </xdr:cNvPr>
        <xdr:cNvSpPr txBox="1"/>
      </xdr:nvSpPr>
      <xdr:spPr>
        <a:xfrm>
          <a:off x="23719896" y="3664478"/>
          <a:ext cx="4255877" cy="890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0" i="0" u="none" strike="noStrike">
              <a:solidFill>
                <a:schemeClr val="dk1"/>
              </a:solidFill>
              <a:effectLst/>
              <a:latin typeface="Raleway SemiBold" pitchFamily="2" charset="0"/>
              <a:ea typeface="+mn-ea"/>
              <a:cs typeface="+mn-cs"/>
            </a:rPr>
            <a:t>Department</a:t>
          </a:r>
          <a:endParaRPr lang="en-US" sz="4000" b="0">
            <a:solidFill>
              <a:sysClr val="windowText" lastClr="000000"/>
            </a:solidFill>
            <a:latin typeface="Raleway SemiBold" pitchFamily="2" charset="0"/>
            <a:ea typeface="Microsoft Sans Serif" panose="020B0604020202020204" pitchFamily="34" charset="0"/>
            <a:cs typeface="Microsoft Sans Serif" panose="020B0604020202020204" pitchFamily="34" charset="0"/>
          </a:endParaRPr>
        </a:p>
      </xdr:txBody>
    </xdr:sp>
    <xdr:clientData/>
  </xdr:twoCellAnchor>
  <xdr:twoCellAnchor>
    <xdr:from>
      <xdr:col>39</xdr:col>
      <xdr:colOff>105832</xdr:colOff>
      <xdr:row>10</xdr:row>
      <xdr:rowOff>66146</xdr:rowOff>
    </xdr:from>
    <xdr:to>
      <xdr:col>39</xdr:col>
      <xdr:colOff>4361709</xdr:colOff>
      <xdr:row>15</xdr:row>
      <xdr:rowOff>30158</xdr:rowOff>
    </xdr:to>
    <xdr:sp macro="" textlink="">
      <xdr:nvSpPr>
        <xdr:cNvPr id="133" name="TextBox 132">
          <a:extLst>
            <a:ext uri="{FF2B5EF4-FFF2-40B4-BE49-F238E27FC236}">
              <a16:creationId xmlns:a16="http://schemas.microsoft.com/office/drawing/2014/main" id="{05EDBBEE-9134-491C-B108-D63E5F1D9BEA}"/>
            </a:ext>
          </a:extLst>
        </xdr:cNvPr>
        <xdr:cNvSpPr txBox="1"/>
      </xdr:nvSpPr>
      <xdr:spPr>
        <a:xfrm>
          <a:off x="23838957" y="1918229"/>
          <a:ext cx="4255877" cy="890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0" i="0" u="none" strike="noStrike">
              <a:solidFill>
                <a:schemeClr val="dk1"/>
              </a:solidFill>
              <a:effectLst/>
              <a:latin typeface="Raleway SemiBold" pitchFamily="2" charset="0"/>
              <a:ea typeface="+mn-ea"/>
              <a:cs typeface="+mn-cs"/>
            </a:rPr>
            <a:t>Overtime</a:t>
          </a:r>
          <a:endParaRPr lang="en-US" sz="4000" b="0">
            <a:solidFill>
              <a:sysClr val="windowText" lastClr="000000"/>
            </a:solidFill>
            <a:latin typeface="Raleway SemiBold" pitchFamily="2" charset="0"/>
            <a:ea typeface="Microsoft Sans Serif" panose="020B0604020202020204" pitchFamily="34" charset="0"/>
            <a:cs typeface="Microsoft Sans Serif" panose="020B0604020202020204" pitchFamily="34" charset="0"/>
          </a:endParaRPr>
        </a:p>
      </xdr:txBody>
    </xdr:sp>
    <xdr:clientData/>
  </xdr:twoCellAnchor>
  <xdr:twoCellAnchor>
    <xdr:from>
      <xdr:col>39</xdr:col>
      <xdr:colOff>443443</xdr:colOff>
      <xdr:row>1</xdr:row>
      <xdr:rowOff>178860</xdr:rowOff>
    </xdr:from>
    <xdr:to>
      <xdr:col>39</xdr:col>
      <xdr:colOff>4699320</xdr:colOff>
      <xdr:row>6</xdr:row>
      <xdr:rowOff>142872</xdr:rowOff>
    </xdr:to>
    <xdr:sp macro="" textlink="">
      <xdr:nvSpPr>
        <xdr:cNvPr id="134" name="TextBox 133">
          <a:extLst>
            <a:ext uri="{FF2B5EF4-FFF2-40B4-BE49-F238E27FC236}">
              <a16:creationId xmlns:a16="http://schemas.microsoft.com/office/drawing/2014/main" id="{351CB491-85AC-494E-9A78-0BCE08FF0177}"/>
            </a:ext>
          </a:extLst>
        </xdr:cNvPr>
        <xdr:cNvSpPr txBox="1"/>
      </xdr:nvSpPr>
      <xdr:spPr>
        <a:xfrm>
          <a:off x="24176568" y="364068"/>
          <a:ext cx="4255877" cy="890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0" i="0" u="none" strike="noStrike">
              <a:solidFill>
                <a:schemeClr val="dk1"/>
              </a:solidFill>
              <a:effectLst/>
              <a:latin typeface="Raleway SemiBold" pitchFamily="2" charset="0"/>
              <a:ea typeface="+mn-ea"/>
              <a:cs typeface="+mn-cs"/>
            </a:rPr>
            <a:t>Gender</a:t>
          </a:r>
          <a:endParaRPr lang="en-US" sz="4000" b="0">
            <a:solidFill>
              <a:sysClr val="windowText" lastClr="000000"/>
            </a:solidFill>
            <a:latin typeface="Raleway SemiBold" pitchFamily="2" charset="0"/>
            <a:ea typeface="Microsoft Sans Serif" panose="020B0604020202020204" pitchFamily="34" charset="0"/>
            <a:cs typeface="Microsoft Sans Serif" panose="020B0604020202020204" pitchFamily="34" charset="0"/>
          </a:endParaRPr>
        </a:p>
      </xdr:txBody>
    </xdr:sp>
    <xdr:clientData/>
  </xdr:twoCellAnchor>
  <xdr:twoCellAnchor>
    <xdr:from>
      <xdr:col>39</xdr:col>
      <xdr:colOff>331258</xdr:colOff>
      <xdr:row>35</xdr:row>
      <xdr:rowOff>172508</xdr:rowOff>
    </xdr:from>
    <xdr:to>
      <xdr:col>39</xdr:col>
      <xdr:colOff>2076979</xdr:colOff>
      <xdr:row>40</xdr:row>
      <xdr:rowOff>136521</xdr:rowOff>
    </xdr:to>
    <xdr:sp macro="" textlink="">
      <xdr:nvSpPr>
        <xdr:cNvPr id="135" name="TextBox 134">
          <a:extLst>
            <a:ext uri="{FF2B5EF4-FFF2-40B4-BE49-F238E27FC236}">
              <a16:creationId xmlns:a16="http://schemas.microsoft.com/office/drawing/2014/main" id="{1F0FB5C4-D68F-40F5-BD5C-BE9AF78D5CF7}"/>
            </a:ext>
          </a:extLst>
        </xdr:cNvPr>
        <xdr:cNvSpPr txBox="1"/>
      </xdr:nvSpPr>
      <xdr:spPr>
        <a:xfrm>
          <a:off x="24064383" y="6654800"/>
          <a:ext cx="1745721" cy="890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0" i="0" u="dbl" strike="noStrike">
              <a:solidFill>
                <a:schemeClr val="dk1"/>
              </a:solidFill>
              <a:effectLst/>
              <a:latin typeface="Raleway SemiBold" pitchFamily="2" charset="0"/>
              <a:ea typeface="+mn-ea"/>
              <a:cs typeface="+mn-cs"/>
            </a:rPr>
            <a:t>Job Role </a:t>
          </a:r>
          <a:endParaRPr lang="en-US" sz="4000" b="0" u="dbl">
            <a:solidFill>
              <a:sysClr val="windowText" lastClr="000000"/>
            </a:solidFill>
            <a:latin typeface="Raleway SemiBold" pitchFamily="2" charset="0"/>
            <a:ea typeface="Microsoft Sans Serif" panose="020B0604020202020204" pitchFamily="34" charset="0"/>
            <a:cs typeface="Microsoft Sans Serif" panose="020B0604020202020204" pitchFamily="34" charset="0"/>
          </a:endParaRPr>
        </a:p>
      </xdr:txBody>
    </xdr:sp>
    <xdr:clientData/>
  </xdr:twoCellAnchor>
  <xdr:twoCellAnchor editAs="oneCell">
    <xdr:from>
      <xdr:col>38</xdr:col>
      <xdr:colOff>179457</xdr:colOff>
      <xdr:row>22</xdr:row>
      <xdr:rowOff>96631</xdr:rowOff>
    </xdr:from>
    <xdr:to>
      <xdr:col>39</xdr:col>
      <xdr:colOff>2760870</xdr:colOff>
      <xdr:row>33</xdr:row>
      <xdr:rowOff>96630</xdr:rowOff>
    </xdr:to>
    <mc:AlternateContent xmlns:mc="http://schemas.openxmlformats.org/markup-compatibility/2006" xmlns:a14="http://schemas.microsoft.com/office/drawing/2010/main">
      <mc:Choice Requires="a14">
        <xdr:graphicFrame macro="">
          <xdr:nvGraphicFramePr>
            <xdr:cNvPr id="139" name="Department 1">
              <a:extLst>
                <a:ext uri="{FF2B5EF4-FFF2-40B4-BE49-F238E27FC236}">
                  <a16:creationId xmlns:a16="http://schemas.microsoft.com/office/drawing/2014/main" id="{484C8E0B-3197-4349-84EC-EDFA39CC5E1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23599751" y="4205455"/>
              <a:ext cx="3197737" cy="20544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391394</xdr:colOff>
      <xdr:row>4</xdr:row>
      <xdr:rowOff>162405</xdr:rowOff>
    </xdr:from>
    <xdr:to>
      <xdr:col>39</xdr:col>
      <xdr:colOff>2660656</xdr:colOff>
      <xdr:row>10</xdr:row>
      <xdr:rowOff>24000</xdr:rowOff>
    </xdr:to>
    <mc:AlternateContent xmlns:mc="http://schemas.openxmlformats.org/markup-compatibility/2006" xmlns:a14="http://schemas.microsoft.com/office/drawing/2010/main">
      <mc:Choice Requires="a14">
        <xdr:graphicFrame macro="">
          <xdr:nvGraphicFramePr>
            <xdr:cNvPr id="140" name="Gender 1">
              <a:extLst>
                <a:ext uri="{FF2B5EF4-FFF2-40B4-BE49-F238E27FC236}">
                  <a16:creationId xmlns:a16="http://schemas.microsoft.com/office/drawing/2014/main" id="{F0E909FE-A42C-4957-9B18-8DBD26F6399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3811688" y="909464"/>
              <a:ext cx="2885586" cy="9821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561108</xdr:colOff>
      <xdr:row>38</xdr:row>
      <xdr:rowOff>107827</xdr:rowOff>
    </xdr:from>
    <xdr:to>
      <xdr:col>39</xdr:col>
      <xdr:colOff>2371912</xdr:colOff>
      <xdr:row>54</xdr:row>
      <xdr:rowOff>93384</xdr:rowOff>
    </xdr:to>
    <mc:AlternateContent xmlns:mc="http://schemas.openxmlformats.org/markup-compatibility/2006" xmlns:a14="http://schemas.microsoft.com/office/drawing/2010/main">
      <mc:Choice Requires="a14">
        <xdr:graphicFrame macro="">
          <xdr:nvGraphicFramePr>
            <xdr:cNvPr id="141" name="JobRole">
              <a:extLst>
                <a:ext uri="{FF2B5EF4-FFF2-40B4-BE49-F238E27FC236}">
                  <a16:creationId xmlns:a16="http://schemas.microsoft.com/office/drawing/2014/main" id="{6771B7DC-BDC8-448B-B688-FBE0C1C25D69}"/>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23981402" y="7204886"/>
              <a:ext cx="2427128" cy="29737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300819</xdr:colOff>
      <xdr:row>13</xdr:row>
      <xdr:rowOff>64384</xdr:rowOff>
    </xdr:from>
    <xdr:to>
      <xdr:col>39</xdr:col>
      <xdr:colOff>2622826</xdr:colOff>
      <xdr:row>19</xdr:row>
      <xdr:rowOff>51157</xdr:rowOff>
    </xdr:to>
    <mc:AlternateContent xmlns:mc="http://schemas.openxmlformats.org/markup-compatibility/2006" xmlns:a14="http://schemas.microsoft.com/office/drawing/2010/main">
      <mc:Choice Requires="a14">
        <xdr:graphicFrame macro="">
          <xdr:nvGraphicFramePr>
            <xdr:cNvPr id="142" name="OverTime">
              <a:extLst>
                <a:ext uri="{FF2B5EF4-FFF2-40B4-BE49-F238E27FC236}">
                  <a16:creationId xmlns:a16="http://schemas.microsoft.com/office/drawing/2014/main" id="{5ABDB56D-67A1-4A42-979C-A6C2749A73D0}"/>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23721113" y="2492325"/>
              <a:ext cx="2938331" cy="11073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317500</xdr:colOff>
      <xdr:row>40</xdr:row>
      <xdr:rowOff>0</xdr:rowOff>
    </xdr:from>
    <xdr:to>
      <xdr:col>29</xdr:col>
      <xdr:colOff>224118</xdr:colOff>
      <xdr:row>54</xdr:row>
      <xdr:rowOff>37352</xdr:rowOff>
    </xdr:to>
    <xdr:graphicFrame macro="">
      <xdr:nvGraphicFramePr>
        <xdr:cNvPr id="143" name="Chart 142">
          <a:extLst>
            <a:ext uri="{FF2B5EF4-FFF2-40B4-BE49-F238E27FC236}">
              <a16:creationId xmlns:a16="http://schemas.microsoft.com/office/drawing/2014/main" id="{5D06DD22-7F6E-4F12-868C-B1EA6C1A6A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editAs="oneCell">
    <xdr:from>
      <xdr:col>0</xdr:col>
      <xdr:colOff>0</xdr:colOff>
      <xdr:row>0</xdr:row>
      <xdr:rowOff>0</xdr:rowOff>
    </xdr:from>
    <xdr:to>
      <xdr:col>0</xdr:col>
      <xdr:colOff>304800</xdr:colOff>
      <xdr:row>1</xdr:row>
      <xdr:rowOff>120650</xdr:rowOff>
    </xdr:to>
    <xdr:sp macro="" textlink="">
      <xdr:nvSpPr>
        <xdr:cNvPr id="2049" name="AutoShape 1" descr="White Logo PNG Transparent Images Free Download | Vector Files | Pngtree">
          <a:extLst>
            <a:ext uri="{FF2B5EF4-FFF2-40B4-BE49-F238E27FC236}">
              <a16:creationId xmlns:a16="http://schemas.microsoft.com/office/drawing/2014/main" id="{6DE44526-757D-0831-B8A3-6E206CEE0F4E}"/>
            </a:ext>
          </a:extLst>
        </xdr:cNvPr>
        <xdr:cNvSpPr>
          <a:spLocks noChangeAspect="1" noChangeArrowheads="1"/>
        </xdr:cNvSpPr>
      </xdr:nvSpPr>
      <xdr:spPr bwMode="auto">
        <a:xfrm>
          <a:off x="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47</xdr:col>
      <xdr:colOff>0</xdr:colOff>
      <xdr:row>50</xdr:row>
      <xdr:rowOff>0</xdr:rowOff>
    </xdr:from>
    <xdr:to>
      <xdr:col>47</xdr:col>
      <xdr:colOff>304800</xdr:colOff>
      <xdr:row>51</xdr:row>
      <xdr:rowOff>120650</xdr:rowOff>
    </xdr:to>
    <xdr:sp macro="" textlink="">
      <xdr:nvSpPr>
        <xdr:cNvPr id="2050" name="AutoShape 2" descr="White Logo PNG Transparent Images Free Download | Vector Files | Pngtree">
          <a:extLst>
            <a:ext uri="{FF2B5EF4-FFF2-40B4-BE49-F238E27FC236}">
              <a16:creationId xmlns:a16="http://schemas.microsoft.com/office/drawing/2014/main" id="{53EFD44B-DEE8-A273-59DA-A994DBDF15C3}"/>
            </a:ext>
          </a:extLst>
        </xdr:cNvPr>
        <xdr:cNvSpPr>
          <a:spLocks noChangeAspect="1" noChangeArrowheads="1"/>
        </xdr:cNvSpPr>
      </xdr:nvSpPr>
      <xdr:spPr bwMode="auto">
        <a:xfrm>
          <a:off x="32994600" y="920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449146</xdr:colOff>
      <xdr:row>41</xdr:row>
      <xdr:rowOff>108415</xdr:rowOff>
    </xdr:from>
    <xdr:to>
      <xdr:col>2</xdr:col>
      <xdr:colOff>433658</xdr:colOff>
      <xdr:row>49</xdr:row>
      <xdr:rowOff>123903</xdr:rowOff>
    </xdr:to>
    <xdr:sp macro="" textlink="">
      <xdr:nvSpPr>
        <xdr:cNvPr id="2" name="Rectangle 1">
          <a:extLst>
            <a:ext uri="{FF2B5EF4-FFF2-40B4-BE49-F238E27FC236}">
              <a16:creationId xmlns:a16="http://schemas.microsoft.com/office/drawing/2014/main" id="{3FC6B8B9-3E3A-E9B3-DEFA-29281A34A162}"/>
            </a:ext>
          </a:extLst>
        </xdr:cNvPr>
        <xdr:cNvSpPr/>
      </xdr:nvSpPr>
      <xdr:spPr>
        <a:xfrm>
          <a:off x="449146" y="7728415"/>
          <a:ext cx="1192561" cy="150231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159671</xdr:colOff>
      <xdr:row>36</xdr:row>
      <xdr:rowOff>148303</xdr:rowOff>
    </xdr:from>
    <xdr:to>
      <xdr:col>4</xdr:col>
      <xdr:colOff>292350</xdr:colOff>
      <xdr:row>43</xdr:row>
      <xdr:rowOff>92337</xdr:rowOff>
    </xdr:to>
    <xdr:sp macro="" textlink="">
      <xdr:nvSpPr>
        <xdr:cNvPr id="8" name="TextBox 7">
          <a:extLst>
            <a:ext uri="{FF2B5EF4-FFF2-40B4-BE49-F238E27FC236}">
              <a16:creationId xmlns:a16="http://schemas.microsoft.com/office/drawing/2014/main" id="{CAB8287F-3134-47A1-9FFA-2850315F8969}"/>
            </a:ext>
          </a:extLst>
        </xdr:cNvPr>
        <xdr:cNvSpPr txBox="1"/>
      </xdr:nvSpPr>
      <xdr:spPr>
        <a:xfrm>
          <a:off x="763695" y="6839035"/>
          <a:ext cx="1944753" cy="1245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lumMod val="65000"/>
                </a:schemeClr>
              </a:solidFill>
              <a:latin typeface="Segoe UI Emoji" panose="020B0502040204020203" pitchFamily="34" charset="0"/>
              <a:ea typeface="Segoe UI Emoji" panose="020B0502040204020203" pitchFamily="34" charset="0"/>
              <a:cs typeface="+mn-cs"/>
            </a:rPr>
            <a:t>About</a:t>
          </a:r>
        </a:p>
      </xdr:txBody>
    </xdr:sp>
    <xdr:clientData/>
  </xdr:twoCellAnchor>
</xdr:wsDr>
</file>

<file path=xl/drawings/drawing4.xml><?xml version="1.0" encoding="utf-8"?>
<c:userShapes xmlns:c="http://schemas.openxmlformats.org/drawingml/2006/chart">
  <cdr:relSizeAnchor xmlns:cdr="http://schemas.openxmlformats.org/drawingml/2006/chartDrawing">
    <cdr:from>
      <cdr:x>0.38599</cdr:x>
      <cdr:y>0.22853</cdr:y>
    </cdr:from>
    <cdr:to>
      <cdr:x>0.6657</cdr:x>
      <cdr:y>0.44552</cdr:y>
    </cdr:to>
    <cdr:sp macro="" textlink="'Pivot table 2'!$AO$3">
      <cdr:nvSpPr>
        <cdr:cNvPr id="2" name="TextBox 28">
          <a:extLst xmlns:a="http://schemas.openxmlformats.org/drawingml/2006/main">
            <a:ext uri="{FF2B5EF4-FFF2-40B4-BE49-F238E27FC236}">
              <a16:creationId xmlns:a16="http://schemas.microsoft.com/office/drawing/2014/main" id="{E0E9F8A2-0826-45F5-AE9E-CFAC7BBC4A42}"/>
            </a:ext>
          </a:extLst>
        </cdr:cNvPr>
        <cdr:cNvSpPr txBox="1"/>
      </cdr:nvSpPr>
      <cdr:spPr>
        <a:xfrm xmlns:a="http://schemas.openxmlformats.org/drawingml/2006/main">
          <a:off x="1977576" y="719192"/>
          <a:ext cx="1433067" cy="682872"/>
        </a:xfrm>
        <a:prstGeom xmlns:a="http://schemas.openxmlformats.org/drawingml/2006/main" prst="rect">
          <a:avLst/>
        </a:prstGeom>
        <a:noFill xmlns:a="http://schemas.openxmlformats.org/drawingml/2006/main"/>
        <a:ln xmlns:a="http://schemas.openxmlformats.org/drawingml/2006/main" w="9525" cmpd="sng">
          <a:noFill/>
        </a:ln>
        <a:effectLst xmlns:a="http://schemas.openxmlformats.org/drawingml/2006/main">
          <a:glow rad="152400">
            <a:schemeClr val="accent4">
              <a:satMod val="175000"/>
              <a:alpha val="63000"/>
            </a:schemeClr>
          </a:glow>
        </a:effectLst>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DDF388B0-00AD-403E-A49C-5169151F9D0E}" type="TxLink">
            <a:rPr lang="en-US" sz="4000" b="1" i="0" u="none" strike="noStrike">
              <a:solidFill>
                <a:srgbClr val="000000"/>
              </a:solidFill>
              <a:latin typeface="Calibri"/>
              <a:ea typeface="Calibri"/>
              <a:cs typeface="Calibri"/>
            </a:rPr>
            <a:pPr/>
            <a:t>29%</a:t>
          </a:fld>
          <a:endParaRPr lang="en-US" sz="400000" b="1">
            <a:solidFill>
              <a:schemeClr val="bg1"/>
            </a:solidFill>
            <a:latin typeface="+mn-lt"/>
            <a:ea typeface="Calibri" panose="020F0502020204030204" pitchFamily="34" charset="0"/>
            <a:cs typeface="Calibri" panose="020F0502020204030204" pitchFamily="34" charset="0"/>
          </a:endParaRPr>
        </a:p>
      </cdr:txBody>
    </cdr:sp>
  </cdr:relSizeAnchor>
  <cdr:relSizeAnchor xmlns:cdr="http://schemas.openxmlformats.org/drawingml/2006/chartDrawing">
    <cdr:from>
      <cdr:x>0.38599</cdr:x>
      <cdr:y>0.22853</cdr:y>
    </cdr:from>
    <cdr:to>
      <cdr:x>0.6657</cdr:x>
      <cdr:y>0.44552</cdr:y>
    </cdr:to>
    <cdr:sp macro="" textlink="'Pivot table 2'!$AO$3">
      <cdr:nvSpPr>
        <cdr:cNvPr id="3" name="TextBox 28">
          <a:extLst xmlns:a="http://schemas.openxmlformats.org/drawingml/2006/main">
            <a:ext uri="{FF2B5EF4-FFF2-40B4-BE49-F238E27FC236}">
              <a16:creationId xmlns:a16="http://schemas.microsoft.com/office/drawing/2014/main" id="{E0E9F8A2-0826-45F5-AE9E-CFAC7BBC4A42}"/>
            </a:ext>
          </a:extLst>
        </cdr:cNvPr>
        <cdr:cNvSpPr txBox="1"/>
      </cdr:nvSpPr>
      <cdr:spPr>
        <a:xfrm xmlns:a="http://schemas.openxmlformats.org/drawingml/2006/main">
          <a:off x="1977576" y="719192"/>
          <a:ext cx="1433067" cy="682872"/>
        </a:xfrm>
        <a:prstGeom xmlns:a="http://schemas.openxmlformats.org/drawingml/2006/main" prst="rect">
          <a:avLst/>
        </a:prstGeom>
        <a:noFill xmlns:a="http://schemas.openxmlformats.org/drawingml/2006/main"/>
        <a:ln xmlns:a="http://schemas.openxmlformats.org/drawingml/2006/main" w="9525" cmpd="sng">
          <a:noFill/>
        </a:ln>
        <a:effectLst xmlns:a="http://schemas.openxmlformats.org/drawingml/2006/main">
          <a:glow rad="152400">
            <a:schemeClr val="accent4">
              <a:satMod val="175000"/>
              <a:alpha val="63000"/>
            </a:schemeClr>
          </a:glow>
        </a:effectLst>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DDF388B0-00AD-403E-A49C-5169151F9D0E}" type="TxLink">
            <a:rPr lang="en-US" sz="4000" b="1" i="0" u="none" strike="noStrike">
              <a:solidFill>
                <a:srgbClr val="000000"/>
              </a:solidFill>
              <a:latin typeface="Calibri"/>
              <a:ea typeface="Calibri"/>
              <a:cs typeface="Calibri"/>
            </a:rPr>
            <a:pPr/>
            <a:t>29%</a:t>
          </a:fld>
          <a:endParaRPr lang="en-US" sz="400000" b="1">
            <a:solidFill>
              <a:schemeClr val="bg1"/>
            </a:solidFill>
            <a:latin typeface="+mn-lt"/>
            <a:ea typeface="Calibri" panose="020F0502020204030204" pitchFamily="34" charset="0"/>
            <a:cs typeface="Calibri" panose="020F0502020204030204" pitchFamily="34" charset="0"/>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4</xdr:col>
      <xdr:colOff>136010</xdr:colOff>
      <xdr:row>0</xdr:row>
      <xdr:rowOff>0</xdr:rowOff>
    </xdr:from>
    <xdr:to>
      <xdr:col>37</xdr:col>
      <xdr:colOff>299861</xdr:colOff>
      <xdr:row>13</xdr:row>
      <xdr:rowOff>38939</xdr:rowOff>
    </xdr:to>
    <xdr:sp macro="" textlink="">
      <xdr:nvSpPr>
        <xdr:cNvPr id="2" name="Rectangle: Rounded Corners 1">
          <a:extLst>
            <a:ext uri="{FF2B5EF4-FFF2-40B4-BE49-F238E27FC236}">
              <a16:creationId xmlns:a16="http://schemas.microsoft.com/office/drawing/2014/main" id="{A0E6E49E-53DA-40EE-986C-93E9D729CF3E}"/>
            </a:ext>
          </a:extLst>
        </xdr:cNvPr>
        <xdr:cNvSpPr/>
      </xdr:nvSpPr>
      <xdr:spPr>
        <a:xfrm>
          <a:off x="2605454" y="0"/>
          <a:ext cx="20536768" cy="2331995"/>
        </a:xfrm>
        <a:prstGeom prst="roundRect">
          <a:avLst>
            <a:gd name="adj" fmla="val 14071"/>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a:p>
      </xdr:txBody>
    </xdr:sp>
    <xdr:clientData/>
  </xdr:twoCellAnchor>
  <xdr:twoCellAnchor>
    <xdr:from>
      <xdr:col>0</xdr:col>
      <xdr:colOff>109496</xdr:colOff>
      <xdr:row>0</xdr:row>
      <xdr:rowOff>106233</xdr:rowOff>
    </xdr:from>
    <xdr:to>
      <xdr:col>3</xdr:col>
      <xdr:colOff>527170</xdr:colOff>
      <xdr:row>54</xdr:row>
      <xdr:rowOff>158751</xdr:rowOff>
    </xdr:to>
    <xdr:sp macro="" textlink="">
      <xdr:nvSpPr>
        <xdr:cNvPr id="3" name="Rectangle: Rounded Corners 2">
          <a:extLst>
            <a:ext uri="{FF2B5EF4-FFF2-40B4-BE49-F238E27FC236}">
              <a16:creationId xmlns:a16="http://schemas.microsoft.com/office/drawing/2014/main" id="{C433794C-2785-4E5D-8322-41F02B411EF4}"/>
            </a:ext>
          </a:extLst>
        </xdr:cNvPr>
        <xdr:cNvSpPr/>
      </xdr:nvSpPr>
      <xdr:spPr>
        <a:xfrm>
          <a:off x="109496" y="106233"/>
          <a:ext cx="2246474" cy="9996618"/>
        </a:xfrm>
        <a:prstGeom prst="roundRect">
          <a:avLst>
            <a:gd name="adj" fmla="val 12325"/>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4</xdr:col>
      <xdr:colOff>58984</xdr:colOff>
      <xdr:row>14</xdr:row>
      <xdr:rowOff>57820</xdr:rowOff>
    </xdr:from>
    <xdr:to>
      <xdr:col>37</xdr:col>
      <xdr:colOff>190499</xdr:colOff>
      <xdr:row>54</xdr:row>
      <xdr:rowOff>115455</xdr:rowOff>
    </xdr:to>
    <xdr:sp macro="" textlink="">
      <xdr:nvSpPr>
        <xdr:cNvPr id="4" name="Rectangle: Rounded Corners 3">
          <a:extLst>
            <a:ext uri="{FF2B5EF4-FFF2-40B4-BE49-F238E27FC236}">
              <a16:creationId xmlns:a16="http://schemas.microsoft.com/office/drawing/2014/main" id="{13479C4E-A1B0-43F8-BBDE-8BA601AA4BC7}"/>
            </a:ext>
          </a:extLst>
        </xdr:cNvPr>
        <xdr:cNvSpPr/>
      </xdr:nvSpPr>
      <xdr:spPr>
        <a:xfrm>
          <a:off x="2497384" y="2635920"/>
          <a:ext cx="20248315" cy="7423635"/>
        </a:xfrm>
        <a:prstGeom prst="roundRect">
          <a:avLst>
            <a:gd name="adj" fmla="val 2080"/>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289679</xdr:colOff>
      <xdr:row>14</xdr:row>
      <xdr:rowOff>185527</xdr:rowOff>
    </xdr:from>
    <xdr:to>
      <xdr:col>7</xdr:col>
      <xdr:colOff>559686</xdr:colOff>
      <xdr:row>22</xdr:row>
      <xdr:rowOff>20055</xdr:rowOff>
    </xdr:to>
    <xdr:sp macro="" textlink="">
      <xdr:nvSpPr>
        <xdr:cNvPr id="5" name="Rectangle: Rounded Corners 4">
          <a:extLst>
            <a:ext uri="{FF2B5EF4-FFF2-40B4-BE49-F238E27FC236}">
              <a16:creationId xmlns:a16="http://schemas.microsoft.com/office/drawing/2014/main" id="{7EE08A1A-BFA2-42A1-9308-2AAA686E67E1}"/>
            </a:ext>
          </a:extLst>
        </xdr:cNvPr>
        <xdr:cNvSpPr/>
      </xdr:nvSpPr>
      <xdr:spPr>
        <a:xfrm>
          <a:off x="2728079" y="2763627"/>
          <a:ext cx="2098807" cy="1307728"/>
        </a:xfrm>
        <a:prstGeom prst="roundRect">
          <a:avLst>
            <a:gd name="adj" fmla="val 9755"/>
          </a:avLst>
        </a:prstGeom>
        <a:gradFill flip="none" rotWithShape="1">
          <a:gsLst>
            <a:gs pos="0">
              <a:srgbClr val="137333"/>
            </a:gs>
            <a:gs pos="83000">
              <a:srgbClr val="083E16"/>
            </a:gs>
          </a:gsLst>
          <a:lin ang="16200000" scaled="1"/>
          <a:tileRect/>
        </a:gra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220389</xdr:colOff>
      <xdr:row>23</xdr:row>
      <xdr:rowOff>153938</xdr:rowOff>
    </xdr:from>
    <xdr:to>
      <xdr:col>11</xdr:col>
      <xdr:colOff>173182</xdr:colOff>
      <xdr:row>52</xdr:row>
      <xdr:rowOff>57726</xdr:rowOff>
    </xdr:to>
    <xdr:sp macro="" textlink="">
      <xdr:nvSpPr>
        <xdr:cNvPr id="6" name="Rectangle: Rounded Corners 5">
          <a:extLst>
            <a:ext uri="{FF2B5EF4-FFF2-40B4-BE49-F238E27FC236}">
              <a16:creationId xmlns:a16="http://schemas.microsoft.com/office/drawing/2014/main" id="{D54BD1C6-8DF5-4D0D-87D2-75A0CB336404}"/>
            </a:ext>
          </a:extLst>
        </xdr:cNvPr>
        <xdr:cNvSpPr/>
      </xdr:nvSpPr>
      <xdr:spPr>
        <a:xfrm>
          <a:off x="2683419" y="4579696"/>
          <a:ext cx="4263096" cy="5484091"/>
        </a:xfrm>
        <a:prstGeom prst="roundRect">
          <a:avLst>
            <a:gd name="adj" fmla="val 10835"/>
          </a:avLst>
        </a:prstGeom>
        <a:solidFill>
          <a:schemeClr val="bg1"/>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108783</xdr:colOff>
      <xdr:row>14</xdr:row>
      <xdr:rowOff>185527</xdr:rowOff>
    </xdr:from>
    <xdr:to>
      <xdr:col>11</xdr:col>
      <xdr:colOff>372593</xdr:colOff>
      <xdr:row>22</xdr:row>
      <xdr:rowOff>20055</xdr:rowOff>
    </xdr:to>
    <xdr:sp macro="" textlink="">
      <xdr:nvSpPr>
        <xdr:cNvPr id="7" name="Rectangle: Rounded Corners 6">
          <a:extLst>
            <a:ext uri="{FF2B5EF4-FFF2-40B4-BE49-F238E27FC236}">
              <a16:creationId xmlns:a16="http://schemas.microsoft.com/office/drawing/2014/main" id="{D00C3115-A41B-4179-8195-EA084DEA300E}"/>
            </a:ext>
          </a:extLst>
        </xdr:cNvPr>
        <xdr:cNvSpPr/>
      </xdr:nvSpPr>
      <xdr:spPr>
        <a:xfrm>
          <a:off x="4985583" y="2763627"/>
          <a:ext cx="2092610" cy="1307728"/>
        </a:xfrm>
        <a:prstGeom prst="roundRect">
          <a:avLst>
            <a:gd name="adj" fmla="val 12996"/>
          </a:avLst>
        </a:prstGeom>
        <a:solidFill>
          <a:schemeClr val="bg1"/>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231050</xdr:colOff>
      <xdr:row>15</xdr:row>
      <xdr:rowOff>2082</xdr:rowOff>
    </xdr:from>
    <xdr:to>
      <xdr:col>21</xdr:col>
      <xdr:colOff>42334</xdr:colOff>
      <xdr:row>22</xdr:row>
      <xdr:rowOff>20055</xdr:rowOff>
    </xdr:to>
    <xdr:sp macro="" textlink="">
      <xdr:nvSpPr>
        <xdr:cNvPr id="8" name="Rectangle: Rounded Corners 7">
          <a:extLst>
            <a:ext uri="{FF2B5EF4-FFF2-40B4-BE49-F238E27FC236}">
              <a16:creationId xmlns:a16="http://schemas.microsoft.com/office/drawing/2014/main" id="{8077C0CE-B48A-493A-B9E1-EB825D218D0F}"/>
            </a:ext>
          </a:extLst>
        </xdr:cNvPr>
        <xdr:cNvSpPr/>
      </xdr:nvSpPr>
      <xdr:spPr>
        <a:xfrm>
          <a:off x="9438550" y="2859582"/>
          <a:ext cx="3494284" cy="1351473"/>
        </a:xfrm>
        <a:prstGeom prst="roundRect">
          <a:avLst>
            <a:gd name="adj" fmla="val 9755"/>
          </a:avLst>
        </a:prstGeom>
        <a:solidFill>
          <a:schemeClr val="bg1"/>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488197</xdr:colOff>
      <xdr:row>15</xdr:row>
      <xdr:rowOff>31680</xdr:rowOff>
    </xdr:from>
    <xdr:to>
      <xdr:col>15</xdr:col>
      <xdr:colOff>147166</xdr:colOff>
      <xdr:row>22</xdr:row>
      <xdr:rowOff>53821</xdr:rowOff>
    </xdr:to>
    <xdr:sp macro="" textlink="">
      <xdr:nvSpPr>
        <xdr:cNvPr id="9" name="Rectangle: Rounded Corners 8">
          <a:extLst>
            <a:ext uri="{FF2B5EF4-FFF2-40B4-BE49-F238E27FC236}">
              <a16:creationId xmlns:a16="http://schemas.microsoft.com/office/drawing/2014/main" id="{E51467F3-FF33-445E-BE05-A87DBC7D7580}"/>
            </a:ext>
          </a:extLst>
        </xdr:cNvPr>
        <xdr:cNvSpPr/>
      </xdr:nvSpPr>
      <xdr:spPr>
        <a:xfrm>
          <a:off x="7193797" y="2793930"/>
          <a:ext cx="2097369" cy="1311191"/>
        </a:xfrm>
        <a:prstGeom prst="roundRect">
          <a:avLst>
            <a:gd name="adj" fmla="val 15695"/>
          </a:avLst>
        </a:prstGeom>
        <a:solidFill>
          <a:schemeClr val="bg1"/>
        </a:solidFill>
        <a:ln>
          <a:noFill/>
        </a:ln>
        <a:effectLst>
          <a:outerShdw blurRad="50800" dist="38100" dir="5400000" algn="t" rotWithShape="0">
            <a:srgbClr val="083E16">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205653</xdr:colOff>
      <xdr:row>15</xdr:row>
      <xdr:rowOff>27509</xdr:rowOff>
    </xdr:from>
    <xdr:to>
      <xdr:col>30</xdr:col>
      <xdr:colOff>211667</xdr:colOff>
      <xdr:row>22</xdr:row>
      <xdr:rowOff>49651</xdr:rowOff>
    </xdr:to>
    <xdr:sp macro="" textlink="">
      <xdr:nvSpPr>
        <xdr:cNvPr id="10" name="Rectangle: Rounded Corners 9">
          <a:extLst>
            <a:ext uri="{FF2B5EF4-FFF2-40B4-BE49-F238E27FC236}">
              <a16:creationId xmlns:a16="http://schemas.microsoft.com/office/drawing/2014/main" id="{3B77E72A-3EC2-4973-8C86-D267BB311188}"/>
            </a:ext>
          </a:extLst>
        </xdr:cNvPr>
        <xdr:cNvSpPr/>
      </xdr:nvSpPr>
      <xdr:spPr>
        <a:xfrm>
          <a:off x="13136562" y="2913873"/>
          <a:ext cx="5547832" cy="1369111"/>
        </a:xfrm>
        <a:prstGeom prst="roundRect">
          <a:avLst>
            <a:gd name="adj" fmla="val 11375"/>
          </a:avLst>
        </a:prstGeom>
        <a:solidFill>
          <a:schemeClr val="bg1"/>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30</xdr:col>
      <xdr:colOff>327121</xdr:colOff>
      <xdr:row>14</xdr:row>
      <xdr:rowOff>160895</xdr:rowOff>
    </xdr:from>
    <xdr:to>
      <xdr:col>37</xdr:col>
      <xdr:colOff>55803</xdr:colOff>
      <xdr:row>34</xdr:row>
      <xdr:rowOff>140470</xdr:rowOff>
    </xdr:to>
    <xdr:sp macro="" textlink="">
      <xdr:nvSpPr>
        <xdr:cNvPr id="20" name="Rectangle: Rounded Corners 19">
          <a:extLst>
            <a:ext uri="{FF2B5EF4-FFF2-40B4-BE49-F238E27FC236}">
              <a16:creationId xmlns:a16="http://schemas.microsoft.com/office/drawing/2014/main" id="{7BD9AA4B-BFC8-4C43-B568-FDA3DB6B9175}"/>
            </a:ext>
          </a:extLst>
        </xdr:cNvPr>
        <xdr:cNvSpPr/>
      </xdr:nvSpPr>
      <xdr:spPr>
        <a:xfrm>
          <a:off x="18799848" y="2854834"/>
          <a:ext cx="4038985" cy="3828060"/>
        </a:xfrm>
        <a:prstGeom prst="roundRect">
          <a:avLst>
            <a:gd name="adj" fmla="val 10835"/>
          </a:avLst>
        </a:prstGeom>
        <a:solidFill>
          <a:schemeClr val="bg1"/>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154095</xdr:colOff>
      <xdr:row>2</xdr:row>
      <xdr:rowOff>43296</xdr:rowOff>
    </xdr:from>
    <xdr:to>
      <xdr:col>4</xdr:col>
      <xdr:colOff>286774</xdr:colOff>
      <xdr:row>8</xdr:row>
      <xdr:rowOff>173183</xdr:rowOff>
    </xdr:to>
    <xdr:sp macro="" textlink="">
      <xdr:nvSpPr>
        <xdr:cNvPr id="26" name="TextBox 25">
          <a:extLst>
            <a:ext uri="{FF2B5EF4-FFF2-40B4-BE49-F238E27FC236}">
              <a16:creationId xmlns:a16="http://schemas.microsoft.com/office/drawing/2014/main" id="{4F4A100F-CA2B-43D9-BFF8-37C7CB80FF2C}"/>
            </a:ext>
          </a:extLst>
        </xdr:cNvPr>
        <xdr:cNvSpPr txBox="1"/>
      </xdr:nvSpPr>
      <xdr:spPr>
        <a:xfrm>
          <a:off x="763695" y="411596"/>
          <a:ext cx="1961479" cy="1234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latin typeface="Segoe UI Emoji" panose="020B0502040204020203" pitchFamily="34" charset="0"/>
              <a:ea typeface="Segoe UI Emoji" panose="020B0502040204020203" pitchFamily="34" charset="0"/>
            </a:rPr>
            <a:t>HR Analytics</a:t>
          </a:r>
          <a:r>
            <a:rPr lang="en-US" sz="2000" b="1" baseline="0">
              <a:latin typeface="Segoe UI Emoji" panose="020B0502040204020203" pitchFamily="34" charset="0"/>
              <a:ea typeface="Segoe UI Emoji" panose="020B0502040204020203" pitchFamily="34" charset="0"/>
            </a:rPr>
            <a:t> Dashboard</a:t>
          </a:r>
          <a:endParaRPr lang="en-US" sz="2000" b="1">
            <a:latin typeface="Segoe UI Emoji" panose="020B0502040204020203" pitchFamily="34" charset="0"/>
            <a:ea typeface="Segoe UI Emoji" panose="020B0502040204020203" pitchFamily="34" charset="0"/>
          </a:endParaRPr>
        </a:p>
      </xdr:txBody>
    </xdr:sp>
    <xdr:clientData/>
  </xdr:twoCellAnchor>
  <xdr:twoCellAnchor editAs="oneCell">
    <xdr:from>
      <xdr:col>0</xdr:col>
      <xdr:colOff>242642</xdr:colOff>
      <xdr:row>2</xdr:row>
      <xdr:rowOff>124779</xdr:rowOff>
    </xdr:from>
    <xdr:to>
      <xdr:col>1</xdr:col>
      <xdr:colOff>204840</xdr:colOff>
      <xdr:row>5</xdr:row>
      <xdr:rowOff>148429</xdr:rowOff>
    </xdr:to>
    <xdr:pic>
      <xdr:nvPicPr>
        <xdr:cNvPr id="27" name="Picture 26">
          <a:extLst>
            <a:ext uri="{FF2B5EF4-FFF2-40B4-BE49-F238E27FC236}">
              <a16:creationId xmlns:a16="http://schemas.microsoft.com/office/drawing/2014/main" id="{1942561C-52E8-4388-98CF-5AC7BFEE9D12}"/>
            </a:ext>
          </a:extLst>
        </xdr:cNvPr>
        <xdr:cNvPicPr>
          <a:picLocks noChangeAspect="1"/>
        </xdr:cNvPicPr>
      </xdr:nvPicPr>
      <xdr:blipFill>
        <a:blip xmlns:r="http://schemas.openxmlformats.org/officeDocument/2006/relationships" r:embed="rId1"/>
        <a:stretch>
          <a:fillRect/>
        </a:stretch>
      </xdr:blipFill>
      <xdr:spPr>
        <a:xfrm>
          <a:off x="242642" y="493079"/>
          <a:ext cx="571798" cy="576100"/>
        </a:xfrm>
        <a:prstGeom prst="rect">
          <a:avLst/>
        </a:prstGeom>
      </xdr:spPr>
    </xdr:pic>
    <xdr:clientData/>
  </xdr:twoCellAnchor>
  <xdr:twoCellAnchor>
    <xdr:from>
      <xdr:col>1</xdr:col>
      <xdr:colOff>9351</xdr:colOff>
      <xdr:row>11</xdr:row>
      <xdr:rowOff>129448</xdr:rowOff>
    </xdr:from>
    <xdr:to>
      <xdr:col>3</xdr:col>
      <xdr:colOff>229038</xdr:colOff>
      <xdr:row>14</xdr:row>
      <xdr:rowOff>64290</xdr:rowOff>
    </xdr:to>
    <xdr:sp macro="" textlink="">
      <xdr:nvSpPr>
        <xdr:cNvPr id="29" name="TextBox 28">
          <a:hlinkClick xmlns:r="http://schemas.openxmlformats.org/officeDocument/2006/relationships" r:id="rId2"/>
          <a:extLst>
            <a:ext uri="{FF2B5EF4-FFF2-40B4-BE49-F238E27FC236}">
              <a16:creationId xmlns:a16="http://schemas.microsoft.com/office/drawing/2014/main" id="{DF191830-90FA-4BF2-8D00-7F8C02162852}"/>
            </a:ext>
          </a:extLst>
        </xdr:cNvPr>
        <xdr:cNvSpPr txBox="1"/>
      </xdr:nvSpPr>
      <xdr:spPr>
        <a:xfrm>
          <a:off x="618951" y="2155098"/>
          <a:ext cx="1438887" cy="487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baseline="0">
              <a:solidFill>
                <a:schemeClr val="bg1">
                  <a:lumMod val="65000"/>
                </a:schemeClr>
              </a:solidFill>
              <a:latin typeface="Segoe UI Emoji" panose="020B0502040204020203" pitchFamily="34" charset="0"/>
              <a:ea typeface="Segoe UI Emoji" panose="020B0502040204020203" pitchFamily="34" charset="0"/>
            </a:rPr>
            <a:t>Dashboard</a:t>
          </a:r>
          <a:endParaRPr lang="en-US" sz="2000" b="1">
            <a:solidFill>
              <a:schemeClr val="bg1">
                <a:lumMod val="65000"/>
              </a:schemeClr>
            </a:solidFill>
            <a:latin typeface="Segoe UI Emoji" panose="020B0502040204020203" pitchFamily="34" charset="0"/>
            <a:ea typeface="Segoe UI Emoji" panose="020B0502040204020203" pitchFamily="34" charset="0"/>
          </a:endParaRPr>
        </a:p>
      </xdr:txBody>
    </xdr:sp>
    <xdr:clientData/>
  </xdr:twoCellAnchor>
  <xdr:twoCellAnchor>
    <xdr:from>
      <xdr:col>30</xdr:col>
      <xdr:colOff>519545</xdr:colOff>
      <xdr:row>15</xdr:row>
      <xdr:rowOff>136168</xdr:rowOff>
    </xdr:from>
    <xdr:to>
      <xdr:col>37</xdr:col>
      <xdr:colOff>251834</xdr:colOff>
      <xdr:row>37</xdr:row>
      <xdr:rowOff>96212</xdr:rowOff>
    </xdr:to>
    <xdr:graphicFrame macro="">
      <xdr:nvGraphicFramePr>
        <xdr:cNvPr id="30" name="Chart 29">
          <a:extLst>
            <a:ext uri="{FF2B5EF4-FFF2-40B4-BE49-F238E27FC236}">
              <a16:creationId xmlns:a16="http://schemas.microsoft.com/office/drawing/2014/main" id="{9D053237-C974-49DB-9717-64FB526EEC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33</xdr:col>
      <xdr:colOff>311727</xdr:colOff>
      <xdr:row>23</xdr:row>
      <xdr:rowOff>22606</xdr:rowOff>
    </xdr:from>
    <xdr:to>
      <xdr:col>35</xdr:col>
      <xdr:colOff>99551</xdr:colOff>
      <xdr:row>28</xdr:row>
      <xdr:rowOff>104810</xdr:rowOff>
    </xdr:to>
    <xdr:pic>
      <xdr:nvPicPr>
        <xdr:cNvPr id="31" name="Picture 30">
          <a:extLst>
            <a:ext uri="{FF2B5EF4-FFF2-40B4-BE49-F238E27FC236}">
              <a16:creationId xmlns:a16="http://schemas.microsoft.com/office/drawing/2014/main" id="{50C5F2F4-6F39-49DB-967D-B4875112CA11}"/>
            </a:ext>
          </a:extLst>
        </xdr:cNvPr>
        <xdr:cNvPicPr>
          <a:picLocks noChangeAspect="1"/>
        </xdr:cNvPicPr>
      </xdr:nvPicPr>
      <xdr:blipFill>
        <a:blip xmlns:r="http://schemas.openxmlformats.org/officeDocument/2006/relationships" r:embed="rId4"/>
        <a:stretch>
          <a:fillRect/>
        </a:stretch>
      </xdr:blipFill>
      <xdr:spPr>
        <a:xfrm>
          <a:off x="20631727" y="4448364"/>
          <a:ext cx="1019339" cy="1044325"/>
        </a:xfrm>
        <a:prstGeom prst="rect">
          <a:avLst/>
        </a:prstGeom>
        <a:effectLst>
          <a:innerShdw blurRad="63500" dist="50800" dir="16200000">
            <a:prstClr val="black">
              <a:alpha val="50000"/>
            </a:prstClr>
          </a:innerShdw>
        </a:effectLst>
      </xdr:spPr>
    </xdr:pic>
    <xdr:clientData/>
  </xdr:twoCellAnchor>
  <xdr:twoCellAnchor editAs="oneCell">
    <xdr:from>
      <xdr:col>32</xdr:col>
      <xdr:colOff>287434</xdr:colOff>
      <xdr:row>22</xdr:row>
      <xdr:rowOff>123108</xdr:rowOff>
    </xdr:from>
    <xdr:to>
      <xdr:col>34</xdr:col>
      <xdr:colOff>173161</xdr:colOff>
      <xdr:row>28</xdr:row>
      <xdr:rowOff>112024</xdr:rowOff>
    </xdr:to>
    <xdr:pic>
      <xdr:nvPicPr>
        <xdr:cNvPr id="32" name="Picture 31">
          <a:extLst>
            <a:ext uri="{FF2B5EF4-FFF2-40B4-BE49-F238E27FC236}">
              <a16:creationId xmlns:a16="http://schemas.microsoft.com/office/drawing/2014/main" id="{96E8088C-31F1-4A78-B264-610183E946B2}"/>
            </a:ext>
          </a:extLst>
        </xdr:cNvPr>
        <xdr:cNvPicPr>
          <a:picLocks noChangeAspect="1"/>
        </xdr:cNvPicPr>
      </xdr:nvPicPr>
      <xdr:blipFill>
        <a:blip xmlns:r="http://schemas.openxmlformats.org/officeDocument/2006/relationships" r:embed="rId5"/>
        <a:stretch>
          <a:fillRect/>
        </a:stretch>
      </xdr:blipFill>
      <xdr:spPr>
        <a:xfrm>
          <a:off x="19991676" y="4356441"/>
          <a:ext cx="1117243" cy="1143462"/>
        </a:xfrm>
        <a:prstGeom prst="rect">
          <a:avLst/>
        </a:prstGeom>
        <a:effectLst>
          <a:outerShdw blurRad="50800" dist="38100" dir="2700000" algn="tl" rotWithShape="0">
            <a:prstClr val="black">
              <a:alpha val="40000"/>
            </a:prstClr>
          </a:outerShdw>
        </a:effectLst>
      </xdr:spPr>
    </xdr:pic>
    <xdr:clientData/>
  </xdr:twoCellAnchor>
  <xdr:twoCellAnchor>
    <xdr:from>
      <xdr:col>4</xdr:col>
      <xdr:colOff>276087</xdr:colOff>
      <xdr:row>0</xdr:row>
      <xdr:rowOff>0</xdr:rowOff>
    </xdr:from>
    <xdr:to>
      <xdr:col>27</xdr:col>
      <xdr:colOff>427934</xdr:colOff>
      <xdr:row>13</xdr:row>
      <xdr:rowOff>124238</xdr:rowOff>
    </xdr:to>
    <xdr:graphicFrame macro="">
      <xdr:nvGraphicFramePr>
        <xdr:cNvPr id="52" name="Chart 51">
          <a:extLst>
            <a:ext uri="{FF2B5EF4-FFF2-40B4-BE49-F238E27FC236}">
              <a16:creationId xmlns:a16="http://schemas.microsoft.com/office/drawing/2014/main" id="{9347581F-16BE-4720-9433-F37053406F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384848</xdr:colOff>
      <xdr:row>34</xdr:row>
      <xdr:rowOff>134697</xdr:rowOff>
    </xdr:from>
    <xdr:to>
      <xdr:col>37</xdr:col>
      <xdr:colOff>96212</xdr:colOff>
      <xdr:row>53</xdr:row>
      <xdr:rowOff>115453</xdr:rowOff>
    </xdr:to>
    <xdr:sp macro="" textlink="">
      <xdr:nvSpPr>
        <xdr:cNvPr id="55" name="Rectangle: Rounded Corners 54">
          <a:extLst>
            <a:ext uri="{FF2B5EF4-FFF2-40B4-BE49-F238E27FC236}">
              <a16:creationId xmlns:a16="http://schemas.microsoft.com/office/drawing/2014/main" id="{8D3BAB07-6089-4E72-9878-09FD1EBCDB4D}"/>
            </a:ext>
          </a:extLst>
        </xdr:cNvPr>
        <xdr:cNvSpPr/>
      </xdr:nvSpPr>
      <xdr:spPr>
        <a:xfrm>
          <a:off x="15778787" y="6677121"/>
          <a:ext cx="7100455" cy="3636817"/>
        </a:xfrm>
        <a:prstGeom prst="roundRect">
          <a:avLst>
            <a:gd name="adj" fmla="val 10835"/>
          </a:avLst>
        </a:prstGeom>
        <a:solidFill>
          <a:schemeClr val="bg1"/>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30</xdr:col>
      <xdr:colOff>470774</xdr:colOff>
      <xdr:row>15</xdr:row>
      <xdr:rowOff>153068</xdr:rowOff>
    </xdr:from>
    <xdr:to>
      <xdr:col>36</xdr:col>
      <xdr:colOff>272280</xdr:colOff>
      <xdr:row>20</xdr:row>
      <xdr:rowOff>47255</xdr:rowOff>
    </xdr:to>
    <xdr:sp macro="" textlink="'Pivot table'!AB4">
      <xdr:nvSpPr>
        <xdr:cNvPr id="59" name="TextBox 58">
          <a:extLst>
            <a:ext uri="{FF2B5EF4-FFF2-40B4-BE49-F238E27FC236}">
              <a16:creationId xmlns:a16="http://schemas.microsoft.com/office/drawing/2014/main" id="{B9E96E43-F194-47A4-A244-B50098D32183}"/>
            </a:ext>
          </a:extLst>
        </xdr:cNvPr>
        <xdr:cNvSpPr txBox="1"/>
      </xdr:nvSpPr>
      <xdr:spPr>
        <a:xfrm>
          <a:off x="18943501" y="3039432"/>
          <a:ext cx="3496052" cy="856308"/>
        </a:xfrm>
        <a:prstGeom prst="rect">
          <a:avLst/>
        </a:prstGeom>
        <a:noFill/>
        <a:ln w="9525" cmpd="sng">
          <a:noFill/>
        </a:ln>
        <a:effectLst>
          <a:glow rad="152400">
            <a:schemeClr val="accent4">
              <a:satMod val="175000"/>
              <a:alpha val="63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2800" b="1" i="0" u="none" strike="noStrike">
              <a:solidFill>
                <a:srgbClr val="000000"/>
              </a:solidFill>
              <a:latin typeface="Raleway SemiBold" pitchFamily="2" charset="0"/>
              <a:ea typeface="Calibri"/>
              <a:cs typeface="Calibri"/>
            </a:rPr>
            <a:t>Gender Wise</a:t>
          </a:r>
        </a:p>
      </xdr:txBody>
    </xdr:sp>
    <xdr:clientData/>
  </xdr:twoCellAnchor>
  <xdr:twoCellAnchor>
    <xdr:from>
      <xdr:col>11</xdr:col>
      <xdr:colOff>384850</xdr:colOff>
      <xdr:row>23</xdr:row>
      <xdr:rowOff>115455</xdr:rowOff>
    </xdr:from>
    <xdr:to>
      <xdr:col>25</xdr:col>
      <xdr:colOff>153940</xdr:colOff>
      <xdr:row>53</xdr:row>
      <xdr:rowOff>0</xdr:rowOff>
    </xdr:to>
    <xdr:sp macro="" textlink="">
      <xdr:nvSpPr>
        <xdr:cNvPr id="60" name="Rectangle: Rounded Corners 59">
          <a:extLst>
            <a:ext uri="{FF2B5EF4-FFF2-40B4-BE49-F238E27FC236}">
              <a16:creationId xmlns:a16="http://schemas.microsoft.com/office/drawing/2014/main" id="{E85AAB1E-015B-4164-8686-C0036157F46E}"/>
            </a:ext>
          </a:extLst>
        </xdr:cNvPr>
        <xdr:cNvSpPr/>
      </xdr:nvSpPr>
      <xdr:spPr>
        <a:xfrm>
          <a:off x="7158183" y="4541213"/>
          <a:ext cx="8389696" cy="5657272"/>
        </a:xfrm>
        <a:prstGeom prst="roundRect">
          <a:avLst>
            <a:gd name="adj" fmla="val 10835"/>
          </a:avLst>
        </a:prstGeom>
        <a:solidFill>
          <a:schemeClr val="bg1"/>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105526</xdr:colOff>
      <xdr:row>15</xdr:row>
      <xdr:rowOff>140390</xdr:rowOff>
    </xdr:from>
    <xdr:to>
      <xdr:col>3</xdr:col>
      <xdr:colOff>536450</xdr:colOff>
      <xdr:row>18</xdr:row>
      <xdr:rowOff>6145</xdr:rowOff>
    </xdr:to>
    <xdr:sp macro="" textlink="">
      <xdr:nvSpPr>
        <xdr:cNvPr id="67" name="TextBox 66">
          <a:extLst>
            <a:ext uri="{FF2B5EF4-FFF2-40B4-BE49-F238E27FC236}">
              <a16:creationId xmlns:a16="http://schemas.microsoft.com/office/drawing/2014/main" id="{706EDB37-F9C7-469C-889C-8EDF3AA60819}"/>
            </a:ext>
          </a:extLst>
        </xdr:cNvPr>
        <xdr:cNvSpPr txBox="1"/>
      </xdr:nvSpPr>
      <xdr:spPr>
        <a:xfrm>
          <a:off x="715126" y="2902640"/>
          <a:ext cx="1650124" cy="418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a:latin typeface="Segoe UI Emoji" panose="020B0502040204020203" pitchFamily="34" charset="0"/>
            <a:ea typeface="Segoe UI Emoji" panose="020B0502040204020203" pitchFamily="34" charset="0"/>
          </a:endParaRPr>
        </a:p>
      </xdr:txBody>
    </xdr:sp>
    <xdr:clientData/>
  </xdr:twoCellAnchor>
  <xdr:twoCellAnchor>
    <xdr:from>
      <xdr:col>1</xdr:col>
      <xdr:colOff>9351</xdr:colOff>
      <xdr:row>20</xdr:row>
      <xdr:rowOff>62972</xdr:rowOff>
    </xdr:from>
    <xdr:to>
      <xdr:col>4</xdr:col>
      <xdr:colOff>497490</xdr:colOff>
      <xdr:row>25</xdr:row>
      <xdr:rowOff>63258</xdr:rowOff>
    </xdr:to>
    <xdr:sp macro="" textlink="">
      <xdr:nvSpPr>
        <xdr:cNvPr id="68" name="TextBox 67">
          <a:hlinkClick xmlns:r="http://schemas.openxmlformats.org/officeDocument/2006/relationships" r:id="rId7"/>
          <a:extLst>
            <a:ext uri="{FF2B5EF4-FFF2-40B4-BE49-F238E27FC236}">
              <a16:creationId xmlns:a16="http://schemas.microsoft.com/office/drawing/2014/main" id="{75D53707-D543-4A4C-8B67-19A377521BFD}"/>
            </a:ext>
          </a:extLst>
        </xdr:cNvPr>
        <xdr:cNvSpPr txBox="1"/>
      </xdr:nvSpPr>
      <xdr:spPr>
        <a:xfrm>
          <a:off x="618951" y="3745972"/>
          <a:ext cx="2316939" cy="921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tx1"/>
              </a:solidFill>
              <a:latin typeface="Segoe UI Emoji" panose="020B0502040204020203" pitchFamily="34" charset="0"/>
              <a:ea typeface="Segoe UI Emoji" panose="020B0502040204020203" pitchFamily="34" charset="0"/>
            </a:rPr>
            <a:t>Employee Demographics</a:t>
          </a:r>
        </a:p>
      </xdr:txBody>
    </xdr:sp>
    <xdr:clientData/>
  </xdr:twoCellAnchor>
  <xdr:twoCellAnchor>
    <xdr:from>
      <xdr:col>1</xdr:col>
      <xdr:colOff>9351</xdr:colOff>
      <xdr:row>30</xdr:row>
      <xdr:rowOff>138157</xdr:rowOff>
    </xdr:from>
    <xdr:to>
      <xdr:col>3</xdr:col>
      <xdr:colOff>578272</xdr:colOff>
      <xdr:row>37</xdr:row>
      <xdr:rowOff>38590</xdr:rowOff>
    </xdr:to>
    <xdr:sp macro="" textlink="">
      <xdr:nvSpPr>
        <xdr:cNvPr id="69" name="TextBox 68">
          <a:hlinkClick xmlns:r="http://schemas.openxmlformats.org/officeDocument/2006/relationships" r:id="rId8"/>
          <a:extLst>
            <a:ext uri="{FF2B5EF4-FFF2-40B4-BE49-F238E27FC236}">
              <a16:creationId xmlns:a16="http://schemas.microsoft.com/office/drawing/2014/main" id="{BDD3718C-BAF8-4E61-92FA-163EE894959F}"/>
            </a:ext>
          </a:extLst>
        </xdr:cNvPr>
        <xdr:cNvSpPr txBox="1"/>
      </xdr:nvSpPr>
      <xdr:spPr>
        <a:xfrm>
          <a:off x="618951" y="5662657"/>
          <a:ext cx="1788121" cy="1189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lumMod val="65000"/>
                </a:schemeClr>
              </a:solidFill>
              <a:latin typeface="Segoe UI Emoji" panose="020B0502040204020203" pitchFamily="34" charset="0"/>
              <a:ea typeface="Segoe UI Emoji" panose="020B0502040204020203" pitchFamily="34" charset="0"/>
            </a:rPr>
            <a:t>Performance &amp; Satisfaction</a:t>
          </a:r>
        </a:p>
      </xdr:txBody>
    </xdr:sp>
    <xdr:clientData/>
  </xdr:twoCellAnchor>
  <xdr:twoCellAnchor>
    <xdr:from>
      <xdr:col>1</xdr:col>
      <xdr:colOff>9351</xdr:colOff>
      <xdr:row>35</xdr:row>
      <xdr:rowOff>169015</xdr:rowOff>
    </xdr:from>
    <xdr:to>
      <xdr:col>3</xdr:col>
      <xdr:colOff>594648</xdr:colOff>
      <xdr:row>40</xdr:row>
      <xdr:rowOff>102102</xdr:rowOff>
    </xdr:to>
    <xdr:sp macro="" textlink="">
      <xdr:nvSpPr>
        <xdr:cNvPr id="70" name="TextBox 69">
          <a:hlinkClick xmlns:r="http://schemas.openxmlformats.org/officeDocument/2006/relationships" r:id="rId9"/>
          <a:extLst>
            <a:ext uri="{FF2B5EF4-FFF2-40B4-BE49-F238E27FC236}">
              <a16:creationId xmlns:a16="http://schemas.microsoft.com/office/drawing/2014/main" id="{DB9A3DD2-06D4-4E6B-972D-9BDF8B9725C8}"/>
            </a:ext>
          </a:extLst>
        </xdr:cNvPr>
        <xdr:cNvSpPr txBox="1"/>
      </xdr:nvSpPr>
      <xdr:spPr>
        <a:xfrm>
          <a:off x="618951" y="6614265"/>
          <a:ext cx="1804497" cy="853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lumMod val="65000"/>
                </a:schemeClr>
              </a:solidFill>
              <a:latin typeface="Segoe UI Emoji" panose="020B0502040204020203" pitchFamily="34" charset="0"/>
              <a:ea typeface="Segoe UI Emoji" panose="020B0502040204020203" pitchFamily="34" charset="0"/>
            </a:rPr>
            <a:t>Career &amp; Tenure</a:t>
          </a:r>
        </a:p>
      </xdr:txBody>
    </xdr:sp>
    <xdr:clientData/>
  </xdr:twoCellAnchor>
  <xdr:twoCellAnchor>
    <xdr:from>
      <xdr:col>1</xdr:col>
      <xdr:colOff>9351</xdr:colOff>
      <xdr:row>25</xdr:row>
      <xdr:rowOff>165774</xdr:rowOff>
    </xdr:from>
    <xdr:to>
      <xdr:col>3</xdr:col>
      <xdr:colOff>582742</xdr:colOff>
      <xdr:row>30</xdr:row>
      <xdr:rowOff>128734</xdr:rowOff>
    </xdr:to>
    <xdr:sp macro="" textlink="">
      <xdr:nvSpPr>
        <xdr:cNvPr id="71" name="TextBox 70">
          <a:hlinkClick xmlns:r="http://schemas.openxmlformats.org/officeDocument/2006/relationships" r:id="rId10"/>
          <a:extLst>
            <a:ext uri="{FF2B5EF4-FFF2-40B4-BE49-F238E27FC236}">
              <a16:creationId xmlns:a16="http://schemas.microsoft.com/office/drawing/2014/main" id="{F65CF270-8D52-4EA2-B9DE-2BC93C62ED7F}"/>
            </a:ext>
          </a:extLst>
        </xdr:cNvPr>
        <xdr:cNvSpPr txBox="1"/>
      </xdr:nvSpPr>
      <xdr:spPr>
        <a:xfrm>
          <a:off x="618951" y="4769524"/>
          <a:ext cx="1792591" cy="883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lumMod val="65000"/>
                </a:schemeClr>
              </a:solidFill>
              <a:latin typeface="Segoe UI Emoji" panose="020B0502040204020203" pitchFamily="34" charset="0"/>
              <a:ea typeface="Segoe UI Emoji" panose="020B0502040204020203" pitchFamily="34" charset="0"/>
            </a:rPr>
            <a:t>Compensation &amp; Salary</a:t>
          </a:r>
        </a:p>
      </xdr:txBody>
    </xdr:sp>
    <xdr:clientData/>
  </xdr:twoCellAnchor>
  <xdr:twoCellAnchor>
    <xdr:from>
      <xdr:col>1</xdr:col>
      <xdr:colOff>9351</xdr:colOff>
      <xdr:row>15</xdr:row>
      <xdr:rowOff>74258</xdr:rowOff>
    </xdr:from>
    <xdr:to>
      <xdr:col>2</xdr:col>
      <xdr:colOff>579861</xdr:colOff>
      <xdr:row>20</xdr:row>
      <xdr:rowOff>127407</xdr:rowOff>
    </xdr:to>
    <xdr:sp macro="" textlink="">
      <xdr:nvSpPr>
        <xdr:cNvPr id="72" name="TextBox 71">
          <a:hlinkClick xmlns:r="http://schemas.openxmlformats.org/officeDocument/2006/relationships" r:id="rId11"/>
          <a:extLst>
            <a:ext uri="{FF2B5EF4-FFF2-40B4-BE49-F238E27FC236}">
              <a16:creationId xmlns:a16="http://schemas.microsoft.com/office/drawing/2014/main" id="{2EF21239-BF06-4685-B051-F75C1660A772}"/>
            </a:ext>
          </a:extLst>
        </xdr:cNvPr>
        <xdr:cNvSpPr txBox="1"/>
      </xdr:nvSpPr>
      <xdr:spPr>
        <a:xfrm>
          <a:off x="618951" y="2836508"/>
          <a:ext cx="1180110" cy="973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lumMod val="65000"/>
                </a:schemeClr>
              </a:solidFill>
              <a:latin typeface="Segoe UI Emoji" panose="020B0502040204020203" pitchFamily="34" charset="0"/>
              <a:ea typeface="Segoe UI Emoji" panose="020B0502040204020203" pitchFamily="34" charset="0"/>
            </a:rPr>
            <a:t>Attrition</a:t>
          </a:r>
          <a:r>
            <a:rPr lang="en-US" sz="2000" b="1">
              <a:solidFill>
                <a:schemeClr val="bg1">
                  <a:lumMod val="65000"/>
                </a:schemeClr>
              </a:solidFill>
            </a:rPr>
            <a:t> </a:t>
          </a:r>
          <a:r>
            <a:rPr lang="en-US" sz="2000" b="1">
              <a:solidFill>
                <a:schemeClr val="bg1">
                  <a:lumMod val="65000"/>
                </a:schemeClr>
              </a:solidFill>
              <a:latin typeface="Segoe UI Emoji" panose="020B0502040204020203" pitchFamily="34" charset="0"/>
              <a:ea typeface="Segoe UI Emoji" panose="020B0502040204020203" pitchFamily="34" charset="0"/>
            </a:rPr>
            <a:t>Analysis</a:t>
          </a:r>
        </a:p>
      </xdr:txBody>
    </xdr:sp>
    <xdr:clientData/>
  </xdr:twoCellAnchor>
  <xdr:twoCellAnchor>
    <xdr:from>
      <xdr:col>1</xdr:col>
      <xdr:colOff>9351</xdr:colOff>
      <xdr:row>41</xdr:row>
      <xdr:rowOff>108640</xdr:rowOff>
    </xdr:from>
    <xdr:to>
      <xdr:col>3</xdr:col>
      <xdr:colOff>231712</xdr:colOff>
      <xdr:row>44</xdr:row>
      <xdr:rowOff>40412</xdr:rowOff>
    </xdr:to>
    <xdr:sp macro="" textlink="">
      <xdr:nvSpPr>
        <xdr:cNvPr id="73" name="TextBox 72">
          <a:hlinkClick xmlns:r="http://schemas.openxmlformats.org/officeDocument/2006/relationships" r:id="rId12"/>
          <a:extLst>
            <a:ext uri="{FF2B5EF4-FFF2-40B4-BE49-F238E27FC236}">
              <a16:creationId xmlns:a16="http://schemas.microsoft.com/office/drawing/2014/main" id="{CBDA7B75-1A52-45CC-A663-E98D0138B5BF}"/>
            </a:ext>
          </a:extLst>
        </xdr:cNvPr>
        <xdr:cNvSpPr txBox="1"/>
      </xdr:nvSpPr>
      <xdr:spPr>
        <a:xfrm>
          <a:off x="618951" y="7658790"/>
          <a:ext cx="1441561" cy="484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baseline="0">
              <a:solidFill>
                <a:schemeClr val="bg1">
                  <a:lumMod val="65000"/>
                </a:schemeClr>
              </a:solidFill>
              <a:latin typeface="Segoe UI Emoji" panose="020B0502040204020203" pitchFamily="34" charset="0"/>
              <a:ea typeface="Segoe UI Emoji" panose="020B0502040204020203" pitchFamily="34" charset="0"/>
            </a:rPr>
            <a:t>About</a:t>
          </a:r>
          <a:endParaRPr lang="en-US" sz="2000" b="1">
            <a:solidFill>
              <a:schemeClr val="bg1">
                <a:lumMod val="65000"/>
              </a:schemeClr>
            </a:solidFill>
            <a:latin typeface="Segoe UI Emoji" panose="020B0502040204020203" pitchFamily="34" charset="0"/>
            <a:ea typeface="Segoe UI Emoji" panose="020B0502040204020203" pitchFamily="34" charset="0"/>
          </a:endParaRPr>
        </a:p>
      </xdr:txBody>
    </xdr:sp>
    <xdr:clientData/>
  </xdr:twoCellAnchor>
  <xdr:twoCellAnchor editAs="oneCell">
    <xdr:from>
      <xdr:col>0</xdr:col>
      <xdr:colOff>294894</xdr:colOff>
      <xdr:row>16</xdr:row>
      <xdr:rowOff>102525</xdr:rowOff>
    </xdr:from>
    <xdr:to>
      <xdr:col>1</xdr:col>
      <xdr:colOff>51701</xdr:colOff>
      <xdr:row>18</xdr:row>
      <xdr:rowOff>99483</xdr:rowOff>
    </xdr:to>
    <xdr:pic>
      <xdr:nvPicPr>
        <xdr:cNvPr id="75" name="Picture 74">
          <a:extLst>
            <a:ext uri="{FF2B5EF4-FFF2-40B4-BE49-F238E27FC236}">
              <a16:creationId xmlns:a16="http://schemas.microsoft.com/office/drawing/2014/main" id="{138B4C78-C1FF-459A-8F59-B3A88D35D23C}"/>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294894" y="3048925"/>
          <a:ext cx="366407" cy="3652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131535</xdr:colOff>
      <xdr:row>26</xdr:row>
      <xdr:rowOff>68133</xdr:rowOff>
    </xdr:from>
    <xdr:to>
      <xdr:col>1</xdr:col>
      <xdr:colOff>62114</xdr:colOff>
      <xdr:row>29</xdr:row>
      <xdr:rowOff>37353</xdr:rowOff>
    </xdr:to>
    <xdr:pic>
      <xdr:nvPicPr>
        <xdr:cNvPr id="77" name="Picture 76">
          <a:extLst>
            <a:ext uri="{FF2B5EF4-FFF2-40B4-BE49-F238E27FC236}">
              <a16:creationId xmlns:a16="http://schemas.microsoft.com/office/drawing/2014/main" id="{5A1EEC34-442A-4230-B687-9CD2B0EF8272}"/>
            </a:ext>
          </a:extLst>
        </xdr:cNvPr>
        <xdr:cNvPicPr>
          <a:picLocks noChangeAspect="1"/>
        </xdr:cNvPicPr>
      </xdr:nvPicPr>
      <xdr:blipFill>
        <a:blip xmlns:r="http://schemas.openxmlformats.org/officeDocument/2006/relationships" r:embed="rId14"/>
        <a:stretch>
          <a:fillRect/>
        </a:stretch>
      </xdr:blipFill>
      <xdr:spPr>
        <a:xfrm>
          <a:off x="131535" y="4856033"/>
          <a:ext cx="540179" cy="521670"/>
        </a:xfrm>
        <a:prstGeom prst="rect">
          <a:avLst/>
        </a:prstGeom>
      </xdr:spPr>
    </xdr:pic>
    <xdr:clientData/>
  </xdr:twoCellAnchor>
  <xdr:twoCellAnchor editAs="oneCell">
    <xdr:from>
      <xdr:col>0</xdr:col>
      <xdr:colOff>195954</xdr:colOff>
      <xdr:row>31</xdr:row>
      <xdr:rowOff>122116</xdr:rowOff>
    </xdr:from>
    <xdr:to>
      <xdr:col>1</xdr:col>
      <xdr:colOff>47510</xdr:colOff>
      <xdr:row>34</xdr:row>
      <xdr:rowOff>15171</xdr:rowOff>
    </xdr:to>
    <xdr:pic>
      <xdr:nvPicPr>
        <xdr:cNvPr id="78" name="Picture 77">
          <a:extLst>
            <a:ext uri="{FF2B5EF4-FFF2-40B4-BE49-F238E27FC236}">
              <a16:creationId xmlns:a16="http://schemas.microsoft.com/office/drawing/2014/main" id="{AE10C5B5-3FC7-460D-BC63-59099A085E0C}"/>
            </a:ext>
          </a:extLst>
        </xdr:cNvPr>
        <xdr:cNvPicPr>
          <a:picLocks noChangeAspect="1"/>
        </xdr:cNvPicPr>
      </xdr:nvPicPr>
      <xdr:blipFill>
        <a:blip xmlns:r="http://schemas.openxmlformats.org/officeDocument/2006/relationships" r:embed="rId15"/>
        <a:stretch>
          <a:fillRect/>
        </a:stretch>
      </xdr:blipFill>
      <xdr:spPr>
        <a:xfrm>
          <a:off x="195954" y="5830766"/>
          <a:ext cx="461156" cy="445505"/>
        </a:xfrm>
        <a:prstGeom prst="rect">
          <a:avLst/>
        </a:prstGeom>
      </xdr:spPr>
    </xdr:pic>
    <xdr:clientData/>
  </xdr:twoCellAnchor>
  <xdr:twoCellAnchor editAs="oneCell">
    <xdr:from>
      <xdr:col>0</xdr:col>
      <xdr:colOff>164778</xdr:colOff>
      <xdr:row>36</xdr:row>
      <xdr:rowOff>84944</xdr:rowOff>
    </xdr:from>
    <xdr:to>
      <xdr:col>1</xdr:col>
      <xdr:colOff>74706</xdr:colOff>
      <xdr:row>39</xdr:row>
      <xdr:rowOff>32469</xdr:rowOff>
    </xdr:to>
    <xdr:pic>
      <xdr:nvPicPr>
        <xdr:cNvPr id="79" name="Picture 78">
          <a:extLst>
            <a:ext uri="{FF2B5EF4-FFF2-40B4-BE49-F238E27FC236}">
              <a16:creationId xmlns:a16="http://schemas.microsoft.com/office/drawing/2014/main" id="{C4F3A8E8-249F-4094-B6F7-1405633F2BD1}"/>
            </a:ext>
          </a:extLst>
        </xdr:cNvPr>
        <xdr:cNvPicPr>
          <a:picLocks noChangeAspect="1"/>
        </xdr:cNvPicPr>
      </xdr:nvPicPr>
      <xdr:blipFill>
        <a:blip xmlns:r="http://schemas.openxmlformats.org/officeDocument/2006/relationships" r:embed="rId16"/>
        <a:stretch>
          <a:fillRect/>
        </a:stretch>
      </xdr:blipFill>
      <xdr:spPr>
        <a:xfrm>
          <a:off x="164778" y="6714344"/>
          <a:ext cx="519528" cy="499975"/>
        </a:xfrm>
        <a:prstGeom prst="rect">
          <a:avLst/>
        </a:prstGeom>
      </xdr:spPr>
    </xdr:pic>
    <xdr:clientData/>
  </xdr:twoCellAnchor>
  <xdr:twoCellAnchor editAs="oneCell">
    <xdr:from>
      <xdr:col>0</xdr:col>
      <xdr:colOff>207189</xdr:colOff>
      <xdr:row>41</xdr:row>
      <xdr:rowOff>69598</xdr:rowOff>
    </xdr:from>
    <xdr:to>
      <xdr:col>1</xdr:col>
      <xdr:colOff>85481</xdr:colOff>
      <xdr:row>44</xdr:row>
      <xdr:rowOff>8948</xdr:rowOff>
    </xdr:to>
    <xdr:pic>
      <xdr:nvPicPr>
        <xdr:cNvPr id="80" name="Picture 79">
          <a:extLst>
            <a:ext uri="{FF2B5EF4-FFF2-40B4-BE49-F238E27FC236}">
              <a16:creationId xmlns:a16="http://schemas.microsoft.com/office/drawing/2014/main" id="{7322622F-70F6-4E71-A4BD-F23A96C08A1C}"/>
            </a:ext>
          </a:extLst>
        </xdr:cNvPr>
        <xdr:cNvPicPr>
          <a:picLocks noChangeAspect="1"/>
        </xdr:cNvPicPr>
      </xdr:nvPicPr>
      <xdr:blipFill>
        <a:blip xmlns:r="http://schemas.openxmlformats.org/officeDocument/2006/relationships" r:embed="rId17"/>
        <a:stretch>
          <a:fillRect/>
        </a:stretch>
      </xdr:blipFill>
      <xdr:spPr>
        <a:xfrm>
          <a:off x="207189" y="7619748"/>
          <a:ext cx="487892" cy="491800"/>
        </a:xfrm>
        <a:prstGeom prst="rect">
          <a:avLst/>
        </a:prstGeom>
      </xdr:spPr>
    </xdr:pic>
    <xdr:clientData/>
  </xdr:twoCellAnchor>
  <xdr:twoCellAnchor editAs="oneCell">
    <xdr:from>
      <xdr:col>0</xdr:col>
      <xdr:colOff>321163</xdr:colOff>
      <xdr:row>11</xdr:row>
      <xdr:rowOff>162678</xdr:rowOff>
    </xdr:from>
    <xdr:to>
      <xdr:col>1</xdr:col>
      <xdr:colOff>66293</xdr:colOff>
      <xdr:row>13</xdr:row>
      <xdr:rowOff>152039</xdr:rowOff>
    </xdr:to>
    <xdr:pic>
      <xdr:nvPicPr>
        <xdr:cNvPr id="82" name="Picture 81">
          <a:extLst>
            <a:ext uri="{FF2B5EF4-FFF2-40B4-BE49-F238E27FC236}">
              <a16:creationId xmlns:a16="http://schemas.microsoft.com/office/drawing/2014/main" id="{B1E0897E-2170-4CB2-9789-44EA526EE9F7}"/>
            </a:ext>
          </a:extLst>
        </xdr:cNvPr>
        <xdr:cNvPicPr>
          <a:picLocks noChangeAspect="1"/>
        </xdr:cNvPicPr>
      </xdr:nvPicPr>
      <xdr:blipFill>
        <a:blip xmlns:r="http://schemas.openxmlformats.org/officeDocument/2006/relationships" r:embed="rId18"/>
        <a:stretch>
          <a:fillRect/>
        </a:stretch>
      </xdr:blipFill>
      <xdr:spPr>
        <a:xfrm>
          <a:off x="321163" y="2180567"/>
          <a:ext cx="351908" cy="356250"/>
        </a:xfrm>
        <a:prstGeom prst="rect">
          <a:avLst/>
        </a:prstGeom>
      </xdr:spPr>
    </xdr:pic>
    <xdr:clientData/>
  </xdr:twoCellAnchor>
  <xdr:twoCellAnchor editAs="oneCell">
    <xdr:from>
      <xdr:col>0</xdr:col>
      <xdr:colOff>89958</xdr:colOff>
      <xdr:row>20</xdr:row>
      <xdr:rowOff>25349</xdr:rowOff>
    </xdr:from>
    <xdr:to>
      <xdr:col>1</xdr:col>
      <xdr:colOff>222249</xdr:colOff>
      <xdr:row>24</xdr:row>
      <xdr:rowOff>32118</xdr:rowOff>
    </xdr:to>
    <xdr:pic>
      <xdr:nvPicPr>
        <xdr:cNvPr id="83" name="Picture 82">
          <a:extLst>
            <a:ext uri="{FF2B5EF4-FFF2-40B4-BE49-F238E27FC236}">
              <a16:creationId xmlns:a16="http://schemas.microsoft.com/office/drawing/2014/main" id="{0CB693C1-FA59-45FD-8D10-7A0CA3DE7805}"/>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89958" y="3729516"/>
          <a:ext cx="740833" cy="7476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155223</xdr:colOff>
      <xdr:row>16</xdr:row>
      <xdr:rowOff>14110</xdr:rowOff>
    </xdr:from>
    <xdr:to>
      <xdr:col>8</xdr:col>
      <xdr:colOff>119211</xdr:colOff>
      <xdr:row>18</xdr:row>
      <xdr:rowOff>115020</xdr:rowOff>
    </xdr:to>
    <xdr:sp macro="" textlink="">
      <xdr:nvSpPr>
        <xdr:cNvPr id="28" name="TextBox 27">
          <a:extLst>
            <a:ext uri="{FF2B5EF4-FFF2-40B4-BE49-F238E27FC236}">
              <a16:creationId xmlns:a16="http://schemas.microsoft.com/office/drawing/2014/main" id="{D6121D3B-A7E4-4E84-B126-CA7E0961BD63}"/>
            </a:ext>
          </a:extLst>
        </xdr:cNvPr>
        <xdr:cNvSpPr txBox="1"/>
      </xdr:nvSpPr>
      <xdr:spPr>
        <a:xfrm>
          <a:off x="1975556" y="2949221"/>
          <a:ext cx="2997877" cy="467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bg1"/>
              </a:solidFill>
              <a:latin typeface="Raleway SemiBold" pitchFamily="2" charset="0"/>
              <a:ea typeface="Microsoft Sans Serif" panose="020B0604020202020204" pitchFamily="34" charset="0"/>
              <a:cs typeface="Microsoft Sans Serif" panose="020B0604020202020204" pitchFamily="34" charset="0"/>
            </a:rPr>
            <a:t>	Average</a:t>
          </a:r>
          <a:r>
            <a:rPr lang="en-US" sz="2000" b="0" baseline="0">
              <a:solidFill>
                <a:schemeClr val="bg1"/>
              </a:solidFill>
              <a:latin typeface="Raleway SemiBold" pitchFamily="2" charset="0"/>
              <a:ea typeface="Microsoft Sans Serif" panose="020B0604020202020204" pitchFamily="34" charset="0"/>
              <a:cs typeface="Microsoft Sans Serif" panose="020B0604020202020204" pitchFamily="34" charset="0"/>
            </a:rPr>
            <a:t> Age</a:t>
          </a:r>
          <a:endParaRPr lang="en-US" sz="2000" b="0">
            <a:solidFill>
              <a:schemeClr val="bg1"/>
            </a:solidFill>
            <a:latin typeface="Raleway SemiBold" pitchFamily="2" charset="0"/>
            <a:ea typeface="Microsoft Sans Serif" panose="020B0604020202020204" pitchFamily="34" charset="0"/>
            <a:cs typeface="Microsoft Sans Serif" panose="020B0604020202020204" pitchFamily="34" charset="0"/>
          </a:endParaRPr>
        </a:p>
      </xdr:txBody>
    </xdr:sp>
    <xdr:clientData/>
  </xdr:twoCellAnchor>
  <xdr:twoCellAnchor>
    <xdr:from>
      <xdr:col>4</xdr:col>
      <xdr:colOff>420511</xdr:colOff>
      <xdr:row>17</xdr:row>
      <xdr:rowOff>124176</xdr:rowOff>
    </xdr:from>
    <xdr:to>
      <xdr:col>9</xdr:col>
      <xdr:colOff>384499</xdr:colOff>
      <xdr:row>22</xdr:row>
      <xdr:rowOff>126999</xdr:rowOff>
    </xdr:to>
    <xdr:sp macro="" textlink="'pivot table employee demographi'!B4">
      <xdr:nvSpPr>
        <xdr:cNvPr id="61" name="TextBox 60">
          <a:extLst>
            <a:ext uri="{FF2B5EF4-FFF2-40B4-BE49-F238E27FC236}">
              <a16:creationId xmlns:a16="http://schemas.microsoft.com/office/drawing/2014/main" id="{E4C8D4E3-CF8D-4694-8D6A-545EAC090CCF}"/>
            </a:ext>
          </a:extLst>
        </xdr:cNvPr>
        <xdr:cNvSpPr txBox="1"/>
      </xdr:nvSpPr>
      <xdr:spPr>
        <a:xfrm>
          <a:off x="2847622" y="3242732"/>
          <a:ext cx="2997877" cy="920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C575888-06B0-4242-885F-78FD76FF2159}" type="TxLink">
            <a:rPr lang="en-US" sz="4000" b="1" i="0" u="none" strike="noStrike">
              <a:solidFill>
                <a:schemeClr val="bg1"/>
              </a:solidFill>
              <a:latin typeface="Calibri"/>
              <a:ea typeface="Calibri"/>
              <a:cs typeface="Calibri"/>
            </a:rPr>
            <a:pPr/>
            <a:t>39</a:t>
          </a:fld>
          <a:endParaRPr lang="en-US" sz="4000" b="1">
            <a:solidFill>
              <a:schemeClr val="bg1"/>
            </a:solidFill>
            <a:latin typeface="Raleway SemiBold" pitchFamily="2" charset="0"/>
            <a:ea typeface="Microsoft Sans Serif" panose="020B0604020202020204" pitchFamily="34" charset="0"/>
            <a:cs typeface="Microsoft Sans Serif" panose="020B0604020202020204" pitchFamily="34" charset="0"/>
          </a:endParaRPr>
        </a:p>
      </xdr:txBody>
    </xdr:sp>
    <xdr:clientData/>
  </xdr:twoCellAnchor>
  <xdr:twoCellAnchor>
    <xdr:from>
      <xdr:col>6</xdr:col>
      <xdr:colOff>589845</xdr:colOff>
      <xdr:row>15</xdr:row>
      <xdr:rowOff>81843</xdr:rowOff>
    </xdr:from>
    <xdr:to>
      <xdr:col>11</xdr:col>
      <xdr:colOff>553833</xdr:colOff>
      <xdr:row>17</xdr:row>
      <xdr:rowOff>182753</xdr:rowOff>
    </xdr:to>
    <xdr:sp macro="" textlink="">
      <xdr:nvSpPr>
        <xdr:cNvPr id="81" name="TextBox 80">
          <a:extLst>
            <a:ext uri="{FF2B5EF4-FFF2-40B4-BE49-F238E27FC236}">
              <a16:creationId xmlns:a16="http://schemas.microsoft.com/office/drawing/2014/main" id="{A265C7ED-E563-4C7D-A0CC-A0BA8108CB1B}"/>
            </a:ext>
          </a:extLst>
        </xdr:cNvPr>
        <xdr:cNvSpPr txBox="1"/>
      </xdr:nvSpPr>
      <xdr:spPr>
        <a:xfrm>
          <a:off x="4230512" y="2833510"/>
          <a:ext cx="2997877" cy="467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tx1"/>
              </a:solidFill>
              <a:latin typeface="Raleway SemiBold" pitchFamily="2" charset="0"/>
              <a:ea typeface="Microsoft Sans Serif" panose="020B0604020202020204" pitchFamily="34" charset="0"/>
              <a:cs typeface="Microsoft Sans Serif" panose="020B0604020202020204" pitchFamily="34" charset="0"/>
            </a:rPr>
            <a:t>	</a:t>
          </a:r>
          <a:r>
            <a:rPr lang="en-US" sz="2400" b="0">
              <a:solidFill>
                <a:schemeClr val="tx1"/>
              </a:solidFill>
              <a:latin typeface="Raleway SemiBold" pitchFamily="2" charset="0"/>
              <a:ea typeface="Microsoft Sans Serif" panose="020B0604020202020204" pitchFamily="34" charset="0"/>
              <a:cs typeface="Microsoft Sans Serif" panose="020B0604020202020204" pitchFamily="34" charset="0"/>
            </a:rPr>
            <a:t>Male</a:t>
          </a:r>
          <a:r>
            <a:rPr lang="en-US" sz="2400" b="1">
              <a:solidFill>
                <a:schemeClr val="tx1"/>
              </a:solidFill>
              <a:latin typeface="Poppins Black" panose="00000A00000000000000" pitchFamily="2" charset="0"/>
              <a:ea typeface="Microsoft Sans Serif" panose="020B0604020202020204" pitchFamily="34" charset="0"/>
              <a:cs typeface="Poppins Black" panose="00000A00000000000000" pitchFamily="2" charset="0"/>
            </a:rPr>
            <a:t> %</a:t>
          </a:r>
          <a:endParaRPr lang="en-US" sz="2000" b="1">
            <a:solidFill>
              <a:schemeClr val="tx1"/>
            </a:solidFill>
            <a:latin typeface="Poppins Black" panose="00000A00000000000000" pitchFamily="2" charset="0"/>
            <a:ea typeface="Microsoft Sans Serif" panose="020B0604020202020204" pitchFamily="34" charset="0"/>
            <a:cs typeface="Poppins Black" panose="00000A00000000000000" pitchFamily="2" charset="0"/>
          </a:endParaRPr>
        </a:p>
      </xdr:txBody>
    </xdr:sp>
    <xdr:clientData/>
  </xdr:twoCellAnchor>
  <xdr:twoCellAnchor>
    <xdr:from>
      <xdr:col>8</xdr:col>
      <xdr:colOff>177800</xdr:colOff>
      <xdr:row>17</xdr:row>
      <xdr:rowOff>107243</xdr:rowOff>
    </xdr:from>
    <xdr:to>
      <xdr:col>13</xdr:col>
      <xdr:colOff>141788</xdr:colOff>
      <xdr:row>22</xdr:row>
      <xdr:rowOff>110066</xdr:rowOff>
    </xdr:to>
    <xdr:sp macro="" textlink="'pivot table employee demographi'!D9">
      <xdr:nvSpPr>
        <xdr:cNvPr id="84" name="TextBox 83">
          <a:extLst>
            <a:ext uri="{FF2B5EF4-FFF2-40B4-BE49-F238E27FC236}">
              <a16:creationId xmlns:a16="http://schemas.microsoft.com/office/drawing/2014/main" id="{69059113-ACEB-4246-980C-11A813CC2038}"/>
            </a:ext>
          </a:extLst>
        </xdr:cNvPr>
        <xdr:cNvSpPr txBox="1"/>
      </xdr:nvSpPr>
      <xdr:spPr>
        <a:xfrm>
          <a:off x="5032022" y="3225799"/>
          <a:ext cx="2997877" cy="920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544EC8-8551-41E3-B774-1B80040D46A9}" type="TxLink">
            <a:rPr lang="en-US" sz="4000" b="1" i="0" u="none" strike="noStrike">
              <a:solidFill>
                <a:srgbClr val="000000"/>
              </a:solidFill>
              <a:latin typeface="Calibri"/>
              <a:ea typeface="Calibri"/>
              <a:cs typeface="Calibri"/>
            </a:rPr>
            <a:pPr/>
            <a:t>60%</a:t>
          </a:fld>
          <a:endParaRPr lang="en-US" sz="11500" b="1">
            <a:solidFill>
              <a:schemeClr val="tx1"/>
            </a:solidFill>
            <a:latin typeface="Raleway SemiBold" pitchFamily="2" charset="0"/>
            <a:ea typeface="Microsoft Sans Serif" panose="020B0604020202020204" pitchFamily="34" charset="0"/>
            <a:cs typeface="Microsoft Sans Serif" panose="020B0604020202020204" pitchFamily="34" charset="0"/>
          </a:endParaRPr>
        </a:p>
      </xdr:txBody>
    </xdr:sp>
    <xdr:clientData/>
  </xdr:twoCellAnchor>
  <xdr:twoCellAnchor>
    <xdr:from>
      <xdr:col>10</xdr:col>
      <xdr:colOff>267828</xdr:colOff>
      <xdr:row>15</xdr:row>
      <xdr:rowOff>67697</xdr:rowOff>
    </xdr:from>
    <xdr:to>
      <xdr:col>15</xdr:col>
      <xdr:colOff>231816</xdr:colOff>
      <xdr:row>17</xdr:row>
      <xdr:rowOff>168607</xdr:rowOff>
    </xdr:to>
    <xdr:sp macro="" textlink="">
      <xdr:nvSpPr>
        <xdr:cNvPr id="86" name="TextBox 85">
          <a:extLst>
            <a:ext uri="{FF2B5EF4-FFF2-40B4-BE49-F238E27FC236}">
              <a16:creationId xmlns:a16="http://schemas.microsoft.com/office/drawing/2014/main" id="{0ACD4E8E-D153-4698-BDFB-CCA3EFB20619}"/>
            </a:ext>
          </a:extLst>
        </xdr:cNvPr>
        <xdr:cNvSpPr txBox="1"/>
      </xdr:nvSpPr>
      <xdr:spPr>
        <a:xfrm>
          <a:off x="6335606" y="2819364"/>
          <a:ext cx="2997877" cy="467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tx1"/>
              </a:solidFill>
              <a:latin typeface="Raleway SemiBold" pitchFamily="2" charset="0"/>
              <a:ea typeface="Microsoft Sans Serif" panose="020B0604020202020204" pitchFamily="34" charset="0"/>
              <a:cs typeface="Microsoft Sans Serif" panose="020B0604020202020204" pitchFamily="34" charset="0"/>
            </a:rPr>
            <a:t>	</a:t>
          </a:r>
          <a:r>
            <a:rPr lang="en-US" sz="2400" b="0">
              <a:solidFill>
                <a:schemeClr val="tx1"/>
              </a:solidFill>
              <a:latin typeface="Raleway SemiBold" pitchFamily="2" charset="0"/>
              <a:ea typeface="Microsoft Sans Serif" panose="020B0604020202020204" pitchFamily="34" charset="0"/>
              <a:cs typeface="Microsoft Sans Serif" panose="020B0604020202020204" pitchFamily="34" charset="0"/>
            </a:rPr>
            <a:t>Female</a:t>
          </a:r>
          <a:r>
            <a:rPr lang="en-US" sz="2400" b="1">
              <a:solidFill>
                <a:schemeClr val="tx1"/>
              </a:solidFill>
              <a:latin typeface="Poppins Black" panose="00000A00000000000000" pitchFamily="2" charset="0"/>
              <a:ea typeface="Microsoft Sans Serif" panose="020B0604020202020204" pitchFamily="34" charset="0"/>
              <a:cs typeface="Poppins Black" panose="00000A00000000000000" pitchFamily="2" charset="0"/>
            </a:rPr>
            <a:t> %</a:t>
          </a:r>
          <a:endParaRPr lang="en-US" sz="2000" b="1">
            <a:solidFill>
              <a:schemeClr val="tx1"/>
            </a:solidFill>
            <a:latin typeface="Poppins Black" panose="00000A00000000000000" pitchFamily="2" charset="0"/>
            <a:ea typeface="Microsoft Sans Serif" panose="020B0604020202020204" pitchFamily="34" charset="0"/>
            <a:cs typeface="Poppins Black" panose="00000A00000000000000" pitchFamily="2" charset="0"/>
          </a:endParaRPr>
        </a:p>
      </xdr:txBody>
    </xdr:sp>
    <xdr:clientData/>
  </xdr:twoCellAnchor>
  <xdr:twoCellAnchor>
    <xdr:from>
      <xdr:col>11</xdr:col>
      <xdr:colOff>570088</xdr:colOff>
      <xdr:row>17</xdr:row>
      <xdr:rowOff>90310</xdr:rowOff>
    </xdr:from>
    <xdr:to>
      <xdr:col>16</xdr:col>
      <xdr:colOff>534077</xdr:colOff>
      <xdr:row>22</xdr:row>
      <xdr:rowOff>93133</xdr:rowOff>
    </xdr:to>
    <xdr:sp macro="" textlink="'pivot table employee demographi'!D8">
      <xdr:nvSpPr>
        <xdr:cNvPr id="87" name="TextBox 86">
          <a:extLst>
            <a:ext uri="{FF2B5EF4-FFF2-40B4-BE49-F238E27FC236}">
              <a16:creationId xmlns:a16="http://schemas.microsoft.com/office/drawing/2014/main" id="{390969FF-BB5A-4BF1-B0FF-24EDB0356361}"/>
            </a:ext>
          </a:extLst>
        </xdr:cNvPr>
        <xdr:cNvSpPr txBox="1"/>
      </xdr:nvSpPr>
      <xdr:spPr>
        <a:xfrm>
          <a:off x="7244644" y="3208866"/>
          <a:ext cx="2997877" cy="920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A0B4A6C-2C92-4D28-8678-1D4321999D0D}" type="TxLink">
            <a:rPr lang="en-US" sz="4000" b="1" i="0" u="none" strike="noStrike">
              <a:solidFill>
                <a:srgbClr val="000000"/>
              </a:solidFill>
              <a:latin typeface="Calibri"/>
              <a:ea typeface="Calibri"/>
              <a:cs typeface="Calibri"/>
            </a:rPr>
            <a:pPr/>
            <a:t>40%</a:t>
          </a:fld>
          <a:endParaRPr lang="en-US" sz="71400" b="1">
            <a:solidFill>
              <a:schemeClr val="tx1"/>
            </a:solidFill>
            <a:latin typeface="Raleway SemiBold" pitchFamily="2" charset="0"/>
            <a:ea typeface="Microsoft Sans Serif" panose="020B0604020202020204" pitchFamily="34" charset="0"/>
            <a:cs typeface="Microsoft Sans Serif" panose="020B0604020202020204" pitchFamily="34" charset="0"/>
          </a:endParaRPr>
        </a:p>
      </xdr:txBody>
    </xdr:sp>
    <xdr:clientData/>
  </xdr:twoCellAnchor>
  <xdr:twoCellAnchor>
    <xdr:from>
      <xdr:col>13</xdr:col>
      <xdr:colOff>519005</xdr:colOff>
      <xdr:row>14</xdr:row>
      <xdr:rowOff>121320</xdr:rowOff>
    </xdr:from>
    <xdr:to>
      <xdr:col>25</xdr:col>
      <xdr:colOff>282222</xdr:colOff>
      <xdr:row>20</xdr:row>
      <xdr:rowOff>98778</xdr:rowOff>
    </xdr:to>
    <xdr:sp macro="" textlink="">
      <xdr:nvSpPr>
        <xdr:cNvPr id="88" name="TextBox 87">
          <a:extLst>
            <a:ext uri="{FF2B5EF4-FFF2-40B4-BE49-F238E27FC236}">
              <a16:creationId xmlns:a16="http://schemas.microsoft.com/office/drawing/2014/main" id="{DFED43FF-9FCD-46B2-BC51-BED87AD2CB25}"/>
            </a:ext>
          </a:extLst>
        </xdr:cNvPr>
        <xdr:cNvSpPr txBox="1"/>
      </xdr:nvSpPr>
      <xdr:spPr>
        <a:xfrm>
          <a:off x="8407116" y="2689542"/>
          <a:ext cx="7044550" cy="107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0">
              <a:solidFill>
                <a:schemeClr val="tx1"/>
              </a:solidFill>
              <a:latin typeface="Raleway SemiBold" pitchFamily="2" charset="0"/>
              <a:ea typeface="Microsoft Sans Serif" panose="020B0604020202020204" pitchFamily="34" charset="0"/>
              <a:cs typeface="Microsoft Sans Serif" panose="020B0604020202020204" pitchFamily="34" charset="0"/>
            </a:rPr>
            <a:t>	</a:t>
          </a:r>
          <a:r>
            <a:rPr lang="en-US" sz="2800" b="0">
              <a:solidFill>
                <a:schemeClr val="tx1"/>
              </a:solidFill>
            </a:rPr>
            <a:t>Married Employees </a:t>
          </a:r>
          <a:r>
            <a:rPr lang="en-US" sz="2800" b="1">
              <a:solidFill>
                <a:schemeClr val="tx1"/>
              </a:solidFill>
              <a:latin typeface="Poppins Black" panose="00000A00000000000000" pitchFamily="2" charset="0"/>
              <a:cs typeface="Poppins Black" panose="00000A00000000000000" pitchFamily="2" charset="0"/>
            </a:rPr>
            <a:t>%</a:t>
          </a:r>
          <a:endParaRPr lang="en-US" sz="4000" b="1">
            <a:solidFill>
              <a:schemeClr val="tx1"/>
            </a:solidFill>
            <a:latin typeface="Poppins Black" panose="00000A00000000000000" pitchFamily="2" charset="0"/>
            <a:ea typeface="Microsoft Sans Serif" panose="020B0604020202020204" pitchFamily="34" charset="0"/>
            <a:cs typeface="Poppins Black" panose="00000A00000000000000" pitchFamily="2" charset="0"/>
          </a:endParaRPr>
        </a:p>
      </xdr:txBody>
    </xdr:sp>
    <xdr:clientData/>
  </xdr:twoCellAnchor>
  <xdr:twoCellAnchor>
    <xdr:from>
      <xdr:col>15</xdr:col>
      <xdr:colOff>344313</xdr:colOff>
      <xdr:row>17</xdr:row>
      <xdr:rowOff>104422</xdr:rowOff>
    </xdr:from>
    <xdr:to>
      <xdr:col>20</xdr:col>
      <xdr:colOff>301245</xdr:colOff>
      <xdr:row>22</xdr:row>
      <xdr:rowOff>107244</xdr:rowOff>
    </xdr:to>
    <xdr:sp macro="" textlink="'pivot table employee demographi'!C15">
      <xdr:nvSpPr>
        <xdr:cNvPr id="89" name="TextBox 88">
          <a:extLst>
            <a:ext uri="{FF2B5EF4-FFF2-40B4-BE49-F238E27FC236}">
              <a16:creationId xmlns:a16="http://schemas.microsoft.com/office/drawing/2014/main" id="{3D636771-05FC-4866-A970-37B7CFB5D7E4}"/>
            </a:ext>
          </a:extLst>
        </xdr:cNvPr>
        <xdr:cNvSpPr txBox="1"/>
      </xdr:nvSpPr>
      <xdr:spPr>
        <a:xfrm>
          <a:off x="9551813" y="3342922"/>
          <a:ext cx="3026099" cy="955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7223C70-1671-4D4A-834D-2B43A09D0CD2}" type="TxLink">
            <a:rPr lang="en-US" sz="4000" b="1" i="0" u="none" strike="noStrike">
              <a:solidFill>
                <a:srgbClr val="000000"/>
              </a:solidFill>
              <a:latin typeface="Calibri"/>
              <a:ea typeface="Calibri"/>
              <a:cs typeface="Calibri"/>
            </a:rPr>
            <a:pPr marL="0" indent="0"/>
            <a:t>46%</a:t>
          </a:fld>
          <a:endParaRPr lang="en-US" sz="4000" b="1" i="0" u="none" strike="noStrike">
            <a:solidFill>
              <a:srgbClr val="000000"/>
            </a:solidFill>
            <a:latin typeface="Calibri"/>
            <a:ea typeface="Calibri"/>
            <a:cs typeface="Calibri"/>
          </a:endParaRPr>
        </a:p>
      </xdr:txBody>
    </xdr:sp>
    <xdr:clientData/>
  </xdr:twoCellAnchor>
  <xdr:twoCellAnchor>
    <xdr:from>
      <xdr:col>21</xdr:col>
      <xdr:colOff>309902</xdr:colOff>
      <xdr:row>14</xdr:row>
      <xdr:rowOff>141844</xdr:rowOff>
    </xdr:from>
    <xdr:to>
      <xdr:col>33</xdr:col>
      <xdr:colOff>71194</xdr:colOff>
      <xdr:row>20</xdr:row>
      <xdr:rowOff>119302</xdr:rowOff>
    </xdr:to>
    <xdr:sp macro="" textlink="">
      <xdr:nvSpPr>
        <xdr:cNvPr id="90" name="TextBox 89">
          <a:extLst>
            <a:ext uri="{FF2B5EF4-FFF2-40B4-BE49-F238E27FC236}">
              <a16:creationId xmlns:a16="http://schemas.microsoft.com/office/drawing/2014/main" id="{9A5F541E-E44C-4332-AF17-368B2D9655BF}"/>
            </a:ext>
          </a:extLst>
        </xdr:cNvPr>
        <xdr:cNvSpPr txBox="1"/>
      </xdr:nvSpPr>
      <xdr:spPr>
        <a:xfrm>
          <a:off x="13240811" y="2835783"/>
          <a:ext cx="7150383" cy="11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t>Most Common Education</a:t>
          </a:r>
          <a:r>
            <a:rPr lang="en-US" sz="4000"/>
            <a:t> </a:t>
          </a:r>
          <a:r>
            <a:rPr lang="en-US" sz="2800"/>
            <a:t>Field</a:t>
          </a:r>
          <a:endParaRPr lang="en-US" sz="4000" b="1">
            <a:solidFill>
              <a:schemeClr val="tx1"/>
            </a:solidFill>
            <a:latin typeface="Poppins Black" panose="00000A00000000000000" pitchFamily="2" charset="0"/>
            <a:ea typeface="Microsoft Sans Serif" panose="020B0604020202020204" pitchFamily="34" charset="0"/>
            <a:cs typeface="Poppins Black" panose="00000A00000000000000" pitchFamily="2" charset="0"/>
          </a:endParaRPr>
        </a:p>
      </xdr:txBody>
    </xdr:sp>
    <xdr:clientData/>
  </xdr:twoCellAnchor>
  <xdr:twoCellAnchor>
    <xdr:from>
      <xdr:col>21</xdr:col>
      <xdr:colOff>304515</xdr:colOff>
      <xdr:row>17</xdr:row>
      <xdr:rowOff>174942</xdr:rowOff>
    </xdr:from>
    <xdr:to>
      <xdr:col>27</xdr:col>
      <xdr:colOff>592666</xdr:colOff>
      <xdr:row>23</xdr:row>
      <xdr:rowOff>152400</xdr:rowOff>
    </xdr:to>
    <xdr:sp macro="" textlink="'pivot table employee demographi'!F20">
      <xdr:nvSpPr>
        <xdr:cNvPr id="92" name="TextBox 91">
          <a:extLst>
            <a:ext uri="{FF2B5EF4-FFF2-40B4-BE49-F238E27FC236}">
              <a16:creationId xmlns:a16="http://schemas.microsoft.com/office/drawing/2014/main" id="{E53AA5B7-228C-485D-AE9E-456CD618A5D4}"/>
            </a:ext>
          </a:extLst>
        </xdr:cNvPr>
        <xdr:cNvSpPr txBox="1"/>
      </xdr:nvSpPr>
      <xdr:spPr>
        <a:xfrm>
          <a:off x="13195015" y="3413442"/>
          <a:ext cx="3971151" cy="1120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644C950-A9BE-4875-875A-D0443ECE52D7}" type="TxLink">
            <a:rPr lang="en-US" sz="4000" b="1" i="0" u="none" strike="noStrike">
              <a:solidFill>
                <a:schemeClr val="tx1"/>
              </a:solidFill>
              <a:latin typeface="Calibri"/>
              <a:ea typeface="Calibri"/>
              <a:cs typeface="Calibri"/>
            </a:rPr>
            <a:pPr marL="0" indent="0"/>
            <a:t>Life Sciences</a:t>
          </a:fld>
          <a:endParaRPr lang="en-US" sz="4000" b="1" i="0" u="none" strike="noStrike">
            <a:solidFill>
              <a:schemeClr val="tx1"/>
            </a:solidFill>
            <a:latin typeface="Calibri"/>
            <a:ea typeface="Calibri"/>
            <a:cs typeface="Calibri"/>
          </a:endParaRPr>
        </a:p>
      </xdr:txBody>
    </xdr:sp>
    <xdr:clientData/>
  </xdr:twoCellAnchor>
  <xdr:twoCellAnchor>
    <xdr:from>
      <xdr:col>28</xdr:col>
      <xdr:colOff>508871</xdr:colOff>
      <xdr:row>17</xdr:row>
      <xdr:rowOff>92585</xdr:rowOff>
    </xdr:from>
    <xdr:to>
      <xdr:col>31</xdr:col>
      <xdr:colOff>416023</xdr:colOff>
      <xdr:row>23</xdr:row>
      <xdr:rowOff>70043</xdr:rowOff>
    </xdr:to>
    <xdr:sp macro="" textlink="'pivot table employee demographi'!G20">
      <xdr:nvSpPr>
        <xdr:cNvPr id="93" name="TextBox 92">
          <a:extLst>
            <a:ext uri="{FF2B5EF4-FFF2-40B4-BE49-F238E27FC236}">
              <a16:creationId xmlns:a16="http://schemas.microsoft.com/office/drawing/2014/main" id="{18252630-194C-4178-9B41-8D048525B429}"/>
            </a:ext>
          </a:extLst>
        </xdr:cNvPr>
        <xdr:cNvSpPr txBox="1"/>
      </xdr:nvSpPr>
      <xdr:spPr>
        <a:xfrm>
          <a:off x="17750083" y="3363797"/>
          <a:ext cx="1754425" cy="11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220E63F-B605-4619-992C-EF6D760E3673}" type="TxLink">
            <a:rPr lang="en-US" sz="4000" b="1" i="0" u="none" strike="noStrike">
              <a:solidFill>
                <a:srgbClr val="000000"/>
              </a:solidFill>
              <a:latin typeface="Calibri"/>
              <a:ea typeface="Calibri"/>
              <a:cs typeface="Calibri"/>
            </a:rPr>
            <a:pPr/>
            <a:t>609</a:t>
          </a:fld>
          <a:endParaRPr lang="en-US" sz="11500" b="1">
            <a:solidFill>
              <a:schemeClr val="tx1"/>
            </a:solidFill>
            <a:latin typeface="Poppins Black" panose="00000A00000000000000" pitchFamily="2" charset="0"/>
            <a:ea typeface="Microsoft Sans Serif" panose="020B0604020202020204" pitchFamily="34" charset="0"/>
            <a:cs typeface="Poppins Black" panose="00000A00000000000000" pitchFamily="2" charset="0"/>
          </a:endParaRPr>
        </a:p>
      </xdr:txBody>
    </xdr:sp>
    <xdr:clientData/>
  </xdr:twoCellAnchor>
  <xdr:twoCellAnchor>
    <xdr:from>
      <xdr:col>26</xdr:col>
      <xdr:colOff>307211</xdr:colOff>
      <xdr:row>17</xdr:row>
      <xdr:rowOff>125683</xdr:rowOff>
    </xdr:from>
    <xdr:to>
      <xdr:col>29</xdr:col>
      <xdr:colOff>212438</xdr:colOff>
      <xdr:row>23</xdr:row>
      <xdr:rowOff>103141</xdr:rowOff>
    </xdr:to>
    <xdr:sp macro="" textlink="">
      <xdr:nvSpPr>
        <xdr:cNvPr id="95" name="TextBox 94">
          <a:extLst>
            <a:ext uri="{FF2B5EF4-FFF2-40B4-BE49-F238E27FC236}">
              <a16:creationId xmlns:a16="http://schemas.microsoft.com/office/drawing/2014/main" id="{FC5F5E6D-A98F-4B75-AC51-FF3C40A70CBE}"/>
            </a:ext>
          </a:extLst>
        </xdr:cNvPr>
        <xdr:cNvSpPr txBox="1"/>
      </xdr:nvSpPr>
      <xdr:spPr>
        <a:xfrm>
          <a:off x="16316908" y="3396895"/>
          <a:ext cx="1752500" cy="11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i="0" u="none" strike="noStrike">
              <a:solidFill>
                <a:srgbClr val="000000"/>
              </a:solidFill>
              <a:latin typeface="Calibri"/>
              <a:ea typeface="Calibri"/>
              <a:cs typeface="Calibri"/>
            </a:rPr>
            <a:t>Count</a:t>
          </a:r>
          <a:r>
            <a:rPr lang="en-US" sz="4400" b="1" i="0" u="none" strike="noStrike">
              <a:solidFill>
                <a:srgbClr val="000000"/>
              </a:solidFill>
              <a:latin typeface="Calibri"/>
              <a:ea typeface="Calibri"/>
              <a:cs typeface="Calibri"/>
            </a:rPr>
            <a:t>:</a:t>
          </a:r>
        </a:p>
      </xdr:txBody>
    </xdr:sp>
    <xdr:clientData/>
  </xdr:twoCellAnchor>
  <xdr:twoCellAnchor>
    <xdr:from>
      <xdr:col>10</xdr:col>
      <xdr:colOff>76970</xdr:colOff>
      <xdr:row>26</xdr:row>
      <xdr:rowOff>57727</xdr:rowOff>
    </xdr:from>
    <xdr:to>
      <xdr:col>24</xdr:col>
      <xdr:colOff>72288</xdr:colOff>
      <xdr:row>50</xdr:row>
      <xdr:rowOff>131880</xdr:rowOff>
    </xdr:to>
    <xdr:graphicFrame macro="">
      <xdr:nvGraphicFramePr>
        <xdr:cNvPr id="98" name="Chart 97">
          <a:extLst>
            <a:ext uri="{FF2B5EF4-FFF2-40B4-BE49-F238E27FC236}">
              <a16:creationId xmlns:a16="http://schemas.microsoft.com/office/drawing/2014/main" id="{B300E180-CB39-4558-93ED-D631ABB8FB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4</xdr:col>
      <xdr:colOff>216447</xdr:colOff>
      <xdr:row>26</xdr:row>
      <xdr:rowOff>88196</xdr:rowOff>
    </xdr:from>
    <xdr:to>
      <xdr:col>11</xdr:col>
      <xdr:colOff>492297</xdr:colOff>
      <xdr:row>51</xdr:row>
      <xdr:rowOff>165238</xdr:rowOff>
    </xdr:to>
    <xdr:graphicFrame macro="">
      <xdr:nvGraphicFramePr>
        <xdr:cNvPr id="99" name="Chart 98">
          <a:extLst>
            <a:ext uri="{FF2B5EF4-FFF2-40B4-BE49-F238E27FC236}">
              <a16:creationId xmlns:a16="http://schemas.microsoft.com/office/drawing/2014/main" id="{E989D01D-F21F-478B-A9B6-47410AF367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26</xdr:col>
      <xdr:colOff>134697</xdr:colOff>
      <xdr:row>37</xdr:row>
      <xdr:rowOff>17639</xdr:rowOff>
    </xdr:from>
    <xdr:to>
      <xdr:col>36</xdr:col>
      <xdr:colOff>423333</xdr:colOff>
      <xdr:row>53</xdr:row>
      <xdr:rowOff>47968</xdr:rowOff>
    </xdr:to>
    <mc:AlternateContent xmlns:mc="http://schemas.openxmlformats.org/markup-compatibility/2006">
      <mc:Choice xmlns:cx1="http://schemas.microsoft.com/office/drawing/2015/9/8/chartex" Requires="cx1">
        <xdr:graphicFrame macro="">
          <xdr:nvGraphicFramePr>
            <xdr:cNvPr id="100" name="Chart 99">
              <a:extLst>
                <a:ext uri="{FF2B5EF4-FFF2-40B4-BE49-F238E27FC236}">
                  <a16:creationId xmlns:a16="http://schemas.microsoft.com/office/drawing/2014/main" id="{708559E2-EA8F-4894-BDFB-CBC67F9AFC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2"/>
            </a:graphicData>
          </a:graphic>
        </xdr:graphicFrame>
      </mc:Choice>
      <mc:Fallback>
        <xdr:sp macro="" textlink="">
          <xdr:nvSpPr>
            <xdr:cNvPr id="0" name=""/>
            <xdr:cNvSpPr>
              <a:spLocks noTextEdit="1"/>
            </xdr:cNvSpPr>
          </xdr:nvSpPr>
          <xdr:spPr>
            <a:xfrm>
              <a:off x="15984297" y="6831189"/>
              <a:ext cx="6384636" cy="297672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22</xdr:col>
      <xdr:colOff>453570</xdr:colOff>
      <xdr:row>2</xdr:row>
      <xdr:rowOff>43523</xdr:rowOff>
    </xdr:from>
    <xdr:to>
      <xdr:col>29</xdr:col>
      <xdr:colOff>233178</xdr:colOff>
      <xdr:row>7</xdr:row>
      <xdr:rowOff>45357</xdr:rowOff>
    </xdr:to>
    <mc:AlternateContent xmlns:mc="http://schemas.openxmlformats.org/markup-compatibility/2006" xmlns:a14="http://schemas.microsoft.com/office/drawing/2010/main">
      <mc:Choice Requires="a14">
        <xdr:graphicFrame macro="">
          <xdr:nvGraphicFramePr>
            <xdr:cNvPr id="102" name="Education">
              <a:extLst>
                <a:ext uri="{FF2B5EF4-FFF2-40B4-BE49-F238E27FC236}">
                  <a16:creationId xmlns:a16="http://schemas.microsoft.com/office/drawing/2014/main" id="{2164F3A9-9AB7-4109-B4F6-FBD9CC25137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3758332" y="406380"/>
              <a:ext cx="4012941" cy="9089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466358</xdr:colOff>
      <xdr:row>2</xdr:row>
      <xdr:rowOff>73344</xdr:rowOff>
    </xdr:from>
    <xdr:to>
      <xdr:col>36</xdr:col>
      <xdr:colOff>594681</xdr:colOff>
      <xdr:row>8</xdr:row>
      <xdr:rowOff>15119</xdr:rowOff>
    </xdr:to>
    <mc:AlternateContent xmlns:mc="http://schemas.openxmlformats.org/markup-compatibility/2006" xmlns:a14="http://schemas.microsoft.com/office/drawing/2010/main">
      <mc:Choice Requires="a14">
        <xdr:graphicFrame macro="">
          <xdr:nvGraphicFramePr>
            <xdr:cNvPr id="103" name="Gender 2">
              <a:extLst>
                <a:ext uri="{FF2B5EF4-FFF2-40B4-BE49-F238E27FC236}">
                  <a16:creationId xmlns:a16="http://schemas.microsoft.com/office/drawing/2014/main" id="{1FEA0A33-1B34-4BB7-A06D-CF9CC89D80B8}"/>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9213977" y="436201"/>
              <a:ext cx="3152133" cy="10303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566916</xdr:colOff>
      <xdr:row>2</xdr:row>
      <xdr:rowOff>50399</xdr:rowOff>
    </xdr:from>
    <xdr:to>
      <xdr:col>21</xdr:col>
      <xdr:colOff>506488</xdr:colOff>
      <xdr:row>7</xdr:row>
      <xdr:rowOff>45358</xdr:rowOff>
    </xdr:to>
    <mc:AlternateContent xmlns:mc="http://schemas.openxmlformats.org/markup-compatibility/2006" xmlns:a14="http://schemas.microsoft.com/office/drawing/2010/main">
      <mc:Choice Requires="a14">
        <xdr:graphicFrame macro="">
          <xdr:nvGraphicFramePr>
            <xdr:cNvPr id="104" name="MaritalStatus">
              <a:extLst>
                <a:ext uri="{FF2B5EF4-FFF2-40B4-BE49-F238E27FC236}">
                  <a16:creationId xmlns:a16="http://schemas.microsoft.com/office/drawing/2014/main" id="{21EE9C04-D7AD-41BC-9518-961FA4E33F5E}"/>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7824059" y="413256"/>
              <a:ext cx="5382429" cy="9021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179632</xdr:colOff>
      <xdr:row>24</xdr:row>
      <xdr:rowOff>85337</xdr:rowOff>
    </xdr:from>
    <xdr:to>
      <xdr:col>21</xdr:col>
      <xdr:colOff>564445</xdr:colOff>
      <xdr:row>29</xdr:row>
      <xdr:rowOff>88194</xdr:rowOff>
    </xdr:to>
    <xdr:sp macro="" textlink="">
      <xdr:nvSpPr>
        <xdr:cNvPr id="105" name="TextBox 104">
          <a:extLst>
            <a:ext uri="{FF2B5EF4-FFF2-40B4-BE49-F238E27FC236}">
              <a16:creationId xmlns:a16="http://schemas.microsoft.com/office/drawing/2014/main" id="{B9526655-4DBE-4A7C-BAE5-5EFF12433296}"/>
            </a:ext>
          </a:extLst>
        </xdr:cNvPr>
        <xdr:cNvSpPr txBox="1"/>
      </xdr:nvSpPr>
      <xdr:spPr>
        <a:xfrm>
          <a:off x="9440049" y="4318670"/>
          <a:ext cx="4088979" cy="884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t>Age Distribution </a:t>
          </a:r>
          <a:endParaRPr lang="en-US" sz="4000" b="1">
            <a:solidFill>
              <a:schemeClr val="tx1"/>
            </a:solidFill>
            <a:latin typeface="Poppins Black" panose="00000A00000000000000" pitchFamily="2" charset="0"/>
            <a:ea typeface="Microsoft Sans Serif" panose="020B0604020202020204" pitchFamily="34" charset="0"/>
            <a:cs typeface="Poppins Black" panose="00000A00000000000000" pitchFamily="2" charset="0"/>
          </a:endParaRPr>
        </a:p>
      </xdr:txBody>
    </xdr:sp>
    <xdr:clientData/>
  </xdr:twoCellAnchor>
  <xdr:twoCellAnchor editAs="oneCell">
    <xdr:from>
      <xdr:col>4</xdr:col>
      <xdr:colOff>444216</xdr:colOff>
      <xdr:row>1</xdr:row>
      <xdr:rowOff>102976</xdr:rowOff>
    </xdr:from>
    <xdr:to>
      <xdr:col>11</xdr:col>
      <xdr:colOff>70556</xdr:colOff>
      <xdr:row>12</xdr:row>
      <xdr:rowOff>52917</xdr:rowOff>
    </xdr:to>
    <mc:AlternateContent xmlns:mc="http://schemas.openxmlformats.org/markup-compatibility/2006" xmlns:a14="http://schemas.microsoft.com/office/drawing/2010/main">
      <mc:Choice Requires="a14">
        <xdr:graphicFrame macro="">
          <xdr:nvGraphicFramePr>
            <xdr:cNvPr id="106" name="Age2">
              <a:extLst>
                <a:ext uri="{FF2B5EF4-FFF2-40B4-BE49-F238E27FC236}">
                  <a16:creationId xmlns:a16="http://schemas.microsoft.com/office/drawing/2014/main" id="{3B10EEEC-80D9-44DA-A364-942D733920D9}"/>
                </a:ext>
              </a:extLst>
            </xdr:cNvPr>
            <xdr:cNvGraphicFramePr/>
          </xdr:nvGraphicFramePr>
          <xdr:xfrm>
            <a:off x="0" y="0"/>
            <a:ext cx="0" cy="0"/>
          </xdr:xfrm>
          <a:graphic>
            <a:graphicData uri="http://schemas.microsoft.com/office/drawing/2010/slicer">
              <sle:slicer xmlns:sle="http://schemas.microsoft.com/office/drawing/2010/slicer" name="Age2"/>
            </a:graphicData>
          </a:graphic>
        </xdr:graphicFrame>
      </mc:Choice>
      <mc:Fallback xmlns="">
        <xdr:sp macro="" textlink="">
          <xdr:nvSpPr>
            <xdr:cNvPr id="0" name=""/>
            <xdr:cNvSpPr>
              <a:spLocks noTextEdit="1"/>
            </xdr:cNvSpPr>
          </xdr:nvSpPr>
          <xdr:spPr>
            <a:xfrm>
              <a:off x="2863264" y="284405"/>
              <a:ext cx="3859673" cy="19456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148083</xdr:colOff>
      <xdr:row>34</xdr:row>
      <xdr:rowOff>149543</xdr:rowOff>
    </xdr:from>
    <xdr:to>
      <xdr:col>36</xdr:col>
      <xdr:colOff>204106</xdr:colOff>
      <xdr:row>39</xdr:row>
      <xdr:rowOff>152400</xdr:rowOff>
    </xdr:to>
    <xdr:sp macro="" textlink="">
      <xdr:nvSpPr>
        <xdr:cNvPr id="107" name="TextBox 106">
          <a:extLst>
            <a:ext uri="{FF2B5EF4-FFF2-40B4-BE49-F238E27FC236}">
              <a16:creationId xmlns:a16="http://schemas.microsoft.com/office/drawing/2014/main" id="{44755619-CEFF-478D-84A2-072F41C37518}"/>
            </a:ext>
          </a:extLst>
        </xdr:cNvPr>
        <xdr:cNvSpPr txBox="1"/>
      </xdr:nvSpPr>
      <xdr:spPr>
        <a:xfrm>
          <a:off x="17081416" y="6318114"/>
          <a:ext cx="4894119" cy="91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t>Distance From Home</a:t>
          </a:r>
          <a:endParaRPr lang="en-US" sz="4000" b="1">
            <a:solidFill>
              <a:schemeClr val="tx1"/>
            </a:solidFill>
            <a:latin typeface="Poppins Black" panose="00000A00000000000000" pitchFamily="2" charset="0"/>
            <a:ea typeface="Microsoft Sans Serif" panose="020B0604020202020204" pitchFamily="34" charset="0"/>
            <a:cs typeface="Poppins Black" panose="00000A00000000000000" pitchFamily="2" charset="0"/>
          </a:endParaRPr>
        </a:p>
      </xdr:txBody>
    </xdr:sp>
    <xdr:clientData/>
  </xdr:twoCellAnchor>
  <xdr:twoCellAnchor>
    <xdr:from>
      <xdr:col>5</xdr:col>
      <xdr:colOff>279115</xdr:colOff>
      <xdr:row>24</xdr:row>
      <xdr:rowOff>43709</xdr:rowOff>
    </xdr:from>
    <xdr:to>
      <xdr:col>10</xdr:col>
      <xdr:colOff>423333</xdr:colOff>
      <xdr:row>29</xdr:row>
      <xdr:rowOff>46566</xdr:rowOff>
    </xdr:to>
    <xdr:sp macro="" textlink="">
      <xdr:nvSpPr>
        <xdr:cNvPr id="109" name="TextBox 108">
          <a:extLst>
            <a:ext uri="{FF2B5EF4-FFF2-40B4-BE49-F238E27FC236}">
              <a16:creationId xmlns:a16="http://schemas.microsoft.com/office/drawing/2014/main" id="{C025A67D-8217-4FD5-BA90-70A1372D04EE}"/>
            </a:ext>
          </a:extLst>
        </xdr:cNvPr>
        <xdr:cNvSpPr txBox="1"/>
      </xdr:nvSpPr>
      <xdr:spPr>
        <a:xfrm>
          <a:off x="3365921" y="4277042"/>
          <a:ext cx="3231023" cy="884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t>Martial Status</a:t>
          </a:r>
          <a:endParaRPr lang="en-US" sz="4000" b="1">
            <a:solidFill>
              <a:schemeClr val="tx1"/>
            </a:solidFill>
            <a:latin typeface="Poppins Black" panose="00000A00000000000000" pitchFamily="2" charset="0"/>
            <a:ea typeface="Microsoft Sans Serif" panose="020B0604020202020204" pitchFamily="34" charset="0"/>
            <a:cs typeface="Poppins Black" panose="00000A00000000000000" pitchFamily="2"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136010</xdr:colOff>
      <xdr:row>0</xdr:row>
      <xdr:rowOff>1</xdr:rowOff>
    </xdr:from>
    <xdr:to>
      <xdr:col>37</xdr:col>
      <xdr:colOff>211667</xdr:colOff>
      <xdr:row>10</xdr:row>
      <xdr:rowOff>115455</xdr:rowOff>
    </xdr:to>
    <xdr:sp macro="" textlink="">
      <xdr:nvSpPr>
        <xdr:cNvPr id="2" name="Rectangle: Rounded Corners 1">
          <a:extLst>
            <a:ext uri="{FF2B5EF4-FFF2-40B4-BE49-F238E27FC236}">
              <a16:creationId xmlns:a16="http://schemas.microsoft.com/office/drawing/2014/main" id="{D094DAF9-E07D-4D91-A2AD-3A6A736BC716}"/>
            </a:ext>
          </a:extLst>
        </xdr:cNvPr>
        <xdr:cNvSpPr/>
      </xdr:nvSpPr>
      <xdr:spPr>
        <a:xfrm>
          <a:off x="2599040" y="1"/>
          <a:ext cx="20395657" cy="2039696"/>
        </a:xfrm>
        <a:prstGeom prst="roundRect">
          <a:avLst>
            <a:gd name="adj" fmla="val 14071"/>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a:p>
      </xdr:txBody>
    </xdr:sp>
    <xdr:clientData/>
  </xdr:twoCellAnchor>
  <xdr:twoCellAnchor>
    <xdr:from>
      <xdr:col>0</xdr:col>
      <xdr:colOff>109496</xdr:colOff>
      <xdr:row>0</xdr:row>
      <xdr:rowOff>106233</xdr:rowOff>
    </xdr:from>
    <xdr:to>
      <xdr:col>3</xdr:col>
      <xdr:colOff>527170</xdr:colOff>
      <xdr:row>54</xdr:row>
      <xdr:rowOff>158751</xdr:rowOff>
    </xdr:to>
    <xdr:sp macro="" textlink="">
      <xdr:nvSpPr>
        <xdr:cNvPr id="3" name="Rectangle: Rounded Corners 2">
          <a:extLst>
            <a:ext uri="{FF2B5EF4-FFF2-40B4-BE49-F238E27FC236}">
              <a16:creationId xmlns:a16="http://schemas.microsoft.com/office/drawing/2014/main" id="{87703CA3-0D2F-4D6F-974E-195B21876F25}"/>
            </a:ext>
          </a:extLst>
        </xdr:cNvPr>
        <xdr:cNvSpPr/>
      </xdr:nvSpPr>
      <xdr:spPr>
        <a:xfrm>
          <a:off x="109496" y="106233"/>
          <a:ext cx="2246474" cy="9996618"/>
        </a:xfrm>
        <a:prstGeom prst="roundRect">
          <a:avLst>
            <a:gd name="adj" fmla="val 12325"/>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4</xdr:col>
      <xdr:colOff>19069</xdr:colOff>
      <xdr:row>11</xdr:row>
      <xdr:rowOff>28863</xdr:rowOff>
    </xdr:from>
    <xdr:to>
      <xdr:col>37</xdr:col>
      <xdr:colOff>150584</xdr:colOff>
      <xdr:row>54</xdr:row>
      <xdr:rowOff>162462</xdr:rowOff>
    </xdr:to>
    <xdr:sp macro="" textlink="">
      <xdr:nvSpPr>
        <xdr:cNvPr id="4" name="Rectangle: Rounded Corners 3">
          <a:extLst>
            <a:ext uri="{FF2B5EF4-FFF2-40B4-BE49-F238E27FC236}">
              <a16:creationId xmlns:a16="http://schemas.microsoft.com/office/drawing/2014/main" id="{A20BB08E-73CC-4AE3-B594-6D631075863B}"/>
            </a:ext>
          </a:extLst>
        </xdr:cNvPr>
        <xdr:cNvSpPr/>
      </xdr:nvSpPr>
      <xdr:spPr>
        <a:xfrm>
          <a:off x="2443614" y="2092613"/>
          <a:ext cx="20134015" cy="8200985"/>
        </a:xfrm>
        <a:prstGeom prst="roundRect">
          <a:avLst>
            <a:gd name="adj" fmla="val 2080"/>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237094</xdr:colOff>
      <xdr:row>12</xdr:row>
      <xdr:rowOff>177280</xdr:rowOff>
    </xdr:from>
    <xdr:to>
      <xdr:col>8</xdr:col>
      <xdr:colOff>54573</xdr:colOff>
      <xdr:row>21</xdr:row>
      <xdr:rowOff>72159</xdr:rowOff>
    </xdr:to>
    <xdr:sp macro="" textlink="">
      <xdr:nvSpPr>
        <xdr:cNvPr id="5" name="Rectangle: Rounded Corners 4">
          <a:extLst>
            <a:ext uri="{FF2B5EF4-FFF2-40B4-BE49-F238E27FC236}">
              <a16:creationId xmlns:a16="http://schemas.microsoft.com/office/drawing/2014/main" id="{88BE2B43-C2CA-4876-A97F-1A0990C47156}"/>
            </a:ext>
          </a:extLst>
        </xdr:cNvPr>
        <xdr:cNvSpPr/>
      </xdr:nvSpPr>
      <xdr:spPr>
        <a:xfrm>
          <a:off x="2661639" y="2428644"/>
          <a:ext cx="2242025" cy="1583401"/>
        </a:xfrm>
        <a:prstGeom prst="roundRect">
          <a:avLst>
            <a:gd name="adj" fmla="val 9755"/>
          </a:avLst>
        </a:prstGeom>
        <a:gradFill flip="none" rotWithShape="1">
          <a:gsLst>
            <a:gs pos="0">
              <a:srgbClr val="137333"/>
            </a:gs>
            <a:gs pos="83000">
              <a:srgbClr val="083E16"/>
            </a:gs>
          </a:gsLst>
          <a:lin ang="16200000" scaled="1"/>
          <a:tileRect/>
        </a:gra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152078</xdr:colOff>
      <xdr:row>12</xdr:row>
      <xdr:rowOff>113369</xdr:rowOff>
    </xdr:from>
    <xdr:to>
      <xdr:col>11</xdr:col>
      <xdr:colOff>415888</xdr:colOff>
      <xdr:row>21</xdr:row>
      <xdr:rowOff>101023</xdr:rowOff>
    </xdr:to>
    <xdr:sp macro="" textlink="">
      <xdr:nvSpPr>
        <xdr:cNvPr id="7" name="Rectangle: Rounded Corners 6">
          <a:extLst>
            <a:ext uri="{FF2B5EF4-FFF2-40B4-BE49-F238E27FC236}">
              <a16:creationId xmlns:a16="http://schemas.microsoft.com/office/drawing/2014/main" id="{6B7B05F6-12AE-4556-9065-A158A04EE093}"/>
            </a:ext>
          </a:extLst>
        </xdr:cNvPr>
        <xdr:cNvSpPr/>
      </xdr:nvSpPr>
      <xdr:spPr>
        <a:xfrm>
          <a:off x="5001169" y="2364733"/>
          <a:ext cx="2082219" cy="1676176"/>
        </a:xfrm>
        <a:prstGeom prst="roundRect">
          <a:avLst>
            <a:gd name="adj" fmla="val 12996"/>
          </a:avLst>
        </a:prstGeom>
        <a:solidFill>
          <a:schemeClr val="bg1"/>
        </a:solidFill>
        <a:ln>
          <a:noFill/>
        </a:ln>
        <a:effectLst>
          <a:outerShdw blurRad="50800" dist="38100" dir="5400000" algn="t" rotWithShape="0">
            <a:srgbClr val="0A4E1C">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457483</xdr:colOff>
      <xdr:row>12</xdr:row>
      <xdr:rowOff>114092</xdr:rowOff>
    </xdr:from>
    <xdr:to>
      <xdr:col>15</xdr:col>
      <xdr:colOff>116452</xdr:colOff>
      <xdr:row>21</xdr:row>
      <xdr:rowOff>176319</xdr:rowOff>
    </xdr:to>
    <xdr:sp macro="" textlink="">
      <xdr:nvSpPr>
        <xdr:cNvPr id="9" name="Rectangle: Rounded Corners 8">
          <a:extLst>
            <a:ext uri="{FF2B5EF4-FFF2-40B4-BE49-F238E27FC236}">
              <a16:creationId xmlns:a16="http://schemas.microsoft.com/office/drawing/2014/main" id="{5A05A087-EFC6-412D-B848-911C00C5F8D4}"/>
            </a:ext>
          </a:extLst>
        </xdr:cNvPr>
        <xdr:cNvSpPr/>
      </xdr:nvSpPr>
      <xdr:spPr>
        <a:xfrm>
          <a:off x="7084278" y="2263323"/>
          <a:ext cx="2068712" cy="1674150"/>
        </a:xfrm>
        <a:prstGeom prst="roundRect">
          <a:avLst>
            <a:gd name="adj" fmla="val 15695"/>
          </a:avLst>
        </a:prstGeom>
        <a:solidFill>
          <a:schemeClr val="bg1"/>
        </a:solidFill>
        <a:ln>
          <a:noFill/>
        </a:ln>
        <a:effectLst>
          <a:outerShdw blurRad="50800" dist="38100" dir="5400000" algn="t" rotWithShape="0">
            <a:srgbClr val="083E16">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173056</xdr:colOff>
      <xdr:row>12</xdr:row>
      <xdr:rowOff>113974</xdr:rowOff>
    </xdr:from>
    <xdr:to>
      <xdr:col>19</xdr:col>
      <xdr:colOff>584304</xdr:colOff>
      <xdr:row>21</xdr:row>
      <xdr:rowOff>152538</xdr:rowOff>
    </xdr:to>
    <xdr:sp macro="" textlink="">
      <xdr:nvSpPr>
        <xdr:cNvPr id="10" name="Rectangle: Rounded Corners 9">
          <a:extLst>
            <a:ext uri="{FF2B5EF4-FFF2-40B4-BE49-F238E27FC236}">
              <a16:creationId xmlns:a16="http://schemas.microsoft.com/office/drawing/2014/main" id="{C4394437-A00A-493F-AAF5-CAFA86FCF33E}"/>
            </a:ext>
          </a:extLst>
        </xdr:cNvPr>
        <xdr:cNvSpPr/>
      </xdr:nvSpPr>
      <xdr:spPr>
        <a:xfrm>
          <a:off x="9209594" y="2263205"/>
          <a:ext cx="2820992" cy="1650487"/>
        </a:xfrm>
        <a:prstGeom prst="roundRect">
          <a:avLst>
            <a:gd name="adj" fmla="val 11375"/>
          </a:avLst>
        </a:prstGeom>
        <a:solidFill>
          <a:schemeClr val="bg1"/>
        </a:solidFill>
        <a:ln>
          <a:noFill/>
        </a:ln>
        <a:effectLst>
          <a:outerShdw blurRad="50800" dist="38100" dir="5400000" algn="t" rotWithShape="0">
            <a:srgbClr val="083E16">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302657</xdr:colOff>
      <xdr:row>13</xdr:row>
      <xdr:rowOff>102305</xdr:rowOff>
    </xdr:from>
    <xdr:to>
      <xdr:col>7</xdr:col>
      <xdr:colOff>560092</xdr:colOff>
      <xdr:row>17</xdr:row>
      <xdr:rowOff>145005</xdr:rowOff>
    </xdr:to>
    <xdr:sp macro="" textlink="">
      <xdr:nvSpPr>
        <xdr:cNvPr id="11" name="TextBox 10">
          <a:extLst>
            <a:ext uri="{FF2B5EF4-FFF2-40B4-BE49-F238E27FC236}">
              <a16:creationId xmlns:a16="http://schemas.microsoft.com/office/drawing/2014/main" id="{82E6ED5D-523A-4434-B69E-CCF4A72D5FC5}"/>
            </a:ext>
          </a:extLst>
        </xdr:cNvPr>
        <xdr:cNvSpPr txBox="1"/>
      </xdr:nvSpPr>
      <xdr:spPr>
        <a:xfrm>
          <a:off x="2727202" y="2541282"/>
          <a:ext cx="2075845" cy="793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chemeClr val="bg1"/>
              </a:solidFill>
              <a:latin typeface="Raleway SemiBold" pitchFamily="2" charset="0"/>
            </a:rPr>
            <a:t>Average Monthly Income</a:t>
          </a:r>
          <a:endParaRPr lang="en-US" sz="1600" b="1">
            <a:solidFill>
              <a:schemeClr val="bg1"/>
            </a:solidFill>
            <a:latin typeface="Raleway SemiBold" pitchFamily="2" charset="0"/>
            <a:ea typeface="Microsoft Sans Serif" panose="020B0604020202020204" pitchFamily="34" charset="0"/>
            <a:cs typeface="Microsoft Sans Serif" panose="020B0604020202020204" pitchFamily="34" charset="0"/>
          </a:endParaRPr>
        </a:p>
      </xdr:txBody>
    </xdr:sp>
    <xdr:clientData/>
  </xdr:twoCellAnchor>
  <xdr:twoCellAnchor>
    <xdr:from>
      <xdr:col>4</xdr:col>
      <xdr:colOff>317089</xdr:colOff>
      <xdr:row>16</xdr:row>
      <xdr:rowOff>157774</xdr:rowOff>
    </xdr:from>
    <xdr:to>
      <xdr:col>6</xdr:col>
      <xdr:colOff>381666</xdr:colOff>
      <xdr:row>20</xdr:row>
      <xdr:rowOff>17858</xdr:rowOff>
    </xdr:to>
    <xdr:sp macro="" textlink="'compensation salary'!B4">
      <xdr:nvSpPr>
        <xdr:cNvPr id="12" name="TextBox 11">
          <a:extLst>
            <a:ext uri="{FF2B5EF4-FFF2-40B4-BE49-F238E27FC236}">
              <a16:creationId xmlns:a16="http://schemas.microsoft.com/office/drawing/2014/main" id="{94EAD0AD-8C11-4876-BD20-35134990546D}"/>
            </a:ext>
          </a:extLst>
        </xdr:cNvPr>
        <xdr:cNvSpPr txBox="1"/>
      </xdr:nvSpPr>
      <xdr:spPr>
        <a:xfrm>
          <a:off x="2741634" y="3159592"/>
          <a:ext cx="1276850" cy="610539"/>
        </a:xfrm>
        <a:prstGeom prst="rect">
          <a:avLst/>
        </a:prstGeom>
        <a:noFill/>
        <a:ln w="9525" cmpd="sng">
          <a:noFill/>
        </a:ln>
        <a:effectLst>
          <a:glow rad="152400">
            <a:schemeClr val="accent4">
              <a:satMod val="175000"/>
              <a:alpha val="63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6B9019D-871C-4814-9D86-1A34B190D2AB}" type="TxLink">
            <a:rPr lang="en-US" sz="4000" b="1" i="0" u="none" strike="noStrike">
              <a:solidFill>
                <a:schemeClr val="bg1"/>
              </a:solidFill>
              <a:latin typeface="Calibri"/>
              <a:ea typeface="Calibri"/>
              <a:cs typeface="Calibri"/>
            </a:rPr>
            <a:pPr/>
            <a:t>6502</a:t>
          </a:fld>
          <a:endParaRPr lang="en-US" sz="96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8</xdr:col>
      <xdr:colOff>204785</xdr:colOff>
      <xdr:row>13</xdr:row>
      <xdr:rowOff>107889</xdr:rowOff>
    </xdr:from>
    <xdr:to>
      <xdr:col>11</xdr:col>
      <xdr:colOff>442576</xdr:colOff>
      <xdr:row>18</xdr:row>
      <xdr:rowOff>48107</xdr:rowOff>
    </xdr:to>
    <xdr:sp macro="" textlink="">
      <xdr:nvSpPr>
        <xdr:cNvPr id="13" name="TextBox 12">
          <a:extLst>
            <a:ext uri="{FF2B5EF4-FFF2-40B4-BE49-F238E27FC236}">
              <a16:creationId xmlns:a16="http://schemas.microsoft.com/office/drawing/2014/main" id="{3FA88A2B-7321-4ABB-8468-7EB32171EAFE}"/>
            </a:ext>
          </a:extLst>
        </xdr:cNvPr>
        <xdr:cNvSpPr txBox="1"/>
      </xdr:nvSpPr>
      <xdr:spPr>
        <a:xfrm>
          <a:off x="5130846" y="2609404"/>
          <a:ext cx="2085063" cy="9023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latin typeface="Raleway SemiBold" pitchFamily="2" charset="0"/>
            </a:rPr>
            <a:t>Average Hourly Rate</a:t>
          </a:r>
          <a:endParaRPr lang="en-US" sz="1600" b="1">
            <a:solidFill>
              <a:sysClr val="windowText" lastClr="000000"/>
            </a:solidFill>
            <a:latin typeface="Raleway SemiBold" pitchFamily="2" charset="0"/>
            <a:ea typeface="Microsoft Sans Serif" panose="020B0604020202020204" pitchFamily="34" charset="0"/>
            <a:cs typeface="Microsoft Sans Serif" panose="020B0604020202020204" pitchFamily="34" charset="0"/>
          </a:endParaRPr>
        </a:p>
      </xdr:txBody>
    </xdr:sp>
    <xdr:clientData/>
  </xdr:twoCellAnchor>
  <xdr:twoCellAnchor>
    <xdr:from>
      <xdr:col>15</xdr:col>
      <xdr:colOff>360796</xdr:colOff>
      <xdr:row>13</xdr:row>
      <xdr:rowOff>83910</xdr:rowOff>
    </xdr:from>
    <xdr:to>
      <xdr:col>20</xdr:col>
      <xdr:colOff>14432</xdr:colOff>
      <xdr:row>19</xdr:row>
      <xdr:rowOff>56796</xdr:rowOff>
    </xdr:to>
    <xdr:sp macro="" textlink="">
      <xdr:nvSpPr>
        <xdr:cNvPr id="14" name="TextBox 13">
          <a:extLst>
            <a:ext uri="{FF2B5EF4-FFF2-40B4-BE49-F238E27FC236}">
              <a16:creationId xmlns:a16="http://schemas.microsoft.com/office/drawing/2014/main" id="{019DA064-28B5-45F2-AFB9-29736A862D07}"/>
            </a:ext>
          </a:extLst>
        </xdr:cNvPr>
        <xdr:cNvSpPr txBox="1"/>
      </xdr:nvSpPr>
      <xdr:spPr>
        <a:xfrm>
          <a:off x="9452841" y="2522887"/>
          <a:ext cx="2684318" cy="10985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a:latin typeface="Raleway SemiBold" pitchFamily="2" charset="0"/>
            </a:rPr>
            <a:t>Average % Salary Hike</a:t>
          </a:r>
          <a:endParaRPr lang="en-US" sz="2400" b="0">
            <a:solidFill>
              <a:sysClr val="windowText" lastClr="000000"/>
            </a:solidFill>
            <a:latin typeface="Raleway SemiBold" pitchFamily="2" charset="0"/>
            <a:ea typeface="Microsoft Sans Serif" panose="020B0604020202020204" pitchFamily="34" charset="0"/>
            <a:cs typeface="Microsoft Sans Serif" panose="020B0604020202020204" pitchFamily="34" charset="0"/>
          </a:endParaRPr>
        </a:p>
      </xdr:txBody>
    </xdr:sp>
    <xdr:clientData/>
  </xdr:twoCellAnchor>
  <xdr:twoCellAnchor>
    <xdr:from>
      <xdr:col>8</xdr:col>
      <xdr:colOff>251278</xdr:colOff>
      <xdr:row>17</xdr:row>
      <xdr:rowOff>36386</xdr:rowOff>
    </xdr:from>
    <xdr:to>
      <xdr:col>10</xdr:col>
      <xdr:colOff>315855</xdr:colOff>
      <xdr:row>20</xdr:row>
      <xdr:rowOff>83236</xdr:rowOff>
    </xdr:to>
    <xdr:sp macro="" textlink="'compensation salary'!B8">
      <xdr:nvSpPr>
        <xdr:cNvPr id="17" name="TextBox 16">
          <a:extLst>
            <a:ext uri="{FF2B5EF4-FFF2-40B4-BE49-F238E27FC236}">
              <a16:creationId xmlns:a16="http://schemas.microsoft.com/office/drawing/2014/main" id="{E6AF7CE1-C694-4708-AF86-B0324B1498D0}"/>
            </a:ext>
          </a:extLst>
        </xdr:cNvPr>
        <xdr:cNvSpPr txBox="1"/>
      </xdr:nvSpPr>
      <xdr:spPr>
        <a:xfrm>
          <a:off x="5128078" y="3166936"/>
          <a:ext cx="1283777" cy="599300"/>
        </a:xfrm>
        <a:prstGeom prst="rect">
          <a:avLst/>
        </a:prstGeom>
        <a:noFill/>
        <a:ln w="9525" cmpd="sng">
          <a:noFill/>
        </a:ln>
        <a:effectLst>
          <a:glow rad="152400">
            <a:schemeClr val="accent4">
              <a:satMod val="175000"/>
              <a:alpha val="63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D8C99AA-C973-4E23-A2E0-4F255C3C826E}" type="TxLink">
            <a:rPr lang="en-US" sz="4000" b="1" i="0" u="none" strike="noStrike">
              <a:solidFill>
                <a:srgbClr val="000000"/>
              </a:solidFill>
              <a:latin typeface="Calibri"/>
              <a:ea typeface="Calibri"/>
              <a:cs typeface="Calibri"/>
            </a:rPr>
            <a:pPr marL="0" indent="0"/>
            <a:t>66</a:t>
          </a:fld>
          <a:endParaRPr lang="en-US" sz="4000" b="1" i="0" u="none" strike="noStrike">
            <a:solidFill>
              <a:srgbClr val="000000"/>
            </a:solidFill>
            <a:latin typeface="Calibri"/>
            <a:ea typeface="Calibri"/>
            <a:cs typeface="Calibri"/>
          </a:endParaRPr>
        </a:p>
      </xdr:txBody>
    </xdr:sp>
    <xdr:clientData/>
  </xdr:twoCellAnchor>
  <xdr:twoCellAnchor>
    <xdr:from>
      <xdr:col>19</xdr:col>
      <xdr:colOff>582274</xdr:colOff>
      <xdr:row>33</xdr:row>
      <xdr:rowOff>101600</xdr:rowOff>
    </xdr:from>
    <xdr:to>
      <xdr:col>27</xdr:col>
      <xdr:colOff>464724</xdr:colOff>
      <xdr:row>52</xdr:row>
      <xdr:rowOff>115711</xdr:rowOff>
    </xdr:to>
    <xdr:sp macro="" textlink="">
      <xdr:nvSpPr>
        <xdr:cNvPr id="20" name="Rectangle: Rounded Corners 19">
          <a:extLst>
            <a:ext uri="{FF2B5EF4-FFF2-40B4-BE49-F238E27FC236}">
              <a16:creationId xmlns:a16="http://schemas.microsoft.com/office/drawing/2014/main" id="{9CDDD0A4-E4FD-4537-A1A6-5B78CD9032D5}"/>
            </a:ext>
          </a:extLst>
        </xdr:cNvPr>
        <xdr:cNvSpPr/>
      </xdr:nvSpPr>
      <xdr:spPr>
        <a:xfrm>
          <a:off x="12164674" y="5969000"/>
          <a:ext cx="4759250" cy="3392311"/>
        </a:xfrm>
        <a:prstGeom prst="roundRect">
          <a:avLst>
            <a:gd name="adj" fmla="val 10835"/>
          </a:avLst>
        </a:prstGeom>
        <a:solidFill>
          <a:schemeClr val="bg1"/>
        </a:solidFill>
        <a:ln>
          <a:noFill/>
        </a:ln>
        <a:effectLst>
          <a:outerShdw blurRad="50800" dist="38100" dir="5400000" algn="t" rotWithShape="0">
            <a:srgbClr val="083E16">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577542</xdr:colOff>
      <xdr:row>13</xdr:row>
      <xdr:rowOff>107435</xdr:rowOff>
    </xdr:from>
    <xdr:to>
      <xdr:col>15</xdr:col>
      <xdr:colOff>345433</xdr:colOff>
      <xdr:row>17</xdr:row>
      <xdr:rowOff>144318</xdr:rowOff>
    </xdr:to>
    <xdr:sp macro="" textlink="">
      <xdr:nvSpPr>
        <xdr:cNvPr id="21" name="TextBox 20">
          <a:extLst>
            <a:ext uri="{FF2B5EF4-FFF2-40B4-BE49-F238E27FC236}">
              <a16:creationId xmlns:a16="http://schemas.microsoft.com/office/drawing/2014/main" id="{6C30374B-F18A-4144-8947-EE3B5B30D550}"/>
            </a:ext>
          </a:extLst>
        </xdr:cNvPr>
        <xdr:cNvSpPr txBox="1"/>
      </xdr:nvSpPr>
      <xdr:spPr>
        <a:xfrm>
          <a:off x="7245042" y="2546412"/>
          <a:ext cx="2192436" cy="787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a:latin typeface="Raleway SemiBold" pitchFamily="2" charset="0"/>
            </a:rPr>
            <a:t>Average Daily Rate</a:t>
          </a:r>
          <a:endParaRPr lang="en-US" sz="1800" b="1">
            <a:solidFill>
              <a:sysClr val="windowText" lastClr="000000"/>
            </a:solidFill>
            <a:latin typeface="Raleway SemiBold" pitchFamily="2" charset="0"/>
            <a:ea typeface="Microsoft Sans Serif" panose="020B0604020202020204" pitchFamily="34" charset="0"/>
            <a:cs typeface="Microsoft Sans Serif" panose="020B0604020202020204" pitchFamily="34" charset="0"/>
          </a:endParaRPr>
        </a:p>
      </xdr:txBody>
    </xdr:sp>
    <xdr:clientData/>
  </xdr:twoCellAnchor>
  <xdr:twoCellAnchor>
    <xdr:from>
      <xdr:col>12</xdr:col>
      <xdr:colOff>7037</xdr:colOff>
      <xdr:row>17</xdr:row>
      <xdr:rowOff>21656</xdr:rowOff>
    </xdr:from>
    <xdr:to>
      <xdr:col>14</xdr:col>
      <xdr:colOff>71614</xdr:colOff>
      <xdr:row>20</xdr:row>
      <xdr:rowOff>71765</xdr:rowOff>
    </xdr:to>
    <xdr:sp macro="" textlink="'compensation salary'!B15">
      <xdr:nvSpPr>
        <xdr:cNvPr id="22" name="TextBox 21">
          <a:extLst>
            <a:ext uri="{FF2B5EF4-FFF2-40B4-BE49-F238E27FC236}">
              <a16:creationId xmlns:a16="http://schemas.microsoft.com/office/drawing/2014/main" id="{A164C5AA-6148-4FDE-8957-52BE635E0FBF}"/>
            </a:ext>
          </a:extLst>
        </xdr:cNvPr>
        <xdr:cNvSpPr txBox="1"/>
      </xdr:nvSpPr>
      <xdr:spPr>
        <a:xfrm>
          <a:off x="7280673" y="3211088"/>
          <a:ext cx="1276850" cy="612950"/>
        </a:xfrm>
        <a:prstGeom prst="rect">
          <a:avLst/>
        </a:prstGeom>
        <a:noFill/>
        <a:ln w="9525" cmpd="sng">
          <a:noFill/>
        </a:ln>
        <a:effectLst>
          <a:glow rad="152400">
            <a:schemeClr val="accent4">
              <a:satMod val="175000"/>
              <a:alpha val="63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84A22D7-C30B-4D1F-84AA-0BF9145C0F57}" type="TxLink">
            <a:rPr lang="en-US" sz="4000" b="1" i="0" u="none" strike="noStrike">
              <a:solidFill>
                <a:srgbClr val="000000"/>
              </a:solidFill>
              <a:latin typeface="Calibri"/>
              <a:ea typeface="Calibri"/>
              <a:cs typeface="Calibri"/>
            </a:rPr>
            <a:pPr marL="0" indent="0"/>
            <a:t>802</a:t>
          </a:fld>
          <a:endParaRPr lang="en-US" sz="4000" b="1" i="0" u="none" strike="noStrike">
            <a:solidFill>
              <a:srgbClr val="000000"/>
            </a:solidFill>
            <a:latin typeface="Calibri"/>
            <a:ea typeface="Calibri"/>
            <a:cs typeface="Calibri"/>
          </a:endParaRPr>
        </a:p>
      </xdr:txBody>
    </xdr:sp>
    <xdr:clientData/>
  </xdr:twoCellAnchor>
  <xdr:twoCellAnchor>
    <xdr:from>
      <xdr:col>15</xdr:col>
      <xdr:colOff>424674</xdr:colOff>
      <xdr:row>17</xdr:row>
      <xdr:rowOff>48845</xdr:rowOff>
    </xdr:from>
    <xdr:to>
      <xdr:col>17</xdr:col>
      <xdr:colOff>486909</xdr:colOff>
      <xdr:row>20</xdr:row>
      <xdr:rowOff>99802</xdr:rowOff>
    </xdr:to>
    <xdr:sp macro="" textlink="'compensation salary'!B12">
      <xdr:nvSpPr>
        <xdr:cNvPr id="23" name="TextBox 22">
          <a:extLst>
            <a:ext uri="{FF2B5EF4-FFF2-40B4-BE49-F238E27FC236}">
              <a16:creationId xmlns:a16="http://schemas.microsoft.com/office/drawing/2014/main" id="{512C9FD4-451A-4C42-A6D4-386DFF304E29}"/>
            </a:ext>
          </a:extLst>
        </xdr:cNvPr>
        <xdr:cNvSpPr txBox="1"/>
      </xdr:nvSpPr>
      <xdr:spPr>
        <a:xfrm>
          <a:off x="9516719" y="3238277"/>
          <a:ext cx="1274508" cy="613798"/>
        </a:xfrm>
        <a:prstGeom prst="rect">
          <a:avLst/>
        </a:prstGeom>
        <a:noFill/>
        <a:ln w="9525" cmpd="sng">
          <a:noFill/>
        </a:ln>
        <a:effectLst>
          <a:glow rad="152400">
            <a:schemeClr val="accent4">
              <a:satMod val="175000"/>
              <a:alpha val="63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59486FF-DB84-4224-A89D-2DF1179763D6}" type="TxLink">
            <a:rPr lang="en-US" sz="4000" b="1" i="0" u="none" strike="noStrike">
              <a:solidFill>
                <a:srgbClr val="000000"/>
              </a:solidFill>
              <a:latin typeface="Calibri"/>
              <a:ea typeface="Calibri"/>
              <a:cs typeface="Calibri"/>
            </a:rPr>
            <a:pPr/>
            <a:t>15</a:t>
          </a:fld>
          <a:endParaRPr lang="en-US" sz="11500" b="1">
            <a:solidFill>
              <a:schemeClr val="bg1"/>
            </a:solidFill>
            <a:latin typeface="+mn-lt"/>
            <a:ea typeface="Calibri" panose="020F0502020204030204" pitchFamily="34" charset="0"/>
            <a:cs typeface="Calibri" panose="020F0502020204030204" pitchFamily="34" charset="0"/>
          </a:endParaRPr>
        </a:p>
      </xdr:txBody>
    </xdr:sp>
    <xdr:clientData/>
  </xdr:twoCellAnchor>
  <xdr:twoCellAnchor>
    <xdr:from>
      <xdr:col>28</xdr:col>
      <xdr:colOff>101599</xdr:colOff>
      <xdr:row>12</xdr:row>
      <xdr:rowOff>0</xdr:rowOff>
    </xdr:from>
    <xdr:to>
      <xdr:col>37</xdr:col>
      <xdr:colOff>33450</xdr:colOff>
      <xdr:row>32</xdr:row>
      <xdr:rowOff>76200</xdr:rowOff>
    </xdr:to>
    <xdr:sp macro="" textlink="">
      <xdr:nvSpPr>
        <xdr:cNvPr id="24" name="Rectangle: Rounded Corners 23">
          <a:extLst>
            <a:ext uri="{FF2B5EF4-FFF2-40B4-BE49-F238E27FC236}">
              <a16:creationId xmlns:a16="http://schemas.microsoft.com/office/drawing/2014/main" id="{FA40EFD5-D123-48CE-9EBB-DBE62DA3F7BF}"/>
            </a:ext>
          </a:extLst>
        </xdr:cNvPr>
        <xdr:cNvSpPr/>
      </xdr:nvSpPr>
      <xdr:spPr>
        <a:xfrm>
          <a:off x="17373599" y="2177143"/>
          <a:ext cx="5483565" cy="3704771"/>
        </a:xfrm>
        <a:prstGeom prst="roundRect">
          <a:avLst>
            <a:gd name="adj" fmla="val 10835"/>
          </a:avLst>
        </a:prstGeom>
        <a:solidFill>
          <a:schemeClr val="bg1"/>
        </a:solidFill>
        <a:ln>
          <a:noFill/>
        </a:ln>
        <a:effectLst>
          <a:outerShdw blurRad="50800" dist="38100" dir="5400000" algn="t" rotWithShape="0">
            <a:srgbClr val="083E16">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154095</xdr:colOff>
      <xdr:row>2</xdr:row>
      <xdr:rowOff>43296</xdr:rowOff>
    </xdr:from>
    <xdr:to>
      <xdr:col>4</xdr:col>
      <xdr:colOff>286774</xdr:colOff>
      <xdr:row>8</xdr:row>
      <xdr:rowOff>173183</xdr:rowOff>
    </xdr:to>
    <xdr:sp macro="" textlink="">
      <xdr:nvSpPr>
        <xdr:cNvPr id="26" name="TextBox 25">
          <a:extLst>
            <a:ext uri="{FF2B5EF4-FFF2-40B4-BE49-F238E27FC236}">
              <a16:creationId xmlns:a16="http://schemas.microsoft.com/office/drawing/2014/main" id="{A97A4E57-B2E2-48FE-B752-EDB203DE8AD6}"/>
            </a:ext>
          </a:extLst>
        </xdr:cNvPr>
        <xdr:cNvSpPr txBox="1"/>
      </xdr:nvSpPr>
      <xdr:spPr>
        <a:xfrm>
          <a:off x="763695" y="411596"/>
          <a:ext cx="1961479" cy="1234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latin typeface="Segoe UI Emoji" panose="020B0502040204020203" pitchFamily="34" charset="0"/>
              <a:ea typeface="Segoe UI Emoji" panose="020B0502040204020203" pitchFamily="34" charset="0"/>
            </a:rPr>
            <a:t>HR Analytics</a:t>
          </a:r>
          <a:r>
            <a:rPr lang="en-US" sz="2000" b="1" baseline="0">
              <a:latin typeface="Segoe UI Emoji" panose="020B0502040204020203" pitchFamily="34" charset="0"/>
              <a:ea typeface="Segoe UI Emoji" panose="020B0502040204020203" pitchFamily="34" charset="0"/>
            </a:rPr>
            <a:t> Dashboard</a:t>
          </a:r>
          <a:endParaRPr lang="en-US" sz="2000" b="1">
            <a:latin typeface="Segoe UI Emoji" panose="020B0502040204020203" pitchFamily="34" charset="0"/>
            <a:ea typeface="Segoe UI Emoji" panose="020B0502040204020203" pitchFamily="34" charset="0"/>
          </a:endParaRPr>
        </a:p>
      </xdr:txBody>
    </xdr:sp>
    <xdr:clientData/>
  </xdr:twoCellAnchor>
  <xdr:twoCellAnchor editAs="oneCell">
    <xdr:from>
      <xdr:col>0</xdr:col>
      <xdr:colOff>242642</xdr:colOff>
      <xdr:row>2</xdr:row>
      <xdr:rowOff>124779</xdr:rowOff>
    </xdr:from>
    <xdr:to>
      <xdr:col>1</xdr:col>
      <xdr:colOff>204840</xdr:colOff>
      <xdr:row>5</xdr:row>
      <xdr:rowOff>148429</xdr:rowOff>
    </xdr:to>
    <xdr:pic>
      <xdr:nvPicPr>
        <xdr:cNvPr id="27" name="Picture 26">
          <a:extLst>
            <a:ext uri="{FF2B5EF4-FFF2-40B4-BE49-F238E27FC236}">
              <a16:creationId xmlns:a16="http://schemas.microsoft.com/office/drawing/2014/main" id="{E1A217E3-CFB6-4B7B-A11D-51FA35EC17BC}"/>
            </a:ext>
          </a:extLst>
        </xdr:cNvPr>
        <xdr:cNvPicPr>
          <a:picLocks noChangeAspect="1"/>
        </xdr:cNvPicPr>
      </xdr:nvPicPr>
      <xdr:blipFill>
        <a:blip xmlns:r="http://schemas.openxmlformats.org/officeDocument/2006/relationships" r:embed="rId1"/>
        <a:stretch>
          <a:fillRect/>
        </a:stretch>
      </xdr:blipFill>
      <xdr:spPr>
        <a:xfrm>
          <a:off x="242642" y="493079"/>
          <a:ext cx="571798" cy="576100"/>
        </a:xfrm>
        <a:prstGeom prst="rect">
          <a:avLst/>
        </a:prstGeom>
      </xdr:spPr>
    </xdr:pic>
    <xdr:clientData/>
  </xdr:twoCellAnchor>
  <xdr:twoCellAnchor>
    <xdr:from>
      <xdr:col>1</xdr:col>
      <xdr:colOff>9351</xdr:colOff>
      <xdr:row>11</xdr:row>
      <xdr:rowOff>129448</xdr:rowOff>
    </xdr:from>
    <xdr:to>
      <xdr:col>3</xdr:col>
      <xdr:colOff>229038</xdr:colOff>
      <xdr:row>14</xdr:row>
      <xdr:rowOff>64290</xdr:rowOff>
    </xdr:to>
    <xdr:sp macro="" textlink="">
      <xdr:nvSpPr>
        <xdr:cNvPr id="29" name="TextBox 28">
          <a:hlinkClick xmlns:r="http://schemas.openxmlformats.org/officeDocument/2006/relationships" r:id="rId2"/>
          <a:extLst>
            <a:ext uri="{FF2B5EF4-FFF2-40B4-BE49-F238E27FC236}">
              <a16:creationId xmlns:a16="http://schemas.microsoft.com/office/drawing/2014/main" id="{EE5DC3F8-70EF-4499-B4FB-63251702297C}"/>
            </a:ext>
          </a:extLst>
        </xdr:cNvPr>
        <xdr:cNvSpPr txBox="1"/>
      </xdr:nvSpPr>
      <xdr:spPr>
        <a:xfrm>
          <a:off x="618951" y="2155098"/>
          <a:ext cx="1438887" cy="487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baseline="0">
              <a:solidFill>
                <a:schemeClr val="bg1">
                  <a:lumMod val="65000"/>
                </a:schemeClr>
              </a:solidFill>
              <a:latin typeface="Segoe UI Emoji" panose="020B0502040204020203" pitchFamily="34" charset="0"/>
              <a:ea typeface="Segoe UI Emoji" panose="020B0502040204020203" pitchFamily="34" charset="0"/>
            </a:rPr>
            <a:t>Dashboard</a:t>
          </a:r>
          <a:endParaRPr lang="en-US" sz="2000" b="1">
            <a:solidFill>
              <a:schemeClr val="bg1">
                <a:lumMod val="65000"/>
              </a:schemeClr>
            </a:solidFill>
            <a:latin typeface="Segoe UI Emoji" panose="020B0502040204020203" pitchFamily="34" charset="0"/>
            <a:ea typeface="Segoe UI Emoji" panose="020B0502040204020203" pitchFamily="34" charset="0"/>
          </a:endParaRPr>
        </a:p>
      </xdr:txBody>
    </xdr:sp>
    <xdr:clientData/>
  </xdr:twoCellAnchor>
  <xdr:twoCellAnchor>
    <xdr:from>
      <xdr:col>20</xdr:col>
      <xdr:colOff>435428</xdr:colOff>
      <xdr:row>15</xdr:row>
      <xdr:rowOff>84215</xdr:rowOff>
    </xdr:from>
    <xdr:to>
      <xdr:col>28</xdr:col>
      <xdr:colOff>13229</xdr:colOff>
      <xdr:row>33</xdr:row>
      <xdr:rowOff>92605</xdr:rowOff>
    </xdr:to>
    <xdr:graphicFrame macro="">
      <xdr:nvGraphicFramePr>
        <xdr:cNvPr id="30" name="Chart 29">
          <a:extLst>
            <a:ext uri="{FF2B5EF4-FFF2-40B4-BE49-F238E27FC236}">
              <a16:creationId xmlns:a16="http://schemas.microsoft.com/office/drawing/2014/main" id="{7E82B461-4D4F-4739-994C-302AEDBDE2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276087</xdr:colOff>
      <xdr:row>0</xdr:row>
      <xdr:rowOff>0</xdr:rowOff>
    </xdr:from>
    <xdr:to>
      <xdr:col>27</xdr:col>
      <xdr:colOff>427934</xdr:colOff>
      <xdr:row>13</xdr:row>
      <xdr:rowOff>124238</xdr:rowOff>
    </xdr:to>
    <xdr:graphicFrame macro="">
      <xdr:nvGraphicFramePr>
        <xdr:cNvPr id="52" name="Chart 51">
          <a:extLst>
            <a:ext uri="{FF2B5EF4-FFF2-40B4-BE49-F238E27FC236}">
              <a16:creationId xmlns:a16="http://schemas.microsoft.com/office/drawing/2014/main" id="{53A64C76-4F7A-4148-BEAA-79ECE520A7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211667</xdr:colOff>
      <xdr:row>23</xdr:row>
      <xdr:rowOff>86591</xdr:rowOff>
    </xdr:from>
    <xdr:to>
      <xdr:col>19</xdr:col>
      <xdr:colOff>461818</xdr:colOff>
      <xdr:row>53</xdr:row>
      <xdr:rowOff>32339</xdr:rowOff>
    </xdr:to>
    <xdr:sp macro="" textlink="">
      <xdr:nvSpPr>
        <xdr:cNvPr id="55" name="Rectangle: Rounded Corners 54">
          <a:extLst>
            <a:ext uri="{FF2B5EF4-FFF2-40B4-BE49-F238E27FC236}">
              <a16:creationId xmlns:a16="http://schemas.microsoft.com/office/drawing/2014/main" id="{3209B01D-0FBC-4764-99FE-B0F1B008C5FA}"/>
            </a:ext>
          </a:extLst>
        </xdr:cNvPr>
        <xdr:cNvSpPr/>
      </xdr:nvSpPr>
      <xdr:spPr>
        <a:xfrm>
          <a:off x="2636212" y="4401705"/>
          <a:ext cx="9342197" cy="5574157"/>
        </a:xfrm>
        <a:prstGeom prst="roundRect">
          <a:avLst>
            <a:gd name="adj" fmla="val 10835"/>
          </a:avLst>
        </a:prstGeom>
        <a:solidFill>
          <a:schemeClr val="bg1"/>
        </a:solidFill>
        <a:ln>
          <a:noFill/>
        </a:ln>
        <a:effectLst>
          <a:outerShdw blurRad="50800" dist="38100" dir="5400000" algn="t" rotWithShape="0">
            <a:srgbClr val="083E16">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31014</xdr:colOff>
      <xdr:row>33</xdr:row>
      <xdr:rowOff>50639</xdr:rowOff>
    </xdr:from>
    <xdr:to>
      <xdr:col>37</xdr:col>
      <xdr:colOff>145987</xdr:colOff>
      <xdr:row>53</xdr:row>
      <xdr:rowOff>146277</xdr:rowOff>
    </xdr:to>
    <xdr:sp macro="" textlink="">
      <xdr:nvSpPr>
        <xdr:cNvPr id="60" name="Rectangle: Rounded Corners 59">
          <a:extLst>
            <a:ext uri="{FF2B5EF4-FFF2-40B4-BE49-F238E27FC236}">
              <a16:creationId xmlns:a16="http://schemas.microsoft.com/office/drawing/2014/main" id="{7B6B2FBC-D676-4B80-A3F3-23675658F7C4}"/>
            </a:ext>
          </a:extLst>
        </xdr:cNvPr>
        <xdr:cNvSpPr/>
      </xdr:nvSpPr>
      <xdr:spPr>
        <a:xfrm>
          <a:off x="17099814" y="6127589"/>
          <a:ext cx="5601373" cy="3778638"/>
        </a:xfrm>
        <a:prstGeom prst="roundRect">
          <a:avLst>
            <a:gd name="adj" fmla="val 10835"/>
          </a:avLst>
        </a:prstGeom>
        <a:solidFill>
          <a:schemeClr val="bg1"/>
        </a:solidFill>
        <a:ln>
          <a:noFill/>
        </a:ln>
        <a:effectLst>
          <a:outerShdw blurRad="50800" dist="38100" dir="5400000" algn="t" rotWithShape="0">
            <a:srgbClr val="083E16">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161739</xdr:colOff>
      <xdr:row>14</xdr:row>
      <xdr:rowOff>13999</xdr:rowOff>
    </xdr:from>
    <xdr:to>
      <xdr:col>36</xdr:col>
      <xdr:colOff>567223</xdr:colOff>
      <xdr:row>17</xdr:row>
      <xdr:rowOff>155114</xdr:rowOff>
    </xdr:to>
    <xdr:sp macro="" textlink="'Pivot table'!AB4">
      <xdr:nvSpPr>
        <xdr:cNvPr id="66" name="TextBox 65">
          <a:extLst>
            <a:ext uri="{FF2B5EF4-FFF2-40B4-BE49-F238E27FC236}">
              <a16:creationId xmlns:a16="http://schemas.microsoft.com/office/drawing/2014/main" id="{D31F21A0-E7F8-4D06-A3BA-C0E5E9755591}"/>
            </a:ext>
          </a:extLst>
        </xdr:cNvPr>
        <xdr:cNvSpPr txBox="1"/>
      </xdr:nvSpPr>
      <xdr:spPr>
        <a:xfrm>
          <a:off x="17433739" y="2553999"/>
          <a:ext cx="5340341" cy="685401"/>
        </a:xfrm>
        <a:prstGeom prst="rect">
          <a:avLst/>
        </a:prstGeom>
        <a:noFill/>
        <a:ln w="9525" cmpd="sng">
          <a:noFill/>
        </a:ln>
        <a:effectLst>
          <a:glow rad="152400">
            <a:schemeClr val="accent4">
              <a:satMod val="175000"/>
              <a:alpha val="63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2800" b="1" i="0" u="none" strike="noStrike">
              <a:solidFill>
                <a:srgbClr val="000000"/>
              </a:solidFill>
              <a:latin typeface="Raleway SemiBold" pitchFamily="2" charset="0"/>
              <a:ea typeface="Calibri"/>
              <a:cs typeface="Calibri"/>
            </a:rPr>
            <a:t>Monthly</a:t>
          </a:r>
          <a:r>
            <a:rPr lang="en-US" sz="2800" b="1" i="0" u="none" strike="noStrike" baseline="0">
              <a:solidFill>
                <a:srgbClr val="000000"/>
              </a:solidFill>
              <a:latin typeface="Raleway SemiBold" pitchFamily="2" charset="0"/>
              <a:ea typeface="Calibri"/>
              <a:cs typeface="Calibri"/>
            </a:rPr>
            <a:t> Income By Job Level</a:t>
          </a:r>
        </a:p>
        <a:p>
          <a:pPr marL="0" indent="0" algn="ctr"/>
          <a:endParaRPr lang="en-US" sz="2800" b="1" i="0" u="none" strike="noStrike">
            <a:solidFill>
              <a:srgbClr val="000000"/>
            </a:solidFill>
            <a:latin typeface="Raleway SemiBold" pitchFamily="2" charset="0"/>
            <a:ea typeface="Calibri"/>
            <a:cs typeface="Calibri"/>
          </a:endParaRPr>
        </a:p>
      </xdr:txBody>
    </xdr:sp>
    <xdr:clientData/>
  </xdr:twoCellAnchor>
  <xdr:twoCellAnchor>
    <xdr:from>
      <xdr:col>1</xdr:col>
      <xdr:colOff>105526</xdr:colOff>
      <xdr:row>15</xdr:row>
      <xdr:rowOff>140390</xdr:rowOff>
    </xdr:from>
    <xdr:to>
      <xdr:col>3</xdr:col>
      <xdr:colOff>536450</xdr:colOff>
      <xdr:row>18</xdr:row>
      <xdr:rowOff>6145</xdr:rowOff>
    </xdr:to>
    <xdr:sp macro="" textlink="">
      <xdr:nvSpPr>
        <xdr:cNvPr id="67" name="TextBox 66">
          <a:extLst>
            <a:ext uri="{FF2B5EF4-FFF2-40B4-BE49-F238E27FC236}">
              <a16:creationId xmlns:a16="http://schemas.microsoft.com/office/drawing/2014/main" id="{3A0B9B67-3AE7-432E-AB5C-37581F21E2DD}"/>
            </a:ext>
          </a:extLst>
        </xdr:cNvPr>
        <xdr:cNvSpPr txBox="1"/>
      </xdr:nvSpPr>
      <xdr:spPr>
        <a:xfrm>
          <a:off x="715126" y="2902640"/>
          <a:ext cx="1650124" cy="418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a:latin typeface="Segoe UI Emoji" panose="020B0502040204020203" pitchFamily="34" charset="0"/>
            <a:ea typeface="Segoe UI Emoji" panose="020B0502040204020203" pitchFamily="34" charset="0"/>
          </a:endParaRPr>
        </a:p>
      </xdr:txBody>
    </xdr:sp>
    <xdr:clientData/>
  </xdr:twoCellAnchor>
  <xdr:twoCellAnchor>
    <xdr:from>
      <xdr:col>1</xdr:col>
      <xdr:colOff>9351</xdr:colOff>
      <xdr:row>20</xdr:row>
      <xdr:rowOff>62972</xdr:rowOff>
    </xdr:from>
    <xdr:to>
      <xdr:col>4</xdr:col>
      <xdr:colOff>497490</xdr:colOff>
      <xdr:row>25</xdr:row>
      <xdr:rowOff>63258</xdr:rowOff>
    </xdr:to>
    <xdr:sp macro="" textlink="">
      <xdr:nvSpPr>
        <xdr:cNvPr id="68" name="TextBox 67">
          <a:hlinkClick xmlns:r="http://schemas.openxmlformats.org/officeDocument/2006/relationships" r:id="rId5"/>
          <a:extLst>
            <a:ext uri="{FF2B5EF4-FFF2-40B4-BE49-F238E27FC236}">
              <a16:creationId xmlns:a16="http://schemas.microsoft.com/office/drawing/2014/main" id="{C08CC73C-90C5-478D-948C-456BA2C02388}"/>
            </a:ext>
          </a:extLst>
        </xdr:cNvPr>
        <xdr:cNvSpPr txBox="1"/>
      </xdr:nvSpPr>
      <xdr:spPr>
        <a:xfrm>
          <a:off x="618951" y="3745972"/>
          <a:ext cx="2316939" cy="921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lumMod val="65000"/>
                </a:schemeClr>
              </a:solidFill>
              <a:latin typeface="Segoe UI Emoji" panose="020B0502040204020203" pitchFamily="34" charset="0"/>
              <a:ea typeface="Segoe UI Emoji" panose="020B0502040204020203" pitchFamily="34" charset="0"/>
            </a:rPr>
            <a:t>Employee Demographics</a:t>
          </a:r>
        </a:p>
      </xdr:txBody>
    </xdr:sp>
    <xdr:clientData/>
  </xdr:twoCellAnchor>
  <xdr:twoCellAnchor>
    <xdr:from>
      <xdr:col>1</xdr:col>
      <xdr:colOff>9351</xdr:colOff>
      <xdr:row>30</xdr:row>
      <xdr:rowOff>138157</xdr:rowOff>
    </xdr:from>
    <xdr:to>
      <xdr:col>3</xdr:col>
      <xdr:colOff>578272</xdr:colOff>
      <xdr:row>37</xdr:row>
      <xdr:rowOff>38590</xdr:rowOff>
    </xdr:to>
    <xdr:sp macro="" textlink="">
      <xdr:nvSpPr>
        <xdr:cNvPr id="69" name="TextBox 68">
          <a:hlinkClick xmlns:r="http://schemas.openxmlformats.org/officeDocument/2006/relationships" r:id="rId6"/>
          <a:extLst>
            <a:ext uri="{FF2B5EF4-FFF2-40B4-BE49-F238E27FC236}">
              <a16:creationId xmlns:a16="http://schemas.microsoft.com/office/drawing/2014/main" id="{B04B3C64-5CBA-43A9-AE6B-2BD679402D5E}"/>
            </a:ext>
          </a:extLst>
        </xdr:cNvPr>
        <xdr:cNvSpPr txBox="1"/>
      </xdr:nvSpPr>
      <xdr:spPr>
        <a:xfrm>
          <a:off x="618951" y="5662657"/>
          <a:ext cx="1788121" cy="1189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lumMod val="65000"/>
                </a:schemeClr>
              </a:solidFill>
              <a:latin typeface="Segoe UI Emoji" panose="020B0502040204020203" pitchFamily="34" charset="0"/>
              <a:ea typeface="Segoe UI Emoji" panose="020B0502040204020203" pitchFamily="34" charset="0"/>
            </a:rPr>
            <a:t>Performance &amp; Satisfaction</a:t>
          </a:r>
        </a:p>
      </xdr:txBody>
    </xdr:sp>
    <xdr:clientData/>
  </xdr:twoCellAnchor>
  <xdr:twoCellAnchor>
    <xdr:from>
      <xdr:col>1</xdr:col>
      <xdr:colOff>9351</xdr:colOff>
      <xdr:row>25</xdr:row>
      <xdr:rowOff>165774</xdr:rowOff>
    </xdr:from>
    <xdr:to>
      <xdr:col>3</xdr:col>
      <xdr:colOff>582742</xdr:colOff>
      <xdr:row>30</xdr:row>
      <xdr:rowOff>128734</xdr:rowOff>
    </xdr:to>
    <xdr:sp macro="" textlink="">
      <xdr:nvSpPr>
        <xdr:cNvPr id="71" name="TextBox 70">
          <a:hlinkClick xmlns:r="http://schemas.openxmlformats.org/officeDocument/2006/relationships" r:id="rId7"/>
          <a:extLst>
            <a:ext uri="{FF2B5EF4-FFF2-40B4-BE49-F238E27FC236}">
              <a16:creationId xmlns:a16="http://schemas.microsoft.com/office/drawing/2014/main" id="{B33E8373-3481-475A-A4F8-58C3C5EFFA3F}"/>
            </a:ext>
          </a:extLst>
        </xdr:cNvPr>
        <xdr:cNvSpPr txBox="1"/>
      </xdr:nvSpPr>
      <xdr:spPr>
        <a:xfrm>
          <a:off x="618951" y="4769524"/>
          <a:ext cx="1792591" cy="883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tx1"/>
              </a:solidFill>
              <a:latin typeface="Segoe UI Emoji" panose="020B0502040204020203" pitchFamily="34" charset="0"/>
              <a:ea typeface="Segoe UI Emoji" panose="020B0502040204020203" pitchFamily="34" charset="0"/>
            </a:rPr>
            <a:t>Compensation &amp; Salary</a:t>
          </a:r>
        </a:p>
      </xdr:txBody>
    </xdr:sp>
    <xdr:clientData/>
  </xdr:twoCellAnchor>
  <xdr:twoCellAnchor>
    <xdr:from>
      <xdr:col>1</xdr:col>
      <xdr:colOff>9351</xdr:colOff>
      <xdr:row>15</xdr:row>
      <xdr:rowOff>74258</xdr:rowOff>
    </xdr:from>
    <xdr:to>
      <xdr:col>2</xdr:col>
      <xdr:colOff>579861</xdr:colOff>
      <xdr:row>20</xdr:row>
      <xdr:rowOff>127407</xdr:rowOff>
    </xdr:to>
    <xdr:sp macro="" textlink="">
      <xdr:nvSpPr>
        <xdr:cNvPr id="72" name="TextBox 71">
          <a:hlinkClick xmlns:r="http://schemas.openxmlformats.org/officeDocument/2006/relationships" r:id="rId8"/>
          <a:extLst>
            <a:ext uri="{FF2B5EF4-FFF2-40B4-BE49-F238E27FC236}">
              <a16:creationId xmlns:a16="http://schemas.microsoft.com/office/drawing/2014/main" id="{1DBF9F75-E102-49DF-A59F-79B669BAE0FC}"/>
            </a:ext>
          </a:extLst>
        </xdr:cNvPr>
        <xdr:cNvSpPr txBox="1"/>
      </xdr:nvSpPr>
      <xdr:spPr>
        <a:xfrm>
          <a:off x="618951" y="2836508"/>
          <a:ext cx="1180110" cy="973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lumMod val="65000"/>
                </a:schemeClr>
              </a:solidFill>
              <a:latin typeface="Segoe UI Emoji" panose="020B0502040204020203" pitchFamily="34" charset="0"/>
              <a:ea typeface="Segoe UI Emoji" panose="020B0502040204020203" pitchFamily="34" charset="0"/>
            </a:rPr>
            <a:t>Attrition</a:t>
          </a:r>
          <a:r>
            <a:rPr lang="en-US" sz="2000" b="1">
              <a:solidFill>
                <a:schemeClr val="bg1">
                  <a:lumMod val="65000"/>
                </a:schemeClr>
              </a:solidFill>
            </a:rPr>
            <a:t> </a:t>
          </a:r>
          <a:r>
            <a:rPr lang="en-US" sz="2000" b="1">
              <a:solidFill>
                <a:schemeClr val="bg1">
                  <a:lumMod val="65000"/>
                </a:schemeClr>
              </a:solidFill>
              <a:latin typeface="Segoe UI Emoji" panose="020B0502040204020203" pitchFamily="34" charset="0"/>
              <a:ea typeface="Segoe UI Emoji" panose="020B0502040204020203" pitchFamily="34" charset="0"/>
            </a:rPr>
            <a:t>Analysis</a:t>
          </a:r>
        </a:p>
      </xdr:txBody>
    </xdr:sp>
    <xdr:clientData/>
  </xdr:twoCellAnchor>
  <xdr:twoCellAnchor>
    <xdr:from>
      <xdr:col>1</xdr:col>
      <xdr:colOff>194560</xdr:colOff>
      <xdr:row>36</xdr:row>
      <xdr:rowOff>2807</xdr:rowOff>
    </xdr:from>
    <xdr:to>
      <xdr:col>3</xdr:col>
      <xdr:colOff>416921</xdr:colOff>
      <xdr:row>38</xdr:row>
      <xdr:rowOff>119787</xdr:rowOff>
    </xdr:to>
    <xdr:sp macro="" textlink="">
      <xdr:nvSpPr>
        <xdr:cNvPr id="73" name="TextBox 72">
          <a:hlinkClick xmlns:r="http://schemas.openxmlformats.org/officeDocument/2006/relationships" r:id="rId9"/>
          <a:extLst>
            <a:ext uri="{FF2B5EF4-FFF2-40B4-BE49-F238E27FC236}">
              <a16:creationId xmlns:a16="http://schemas.microsoft.com/office/drawing/2014/main" id="{95B87C5C-9D05-432E-9A90-DB02532A30A3}"/>
            </a:ext>
          </a:extLst>
        </xdr:cNvPr>
        <xdr:cNvSpPr txBox="1"/>
      </xdr:nvSpPr>
      <xdr:spPr>
        <a:xfrm>
          <a:off x="803102" y="6670307"/>
          <a:ext cx="1439444" cy="487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baseline="0">
              <a:solidFill>
                <a:schemeClr val="bg1">
                  <a:lumMod val="65000"/>
                </a:schemeClr>
              </a:solidFill>
              <a:latin typeface="Segoe UI Emoji" panose="020B0502040204020203" pitchFamily="34" charset="0"/>
              <a:ea typeface="Segoe UI Emoji" panose="020B0502040204020203" pitchFamily="34" charset="0"/>
            </a:rPr>
            <a:t>About</a:t>
          </a:r>
          <a:endParaRPr lang="en-US" sz="2000" b="1">
            <a:solidFill>
              <a:schemeClr val="bg1">
                <a:lumMod val="65000"/>
              </a:schemeClr>
            </a:solidFill>
            <a:latin typeface="Segoe UI Emoji" panose="020B0502040204020203" pitchFamily="34" charset="0"/>
            <a:ea typeface="Segoe UI Emoji" panose="020B0502040204020203" pitchFamily="34" charset="0"/>
          </a:endParaRPr>
        </a:p>
      </xdr:txBody>
    </xdr:sp>
    <xdr:clientData/>
  </xdr:twoCellAnchor>
  <xdr:twoCellAnchor editAs="oneCell">
    <xdr:from>
      <xdr:col>0</xdr:col>
      <xdr:colOff>294894</xdr:colOff>
      <xdr:row>16</xdr:row>
      <xdr:rowOff>102525</xdr:rowOff>
    </xdr:from>
    <xdr:to>
      <xdr:col>1</xdr:col>
      <xdr:colOff>51701</xdr:colOff>
      <xdr:row>18</xdr:row>
      <xdr:rowOff>99483</xdr:rowOff>
    </xdr:to>
    <xdr:pic>
      <xdr:nvPicPr>
        <xdr:cNvPr id="75" name="Picture 74">
          <a:extLst>
            <a:ext uri="{FF2B5EF4-FFF2-40B4-BE49-F238E27FC236}">
              <a16:creationId xmlns:a16="http://schemas.microsoft.com/office/drawing/2014/main" id="{0B1AD240-F200-4C30-BB4A-388E86ACE7BF}"/>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294894" y="3048925"/>
          <a:ext cx="366407" cy="3652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94433</xdr:colOff>
      <xdr:row>20</xdr:row>
      <xdr:rowOff>48279</xdr:rowOff>
    </xdr:from>
    <xdr:to>
      <xdr:col>1</xdr:col>
      <xdr:colOff>215552</xdr:colOff>
      <xdr:row>24</xdr:row>
      <xdr:rowOff>44633</xdr:rowOff>
    </xdr:to>
    <xdr:pic>
      <xdr:nvPicPr>
        <xdr:cNvPr id="76" name="Picture 75">
          <a:extLst>
            <a:ext uri="{FF2B5EF4-FFF2-40B4-BE49-F238E27FC236}">
              <a16:creationId xmlns:a16="http://schemas.microsoft.com/office/drawing/2014/main" id="{62E749C4-F15B-4D43-8DBA-999E923E6D2F}"/>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94433" y="3731279"/>
          <a:ext cx="730719" cy="7329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195954</xdr:colOff>
      <xdr:row>31</xdr:row>
      <xdr:rowOff>122116</xdr:rowOff>
    </xdr:from>
    <xdr:to>
      <xdr:col>1</xdr:col>
      <xdr:colOff>47510</xdr:colOff>
      <xdr:row>34</xdr:row>
      <xdr:rowOff>15171</xdr:rowOff>
    </xdr:to>
    <xdr:pic>
      <xdr:nvPicPr>
        <xdr:cNvPr id="78" name="Picture 77">
          <a:extLst>
            <a:ext uri="{FF2B5EF4-FFF2-40B4-BE49-F238E27FC236}">
              <a16:creationId xmlns:a16="http://schemas.microsoft.com/office/drawing/2014/main" id="{961E17EE-220E-4E18-B3B2-AA60D6285D19}"/>
            </a:ext>
          </a:extLst>
        </xdr:cNvPr>
        <xdr:cNvPicPr>
          <a:picLocks noChangeAspect="1"/>
        </xdr:cNvPicPr>
      </xdr:nvPicPr>
      <xdr:blipFill>
        <a:blip xmlns:r="http://schemas.openxmlformats.org/officeDocument/2006/relationships" r:embed="rId12"/>
        <a:stretch>
          <a:fillRect/>
        </a:stretch>
      </xdr:blipFill>
      <xdr:spPr>
        <a:xfrm>
          <a:off x="195954" y="5830766"/>
          <a:ext cx="461156" cy="445505"/>
        </a:xfrm>
        <a:prstGeom prst="rect">
          <a:avLst/>
        </a:prstGeom>
      </xdr:spPr>
    </xdr:pic>
    <xdr:clientData/>
  </xdr:twoCellAnchor>
  <xdr:twoCellAnchor editAs="oneCell">
    <xdr:from>
      <xdr:col>0</xdr:col>
      <xdr:colOff>246876</xdr:colOff>
      <xdr:row>35</xdr:row>
      <xdr:rowOff>148973</xdr:rowOff>
    </xdr:from>
    <xdr:to>
      <xdr:col>1</xdr:col>
      <xdr:colOff>125168</xdr:colOff>
      <xdr:row>38</xdr:row>
      <xdr:rowOff>88323</xdr:rowOff>
    </xdr:to>
    <xdr:pic>
      <xdr:nvPicPr>
        <xdr:cNvPr id="80" name="Picture 79">
          <a:extLst>
            <a:ext uri="{FF2B5EF4-FFF2-40B4-BE49-F238E27FC236}">
              <a16:creationId xmlns:a16="http://schemas.microsoft.com/office/drawing/2014/main" id="{D5CB7A46-01C3-4623-8760-CB237E7593C9}"/>
            </a:ext>
          </a:extLst>
        </xdr:cNvPr>
        <xdr:cNvPicPr>
          <a:picLocks noChangeAspect="1"/>
        </xdr:cNvPicPr>
      </xdr:nvPicPr>
      <xdr:blipFill>
        <a:blip xmlns:r="http://schemas.openxmlformats.org/officeDocument/2006/relationships" r:embed="rId13"/>
        <a:stretch>
          <a:fillRect/>
        </a:stretch>
      </xdr:blipFill>
      <xdr:spPr>
        <a:xfrm>
          <a:off x="246876" y="6631265"/>
          <a:ext cx="486834" cy="494975"/>
        </a:xfrm>
        <a:prstGeom prst="rect">
          <a:avLst/>
        </a:prstGeom>
      </xdr:spPr>
    </xdr:pic>
    <xdr:clientData/>
  </xdr:twoCellAnchor>
  <xdr:twoCellAnchor editAs="oneCell">
    <xdr:from>
      <xdr:col>0</xdr:col>
      <xdr:colOff>268507</xdr:colOff>
      <xdr:row>11</xdr:row>
      <xdr:rowOff>127001</xdr:rowOff>
    </xdr:from>
    <xdr:to>
      <xdr:col>1</xdr:col>
      <xdr:colOff>70555</xdr:colOff>
      <xdr:row>13</xdr:row>
      <xdr:rowOff>169334</xdr:rowOff>
    </xdr:to>
    <xdr:pic>
      <xdr:nvPicPr>
        <xdr:cNvPr id="82" name="Picture 81">
          <a:extLst>
            <a:ext uri="{FF2B5EF4-FFF2-40B4-BE49-F238E27FC236}">
              <a16:creationId xmlns:a16="http://schemas.microsoft.com/office/drawing/2014/main" id="{01478A52-97F5-4B36-9707-A800534FFB3F}"/>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68507" y="2144890"/>
          <a:ext cx="408826" cy="4092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123607</xdr:colOff>
      <xdr:row>26</xdr:row>
      <xdr:rowOff>49788</xdr:rowOff>
    </xdr:from>
    <xdr:to>
      <xdr:col>1</xdr:col>
      <xdr:colOff>87930</xdr:colOff>
      <xdr:row>29</xdr:row>
      <xdr:rowOff>70556</xdr:rowOff>
    </xdr:to>
    <xdr:pic>
      <xdr:nvPicPr>
        <xdr:cNvPr id="83" name="Picture 82">
          <a:extLst>
            <a:ext uri="{FF2B5EF4-FFF2-40B4-BE49-F238E27FC236}">
              <a16:creationId xmlns:a16="http://schemas.microsoft.com/office/drawing/2014/main" id="{2B284AAC-BD0A-4CC8-8C67-B86B080B2BB6}"/>
            </a:ext>
          </a:extLst>
        </xdr:cNvPr>
        <xdr:cNvPicPr>
          <a:picLocks noChangeAspect="1"/>
        </xdr:cNvPicPr>
      </xdr:nvPicPr>
      <xdr:blipFill>
        <a:blip xmlns:r="http://schemas.openxmlformats.org/officeDocument/2006/relationships" r:embed="rId15"/>
        <a:stretch>
          <a:fillRect/>
        </a:stretch>
      </xdr:blipFill>
      <xdr:spPr>
        <a:xfrm>
          <a:off x="123607" y="4819344"/>
          <a:ext cx="571101" cy="571101"/>
        </a:xfrm>
        <a:prstGeom prst="rect">
          <a:avLst/>
        </a:prstGeom>
      </xdr:spPr>
    </xdr:pic>
    <xdr:clientData/>
  </xdr:twoCellAnchor>
  <xdr:twoCellAnchor>
    <xdr:from>
      <xdr:col>27</xdr:col>
      <xdr:colOff>544285</xdr:colOff>
      <xdr:row>38</xdr:row>
      <xdr:rowOff>75595</xdr:rowOff>
    </xdr:from>
    <xdr:to>
      <xdr:col>38</xdr:col>
      <xdr:colOff>226786</xdr:colOff>
      <xdr:row>52</xdr:row>
      <xdr:rowOff>120952</xdr:rowOff>
    </xdr:to>
    <xdr:graphicFrame macro="">
      <xdr:nvGraphicFramePr>
        <xdr:cNvPr id="28" name="Chart 27">
          <a:extLst>
            <a:ext uri="{FF2B5EF4-FFF2-40B4-BE49-F238E27FC236}">
              <a16:creationId xmlns:a16="http://schemas.microsoft.com/office/drawing/2014/main" id="{71A12AFF-2C2E-4366-B2B7-7C3E7A7990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28</xdr:col>
      <xdr:colOff>137218</xdr:colOff>
      <xdr:row>33</xdr:row>
      <xdr:rowOff>121272</xdr:rowOff>
    </xdr:from>
    <xdr:to>
      <xdr:col>37</xdr:col>
      <xdr:colOff>30239</xdr:colOff>
      <xdr:row>41</xdr:row>
      <xdr:rowOff>120952</xdr:rowOff>
    </xdr:to>
    <xdr:sp macro="" textlink="">
      <xdr:nvSpPr>
        <xdr:cNvPr id="53" name="TextBox 52">
          <a:extLst>
            <a:ext uri="{FF2B5EF4-FFF2-40B4-BE49-F238E27FC236}">
              <a16:creationId xmlns:a16="http://schemas.microsoft.com/office/drawing/2014/main" id="{BC115B24-6AE0-45A1-B1B6-AFDEA804B842}"/>
            </a:ext>
          </a:extLst>
        </xdr:cNvPr>
        <xdr:cNvSpPr txBox="1"/>
      </xdr:nvSpPr>
      <xdr:spPr>
        <a:xfrm>
          <a:off x="17070551" y="6108415"/>
          <a:ext cx="5335878" cy="1451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0" i="0" u="none" strike="noStrike">
              <a:solidFill>
                <a:schemeClr val="dk1"/>
              </a:solidFill>
              <a:effectLst/>
              <a:latin typeface="Raleway SemiBold" pitchFamily="2" charset="0"/>
              <a:ea typeface="+mn-ea"/>
              <a:cs typeface="+mn-cs"/>
            </a:rPr>
            <a:t>Monthly Income by </a:t>
          </a:r>
          <a:r>
            <a:rPr lang="en-US" sz="2800" b="1">
              <a:solidFill>
                <a:sysClr val="windowText" lastClr="000000"/>
              </a:solidFill>
              <a:latin typeface="Raleway SemiBold" pitchFamily="2" charset="0"/>
              <a:ea typeface="Microsoft Sans Serif" panose="020B0604020202020204" pitchFamily="34" charset="0"/>
              <a:cs typeface="Microsoft Sans Serif" panose="020B0604020202020204" pitchFamily="34" charset="0"/>
            </a:rPr>
            <a:t>Department</a:t>
          </a:r>
          <a:r>
            <a:rPr lang="en-US" sz="4000"/>
            <a:t> </a:t>
          </a:r>
          <a:endParaRPr lang="en-US" sz="3600" b="0">
            <a:solidFill>
              <a:sysClr val="windowText" lastClr="000000"/>
            </a:solidFill>
            <a:latin typeface="Raleway SemiBold" pitchFamily="2" charset="0"/>
            <a:ea typeface="Microsoft Sans Serif" panose="020B0604020202020204" pitchFamily="34" charset="0"/>
            <a:cs typeface="Microsoft Sans Serif" panose="020B0604020202020204" pitchFamily="34" charset="0"/>
          </a:endParaRPr>
        </a:p>
      </xdr:txBody>
    </xdr:sp>
    <xdr:clientData/>
  </xdr:twoCellAnchor>
  <xdr:twoCellAnchor>
    <xdr:from>
      <xdr:col>28</xdr:col>
      <xdr:colOff>0</xdr:colOff>
      <xdr:row>17</xdr:row>
      <xdr:rowOff>17269</xdr:rowOff>
    </xdr:from>
    <xdr:to>
      <xdr:col>36</xdr:col>
      <xdr:colOff>561218</xdr:colOff>
      <xdr:row>35</xdr:row>
      <xdr:rowOff>50800</xdr:rowOff>
    </xdr:to>
    <xdr:graphicFrame macro="">
      <xdr:nvGraphicFramePr>
        <xdr:cNvPr id="61" name="Chart 60">
          <a:extLst>
            <a:ext uri="{FF2B5EF4-FFF2-40B4-BE49-F238E27FC236}">
              <a16:creationId xmlns:a16="http://schemas.microsoft.com/office/drawing/2014/main" id="{347C9399-50C1-446D-AB15-E1E0B71842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5</xdr:col>
      <xdr:colOff>305741</xdr:colOff>
      <xdr:row>30</xdr:row>
      <xdr:rowOff>5662</xdr:rowOff>
    </xdr:from>
    <xdr:to>
      <xdr:col>18</xdr:col>
      <xdr:colOff>590492</xdr:colOff>
      <xdr:row>51</xdr:row>
      <xdr:rowOff>158750</xdr:rowOff>
    </xdr:to>
    <xdr:graphicFrame macro="">
      <xdr:nvGraphicFramePr>
        <xdr:cNvPr id="62" name="Chart 61">
          <a:extLst>
            <a:ext uri="{FF2B5EF4-FFF2-40B4-BE49-F238E27FC236}">
              <a16:creationId xmlns:a16="http://schemas.microsoft.com/office/drawing/2014/main" id="{2A2CB98F-373E-44E0-8AD1-3EAF5B346A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4</xdr:col>
      <xdr:colOff>548737</xdr:colOff>
      <xdr:row>24</xdr:row>
      <xdr:rowOff>177404</xdr:rowOff>
    </xdr:from>
    <xdr:to>
      <xdr:col>16</xdr:col>
      <xdr:colOff>346363</xdr:colOff>
      <xdr:row>36</xdr:row>
      <xdr:rowOff>74259</xdr:rowOff>
    </xdr:to>
    <xdr:sp macro="" textlink="">
      <xdr:nvSpPr>
        <xdr:cNvPr id="64" name="TextBox 63">
          <a:extLst>
            <a:ext uri="{FF2B5EF4-FFF2-40B4-BE49-F238E27FC236}">
              <a16:creationId xmlns:a16="http://schemas.microsoft.com/office/drawing/2014/main" id="{433CDCF4-20E6-46D9-97F6-E78AA7E67B0C}"/>
            </a:ext>
          </a:extLst>
        </xdr:cNvPr>
        <xdr:cNvSpPr txBox="1"/>
      </xdr:nvSpPr>
      <xdr:spPr>
        <a:xfrm>
          <a:off x="3011767" y="4795586"/>
          <a:ext cx="7186717" cy="2205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400" b="0" i="0" u="none" strike="noStrike">
              <a:solidFill>
                <a:schemeClr val="dk1"/>
              </a:solidFill>
              <a:effectLst/>
              <a:latin typeface="Raleway SemiBold" pitchFamily="2" charset="0"/>
              <a:ea typeface="+mn-ea"/>
              <a:cs typeface="+mn-cs"/>
            </a:rPr>
            <a:t>Monthly Income by </a:t>
          </a:r>
          <a:r>
            <a:rPr lang="en-US" sz="4400" b="1">
              <a:solidFill>
                <a:sysClr val="windowText" lastClr="000000"/>
              </a:solidFill>
              <a:latin typeface="Raleway SemiBold" pitchFamily="2" charset="0"/>
              <a:ea typeface="Microsoft Sans Serif" panose="020B0604020202020204" pitchFamily="34" charset="0"/>
              <a:cs typeface="Microsoft Sans Serif" panose="020B0604020202020204" pitchFamily="34" charset="0"/>
            </a:rPr>
            <a:t>JobRole</a:t>
          </a:r>
        </a:p>
      </xdr:txBody>
    </xdr:sp>
    <xdr:clientData/>
  </xdr:twoCellAnchor>
  <xdr:twoCellAnchor>
    <xdr:from>
      <xdr:col>20</xdr:col>
      <xdr:colOff>115455</xdr:colOff>
      <xdr:row>12</xdr:row>
      <xdr:rowOff>86591</xdr:rowOff>
    </xdr:from>
    <xdr:to>
      <xdr:col>28</xdr:col>
      <xdr:colOff>68087</xdr:colOff>
      <xdr:row>33</xdr:row>
      <xdr:rowOff>18142</xdr:rowOff>
    </xdr:to>
    <xdr:sp macro="" textlink="">
      <xdr:nvSpPr>
        <xdr:cNvPr id="85" name="Rectangle: Rounded Corners 84">
          <a:extLst>
            <a:ext uri="{FF2B5EF4-FFF2-40B4-BE49-F238E27FC236}">
              <a16:creationId xmlns:a16="http://schemas.microsoft.com/office/drawing/2014/main" id="{A6430897-23AC-4AC8-B750-F408B261C299}"/>
            </a:ext>
          </a:extLst>
        </xdr:cNvPr>
        <xdr:cNvSpPr/>
      </xdr:nvSpPr>
      <xdr:spPr>
        <a:xfrm>
          <a:off x="12238182" y="2337955"/>
          <a:ext cx="4801723" cy="3871437"/>
        </a:xfrm>
        <a:prstGeom prst="roundRect">
          <a:avLst>
            <a:gd name="adj" fmla="val 11375"/>
          </a:avLst>
        </a:prstGeom>
        <a:solidFill>
          <a:schemeClr val="bg1"/>
        </a:solidFill>
        <a:ln>
          <a:noFill/>
        </a:ln>
        <a:effectLst>
          <a:outerShdw blurRad="50800" dist="38100" dir="5400000" algn="t" rotWithShape="0">
            <a:srgbClr val="083E16">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569624</xdr:colOff>
      <xdr:row>17</xdr:row>
      <xdr:rowOff>139270</xdr:rowOff>
    </xdr:from>
    <xdr:to>
      <xdr:col>27</xdr:col>
      <xdr:colOff>308429</xdr:colOff>
      <xdr:row>33</xdr:row>
      <xdr:rowOff>73455</xdr:rowOff>
    </xdr:to>
    <xdr:graphicFrame macro="">
      <xdr:nvGraphicFramePr>
        <xdr:cNvPr id="77" name="Chart 76">
          <a:extLst>
            <a:ext uri="{FF2B5EF4-FFF2-40B4-BE49-F238E27FC236}">
              <a16:creationId xmlns:a16="http://schemas.microsoft.com/office/drawing/2014/main" id="{B18402C3-B4C2-49E2-B6E8-21D75FBC01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20</xdr:col>
      <xdr:colOff>259992</xdr:colOff>
      <xdr:row>33</xdr:row>
      <xdr:rowOff>149877</xdr:rowOff>
    </xdr:from>
    <xdr:to>
      <xdr:col>28</xdr:col>
      <xdr:colOff>404091</xdr:colOff>
      <xdr:row>41</xdr:row>
      <xdr:rowOff>76970</xdr:rowOff>
    </xdr:to>
    <xdr:sp macro="" textlink="">
      <xdr:nvSpPr>
        <xdr:cNvPr id="81" name="TextBox 80">
          <a:extLst>
            <a:ext uri="{FF2B5EF4-FFF2-40B4-BE49-F238E27FC236}">
              <a16:creationId xmlns:a16="http://schemas.microsoft.com/office/drawing/2014/main" id="{26E889C3-6CD8-4A5F-ABF1-698A5F551307}"/>
            </a:ext>
          </a:extLst>
        </xdr:cNvPr>
        <xdr:cNvSpPr txBox="1"/>
      </xdr:nvSpPr>
      <xdr:spPr>
        <a:xfrm>
          <a:off x="12575144" y="6499877"/>
          <a:ext cx="5070159" cy="14664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latin typeface="Raleway SemiBold" pitchFamily="2" charset="0"/>
            </a:rPr>
            <a:t>% Salary Hike by Performance</a:t>
          </a:r>
          <a:r>
            <a:rPr lang="en-US" sz="2800" baseline="0">
              <a:latin typeface="Raleway SemiBold" pitchFamily="2" charset="0"/>
            </a:rPr>
            <a:t> </a:t>
          </a:r>
          <a:r>
            <a:rPr lang="en-US" sz="2800">
              <a:latin typeface="Raleway SemiBold" pitchFamily="2" charset="0"/>
            </a:rPr>
            <a:t>Rating</a:t>
          </a:r>
          <a:endParaRPr lang="en-US" sz="3600" b="0">
            <a:solidFill>
              <a:sysClr val="windowText" lastClr="000000"/>
            </a:solidFill>
            <a:latin typeface="Raleway SemiBold" pitchFamily="2" charset="0"/>
            <a:ea typeface="Microsoft Sans Serif" panose="020B0604020202020204" pitchFamily="34" charset="0"/>
            <a:cs typeface="Microsoft Sans Serif" panose="020B0604020202020204" pitchFamily="34" charset="0"/>
          </a:endParaRPr>
        </a:p>
      </xdr:txBody>
    </xdr:sp>
    <xdr:clientData/>
  </xdr:twoCellAnchor>
  <xdr:twoCellAnchor>
    <xdr:from>
      <xdr:col>20</xdr:col>
      <xdr:colOff>98971</xdr:colOff>
      <xdr:row>37</xdr:row>
      <xdr:rowOff>11412</xdr:rowOff>
    </xdr:from>
    <xdr:to>
      <xdr:col>27</xdr:col>
      <xdr:colOff>379247</xdr:colOff>
      <xdr:row>51</xdr:row>
      <xdr:rowOff>149454</xdr:rowOff>
    </xdr:to>
    <xdr:graphicFrame macro="">
      <xdr:nvGraphicFramePr>
        <xdr:cNvPr id="84" name="Chart 83">
          <a:extLst>
            <a:ext uri="{FF2B5EF4-FFF2-40B4-BE49-F238E27FC236}">
              <a16:creationId xmlns:a16="http://schemas.microsoft.com/office/drawing/2014/main" id="{3E62105B-A805-45F9-BA88-B5240172A3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19</xdr:col>
      <xdr:colOff>142665</xdr:colOff>
      <xdr:row>13</xdr:row>
      <xdr:rowOff>187380</xdr:rowOff>
    </xdr:from>
    <xdr:to>
      <xdr:col>28</xdr:col>
      <xdr:colOff>23178</xdr:colOff>
      <xdr:row>25</xdr:row>
      <xdr:rowOff>84663</xdr:rowOff>
    </xdr:to>
    <xdr:sp macro="" textlink="">
      <xdr:nvSpPr>
        <xdr:cNvPr id="86" name="TextBox 85">
          <a:extLst>
            <a:ext uri="{FF2B5EF4-FFF2-40B4-BE49-F238E27FC236}">
              <a16:creationId xmlns:a16="http://schemas.microsoft.com/office/drawing/2014/main" id="{36A28F7B-D182-428C-BC5A-2836E7B98A7A}"/>
            </a:ext>
          </a:extLst>
        </xdr:cNvPr>
        <xdr:cNvSpPr txBox="1"/>
      </xdr:nvSpPr>
      <xdr:spPr>
        <a:xfrm>
          <a:off x="11842059" y="2688895"/>
          <a:ext cx="5422331" cy="2206374"/>
        </a:xfrm>
        <a:prstGeom prst="rect">
          <a:avLst/>
        </a:prstGeom>
        <a:noFill/>
        <a:ln w="9525" cmpd="sng">
          <a:noFill/>
        </a:ln>
        <a:effectLst>
          <a:glow rad="152400">
            <a:schemeClr val="accent4">
              <a:satMod val="175000"/>
              <a:alpha val="63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2800" b="1" i="0" u="none" strike="noStrike">
              <a:solidFill>
                <a:srgbClr val="000000"/>
              </a:solidFill>
              <a:latin typeface="Raleway SemiBold" pitchFamily="2" charset="0"/>
              <a:ea typeface="Calibri"/>
              <a:cs typeface="Calibri"/>
            </a:rPr>
            <a:t>SalarySlab Distribution </a:t>
          </a:r>
        </a:p>
      </xdr:txBody>
    </xdr:sp>
    <xdr:clientData/>
  </xdr:twoCellAnchor>
  <xdr:twoCellAnchor editAs="oneCell">
    <xdr:from>
      <xdr:col>16</xdr:col>
      <xdr:colOff>97692</xdr:colOff>
      <xdr:row>6</xdr:row>
      <xdr:rowOff>97695</xdr:rowOff>
    </xdr:from>
    <xdr:to>
      <xdr:col>36</xdr:col>
      <xdr:colOff>521026</xdr:colOff>
      <xdr:row>10</xdr:row>
      <xdr:rowOff>113974</xdr:rowOff>
    </xdr:to>
    <mc:AlternateContent xmlns:mc="http://schemas.openxmlformats.org/markup-compatibility/2006" xmlns:a14="http://schemas.microsoft.com/office/drawing/2010/main">
      <mc:Choice Requires="a14">
        <xdr:graphicFrame macro="">
          <xdr:nvGraphicFramePr>
            <xdr:cNvPr id="87" name="Department 2">
              <a:extLst>
                <a:ext uri="{FF2B5EF4-FFF2-40B4-BE49-F238E27FC236}">
                  <a16:creationId xmlns:a16="http://schemas.microsoft.com/office/drawing/2014/main" id="{F2BD384E-C840-4C1F-B7A9-9201BEFAFAE6}"/>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9795874" y="1223377"/>
              <a:ext cx="12546061" cy="7667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264581</xdr:colOff>
      <xdr:row>1</xdr:row>
      <xdr:rowOff>150610</xdr:rowOff>
    </xdr:from>
    <xdr:to>
      <xdr:col>14</xdr:col>
      <xdr:colOff>81408</xdr:colOff>
      <xdr:row>6</xdr:row>
      <xdr:rowOff>16284</xdr:rowOff>
    </xdr:to>
    <mc:AlternateContent xmlns:mc="http://schemas.openxmlformats.org/markup-compatibility/2006" xmlns:a14="http://schemas.microsoft.com/office/drawing/2010/main">
      <mc:Choice Requires="a14">
        <xdr:graphicFrame macro="">
          <xdr:nvGraphicFramePr>
            <xdr:cNvPr id="88" name="JobLevel">
              <a:extLst>
                <a:ext uri="{FF2B5EF4-FFF2-40B4-BE49-F238E27FC236}">
                  <a16:creationId xmlns:a16="http://schemas.microsoft.com/office/drawing/2014/main" id="{688509B2-DB9D-4C55-B49C-F8C3A5891C54}"/>
                </a:ext>
              </a:extLst>
            </xdr:cNvPr>
            <xdr:cNvGraphicFramePr/>
          </xdr:nvGraphicFramePr>
          <xdr:xfrm>
            <a:off x="0" y="0"/>
            <a:ext cx="0" cy="0"/>
          </xdr:xfrm>
          <a:graphic>
            <a:graphicData uri="http://schemas.microsoft.com/office/drawing/2010/slicer">
              <sle:slicer xmlns:sle="http://schemas.microsoft.com/office/drawing/2010/slicer" name="JobLevel"/>
            </a:graphicData>
          </a:graphic>
        </xdr:graphicFrame>
      </mc:Choice>
      <mc:Fallback xmlns="">
        <xdr:sp macro="" textlink="">
          <xdr:nvSpPr>
            <xdr:cNvPr id="0" name=""/>
            <xdr:cNvSpPr>
              <a:spLocks noTextEdit="1"/>
            </xdr:cNvSpPr>
          </xdr:nvSpPr>
          <xdr:spPr>
            <a:xfrm>
              <a:off x="5719808" y="338224"/>
              <a:ext cx="2847509" cy="8037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195382</xdr:colOff>
      <xdr:row>0</xdr:row>
      <xdr:rowOff>89551</xdr:rowOff>
    </xdr:from>
    <xdr:to>
      <xdr:col>36</xdr:col>
      <xdr:colOff>537306</xdr:colOff>
      <xdr:row>7</xdr:row>
      <xdr:rowOff>81410</xdr:rowOff>
    </xdr:to>
    <mc:AlternateContent xmlns:mc="http://schemas.openxmlformats.org/markup-compatibility/2006" xmlns:a14="http://schemas.microsoft.com/office/drawing/2010/main">
      <mc:Choice Requires="a14">
        <xdr:graphicFrame macro="">
          <xdr:nvGraphicFramePr>
            <xdr:cNvPr id="89" name="JobRole 1">
              <a:extLst>
                <a:ext uri="{FF2B5EF4-FFF2-40B4-BE49-F238E27FC236}">
                  <a16:creationId xmlns:a16="http://schemas.microsoft.com/office/drawing/2014/main" id="{266A6F7E-E178-42ED-B609-BAA6390E659E}"/>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mlns="">
        <xdr:sp macro="" textlink="">
          <xdr:nvSpPr>
            <xdr:cNvPr id="0" name=""/>
            <xdr:cNvSpPr>
              <a:spLocks noTextEdit="1"/>
            </xdr:cNvSpPr>
          </xdr:nvSpPr>
          <xdr:spPr>
            <a:xfrm>
              <a:off x="8681291" y="89551"/>
              <a:ext cx="13676924" cy="13051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354133</xdr:colOff>
      <xdr:row>0</xdr:row>
      <xdr:rowOff>77340</xdr:rowOff>
    </xdr:from>
    <xdr:to>
      <xdr:col>9</xdr:col>
      <xdr:colOff>81410</xdr:colOff>
      <xdr:row>6</xdr:row>
      <xdr:rowOff>48847</xdr:rowOff>
    </xdr:to>
    <mc:AlternateContent xmlns:mc="http://schemas.openxmlformats.org/markup-compatibility/2006" xmlns:a14="http://schemas.microsoft.com/office/drawing/2010/main">
      <mc:Choice Requires="a14">
        <xdr:graphicFrame macro="">
          <xdr:nvGraphicFramePr>
            <xdr:cNvPr id="90" name="SalarySlab">
              <a:extLst>
                <a:ext uri="{FF2B5EF4-FFF2-40B4-BE49-F238E27FC236}">
                  <a16:creationId xmlns:a16="http://schemas.microsoft.com/office/drawing/2014/main" id="{F529D07B-904D-4768-B6B2-6C219455E958}"/>
                </a:ext>
              </a:extLst>
            </xdr:cNvPr>
            <xdr:cNvGraphicFramePr/>
          </xdr:nvGraphicFramePr>
          <xdr:xfrm>
            <a:off x="0" y="0"/>
            <a:ext cx="0" cy="0"/>
          </xdr:xfrm>
          <a:graphic>
            <a:graphicData uri="http://schemas.microsoft.com/office/drawing/2010/slicer">
              <sle:slicer xmlns:sle="http://schemas.microsoft.com/office/drawing/2010/slicer" name="SalarySlab"/>
            </a:graphicData>
          </a:graphic>
        </xdr:graphicFrame>
      </mc:Choice>
      <mc:Fallback xmlns="">
        <xdr:sp macro="" textlink="">
          <xdr:nvSpPr>
            <xdr:cNvPr id="0" name=""/>
            <xdr:cNvSpPr>
              <a:spLocks noTextEdit="1"/>
            </xdr:cNvSpPr>
          </xdr:nvSpPr>
          <xdr:spPr>
            <a:xfrm>
              <a:off x="2778678" y="77340"/>
              <a:ext cx="2757959" cy="10971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70882</xdr:colOff>
      <xdr:row>0</xdr:row>
      <xdr:rowOff>0</xdr:rowOff>
    </xdr:from>
    <xdr:to>
      <xdr:col>37</xdr:col>
      <xdr:colOff>181097</xdr:colOff>
      <xdr:row>13</xdr:row>
      <xdr:rowOff>38939</xdr:rowOff>
    </xdr:to>
    <xdr:sp macro="" textlink="">
      <xdr:nvSpPr>
        <xdr:cNvPr id="2" name="Rectangle: Rounded Corners 1">
          <a:extLst>
            <a:ext uri="{FF2B5EF4-FFF2-40B4-BE49-F238E27FC236}">
              <a16:creationId xmlns:a16="http://schemas.microsoft.com/office/drawing/2014/main" id="{926F0F50-A5DC-4C2B-90F0-ED4936B4567E}"/>
            </a:ext>
          </a:extLst>
        </xdr:cNvPr>
        <xdr:cNvSpPr/>
      </xdr:nvSpPr>
      <xdr:spPr>
        <a:xfrm>
          <a:off x="2480626" y="0"/>
          <a:ext cx="19990599" cy="2367272"/>
        </a:xfrm>
        <a:prstGeom prst="roundRect">
          <a:avLst>
            <a:gd name="adj" fmla="val 14071"/>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a:p>
      </xdr:txBody>
    </xdr:sp>
    <xdr:clientData/>
  </xdr:twoCellAnchor>
  <xdr:twoCellAnchor>
    <xdr:from>
      <xdr:col>0</xdr:col>
      <xdr:colOff>109496</xdr:colOff>
      <xdr:row>0</xdr:row>
      <xdr:rowOff>106233</xdr:rowOff>
    </xdr:from>
    <xdr:to>
      <xdr:col>3</xdr:col>
      <xdr:colOff>527170</xdr:colOff>
      <xdr:row>54</xdr:row>
      <xdr:rowOff>158751</xdr:rowOff>
    </xdr:to>
    <xdr:sp macro="" textlink="">
      <xdr:nvSpPr>
        <xdr:cNvPr id="3" name="Rectangle: Rounded Corners 2">
          <a:extLst>
            <a:ext uri="{FF2B5EF4-FFF2-40B4-BE49-F238E27FC236}">
              <a16:creationId xmlns:a16="http://schemas.microsoft.com/office/drawing/2014/main" id="{856D19CA-FADF-49C3-858D-9D8F80027BC2}"/>
            </a:ext>
          </a:extLst>
        </xdr:cNvPr>
        <xdr:cNvSpPr/>
      </xdr:nvSpPr>
      <xdr:spPr>
        <a:xfrm>
          <a:off x="109496" y="106233"/>
          <a:ext cx="2246474" cy="9996618"/>
        </a:xfrm>
        <a:prstGeom prst="roundRect">
          <a:avLst>
            <a:gd name="adj" fmla="val 12325"/>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4</xdr:col>
      <xdr:colOff>107830</xdr:colOff>
      <xdr:row>13</xdr:row>
      <xdr:rowOff>139230</xdr:rowOff>
    </xdr:from>
    <xdr:to>
      <xdr:col>37</xdr:col>
      <xdr:colOff>239345</xdr:colOff>
      <xdr:row>54</xdr:row>
      <xdr:rowOff>17762</xdr:rowOff>
    </xdr:to>
    <xdr:sp macro="" textlink="">
      <xdr:nvSpPr>
        <xdr:cNvPr id="4" name="Rectangle: Rounded Corners 3">
          <a:extLst>
            <a:ext uri="{FF2B5EF4-FFF2-40B4-BE49-F238E27FC236}">
              <a16:creationId xmlns:a16="http://schemas.microsoft.com/office/drawing/2014/main" id="{98190CEC-EE1A-4B40-A86F-8EF8C770334F}"/>
            </a:ext>
          </a:extLst>
        </xdr:cNvPr>
        <xdr:cNvSpPr/>
      </xdr:nvSpPr>
      <xdr:spPr>
        <a:xfrm>
          <a:off x="2517574" y="2467563"/>
          <a:ext cx="20011899" cy="7221737"/>
        </a:xfrm>
        <a:prstGeom prst="roundRect">
          <a:avLst>
            <a:gd name="adj" fmla="val 2080"/>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289678</xdr:colOff>
      <xdr:row>15</xdr:row>
      <xdr:rowOff>6425</xdr:rowOff>
    </xdr:from>
    <xdr:to>
      <xdr:col>11</xdr:col>
      <xdr:colOff>407050</xdr:colOff>
      <xdr:row>22</xdr:row>
      <xdr:rowOff>20055</xdr:rowOff>
    </xdr:to>
    <xdr:sp macro="" textlink="">
      <xdr:nvSpPr>
        <xdr:cNvPr id="5" name="Rectangle: Rounded Corners 4">
          <a:extLst>
            <a:ext uri="{FF2B5EF4-FFF2-40B4-BE49-F238E27FC236}">
              <a16:creationId xmlns:a16="http://schemas.microsoft.com/office/drawing/2014/main" id="{93C864DD-96D1-4E64-98DD-F3E3D78DDF6A}"/>
            </a:ext>
          </a:extLst>
        </xdr:cNvPr>
        <xdr:cNvSpPr/>
      </xdr:nvSpPr>
      <xdr:spPr>
        <a:xfrm>
          <a:off x="2699422" y="2692963"/>
          <a:ext cx="4334423" cy="1267348"/>
        </a:xfrm>
        <a:prstGeom prst="roundRect">
          <a:avLst>
            <a:gd name="adj" fmla="val 9755"/>
          </a:avLst>
        </a:prstGeom>
        <a:gradFill flip="none" rotWithShape="1">
          <a:gsLst>
            <a:gs pos="0">
              <a:srgbClr val="137333"/>
            </a:gs>
            <a:gs pos="83000">
              <a:srgbClr val="083E16"/>
            </a:gs>
          </a:gsLst>
          <a:lin ang="16200000" scaled="1"/>
          <a:tileRect/>
        </a:gra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271601</xdr:colOff>
      <xdr:row>14</xdr:row>
      <xdr:rowOff>169245</xdr:rowOff>
    </xdr:from>
    <xdr:to>
      <xdr:col>29</xdr:col>
      <xdr:colOff>358205</xdr:colOff>
      <xdr:row>22</xdr:row>
      <xdr:rowOff>3773</xdr:rowOff>
    </xdr:to>
    <xdr:sp macro="" textlink="">
      <xdr:nvSpPr>
        <xdr:cNvPr id="7" name="Rectangle: Rounded Corners 6">
          <a:extLst>
            <a:ext uri="{FF2B5EF4-FFF2-40B4-BE49-F238E27FC236}">
              <a16:creationId xmlns:a16="http://schemas.microsoft.com/office/drawing/2014/main" id="{06CDBB21-D1F1-40A9-B7D7-12C75F78FE23}"/>
            </a:ext>
          </a:extLst>
        </xdr:cNvPr>
        <xdr:cNvSpPr/>
      </xdr:nvSpPr>
      <xdr:spPr>
        <a:xfrm>
          <a:off x="14127627" y="2676681"/>
          <a:ext cx="3701219" cy="1267348"/>
        </a:xfrm>
        <a:prstGeom prst="roundRect">
          <a:avLst>
            <a:gd name="adj" fmla="val 12996"/>
          </a:avLst>
        </a:prstGeom>
        <a:solidFill>
          <a:schemeClr val="bg1"/>
        </a:solidFill>
        <a:ln>
          <a:noFill/>
        </a:ln>
        <a:effectLst>
          <a:outerShdw blurRad="50800" dist="38100" dir="5400000" algn="t" rotWithShape="0">
            <a:srgbClr val="0A4E1C">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296178</xdr:colOff>
      <xdr:row>15</xdr:row>
      <xdr:rowOff>22707</xdr:rowOff>
    </xdr:from>
    <xdr:to>
      <xdr:col>23</xdr:col>
      <xdr:colOff>211666</xdr:colOff>
      <xdr:row>22</xdr:row>
      <xdr:rowOff>36337</xdr:rowOff>
    </xdr:to>
    <xdr:sp macro="" textlink="">
      <xdr:nvSpPr>
        <xdr:cNvPr id="8" name="Rectangle: Rounded Corners 7">
          <a:extLst>
            <a:ext uri="{FF2B5EF4-FFF2-40B4-BE49-F238E27FC236}">
              <a16:creationId xmlns:a16="http://schemas.microsoft.com/office/drawing/2014/main" id="{CFF01BAB-F224-485E-BDAF-E9A83000D794}"/>
            </a:ext>
          </a:extLst>
        </xdr:cNvPr>
        <xdr:cNvSpPr/>
      </xdr:nvSpPr>
      <xdr:spPr>
        <a:xfrm>
          <a:off x="10537588" y="2709245"/>
          <a:ext cx="3530104" cy="1267348"/>
        </a:xfrm>
        <a:prstGeom prst="roundRect">
          <a:avLst>
            <a:gd name="adj" fmla="val 9755"/>
          </a:avLst>
        </a:prstGeom>
        <a:solidFill>
          <a:schemeClr val="bg1"/>
        </a:solidFill>
        <a:ln>
          <a:noFill/>
        </a:ln>
        <a:effectLst>
          <a:outerShdw blurRad="50800" dist="38100" dir="5400000" algn="t" rotWithShape="0">
            <a:srgbClr val="083E16">
              <a:alpha val="48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504478</xdr:colOff>
      <xdr:row>14</xdr:row>
      <xdr:rowOff>178217</xdr:rowOff>
    </xdr:from>
    <xdr:to>
      <xdr:col>17</xdr:col>
      <xdr:colOff>162820</xdr:colOff>
      <xdr:row>22</xdr:row>
      <xdr:rowOff>21256</xdr:rowOff>
    </xdr:to>
    <xdr:sp macro="" textlink="">
      <xdr:nvSpPr>
        <xdr:cNvPr id="9" name="Rectangle: Rounded Corners 8">
          <a:extLst>
            <a:ext uri="{FF2B5EF4-FFF2-40B4-BE49-F238E27FC236}">
              <a16:creationId xmlns:a16="http://schemas.microsoft.com/office/drawing/2014/main" id="{135BE0FD-BDA8-4E27-88EC-6FBE9DE58C97}"/>
            </a:ext>
          </a:extLst>
        </xdr:cNvPr>
        <xdr:cNvSpPr/>
      </xdr:nvSpPr>
      <xdr:spPr>
        <a:xfrm>
          <a:off x="7131273" y="2685653"/>
          <a:ext cx="3272957" cy="1275859"/>
        </a:xfrm>
        <a:prstGeom prst="roundRect">
          <a:avLst>
            <a:gd name="adj" fmla="val 15695"/>
          </a:avLst>
        </a:prstGeom>
        <a:solidFill>
          <a:schemeClr val="bg1"/>
        </a:solidFill>
        <a:ln>
          <a:noFill/>
        </a:ln>
        <a:effectLst>
          <a:outerShdw blurRad="50800" dist="38100" dir="5400000" algn="t" rotWithShape="0">
            <a:srgbClr val="083E16">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284525</xdr:colOff>
      <xdr:row>14</xdr:row>
      <xdr:rowOff>144912</xdr:rowOff>
    </xdr:from>
    <xdr:to>
      <xdr:col>12</xdr:col>
      <xdr:colOff>130256</xdr:colOff>
      <xdr:row>19</xdr:row>
      <xdr:rowOff>146539</xdr:rowOff>
    </xdr:to>
    <xdr:sp macro="" textlink="">
      <xdr:nvSpPr>
        <xdr:cNvPr id="11" name="TextBox 10">
          <a:extLst>
            <a:ext uri="{FF2B5EF4-FFF2-40B4-BE49-F238E27FC236}">
              <a16:creationId xmlns:a16="http://schemas.microsoft.com/office/drawing/2014/main" id="{99D13640-1210-4978-A5B7-5D06358EA542}"/>
            </a:ext>
          </a:extLst>
        </xdr:cNvPr>
        <xdr:cNvSpPr txBox="1"/>
      </xdr:nvSpPr>
      <xdr:spPr>
        <a:xfrm>
          <a:off x="2694269" y="2652348"/>
          <a:ext cx="4665218" cy="897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i="0" u="none" strike="noStrike">
              <a:solidFill>
                <a:schemeClr val="bg1"/>
              </a:solidFill>
              <a:effectLst/>
              <a:latin typeface="Raleway SemiBold" pitchFamily="2" charset="0"/>
              <a:ea typeface="+mn-ea"/>
              <a:cs typeface="+mn-cs"/>
            </a:rPr>
            <a:t>Average Environment Satisfaction</a:t>
          </a:r>
          <a:r>
            <a:rPr lang="en-US" sz="3600">
              <a:solidFill>
                <a:schemeClr val="bg1"/>
              </a:solidFill>
              <a:latin typeface="Raleway SemiBold" pitchFamily="2" charset="0"/>
            </a:rPr>
            <a:t> </a:t>
          </a:r>
          <a:endParaRPr lang="en-US" sz="3200" b="1">
            <a:solidFill>
              <a:schemeClr val="bg1"/>
            </a:solidFill>
            <a:latin typeface="Raleway SemiBold" pitchFamily="2" charset="0"/>
            <a:ea typeface="Microsoft Sans Serif" panose="020B0604020202020204" pitchFamily="34" charset="0"/>
            <a:cs typeface="Microsoft Sans Serif" panose="020B0604020202020204" pitchFamily="34" charset="0"/>
          </a:endParaRPr>
        </a:p>
      </xdr:txBody>
    </xdr:sp>
    <xdr:clientData/>
  </xdr:twoCellAnchor>
  <xdr:twoCellAnchor>
    <xdr:from>
      <xdr:col>4</xdr:col>
      <xdr:colOff>317089</xdr:colOff>
      <xdr:row>17</xdr:row>
      <xdr:rowOff>71182</xdr:rowOff>
    </xdr:from>
    <xdr:to>
      <xdr:col>6</xdr:col>
      <xdr:colOff>381666</xdr:colOff>
      <xdr:row>20</xdr:row>
      <xdr:rowOff>118880</xdr:rowOff>
    </xdr:to>
    <xdr:sp macro="" textlink="performance!B4">
      <xdr:nvSpPr>
        <xdr:cNvPr id="12" name="TextBox 11">
          <a:extLst>
            <a:ext uri="{FF2B5EF4-FFF2-40B4-BE49-F238E27FC236}">
              <a16:creationId xmlns:a16="http://schemas.microsoft.com/office/drawing/2014/main" id="{4D37E11B-93C6-4563-882E-643C9773E499}"/>
            </a:ext>
          </a:extLst>
        </xdr:cNvPr>
        <xdr:cNvSpPr txBox="1"/>
      </xdr:nvSpPr>
      <xdr:spPr>
        <a:xfrm>
          <a:off x="2755489" y="3201732"/>
          <a:ext cx="1283777" cy="600148"/>
        </a:xfrm>
        <a:prstGeom prst="rect">
          <a:avLst/>
        </a:prstGeom>
        <a:noFill/>
        <a:ln w="9525" cmpd="sng">
          <a:noFill/>
        </a:ln>
        <a:effectLst>
          <a:glow rad="152400">
            <a:schemeClr val="accent4">
              <a:satMod val="175000"/>
              <a:alpha val="63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015F97D-09E3-468D-B6F2-6437FDDE7CF1}" type="TxLink">
            <a:rPr lang="en-US" sz="4400" b="1" i="0" u="none" strike="noStrike">
              <a:solidFill>
                <a:schemeClr val="bg1"/>
              </a:solidFill>
              <a:latin typeface="+mn-lt"/>
              <a:ea typeface="Calibri"/>
              <a:cs typeface="Calibri"/>
            </a:rPr>
            <a:pPr/>
            <a:t>2.72</a:t>
          </a:fld>
          <a:endParaRPr lang="en-US" sz="11500" b="1">
            <a:solidFill>
              <a:schemeClr val="bg1"/>
            </a:solidFill>
            <a:latin typeface="+mn-lt"/>
            <a:ea typeface="Calibri" panose="020F0502020204030204" pitchFamily="34" charset="0"/>
            <a:cs typeface="Calibri" panose="020F0502020204030204" pitchFamily="34" charset="0"/>
          </a:endParaRPr>
        </a:p>
      </xdr:txBody>
    </xdr:sp>
    <xdr:clientData/>
  </xdr:twoCellAnchor>
  <xdr:twoCellAnchor>
    <xdr:from>
      <xdr:col>11</xdr:col>
      <xdr:colOff>475659</xdr:colOff>
      <xdr:row>14</xdr:row>
      <xdr:rowOff>133790</xdr:rowOff>
    </xdr:from>
    <xdr:to>
      <xdr:col>19</xdr:col>
      <xdr:colOff>227949</xdr:colOff>
      <xdr:row>18</xdr:row>
      <xdr:rowOff>81410</xdr:rowOff>
    </xdr:to>
    <xdr:sp macro="" textlink="">
      <xdr:nvSpPr>
        <xdr:cNvPr id="13" name="TextBox 12">
          <a:extLst>
            <a:ext uri="{FF2B5EF4-FFF2-40B4-BE49-F238E27FC236}">
              <a16:creationId xmlns:a16="http://schemas.microsoft.com/office/drawing/2014/main" id="{19B40546-EBA9-4450-937C-174D62E83158}"/>
            </a:ext>
          </a:extLst>
        </xdr:cNvPr>
        <xdr:cNvSpPr txBox="1"/>
      </xdr:nvSpPr>
      <xdr:spPr>
        <a:xfrm>
          <a:off x="7102454" y="2641226"/>
          <a:ext cx="4571777" cy="664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i="0" u="none" strike="noStrike">
              <a:solidFill>
                <a:schemeClr val="dk1"/>
              </a:solidFill>
              <a:effectLst/>
              <a:latin typeface="Raleway SemiBold" pitchFamily="2" charset="0"/>
              <a:ea typeface="+mn-ea"/>
              <a:cs typeface="+mn-cs"/>
            </a:rPr>
            <a:t>Average Job Satisfaction</a:t>
          </a:r>
          <a:r>
            <a:rPr lang="en-US" sz="3600">
              <a:latin typeface="Raleway SemiBold" pitchFamily="2" charset="0"/>
            </a:rPr>
            <a:t> </a:t>
          </a:r>
          <a:endParaRPr lang="en-US" sz="3200" b="1">
            <a:solidFill>
              <a:sysClr val="windowText" lastClr="000000"/>
            </a:solidFill>
            <a:latin typeface="Raleway SemiBold" pitchFamily="2" charset="0"/>
            <a:ea typeface="Microsoft Sans Serif" panose="020B0604020202020204" pitchFamily="34" charset="0"/>
            <a:cs typeface="Microsoft Sans Serif" panose="020B0604020202020204" pitchFamily="34" charset="0"/>
          </a:endParaRPr>
        </a:p>
      </xdr:txBody>
    </xdr:sp>
    <xdr:clientData/>
  </xdr:twoCellAnchor>
  <xdr:twoCellAnchor>
    <xdr:from>
      <xdr:col>17</xdr:col>
      <xdr:colOff>256419</xdr:colOff>
      <xdr:row>14</xdr:row>
      <xdr:rowOff>109341</xdr:rowOff>
    </xdr:from>
    <xdr:to>
      <xdr:col>23</xdr:col>
      <xdr:colOff>130256</xdr:colOff>
      <xdr:row>18</xdr:row>
      <xdr:rowOff>146538</xdr:rowOff>
    </xdr:to>
    <xdr:sp macro="" textlink="">
      <xdr:nvSpPr>
        <xdr:cNvPr id="16" name="TextBox 15">
          <a:extLst>
            <a:ext uri="{FF2B5EF4-FFF2-40B4-BE49-F238E27FC236}">
              <a16:creationId xmlns:a16="http://schemas.microsoft.com/office/drawing/2014/main" id="{9E3D3031-333D-4BA4-9443-CFE362B2111D}"/>
            </a:ext>
          </a:extLst>
        </xdr:cNvPr>
        <xdr:cNvSpPr txBox="1"/>
      </xdr:nvSpPr>
      <xdr:spPr>
        <a:xfrm>
          <a:off x="10497829" y="2616777"/>
          <a:ext cx="3488453" cy="753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i="0" u="none" strike="noStrike">
              <a:solidFill>
                <a:schemeClr val="dk1"/>
              </a:solidFill>
              <a:effectLst/>
              <a:latin typeface="Raleway SemiBold" pitchFamily="2" charset="0"/>
              <a:ea typeface="+mn-ea"/>
              <a:cs typeface="+mn-cs"/>
            </a:rPr>
            <a:t>Average WorkLifeBalance</a:t>
          </a:r>
          <a:r>
            <a:rPr lang="en-US" sz="3600">
              <a:latin typeface="Raleway SemiBold" pitchFamily="2" charset="0"/>
            </a:rPr>
            <a:t> </a:t>
          </a:r>
          <a:endParaRPr lang="en-US" sz="3200" b="0">
            <a:solidFill>
              <a:sysClr val="windowText" lastClr="000000"/>
            </a:solidFill>
            <a:latin typeface="Raleway SemiBold" pitchFamily="2" charset="0"/>
            <a:ea typeface="Microsoft Sans Serif" panose="020B0604020202020204" pitchFamily="34" charset="0"/>
            <a:cs typeface="Microsoft Sans Serif" panose="020B0604020202020204" pitchFamily="34" charset="0"/>
          </a:endParaRPr>
        </a:p>
      </xdr:txBody>
    </xdr:sp>
    <xdr:clientData/>
  </xdr:twoCellAnchor>
  <xdr:twoCellAnchor>
    <xdr:from>
      <xdr:col>12</xdr:col>
      <xdr:colOff>104738</xdr:colOff>
      <xdr:row>17</xdr:row>
      <xdr:rowOff>117796</xdr:rowOff>
    </xdr:from>
    <xdr:to>
      <xdr:col>14</xdr:col>
      <xdr:colOff>169315</xdr:colOff>
      <xdr:row>22</xdr:row>
      <xdr:rowOff>16282</xdr:rowOff>
    </xdr:to>
    <xdr:sp macro="" textlink="performance!B8">
      <xdr:nvSpPr>
        <xdr:cNvPr id="17" name="TextBox 16">
          <a:extLst>
            <a:ext uri="{FF2B5EF4-FFF2-40B4-BE49-F238E27FC236}">
              <a16:creationId xmlns:a16="http://schemas.microsoft.com/office/drawing/2014/main" id="{8286DFDD-FCF1-429A-9D14-96895791686F}"/>
            </a:ext>
          </a:extLst>
        </xdr:cNvPr>
        <xdr:cNvSpPr txBox="1"/>
      </xdr:nvSpPr>
      <xdr:spPr>
        <a:xfrm>
          <a:off x="7333969" y="3162540"/>
          <a:ext cx="1269449" cy="793998"/>
        </a:xfrm>
        <a:prstGeom prst="rect">
          <a:avLst/>
        </a:prstGeom>
        <a:noFill/>
        <a:ln w="9525" cmpd="sng">
          <a:noFill/>
        </a:ln>
        <a:effectLst>
          <a:glow rad="152400">
            <a:schemeClr val="accent4">
              <a:satMod val="175000"/>
              <a:alpha val="63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75F34A0-C8EB-46FF-9292-6F624DC64DF9}" type="TxLink">
            <a:rPr lang="en-US" sz="4400" b="1" i="0" u="none" strike="noStrike">
              <a:solidFill>
                <a:schemeClr val="tx1"/>
              </a:solidFill>
              <a:latin typeface="+mn-lt"/>
              <a:ea typeface="Calibri"/>
              <a:cs typeface="Calibri"/>
            </a:rPr>
            <a:pPr marL="0" indent="0"/>
            <a:t>2.73</a:t>
          </a:fld>
          <a:endParaRPr lang="en-US" sz="4400" b="1" i="0" u="none" strike="noStrike">
            <a:solidFill>
              <a:schemeClr val="tx1"/>
            </a:solidFill>
            <a:latin typeface="+mn-lt"/>
            <a:ea typeface="Calibri"/>
            <a:cs typeface="Calibri"/>
          </a:endParaRPr>
        </a:p>
      </xdr:txBody>
    </xdr:sp>
    <xdr:clientData/>
  </xdr:twoCellAnchor>
  <xdr:twoCellAnchor>
    <xdr:from>
      <xdr:col>23</xdr:col>
      <xdr:colOff>437003</xdr:colOff>
      <xdr:row>17</xdr:row>
      <xdr:rowOff>145252</xdr:rowOff>
    </xdr:from>
    <xdr:to>
      <xdr:col>25</xdr:col>
      <xdr:colOff>501581</xdr:colOff>
      <xdr:row>21</xdr:row>
      <xdr:rowOff>146539</xdr:rowOff>
    </xdr:to>
    <xdr:sp macro="" textlink="performance!B15">
      <xdr:nvSpPr>
        <xdr:cNvPr id="18" name="TextBox 17">
          <a:extLst>
            <a:ext uri="{FF2B5EF4-FFF2-40B4-BE49-F238E27FC236}">
              <a16:creationId xmlns:a16="http://schemas.microsoft.com/office/drawing/2014/main" id="{9C510E3D-ED97-48CE-A343-4A20B75A2C51}"/>
            </a:ext>
          </a:extLst>
        </xdr:cNvPr>
        <xdr:cNvSpPr txBox="1"/>
      </xdr:nvSpPr>
      <xdr:spPr>
        <a:xfrm>
          <a:off x="14293029" y="3189996"/>
          <a:ext cx="1269449" cy="717697"/>
        </a:xfrm>
        <a:prstGeom prst="rect">
          <a:avLst/>
        </a:prstGeom>
        <a:noFill/>
        <a:ln w="9525" cmpd="sng">
          <a:noFill/>
        </a:ln>
        <a:effectLst>
          <a:glow rad="152400">
            <a:schemeClr val="accent4">
              <a:satMod val="175000"/>
              <a:alpha val="63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B37060A-583A-43CD-A15A-64BB6E45FD97}" type="TxLink">
            <a:rPr lang="en-US" sz="4400" b="1" i="0" u="none" strike="noStrike">
              <a:solidFill>
                <a:schemeClr val="tx1"/>
              </a:solidFill>
              <a:latin typeface="+mn-lt"/>
              <a:ea typeface="Calibri"/>
              <a:cs typeface="Calibri"/>
            </a:rPr>
            <a:pPr marL="0" indent="0"/>
            <a:t>2.92</a:t>
          </a:fld>
          <a:endParaRPr lang="en-US" sz="4400" b="1" i="0" u="none" strike="noStrike">
            <a:solidFill>
              <a:schemeClr val="tx1"/>
            </a:solidFill>
            <a:latin typeface="+mn-lt"/>
            <a:ea typeface="Calibri"/>
            <a:cs typeface="Calibri"/>
          </a:endParaRPr>
        </a:p>
      </xdr:txBody>
    </xdr:sp>
    <xdr:clientData/>
  </xdr:twoCellAnchor>
  <xdr:twoCellAnchor>
    <xdr:from>
      <xdr:col>15</xdr:col>
      <xdr:colOff>439616</xdr:colOff>
      <xdr:row>23</xdr:row>
      <xdr:rowOff>30713</xdr:rowOff>
    </xdr:from>
    <xdr:to>
      <xdr:col>29</xdr:col>
      <xdr:colOff>65127</xdr:colOff>
      <xdr:row>35</xdr:row>
      <xdr:rowOff>146538</xdr:rowOff>
    </xdr:to>
    <xdr:sp macro="" textlink="">
      <xdr:nvSpPr>
        <xdr:cNvPr id="19" name="Rectangle: Rounded Corners 18">
          <a:extLst>
            <a:ext uri="{FF2B5EF4-FFF2-40B4-BE49-F238E27FC236}">
              <a16:creationId xmlns:a16="http://schemas.microsoft.com/office/drawing/2014/main" id="{36AEEEC5-D1CA-4A21-977F-EAD54EFB0800}"/>
            </a:ext>
          </a:extLst>
        </xdr:cNvPr>
        <xdr:cNvSpPr/>
      </xdr:nvSpPr>
      <xdr:spPr>
        <a:xfrm>
          <a:off x="9476154" y="4150072"/>
          <a:ext cx="8059614" cy="2265056"/>
        </a:xfrm>
        <a:prstGeom prst="roundRect">
          <a:avLst>
            <a:gd name="adj" fmla="val 10835"/>
          </a:avLst>
        </a:prstGeom>
        <a:solidFill>
          <a:schemeClr val="bg1"/>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423333</xdr:colOff>
      <xdr:row>14</xdr:row>
      <xdr:rowOff>162819</xdr:rowOff>
    </xdr:from>
    <xdr:to>
      <xdr:col>37</xdr:col>
      <xdr:colOff>65128</xdr:colOff>
      <xdr:row>52</xdr:row>
      <xdr:rowOff>146539</xdr:rowOff>
    </xdr:to>
    <xdr:sp macro="" textlink="">
      <xdr:nvSpPr>
        <xdr:cNvPr id="20" name="Rectangle: Rounded Corners 19">
          <a:extLst>
            <a:ext uri="{FF2B5EF4-FFF2-40B4-BE49-F238E27FC236}">
              <a16:creationId xmlns:a16="http://schemas.microsoft.com/office/drawing/2014/main" id="{97F903FB-524F-438B-B738-4B6CDF3D6744}"/>
            </a:ext>
          </a:extLst>
        </xdr:cNvPr>
        <xdr:cNvSpPr/>
      </xdr:nvSpPr>
      <xdr:spPr>
        <a:xfrm>
          <a:off x="17893974" y="2670255"/>
          <a:ext cx="4461282" cy="6789617"/>
        </a:xfrm>
        <a:prstGeom prst="roundRect">
          <a:avLst>
            <a:gd name="adj" fmla="val 6724"/>
          </a:avLst>
        </a:prstGeom>
        <a:solidFill>
          <a:schemeClr val="bg1"/>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220637</xdr:colOff>
      <xdr:row>14</xdr:row>
      <xdr:rowOff>121890</xdr:rowOff>
    </xdr:from>
    <xdr:to>
      <xdr:col>29</xdr:col>
      <xdr:colOff>569871</xdr:colOff>
      <xdr:row>18</xdr:row>
      <xdr:rowOff>162820</xdr:rowOff>
    </xdr:to>
    <xdr:sp macro="" textlink="">
      <xdr:nvSpPr>
        <xdr:cNvPr id="21" name="TextBox 20">
          <a:extLst>
            <a:ext uri="{FF2B5EF4-FFF2-40B4-BE49-F238E27FC236}">
              <a16:creationId xmlns:a16="http://schemas.microsoft.com/office/drawing/2014/main" id="{89346372-E03A-4394-AEDE-25A074CBBB5A}"/>
            </a:ext>
          </a:extLst>
        </xdr:cNvPr>
        <xdr:cNvSpPr txBox="1"/>
      </xdr:nvSpPr>
      <xdr:spPr>
        <a:xfrm>
          <a:off x="14076663" y="2629326"/>
          <a:ext cx="3963849" cy="757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i="0" u="none" strike="noStrike">
              <a:solidFill>
                <a:schemeClr val="dk1"/>
              </a:solidFill>
              <a:effectLst/>
              <a:latin typeface="Raleway SemiBold" pitchFamily="2" charset="0"/>
              <a:ea typeface="+mn-ea"/>
              <a:cs typeface="+mn-cs"/>
            </a:rPr>
            <a:t>Average Performance Rating</a:t>
          </a:r>
          <a:r>
            <a:rPr lang="en-US" sz="3600">
              <a:latin typeface="Raleway SemiBold" pitchFamily="2" charset="0"/>
            </a:rPr>
            <a:t> </a:t>
          </a:r>
          <a:endParaRPr lang="en-US" sz="3200" b="1">
            <a:solidFill>
              <a:sysClr val="windowText" lastClr="000000"/>
            </a:solidFill>
            <a:latin typeface="Raleway SemiBold" pitchFamily="2" charset="0"/>
            <a:ea typeface="Microsoft Sans Serif" panose="020B0604020202020204" pitchFamily="34" charset="0"/>
            <a:cs typeface="Microsoft Sans Serif" panose="020B0604020202020204" pitchFamily="34" charset="0"/>
          </a:endParaRPr>
        </a:p>
      </xdr:txBody>
    </xdr:sp>
    <xdr:clientData/>
  </xdr:twoCellAnchor>
  <xdr:twoCellAnchor>
    <xdr:from>
      <xdr:col>17</xdr:col>
      <xdr:colOff>370376</xdr:colOff>
      <xdr:row>17</xdr:row>
      <xdr:rowOff>98496</xdr:rowOff>
    </xdr:from>
    <xdr:to>
      <xdr:col>19</xdr:col>
      <xdr:colOff>434953</xdr:colOff>
      <xdr:row>20</xdr:row>
      <xdr:rowOff>145346</xdr:rowOff>
    </xdr:to>
    <xdr:sp macro="" textlink="performance!B11">
      <xdr:nvSpPr>
        <xdr:cNvPr id="22" name="TextBox 21">
          <a:extLst>
            <a:ext uri="{FF2B5EF4-FFF2-40B4-BE49-F238E27FC236}">
              <a16:creationId xmlns:a16="http://schemas.microsoft.com/office/drawing/2014/main" id="{AE0EE586-F1E4-4A9F-A15D-B2B9914FC430}"/>
            </a:ext>
          </a:extLst>
        </xdr:cNvPr>
        <xdr:cNvSpPr txBox="1"/>
      </xdr:nvSpPr>
      <xdr:spPr>
        <a:xfrm>
          <a:off x="10611786" y="3143240"/>
          <a:ext cx="1269449" cy="584157"/>
        </a:xfrm>
        <a:prstGeom prst="rect">
          <a:avLst/>
        </a:prstGeom>
        <a:noFill/>
        <a:ln w="9525" cmpd="sng">
          <a:noFill/>
        </a:ln>
        <a:effectLst>
          <a:glow rad="152400">
            <a:schemeClr val="accent4">
              <a:satMod val="175000"/>
              <a:alpha val="63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9692DA0-4A22-40BC-9BF5-83AD2902ED9F}" type="TxLink">
            <a:rPr lang="en-US" sz="4400" b="1" i="0" u="none" strike="noStrike">
              <a:solidFill>
                <a:schemeClr val="tx1"/>
              </a:solidFill>
              <a:latin typeface="+mn-lt"/>
              <a:ea typeface="Calibri"/>
              <a:cs typeface="Calibri"/>
            </a:rPr>
            <a:pPr marL="0" indent="0"/>
            <a:t>2.76</a:t>
          </a:fld>
          <a:endParaRPr lang="en-US" sz="4400" b="1" i="0" u="none" strike="noStrike">
            <a:solidFill>
              <a:schemeClr val="tx1"/>
            </a:solidFill>
            <a:latin typeface="+mn-lt"/>
            <a:ea typeface="Calibri"/>
            <a:cs typeface="Calibri"/>
          </a:endParaRPr>
        </a:p>
      </xdr:txBody>
    </xdr:sp>
    <xdr:clientData/>
  </xdr:twoCellAnchor>
  <xdr:twoCellAnchor>
    <xdr:from>
      <xdr:col>4</xdr:col>
      <xdr:colOff>165874</xdr:colOff>
      <xdr:row>23</xdr:row>
      <xdr:rowOff>8081</xdr:rowOff>
    </xdr:from>
    <xdr:to>
      <xdr:col>15</xdr:col>
      <xdr:colOff>151840</xdr:colOff>
      <xdr:row>53</xdr:row>
      <xdr:rowOff>81410</xdr:rowOff>
    </xdr:to>
    <xdr:sp macro="" textlink="">
      <xdr:nvSpPr>
        <xdr:cNvPr id="24" name="Rectangle: Rounded Corners 23">
          <a:extLst>
            <a:ext uri="{FF2B5EF4-FFF2-40B4-BE49-F238E27FC236}">
              <a16:creationId xmlns:a16="http://schemas.microsoft.com/office/drawing/2014/main" id="{07128027-6901-450B-B4D6-D51E19BED198}"/>
            </a:ext>
          </a:extLst>
        </xdr:cNvPr>
        <xdr:cNvSpPr/>
      </xdr:nvSpPr>
      <xdr:spPr>
        <a:xfrm>
          <a:off x="2575618" y="4127440"/>
          <a:ext cx="6612760" cy="5446406"/>
        </a:xfrm>
        <a:prstGeom prst="roundRect">
          <a:avLst>
            <a:gd name="adj" fmla="val 6351"/>
          </a:avLst>
        </a:prstGeom>
        <a:solidFill>
          <a:schemeClr val="bg1"/>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374488</xdr:colOff>
      <xdr:row>36</xdr:row>
      <xdr:rowOff>65128</xdr:rowOff>
    </xdr:from>
    <xdr:to>
      <xdr:col>28</xdr:col>
      <xdr:colOff>513995</xdr:colOff>
      <xdr:row>53</xdr:row>
      <xdr:rowOff>1479</xdr:rowOff>
    </xdr:to>
    <xdr:sp macro="" textlink="">
      <xdr:nvSpPr>
        <xdr:cNvPr id="25" name="Rectangle: Rounded Corners 24">
          <a:extLst>
            <a:ext uri="{FF2B5EF4-FFF2-40B4-BE49-F238E27FC236}">
              <a16:creationId xmlns:a16="http://schemas.microsoft.com/office/drawing/2014/main" id="{6E61069C-5FDA-4FAF-8B97-435744F824E5}"/>
            </a:ext>
          </a:extLst>
        </xdr:cNvPr>
        <xdr:cNvSpPr/>
      </xdr:nvSpPr>
      <xdr:spPr>
        <a:xfrm>
          <a:off x="9411026" y="6512820"/>
          <a:ext cx="7971174" cy="2981095"/>
        </a:xfrm>
        <a:prstGeom prst="roundRect">
          <a:avLst>
            <a:gd name="adj" fmla="val 10835"/>
          </a:avLst>
        </a:prstGeom>
        <a:solidFill>
          <a:schemeClr val="bg1"/>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154095</xdr:colOff>
      <xdr:row>2</xdr:row>
      <xdr:rowOff>43296</xdr:rowOff>
    </xdr:from>
    <xdr:to>
      <xdr:col>4</xdr:col>
      <xdr:colOff>286774</xdr:colOff>
      <xdr:row>8</xdr:row>
      <xdr:rowOff>173183</xdr:rowOff>
    </xdr:to>
    <xdr:sp macro="" textlink="">
      <xdr:nvSpPr>
        <xdr:cNvPr id="26" name="TextBox 25">
          <a:extLst>
            <a:ext uri="{FF2B5EF4-FFF2-40B4-BE49-F238E27FC236}">
              <a16:creationId xmlns:a16="http://schemas.microsoft.com/office/drawing/2014/main" id="{E5D5DD8F-6C56-4EAF-B558-1754DF5E2155}"/>
            </a:ext>
          </a:extLst>
        </xdr:cNvPr>
        <xdr:cNvSpPr txBox="1"/>
      </xdr:nvSpPr>
      <xdr:spPr>
        <a:xfrm>
          <a:off x="763695" y="411596"/>
          <a:ext cx="1961479" cy="1234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latin typeface="Segoe UI Emoji" panose="020B0502040204020203" pitchFamily="34" charset="0"/>
              <a:ea typeface="Segoe UI Emoji" panose="020B0502040204020203" pitchFamily="34" charset="0"/>
            </a:rPr>
            <a:t>HR Analytics</a:t>
          </a:r>
          <a:r>
            <a:rPr lang="en-US" sz="2000" b="1" baseline="0">
              <a:latin typeface="Segoe UI Emoji" panose="020B0502040204020203" pitchFamily="34" charset="0"/>
              <a:ea typeface="Segoe UI Emoji" panose="020B0502040204020203" pitchFamily="34" charset="0"/>
            </a:rPr>
            <a:t> Dashboard</a:t>
          </a:r>
          <a:endParaRPr lang="en-US" sz="2000" b="1">
            <a:latin typeface="Segoe UI Emoji" panose="020B0502040204020203" pitchFamily="34" charset="0"/>
            <a:ea typeface="Segoe UI Emoji" panose="020B0502040204020203" pitchFamily="34" charset="0"/>
          </a:endParaRPr>
        </a:p>
      </xdr:txBody>
    </xdr:sp>
    <xdr:clientData/>
  </xdr:twoCellAnchor>
  <xdr:twoCellAnchor editAs="oneCell">
    <xdr:from>
      <xdr:col>0</xdr:col>
      <xdr:colOff>242642</xdr:colOff>
      <xdr:row>2</xdr:row>
      <xdr:rowOff>124779</xdr:rowOff>
    </xdr:from>
    <xdr:to>
      <xdr:col>1</xdr:col>
      <xdr:colOff>204840</xdr:colOff>
      <xdr:row>5</xdr:row>
      <xdr:rowOff>148429</xdr:rowOff>
    </xdr:to>
    <xdr:pic>
      <xdr:nvPicPr>
        <xdr:cNvPr id="27" name="Picture 26">
          <a:extLst>
            <a:ext uri="{FF2B5EF4-FFF2-40B4-BE49-F238E27FC236}">
              <a16:creationId xmlns:a16="http://schemas.microsoft.com/office/drawing/2014/main" id="{3AE14B6D-B21F-49C9-8E75-B652A228E4A5}"/>
            </a:ext>
          </a:extLst>
        </xdr:cNvPr>
        <xdr:cNvPicPr>
          <a:picLocks noChangeAspect="1"/>
        </xdr:cNvPicPr>
      </xdr:nvPicPr>
      <xdr:blipFill>
        <a:blip xmlns:r="http://schemas.openxmlformats.org/officeDocument/2006/relationships" r:embed="rId1"/>
        <a:stretch>
          <a:fillRect/>
        </a:stretch>
      </xdr:blipFill>
      <xdr:spPr>
        <a:xfrm>
          <a:off x="242642" y="493079"/>
          <a:ext cx="571798" cy="576100"/>
        </a:xfrm>
        <a:prstGeom prst="rect">
          <a:avLst/>
        </a:prstGeom>
      </xdr:spPr>
    </xdr:pic>
    <xdr:clientData/>
  </xdr:twoCellAnchor>
  <xdr:twoCellAnchor>
    <xdr:from>
      <xdr:col>1</xdr:col>
      <xdr:colOff>9351</xdr:colOff>
      <xdr:row>11</xdr:row>
      <xdr:rowOff>129448</xdr:rowOff>
    </xdr:from>
    <xdr:to>
      <xdr:col>3</xdr:col>
      <xdr:colOff>229038</xdr:colOff>
      <xdr:row>14</xdr:row>
      <xdr:rowOff>64290</xdr:rowOff>
    </xdr:to>
    <xdr:sp macro="" textlink="">
      <xdr:nvSpPr>
        <xdr:cNvPr id="28" name="TextBox 27">
          <a:hlinkClick xmlns:r="http://schemas.openxmlformats.org/officeDocument/2006/relationships" r:id="rId2"/>
          <a:extLst>
            <a:ext uri="{FF2B5EF4-FFF2-40B4-BE49-F238E27FC236}">
              <a16:creationId xmlns:a16="http://schemas.microsoft.com/office/drawing/2014/main" id="{BA640C1B-C979-453C-8CB8-FAD136C5747A}"/>
            </a:ext>
          </a:extLst>
        </xdr:cNvPr>
        <xdr:cNvSpPr txBox="1"/>
      </xdr:nvSpPr>
      <xdr:spPr>
        <a:xfrm>
          <a:off x="618951" y="2155098"/>
          <a:ext cx="1438887" cy="487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baseline="0">
              <a:solidFill>
                <a:schemeClr val="bg1">
                  <a:lumMod val="65000"/>
                </a:schemeClr>
              </a:solidFill>
              <a:latin typeface="Segoe UI Emoji" panose="020B0502040204020203" pitchFamily="34" charset="0"/>
              <a:ea typeface="Segoe UI Emoji" panose="020B0502040204020203" pitchFamily="34" charset="0"/>
            </a:rPr>
            <a:t>Dashboard</a:t>
          </a:r>
          <a:endParaRPr lang="en-US" sz="2000" b="1">
            <a:solidFill>
              <a:schemeClr val="bg1">
                <a:lumMod val="65000"/>
              </a:schemeClr>
            </a:solidFill>
            <a:latin typeface="Segoe UI Emoji" panose="020B0502040204020203" pitchFamily="34" charset="0"/>
            <a:ea typeface="Segoe UI Emoji" panose="020B0502040204020203" pitchFamily="34" charset="0"/>
          </a:endParaRPr>
        </a:p>
      </xdr:txBody>
    </xdr:sp>
    <xdr:clientData/>
  </xdr:twoCellAnchor>
  <xdr:twoCellAnchor>
    <xdr:from>
      <xdr:col>4</xdr:col>
      <xdr:colOff>276087</xdr:colOff>
      <xdr:row>0</xdr:row>
      <xdr:rowOff>0</xdr:rowOff>
    </xdr:from>
    <xdr:to>
      <xdr:col>27</xdr:col>
      <xdr:colOff>427934</xdr:colOff>
      <xdr:row>13</xdr:row>
      <xdr:rowOff>124238</xdr:rowOff>
    </xdr:to>
    <xdr:graphicFrame macro="">
      <xdr:nvGraphicFramePr>
        <xdr:cNvPr id="51" name="Chart 50">
          <a:extLst>
            <a:ext uri="{FF2B5EF4-FFF2-40B4-BE49-F238E27FC236}">
              <a16:creationId xmlns:a16="http://schemas.microsoft.com/office/drawing/2014/main" id="{FD57611E-9421-4EF3-B173-F3C6E92E0D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390769</xdr:colOff>
      <xdr:row>36</xdr:row>
      <xdr:rowOff>171076</xdr:rowOff>
    </xdr:from>
    <xdr:to>
      <xdr:col>27</xdr:col>
      <xdr:colOff>132251</xdr:colOff>
      <xdr:row>43</xdr:row>
      <xdr:rowOff>109987</xdr:rowOff>
    </xdr:to>
    <xdr:sp macro="" textlink="">
      <xdr:nvSpPr>
        <xdr:cNvPr id="57" name="TextBox 56">
          <a:extLst>
            <a:ext uri="{FF2B5EF4-FFF2-40B4-BE49-F238E27FC236}">
              <a16:creationId xmlns:a16="http://schemas.microsoft.com/office/drawing/2014/main" id="{ECDABB5E-295A-49FE-A39B-96D68CF62A50}"/>
            </a:ext>
          </a:extLst>
        </xdr:cNvPr>
        <xdr:cNvSpPr txBox="1"/>
      </xdr:nvSpPr>
      <xdr:spPr>
        <a:xfrm>
          <a:off x="10029743" y="6618768"/>
          <a:ext cx="6368277" cy="1192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i="0" u="none" strike="noStrike">
              <a:solidFill>
                <a:schemeClr val="tx1"/>
              </a:solidFill>
              <a:effectLst/>
              <a:latin typeface="Raleway SemiBold" pitchFamily="2" charset="0"/>
              <a:ea typeface="+mn-ea"/>
              <a:cs typeface="+mn-cs"/>
            </a:rPr>
            <a:t>WorkLifeBalance by Department</a:t>
          </a:r>
          <a:endParaRPr lang="en-US" sz="8000" b="1">
            <a:solidFill>
              <a:schemeClr val="tx1"/>
            </a:solidFill>
            <a:latin typeface="Raleway SemiBold" pitchFamily="2" charset="0"/>
            <a:ea typeface="Microsoft Sans Serif" panose="020B0604020202020204" pitchFamily="34" charset="0"/>
            <a:cs typeface="Microsoft Sans Serif" panose="020B0604020202020204" pitchFamily="34" charset="0"/>
          </a:endParaRPr>
        </a:p>
      </xdr:txBody>
    </xdr:sp>
    <xdr:clientData/>
  </xdr:twoCellAnchor>
  <xdr:twoCellAnchor>
    <xdr:from>
      <xdr:col>29</xdr:col>
      <xdr:colOff>509387</xdr:colOff>
      <xdr:row>16</xdr:row>
      <xdr:rowOff>68172</xdr:rowOff>
    </xdr:from>
    <xdr:to>
      <xdr:col>36</xdr:col>
      <xdr:colOff>293077</xdr:colOff>
      <xdr:row>24</xdr:row>
      <xdr:rowOff>130256</xdr:rowOff>
    </xdr:to>
    <xdr:sp macro="" textlink="'Pivot table'!AB4">
      <xdr:nvSpPr>
        <xdr:cNvPr id="58" name="TextBox 57">
          <a:extLst>
            <a:ext uri="{FF2B5EF4-FFF2-40B4-BE49-F238E27FC236}">
              <a16:creationId xmlns:a16="http://schemas.microsoft.com/office/drawing/2014/main" id="{6AA26FC2-EE1D-42DE-B2E0-1B501D54D038}"/>
            </a:ext>
          </a:extLst>
        </xdr:cNvPr>
        <xdr:cNvSpPr txBox="1"/>
      </xdr:nvSpPr>
      <xdr:spPr>
        <a:xfrm>
          <a:off x="17980028" y="2933813"/>
          <a:ext cx="4000741" cy="1494905"/>
        </a:xfrm>
        <a:prstGeom prst="rect">
          <a:avLst/>
        </a:prstGeom>
        <a:noFill/>
        <a:ln w="9525" cmpd="sng">
          <a:noFill/>
        </a:ln>
        <a:effectLst>
          <a:glow rad="152400">
            <a:schemeClr val="accent4">
              <a:satMod val="175000"/>
              <a:alpha val="63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3200" b="1" i="0" u="none" strike="noStrike">
              <a:solidFill>
                <a:schemeClr val="dk1"/>
              </a:solidFill>
              <a:effectLst/>
              <a:latin typeface="Raleway SemiBold" pitchFamily="2" charset="0"/>
              <a:ea typeface="+mn-ea"/>
              <a:cs typeface="+mn-cs"/>
            </a:rPr>
            <a:t>Performance Rating Distribution</a:t>
          </a:r>
          <a:endParaRPr lang="en-US" sz="6600" b="1" i="0" u="none" strike="noStrike">
            <a:solidFill>
              <a:srgbClr val="000000"/>
            </a:solidFill>
            <a:latin typeface="Raleway SemiBold" pitchFamily="2" charset="0"/>
            <a:ea typeface="Calibri"/>
            <a:cs typeface="Calibri"/>
          </a:endParaRPr>
        </a:p>
      </xdr:txBody>
    </xdr:sp>
    <xdr:clientData/>
  </xdr:twoCellAnchor>
  <xdr:twoCellAnchor>
    <xdr:from>
      <xdr:col>1</xdr:col>
      <xdr:colOff>105526</xdr:colOff>
      <xdr:row>15</xdr:row>
      <xdr:rowOff>140390</xdr:rowOff>
    </xdr:from>
    <xdr:to>
      <xdr:col>3</xdr:col>
      <xdr:colOff>536450</xdr:colOff>
      <xdr:row>18</xdr:row>
      <xdr:rowOff>6145</xdr:rowOff>
    </xdr:to>
    <xdr:sp macro="" textlink="">
      <xdr:nvSpPr>
        <xdr:cNvPr id="66" name="TextBox 65">
          <a:extLst>
            <a:ext uri="{FF2B5EF4-FFF2-40B4-BE49-F238E27FC236}">
              <a16:creationId xmlns:a16="http://schemas.microsoft.com/office/drawing/2014/main" id="{94F4BA08-C187-47FC-AE92-573A35B0BA35}"/>
            </a:ext>
          </a:extLst>
        </xdr:cNvPr>
        <xdr:cNvSpPr txBox="1"/>
      </xdr:nvSpPr>
      <xdr:spPr>
        <a:xfrm>
          <a:off x="715126" y="2902640"/>
          <a:ext cx="1650124" cy="418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a:latin typeface="Segoe UI Emoji" panose="020B0502040204020203" pitchFamily="34" charset="0"/>
            <a:ea typeface="Segoe UI Emoji" panose="020B0502040204020203" pitchFamily="34" charset="0"/>
          </a:endParaRPr>
        </a:p>
      </xdr:txBody>
    </xdr:sp>
    <xdr:clientData/>
  </xdr:twoCellAnchor>
  <xdr:twoCellAnchor>
    <xdr:from>
      <xdr:col>1</xdr:col>
      <xdr:colOff>9351</xdr:colOff>
      <xdr:row>20</xdr:row>
      <xdr:rowOff>62972</xdr:rowOff>
    </xdr:from>
    <xdr:to>
      <xdr:col>4</xdr:col>
      <xdr:colOff>497490</xdr:colOff>
      <xdr:row>25</xdr:row>
      <xdr:rowOff>63258</xdr:rowOff>
    </xdr:to>
    <xdr:sp macro="" textlink="">
      <xdr:nvSpPr>
        <xdr:cNvPr id="67" name="TextBox 66">
          <a:hlinkClick xmlns:r="http://schemas.openxmlformats.org/officeDocument/2006/relationships" r:id="rId4"/>
          <a:extLst>
            <a:ext uri="{FF2B5EF4-FFF2-40B4-BE49-F238E27FC236}">
              <a16:creationId xmlns:a16="http://schemas.microsoft.com/office/drawing/2014/main" id="{CC64F758-A6B9-49E1-B0B9-950789684C47}"/>
            </a:ext>
          </a:extLst>
        </xdr:cNvPr>
        <xdr:cNvSpPr txBox="1"/>
      </xdr:nvSpPr>
      <xdr:spPr>
        <a:xfrm>
          <a:off x="618951" y="3745972"/>
          <a:ext cx="2316939" cy="921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lumMod val="65000"/>
                </a:schemeClr>
              </a:solidFill>
              <a:latin typeface="Segoe UI Emoji" panose="020B0502040204020203" pitchFamily="34" charset="0"/>
              <a:ea typeface="Segoe UI Emoji" panose="020B0502040204020203" pitchFamily="34" charset="0"/>
            </a:rPr>
            <a:t>Employee Demographics</a:t>
          </a:r>
        </a:p>
      </xdr:txBody>
    </xdr:sp>
    <xdr:clientData/>
  </xdr:twoCellAnchor>
  <xdr:twoCellAnchor>
    <xdr:from>
      <xdr:col>1</xdr:col>
      <xdr:colOff>9351</xdr:colOff>
      <xdr:row>30</xdr:row>
      <xdr:rowOff>138157</xdr:rowOff>
    </xdr:from>
    <xdr:to>
      <xdr:col>3</xdr:col>
      <xdr:colOff>578272</xdr:colOff>
      <xdr:row>37</xdr:row>
      <xdr:rowOff>38590</xdr:rowOff>
    </xdr:to>
    <xdr:sp macro="" textlink="">
      <xdr:nvSpPr>
        <xdr:cNvPr id="68" name="TextBox 67">
          <a:hlinkClick xmlns:r="http://schemas.openxmlformats.org/officeDocument/2006/relationships" r:id="rId5"/>
          <a:extLst>
            <a:ext uri="{FF2B5EF4-FFF2-40B4-BE49-F238E27FC236}">
              <a16:creationId xmlns:a16="http://schemas.microsoft.com/office/drawing/2014/main" id="{0F4DC490-88F3-4BA9-9228-6B8A77C4B98E}"/>
            </a:ext>
          </a:extLst>
        </xdr:cNvPr>
        <xdr:cNvSpPr txBox="1"/>
      </xdr:nvSpPr>
      <xdr:spPr>
        <a:xfrm>
          <a:off x="618951" y="5662657"/>
          <a:ext cx="1788121" cy="1189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tx1"/>
              </a:solidFill>
              <a:latin typeface="Segoe UI Emoji" panose="020B0502040204020203" pitchFamily="34" charset="0"/>
              <a:ea typeface="Segoe UI Emoji" panose="020B0502040204020203" pitchFamily="34" charset="0"/>
            </a:rPr>
            <a:t>Performance &amp; Satisfaction</a:t>
          </a:r>
        </a:p>
      </xdr:txBody>
    </xdr:sp>
    <xdr:clientData/>
  </xdr:twoCellAnchor>
  <xdr:twoCellAnchor>
    <xdr:from>
      <xdr:col>1</xdr:col>
      <xdr:colOff>9351</xdr:colOff>
      <xdr:row>25</xdr:row>
      <xdr:rowOff>165774</xdr:rowOff>
    </xdr:from>
    <xdr:to>
      <xdr:col>3</xdr:col>
      <xdr:colOff>582742</xdr:colOff>
      <xdr:row>30</xdr:row>
      <xdr:rowOff>128734</xdr:rowOff>
    </xdr:to>
    <xdr:sp macro="" textlink="">
      <xdr:nvSpPr>
        <xdr:cNvPr id="70" name="TextBox 69">
          <a:hlinkClick xmlns:r="http://schemas.openxmlformats.org/officeDocument/2006/relationships" r:id="rId6"/>
          <a:extLst>
            <a:ext uri="{FF2B5EF4-FFF2-40B4-BE49-F238E27FC236}">
              <a16:creationId xmlns:a16="http://schemas.microsoft.com/office/drawing/2014/main" id="{9E188AC3-16D7-4F96-8A64-7390892FBFA7}"/>
            </a:ext>
          </a:extLst>
        </xdr:cNvPr>
        <xdr:cNvSpPr txBox="1"/>
      </xdr:nvSpPr>
      <xdr:spPr>
        <a:xfrm>
          <a:off x="618951" y="4769524"/>
          <a:ext cx="1792591" cy="883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lumMod val="65000"/>
                </a:schemeClr>
              </a:solidFill>
              <a:latin typeface="Segoe UI Emoji" panose="020B0502040204020203" pitchFamily="34" charset="0"/>
              <a:ea typeface="Segoe UI Emoji" panose="020B0502040204020203" pitchFamily="34" charset="0"/>
            </a:rPr>
            <a:t>Compensation &amp; Salary</a:t>
          </a:r>
        </a:p>
      </xdr:txBody>
    </xdr:sp>
    <xdr:clientData/>
  </xdr:twoCellAnchor>
  <xdr:twoCellAnchor>
    <xdr:from>
      <xdr:col>1</xdr:col>
      <xdr:colOff>9351</xdr:colOff>
      <xdr:row>15</xdr:row>
      <xdr:rowOff>74258</xdr:rowOff>
    </xdr:from>
    <xdr:to>
      <xdr:col>2</xdr:col>
      <xdr:colOff>579861</xdr:colOff>
      <xdr:row>20</xdr:row>
      <xdr:rowOff>127407</xdr:rowOff>
    </xdr:to>
    <xdr:sp macro="" textlink="">
      <xdr:nvSpPr>
        <xdr:cNvPr id="71" name="TextBox 70">
          <a:hlinkClick xmlns:r="http://schemas.openxmlformats.org/officeDocument/2006/relationships" r:id="rId7"/>
          <a:extLst>
            <a:ext uri="{FF2B5EF4-FFF2-40B4-BE49-F238E27FC236}">
              <a16:creationId xmlns:a16="http://schemas.microsoft.com/office/drawing/2014/main" id="{97375A81-5EEB-46A9-BC6B-C50EC7A99B35}"/>
            </a:ext>
          </a:extLst>
        </xdr:cNvPr>
        <xdr:cNvSpPr txBox="1"/>
      </xdr:nvSpPr>
      <xdr:spPr>
        <a:xfrm>
          <a:off x="618951" y="2836508"/>
          <a:ext cx="1180110" cy="973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lumMod val="65000"/>
                </a:schemeClr>
              </a:solidFill>
              <a:latin typeface="Segoe UI Emoji" panose="020B0502040204020203" pitchFamily="34" charset="0"/>
              <a:ea typeface="Segoe UI Emoji" panose="020B0502040204020203" pitchFamily="34" charset="0"/>
            </a:rPr>
            <a:t>Attrition</a:t>
          </a:r>
          <a:r>
            <a:rPr lang="en-US" sz="2000" b="1">
              <a:solidFill>
                <a:schemeClr val="bg1">
                  <a:lumMod val="65000"/>
                </a:schemeClr>
              </a:solidFill>
            </a:rPr>
            <a:t> </a:t>
          </a:r>
          <a:r>
            <a:rPr lang="en-US" sz="2000" b="1">
              <a:solidFill>
                <a:schemeClr val="bg1">
                  <a:lumMod val="65000"/>
                </a:schemeClr>
              </a:solidFill>
              <a:latin typeface="Segoe UI Emoji" panose="020B0502040204020203" pitchFamily="34" charset="0"/>
              <a:ea typeface="Segoe UI Emoji" panose="020B0502040204020203" pitchFamily="34" charset="0"/>
            </a:rPr>
            <a:t>Analysis</a:t>
          </a:r>
        </a:p>
      </xdr:txBody>
    </xdr:sp>
    <xdr:clientData/>
  </xdr:twoCellAnchor>
  <xdr:twoCellAnchor>
    <xdr:from>
      <xdr:col>1</xdr:col>
      <xdr:colOff>87333</xdr:colOff>
      <xdr:row>36</xdr:row>
      <xdr:rowOff>75219</xdr:rowOff>
    </xdr:from>
    <xdr:to>
      <xdr:col>3</xdr:col>
      <xdr:colOff>309694</xdr:colOff>
      <xdr:row>39</xdr:row>
      <xdr:rowOff>6990</xdr:rowOff>
    </xdr:to>
    <xdr:sp macro="" textlink="">
      <xdr:nvSpPr>
        <xdr:cNvPr id="72" name="TextBox 71">
          <a:hlinkClick xmlns:r="http://schemas.openxmlformats.org/officeDocument/2006/relationships" r:id="rId8"/>
          <a:extLst>
            <a:ext uri="{FF2B5EF4-FFF2-40B4-BE49-F238E27FC236}">
              <a16:creationId xmlns:a16="http://schemas.microsoft.com/office/drawing/2014/main" id="{129C313C-6689-478C-BCE0-7861D682CE2F}"/>
            </a:ext>
          </a:extLst>
        </xdr:cNvPr>
        <xdr:cNvSpPr txBox="1"/>
      </xdr:nvSpPr>
      <xdr:spPr>
        <a:xfrm>
          <a:off x="700052" y="6893114"/>
          <a:ext cx="1447800" cy="499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baseline="0">
              <a:solidFill>
                <a:schemeClr val="bg1">
                  <a:lumMod val="65000"/>
                </a:schemeClr>
              </a:solidFill>
              <a:latin typeface="Segoe UI Emoji" panose="020B0502040204020203" pitchFamily="34" charset="0"/>
              <a:ea typeface="Segoe UI Emoji" panose="020B0502040204020203" pitchFamily="34" charset="0"/>
            </a:rPr>
            <a:t>About</a:t>
          </a:r>
          <a:endParaRPr lang="en-US" sz="2000" b="1">
            <a:solidFill>
              <a:schemeClr val="bg1">
                <a:lumMod val="65000"/>
              </a:schemeClr>
            </a:solidFill>
            <a:latin typeface="Segoe UI Emoji" panose="020B0502040204020203" pitchFamily="34" charset="0"/>
            <a:ea typeface="Segoe UI Emoji" panose="020B0502040204020203" pitchFamily="34" charset="0"/>
          </a:endParaRPr>
        </a:p>
      </xdr:txBody>
    </xdr:sp>
    <xdr:clientData/>
  </xdr:twoCellAnchor>
  <xdr:twoCellAnchor editAs="oneCell">
    <xdr:from>
      <xdr:col>0</xdr:col>
      <xdr:colOff>294894</xdr:colOff>
      <xdr:row>16</xdr:row>
      <xdr:rowOff>102525</xdr:rowOff>
    </xdr:from>
    <xdr:to>
      <xdr:col>1</xdr:col>
      <xdr:colOff>51701</xdr:colOff>
      <xdr:row>18</xdr:row>
      <xdr:rowOff>99483</xdr:rowOff>
    </xdr:to>
    <xdr:pic>
      <xdr:nvPicPr>
        <xdr:cNvPr id="74" name="Picture 73">
          <a:extLst>
            <a:ext uri="{FF2B5EF4-FFF2-40B4-BE49-F238E27FC236}">
              <a16:creationId xmlns:a16="http://schemas.microsoft.com/office/drawing/2014/main" id="{1586864C-03C8-4C15-A048-27EA82F28F3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294894" y="3048925"/>
          <a:ext cx="366407" cy="3652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94433</xdr:colOff>
      <xdr:row>20</xdr:row>
      <xdr:rowOff>48279</xdr:rowOff>
    </xdr:from>
    <xdr:to>
      <xdr:col>1</xdr:col>
      <xdr:colOff>215552</xdr:colOff>
      <xdr:row>24</xdr:row>
      <xdr:rowOff>44633</xdr:rowOff>
    </xdr:to>
    <xdr:pic>
      <xdr:nvPicPr>
        <xdr:cNvPr id="75" name="Picture 74">
          <a:extLst>
            <a:ext uri="{FF2B5EF4-FFF2-40B4-BE49-F238E27FC236}">
              <a16:creationId xmlns:a16="http://schemas.microsoft.com/office/drawing/2014/main" id="{48188DAD-DD6C-4E02-BDAB-73489875DA6F}"/>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94433" y="3731279"/>
          <a:ext cx="730719" cy="7329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240610</xdr:colOff>
      <xdr:row>36</xdr:row>
      <xdr:rowOff>58458</xdr:rowOff>
    </xdr:from>
    <xdr:to>
      <xdr:col>1</xdr:col>
      <xdr:colOff>118902</xdr:colOff>
      <xdr:row>38</xdr:row>
      <xdr:rowOff>187193</xdr:rowOff>
    </xdr:to>
    <xdr:pic>
      <xdr:nvPicPr>
        <xdr:cNvPr id="78" name="Picture 77">
          <a:extLst>
            <a:ext uri="{FF2B5EF4-FFF2-40B4-BE49-F238E27FC236}">
              <a16:creationId xmlns:a16="http://schemas.microsoft.com/office/drawing/2014/main" id="{BA88E01A-DDD1-4371-8240-4876CEC6DC31}"/>
            </a:ext>
          </a:extLst>
        </xdr:cNvPr>
        <xdr:cNvPicPr>
          <a:picLocks noChangeAspect="1"/>
        </xdr:cNvPicPr>
      </xdr:nvPicPr>
      <xdr:blipFill>
        <a:blip xmlns:r="http://schemas.openxmlformats.org/officeDocument/2006/relationships" r:embed="rId11"/>
        <a:stretch>
          <a:fillRect/>
        </a:stretch>
      </xdr:blipFill>
      <xdr:spPr>
        <a:xfrm>
          <a:off x="240610" y="6876353"/>
          <a:ext cx="491011" cy="507507"/>
        </a:xfrm>
        <a:prstGeom prst="rect">
          <a:avLst/>
        </a:prstGeom>
      </xdr:spPr>
    </xdr:pic>
    <xdr:clientData/>
  </xdr:twoCellAnchor>
  <xdr:twoCellAnchor editAs="oneCell">
    <xdr:from>
      <xdr:col>0</xdr:col>
      <xdr:colOff>268507</xdr:colOff>
      <xdr:row>11</xdr:row>
      <xdr:rowOff>127001</xdr:rowOff>
    </xdr:from>
    <xdr:to>
      <xdr:col>1</xdr:col>
      <xdr:colOff>70555</xdr:colOff>
      <xdr:row>13</xdr:row>
      <xdr:rowOff>169334</xdr:rowOff>
    </xdr:to>
    <xdr:pic>
      <xdr:nvPicPr>
        <xdr:cNvPr id="80" name="Picture 79">
          <a:extLst>
            <a:ext uri="{FF2B5EF4-FFF2-40B4-BE49-F238E27FC236}">
              <a16:creationId xmlns:a16="http://schemas.microsoft.com/office/drawing/2014/main" id="{7B8C57DF-F82C-4D43-B426-AF097E62ABD8}"/>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268507" y="2152651"/>
          <a:ext cx="411648" cy="4106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183444</xdr:colOff>
      <xdr:row>31</xdr:row>
      <xdr:rowOff>98778</xdr:rowOff>
    </xdr:from>
    <xdr:to>
      <xdr:col>1</xdr:col>
      <xdr:colOff>13687</xdr:colOff>
      <xdr:row>33</xdr:row>
      <xdr:rowOff>169333</xdr:rowOff>
    </xdr:to>
    <xdr:pic>
      <xdr:nvPicPr>
        <xdr:cNvPr id="83" name="Picture 82">
          <a:extLst>
            <a:ext uri="{FF2B5EF4-FFF2-40B4-BE49-F238E27FC236}">
              <a16:creationId xmlns:a16="http://schemas.microsoft.com/office/drawing/2014/main" id="{1EA1BA00-2F22-4319-B875-D61B141043F9}"/>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83444" y="5785556"/>
          <a:ext cx="437021" cy="4374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109496</xdr:colOff>
      <xdr:row>26</xdr:row>
      <xdr:rowOff>49788</xdr:rowOff>
    </xdr:from>
    <xdr:to>
      <xdr:col>1</xdr:col>
      <xdr:colOff>40075</xdr:colOff>
      <xdr:row>29</xdr:row>
      <xdr:rowOff>19008</xdr:rowOff>
    </xdr:to>
    <xdr:pic>
      <xdr:nvPicPr>
        <xdr:cNvPr id="84" name="Picture 83">
          <a:extLst>
            <a:ext uri="{FF2B5EF4-FFF2-40B4-BE49-F238E27FC236}">
              <a16:creationId xmlns:a16="http://schemas.microsoft.com/office/drawing/2014/main" id="{8EDBA6C5-B6B9-43FC-A34E-D92444905A26}"/>
            </a:ext>
          </a:extLst>
        </xdr:cNvPr>
        <xdr:cNvPicPr>
          <a:picLocks noChangeAspect="1"/>
        </xdr:cNvPicPr>
      </xdr:nvPicPr>
      <xdr:blipFill>
        <a:blip xmlns:r="http://schemas.openxmlformats.org/officeDocument/2006/relationships" r:embed="rId14"/>
        <a:stretch>
          <a:fillRect/>
        </a:stretch>
      </xdr:blipFill>
      <xdr:spPr>
        <a:xfrm>
          <a:off x="109496" y="4819344"/>
          <a:ext cx="537357" cy="519553"/>
        </a:xfrm>
        <a:prstGeom prst="rect">
          <a:avLst/>
        </a:prstGeom>
      </xdr:spPr>
    </xdr:pic>
    <xdr:clientData/>
  </xdr:twoCellAnchor>
  <xdr:twoCellAnchor>
    <xdr:from>
      <xdr:col>5</xdr:col>
      <xdr:colOff>162822</xdr:colOff>
      <xdr:row>30</xdr:row>
      <xdr:rowOff>16282</xdr:rowOff>
    </xdr:from>
    <xdr:to>
      <xdr:col>14</xdr:col>
      <xdr:colOff>318330</xdr:colOff>
      <xdr:row>51</xdr:row>
      <xdr:rowOff>130256</xdr:rowOff>
    </xdr:to>
    <xdr:graphicFrame macro="">
      <xdr:nvGraphicFramePr>
        <xdr:cNvPr id="60" name="Chart 59">
          <a:extLst>
            <a:ext uri="{FF2B5EF4-FFF2-40B4-BE49-F238E27FC236}">
              <a16:creationId xmlns:a16="http://schemas.microsoft.com/office/drawing/2014/main" id="{53204136-8559-4CFC-AF94-0B7AD8A26B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263170</xdr:colOff>
      <xdr:row>23</xdr:row>
      <xdr:rowOff>109987</xdr:rowOff>
    </xdr:from>
    <xdr:to>
      <xdr:col>15</xdr:col>
      <xdr:colOff>224293</xdr:colOff>
      <xdr:row>26</xdr:row>
      <xdr:rowOff>146538</xdr:rowOff>
    </xdr:to>
    <xdr:sp macro="" textlink="">
      <xdr:nvSpPr>
        <xdr:cNvPr id="61" name="TextBox 60">
          <a:extLst>
            <a:ext uri="{FF2B5EF4-FFF2-40B4-BE49-F238E27FC236}">
              <a16:creationId xmlns:a16="http://schemas.microsoft.com/office/drawing/2014/main" id="{C5E0D6CB-4F3F-3064-2577-467251508E05}"/>
            </a:ext>
          </a:extLst>
        </xdr:cNvPr>
        <xdr:cNvSpPr txBox="1"/>
      </xdr:nvSpPr>
      <xdr:spPr>
        <a:xfrm>
          <a:off x="2672914" y="4229346"/>
          <a:ext cx="6587917" cy="573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0" i="0" u="none" strike="noStrike">
              <a:solidFill>
                <a:schemeClr val="tx1"/>
              </a:solidFill>
              <a:effectLst/>
              <a:latin typeface="Raleway SemiBold" pitchFamily="2" charset="0"/>
              <a:ea typeface="+mn-ea"/>
              <a:cs typeface="+mn-cs"/>
            </a:rPr>
            <a:t>Job Satisfaction by Department </a:t>
          </a:r>
          <a:endParaRPr lang="en-US" sz="3200" b="0">
            <a:solidFill>
              <a:schemeClr val="tx1"/>
            </a:solidFill>
            <a:latin typeface="Raleway SemiBold" pitchFamily="2" charset="0"/>
          </a:endParaRPr>
        </a:p>
      </xdr:txBody>
    </xdr:sp>
    <xdr:clientData/>
  </xdr:twoCellAnchor>
  <xdr:twoCellAnchor>
    <xdr:from>
      <xdr:col>16</xdr:col>
      <xdr:colOff>244231</xdr:colOff>
      <xdr:row>25</xdr:row>
      <xdr:rowOff>18365</xdr:rowOff>
    </xdr:from>
    <xdr:to>
      <xdr:col>28</xdr:col>
      <xdr:colOff>423334</xdr:colOff>
      <xdr:row>35</xdr:row>
      <xdr:rowOff>146538</xdr:rowOff>
    </xdr:to>
    <xdr:graphicFrame macro="">
      <xdr:nvGraphicFramePr>
        <xdr:cNvPr id="63" name="Chart 62">
          <a:extLst>
            <a:ext uri="{FF2B5EF4-FFF2-40B4-BE49-F238E27FC236}">
              <a16:creationId xmlns:a16="http://schemas.microsoft.com/office/drawing/2014/main" id="{E6250FFC-8CDE-4944-B166-E2AE4DB6FF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15</xdr:col>
      <xdr:colOff>596355</xdr:colOff>
      <xdr:row>23</xdr:row>
      <xdr:rowOff>130340</xdr:rowOff>
    </xdr:from>
    <xdr:to>
      <xdr:col>24</xdr:col>
      <xdr:colOff>289753</xdr:colOff>
      <xdr:row>29</xdr:row>
      <xdr:rowOff>54496</xdr:rowOff>
    </xdr:to>
    <xdr:sp macro="" textlink="">
      <xdr:nvSpPr>
        <xdr:cNvPr id="15" name="TextBox 14">
          <a:extLst>
            <a:ext uri="{FF2B5EF4-FFF2-40B4-BE49-F238E27FC236}">
              <a16:creationId xmlns:a16="http://schemas.microsoft.com/office/drawing/2014/main" id="{B4693323-8FDF-486F-8D0E-BDDD52AD736D}"/>
            </a:ext>
          </a:extLst>
        </xdr:cNvPr>
        <xdr:cNvSpPr txBox="1"/>
      </xdr:nvSpPr>
      <xdr:spPr>
        <a:xfrm>
          <a:off x="9632893" y="4249699"/>
          <a:ext cx="5115322" cy="998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0" i="0" u="none" strike="noStrike">
              <a:solidFill>
                <a:schemeClr val="tx1"/>
              </a:solidFill>
              <a:effectLst/>
              <a:latin typeface="Raleway SemiBold" pitchFamily="2" charset="0"/>
              <a:ea typeface="+mn-ea"/>
              <a:cs typeface="+mn-cs"/>
            </a:rPr>
            <a:t>Average Training Times by Department</a:t>
          </a:r>
          <a:endParaRPr lang="en-US" sz="5400" b="1">
            <a:solidFill>
              <a:schemeClr val="tx1"/>
            </a:solidFill>
            <a:latin typeface="Raleway SemiBold" pitchFamily="2" charset="0"/>
            <a:ea typeface="Microsoft Sans Serif" panose="020B0604020202020204" pitchFamily="34" charset="0"/>
            <a:cs typeface="Microsoft Sans Serif" panose="020B0604020202020204" pitchFamily="34" charset="0"/>
          </a:endParaRPr>
        </a:p>
      </xdr:txBody>
    </xdr:sp>
    <xdr:clientData/>
  </xdr:twoCellAnchor>
  <xdr:twoCellAnchor>
    <xdr:from>
      <xdr:col>16</xdr:col>
      <xdr:colOff>16282</xdr:colOff>
      <xdr:row>39</xdr:row>
      <xdr:rowOff>138283</xdr:rowOff>
    </xdr:from>
    <xdr:to>
      <xdr:col>28</xdr:col>
      <xdr:colOff>481292</xdr:colOff>
      <xdr:row>52</xdr:row>
      <xdr:rowOff>113974</xdr:rowOff>
    </xdr:to>
    <xdr:graphicFrame macro="">
      <xdr:nvGraphicFramePr>
        <xdr:cNvPr id="73" name="Chart 72">
          <a:extLst>
            <a:ext uri="{FF2B5EF4-FFF2-40B4-BE49-F238E27FC236}">
              <a16:creationId xmlns:a16="http://schemas.microsoft.com/office/drawing/2014/main" id="{A39371FA-D935-4B9A-A5AD-F621E76F47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29</xdr:col>
      <xdr:colOff>1</xdr:colOff>
      <xdr:row>25</xdr:row>
      <xdr:rowOff>48846</xdr:rowOff>
    </xdr:from>
    <xdr:to>
      <xdr:col>37</xdr:col>
      <xdr:colOff>162821</xdr:colOff>
      <xdr:row>50</xdr:row>
      <xdr:rowOff>48846</xdr:rowOff>
    </xdr:to>
    <xdr:graphicFrame macro="">
      <xdr:nvGraphicFramePr>
        <xdr:cNvPr id="76" name="Chart 75">
          <a:extLst>
            <a:ext uri="{FF2B5EF4-FFF2-40B4-BE49-F238E27FC236}">
              <a16:creationId xmlns:a16="http://schemas.microsoft.com/office/drawing/2014/main" id="{1BD8D55B-D54B-44FD-A84C-8D8CBD727E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4</xdr:col>
      <xdr:colOff>439612</xdr:colOff>
      <xdr:row>1</xdr:row>
      <xdr:rowOff>162820</xdr:rowOff>
    </xdr:from>
    <xdr:to>
      <xdr:col>9</xdr:col>
      <xdr:colOff>586153</xdr:colOff>
      <xdr:row>11</xdr:row>
      <xdr:rowOff>32565</xdr:rowOff>
    </xdr:to>
    <mc:AlternateContent xmlns:mc="http://schemas.openxmlformats.org/markup-compatibility/2006" xmlns:a14="http://schemas.microsoft.com/office/drawing/2010/main">
      <mc:Choice Requires="a14">
        <xdr:graphicFrame macro="">
          <xdr:nvGraphicFramePr>
            <xdr:cNvPr id="81" name="Department 3">
              <a:extLst>
                <a:ext uri="{FF2B5EF4-FFF2-40B4-BE49-F238E27FC236}">
                  <a16:creationId xmlns:a16="http://schemas.microsoft.com/office/drawing/2014/main" id="{CCEF186B-D897-44BB-A893-B986EA309838}"/>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2864157" y="350434"/>
              <a:ext cx="3177223" cy="17458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541377</xdr:colOff>
      <xdr:row>1</xdr:row>
      <xdr:rowOff>134326</xdr:rowOff>
    </xdr:from>
    <xdr:to>
      <xdr:col>26</xdr:col>
      <xdr:colOff>276795</xdr:colOff>
      <xdr:row>10</xdr:row>
      <xdr:rowOff>130256</xdr:rowOff>
    </xdr:to>
    <mc:AlternateContent xmlns:mc="http://schemas.openxmlformats.org/markup-compatibility/2006" xmlns:a14="http://schemas.microsoft.com/office/drawing/2010/main">
      <mc:Choice Requires="a14">
        <xdr:graphicFrame macro="">
          <xdr:nvGraphicFramePr>
            <xdr:cNvPr id="82" name="JobRole 2">
              <a:extLst>
                <a:ext uri="{FF2B5EF4-FFF2-40B4-BE49-F238E27FC236}">
                  <a16:creationId xmlns:a16="http://schemas.microsoft.com/office/drawing/2014/main" id="{D926519B-C0EB-45F2-A9B9-5ACDD8084AB9}"/>
                </a:ext>
              </a:extLst>
            </xdr:cNvPr>
            <xdr:cNvGraphicFramePr/>
          </xdr:nvGraphicFramePr>
          <xdr:xfrm>
            <a:off x="0" y="0"/>
            <a:ext cx="0" cy="0"/>
          </xdr:xfrm>
          <a:graphic>
            <a:graphicData uri="http://schemas.microsoft.com/office/drawing/2010/slicer">
              <sle:slicer xmlns:sle="http://schemas.microsoft.com/office/drawing/2010/slicer" name="JobRole 2"/>
            </a:graphicData>
          </a:graphic>
        </xdr:graphicFrame>
      </mc:Choice>
      <mc:Fallback xmlns="">
        <xdr:sp macro="" textlink="">
          <xdr:nvSpPr>
            <xdr:cNvPr id="0" name=""/>
            <xdr:cNvSpPr>
              <a:spLocks noTextEdit="1"/>
            </xdr:cNvSpPr>
          </xdr:nvSpPr>
          <xdr:spPr>
            <a:xfrm>
              <a:off x="7208877" y="321940"/>
              <a:ext cx="8827463" cy="16844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138396</xdr:colOff>
      <xdr:row>3</xdr:row>
      <xdr:rowOff>32563</xdr:rowOff>
    </xdr:from>
    <xdr:to>
      <xdr:col>35</xdr:col>
      <xdr:colOff>97693</xdr:colOff>
      <xdr:row>7</xdr:row>
      <xdr:rowOff>130256</xdr:rowOff>
    </xdr:to>
    <mc:AlternateContent xmlns:mc="http://schemas.openxmlformats.org/markup-compatibility/2006" xmlns:a14="http://schemas.microsoft.com/office/drawing/2010/main">
      <mc:Choice Requires="a14">
        <xdr:graphicFrame macro="">
          <xdr:nvGraphicFramePr>
            <xdr:cNvPr id="85" name="PerformanceRating">
              <a:extLst>
                <a:ext uri="{FF2B5EF4-FFF2-40B4-BE49-F238E27FC236}">
                  <a16:creationId xmlns:a16="http://schemas.microsoft.com/office/drawing/2014/main" id="{386E6CDA-C75F-48D4-B05E-A9F5D9A59695}"/>
                </a:ext>
              </a:extLst>
            </xdr:cNvPr>
            <xdr:cNvGraphicFramePr/>
          </xdr:nvGraphicFramePr>
          <xdr:xfrm>
            <a:off x="0" y="0"/>
            <a:ext cx="0" cy="0"/>
          </xdr:xfrm>
          <a:graphic>
            <a:graphicData uri="http://schemas.microsoft.com/office/drawing/2010/slicer">
              <sle:slicer xmlns:sle="http://schemas.microsoft.com/office/drawing/2010/slicer" name="PerformanceRating"/>
            </a:graphicData>
          </a:graphic>
        </xdr:graphicFrame>
      </mc:Choice>
      <mc:Fallback xmlns="">
        <xdr:sp macro="" textlink="">
          <xdr:nvSpPr>
            <xdr:cNvPr id="0" name=""/>
            <xdr:cNvSpPr>
              <a:spLocks noTextEdit="1"/>
            </xdr:cNvSpPr>
          </xdr:nvSpPr>
          <xdr:spPr>
            <a:xfrm>
              <a:off x="18928623" y="595404"/>
              <a:ext cx="2383843" cy="8481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109496</xdr:colOff>
      <xdr:row>0</xdr:row>
      <xdr:rowOff>106233</xdr:rowOff>
    </xdr:from>
    <xdr:to>
      <xdr:col>3</xdr:col>
      <xdr:colOff>527170</xdr:colOff>
      <xdr:row>54</xdr:row>
      <xdr:rowOff>158751</xdr:rowOff>
    </xdr:to>
    <xdr:sp macro="" textlink="">
      <xdr:nvSpPr>
        <xdr:cNvPr id="3" name="Rectangle: Rounded Corners 2">
          <a:extLst>
            <a:ext uri="{FF2B5EF4-FFF2-40B4-BE49-F238E27FC236}">
              <a16:creationId xmlns:a16="http://schemas.microsoft.com/office/drawing/2014/main" id="{742C495D-34BD-4798-B48B-8D4C2B63E7F7}"/>
            </a:ext>
          </a:extLst>
        </xdr:cNvPr>
        <xdr:cNvSpPr/>
      </xdr:nvSpPr>
      <xdr:spPr>
        <a:xfrm>
          <a:off x="109496" y="106233"/>
          <a:ext cx="2246474" cy="9996618"/>
        </a:xfrm>
        <a:prstGeom prst="roundRect">
          <a:avLst>
            <a:gd name="adj" fmla="val 12325"/>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4</xdr:col>
      <xdr:colOff>58984</xdr:colOff>
      <xdr:row>0</xdr:row>
      <xdr:rowOff>14112</xdr:rowOff>
    </xdr:from>
    <xdr:to>
      <xdr:col>37</xdr:col>
      <xdr:colOff>324555</xdr:colOff>
      <xdr:row>54</xdr:row>
      <xdr:rowOff>115456</xdr:rowOff>
    </xdr:to>
    <xdr:sp macro="" textlink="">
      <xdr:nvSpPr>
        <xdr:cNvPr id="4" name="Rectangle: Rounded Corners 3">
          <a:extLst>
            <a:ext uri="{FF2B5EF4-FFF2-40B4-BE49-F238E27FC236}">
              <a16:creationId xmlns:a16="http://schemas.microsoft.com/office/drawing/2014/main" id="{CC73E446-9685-41AA-B781-6FFC47DBB35C}"/>
            </a:ext>
          </a:extLst>
        </xdr:cNvPr>
        <xdr:cNvSpPr/>
      </xdr:nvSpPr>
      <xdr:spPr>
        <a:xfrm>
          <a:off x="2486095" y="14112"/>
          <a:ext cx="20289238" cy="10007344"/>
        </a:xfrm>
        <a:prstGeom prst="roundRect">
          <a:avLst>
            <a:gd name="adj" fmla="val 2080"/>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374346</xdr:colOff>
      <xdr:row>2</xdr:row>
      <xdr:rowOff>72638</xdr:rowOff>
    </xdr:from>
    <xdr:to>
      <xdr:col>36</xdr:col>
      <xdr:colOff>211667</xdr:colOff>
      <xdr:row>53</xdr:row>
      <xdr:rowOff>28223</xdr:rowOff>
    </xdr:to>
    <xdr:sp macro="" textlink="">
      <xdr:nvSpPr>
        <xdr:cNvPr id="5" name="Rectangle: Rounded Corners 4">
          <a:extLst>
            <a:ext uri="{FF2B5EF4-FFF2-40B4-BE49-F238E27FC236}">
              <a16:creationId xmlns:a16="http://schemas.microsoft.com/office/drawing/2014/main" id="{60CCFAA2-E7D6-4EC0-B2EC-CA276FC6466E}"/>
            </a:ext>
          </a:extLst>
        </xdr:cNvPr>
        <xdr:cNvSpPr/>
      </xdr:nvSpPr>
      <xdr:spPr>
        <a:xfrm>
          <a:off x="2801457" y="439527"/>
          <a:ext cx="19254210" cy="9311252"/>
        </a:xfrm>
        <a:prstGeom prst="roundRect">
          <a:avLst>
            <a:gd name="adj" fmla="val 9755"/>
          </a:avLst>
        </a:prstGeom>
        <a:gradFill flip="none" rotWithShape="1">
          <a:gsLst>
            <a:gs pos="0">
              <a:srgbClr val="137333"/>
            </a:gs>
            <a:gs pos="83000">
              <a:srgbClr val="083E16"/>
            </a:gs>
          </a:gsLst>
          <a:lin ang="16200000" scaled="1"/>
          <a:tileRect/>
        </a:gra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317088</xdr:colOff>
      <xdr:row>13</xdr:row>
      <xdr:rowOff>98778</xdr:rowOff>
    </xdr:from>
    <xdr:to>
      <xdr:col>36</xdr:col>
      <xdr:colOff>112889</xdr:colOff>
      <xdr:row>43</xdr:row>
      <xdr:rowOff>56445</xdr:rowOff>
    </xdr:to>
    <xdr:sp macro="" textlink="">
      <xdr:nvSpPr>
        <xdr:cNvPr id="11" name="TextBox 10">
          <a:extLst>
            <a:ext uri="{FF2B5EF4-FFF2-40B4-BE49-F238E27FC236}">
              <a16:creationId xmlns:a16="http://schemas.microsoft.com/office/drawing/2014/main" id="{D2A4C40F-9871-44E4-9DDA-1F1C050C18B2}"/>
            </a:ext>
          </a:extLst>
        </xdr:cNvPr>
        <xdr:cNvSpPr txBox="1"/>
      </xdr:nvSpPr>
      <xdr:spPr>
        <a:xfrm>
          <a:off x="2744199" y="2483556"/>
          <a:ext cx="19212690" cy="546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a:r>
            <a:rPr lang="en-US" sz="5400" b="1">
              <a:solidFill>
                <a:schemeClr val="bg1"/>
              </a:solidFill>
            </a:rPr>
            <a:t>About This Dashboard</a:t>
          </a:r>
          <a:endParaRPr lang="en-US" sz="5400">
            <a:solidFill>
              <a:schemeClr val="bg1"/>
            </a:solidFill>
          </a:endParaRPr>
        </a:p>
        <a:p>
          <a:pPr algn="ctr" rtl="0"/>
          <a:r>
            <a:rPr lang="en-US" sz="2800">
              <a:solidFill>
                <a:schemeClr val="bg1"/>
              </a:solidFill>
            </a:rPr>
            <a:t>This interactive HR Analytics Dashboard is built to help HR teams and management track key workforce metrics at a glance, including employee headcount, attrition trends, departmental distribution, gender ratio, age demographics, and performance patterns.</a:t>
          </a:r>
        </a:p>
        <a:p>
          <a:pPr algn="ctr" rtl="0"/>
          <a:r>
            <a:rPr lang="en-US" sz="2800">
              <a:solidFill>
                <a:schemeClr val="bg1"/>
              </a:solidFill>
            </a:rPr>
            <a:t>The dashboard is powered by a dataset of</a:t>
          </a:r>
          <a:r>
            <a:rPr lang="en-US" sz="2800" b="1" u="sng">
              <a:solidFill>
                <a:schemeClr val="bg1"/>
              </a:solidFill>
            </a:rPr>
            <a:t> 1,480</a:t>
          </a:r>
          <a:r>
            <a:rPr lang="en-US" sz="2800" b="1" u="none" baseline="0">
              <a:solidFill>
                <a:schemeClr val="bg1"/>
              </a:solidFill>
            </a:rPr>
            <a:t>  </a:t>
          </a:r>
          <a:r>
            <a:rPr lang="en-US" sz="2800">
              <a:solidFill>
                <a:schemeClr val="bg1"/>
              </a:solidFill>
            </a:rPr>
            <a:t>employee records across 4 departments (Customer Support, Human Resources, Research &amp; Development, and Sales) and includes interactive slicers for Department, Gender, and other filters, allowing users to drill down into specific segments of the workforce in real time.</a:t>
          </a:r>
        </a:p>
        <a:p>
          <a:pPr algn="ctr" rtl="0"/>
          <a:r>
            <a:rPr lang="en-US" sz="2800" b="1">
              <a:solidFill>
                <a:schemeClr val="bg1"/>
              </a:solidFill>
            </a:rPr>
            <a:t>Built using:</a:t>
          </a:r>
        </a:p>
        <a:p>
          <a:pPr algn="ctr" rtl="0"/>
          <a:r>
            <a:rPr lang="en-US" sz="3600">
              <a:solidFill>
                <a:schemeClr val="bg1"/>
              </a:solidFill>
            </a:rPr>
            <a:t> </a:t>
          </a:r>
          <a:r>
            <a:rPr lang="en-US" sz="2400">
              <a:solidFill>
                <a:schemeClr val="bg1"/>
              </a:solidFill>
            </a:rPr>
            <a:t>Microsoft Excel (Pivot Tables, Pivot Charts, Slicers, KPI Cards)</a:t>
          </a:r>
          <a:br>
            <a:rPr lang="en-US" sz="1800">
              <a:solidFill>
                <a:schemeClr val="bg1"/>
              </a:solidFill>
            </a:rPr>
          </a:br>
          <a:r>
            <a:rPr lang="en-US" sz="2800" b="1">
              <a:solidFill>
                <a:schemeClr val="bg1"/>
              </a:solidFill>
            </a:rPr>
            <a:t>Purpose:</a:t>
          </a:r>
          <a:r>
            <a:rPr lang="en-US" sz="2800">
              <a:solidFill>
                <a:schemeClr val="bg1"/>
              </a:solidFill>
            </a:rPr>
            <a:t> </a:t>
          </a:r>
        </a:p>
        <a:p>
          <a:pPr algn="ctr" rtl="0"/>
          <a:r>
            <a:rPr lang="en-US" sz="2400">
              <a:solidFill>
                <a:schemeClr val="bg1"/>
              </a:solidFill>
            </a:rPr>
            <a:t>To demonstrate data visualization, HR analytics, and dashboard design skills for real-world business decision-making.</a:t>
          </a:r>
        </a:p>
      </xdr:txBody>
    </xdr:sp>
    <xdr:clientData/>
  </xdr:twoCellAnchor>
  <xdr:twoCellAnchor>
    <xdr:from>
      <xdr:col>1</xdr:col>
      <xdr:colOff>154095</xdr:colOff>
      <xdr:row>2</xdr:row>
      <xdr:rowOff>43296</xdr:rowOff>
    </xdr:from>
    <xdr:to>
      <xdr:col>4</xdr:col>
      <xdr:colOff>286774</xdr:colOff>
      <xdr:row>8</xdr:row>
      <xdr:rowOff>173183</xdr:rowOff>
    </xdr:to>
    <xdr:sp macro="" textlink="">
      <xdr:nvSpPr>
        <xdr:cNvPr id="26" name="TextBox 25">
          <a:extLst>
            <a:ext uri="{FF2B5EF4-FFF2-40B4-BE49-F238E27FC236}">
              <a16:creationId xmlns:a16="http://schemas.microsoft.com/office/drawing/2014/main" id="{2715382A-4ED9-4786-AA76-FEECBC150EFA}"/>
            </a:ext>
          </a:extLst>
        </xdr:cNvPr>
        <xdr:cNvSpPr txBox="1"/>
      </xdr:nvSpPr>
      <xdr:spPr>
        <a:xfrm>
          <a:off x="763695" y="411596"/>
          <a:ext cx="1961479" cy="1234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latin typeface="Segoe UI Emoji" panose="020B0502040204020203" pitchFamily="34" charset="0"/>
              <a:ea typeface="Segoe UI Emoji" panose="020B0502040204020203" pitchFamily="34" charset="0"/>
            </a:rPr>
            <a:t>HR Analytics</a:t>
          </a:r>
          <a:r>
            <a:rPr lang="en-US" sz="2000" b="1" baseline="0">
              <a:latin typeface="Segoe UI Emoji" panose="020B0502040204020203" pitchFamily="34" charset="0"/>
              <a:ea typeface="Segoe UI Emoji" panose="020B0502040204020203" pitchFamily="34" charset="0"/>
            </a:rPr>
            <a:t> Dashboard</a:t>
          </a:r>
          <a:endParaRPr lang="en-US" sz="2000" b="1">
            <a:latin typeface="Segoe UI Emoji" panose="020B0502040204020203" pitchFamily="34" charset="0"/>
            <a:ea typeface="Segoe UI Emoji" panose="020B0502040204020203" pitchFamily="34" charset="0"/>
          </a:endParaRPr>
        </a:p>
      </xdr:txBody>
    </xdr:sp>
    <xdr:clientData/>
  </xdr:twoCellAnchor>
  <xdr:twoCellAnchor editAs="oneCell">
    <xdr:from>
      <xdr:col>0</xdr:col>
      <xdr:colOff>242642</xdr:colOff>
      <xdr:row>2</xdr:row>
      <xdr:rowOff>124779</xdr:rowOff>
    </xdr:from>
    <xdr:to>
      <xdr:col>1</xdr:col>
      <xdr:colOff>204840</xdr:colOff>
      <xdr:row>5</xdr:row>
      <xdr:rowOff>148429</xdr:rowOff>
    </xdr:to>
    <xdr:pic>
      <xdr:nvPicPr>
        <xdr:cNvPr id="27" name="Picture 26">
          <a:extLst>
            <a:ext uri="{FF2B5EF4-FFF2-40B4-BE49-F238E27FC236}">
              <a16:creationId xmlns:a16="http://schemas.microsoft.com/office/drawing/2014/main" id="{58EFB21A-7E0D-4F97-982F-E29DBF6FE00F}"/>
            </a:ext>
          </a:extLst>
        </xdr:cNvPr>
        <xdr:cNvPicPr>
          <a:picLocks noChangeAspect="1"/>
        </xdr:cNvPicPr>
      </xdr:nvPicPr>
      <xdr:blipFill>
        <a:blip xmlns:r="http://schemas.openxmlformats.org/officeDocument/2006/relationships" r:embed="rId1"/>
        <a:stretch>
          <a:fillRect/>
        </a:stretch>
      </xdr:blipFill>
      <xdr:spPr>
        <a:xfrm>
          <a:off x="242642" y="493079"/>
          <a:ext cx="571798" cy="576100"/>
        </a:xfrm>
        <a:prstGeom prst="rect">
          <a:avLst/>
        </a:prstGeom>
      </xdr:spPr>
    </xdr:pic>
    <xdr:clientData/>
  </xdr:twoCellAnchor>
  <xdr:twoCellAnchor>
    <xdr:from>
      <xdr:col>1</xdr:col>
      <xdr:colOff>9351</xdr:colOff>
      <xdr:row>11</xdr:row>
      <xdr:rowOff>129448</xdr:rowOff>
    </xdr:from>
    <xdr:to>
      <xdr:col>3</xdr:col>
      <xdr:colOff>229038</xdr:colOff>
      <xdr:row>14</xdr:row>
      <xdr:rowOff>64290</xdr:rowOff>
    </xdr:to>
    <xdr:sp macro="" textlink="">
      <xdr:nvSpPr>
        <xdr:cNvPr id="28" name="TextBox 27">
          <a:hlinkClick xmlns:r="http://schemas.openxmlformats.org/officeDocument/2006/relationships" r:id="rId2"/>
          <a:extLst>
            <a:ext uri="{FF2B5EF4-FFF2-40B4-BE49-F238E27FC236}">
              <a16:creationId xmlns:a16="http://schemas.microsoft.com/office/drawing/2014/main" id="{0D5F65D8-73CA-4296-968C-4FF36EAA926A}"/>
            </a:ext>
          </a:extLst>
        </xdr:cNvPr>
        <xdr:cNvSpPr txBox="1"/>
      </xdr:nvSpPr>
      <xdr:spPr>
        <a:xfrm>
          <a:off x="618951" y="2155098"/>
          <a:ext cx="1438887" cy="487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baseline="0">
              <a:solidFill>
                <a:schemeClr val="bg1">
                  <a:lumMod val="65000"/>
                </a:schemeClr>
              </a:solidFill>
              <a:latin typeface="Segoe UI Emoji" panose="020B0502040204020203" pitchFamily="34" charset="0"/>
              <a:ea typeface="Segoe UI Emoji" panose="020B0502040204020203" pitchFamily="34" charset="0"/>
            </a:rPr>
            <a:t>Dashboard</a:t>
          </a:r>
          <a:endParaRPr lang="en-US" sz="2000" b="1">
            <a:solidFill>
              <a:schemeClr val="bg1">
                <a:lumMod val="65000"/>
              </a:schemeClr>
            </a:solidFill>
            <a:latin typeface="Segoe UI Emoji" panose="020B0502040204020203" pitchFamily="34" charset="0"/>
            <a:ea typeface="Segoe UI Emoji" panose="020B0502040204020203" pitchFamily="34" charset="0"/>
          </a:endParaRPr>
        </a:p>
      </xdr:txBody>
    </xdr:sp>
    <xdr:clientData/>
  </xdr:twoCellAnchor>
  <xdr:twoCellAnchor>
    <xdr:from>
      <xdr:col>4</xdr:col>
      <xdr:colOff>276087</xdr:colOff>
      <xdr:row>0</xdr:row>
      <xdr:rowOff>0</xdr:rowOff>
    </xdr:from>
    <xdr:to>
      <xdr:col>27</xdr:col>
      <xdr:colOff>427934</xdr:colOff>
      <xdr:row>13</xdr:row>
      <xdr:rowOff>124238</xdr:rowOff>
    </xdr:to>
    <xdr:graphicFrame macro="">
      <xdr:nvGraphicFramePr>
        <xdr:cNvPr id="51" name="Chart 50">
          <a:extLst>
            <a:ext uri="{FF2B5EF4-FFF2-40B4-BE49-F238E27FC236}">
              <a16:creationId xmlns:a16="http://schemas.microsoft.com/office/drawing/2014/main" id="{EA30D5FB-3CCA-435B-B1EC-C4506D0FCA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105526</xdr:colOff>
      <xdr:row>15</xdr:row>
      <xdr:rowOff>140390</xdr:rowOff>
    </xdr:from>
    <xdr:to>
      <xdr:col>3</xdr:col>
      <xdr:colOff>536450</xdr:colOff>
      <xdr:row>18</xdr:row>
      <xdr:rowOff>6145</xdr:rowOff>
    </xdr:to>
    <xdr:sp macro="" textlink="">
      <xdr:nvSpPr>
        <xdr:cNvPr id="66" name="TextBox 65">
          <a:extLst>
            <a:ext uri="{FF2B5EF4-FFF2-40B4-BE49-F238E27FC236}">
              <a16:creationId xmlns:a16="http://schemas.microsoft.com/office/drawing/2014/main" id="{D0283FFF-9249-4979-82BE-505A6B9BAF3B}"/>
            </a:ext>
          </a:extLst>
        </xdr:cNvPr>
        <xdr:cNvSpPr txBox="1"/>
      </xdr:nvSpPr>
      <xdr:spPr>
        <a:xfrm>
          <a:off x="715126" y="2902640"/>
          <a:ext cx="1650124" cy="418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a:latin typeface="Segoe UI Emoji" panose="020B0502040204020203" pitchFamily="34" charset="0"/>
            <a:ea typeface="Segoe UI Emoji" panose="020B0502040204020203" pitchFamily="34" charset="0"/>
          </a:endParaRPr>
        </a:p>
      </xdr:txBody>
    </xdr:sp>
    <xdr:clientData/>
  </xdr:twoCellAnchor>
  <xdr:twoCellAnchor>
    <xdr:from>
      <xdr:col>1</xdr:col>
      <xdr:colOff>9351</xdr:colOff>
      <xdr:row>20</xdr:row>
      <xdr:rowOff>62972</xdr:rowOff>
    </xdr:from>
    <xdr:to>
      <xdr:col>4</xdr:col>
      <xdr:colOff>497490</xdr:colOff>
      <xdr:row>25</xdr:row>
      <xdr:rowOff>63258</xdr:rowOff>
    </xdr:to>
    <xdr:sp macro="" textlink="">
      <xdr:nvSpPr>
        <xdr:cNvPr id="67" name="TextBox 66">
          <a:hlinkClick xmlns:r="http://schemas.openxmlformats.org/officeDocument/2006/relationships" r:id="rId4"/>
          <a:extLst>
            <a:ext uri="{FF2B5EF4-FFF2-40B4-BE49-F238E27FC236}">
              <a16:creationId xmlns:a16="http://schemas.microsoft.com/office/drawing/2014/main" id="{02153800-FDF9-4526-8901-8C1FA036A8C4}"/>
            </a:ext>
          </a:extLst>
        </xdr:cNvPr>
        <xdr:cNvSpPr txBox="1"/>
      </xdr:nvSpPr>
      <xdr:spPr>
        <a:xfrm>
          <a:off x="618951" y="3745972"/>
          <a:ext cx="2316939" cy="921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lumMod val="65000"/>
                </a:schemeClr>
              </a:solidFill>
              <a:latin typeface="Segoe UI Emoji" panose="020B0502040204020203" pitchFamily="34" charset="0"/>
              <a:ea typeface="Segoe UI Emoji" panose="020B0502040204020203" pitchFamily="34" charset="0"/>
            </a:rPr>
            <a:t>Employee Demographics</a:t>
          </a:r>
        </a:p>
      </xdr:txBody>
    </xdr:sp>
    <xdr:clientData/>
  </xdr:twoCellAnchor>
  <xdr:twoCellAnchor>
    <xdr:from>
      <xdr:col>1</xdr:col>
      <xdr:colOff>9351</xdr:colOff>
      <xdr:row>30</xdr:row>
      <xdr:rowOff>138157</xdr:rowOff>
    </xdr:from>
    <xdr:to>
      <xdr:col>3</xdr:col>
      <xdr:colOff>578272</xdr:colOff>
      <xdr:row>37</xdr:row>
      <xdr:rowOff>38590</xdr:rowOff>
    </xdr:to>
    <xdr:sp macro="" textlink="">
      <xdr:nvSpPr>
        <xdr:cNvPr id="68" name="TextBox 67">
          <a:hlinkClick xmlns:r="http://schemas.openxmlformats.org/officeDocument/2006/relationships" r:id="rId5"/>
          <a:extLst>
            <a:ext uri="{FF2B5EF4-FFF2-40B4-BE49-F238E27FC236}">
              <a16:creationId xmlns:a16="http://schemas.microsoft.com/office/drawing/2014/main" id="{D153405D-1551-4874-8202-26C5B8E9D155}"/>
            </a:ext>
          </a:extLst>
        </xdr:cNvPr>
        <xdr:cNvSpPr txBox="1"/>
      </xdr:nvSpPr>
      <xdr:spPr>
        <a:xfrm>
          <a:off x="618951" y="5662657"/>
          <a:ext cx="1788121" cy="1189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lumMod val="65000"/>
                </a:schemeClr>
              </a:solidFill>
              <a:latin typeface="Segoe UI Emoji" panose="020B0502040204020203" pitchFamily="34" charset="0"/>
              <a:ea typeface="Segoe UI Emoji" panose="020B0502040204020203" pitchFamily="34" charset="0"/>
            </a:rPr>
            <a:t>Performance &amp; Satisfaction</a:t>
          </a:r>
        </a:p>
      </xdr:txBody>
    </xdr:sp>
    <xdr:clientData/>
  </xdr:twoCellAnchor>
  <xdr:twoCellAnchor>
    <xdr:from>
      <xdr:col>1</xdr:col>
      <xdr:colOff>9351</xdr:colOff>
      <xdr:row>25</xdr:row>
      <xdr:rowOff>165774</xdr:rowOff>
    </xdr:from>
    <xdr:to>
      <xdr:col>3</xdr:col>
      <xdr:colOff>582742</xdr:colOff>
      <xdr:row>30</xdr:row>
      <xdr:rowOff>128734</xdr:rowOff>
    </xdr:to>
    <xdr:sp macro="" textlink="">
      <xdr:nvSpPr>
        <xdr:cNvPr id="70" name="TextBox 69">
          <a:hlinkClick xmlns:r="http://schemas.openxmlformats.org/officeDocument/2006/relationships" r:id="rId6"/>
          <a:extLst>
            <a:ext uri="{FF2B5EF4-FFF2-40B4-BE49-F238E27FC236}">
              <a16:creationId xmlns:a16="http://schemas.microsoft.com/office/drawing/2014/main" id="{CDB005F3-48DB-4491-9569-2C7E9387A0FD}"/>
            </a:ext>
          </a:extLst>
        </xdr:cNvPr>
        <xdr:cNvSpPr txBox="1"/>
      </xdr:nvSpPr>
      <xdr:spPr>
        <a:xfrm>
          <a:off x="618951" y="4769524"/>
          <a:ext cx="1792591" cy="883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lumMod val="65000"/>
                </a:schemeClr>
              </a:solidFill>
              <a:latin typeface="Segoe UI Emoji" panose="020B0502040204020203" pitchFamily="34" charset="0"/>
              <a:ea typeface="Segoe UI Emoji" panose="020B0502040204020203" pitchFamily="34" charset="0"/>
            </a:rPr>
            <a:t>Compensation &amp; Salary</a:t>
          </a:r>
        </a:p>
      </xdr:txBody>
    </xdr:sp>
    <xdr:clientData/>
  </xdr:twoCellAnchor>
  <xdr:twoCellAnchor>
    <xdr:from>
      <xdr:col>1</xdr:col>
      <xdr:colOff>9351</xdr:colOff>
      <xdr:row>15</xdr:row>
      <xdr:rowOff>74258</xdr:rowOff>
    </xdr:from>
    <xdr:to>
      <xdr:col>2</xdr:col>
      <xdr:colOff>579861</xdr:colOff>
      <xdr:row>20</xdr:row>
      <xdr:rowOff>127407</xdr:rowOff>
    </xdr:to>
    <xdr:sp macro="" textlink="">
      <xdr:nvSpPr>
        <xdr:cNvPr id="71" name="TextBox 70">
          <a:hlinkClick xmlns:r="http://schemas.openxmlformats.org/officeDocument/2006/relationships" r:id="rId7"/>
          <a:extLst>
            <a:ext uri="{FF2B5EF4-FFF2-40B4-BE49-F238E27FC236}">
              <a16:creationId xmlns:a16="http://schemas.microsoft.com/office/drawing/2014/main" id="{1F9131E1-7A61-469B-8337-0975C59F35E8}"/>
            </a:ext>
          </a:extLst>
        </xdr:cNvPr>
        <xdr:cNvSpPr txBox="1"/>
      </xdr:nvSpPr>
      <xdr:spPr>
        <a:xfrm>
          <a:off x="618951" y="2836508"/>
          <a:ext cx="1180110" cy="973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lumMod val="65000"/>
                </a:schemeClr>
              </a:solidFill>
              <a:latin typeface="Segoe UI Emoji" panose="020B0502040204020203" pitchFamily="34" charset="0"/>
              <a:ea typeface="Segoe UI Emoji" panose="020B0502040204020203" pitchFamily="34" charset="0"/>
            </a:rPr>
            <a:t>Attrition</a:t>
          </a:r>
          <a:r>
            <a:rPr lang="en-US" sz="2000" b="1">
              <a:solidFill>
                <a:schemeClr val="bg1">
                  <a:lumMod val="65000"/>
                </a:schemeClr>
              </a:solidFill>
            </a:rPr>
            <a:t> </a:t>
          </a:r>
          <a:r>
            <a:rPr lang="en-US" sz="2000" b="1">
              <a:solidFill>
                <a:schemeClr val="bg1">
                  <a:lumMod val="65000"/>
                </a:schemeClr>
              </a:solidFill>
              <a:latin typeface="Segoe UI Emoji" panose="020B0502040204020203" pitchFamily="34" charset="0"/>
              <a:ea typeface="Segoe UI Emoji" panose="020B0502040204020203" pitchFamily="34" charset="0"/>
            </a:rPr>
            <a:t>Analysis</a:t>
          </a:r>
        </a:p>
      </xdr:txBody>
    </xdr:sp>
    <xdr:clientData/>
  </xdr:twoCellAnchor>
  <xdr:twoCellAnchor>
    <xdr:from>
      <xdr:col>1</xdr:col>
      <xdr:colOff>249240</xdr:colOff>
      <xdr:row>35</xdr:row>
      <xdr:rowOff>80417</xdr:rowOff>
    </xdr:from>
    <xdr:to>
      <xdr:col>3</xdr:col>
      <xdr:colOff>471601</xdr:colOff>
      <xdr:row>38</xdr:row>
      <xdr:rowOff>12190</xdr:rowOff>
    </xdr:to>
    <xdr:sp macro="" textlink="">
      <xdr:nvSpPr>
        <xdr:cNvPr id="72" name="TextBox 71">
          <a:hlinkClick xmlns:r="http://schemas.openxmlformats.org/officeDocument/2006/relationships" r:id="rId8"/>
          <a:extLst>
            <a:ext uri="{FF2B5EF4-FFF2-40B4-BE49-F238E27FC236}">
              <a16:creationId xmlns:a16="http://schemas.microsoft.com/office/drawing/2014/main" id="{D32F70EF-71BE-44A1-9420-4BF0698B0C52}"/>
            </a:ext>
          </a:extLst>
        </xdr:cNvPr>
        <xdr:cNvSpPr txBox="1"/>
      </xdr:nvSpPr>
      <xdr:spPr>
        <a:xfrm>
          <a:off x="856018" y="6500973"/>
          <a:ext cx="1435916" cy="482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baseline="0">
              <a:solidFill>
                <a:schemeClr val="tx1"/>
              </a:solidFill>
              <a:latin typeface="Segoe UI Emoji" panose="020B0502040204020203" pitchFamily="34" charset="0"/>
              <a:ea typeface="Segoe UI Emoji" panose="020B0502040204020203" pitchFamily="34" charset="0"/>
            </a:rPr>
            <a:t>About</a:t>
          </a:r>
          <a:endParaRPr lang="en-US" sz="2000" b="1">
            <a:solidFill>
              <a:schemeClr val="tx1"/>
            </a:solidFill>
            <a:latin typeface="Segoe UI Emoji" panose="020B0502040204020203" pitchFamily="34" charset="0"/>
            <a:ea typeface="Segoe UI Emoji" panose="020B0502040204020203" pitchFamily="34" charset="0"/>
          </a:endParaRPr>
        </a:p>
      </xdr:txBody>
    </xdr:sp>
    <xdr:clientData/>
  </xdr:twoCellAnchor>
  <xdr:twoCellAnchor editAs="oneCell">
    <xdr:from>
      <xdr:col>0</xdr:col>
      <xdr:colOff>294894</xdr:colOff>
      <xdr:row>16</xdr:row>
      <xdr:rowOff>102525</xdr:rowOff>
    </xdr:from>
    <xdr:to>
      <xdr:col>1</xdr:col>
      <xdr:colOff>51701</xdr:colOff>
      <xdr:row>18</xdr:row>
      <xdr:rowOff>99483</xdr:rowOff>
    </xdr:to>
    <xdr:pic>
      <xdr:nvPicPr>
        <xdr:cNvPr id="73" name="Picture 72">
          <a:extLst>
            <a:ext uri="{FF2B5EF4-FFF2-40B4-BE49-F238E27FC236}">
              <a16:creationId xmlns:a16="http://schemas.microsoft.com/office/drawing/2014/main" id="{E99BACAC-F8EC-42C2-B6CA-64886F97FC2E}"/>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294894" y="3048925"/>
          <a:ext cx="366407" cy="3652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94433</xdr:colOff>
      <xdr:row>20</xdr:row>
      <xdr:rowOff>48279</xdr:rowOff>
    </xdr:from>
    <xdr:to>
      <xdr:col>1</xdr:col>
      <xdr:colOff>215552</xdr:colOff>
      <xdr:row>24</xdr:row>
      <xdr:rowOff>44633</xdr:rowOff>
    </xdr:to>
    <xdr:pic>
      <xdr:nvPicPr>
        <xdr:cNvPr id="74" name="Picture 73">
          <a:extLst>
            <a:ext uri="{FF2B5EF4-FFF2-40B4-BE49-F238E27FC236}">
              <a16:creationId xmlns:a16="http://schemas.microsoft.com/office/drawing/2014/main" id="{DD9CBC79-4590-491C-BBCF-337229308FCA}"/>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94433" y="3731279"/>
          <a:ext cx="730719" cy="7329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268507</xdr:colOff>
      <xdr:row>11</xdr:row>
      <xdr:rowOff>127001</xdr:rowOff>
    </xdr:from>
    <xdr:to>
      <xdr:col>1</xdr:col>
      <xdr:colOff>70555</xdr:colOff>
      <xdr:row>13</xdr:row>
      <xdr:rowOff>169334</xdr:rowOff>
    </xdr:to>
    <xdr:pic>
      <xdr:nvPicPr>
        <xdr:cNvPr id="76" name="Picture 75">
          <a:extLst>
            <a:ext uri="{FF2B5EF4-FFF2-40B4-BE49-F238E27FC236}">
              <a16:creationId xmlns:a16="http://schemas.microsoft.com/office/drawing/2014/main" id="{1C55B9A6-12C9-4FAB-A299-C65CDF57F7B4}"/>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268507" y="2152651"/>
          <a:ext cx="411648" cy="4106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109496</xdr:colOff>
      <xdr:row>26</xdr:row>
      <xdr:rowOff>49788</xdr:rowOff>
    </xdr:from>
    <xdr:to>
      <xdr:col>1</xdr:col>
      <xdr:colOff>40075</xdr:colOff>
      <xdr:row>29</xdr:row>
      <xdr:rowOff>19008</xdr:rowOff>
    </xdr:to>
    <xdr:pic>
      <xdr:nvPicPr>
        <xdr:cNvPr id="77" name="Picture 76">
          <a:extLst>
            <a:ext uri="{FF2B5EF4-FFF2-40B4-BE49-F238E27FC236}">
              <a16:creationId xmlns:a16="http://schemas.microsoft.com/office/drawing/2014/main" id="{70E339A3-353F-469B-8764-8DE6FCB9940F}"/>
            </a:ext>
          </a:extLst>
        </xdr:cNvPr>
        <xdr:cNvPicPr>
          <a:picLocks noChangeAspect="1"/>
        </xdr:cNvPicPr>
      </xdr:nvPicPr>
      <xdr:blipFill>
        <a:blip xmlns:r="http://schemas.openxmlformats.org/officeDocument/2006/relationships" r:embed="rId12"/>
        <a:stretch>
          <a:fillRect/>
        </a:stretch>
      </xdr:blipFill>
      <xdr:spPr>
        <a:xfrm>
          <a:off x="109496" y="4837688"/>
          <a:ext cx="540179" cy="521670"/>
        </a:xfrm>
        <a:prstGeom prst="rect">
          <a:avLst/>
        </a:prstGeom>
      </xdr:spPr>
    </xdr:pic>
    <xdr:clientData/>
  </xdr:twoCellAnchor>
  <xdr:twoCellAnchor editAs="oneCell">
    <xdr:from>
      <xdr:col>0</xdr:col>
      <xdr:colOff>155223</xdr:colOff>
      <xdr:row>31</xdr:row>
      <xdr:rowOff>28222</xdr:rowOff>
    </xdr:from>
    <xdr:to>
      <xdr:col>1</xdr:col>
      <xdr:colOff>6779</xdr:colOff>
      <xdr:row>33</xdr:row>
      <xdr:rowOff>104721</xdr:rowOff>
    </xdr:to>
    <xdr:pic>
      <xdr:nvPicPr>
        <xdr:cNvPr id="78" name="Picture 77">
          <a:extLst>
            <a:ext uri="{FF2B5EF4-FFF2-40B4-BE49-F238E27FC236}">
              <a16:creationId xmlns:a16="http://schemas.microsoft.com/office/drawing/2014/main" id="{21EDDD6F-4596-4DDA-B741-0BA7EAC7275C}"/>
            </a:ext>
          </a:extLst>
        </xdr:cNvPr>
        <xdr:cNvPicPr>
          <a:picLocks noChangeAspect="1"/>
        </xdr:cNvPicPr>
      </xdr:nvPicPr>
      <xdr:blipFill>
        <a:blip xmlns:r="http://schemas.openxmlformats.org/officeDocument/2006/relationships" r:embed="rId13"/>
        <a:stretch>
          <a:fillRect/>
        </a:stretch>
      </xdr:blipFill>
      <xdr:spPr>
        <a:xfrm>
          <a:off x="155223" y="5736872"/>
          <a:ext cx="461156" cy="444799"/>
        </a:xfrm>
        <a:prstGeom prst="rect">
          <a:avLst/>
        </a:prstGeom>
      </xdr:spPr>
    </xdr:pic>
    <xdr:clientData/>
  </xdr:twoCellAnchor>
  <xdr:twoCellAnchor editAs="oneCell">
    <xdr:from>
      <xdr:col>0</xdr:col>
      <xdr:colOff>169334</xdr:colOff>
      <xdr:row>35</xdr:row>
      <xdr:rowOff>21567</xdr:rowOff>
    </xdr:from>
    <xdr:to>
      <xdr:col>1</xdr:col>
      <xdr:colOff>183445</xdr:colOff>
      <xdr:row>38</xdr:row>
      <xdr:rowOff>92123</xdr:rowOff>
    </xdr:to>
    <xdr:pic>
      <xdr:nvPicPr>
        <xdr:cNvPr id="81" name="Picture 80">
          <a:extLst>
            <a:ext uri="{FF2B5EF4-FFF2-40B4-BE49-F238E27FC236}">
              <a16:creationId xmlns:a16="http://schemas.microsoft.com/office/drawing/2014/main" id="{89355010-E87D-4C36-9EC9-8972F1A5EB58}"/>
            </a:ext>
          </a:extLst>
        </xdr:cNvPr>
        <xdr:cNvPicPr>
          <a:picLocks noChangeAspect="1"/>
        </xdr:cNvPicPr>
      </xdr:nvPicPr>
      <xdr:blipFill>
        <a:blip xmlns:r="http://schemas.openxmlformats.org/officeDocument/2006/relationships" r:embed="rId14"/>
        <a:stretch>
          <a:fillRect/>
        </a:stretch>
      </xdr:blipFill>
      <xdr:spPr>
        <a:xfrm>
          <a:off x="169334" y="6442123"/>
          <a:ext cx="620889" cy="62088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50.539721759262" createdVersion="7" refreshedVersion="7" minRefreshableVersion="3" recordCount="1480" xr:uid="{00000000-000A-0000-FFFF-FFFF8F010000}">
  <cacheSource type="worksheet">
    <worksheetSource ref="A1:AJ1481" sheet="HR_Analytics"/>
  </cacheSource>
  <cacheFields count="36">
    <cacheField name="EmpID" numFmtId="0">
      <sharedItems count="1463">
        <s v="RM297"/>
        <s v="RM302"/>
        <s v="RM458"/>
        <s v="RM728"/>
        <s v="RM829"/>
        <s v="RM973"/>
        <s v="RM1154"/>
        <s v="RM1312"/>
        <s v="RM128"/>
        <s v="RM150"/>
        <s v="RM172"/>
        <s v="RM178"/>
        <s v="RM423"/>
        <s v="RM689"/>
        <s v="RM854"/>
        <s v="RM893"/>
        <s v="RM910"/>
        <s v="RM103"/>
        <s v="RM488"/>
        <s v="RM514"/>
        <s v="RM663"/>
        <s v="RM690"/>
        <s v="RM732"/>
        <s v="RM777"/>
        <s v="RM857"/>
        <s v="RM877"/>
        <s v="RM1179"/>
        <s v="RM1198"/>
        <s v="RM024"/>
        <s v="RM275"/>
        <s v="RM358"/>
        <s v="RM363"/>
        <s v="RM371"/>
        <s v="RM497"/>
        <s v="RM664"/>
        <s v="RM778"/>
        <s v="RM816"/>
        <s v="RM916"/>
        <s v="RM1153"/>
        <s v="RM1272"/>
        <s v="RM1437"/>
        <s v="RM018"/>
        <s v="RM110"/>
        <s v="RM129"/>
        <s v="RM161"/>
        <s v="RM207"/>
        <s v="RM384"/>
        <s v="RM444"/>
        <s v="RM499"/>
        <s v="RM631"/>
        <s v="RM667"/>
        <s v="RM735"/>
        <s v="RM861"/>
        <s v="RM1138"/>
        <s v="RM1274"/>
        <s v="RM1340"/>
        <s v="RM1424"/>
        <s v="RM087"/>
        <s v="RM346"/>
        <s v="RM517"/>
        <s v="RM551"/>
        <s v="RM566"/>
        <s v="RM586"/>
        <s v="RM911"/>
        <s v="RM1083"/>
        <s v="RM1128"/>
        <s v="RM1202"/>
        <s v="RM1214"/>
        <s v="RM1239"/>
        <s v="RM1409"/>
        <s v="RM1439"/>
        <s v="RM021"/>
        <s v="RM035"/>
        <s v="RM097"/>
        <s v="RM114"/>
        <s v="RM381"/>
        <s v="RM415"/>
        <s v="RM471"/>
        <s v="RM475"/>
        <s v="RM477"/>
        <s v="RM480"/>
        <s v="RM526"/>
        <s v="RM587"/>
        <s v="RM641"/>
        <s v="RM725"/>
        <s v="RM842"/>
        <s v="RM872"/>
        <s v="RM1026"/>
        <s v="RM1061"/>
        <s v="RM1062"/>
        <s v="RM1098"/>
        <s v="RM1169"/>
        <s v="RM1218"/>
        <s v="RM1223"/>
        <s v="RM1231"/>
        <s v="RM1246"/>
        <s v="RM1408"/>
        <s v="RM108"/>
        <s v="RM109"/>
        <s v="RM139"/>
        <s v="RM256"/>
        <s v="RM268"/>
        <s v="RM398"/>
        <s v="RM406"/>
        <s v="RM479"/>
        <s v="RM518"/>
        <s v="RM564"/>
        <s v="RM619"/>
        <s v="RM635"/>
        <s v="RM639"/>
        <s v="RM684"/>
        <s v="RM797"/>
        <s v="RM886"/>
        <s v="RM912"/>
        <s v="RM935"/>
        <s v="RM966"/>
        <s v="RM994"/>
        <s v="RM1004"/>
        <s v="RM1022"/>
        <s v="RM1175"/>
        <s v="RM1412"/>
        <s v="RM1414"/>
        <s v="RM1434"/>
        <s v="RM043"/>
        <s v="RM055"/>
        <s v="RM126"/>
        <s v="RM135"/>
        <s v="RM279"/>
        <s v="RM285"/>
        <s v="RM289"/>
        <s v="RM294"/>
        <s v="RM356"/>
        <s v="RM383"/>
        <s v="RM419"/>
        <s v="RM454"/>
        <s v="RM461"/>
        <s v="RM464"/>
        <s v="RM476"/>
        <s v="RM506"/>
        <s v="RM572"/>
        <s v="RM574"/>
        <s v="RM615"/>
        <s v="RM686"/>
        <s v="RM734"/>
        <s v="RM749"/>
        <s v="RM763"/>
        <s v="RM770"/>
        <s v="RM782"/>
        <s v="RM798"/>
        <s v="RM844"/>
        <s v="RM913"/>
        <s v="RM999"/>
        <s v="RM1005"/>
        <s v="RM1119"/>
        <s v="RM1207"/>
        <s v="RM1225"/>
        <s v="RM1298"/>
        <s v="RM1310"/>
        <s v="RM1350"/>
        <s v="RM1362"/>
        <s v="RM1387"/>
        <s v="RM1465"/>
        <s v="RM005"/>
        <s v="RM042"/>
        <s v="RM044"/>
        <s v="RM162"/>
        <s v="RM165"/>
        <s v="RM171"/>
        <s v="RM192"/>
        <s v="RM201"/>
        <s v="RM213"/>
        <s v="RM319"/>
        <s v="RM321"/>
        <s v="RM332"/>
        <s v="RM340"/>
        <s v="RM374"/>
        <s v="RM486"/>
        <s v="RM496"/>
        <s v="RM513"/>
        <s v="RM522"/>
        <s v="RM531"/>
        <s v="RM538"/>
        <s v="RM555"/>
        <s v="RM577"/>
        <s v="RM611"/>
        <s v="RM616"/>
        <s v="RM671"/>
        <s v="RM718"/>
        <s v="RM740"/>
        <s v="RM787"/>
        <s v="RM834"/>
        <s v="RM890"/>
        <s v="RM903"/>
        <s v="RM971"/>
        <s v="RM975"/>
        <s v="RM997"/>
        <s v="RM998"/>
        <s v="RM1018"/>
        <s v="RM1150"/>
        <s v="RM1170"/>
        <s v="RM1171"/>
        <s v="RM1249"/>
        <s v="RM1318"/>
        <s v="RM1329"/>
        <s v="RM1335"/>
        <s v="RM1351"/>
        <s v="RM1368"/>
        <s v="RM1380"/>
        <s v="RM1394"/>
        <s v="RM1468"/>
        <s v="RM015"/>
        <s v="RM052"/>
        <s v="RM098"/>
        <s v="RM163"/>
        <s v="RM265"/>
        <s v="RM273"/>
        <s v="RM290"/>
        <s v="RM303"/>
        <s v="RM324"/>
        <s v="RM375"/>
        <s v="RM405"/>
        <s v="RM541"/>
        <s v="RM599"/>
        <s v="RM613"/>
        <s v="RM630"/>
        <s v="RM660"/>
        <s v="RM669"/>
        <s v="RM765"/>
        <s v="RM781"/>
        <s v="RM789"/>
        <s v="RM794"/>
        <s v="RM801"/>
        <s v="RM810"/>
        <s v="RM820"/>
        <s v="RM828"/>
        <s v="RM843"/>
        <s v="RM869"/>
        <s v="RM922"/>
        <s v="RM930"/>
        <s v="RM934"/>
        <s v="RM945"/>
        <s v="RM985"/>
        <s v="RM1042"/>
        <s v="RM1057"/>
        <s v="RM1069"/>
        <s v="RM1070"/>
        <s v="RM1071"/>
        <s v="RM1074"/>
        <s v="RM1137"/>
        <s v="RM1152"/>
        <s v="RM1284"/>
        <s v="RM1308"/>
        <s v="RM1324"/>
        <s v="RM1338"/>
        <s v="RM1365"/>
        <s v="RM1370"/>
        <s v="RM1382"/>
        <s v="RM1391"/>
        <s v="RM012"/>
        <s v="RM016"/>
        <s v="RM072"/>
        <s v="RM156"/>
        <s v="RM206"/>
        <s v="RM218"/>
        <s v="RM228"/>
        <s v="RM230"/>
        <s v="RM253"/>
        <s v="RM255"/>
        <s v="RM266"/>
        <s v="RM283"/>
        <s v="RM337"/>
        <s v="RM338"/>
        <s v="RM344"/>
        <s v="RM350"/>
        <s v="RM372"/>
        <s v="RM421"/>
        <s v="RM422"/>
        <s v="RM455"/>
        <s v="RM508"/>
        <s v="RM520"/>
        <s v="RM547"/>
        <s v="RM556"/>
        <s v="RM573"/>
        <s v="RM590"/>
        <s v="RM595"/>
        <s v="RM646"/>
        <s v="RM658"/>
        <s v="RM698"/>
        <s v="RM712"/>
        <s v="RM809"/>
        <s v="RM824"/>
        <s v="RM826"/>
        <s v="RM837"/>
        <s v="RM853"/>
        <s v="RM860"/>
        <s v="RM894"/>
        <s v="RM904"/>
        <s v="RM906"/>
        <s v="RM933"/>
        <s v="RM1006"/>
        <s v="RM1008"/>
        <s v="RM1058"/>
        <s v="RM1064"/>
        <s v="RM1073"/>
        <s v="RM1078"/>
        <s v="RM1091"/>
        <s v="RM1105"/>
        <s v="RM1123"/>
        <s v="RM1126"/>
        <s v="RM1173"/>
        <s v="RM1189"/>
        <s v="RM1220"/>
        <s v="RM1250"/>
        <s v="RM1251"/>
        <s v="RM1259"/>
        <s v="RM1314"/>
        <s v="RM1319"/>
        <s v="RM1325"/>
        <s v="RM1330"/>
        <s v="RM1333"/>
        <s v="RM1344"/>
        <s v="RM1366"/>
        <s v="RM1388"/>
        <s v="RM1443"/>
        <s v="RM1460"/>
        <s v="RM1461"/>
        <s v="RM008"/>
        <s v="RM033"/>
        <s v="RM045"/>
        <s v="RM081"/>
        <s v="RM089"/>
        <s v="RM093"/>
        <s v="RM121"/>
        <s v="RM140"/>
        <s v="RM144"/>
        <s v="RM146"/>
        <s v="RM147"/>
        <s v="RM168"/>
        <s v="RM174"/>
        <s v="RM212"/>
        <s v="RM215"/>
        <s v="RM217"/>
        <s v="RM325"/>
        <s v="RM339"/>
        <s v="RM355"/>
        <s v="RM382"/>
        <s v="RM386"/>
        <s v="RM403"/>
        <s v="RM411"/>
        <s v="RM420"/>
        <s v="RM424"/>
        <s v="RM427"/>
        <s v="RM438"/>
        <s v="RM481"/>
        <s v="RM502"/>
        <s v="RM546"/>
        <s v="RM582"/>
        <s v="RM603"/>
        <s v="RM624"/>
        <s v="RM703"/>
        <s v="RM721"/>
        <s v="RM731"/>
        <s v="RM733"/>
        <s v="RM783"/>
        <s v="RM845"/>
        <s v="RM866"/>
        <s v="RM875"/>
        <s v="RM887"/>
        <s v="RM932"/>
        <s v="RM942"/>
        <s v="RM949"/>
        <s v="RM1014"/>
        <s v="RM1050"/>
        <s v="RM1053"/>
        <s v="RM1065"/>
        <s v="RM1107"/>
        <s v="RM1110"/>
        <s v="RM1142"/>
        <s v="RM1234"/>
        <s v="RM1245"/>
        <s v="RM1247"/>
        <s v="RM1252"/>
        <s v="RM1260"/>
        <s v="RM1297"/>
        <s v="RM1339"/>
        <s v="RM1413"/>
        <s v="RM013"/>
        <s v="RM059"/>
        <s v="RM073"/>
        <s v="RM076"/>
        <s v="RM125"/>
        <s v="RM133"/>
        <s v="RM181"/>
        <s v="RM225"/>
        <s v="RM246"/>
        <s v="RM260"/>
        <s v="RM267"/>
        <s v="RM293"/>
        <s v="RM304"/>
        <s v="RM310"/>
        <s v="RM311"/>
        <s v="RM313"/>
        <s v="RM322"/>
        <s v="RM326"/>
        <s v="RM343"/>
        <s v="RM370"/>
        <s v="RM395"/>
        <s v="RM400"/>
        <s v="RM435"/>
        <s v="RM440"/>
        <s v="RM451"/>
        <s v="RM457"/>
        <s v="RM483"/>
        <s v="RM485"/>
        <s v="RM645"/>
        <s v="RM676"/>
        <s v="RM680"/>
        <s v="RM691"/>
        <s v="RM710"/>
        <s v="RM727"/>
        <s v="RM819"/>
        <s v="RM832"/>
        <s v="RM896"/>
        <s v="RM897"/>
        <s v="RM951"/>
        <s v="RM953"/>
        <s v="RM981"/>
        <s v="RM986"/>
        <s v="RM1013"/>
        <s v="RM1015"/>
        <s v="RM1017"/>
        <s v="RM1031"/>
        <s v="RM1034"/>
        <s v="RM1036"/>
        <s v="RM1037"/>
        <s v="RM1086"/>
        <s v="RM1145"/>
        <s v="RM1192"/>
        <s v="RM1228"/>
        <s v="RM1240"/>
        <s v="RM1248"/>
        <s v="RM1258"/>
        <s v="RM1275"/>
        <s v="RM1307"/>
        <s v="RM1313"/>
        <s v="RM1342"/>
        <s v="RM1359"/>
        <s v="RM1361"/>
        <s v="RM1383"/>
        <s v="RM1390"/>
        <s v="RM1396"/>
        <s v="RM1403"/>
        <s v="RM1406"/>
        <s v="RM1418"/>
        <s v="RM1464"/>
        <s v="RM006"/>
        <s v="RM017"/>
        <s v="RM027"/>
        <s v="RM061"/>
        <s v="RM074"/>
        <s v="RM095"/>
        <s v="RM102"/>
        <s v="RM141"/>
        <s v="RM145"/>
        <s v="RM155"/>
        <s v="RM170"/>
        <s v="RM211"/>
        <s v="RM239"/>
        <s v="RM240"/>
        <s v="RM242"/>
        <s v="RM261"/>
        <s v="RM263"/>
        <s v="RM307"/>
        <s v="RM320"/>
        <s v="RM323"/>
        <s v="RM352"/>
        <s v="RM470"/>
        <s v="RM501"/>
        <s v="RM528"/>
        <s v="RM532"/>
        <s v="RM559"/>
        <s v="RM601"/>
        <s v="RM623"/>
        <s v="RM627"/>
        <s v="RM638"/>
        <s v="RM642"/>
        <s v="RM657"/>
        <s v="RM683"/>
        <s v="RM693"/>
        <s v="RM757"/>
        <s v="RM851"/>
        <s v="RM881"/>
        <s v="RM882"/>
        <s v="RM936"/>
        <s v="RM940"/>
        <s v="RM992"/>
        <s v="RM1027"/>
        <s v="RM1076"/>
        <s v="RM1102"/>
        <s v="RM1114"/>
        <s v="RM1140"/>
        <s v="RM1191"/>
        <s v="RM1206"/>
        <s v="RM1227"/>
        <s v="RM1238"/>
        <s v="RM1242"/>
        <s v="RM1261"/>
        <s v="RM1320"/>
        <s v="RM1327"/>
        <s v="RM1376"/>
        <s v="RM1389"/>
        <s v="RM1395"/>
        <s v="RM1427"/>
        <s v="RM1429"/>
        <s v="RM1432"/>
        <s v="RM1450"/>
        <s v="RM004"/>
        <s v="RM031"/>
        <s v="RM040"/>
        <s v="RM056"/>
        <s v="RM122"/>
        <s v="RM177"/>
        <s v="RM186"/>
        <s v="RM222"/>
        <s v="RM235"/>
        <s v="RM237"/>
        <s v="RM247"/>
        <s v="RM314"/>
        <s v="RM329"/>
        <s v="RM364"/>
        <s v="RM436"/>
        <s v="RM437"/>
        <s v="RM456"/>
        <s v="RM500"/>
        <s v="RM510"/>
        <s v="RM515"/>
        <s v="RM563"/>
        <s v="RM591"/>
        <s v="RM592"/>
        <s v="RM620"/>
        <s v="RM656"/>
        <s v="RM674"/>
        <s v="RM695"/>
        <s v="RM711"/>
        <s v="RM713"/>
        <s v="RM716"/>
        <s v="RM755"/>
        <s v="RM791"/>
        <s v="RM793"/>
        <s v="RM799"/>
        <s v="RM803"/>
        <s v="RM830"/>
        <s v="RM864"/>
        <s v="RM873"/>
        <s v="RM884"/>
        <s v="RM909"/>
        <s v="RM991"/>
        <s v="RM1048"/>
        <s v="RM1067"/>
        <s v="RM1075"/>
        <s v="RM1092"/>
        <s v="RM1096"/>
        <s v="RM1106"/>
        <s v="RM1190"/>
        <s v="RM1199"/>
        <s v="RM1211"/>
        <s v="RM1254"/>
        <s v="RM1256"/>
        <s v="RM1266"/>
        <s v="RM1283"/>
        <s v="RM1364"/>
        <s v="RM1399"/>
        <s v="RM1416"/>
        <s v="RM1426"/>
        <s v="RM014"/>
        <s v="RM023"/>
        <s v="RM025"/>
        <s v="RM047"/>
        <s v="RM085"/>
        <s v="RM104"/>
        <s v="RM112"/>
        <s v="RM115"/>
        <s v="RM117"/>
        <s v="RM160"/>
        <s v="RM182"/>
        <s v="RM189"/>
        <s v="RM203"/>
        <s v="RM248"/>
        <s v="RM379"/>
        <s v="RM394"/>
        <s v="RM416"/>
        <s v="RM433"/>
        <s v="RM441"/>
        <s v="RM463"/>
        <s v="RM482"/>
        <s v="RM495"/>
        <s v="RM504"/>
        <s v="RM525"/>
        <s v="RM550"/>
        <s v="RM561"/>
        <s v="RM568"/>
        <s v="RM575"/>
        <s v="RM580"/>
        <s v="RM584"/>
        <s v="RM607"/>
        <s v="RM614"/>
        <s v="RM672"/>
        <s v="RM758"/>
        <s v="RM764"/>
        <s v="RM795"/>
        <s v="RM804"/>
        <s v="RM823"/>
        <s v="RM835"/>
        <s v="RM848"/>
        <s v="RM907"/>
        <s v="RM918"/>
        <s v="RM921"/>
        <s v="RM924"/>
        <s v="RM959"/>
        <s v="RM965"/>
        <s v="RM978"/>
        <s v="RM980"/>
        <s v="RM984"/>
        <s v="RM1016"/>
        <s v="RM1028"/>
        <s v="RM1040"/>
        <s v="RM1049"/>
        <s v="RM1056"/>
        <s v="RM1059"/>
        <s v="RM1085"/>
        <s v="RM1088"/>
        <s v="RM1116"/>
        <s v="RM1118"/>
        <s v="RM1132"/>
        <s v="RM1147"/>
        <s v="RM1180"/>
        <s v="RM1209"/>
        <s v="RM1213"/>
        <s v="RM1253"/>
        <s v="RM1268"/>
        <s v="RM1271"/>
        <s v="RM1291"/>
        <s v="RM1301"/>
        <s v="RM1343"/>
        <s v="RM1354"/>
        <s v="RM1360"/>
        <s v="RM1369"/>
        <s v="RM1385"/>
        <s v="RM1386"/>
        <s v="RM1447"/>
        <s v="RM1470"/>
        <s v="RM011"/>
        <s v="RM038"/>
        <s v="RM041"/>
        <s v="RM050"/>
        <s v="RM054"/>
        <s v="RM057"/>
        <s v="RM058"/>
        <s v="RM069"/>
        <s v="RM077"/>
        <s v="RM082"/>
        <s v="RM152"/>
        <s v="RM193"/>
        <s v="RM197"/>
        <s v="RM229"/>
        <s v="RM277"/>
        <s v="RM298"/>
        <s v="RM345"/>
        <s v="RM373"/>
        <s v="RM431"/>
        <s v="RM439"/>
        <s v="RM448"/>
        <s v="RM462"/>
        <s v="RM484"/>
        <s v="RM509"/>
        <s v="RM516"/>
        <s v="RM558"/>
        <s v="RM581"/>
        <s v="RM597"/>
        <s v="RM612"/>
        <s v="RM621"/>
        <s v="RM636"/>
        <s v="RM637"/>
        <s v="RM648"/>
        <s v="RM677"/>
        <s v="RM699"/>
        <s v="RM705"/>
        <s v="RM726"/>
        <s v="RM730"/>
        <s v="RM741"/>
        <s v="RM792"/>
        <s v="RM821"/>
        <s v="RM836"/>
        <s v="RM841"/>
        <s v="RM847"/>
        <s v="RM849"/>
        <s v="RM871"/>
        <s v="RM889"/>
        <s v="RM925"/>
        <s v="RM962"/>
        <s v="RM974"/>
        <s v="RM982"/>
        <s v="RM1003"/>
        <s v="RM1060"/>
        <s v="RM1082"/>
        <s v="RM1101"/>
        <s v="RM1109"/>
        <s v="RM1111"/>
        <s v="RM1124"/>
        <s v="RM1131"/>
        <s v="RM1135"/>
        <s v="RM1151"/>
        <s v="RM1158"/>
        <s v="RM1163"/>
        <s v="RM1168"/>
        <s v="RM1187"/>
        <s v="RM1216"/>
        <s v="RM1233"/>
        <s v="RM1282"/>
        <s v="RM1289"/>
        <s v="RM1303"/>
        <s v="RM1346"/>
        <s v="RM1381"/>
        <s v="RM1393"/>
        <s v="RM1423"/>
        <s v="RM1425"/>
        <s v="RM1451"/>
        <s v="RM1457"/>
        <s v="RM1459"/>
        <s v="RM010"/>
        <s v="RM022"/>
        <s v="RM039"/>
        <s v="RM065"/>
        <s v="RM067"/>
        <s v="RM070"/>
        <s v="RM075"/>
        <s v="RM118"/>
        <s v="RM119"/>
        <s v="RM136"/>
        <s v="RM173"/>
        <s v="RM208"/>
        <s v="RM221"/>
        <s v="RM270"/>
        <s v="RM292"/>
        <s v="RM299"/>
        <s v="RM306"/>
        <s v="RM359"/>
        <s v="RM360"/>
        <s v="RM378"/>
        <s v="RM385"/>
        <s v="RM443"/>
        <s v="RM512"/>
        <s v="RM542"/>
        <s v="RM570"/>
        <s v="RM594"/>
        <s v="RM600"/>
        <s v="RM622"/>
        <s v="RM634"/>
        <s v="RM665"/>
        <s v="RM681"/>
        <s v="RM688"/>
        <s v="RM694"/>
        <s v="RM709"/>
        <s v="RM753"/>
        <s v="RM762"/>
        <s v="RM774"/>
        <s v="RM818"/>
        <s v="RM874"/>
        <s v="RM883"/>
        <s v="RM901"/>
        <s v="RM928"/>
        <s v="RM943"/>
        <s v="RM969"/>
        <s v="RM1012"/>
        <s v="RM1019"/>
        <s v="RM1020"/>
        <s v="RM1103"/>
        <s v="RM1122"/>
        <s v="RM1129"/>
        <s v="RM1146"/>
        <s v="RM1174"/>
        <s v="RM1181"/>
        <s v="RM1183"/>
        <s v="RM1184"/>
        <s v="RM1200"/>
        <s v="RM1221"/>
        <s v="RM1237"/>
        <s v="RM1279"/>
        <s v="RM1316"/>
        <s v="RM1341"/>
        <s v="RM1348"/>
        <s v="RM1356"/>
        <s v="RM1384"/>
        <s v="RM1440"/>
        <s v="RM1441"/>
        <s v="RM1448"/>
        <s v="RM1454"/>
        <s v="RM1466"/>
        <s v="RM003"/>
        <s v="RM048"/>
        <s v="RM060"/>
        <s v="RM079"/>
        <s v="RM101"/>
        <s v="RM105"/>
        <s v="RM116"/>
        <s v="RM196"/>
        <s v="RM223"/>
        <s v="RM227"/>
        <s v="RM249"/>
        <s v="RM251"/>
        <s v="RM274"/>
        <s v="RM276"/>
        <s v="RM286"/>
        <s v="RM295"/>
        <s v="RM341"/>
        <s v="RM354"/>
        <s v="RM365"/>
        <s v="RM387"/>
        <s v="RM390"/>
        <s v="RM399"/>
        <s v="RM465"/>
        <s v="RM468"/>
        <s v="RM473"/>
        <s v="RM487"/>
        <s v="RM507"/>
        <s v="RM523"/>
        <s v="RM578"/>
        <s v="RM629"/>
        <s v="RM649"/>
        <s v="RM653"/>
        <s v="RM696"/>
        <s v="RM745"/>
        <s v="RM768"/>
        <s v="RM796"/>
        <s v="RM833"/>
        <s v="RM856"/>
        <s v="RM990"/>
        <s v="RM1002"/>
        <s v="RM1023"/>
        <s v="RM1090"/>
        <s v="RM1159"/>
        <s v="RM1164"/>
        <s v="RM1212"/>
        <s v="RM1277"/>
        <s v="RM1281"/>
        <s v="RM1292"/>
        <s v="RM1345"/>
        <s v="RM1433"/>
        <s v="RM009"/>
        <s v="RM020"/>
        <s v="RM062"/>
        <s v="RM084"/>
        <s v="RM143"/>
        <s v="RM169"/>
        <s v="RM180"/>
        <s v="RM199"/>
        <s v="RM200"/>
        <s v="RM205"/>
        <s v="RM224"/>
        <s v="RM262"/>
        <s v="RM278"/>
        <s v="RM288"/>
        <s v="RM308"/>
        <s v="RM342"/>
        <s v="RM417"/>
        <s v="RM472"/>
        <s v="RM491"/>
        <s v="RM519"/>
        <s v="RM530"/>
        <s v="RM543"/>
        <s v="RM560"/>
        <s v="RM579"/>
        <s v="RM606"/>
        <s v="RM643"/>
        <s v="RM682"/>
        <s v="RM704"/>
        <s v="RM723"/>
        <s v="RM748"/>
        <s v="RM766"/>
        <s v="RM785"/>
        <s v="RM808"/>
        <s v="RM812"/>
        <s v="RM827"/>
        <s v="RM964"/>
        <s v="RM983"/>
        <s v="RM1108"/>
        <s v="RM1113"/>
        <s v="RM1120"/>
        <s v="RM1121"/>
        <s v="RM1162"/>
        <s v="RM1188"/>
        <s v="RM1194"/>
        <s v="RM1203"/>
        <s v="RM1257"/>
        <s v="RM1262"/>
        <s v="RM1273"/>
        <s v="RM1290"/>
        <s v="RM1309"/>
        <s v="RM1374"/>
        <s v="RM1377"/>
        <s v="RM1392"/>
        <s v="RM1401"/>
        <s v="RM1417"/>
        <s v="RM1419"/>
        <s v="RM1431"/>
        <s v="RM1452"/>
        <s v="RM034"/>
        <s v="RM138"/>
        <s v="RM241"/>
        <s v="RM252"/>
        <s v="RM305"/>
        <s v="RM315"/>
        <s v="RM327"/>
        <s v="RM328"/>
        <s v="RM401"/>
        <s v="RM450"/>
        <s v="RM527"/>
        <s v="RM552"/>
        <s v="RM655"/>
        <s v="RM670"/>
        <s v="RM706"/>
        <s v="RM739"/>
        <s v="RM754"/>
        <s v="RM814"/>
        <s v="RM817"/>
        <s v="RM938"/>
        <s v="RM941"/>
        <s v="RM950"/>
        <s v="RM987"/>
        <s v="RM993"/>
        <s v="RM1033"/>
        <s v="RM1080"/>
        <s v="RM1125"/>
        <s v="RM1149"/>
        <s v="RM1156"/>
        <s v="RM1160"/>
        <s v="RM1176"/>
        <s v="RM1241"/>
        <s v="RM1285"/>
        <s v="RM1293"/>
        <s v="RM1336"/>
        <s v="RM1367"/>
        <s v="RM1373"/>
        <s v="RM1404"/>
        <s v="RM1430"/>
        <s v="RM1438"/>
        <s v="RM1463"/>
        <s v="RM1467"/>
        <s v="RM091"/>
        <s v="RM151"/>
        <s v="RM159"/>
        <s v="RM187"/>
        <s v="RM204"/>
        <s v="RM209"/>
        <s v="RM244"/>
        <s v="RM258"/>
        <s v="RM336"/>
        <s v="RM362"/>
        <s v="RM369"/>
        <s v="RM388"/>
        <s v="RM392"/>
        <s v="RM418"/>
        <s v="RM449"/>
        <s v="RM459"/>
        <s v="RM534"/>
        <s v="RM554"/>
        <s v="RM583"/>
        <s v="RM602"/>
        <s v="RM685"/>
        <s v="RM692"/>
        <s v="RM707"/>
        <s v="RM769"/>
        <s v="RM786"/>
        <s v="RM815"/>
        <s v="RM838"/>
        <s v="RM846"/>
        <s v="RM867"/>
        <s v="RM885"/>
        <s v="RM947"/>
        <s v="RM958"/>
        <s v="RM960"/>
        <s v="RM968"/>
        <s v="RM979"/>
        <s v="RM1030"/>
        <s v="RM1041"/>
        <s v="RM1046"/>
        <s v="RM1084"/>
        <s v="RM1095"/>
        <s v="RM1097"/>
        <s v="RM1099"/>
        <s v="RM1133"/>
        <s v="RM1157"/>
        <s v="RM1165"/>
        <s v="RM1172"/>
        <s v="RM1230"/>
        <s v="RM1243"/>
        <s v="RM1287"/>
        <s v="RM1300"/>
        <s v="RM1305"/>
        <s v="RM1349"/>
        <s v="RM1410"/>
        <s v="RM1411"/>
        <s v="RM1428"/>
        <s v="RM1456"/>
        <s v="RM1458"/>
        <s v="RM001"/>
        <s v="RM046"/>
        <s v="RM134"/>
        <s v="RM148"/>
        <s v="RM149"/>
        <s v="RM167"/>
        <s v="RM183"/>
        <s v="RM216"/>
        <s v="RM243"/>
        <s v="RM301"/>
        <s v="RM347"/>
        <s v="RM367"/>
        <s v="RM404"/>
        <s v="RM447"/>
        <s v="RM460"/>
        <s v="RM467"/>
        <s v="RM536"/>
        <s v="RM539"/>
        <s v="RM668"/>
        <s v="RM687"/>
        <s v="RM717"/>
        <s v="RM738"/>
        <s v="RM747"/>
        <s v="RM784"/>
        <s v="RM831"/>
        <s v="RM865"/>
        <s v="RM952"/>
        <s v="RM961"/>
        <s v="RM989"/>
        <s v="RM1029"/>
        <s v="RM1197"/>
        <s v="RM1219"/>
        <s v="RM1229"/>
        <s v="RM1267"/>
        <s v="RM1295"/>
        <s v="RM1296"/>
        <s v="RM1357"/>
        <s v="RM1421"/>
        <s v="RM1446"/>
        <s v="RM1449"/>
        <s v="RM028"/>
        <s v="RM198"/>
        <s v="RM232"/>
        <s v="RM254"/>
        <s v="RM257"/>
        <s v="RM282"/>
        <s v="RM296"/>
        <s v="RM349"/>
        <s v="RM351"/>
        <s v="RM357"/>
        <s v="RM389"/>
        <s v="RM410"/>
        <s v="RM414"/>
        <s v="RM442"/>
        <s v="RM452"/>
        <s v="RM489"/>
        <s v="RM548"/>
        <s v="RM585"/>
        <s v="RM598"/>
        <s v="RM605"/>
        <s v="RM633"/>
        <s v="RM644"/>
        <s v="RM673"/>
        <s v="RM742"/>
        <s v="RM800"/>
        <s v="RM825"/>
        <s v="RM839"/>
        <s v="RM840"/>
        <s v="RM879"/>
        <s v="RM888"/>
        <s v="RM926"/>
        <s v="RM955"/>
        <s v="RM1000"/>
        <s v="RM1051"/>
        <s v="RM1089"/>
        <s v="RM1094"/>
        <s v="RM1130"/>
        <s v="RM1264"/>
        <s v="RM1288"/>
        <s v="RM1321"/>
        <s v="RM1326"/>
        <s v="RM1358"/>
        <s v="RM1379"/>
        <s v="RM1405"/>
        <s v="RM1420"/>
        <s v="RM1444"/>
        <s v="RM036"/>
        <s v="RM120"/>
        <s v="RM131"/>
        <s v="RM194"/>
        <s v="RM236"/>
        <s v="RM316"/>
        <s v="RM331"/>
        <s v="RM334"/>
        <s v="RM391"/>
        <s v="RM396"/>
        <s v="RM397"/>
        <s v="RM490"/>
        <s v="RM492"/>
        <s v="RM549"/>
        <s v="RM610"/>
        <s v="RM651"/>
        <s v="RM662"/>
        <s v="RM776"/>
        <s v="RM813"/>
        <s v="RM850"/>
        <s v="RM899"/>
        <s v="RM927"/>
        <s v="RM996"/>
        <s v="RM1134"/>
        <s v="RM1186"/>
        <s v="RM1217"/>
        <s v="RM1263"/>
        <s v="RM1270"/>
        <s v="RM1294"/>
        <s v="RM1317"/>
        <s v="RM1331"/>
        <s v="RM1400"/>
        <s v="RM029"/>
        <s v="RM032"/>
        <s v="RM053"/>
        <s v="RM100"/>
        <s v="RM287"/>
        <s v="RM494"/>
        <s v="RM498"/>
        <s v="RM544"/>
        <s v="RM618"/>
        <s v="RM632"/>
        <s v="RM659"/>
        <s v="RM751"/>
        <s v="RM790"/>
        <s v="RM858"/>
        <s v="RM863"/>
        <s v="RM876"/>
        <s v="RM892"/>
        <s v="RM908"/>
        <s v="RM923"/>
        <s v="RM929"/>
        <s v="RM954"/>
        <s v="RM1043"/>
        <s v="RM1047"/>
        <s v="RM1052"/>
        <s v="RM1063"/>
        <s v="RM1079"/>
        <s v="RM1141"/>
        <s v="RM1166"/>
        <s v="RM1201"/>
        <s v="RM1215"/>
        <s v="RM1280"/>
        <s v="RM1353"/>
        <s v="RM1436"/>
        <s v="RM068"/>
        <s v="RM078"/>
        <s v="RM142"/>
        <s v="RM154"/>
        <s v="RM175"/>
        <s v="RM195"/>
        <s v="RM219"/>
        <s v="RM245"/>
        <s v="RM250"/>
        <s v="RM269"/>
        <s v="RM312"/>
        <s v="RM335"/>
        <s v="RM408"/>
        <s v="RM453"/>
        <s v="RM505"/>
        <s v="RM565"/>
        <s v="RM604"/>
        <s v="RM626"/>
        <s v="RM697"/>
        <s v="RM714"/>
        <s v="RM719"/>
        <s v="RM756"/>
        <s v="RM760"/>
        <s v="RM806"/>
        <s v="RM855"/>
        <s v="RM914"/>
        <s v="RM937"/>
        <s v="RM1035"/>
        <s v="RM1038"/>
        <s v="RM1093"/>
        <s v="RM1100"/>
        <s v="RM1143"/>
        <s v="RM1144"/>
        <s v="RM1161"/>
        <s v="RM1222"/>
        <s v="RM1226"/>
        <s v="RM1244"/>
        <s v="RM1315"/>
        <s v="RM1347"/>
        <s v="RM1363"/>
        <s v="RM1455"/>
        <s v="RM030"/>
        <s v="RM049"/>
        <s v="RM080"/>
        <s v="RM090"/>
        <s v="RM094"/>
        <s v="RM179"/>
        <s v="RM210"/>
        <s v="RM264"/>
        <s v="RM366"/>
        <s v="RM413"/>
        <s v="RM430"/>
        <s v="RM434"/>
        <s v="RM466"/>
        <s v="RM724"/>
        <s v="RM771"/>
        <s v="RM779"/>
        <s v="RM811"/>
        <s v="RM862"/>
        <s v="RM870"/>
        <s v="RM878"/>
        <s v="RM917"/>
        <s v="RM944"/>
        <s v="RM1032"/>
        <s v="RM1081"/>
        <s v="RM1136"/>
        <s v="RM1232"/>
        <s v="RM1236"/>
        <s v="RM1278"/>
        <s v="RM1286"/>
        <s v="RM1299"/>
        <s v="RM1323"/>
        <s v="RM1328"/>
        <s v="RM1334"/>
        <s v="RM272"/>
        <s v="RM330"/>
        <s v="RM348"/>
        <s v="RM429"/>
        <s v="RM533"/>
        <s v="RM545"/>
        <s v="RM567"/>
        <s v="RM593"/>
        <s v="RM652"/>
        <s v="RM666"/>
        <s v="RM708"/>
        <s v="RM720"/>
        <s v="RM1021"/>
        <s v="RM1025"/>
        <s v="RM1068"/>
        <s v="RM1155"/>
        <s v="RM1195"/>
        <s v="RM1224"/>
        <s v="RM1235"/>
        <s v="RM1304"/>
        <s v="RM1322"/>
        <s v="RM1371"/>
        <s v="RM1415"/>
        <s v="RM1422"/>
        <s v="RM051"/>
        <s v="RM353"/>
        <s v="RM445"/>
        <s v="RM493"/>
        <s v="RM521"/>
        <s v="RM679"/>
        <s v="RM736"/>
        <s v="RM737"/>
        <s v="RM805"/>
        <s v="RM902"/>
        <s v="RM905"/>
        <s v="RM970"/>
        <s v="RM1039"/>
        <s v="RM1104"/>
        <s v="RM1115"/>
        <s v="RM1167"/>
        <s v="RM1205"/>
        <s v="RM1332"/>
        <s v="RM1352"/>
        <s v="RM002"/>
        <s v="RM130"/>
        <s v="RM202"/>
        <s v="RM291"/>
        <s v="RM317"/>
        <s v="RM376"/>
        <s v="RM474"/>
        <s v="RM608"/>
        <s v="RM640"/>
        <s v="RM678"/>
        <s v="RM822"/>
        <s v="RM900"/>
        <s v="RM1007"/>
        <s v="RM1045"/>
        <s v="RM1055"/>
        <s v="RM1072"/>
        <s v="RM1148"/>
        <s v="RM1177"/>
        <s v="RM1182"/>
        <s v="RM1193"/>
        <s v="RM1196"/>
        <s v="RM1255"/>
        <s v="RM1378"/>
        <s v="RM1469"/>
        <s v="RM037"/>
        <s v="RM063"/>
        <s v="RM107"/>
        <s v="RM132"/>
        <s v="RM166"/>
        <s v="RM184"/>
        <s v="RM234"/>
        <s v="RM280"/>
        <s v="RM368"/>
        <s v="RM426"/>
        <s v="RM478"/>
        <s v="RM524"/>
        <s v="RM529"/>
        <s v="RM540"/>
        <s v="RM589"/>
        <s v="RM654"/>
        <s v="RM715"/>
        <s v="RM722"/>
        <s v="RM743"/>
        <s v="RM752"/>
        <s v="RM767"/>
        <s v="RM802"/>
        <s v="RM868"/>
        <s v="RM946"/>
        <s v="RM1087"/>
        <s v="RM1127"/>
        <s v="RM1139"/>
        <s v="RM1178"/>
        <s v="RM1453"/>
        <s v="RM1462"/>
        <s v="RM088"/>
        <s v="RM092"/>
        <s v="RM111"/>
        <s v="RM124"/>
        <s v="RM137"/>
        <s v="RM157"/>
        <s v="RM190"/>
        <s v="RM214"/>
        <s v="RM259"/>
        <s v="RM300"/>
        <s v="RM377"/>
        <s v="RM617"/>
        <s v="RM780"/>
        <s v="RM919"/>
        <s v="RM931"/>
        <s v="RM963"/>
        <s v="RM972"/>
        <s v="RM988"/>
        <s v="RM1276"/>
        <s v="RM191"/>
        <s v="RM231"/>
        <s v="RM238"/>
        <s v="RM318"/>
        <s v="RM407"/>
        <s v="RM409"/>
        <s v="RM469"/>
        <s v="RM562"/>
        <s v="RM571"/>
        <s v="RM588"/>
        <s v="RM628"/>
        <s v="RM700"/>
        <s v="RM750"/>
        <s v="RM807"/>
        <s v="RM948"/>
        <s v="RM995"/>
        <s v="RM1001"/>
        <s v="RM1435"/>
        <s v="RM019"/>
        <s v="RM026"/>
        <s v="RM153"/>
        <s v="RM185"/>
        <s v="RM281"/>
        <s v="RM503"/>
        <s v="RM535"/>
        <s v="RM557"/>
        <s v="RM625"/>
        <s v="RM647"/>
        <s v="RM650"/>
        <s v="RM702"/>
        <s v="RM761"/>
        <s v="RM859"/>
        <s v="RM1044"/>
        <s v="RM1112"/>
        <s v="RM1204"/>
        <s v="RM1269"/>
        <s v="RM1397"/>
        <s v="RM096"/>
        <s v="RM113"/>
        <s v="RM220"/>
        <s v="RM333"/>
        <s v="RM393"/>
        <s v="RM432"/>
        <s v="RM511"/>
        <s v="RM576"/>
        <s v="RM729"/>
        <s v="RM772"/>
        <s v="RM891"/>
        <s v="RM895"/>
        <s v="RM1009"/>
        <s v="RM1077"/>
        <s v="RM1185"/>
        <s v="RM1306"/>
        <s v="RM1398"/>
        <s v="RM1407"/>
        <s v="RM066"/>
        <s v="RM083"/>
        <s v="RM188"/>
        <s v="RM271"/>
        <s v="RM284"/>
        <s v="RM380"/>
        <s v="RM446"/>
        <s v="RM569"/>
        <s v="RM609"/>
        <s v="RM746"/>
        <s v="RM775"/>
        <s v="RM788"/>
        <s v="RM915"/>
        <s v="RM956"/>
        <s v="RM976"/>
        <s v="RM1011"/>
        <s v="RM1066"/>
        <s v="RM1117"/>
        <s v="RM1208"/>
        <s v="RM1265"/>
        <s v="RM1337"/>
        <s v="RM1402"/>
        <s v="RM086"/>
        <s v="RM123"/>
        <s v="RM176"/>
        <s v="RM402"/>
        <s v="RM553"/>
        <s v="RM773"/>
        <s v="RM852"/>
        <s v="RM957"/>
        <s v="RM977"/>
        <s v="RM1024"/>
        <s v="RM1355"/>
        <s v="RM1372"/>
        <s v="RM1442"/>
        <s v="RM1445"/>
        <s v="RM164"/>
        <s v="RM361"/>
        <s v="RM425"/>
        <s v="RM1054"/>
        <s v="RM099"/>
        <s v="RM127"/>
        <s v="RM158"/>
        <s v="RM309"/>
        <s v="RM596"/>
        <s v="RM661"/>
        <s v="RM675"/>
        <s v="RM701"/>
        <s v="RM939"/>
        <s v="RM967"/>
        <s v="RM1010"/>
        <s v="RM1302"/>
        <s v="RM1311"/>
        <s v="RM1375"/>
        <s v="RM007"/>
        <s v="RM064"/>
        <s v="RM071"/>
        <s v="RM106"/>
        <s v="RM226"/>
        <s v="RM233"/>
        <s v="RM744"/>
        <s v="RM759"/>
      </sharedItems>
    </cacheField>
    <cacheField name="Age" numFmtId="0">
      <sharedItems containsSemiMixedTypes="0" containsString="0" containsNumber="1" containsInteger="1" minValue="18" maxValue="59"/>
    </cacheField>
    <cacheField name="AgeGroup" numFmtId="0">
      <sharedItems/>
    </cacheField>
    <cacheField name="Attrition" numFmtId="0">
      <sharedItems containsBlank="1" count="3">
        <s v="Yes"/>
        <s v="No"/>
        <m u="1"/>
      </sharedItems>
    </cacheField>
    <cacheField name="BusinessTravel" numFmtId="0">
      <sharedItems/>
    </cacheField>
    <cacheField name="DailyRate" numFmtId="0">
      <sharedItems containsSemiMixedTypes="0" containsString="0" containsNumber="1" containsInteger="1" minValue="102" maxValue="1498"/>
    </cacheField>
    <cacheField name="Department" numFmtId="0">
      <sharedItems containsBlank="1" count="5">
        <s v="Research &amp; Development"/>
        <s v="Sales"/>
        <s v="Customer Support"/>
        <s v="Human Resources"/>
        <m u="1"/>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Male"/>
        <s v="Fe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SalarySlab" numFmtId="0">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1" maxValue="5"/>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SinceLastPromotion" numFmtId="0">
      <sharedItems containsSemiMixedTypes="0" containsString="0" containsNumber="1" containsInteger="1" minValue="0" maxValue="15"/>
    </cacheField>
    <cacheField name="YearsWithCurr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181293085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50.55335509259" createdVersion="7" refreshedVersion="7" minRefreshableVersion="3" recordCount="1480" xr:uid="{00000000-000A-0000-FFFF-FFFF99010000}">
  <cacheSource type="worksheet">
    <worksheetSource ref="A1:AS1481" sheet="HR_Analytics"/>
  </cacheSource>
  <cacheFields count="45">
    <cacheField name="EmpID" numFmtId="0">
      <sharedItems/>
    </cacheField>
    <cacheField name="Age" numFmtId="0">
      <sharedItems containsSemiMixedTypes="0" containsString="0" containsNumber="1" containsInteger="1" minValue="18" maxValue="59"/>
    </cacheField>
    <cacheField name="AgeGroup" numFmtId="0">
      <sharedItems count="5">
        <s v="18-25"/>
        <s v="26-35"/>
        <s v="36-45"/>
        <s v="46-55"/>
        <s v="55+"/>
      </sharedItems>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8"/>
    </cacheField>
    <cacheField name="Department" numFmtId="0">
      <sharedItems count="4">
        <s v="Research &amp; Development"/>
        <s v="Sales"/>
        <s v="Customer Support"/>
        <s v="Human Resources"/>
      </sharedItems>
    </cacheField>
    <cacheField name="DistanceFromHome" numFmtId="0">
      <sharedItems containsSemiMixedTypes="0" containsString="0" containsNumber="1" containsInteger="1" minValue="1" maxValue="29" count="29">
        <n v="3"/>
        <n v="10"/>
        <n v="5"/>
        <n v="8"/>
        <n v="1"/>
        <n v="14"/>
        <n v="22"/>
        <n v="2"/>
        <n v="21"/>
        <n v="9"/>
        <n v="25"/>
        <n v="6"/>
        <n v="4"/>
        <n v="11"/>
        <n v="15"/>
        <n v="12"/>
        <n v="18"/>
        <n v="7"/>
        <n v="16"/>
        <n v="19"/>
        <n v="26"/>
        <n v="20"/>
        <n v="24"/>
        <n v="23"/>
        <n v="17"/>
        <n v="13"/>
        <n v="29"/>
        <n v="28"/>
        <n v="27"/>
      </sharedItems>
      <fieldGroup base="7">
        <rangePr startNum="1" endNum="29" groupInterval="5"/>
        <groupItems count="8">
          <s v="&lt;1"/>
          <s v="1-5"/>
          <s v="6-10"/>
          <s v="11-15"/>
          <s v="16-20"/>
          <s v="21-25"/>
          <s v="26-30"/>
          <s v="&gt;31"/>
        </groupItems>
      </fieldGroup>
    </cacheField>
    <cacheField name="Education" numFmtId="0">
      <sharedItems containsSemiMixedTypes="0" containsString="0" containsNumber="1" containsInteger="1" minValue="1" maxValue="5" count="5">
        <n v="3"/>
        <n v="2"/>
        <n v="1"/>
        <n v="4"/>
        <n v="5"/>
      </sharedItems>
    </cacheField>
    <cacheField name="EducationField" numFmtId="0">
      <sharedItems count="6">
        <s v="Life Sciences"/>
        <s v="Medical"/>
        <s v="Marketing"/>
        <s v="Technical Degree"/>
        <s v="Other"/>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ount="4">
        <n v="3"/>
        <n v="4"/>
        <n v="2"/>
        <n v="1"/>
      </sharedItems>
    </cacheField>
    <cacheField name="Gender" numFmtId="0">
      <sharedItems count="2">
        <s v="Male"/>
        <s v="Fe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ount="5">
        <n v="1"/>
        <n v="2"/>
        <n v="3"/>
        <n v="4"/>
        <n v="5"/>
      </sharedItems>
    </cacheField>
    <cacheField name="JobRole" numFmtId="0">
      <sharedItems count="9">
        <s v="Laboratory Technician"/>
        <s v="Sales Representative"/>
        <s v="Research Scientist"/>
        <s v="Human Resources"/>
        <s v="Manufacturing Director"/>
        <s v="Sales Executive"/>
        <s v="Healthcare Representative"/>
        <s v="Research Director"/>
        <s v="Manager"/>
      </sharedItems>
    </cacheField>
    <cacheField name="JobSatisfaction" numFmtId="0">
      <sharedItems containsSemiMixedTypes="0" containsString="0" containsNumber="1" containsInteger="1" minValue="1" maxValue="4" count="4">
        <n v="3"/>
        <n v="2"/>
        <n v="4"/>
        <n v="1"/>
      </sharedItems>
    </cacheField>
    <cacheField name="MaritalStatus" numFmtId="0">
      <sharedItems count="3">
        <s v="Single"/>
        <s v="Divorced"/>
        <s v="Married"/>
      </sharedItems>
    </cacheField>
    <cacheField name="MonthlyIncome" numFmtId="0">
      <sharedItems containsSemiMixedTypes="0" containsString="0" containsNumber="1" containsInteger="1" minValue="1009" maxValue="19999" count="1343">
        <n v="1420"/>
        <n v="1200"/>
        <n v="1878"/>
        <n v="1051"/>
        <n v="1904"/>
        <n v="1611"/>
        <n v="1569"/>
        <n v="1514"/>
        <n v="1675"/>
        <n v="1483"/>
        <n v="2325"/>
        <n v="1102"/>
        <n v="2564"/>
        <n v="2121"/>
        <n v="2552"/>
        <n v="1859"/>
        <n v="2994"/>
        <n v="2926"/>
        <n v="2836"/>
        <n v="1009"/>
        <n v="2044"/>
        <n v="2973"/>
        <n v="2600"/>
        <n v="2323"/>
        <n v="3033"/>
        <n v="2678"/>
        <n v="2783"/>
        <n v="2728"/>
        <n v="1232"/>
        <n v="3230"/>
        <n v="2174"/>
        <n v="2610"/>
        <n v="2716"/>
        <n v="3447"/>
        <n v="2693"/>
        <n v="1416"/>
        <n v="2070"/>
        <n v="2625"/>
        <n v="3117"/>
        <n v="2679"/>
        <n v="2380"/>
        <n v="2935"/>
        <n v="2871"/>
        <n v="2523"/>
        <n v="2328"/>
        <n v="2244"/>
        <n v="3894"/>
        <n v="2773"/>
        <n v="4775"/>
        <n v="4171"/>
        <n v="2451"/>
        <n v="2853"/>
        <n v="2814"/>
        <n v="2398"/>
        <n v="2472"/>
        <n v="3375"/>
        <n v="2322"/>
        <n v="2904"/>
        <n v="2819"/>
        <n v="2500"/>
        <n v="3505"/>
        <n v="1601"/>
        <n v="1223"/>
        <n v="2272"/>
        <n v="2073"/>
        <n v="3989"/>
        <n v="2275"/>
        <n v="3295"/>
        <n v="2647"/>
        <n v="1790"/>
        <n v="4011"/>
        <n v="2293"/>
        <n v="4999"/>
        <n v="2774"/>
        <n v="4260"/>
        <n v="3202"/>
        <n v="2400"/>
        <n v="2725"/>
        <n v="2127"/>
        <n v="2886"/>
        <n v="4577"/>
        <n v="2694"/>
        <n v="3162"/>
        <n v="4377"/>
        <n v="3597"/>
        <n v="2210"/>
        <n v="4162"/>
        <n v="3172"/>
        <n v="2033"/>
        <n v="2296"/>
        <n v="3760"/>
        <n v="4401"/>
        <n v="1555"/>
        <n v="3907"/>
        <n v="2145"/>
        <n v="4617"/>
        <n v="5744"/>
        <n v="2889"/>
        <n v="8639"/>
        <n v="4898"/>
        <n v="4000"/>
        <n v="4487"/>
        <n v="4031"/>
        <n v="2096"/>
        <n v="4851"/>
        <n v="6180"/>
        <n v="3424"/>
        <n v="4194"/>
        <n v="4256"/>
        <n v="2413"/>
        <n v="3691"/>
        <n v="4950"/>
        <n v="1118"/>
        <n v="3669"/>
        <n v="6232"/>
        <n v="3229"/>
        <n v="4400"/>
        <n v="5206"/>
        <n v="2187"/>
        <n v="3977"/>
        <n v="4907"/>
        <n v="4157"/>
        <n v="2368"/>
        <n v="2942"/>
        <n v="6397"/>
        <n v="4741"/>
        <n v="2373"/>
        <n v="5828"/>
        <n v="5296"/>
        <n v="3102"/>
        <n v="2741"/>
        <n v="4306"/>
        <n v="2340"/>
        <n v="6272"/>
        <n v="2659"/>
        <n v="4364"/>
        <n v="5326"/>
        <n v="2366"/>
        <n v="4294"/>
        <n v="5472"/>
        <n v="4969"/>
        <n v="2042"/>
        <n v="2007"/>
        <n v="3955"/>
        <n v="2377"/>
        <n v="4420"/>
        <n v="2875"/>
        <n v="3904"/>
        <n v="3578"/>
        <n v="2061"/>
        <n v="2570"/>
        <n v="2305"/>
        <n v="2148"/>
        <n v="4684"/>
        <n v="2933"/>
        <n v="2544"/>
        <n v="2867"/>
        <n v="2966"/>
        <n v="3468"/>
        <n v="2341"/>
        <n v="8726"/>
        <n v="2024"/>
        <n v="2566"/>
        <n v="3058"/>
        <n v="2279"/>
        <n v="4298"/>
        <n v="9981"/>
        <n v="2478"/>
        <n v="4478"/>
        <n v="6349"/>
        <n v="6214"/>
        <n v="3816"/>
        <n v="3041"/>
        <n v="2045"/>
        <n v="4647"/>
        <n v="7412"/>
        <n v="8793"/>
        <n v="6811"/>
        <n v="4342"/>
        <n v="12808"/>
        <n v="1706"/>
        <n v="2318"/>
        <n v="2811"/>
        <n v="4227"/>
        <n v="4621"/>
        <n v="2539"/>
        <n v="2235"/>
        <n v="2517"/>
        <n v="2534"/>
        <n v="5071"/>
        <n v="5769"/>
        <n v="2394"/>
        <n v="2099"/>
        <n v="4066"/>
        <n v="3517"/>
        <n v="2580"/>
        <n v="3445"/>
        <n v="2379"/>
        <n v="3540"/>
        <n v="4774"/>
        <n v="6500"/>
        <n v="2226"/>
        <n v="2863"/>
        <n v="4105"/>
        <n v="6142"/>
        <n v="2028"/>
        <n v="3441"/>
        <n v="4221"/>
        <n v="2713"/>
        <n v="3485"/>
        <n v="3310"/>
        <n v="5661"/>
        <n v="3464"/>
        <n v="5253"/>
        <n v="4558"/>
        <n v="2216"/>
        <n v="4382"/>
        <n v="4779"/>
        <n v="4936"/>
        <n v="4908"/>
        <n v="1052"/>
        <n v="8722"/>
        <n v="3660"/>
        <n v="2207"/>
        <n v="2596"/>
        <n v="7655"/>
        <n v="3201"/>
        <n v="2703"/>
        <n v="2515"/>
        <n v="3196"/>
        <n v="2154"/>
        <n v="3867"/>
        <n v="2080"/>
        <n v="6674"/>
        <n v="4724"/>
        <n v="8463"/>
        <n v="2909"/>
        <n v="2561"/>
        <n v="1563"/>
        <n v="6549"/>
        <n v="2408"/>
        <n v="4877"/>
        <n v="3591"/>
        <n v="2706"/>
        <n v="2856"/>
        <n v="6834"/>
        <n v="9854"/>
        <n v="2144"/>
        <n v="2367"/>
        <n v="4193"/>
        <n v="9980"/>
        <n v="4319"/>
        <n v="7639"/>
        <n v="2058"/>
        <n v="7918"/>
        <n v="2389"/>
        <n v="6931"/>
        <n v="6644"/>
        <n v="4554"/>
        <n v="2119"/>
        <n v="3983"/>
        <n v="8268"/>
        <n v="4649"/>
        <n v="2201"/>
        <n v="11935"/>
        <n v="2546"/>
        <n v="4262"/>
        <n v="5561"/>
        <n v="2720"/>
        <n v="2642"/>
        <n v="2297"/>
        <n v="4335"/>
        <n v="2319"/>
        <n v="2700"/>
        <n v="2800"/>
        <n v="2532"/>
        <n v="2157"/>
        <n v="2404"/>
        <n v="2514"/>
        <n v="3291"/>
        <n v="5056"/>
        <n v="7336"/>
        <n v="3131"/>
        <n v="2168"/>
        <n v="6623"/>
        <n v="16124"/>
        <n v="3339"/>
        <n v="7988"/>
        <n v="7553"/>
        <n v="5765"/>
        <n v="8620"/>
        <n v="3180"/>
        <n v="2362"/>
        <n v="9715"/>
        <n v="4723"/>
        <n v="8853"/>
        <n v="5869"/>
        <n v="4187"/>
        <n v="2974"/>
        <n v="2760"/>
        <n v="6294"/>
        <n v="2109"/>
        <n v="2335"/>
        <n v="3812"/>
        <n v="6384"/>
        <n v="2804"/>
        <n v="2439"/>
        <n v="2062"/>
        <n v="1091"/>
        <n v="5373"/>
        <n v="4787"/>
        <n v="4025"/>
        <n v="3785"/>
        <n v="2206"/>
        <n v="5126"/>
        <n v="4152"/>
        <n v="5209"/>
        <n v="2613"/>
        <n v="6347"/>
        <n v="2632"/>
        <n v="3204"/>
        <n v="9419"/>
        <n v="3072"/>
        <n v="8474"/>
        <n v="2657"/>
        <n v="6696"/>
        <n v="5775"/>
        <n v="6118"/>
        <n v="4736"/>
        <n v="2476"/>
        <n v="2285"/>
        <n v="6577"/>
        <n v="6091"/>
        <n v="2097"/>
        <n v="8412"/>
        <n v="2983"/>
        <n v="2083"/>
        <n v="5304"/>
        <n v="3833"/>
        <n v="6877"/>
        <n v="3761"/>
        <n v="7264"/>
        <n v="2132"/>
        <n v="11416"/>
        <n v="2422"/>
        <n v="9957"/>
        <n v="6578"/>
        <n v="4115"/>
        <n v="3491"/>
        <n v="3579"/>
        <n v="4695"/>
        <n v="4627"/>
        <n v="11916"/>
        <n v="5301"/>
        <n v="1274"/>
        <n v="2064"/>
        <n v="9714"/>
        <n v="9250"/>
        <n v="2141"/>
        <n v="2862"/>
        <n v="4968"/>
        <n v="2180"/>
        <n v="7140"/>
        <n v="5294"/>
        <n v="9667"/>
        <n v="1081"/>
        <n v="3748"/>
        <n v="2911"/>
        <n v="5915"/>
        <n v="2501"/>
        <n v="4424"/>
        <n v="6172"/>
        <n v="4559"/>
        <n v="3929"/>
        <n v="4345"/>
        <n v="13675"/>
        <n v="3479"/>
        <n v="5582"/>
        <n v="2789"/>
        <n v="6929"/>
        <n v="4821"/>
        <n v="6410"/>
        <n v="2695"/>
        <n v="7547"/>
        <n v="8943"/>
        <n v="7143"/>
        <n v="2218"/>
        <n v="10648"/>
        <n v="9824"/>
        <n v="6582"/>
        <n v="11557"/>
        <n v="4233"/>
        <n v="5460"/>
        <n v="2356"/>
        <n v="2329"/>
        <n v="6932"/>
        <n v="5855"/>
        <n v="2321"/>
        <n v="4148"/>
        <n v="2791"/>
        <n v="6833"/>
        <n v="6812"/>
        <n v="9852"/>
        <n v="2302"/>
        <n v="2785"/>
        <n v="6179"/>
        <n v="1359"/>
        <n v="16422"/>
        <n v="1261"/>
        <n v="10793"/>
        <n v="7446"/>
        <n v="3722"/>
        <n v="4084"/>
        <n v="5332"/>
        <n v="5476"/>
        <n v="3477"/>
        <n v="5238"/>
        <n v="8346"/>
        <n v="8161"/>
        <n v="5468"/>
        <n v="9637"/>
        <n v="2956"/>
        <n v="4197"/>
        <n v="6583"/>
        <n v="3978"/>
        <n v="3065"/>
        <n v="5003"/>
        <n v="5617"/>
        <n v="1129"/>
        <n v="11031"/>
        <n v="3067"/>
        <n v="9936"/>
        <n v="3068"/>
        <n v="3298"/>
        <n v="3919"/>
        <n v="6162"/>
        <n v="6220"/>
        <n v="5010"/>
        <n v="4200"/>
        <n v="4668"/>
        <n v="8998"/>
        <n v="3038"/>
        <n v="10400"/>
        <n v="3931"/>
        <n v="3730"/>
        <n v="4465"/>
        <n v="2794"/>
        <n v="2176"/>
        <n v="5484"/>
        <n v="5228"/>
        <n v="5055"/>
        <n v="2370"/>
        <n v="4707"/>
        <n v="6322"/>
        <n v="5396"/>
        <n v="11159"/>
        <n v="5309"/>
        <n v="4403"/>
        <n v="5175"/>
        <n v="2314"/>
        <n v="6524"/>
        <n v="2795"/>
        <n v="2332"/>
        <n v="6725"/>
        <n v="2827"/>
        <n v="2743"/>
        <n v="4998"/>
        <n v="6209"/>
        <n v="4883"/>
        <n v="4078"/>
        <n v="9204"/>
        <n v="11244"/>
        <n v="5878"/>
        <n v="4087"/>
        <n v="3312"/>
        <n v="5470"/>
        <n v="1393"/>
        <n v="3433"/>
        <n v="6735"/>
        <n v="9610"/>
        <n v="2718"/>
        <n v="4648"/>
        <n v="9907"/>
        <n v="2432"/>
        <n v="6667"/>
        <n v="9679"/>
        <n v="2837"/>
        <n v="2269"/>
        <n v="10422"/>
        <n v="2496"/>
        <n v="5376"/>
        <n v="13458"/>
        <n v="6146"/>
        <n v="2756"/>
        <n v="2622"/>
        <n v="2436"/>
        <n v="2707"/>
        <n v="11878"/>
        <n v="4682"/>
        <n v="2851"/>
        <n v="13610"/>
        <n v="3408"/>
        <n v="16184"/>
        <n v="7104"/>
        <n v="7725"/>
        <n v="3348"/>
        <n v="2686"/>
        <n v="11691"/>
        <n v="5324"/>
        <n v="4037"/>
        <n v="2277"/>
        <n v="2799"/>
        <n v="6949"/>
        <n v="17444"/>
        <n v="3452"/>
        <n v="5488"/>
        <n v="2342"/>
        <n v="7119"/>
        <n v="4508"/>
        <n v="2313"/>
        <n v="4302"/>
        <n v="8224"/>
        <n v="3600"/>
        <n v="4539"/>
        <n v="2781"/>
        <n v="8380"/>
        <n v="9998"/>
        <n v="4373"/>
        <n v="3838"/>
        <n v="6388"/>
        <n v="4320"/>
        <n v="5207"/>
        <n v="6392"/>
        <n v="5505"/>
        <n v="5368"/>
        <n v="5147"/>
        <n v="8564"/>
        <n v="3055"/>
        <n v="3143"/>
        <n v="5487"/>
        <n v="5968"/>
        <n v="2008"/>
        <n v="4878"/>
        <n v="2661"/>
        <n v="11994"/>
        <n v="2960"/>
        <n v="4568"/>
        <n v="4325"/>
        <n v="4809"/>
        <n v="6074"/>
        <n v="4505"/>
        <n v="11631"/>
        <n v="2231"/>
        <n v="2311"/>
        <n v="9547"/>
        <n v="3815"/>
        <n v="5957"/>
        <n v="6538"/>
        <n v="2351"/>
        <n v="2768"/>
        <n v="9950"/>
        <n v="5337"/>
        <n v="3622"/>
        <n v="2579"/>
        <n v="2691"/>
        <n v="8621"/>
        <n v="5121"/>
        <n v="6274"/>
        <n v="3280"/>
        <n v="4381"/>
        <n v="2553"/>
        <n v="3737"/>
        <n v="9725"/>
        <n v="2220"/>
        <n v="7756"/>
        <n v="2979"/>
        <n v="4033"/>
        <n v="5714"/>
        <n v="5343"/>
        <n v="2585"/>
        <n v="4538"/>
        <n v="4444"/>
        <n v="4490"/>
        <n v="8500"/>
        <n v="6125"/>
        <n v="2029"/>
        <n v="5429"/>
        <n v="6687"/>
        <n v="2996"/>
        <n v="3294"/>
        <n v="2742"/>
        <n v="4759"/>
        <n v="17007"/>
        <n v="4599"/>
        <n v="7083"/>
        <n v="2308"/>
        <n v="2972"/>
        <n v="5063"/>
        <n v="5433"/>
        <n v="3986"/>
        <n v="2929"/>
        <n v="2932"/>
        <n v="4001"/>
        <n v="6029"/>
        <n v="5346"/>
        <n v="6799"/>
        <n v="9713"/>
        <n v="2307"/>
        <n v="8103"/>
        <n v="5747"/>
        <n v="9888"/>
        <n v="8628"/>
        <n v="6712"/>
        <n v="4404"/>
        <n v="2426"/>
        <n v="2014"/>
        <n v="1951"/>
        <n v="9884"/>
        <n v="9069"/>
        <n v="4014"/>
        <n v="2194"/>
        <n v="4312"/>
        <n v="2859"/>
        <n v="7295"/>
        <n v="5916"/>
        <n v="4425"/>
        <n v="8789"/>
        <n v="11996"/>
        <n v="8020"/>
        <n v="8095"/>
        <n v="6540"/>
        <n v="4230"/>
        <n v="7632"/>
        <n v="4717"/>
        <n v="4859"/>
        <n v="3681"/>
        <n v="6646"/>
        <n v="1281"/>
        <n v="5093"/>
        <n v="2572"/>
        <n v="2506"/>
        <n v="10221"/>
        <n v="2559"/>
        <n v="10685"/>
        <n v="2022"/>
        <n v="10903"/>
        <n v="4601"/>
        <n v="7823"/>
        <n v="3743"/>
        <n v="10388"/>
        <n v="3917"/>
        <n v="9582"/>
        <n v="4323"/>
        <n v="2258"/>
        <n v="10274"/>
        <n v="2376"/>
        <n v="8966"/>
        <n v="10377"/>
        <n v="3506"/>
        <n v="4249"/>
        <n v="5363"/>
        <n v="4614"/>
        <n v="9362"/>
        <n v="8606"/>
        <n v="2430"/>
        <n v="2450"/>
        <n v="2074"/>
        <n v="3407"/>
        <n v="2690"/>
        <n v="5208"/>
        <n v="10306"/>
        <n v="5440"/>
        <n v="4581"/>
        <n v="4930"/>
        <n v="6883"/>
        <n v="5813"/>
        <n v="5762"/>
        <n v="2705"/>
        <n v="4788"/>
        <n v="5204"/>
        <n v="2660"/>
        <n v="5098"/>
        <n v="8837"/>
        <n v="5689"/>
        <n v="2977"/>
        <n v="5237"/>
        <n v="3419"/>
        <n v="10096"/>
        <n v="6499"/>
        <n v="3388"/>
        <n v="9738"/>
        <n v="2835"/>
        <n v="4941"/>
        <n v="2088"/>
        <n v="2153"/>
        <n v="5914"/>
        <n v="3210"/>
        <n v="4485"/>
        <n v="3688"/>
        <n v="5674"/>
        <n v="6653"/>
        <n v="9699"/>
        <n v="2543"/>
        <n v="7596"/>
        <n v="8847"/>
        <n v="11713"/>
        <n v="7587"/>
        <n v="2143"/>
        <n v="6201"/>
        <n v="6586"/>
        <n v="4678"/>
        <n v="2519"/>
        <n v="10325"/>
        <n v="5079"/>
        <n v="4834"/>
        <n v="8858"/>
        <n v="7779"/>
        <n v="10252"/>
        <n v="3692"/>
        <n v="5410"/>
        <n v="7094"/>
        <n v="4639"/>
        <n v="9278"/>
        <n v="5810"/>
        <n v="5647"/>
        <n v="2644"/>
        <n v="6815"/>
        <n v="5562"/>
        <n v="4663"/>
        <n v="8008"/>
        <n v="2013"/>
        <n v="4374"/>
        <n v="6842"/>
        <n v="5347"/>
        <n v="4502"/>
        <n v="6134"/>
        <n v="8321"/>
        <n v="6962"/>
        <n v="5673"/>
        <n v="3886"/>
        <n v="5507"/>
        <n v="2810"/>
        <n v="7644"/>
        <n v="5131"/>
        <n v="5406"/>
        <n v="6652"/>
        <n v="2571"/>
        <n v="2090"/>
        <n v="3022"/>
        <n v="5993"/>
        <n v="13664"/>
        <n v="5163"/>
        <n v="7428"/>
        <n v="3564"/>
        <n v="12185"/>
        <n v="2793"/>
        <n v="3920"/>
        <n v="10048"/>
        <n v="6502"/>
        <n v="13603"/>
        <n v="2115"/>
        <n v="2326"/>
        <n v="5974"/>
        <n v="3034"/>
        <n v="4449"/>
        <n v="7491"/>
        <n v="8834"/>
        <n v="6447"/>
        <n v="9602"/>
        <n v="9434"/>
        <n v="4680"/>
        <n v="2782"/>
        <n v="6334"/>
        <n v="7642"/>
        <n v="10609"/>
        <n v="4777"/>
        <n v="4107"/>
        <n v="6694"/>
        <n v="5731"/>
        <n v="6474"/>
        <n v="3629"/>
        <n v="3500"/>
        <n v="4285"/>
        <n v="5768"/>
        <n v="3936"/>
        <n v="9525"/>
        <n v="4189"/>
        <n v="4071"/>
        <n v="4213"/>
        <n v="4284"/>
        <n v="13744"/>
        <n v="9526"/>
        <n v="3944"/>
        <n v="2406"/>
        <n v="5329"/>
        <n v="4317"/>
        <n v="8686"/>
        <n v="2288"/>
        <n v="6553"/>
        <n v="6261"/>
        <n v="6673"/>
        <n v="5249"/>
        <n v="5605"/>
        <n v="5745"/>
        <n v="12061"/>
        <n v="11510"/>
        <n v="1702"/>
        <n v="2619"/>
        <n v="4028"/>
        <n v="7625"/>
        <n v="7861"/>
        <n v="3057"/>
        <n v="5980"/>
        <n v="6288"/>
        <n v="2899"/>
        <n v="13582"/>
        <n v="5666"/>
        <n v="2684"/>
        <n v="6861"/>
        <n v="2821"/>
        <n v="8823"/>
        <n v="8740"/>
        <n v="7351"/>
        <n v="2844"/>
        <n v="6893"/>
        <n v="6077"/>
        <n v="4855"/>
        <n v="9924"/>
        <n v="4198"/>
        <n v="4735"/>
        <n v="2440"/>
        <n v="3306"/>
        <n v="2468"/>
        <n v="5811"/>
        <n v="3702"/>
        <n v="2592"/>
        <n v="5405"/>
        <n v="2133"/>
        <n v="4771"/>
        <n v="2858"/>
        <n v="2991"/>
        <n v="4440"/>
        <n v="5321"/>
        <n v="13206"/>
        <n v="2086"/>
        <n v="5902"/>
        <n v="2232"/>
        <n v="10938"/>
        <n v="9613"/>
        <n v="17068"/>
        <n v="19272"/>
        <n v="19197"/>
        <n v="3755"/>
        <n v="4553"/>
        <n v="6389"/>
        <n v="7880"/>
        <n v="12742"/>
        <n v="10880"/>
        <n v="12169"/>
        <n v="6782"/>
        <n v="17123"/>
        <n v="4534"/>
        <n v="6120"/>
        <n v="10920"/>
        <n v="3646"/>
        <n v="8376"/>
        <n v="8237"/>
        <n v="5377"/>
        <n v="3069"/>
        <n v="5042"/>
        <n v="5295"/>
        <n v="6472"/>
        <n v="13464"/>
        <n v="4127"/>
        <n v="3902"/>
        <n v="5736"/>
        <n v="5151"/>
        <n v="13341"/>
        <n v="4108"/>
        <n v="19431"/>
        <n v="12031"/>
        <n v="9991"/>
        <n v="13503"/>
        <n v="10855"/>
        <n v="19033"/>
        <n v="4876"/>
        <n v="3319"/>
        <n v="19436"/>
        <n v="7457"/>
        <n v="2213"/>
        <n v="6380"/>
        <n v="5715"/>
        <n v="3448"/>
        <n v="18041"/>
        <n v="13237"/>
        <n v="10932"/>
        <n v="10475"/>
        <n v="4244"/>
        <n v="5094"/>
        <n v="9705"/>
        <n v="3617"/>
        <n v="13194"/>
        <n v="8396"/>
        <n v="10322"/>
        <n v="19626"/>
        <n v="13499"/>
        <n v="4422"/>
        <n v="4327"/>
        <n v="6852"/>
        <n v="9094"/>
        <n v="3544"/>
        <n v="4661"/>
        <n v="2387"/>
        <n v="6377"/>
        <n v="3975"/>
        <n v="13757"/>
        <n v="2345"/>
        <n v="2018"/>
        <n v="5473"/>
        <n v="16437"/>
        <n v="4069"/>
        <n v="10435"/>
        <n v="7945"/>
        <n v="2166"/>
        <n v="6516"/>
        <n v="19833"/>
        <n v="3377"/>
        <n v="6513"/>
        <n v="4448"/>
        <n v="16823"/>
        <n v="6323"/>
        <n v="5677"/>
        <n v="2809"/>
        <n v="2001"/>
        <n v="19545"/>
        <n v="8189"/>
        <n v="17181"/>
        <n v="2238"/>
        <n v="3140"/>
        <n v="13591"/>
        <n v="16015"/>
        <n v="6032"/>
        <n v="9355"/>
        <n v="8392"/>
        <n v="6230"/>
        <n v="16595"/>
        <n v="19141"/>
        <n v="19189"/>
        <n v="2778"/>
        <n v="4721"/>
        <n v="19419"/>
        <n v="19973"/>
        <n v="3376"/>
        <n v="4766"/>
        <n v="2107"/>
        <n v="6151"/>
        <n v="4103"/>
        <n v="5467"/>
        <n v="7082"/>
        <n v="9241"/>
        <n v="6430"/>
        <n v="2289"/>
        <n v="6870"/>
        <n v="10447"/>
        <n v="4393"/>
        <n v="13570"/>
        <n v="8938"/>
        <n v="6825"/>
        <n v="5265"/>
        <n v="19232"/>
        <n v="6545"/>
        <n v="2593"/>
        <n v="13525"/>
        <n v="15992"/>
        <n v="2696"/>
        <n v="6781"/>
        <n v="2576"/>
        <n v="4556"/>
        <n v="4523"/>
        <n v="2093"/>
        <n v="7406"/>
        <n v="4089"/>
        <n v="2759"/>
        <n v="18430"/>
        <n v="6062"/>
        <n v="4434"/>
        <n v="5231"/>
        <n v="6244"/>
        <n v="18303"/>
        <n v="17665"/>
        <n v="4272"/>
        <n v="13758"/>
        <n v="5155"/>
        <n v="13191"/>
        <n v="2372"/>
        <n v="17861"/>
        <n v="16799"/>
        <n v="3673"/>
        <n v="4841"/>
        <n v="10124"/>
        <n v="19613"/>
        <n v="2766"/>
        <n v="5538"/>
        <n v="2936"/>
        <n v="3968"/>
        <n v="13348"/>
        <n v="5087"/>
        <n v="4332"/>
        <n v="18880"/>
        <n v="2645"/>
        <n v="16959"/>
        <n v="4739"/>
        <n v="2089"/>
        <n v="16064"/>
        <n v="2455"/>
        <n v="5257"/>
        <n v="9985"/>
        <n v="14336"/>
        <n v="4522"/>
        <n v="16627"/>
        <n v="5679"/>
        <n v="6804"/>
        <n v="17159"/>
        <n v="4765"/>
        <n v="10798"/>
        <n v="10820"/>
        <n v="19740"/>
        <n v="10231"/>
        <n v="4081"/>
        <n v="17603"/>
        <n v="7847"/>
        <n v="2437"/>
        <n v="3539"/>
        <n v="2438"/>
        <n v="5675"/>
        <n v="19392"/>
        <n v="7510"/>
        <n v="10248"/>
        <n v="6465"/>
        <n v="5454"/>
        <n v="3161"/>
        <n v="5985"/>
        <n v="19513"/>
        <n v="3708"/>
        <n v="5933"/>
        <n v="2818"/>
        <n v="13320"/>
        <n v="10482"/>
        <n v="2290"/>
        <n v="4541"/>
        <n v="2011"/>
        <n v="18213"/>
        <n v="19190"/>
        <n v="7978"/>
        <n v="3420"/>
        <n v="4768"/>
        <n v="10209"/>
        <n v="16328"/>
        <n v="19049"/>
        <n v="5743"/>
        <n v="3195"/>
        <n v="7879"/>
        <n v="5033"/>
        <n v="9724"/>
        <n v="13245"/>
        <n v="2348"/>
        <n v="5006"/>
        <n v="16792"/>
        <n v="8865"/>
        <n v="19202"/>
        <n v="6434"/>
        <n v="13496"/>
        <n v="5210"/>
        <n v="3697"/>
        <n v="2654"/>
        <n v="4805"/>
        <n v="4286"/>
        <n v="6632"/>
        <n v="2274"/>
        <n v="10761"/>
        <n v="4447"/>
        <n v="2270"/>
        <n v="3633"/>
        <n v="17650"/>
        <n v="2177"/>
        <n v="5593"/>
        <n v="4477"/>
        <n v="18824"/>
        <n v="18061"/>
        <n v="10851"/>
        <n v="9380"/>
        <n v="7441"/>
        <n v="4385"/>
        <n v="5770"/>
        <n v="10748"/>
        <n v="16704"/>
        <n v="9756"/>
        <n v="5154"/>
        <n v="5906"/>
        <n v="5399"/>
        <n v="4850"/>
        <n v="18947"/>
        <n v="5772"/>
        <n v="5021"/>
        <n v="9619"/>
        <n v="10673"/>
        <n v="10453"/>
        <n v="9396"/>
        <n v="16872"/>
        <n v="5258"/>
        <n v="4810"/>
        <n v="9071"/>
        <n v="10527"/>
        <n v="10845"/>
        <n v="19627"/>
        <n v="4615"/>
        <n v="17465"/>
        <n v="17048"/>
        <n v="19081"/>
        <n v="7379"/>
        <n v="18789"/>
        <n v="3423"/>
        <n v="16606"/>
        <n v="17567"/>
        <n v="10368"/>
        <n v="19328"/>
        <n v="7991"/>
        <n v="8926"/>
        <n v="8578"/>
        <n v="13225"/>
        <n v="7314"/>
        <n v="11849"/>
        <n v="18300"/>
        <n v="2976"/>
        <n v="5070"/>
        <n v="4960"/>
        <n v="13770"/>
        <n v="16752"/>
        <n v="4537"/>
        <n v="5067"/>
        <n v="4163"/>
        <n v="17169"/>
        <n v="4591"/>
        <n v="19658"/>
        <n v="15972"/>
        <n v="12936"/>
        <n v="4978"/>
        <n v="10333"/>
        <n v="2105"/>
        <n v="8633"/>
        <n v="11957"/>
        <n v="5381"/>
        <n v="12504"/>
        <n v="4051"/>
        <n v="15402"/>
        <n v="8120"/>
        <n v="2259"/>
        <n v="4240"/>
        <n v="10999"/>
        <n v="16885"/>
        <n v="18265"/>
        <n v="7898"/>
        <n v="5486"/>
        <n v="6439"/>
        <n v="15202"/>
        <n v="2655"/>
        <n v="19665"/>
        <n v="17174"/>
        <n v="5130"/>
        <n v="6567"/>
        <n v="18665"/>
        <n v="13964"/>
        <n v="10965"/>
        <n v="19502"/>
        <n v="7654"/>
        <n v="3580"/>
        <n v="7403"/>
        <n v="13120"/>
        <n v="18711"/>
        <n v="6651"/>
        <n v="10466"/>
        <n v="4789"/>
        <n v="3211"/>
        <n v="16413"/>
        <n v="13966"/>
        <n v="2587"/>
        <n v="15379"/>
        <n v="4507"/>
        <n v="19161"/>
        <n v="5390"/>
        <n v="2683"/>
        <n v="18740"/>
        <n v="18172"/>
        <n v="9208"/>
        <n v="19926"/>
        <n v="3690"/>
        <n v="19517"/>
        <n v="19144"/>
        <n v="10496"/>
        <n v="17046"/>
        <n v="18200"/>
        <n v="3221"/>
        <n v="6796"/>
        <n v="3875"/>
        <n v="17639"/>
        <n v="17924"/>
        <n v="17399"/>
        <n v="13973"/>
        <n v="19237"/>
        <n v="4728"/>
        <n v="17856"/>
        <n v="16880"/>
        <n v="14411"/>
        <n v="19331"/>
        <n v="11245"/>
        <n v="13269"/>
        <n v="6728"/>
        <n v="10854"/>
        <n v="2075"/>
        <n v="5441"/>
        <n v="7484"/>
        <n v="19537"/>
        <n v="10650"/>
        <n v="6132"/>
        <n v="13734"/>
        <n v="12490"/>
        <n v="2723"/>
        <n v="5482"/>
        <n v="16307"/>
        <n v="2461"/>
        <n v="19847"/>
        <n v="2838"/>
        <n v="14026"/>
        <n v="13142"/>
        <n v="10596"/>
        <n v="13116"/>
        <n v="19999"/>
        <n v="3212"/>
        <n v="19068"/>
        <n v="7969"/>
        <n v="16555"/>
        <n v="5577"/>
        <n v="16856"/>
        <n v="4258"/>
        <n v="3149"/>
        <n v="13826"/>
        <n v="17099"/>
        <n v="19845"/>
        <n v="10445"/>
        <n v="8446"/>
        <n v="13247"/>
        <n v="2950"/>
        <n v="3482"/>
        <n v="15427"/>
        <n v="19094"/>
        <n v="2306"/>
        <n v="4450"/>
        <n v="17584"/>
        <n v="8381"/>
        <n v="14814"/>
        <n v="10934"/>
        <n v="11836"/>
        <n v="14275"/>
        <n v="14852"/>
        <n v="7525"/>
        <n v="18606"/>
        <n v="16598"/>
        <n v="10169"/>
        <n v="7005"/>
        <n v="12965"/>
        <n v="10448"/>
        <n v="13549"/>
        <n v="17328"/>
        <n v="5940"/>
        <n v="4869"/>
        <n v="19406"/>
        <n v="3780"/>
        <n v="10725"/>
        <n v="5485"/>
        <n v="10739"/>
        <n v="10686"/>
        <n v="10502"/>
        <n v="17779"/>
        <n v="16032"/>
        <n v="17426"/>
        <n v="6854"/>
        <n v="2897"/>
        <n v="14756"/>
        <n v="10239"/>
        <n v="18722"/>
        <n v="19045"/>
        <n v="5415"/>
        <n v="16659"/>
        <n v="16835"/>
        <n v="19859"/>
        <n v="5160"/>
        <n v="6385"/>
        <n v="16756"/>
        <n v="10976"/>
        <n v="13577"/>
        <n v="19187"/>
        <n v="13695"/>
        <n v="14732"/>
        <n v="4035"/>
        <n v="19586"/>
        <n v="3537"/>
        <n v="19038"/>
        <n v="2662"/>
        <n v="19636"/>
        <n v="7260"/>
        <n v="4963"/>
        <n v="4257"/>
        <n v="13212"/>
        <n v="11103"/>
        <n v="19943"/>
        <n v="19717"/>
        <n v="13402"/>
        <n v="2066"/>
        <n v="5380"/>
        <n v="6306"/>
        <n v="2339"/>
        <n v="9439"/>
        <n v="6755"/>
        <n v="14118"/>
        <n v="4900"/>
        <n v="13872"/>
        <n v="10312"/>
        <n v="3346"/>
        <n v="5660"/>
        <n v="19246"/>
        <n v="10552"/>
        <n v="2479"/>
        <n v="10008"/>
        <n v="19701"/>
        <n v="16291"/>
        <n v="15787"/>
        <n v="17875"/>
        <n v="2670"/>
        <n v="7637"/>
        <n v="18844"/>
        <n v="2267"/>
        <n v="13726"/>
        <n v="11904"/>
      </sharedItems>
    </cacheField>
    <cacheField name="SalarySlab" numFmtId="0">
      <sharedItems count="4">
        <s v="Upto 5k"/>
        <s v="5k-10k"/>
        <s v="10k-15k"/>
        <s v="15k+"/>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1" maxValue="5" count="5">
        <n v="1"/>
        <n v="3"/>
        <n v="4"/>
        <n v="2"/>
        <n v="5"/>
      </sharedItems>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ount="4">
        <n v="3"/>
        <n v="4"/>
        <n v="1"/>
        <n v="2"/>
      </sharedItems>
    </cacheField>
    <cacheField name="YearsSinceLastPromotion" numFmtId="0">
      <sharedItems containsSemiMixedTypes="0" containsString="0" containsNumber="1" containsInteger="1" minValue="0" maxValue="15"/>
    </cacheField>
    <cacheField name="YearsWithCurrManager" numFmtId="0">
      <sharedItems containsString="0" containsBlank="1" containsNumber="1" containsInteger="1" minValue="0" maxValue="17"/>
    </cacheField>
    <cacheField name="HireDate" numFmtId="164">
      <sharedItems containsSemiMixedTypes="0" containsNonDate="0" containsDate="1" containsString="0" minDate="2026-01-01T00:00:00" maxDate="2027-01-01T00:00:00"/>
    </cacheField>
    <cacheField name="Age2" numFmtId="1">
      <sharedItems containsSemiMixedTypes="0" containsString="0" containsNumber="1" containsInteger="1" minValue="18" maxValue="60" count="43">
        <n v="58"/>
        <n v="55"/>
        <n v="36"/>
        <n v="33"/>
        <n v="26"/>
        <n v="47"/>
        <n v="22"/>
        <n v="19"/>
        <n v="24"/>
        <n v="56"/>
        <n v="25"/>
        <n v="53"/>
        <n v="32"/>
        <n v="38"/>
        <n v="44"/>
        <n v="31"/>
        <n v="52"/>
        <n v="54"/>
        <n v="30"/>
        <n v="29"/>
        <n v="46"/>
        <n v="37"/>
        <n v="49"/>
        <n v="48"/>
        <n v="27"/>
        <n v="20"/>
        <n v="34"/>
        <n v="43"/>
        <n v="45"/>
        <n v="60"/>
        <n v="57"/>
        <n v="21"/>
        <n v="41"/>
        <n v="28"/>
        <n v="51"/>
        <n v="59"/>
        <n v="39"/>
        <n v="35"/>
        <n v="18"/>
        <n v="42"/>
        <n v="40"/>
        <n v="50"/>
        <n v="23"/>
      </sharedItems>
      <fieldGroup base="37">
        <rangePr startNum="18" endNum="60" groupInterval="5"/>
        <groupItems count="11">
          <s v="&lt;18"/>
          <s v="18-22"/>
          <s v="23-27"/>
          <s v="28-32"/>
          <s v="33-37"/>
          <s v="38-42"/>
          <s v="43-47"/>
          <s v="48-52"/>
          <s v="53-57"/>
          <s v="58-62"/>
          <s v="&gt;63"/>
        </groupItems>
      </fieldGroup>
    </cacheField>
    <cacheField name="year" numFmtId="1">
      <sharedItems/>
    </cacheField>
    <cacheField name="month" numFmtId="1">
      <sharedItems/>
    </cacheField>
    <cacheField name="TotalWorkingYears2" numFmtId="1">
      <sharedItems containsSemiMixedTypes="0" containsString="0" containsNumber="1" containsInteger="1" minValue="0" maxValue="40"/>
    </cacheField>
    <cacheField name="Salary" numFmtId="3">
      <sharedItems containsSemiMixedTypes="0" containsString="0" containsNumber="1" containsInteger="1" minValue="2440" maxValue="26605"/>
    </cacheField>
    <cacheField name="YearsAtCompany" numFmtId="1">
      <sharedItems containsSemiMixedTypes="0" containsString="0" containsNumber="1" containsInteger="1" minValue="0" maxValue="30"/>
    </cacheField>
    <cacheField name="YearsInCurrentRole" numFmtId="1">
      <sharedItems containsSemiMixedTypes="0" containsString="0" containsNumber="1" containsInteger="1" minValue="0" maxValue="15"/>
    </cacheField>
    <cacheField name="absent" numFmtId="0">
      <sharedItems/>
    </cacheField>
  </cacheFields>
  <extLst>
    <ext xmlns:x14="http://schemas.microsoft.com/office/spreadsheetml/2009/9/main" uri="{725AE2AE-9491-48be-B2B4-4EB974FC3084}">
      <x14:pivotCacheDefinition pivotCacheId="149446549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50.628017361109" createdVersion="7" refreshedVersion="7" minRefreshableVersion="3" recordCount="1480" xr:uid="{00000000-000A-0000-FFFF-FFFF69020000}">
  <cacheSource type="worksheet">
    <worksheetSource ref="A1:AR1481" sheet="HR_Analytics"/>
  </cacheSource>
  <cacheFields count="44">
    <cacheField name="EmpID" numFmtId="0">
      <sharedItems/>
    </cacheField>
    <cacheField name="Age" numFmtId="0">
      <sharedItems containsSemiMixedTypes="0" containsString="0" containsNumber="1" containsInteger="1" minValue="18" maxValue="59"/>
    </cacheField>
    <cacheField name="AgeGroup" numFmtId="0">
      <sharedItems count="5">
        <s v="18-25"/>
        <s v="26-35"/>
        <s v="36-45"/>
        <s v="46-55"/>
        <s v="55+"/>
      </sharedItems>
    </cacheField>
    <cacheField name="Attrition" numFmtId="0">
      <sharedItems count="2">
        <s v="Yes"/>
        <s v="No"/>
      </sharedItems>
    </cacheField>
    <cacheField name="BusinessTravel" numFmtId="0">
      <sharedItems count="4">
        <s v="Travel_Rarely"/>
        <s v="Travel_Frequently"/>
        <s v="Non-Travel"/>
        <s v="TravelRarely"/>
      </sharedItems>
    </cacheField>
    <cacheField name="DailyRate" numFmtId="0">
      <sharedItems containsSemiMixedTypes="0" containsString="0" containsNumber="1" containsInteger="1" minValue="102" maxValue="1498"/>
    </cacheField>
    <cacheField name="Department" numFmtId="0">
      <sharedItems count="4">
        <s v="Research &amp; Development"/>
        <s v="Sales"/>
        <s v="Customer Suppor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Medical"/>
        <s v="Marketing"/>
        <s v="Technical Degree"/>
        <s v="Other"/>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Male"/>
        <s v="Fe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ount="5">
        <n v="1"/>
        <n v="2"/>
        <n v="3"/>
        <n v="4"/>
        <n v="5"/>
      </sharedItems>
    </cacheField>
    <cacheField name="JobRole" numFmtId="0">
      <sharedItems count="9">
        <s v="Laboratory Technician"/>
        <s v="Sales Representative"/>
        <s v="Research Scientist"/>
        <s v="Human Resources"/>
        <s v="Manufacturing Director"/>
        <s v="Sales Executive"/>
        <s v="Healthcare Representative"/>
        <s v="Research Director"/>
        <s v="Manager"/>
      </sharedItems>
    </cacheField>
    <cacheField name="JobSatisfaction" numFmtId="0">
      <sharedItems containsSemiMixedTypes="0" containsString="0" containsNumber="1" containsInteger="1" minValue="1" maxValue="4"/>
    </cacheField>
    <cacheField name="MaritalStatus" numFmtId="0">
      <sharedItems count="3">
        <s v="Single"/>
        <s v="Divorced"/>
        <s v="Married"/>
      </sharedItems>
    </cacheField>
    <cacheField name="MonthlyIncome" numFmtId="0">
      <sharedItems containsSemiMixedTypes="0" containsString="0" containsNumber="1" containsInteger="1" minValue="1009" maxValue="19999"/>
    </cacheField>
    <cacheField name="SalarySlab" numFmtId="0">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No"/>
        <s v="Yes"/>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1" maxValue="5" count="5">
        <n v="1"/>
        <n v="3"/>
        <n v="4"/>
        <n v="2"/>
        <n v="5"/>
      </sharedItems>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SinceLastPromotion" numFmtId="0">
      <sharedItems containsSemiMixedTypes="0" containsString="0" containsNumber="1" containsInteger="1" minValue="0" maxValue="15"/>
    </cacheField>
    <cacheField name="YearsWithCurrManager" numFmtId="0">
      <sharedItems containsString="0" containsBlank="1" containsNumber="1" containsInteger="1" minValue="0" maxValue="17"/>
    </cacheField>
    <cacheField name="HireDate" numFmtId="164">
      <sharedItems containsSemiMixedTypes="0" containsNonDate="0" containsDate="1" containsString="0" minDate="2026-01-01T00:00:00" maxDate="2027-01-01T00:00:00"/>
    </cacheField>
    <cacheField name="Age2" numFmtId="1">
      <sharedItems containsSemiMixedTypes="0" containsString="0" containsNumber="1" containsInteger="1" minValue="18" maxValue="60" count="43">
        <n v="58"/>
        <n v="55"/>
        <n v="36"/>
        <n v="33"/>
        <n v="26"/>
        <n v="47"/>
        <n v="22"/>
        <n v="19"/>
        <n v="24"/>
        <n v="56"/>
        <n v="25"/>
        <n v="53"/>
        <n v="32"/>
        <n v="38"/>
        <n v="44"/>
        <n v="31"/>
        <n v="52"/>
        <n v="54"/>
        <n v="30"/>
        <n v="29"/>
        <n v="46"/>
        <n v="37"/>
        <n v="49"/>
        <n v="48"/>
        <n v="27"/>
        <n v="20"/>
        <n v="34"/>
        <n v="43"/>
        <n v="45"/>
        <n v="60"/>
        <n v="57"/>
        <n v="21"/>
        <n v="41"/>
        <n v="28"/>
        <n v="51"/>
        <n v="59"/>
        <n v="39"/>
        <n v="35"/>
        <n v="18"/>
        <n v="42"/>
        <n v="40"/>
        <n v="50"/>
        <n v="23"/>
      </sharedItems>
      <fieldGroup base="37">
        <rangePr autoStart="0" startNum="0" endNum="60" groupInterval="10"/>
        <groupItems count="8">
          <s v="&lt;0"/>
          <s v="0-9"/>
          <s v="10-19"/>
          <s v="20-29"/>
          <s v="30-39"/>
          <s v="40-49"/>
          <s v="50-60"/>
          <s v="&gt;60"/>
        </groupItems>
      </fieldGroup>
    </cacheField>
    <cacheField name="year" numFmtId="1">
      <sharedItems/>
    </cacheField>
    <cacheField name="month" numFmtId="1">
      <sharedItems count="12">
        <s v="January"/>
        <s v="February"/>
        <s v="March"/>
        <s v="April"/>
        <s v="May"/>
        <s v="June"/>
        <s v="July"/>
        <s v="August"/>
        <s v="September"/>
        <s v="October"/>
        <s v="November"/>
        <s v="December"/>
      </sharedItems>
    </cacheField>
    <cacheField name="TotalWorkingYears2" numFmtId="1">
      <sharedItems containsSemiMixedTypes="0" containsString="0" containsNumber="1" containsInteger="1" minValue="0" maxValue="40"/>
    </cacheField>
    <cacheField name="Salary" numFmtId="3">
      <sharedItems containsSemiMixedTypes="0" containsString="0" containsNumber="1" containsInteger="1" minValue="2440" maxValue="26605" count="1430">
        <n v="6150"/>
        <n v="9499"/>
        <n v="12425"/>
        <n v="5234"/>
        <n v="17567"/>
        <n v="21114"/>
        <n v="22003"/>
        <n v="22409"/>
        <n v="3467"/>
        <n v="5553"/>
        <n v="20458"/>
        <n v="18663"/>
        <n v="4970"/>
        <n v="7454"/>
        <n v="11318"/>
        <n v="7542"/>
        <n v="11211"/>
        <n v="4659"/>
        <n v="10268"/>
        <n v="16557"/>
        <n v="13573"/>
        <n v="10696"/>
        <n v="19812"/>
        <n v="6204"/>
        <n v="15308"/>
        <n v="7790"/>
        <n v="4112"/>
        <n v="9802"/>
        <n v="13605"/>
        <n v="12890"/>
        <n v="15917"/>
        <n v="17822"/>
        <n v="19731"/>
        <n v="6007"/>
        <n v="22578"/>
        <n v="17793"/>
        <n v="13188"/>
        <n v="17458"/>
        <n v="13222"/>
        <n v="22296"/>
        <n v="22260"/>
        <n v="13330"/>
        <n v="17402"/>
        <n v="11748"/>
        <n v="15269"/>
        <n v="12705"/>
        <n v="8965"/>
        <n v="12599"/>
        <n v="15202"/>
        <n v="19852"/>
        <n v="14277"/>
        <n v="8455"/>
        <n v="19682"/>
        <n v="5076"/>
        <n v="18076"/>
        <n v="21952"/>
        <n v="11815"/>
        <n v="9021"/>
        <n v="17732"/>
        <n v="13189"/>
        <n v="17274"/>
        <n v="10983"/>
        <n v="18766"/>
        <n v="5018"/>
        <n v="4188"/>
        <n v="22853"/>
        <n v="18726"/>
        <n v="16609"/>
        <n v="20539"/>
        <n v="12119"/>
        <n v="11983"/>
        <n v="19089"/>
        <n v="15159"/>
        <n v="6582"/>
        <n v="14606"/>
        <n v="12100"/>
        <n v="3266"/>
        <n v="14031"/>
        <n v="16774"/>
        <n v="20740"/>
        <n v="8257"/>
        <n v="8231"/>
        <n v="15710"/>
        <n v="6387"/>
        <n v="15502"/>
        <n v="22236"/>
        <n v="18868"/>
        <n v="21457"/>
        <n v="5896"/>
        <n v="16453"/>
        <n v="20975"/>
        <n v="22119"/>
        <n v="4129"/>
        <n v="18858"/>
        <n v="16561"/>
        <n v="14122"/>
        <n v="21361"/>
        <n v="18996"/>
        <n v="20615"/>
        <n v="20106"/>
        <n v="16466"/>
        <n v="21303"/>
        <n v="14422"/>
        <n v="5150"/>
        <n v="19137"/>
        <n v="16055"/>
        <n v="20682"/>
        <n v="9023"/>
        <n v="8183"/>
        <n v="23270"/>
        <n v="23733"/>
        <n v="7553"/>
        <n v="20355"/>
        <n v="11573"/>
        <n v="22155"/>
        <n v="19496"/>
        <n v="15279"/>
        <n v="18963"/>
        <n v="6494"/>
        <n v="9314"/>
        <n v="6102"/>
        <n v="7255"/>
        <n v="9579"/>
        <n v="19754"/>
        <n v="6148"/>
        <n v="12581"/>
        <n v="16741"/>
        <n v="13559"/>
        <n v="11174"/>
        <n v="20813"/>
        <n v="8074"/>
        <n v="17114"/>
        <n v="11254"/>
        <n v="9209"/>
        <n v="5200"/>
        <n v="6534"/>
        <n v="7711"/>
        <n v="7340"/>
        <n v="12073"/>
        <n v="11062"/>
        <n v="10974"/>
        <n v="12413"/>
        <n v="7828"/>
        <n v="4414"/>
        <n v="13154"/>
        <n v="21209"/>
        <n v="19782"/>
        <n v="15966"/>
        <n v="13483"/>
        <n v="22070"/>
        <n v="5435"/>
        <n v="9419"/>
        <n v="8058"/>
        <n v="13174"/>
        <n v="16388"/>
        <n v="6129"/>
        <n v="7793"/>
        <n v="5957"/>
        <n v="3979"/>
        <n v="16947"/>
        <n v="8736"/>
        <n v="8286"/>
        <n v="22346"/>
        <n v="13985"/>
        <n v="23559"/>
        <n v="9732"/>
        <n v="9013"/>
        <n v="19012"/>
        <n v="14940"/>
        <n v="9584"/>
        <n v="7837"/>
        <n v="10406"/>
        <n v="6805"/>
        <n v="12171"/>
        <n v="14910"/>
        <n v="15315"/>
        <n v="6693"/>
        <n v="18696"/>
        <n v="14867"/>
        <n v="15728"/>
        <n v="23549"/>
        <n v="10007"/>
        <n v="7666"/>
        <n v="5127"/>
        <n v="21178"/>
        <n v="20823"/>
        <n v="20680"/>
        <n v="11086"/>
        <n v="17235"/>
        <n v="20330"/>
        <n v="14615"/>
        <n v="13971"/>
        <n v="17839"/>
        <n v="22203"/>
        <n v="14537"/>
        <n v="9405"/>
        <n v="15187"/>
        <n v="7629"/>
        <n v="8040"/>
        <n v="11880"/>
        <n v="6987"/>
        <n v="6316"/>
        <n v="19191"/>
        <n v="8307"/>
        <n v="18640"/>
        <n v="7555"/>
        <n v="15958"/>
        <n v="4704"/>
        <n v="21749"/>
        <n v="16768"/>
        <n v="22635"/>
        <n v="10156"/>
        <n v="10620"/>
        <n v="6475"/>
        <n v="17585"/>
        <n v="15335"/>
        <n v="20124"/>
        <n v="22794"/>
        <n v="7570"/>
        <n v="16631"/>
        <n v="12591"/>
        <n v="16189"/>
        <n v="10651"/>
        <n v="12094"/>
        <n v="5286"/>
        <n v="14847"/>
        <n v="12137"/>
        <n v="6215"/>
        <n v="9610"/>
        <n v="20014"/>
        <n v="19616"/>
        <n v="22901"/>
        <n v="12034"/>
        <n v="13101"/>
        <n v="16549"/>
        <n v="9889"/>
        <n v="12261"/>
        <n v="17885"/>
        <n v="2809"/>
        <n v="14355"/>
        <n v="6749"/>
        <n v="8498"/>
        <n v="8179"/>
        <n v="8663"/>
        <n v="16124"/>
        <n v="7987"/>
        <n v="6979"/>
        <n v="4210"/>
        <n v="17041"/>
        <n v="5050"/>
        <n v="5724"/>
        <n v="14259"/>
        <n v="22067"/>
        <n v="14849"/>
        <n v="12645"/>
        <n v="14400"/>
        <n v="19752"/>
        <n v="7392"/>
        <n v="14605"/>
        <n v="10264"/>
        <n v="15152"/>
        <n v="14197"/>
        <n v="8978"/>
        <n v="4740"/>
        <n v="20693"/>
        <n v="17427"/>
        <n v="6648"/>
        <n v="14125"/>
        <n v="7589"/>
        <n v="5461"/>
        <n v="19096"/>
        <n v="11231"/>
        <n v="17730"/>
        <n v="8680"/>
        <n v="13116"/>
        <n v="10767"/>
        <n v="18020"/>
        <n v="16764"/>
        <n v="4632"/>
        <n v="7289"/>
        <n v="6916"/>
        <n v="23025"/>
        <n v="10017"/>
        <n v="10679"/>
        <n v="14077"/>
        <n v="17795"/>
        <n v="24207"/>
        <n v="4874"/>
        <n v="5089"/>
        <n v="14394"/>
        <n v="20478"/>
        <n v="18218"/>
        <n v="7456"/>
        <n v="14883"/>
        <n v="8764"/>
        <n v="20422"/>
        <n v="18518"/>
        <n v="17219"/>
        <n v="17677"/>
        <n v="17298"/>
        <n v="18138"/>
        <n v="21284"/>
        <n v="8992"/>
        <n v="7950"/>
        <n v="6213"/>
        <n v="10778"/>
        <n v="20110"/>
        <n v="18291"/>
        <n v="17940"/>
        <n v="6549"/>
        <n v="17107"/>
        <n v="6259"/>
        <n v="3838"/>
        <n v="16041"/>
        <n v="10451"/>
        <n v="6602"/>
        <n v="21304"/>
        <n v="9804"/>
        <n v="12384"/>
        <n v="17555"/>
        <n v="7583"/>
        <n v="11730"/>
        <n v="15080"/>
        <n v="7799"/>
        <n v="21649"/>
        <n v="7306"/>
        <n v="17682"/>
        <n v="16955"/>
        <n v="16895"/>
        <n v="21845"/>
        <n v="11352"/>
        <n v="17354"/>
        <n v="23193"/>
        <n v="5227"/>
        <n v="10643"/>
        <n v="16312"/>
        <n v="20986"/>
        <n v="16570"/>
        <n v="18795"/>
        <n v="23925"/>
        <n v="8855"/>
        <n v="18426"/>
        <n v="20394"/>
        <n v="21771"/>
        <n v="20807"/>
        <n v="17406"/>
        <n v="10904"/>
        <n v="18900"/>
        <n v="20398"/>
        <n v="23494"/>
        <n v="16470"/>
        <n v="8980"/>
        <n v="14584"/>
        <n v="21812"/>
        <n v="16050"/>
        <n v="20679"/>
        <n v="14963"/>
        <n v="7190"/>
        <n v="9778"/>
        <n v="14182"/>
        <n v="7245"/>
        <n v="3713"/>
        <n v="9753"/>
        <n v="22686"/>
        <n v="21681"/>
        <n v="8818"/>
        <n v="10258"/>
        <n v="17704"/>
        <n v="7706"/>
        <n v="5072"/>
        <n v="10275"/>
        <n v="10899"/>
        <n v="14281"/>
        <n v="9913"/>
        <n v="11548"/>
        <n v="17979"/>
        <n v="15178"/>
        <n v="9188"/>
        <n v="11819"/>
        <n v="9462"/>
        <n v="5361"/>
        <n v="7275"/>
        <n v="16804"/>
        <n v="9156"/>
        <n v="3866"/>
        <n v="20018"/>
        <n v="17625"/>
        <n v="8509"/>
        <n v="21801"/>
        <n v="5445"/>
        <n v="12474"/>
        <n v="16520"/>
        <n v="7097"/>
        <n v="4763"/>
        <n v="8459"/>
        <n v="17438"/>
        <n v="8538"/>
        <n v="17275"/>
        <n v="19711"/>
        <n v="16515"/>
        <n v="16685"/>
        <n v="6934"/>
        <n v="10282"/>
        <n v="14186"/>
        <n v="13173"/>
        <n v="16608"/>
        <n v="11340"/>
        <n v="13763"/>
        <n v="8262"/>
        <n v="17516"/>
        <n v="15223"/>
        <n v="15313"/>
        <n v="18804"/>
        <n v="8953"/>
        <n v="17958"/>
        <n v="19035"/>
        <n v="8069"/>
        <n v="2910"/>
        <n v="10689"/>
        <n v="12523"/>
        <n v="13307"/>
        <n v="4319"/>
        <n v="6394"/>
        <n v="5403"/>
        <n v="24105"/>
        <n v="13392"/>
        <n v="17520"/>
        <n v="3862"/>
        <n v="9955"/>
        <n v="15409"/>
        <n v="7619"/>
        <n v="8546"/>
        <n v="14758"/>
        <n v="21179"/>
        <n v="15468"/>
        <n v="7216"/>
        <n v="3740"/>
        <n v="4445"/>
        <n v="3162"/>
        <n v="18049"/>
        <n v="10601"/>
        <n v="21761"/>
        <n v="7740"/>
        <n v="11699"/>
        <n v="13927"/>
        <n v="6951"/>
        <n v="17300"/>
        <n v="22064"/>
        <n v="5488"/>
        <n v="6524"/>
        <n v="4682"/>
        <n v="19955"/>
        <n v="13504"/>
        <n v="9908"/>
        <n v="6566"/>
        <n v="19179"/>
        <n v="4769"/>
        <n v="17854"/>
        <n v="4656"/>
        <n v="19508"/>
        <n v="3873"/>
        <n v="2681"/>
        <n v="12672"/>
        <n v="13089"/>
        <n v="17561"/>
        <n v="15717"/>
        <n v="20598"/>
        <n v="3494"/>
        <n v="17502"/>
        <n v="9239"/>
        <n v="4552"/>
        <n v="2793"/>
        <n v="19180"/>
        <n v="20120"/>
        <n v="7142"/>
        <n v="12146"/>
        <n v="19210"/>
        <n v="13981"/>
        <n v="16131"/>
        <n v="20218"/>
        <n v="22429"/>
        <n v="16748"/>
        <n v="4545"/>
        <n v="3249"/>
        <n v="13590"/>
        <n v="10209"/>
        <n v="18470"/>
        <n v="21659"/>
        <n v="17968"/>
        <n v="12889"/>
        <n v="5589"/>
        <n v="5948"/>
        <n v="3603"/>
        <n v="8910"/>
        <n v="23504"/>
        <n v="13865"/>
        <n v="7558"/>
        <n v="7552"/>
        <n v="24512"/>
        <n v="3538"/>
        <n v="18392"/>
        <n v="9348"/>
        <n v="13579"/>
        <n v="18891"/>
        <n v="21130"/>
        <n v="16654"/>
        <n v="15551"/>
        <n v="7123"/>
        <n v="10174"/>
        <n v="22021"/>
        <n v="15408"/>
        <n v="21084"/>
        <n v="3549"/>
        <n v="10581"/>
        <n v="22477"/>
        <n v="20149"/>
        <n v="19124"/>
        <n v="8440"/>
        <n v="15131"/>
        <n v="7671"/>
        <n v="21945"/>
        <n v="10074"/>
        <n v="20155"/>
        <n v="12375"/>
        <n v="23966"/>
        <n v="17718"/>
        <n v="15926"/>
        <n v="11702"/>
        <n v="6537"/>
        <n v="13877"/>
        <n v="22544"/>
        <n v="5731"/>
        <n v="15731"/>
        <n v="16555"/>
        <n v="24134"/>
        <n v="5078"/>
        <n v="13170"/>
        <n v="22965"/>
        <n v="19036"/>
        <n v="22316"/>
        <n v="13354"/>
        <n v="20895"/>
        <n v="12643"/>
        <n v="21486"/>
        <n v="8931"/>
        <n v="15145"/>
        <n v="6065"/>
        <n v="11115"/>
        <n v="17492"/>
        <n v="11111"/>
        <n v="18833"/>
        <n v="18555"/>
        <n v="15695"/>
        <n v="21702"/>
        <n v="14221"/>
        <n v="18672"/>
        <n v="15056"/>
        <n v="15348"/>
        <n v="24079"/>
        <n v="21280"/>
        <n v="3747"/>
        <n v="14379"/>
        <n v="19896"/>
        <n v="19263"/>
        <n v="23075"/>
        <n v="21522"/>
        <n v="13825"/>
        <n v="9152"/>
        <n v="3749"/>
        <n v="20596"/>
        <n v="17680"/>
        <n v="22332"/>
        <n v="17050"/>
        <n v="19829"/>
        <n v="16945"/>
        <n v="9498"/>
        <n v="13653"/>
        <n v="15596"/>
        <n v="24425"/>
        <n v="17262"/>
        <n v="10848"/>
        <n v="6031"/>
        <n v="16610"/>
        <n v="8772"/>
        <n v="11758"/>
        <n v="8355"/>
        <n v="3557"/>
        <n v="10245"/>
        <n v="5850"/>
        <n v="13753"/>
        <n v="8903"/>
        <n v="13574"/>
        <n v="22130"/>
        <n v="15511"/>
        <n v="19539"/>
        <n v="12323"/>
        <n v="12096"/>
        <n v="17823"/>
        <n v="11362"/>
        <n v="10287"/>
        <n v="15634"/>
        <n v="9870"/>
        <n v="17484"/>
        <n v="15672"/>
        <n v="10105"/>
        <n v="5198"/>
        <n v="5085"/>
        <n v="6351"/>
        <n v="6910"/>
        <n v="8291"/>
        <n v="4308"/>
        <n v="9972"/>
        <n v="6685"/>
        <n v="19492"/>
        <n v="14923"/>
        <n v="20291"/>
        <n v="22425"/>
        <n v="19639"/>
        <n v="5966"/>
        <n v="24023"/>
        <n v="19781"/>
        <n v="14752"/>
        <n v="6201"/>
        <n v="13583"/>
        <n v="7547"/>
        <n v="19674"/>
        <n v="13729"/>
        <n v="9270"/>
        <n v="23946"/>
        <n v="10380"/>
        <n v="7160"/>
        <n v="19501"/>
        <n v="18582"/>
        <n v="8506"/>
        <n v="17844"/>
        <n v="9686"/>
        <n v="12864"/>
        <n v="16724"/>
        <n v="9101"/>
        <n v="10240"/>
        <n v="21552"/>
        <n v="11795"/>
        <n v="16568"/>
        <n v="12362"/>
        <n v="14800"/>
        <n v="12210"/>
        <n v="16054"/>
        <n v="14951"/>
        <n v="11076"/>
        <n v="4611"/>
        <n v="17985"/>
        <n v="8050"/>
        <n v="14905"/>
        <n v="11805"/>
        <n v="16060"/>
        <n v="10198"/>
        <n v="16747"/>
        <n v="19553"/>
        <n v="15646"/>
        <n v="8212"/>
        <n v="20817"/>
        <n v="19971"/>
        <n v="6429"/>
        <n v="7207"/>
        <n v="17847"/>
        <n v="21410"/>
        <n v="8957"/>
        <n v="19685"/>
        <n v="7998"/>
        <n v="14913"/>
        <n v="9618"/>
        <n v="5090"/>
        <n v="20977"/>
        <n v="18495"/>
        <n v="12636"/>
        <n v="16222"/>
        <n v="21191"/>
        <n v="20620"/>
        <n v="20841"/>
        <n v="12593"/>
        <n v="20268"/>
        <n v="10053"/>
        <n v="14278"/>
        <n v="10923"/>
        <n v="9119"/>
        <n v="7970"/>
        <n v="19931"/>
        <n v="8339"/>
        <n v="9989"/>
        <n v="12095"/>
        <n v="19555"/>
        <n v="4918"/>
        <n v="9599"/>
        <n v="17510"/>
        <n v="15765"/>
        <n v="18545"/>
        <n v="10690"/>
        <n v="5778"/>
        <n v="17013"/>
        <n v="19700"/>
        <n v="4795"/>
        <n v="10761"/>
        <n v="6943"/>
        <n v="20087"/>
        <n v="25287"/>
        <n v="3742"/>
        <n v="4482"/>
        <n v="7321"/>
        <n v="15496"/>
        <n v="16538"/>
        <n v="16030"/>
        <n v="2870"/>
        <n v="11478"/>
        <n v="6313"/>
        <n v="21221"/>
        <n v="6614"/>
        <n v="9530"/>
        <n v="13075"/>
        <n v="6012"/>
        <n v="9775"/>
        <n v="5623"/>
        <n v="8761"/>
        <n v="11392"/>
        <n v="10995"/>
        <n v="20942"/>
        <n v="22138"/>
        <n v="10515"/>
        <n v="6098"/>
        <n v="4456"/>
        <n v="10253"/>
        <n v="9976"/>
        <n v="21762"/>
        <n v="8475"/>
        <n v="10912"/>
        <n v="9158"/>
        <n v="19547"/>
        <n v="4391"/>
        <n v="17278"/>
        <n v="16445"/>
        <n v="12435"/>
        <n v="22678"/>
        <n v="19638"/>
        <n v="19237"/>
        <n v="12432"/>
        <n v="14073"/>
        <n v="7474"/>
        <n v="9176"/>
        <n v="3539"/>
        <n v="17549"/>
        <n v="14972"/>
        <n v="8540"/>
        <n v="13645"/>
        <n v="7068"/>
        <n v="19383"/>
        <n v="5455"/>
        <n v="15535"/>
        <n v="22255"/>
        <n v="15772"/>
        <n v="14473"/>
        <n v="4075"/>
        <n v="12017"/>
        <n v="10186"/>
        <n v="7278"/>
        <n v="21830"/>
        <n v="23235"/>
        <n v="17442"/>
        <n v="8588"/>
        <n v="10955"/>
        <n v="19658"/>
        <n v="5408"/>
        <n v="18738"/>
        <n v="7713"/>
        <n v="12186"/>
        <n v="12773"/>
        <n v="21674"/>
        <n v="20453"/>
        <n v="3365"/>
        <n v="2440"/>
        <n v="5554"/>
        <n v="15644"/>
        <n v="9252"/>
        <n v="8618"/>
        <n v="19384"/>
        <n v="4255"/>
        <n v="3828"/>
        <n v="12240"/>
        <n v="11851"/>
        <n v="7191"/>
        <n v="14991"/>
        <n v="14177"/>
        <n v="22673"/>
        <n v="17088"/>
        <n v="22392"/>
        <n v="8996"/>
        <n v="14564"/>
        <n v="17920"/>
        <n v="9845"/>
        <n v="18947"/>
        <n v="3355"/>
        <n v="22729"/>
        <n v="14718"/>
        <n v="5705"/>
        <n v="11494"/>
        <n v="7257"/>
        <n v="9171"/>
        <n v="10154"/>
        <n v="17775"/>
        <n v="16658"/>
        <n v="12053"/>
        <n v="24315"/>
        <n v="3456"/>
        <n v="7252"/>
        <n v="22347"/>
        <n v="11384"/>
        <n v="14815"/>
        <n v="17180"/>
        <n v="3868"/>
        <n v="8182"/>
        <n v="8489"/>
        <n v="18136"/>
        <n v="19893"/>
        <n v="14635"/>
        <n v="10544"/>
        <n v="11230"/>
        <n v="23087"/>
        <n v="5646"/>
        <n v="10468"/>
        <n v="3596"/>
        <n v="24409"/>
        <n v="16505"/>
        <n v="5027"/>
        <n v="7100"/>
        <n v="6109"/>
        <n v="22019"/>
        <n v="12486"/>
        <n v="10294"/>
        <n v="6993"/>
        <n v="4793"/>
        <n v="13722"/>
        <n v="19996"/>
        <n v="20065"/>
        <n v="8845"/>
        <n v="15146"/>
        <n v="10015"/>
        <n v="13266"/>
        <n v="9496"/>
        <n v="10942"/>
        <n v="19153"/>
        <n v="8234"/>
        <n v="21471"/>
        <n v="7182"/>
        <n v="3857"/>
        <n v="8704"/>
        <n v="16828"/>
        <n v="22629"/>
        <n v="20245"/>
        <n v="3517"/>
        <n v="16780"/>
        <n v="9841"/>
        <n v="20778"/>
        <n v="6986"/>
        <n v="10285"/>
        <n v="18083"/>
        <n v="11415"/>
        <n v="13212"/>
        <n v="8044"/>
        <n v="7109"/>
        <n v="9086"/>
        <n v="4790"/>
        <n v="9029"/>
        <n v="15564"/>
        <n v="17848"/>
        <n v="8502"/>
        <n v="18993"/>
        <n v="14105"/>
        <n v="4397"/>
        <n v="19260"/>
        <n v="11334"/>
        <n v="6941"/>
        <n v="5167"/>
        <n v="10507"/>
        <n v="15630"/>
        <n v="13328"/>
        <n v="4837"/>
        <n v="6338"/>
        <n v="13371"/>
        <n v="20669"/>
        <n v="6380"/>
        <n v="10362"/>
        <n v="17849"/>
        <n v="9110"/>
        <n v="17463"/>
        <n v="7014"/>
        <n v="13761"/>
        <n v="7797"/>
        <n v="24337"/>
        <n v="7935"/>
        <n v="20611"/>
        <n v="8843"/>
        <n v="6517"/>
        <n v="18626"/>
        <n v="4405"/>
        <n v="12557"/>
        <n v="9044"/>
        <n v="7673"/>
        <n v="21156"/>
        <n v="6853"/>
        <n v="10270"/>
        <n v="8238"/>
        <n v="20309"/>
        <n v="7912"/>
        <n v="8557"/>
        <n v="10555"/>
        <n v="8454"/>
        <n v="15721"/>
        <n v="13308"/>
        <n v="8226"/>
        <n v="17499"/>
        <n v="18978"/>
        <n v="22562"/>
        <n v="19877"/>
        <n v="21316"/>
        <n v="6522"/>
        <n v="7187"/>
        <n v="18937"/>
        <n v="8156"/>
        <n v="21264"/>
        <n v="4881"/>
        <n v="17335"/>
        <n v="19792"/>
        <n v="8173"/>
        <n v="19627"/>
        <n v="14753"/>
        <n v="11241"/>
        <n v="19516"/>
        <n v="10758"/>
        <n v="3474"/>
        <n v="4027"/>
        <n v="13440"/>
        <n v="13890"/>
        <n v="12125"/>
        <n v="12009"/>
        <n v="16441"/>
        <n v="4921"/>
        <n v="21335"/>
        <n v="11013"/>
        <n v="11784"/>
        <n v="10937"/>
        <n v="11922"/>
        <n v="15133"/>
        <n v="4163"/>
        <n v="17121"/>
        <n v="17439"/>
        <n v="10742"/>
        <n v="12280"/>
        <n v="6850"/>
        <n v="10356"/>
        <n v="4875"/>
        <n v="16927"/>
        <n v="19491"/>
        <n v="18508"/>
        <n v="6071"/>
        <n v="10221"/>
        <n v="4093"/>
        <n v="6335"/>
        <n v="20749"/>
        <n v="13510"/>
        <n v="9859"/>
        <n v="9914"/>
        <n v="12509"/>
        <n v="13325"/>
        <n v="8070"/>
        <n v="12684"/>
        <n v="3181"/>
        <n v="11177"/>
        <n v="11466"/>
        <n v="18007"/>
        <n v="24928"/>
        <n v="21140"/>
        <n v="16923"/>
        <n v="6298"/>
        <n v="10860"/>
        <n v="21915"/>
        <n v="22444"/>
        <n v="11222"/>
        <n v="4237"/>
        <n v="18102"/>
        <n v="12330"/>
        <n v="6954"/>
        <n v="21751"/>
        <n v="22857"/>
        <n v="9526"/>
        <n v="11453"/>
        <n v="11008"/>
        <n v="8810"/>
        <n v="7578"/>
        <n v="4574"/>
        <n v="22378"/>
        <n v="15788"/>
        <n v="7528"/>
        <n v="10573"/>
        <n v="16531"/>
        <n v="21374"/>
        <n v="19412"/>
        <n v="7654"/>
        <n v="22068"/>
        <n v="16100"/>
        <n v="19631"/>
        <n v="8656"/>
        <n v="13897"/>
        <n v="17589"/>
        <n v="4207"/>
        <n v="4277"/>
        <n v="5508"/>
        <n v="12903"/>
        <n v="7212"/>
        <n v="10938"/>
        <n v="8467"/>
        <n v="12013"/>
        <n v="17546"/>
        <n v="5352"/>
        <n v="17310"/>
        <n v="18502"/>
        <n v="10297"/>
        <n v="16953"/>
        <n v="21124"/>
        <n v="22289"/>
        <n v="17673"/>
        <n v="18256"/>
        <n v="21889"/>
        <n v="12104"/>
        <n v="10551"/>
        <n v="9739"/>
        <n v="3067"/>
        <n v="10554"/>
        <n v="15629"/>
        <n v="4016"/>
        <n v="22963"/>
        <n v="5070"/>
        <n v="19207"/>
        <n v="4696"/>
        <n v="12097"/>
        <n v="19450"/>
        <n v="4306"/>
        <n v="9166"/>
        <n v="4562"/>
        <n v="14864"/>
        <n v="15897"/>
        <n v="5581"/>
        <n v="13657"/>
        <n v="19128"/>
        <n v="12605"/>
        <n v="6070"/>
        <n v="14769"/>
        <n v="2753"/>
        <n v="11041"/>
        <n v="20362"/>
        <n v="20179"/>
        <n v="15587"/>
        <n v="9319"/>
        <n v="13383"/>
        <n v="17740"/>
        <n v="21396"/>
        <n v="15662"/>
        <n v="8097"/>
        <n v="6049"/>
        <n v="11410"/>
        <n v="16617"/>
        <n v="11927"/>
        <n v="13281"/>
        <n v="22979"/>
        <n v="20657"/>
        <n v="24556"/>
        <n v="14916"/>
        <n v="6752"/>
        <n v="11408"/>
        <n v="13977"/>
        <n v="17666"/>
        <n v="21064"/>
        <n v="3959"/>
        <n v="10599"/>
        <n v="19015"/>
        <n v="12082"/>
        <n v="15565"/>
        <n v="20939"/>
        <n v="10250"/>
        <n v="8721"/>
        <n v="22858"/>
        <n v="21441"/>
        <n v="17020"/>
        <n v="14479"/>
        <n v="13827"/>
        <n v="17671"/>
        <n v="4344"/>
        <n v="15566"/>
        <n v="11832"/>
        <n v="6381"/>
        <n v="19597"/>
        <n v="13529"/>
        <n v="12817"/>
        <n v="3121"/>
        <n v="18486"/>
        <n v="16858"/>
        <n v="13630"/>
        <n v="8674"/>
        <n v="5178"/>
        <n v="5519"/>
        <n v="24634"/>
        <n v="6382"/>
        <n v="15700"/>
        <n v="22264"/>
        <n v="12057"/>
        <n v="4483"/>
        <n v="18442"/>
        <n v="15341"/>
        <n v="12824"/>
        <n v="22568"/>
        <n v="7775"/>
        <n v="13472"/>
        <n v="15556"/>
        <n v="21173"/>
        <n v="14996"/>
        <n v="23099"/>
        <n v="11814"/>
        <n v="15762"/>
        <n v="6988"/>
        <n v="5425"/>
        <n v="4204"/>
        <n v="5484"/>
        <n v="3635"/>
        <n v="18885"/>
        <n v="8688"/>
        <n v="11319"/>
        <n v="4967"/>
        <n v="7845"/>
        <n v="6570"/>
        <n v="11899"/>
        <n v="11437"/>
        <n v="24767"/>
        <n v="17117"/>
        <n v="20508"/>
        <n v="13386"/>
        <n v="2585"/>
        <n v="13598"/>
        <n v="15358"/>
        <n v="9647"/>
        <n v="19351"/>
        <n v="18887"/>
        <n v="19634"/>
        <n v="5604"/>
        <n v="10756"/>
        <n v="16069"/>
        <n v="10010"/>
        <n v="3190"/>
        <n v="7615"/>
        <n v="5865"/>
        <n v="19435"/>
        <n v="7002"/>
        <n v="4394"/>
        <n v="4438"/>
        <n v="23345"/>
        <n v="19894"/>
        <n v="17115"/>
        <n v="5974"/>
        <n v="5034"/>
        <n v="11736"/>
        <n v="16686"/>
        <n v="24377"/>
        <n v="3277"/>
        <n v="6080"/>
        <n v="18645"/>
        <n v="11979"/>
        <n v="19678"/>
        <n v="10452"/>
        <n v="14480"/>
        <n v="16183"/>
        <n v="22357"/>
        <n v="16353"/>
        <n v="15747"/>
        <n v="21267"/>
        <n v="9699"/>
        <n v="16875"/>
        <n v="18202"/>
        <n v="4593"/>
        <n v="12278"/>
        <n v="17426"/>
        <n v="19652"/>
        <n v="18302"/>
        <n v="5509"/>
        <n v="14517"/>
        <n v="11298"/>
        <n v="9470"/>
        <n v="10429"/>
        <n v="21807"/>
        <n v="10401"/>
        <n v="11442"/>
        <n v="13297"/>
        <n v="15371"/>
        <n v="5890"/>
        <n v="4976"/>
        <n v="23724"/>
        <n v="20666"/>
        <n v="18709"/>
        <n v="20843"/>
        <n v="22281"/>
        <n v="11837"/>
        <n v="5834"/>
        <n v="11636"/>
        <n v="23339"/>
        <n v="7527"/>
        <n v="24575"/>
        <n v="9669"/>
        <n v="16297"/>
        <n v="15670"/>
        <n v="23500"/>
        <n v="11094"/>
        <n v="9480"/>
        <n v="11227"/>
        <n v="6682"/>
        <n v="10826"/>
        <n v="14160"/>
        <n v="20400"/>
        <n v="9520"/>
        <n v="4883"/>
        <n v="12617"/>
        <n v="20696"/>
        <n v="9295"/>
        <n v="26605"/>
        <n v="5252"/>
        <n v="12519"/>
        <n v="4168"/>
        <n v="8820"/>
        <n v="3655"/>
        <n v="9581"/>
        <n v="7732"/>
        <n v="16718"/>
        <n v="9546"/>
        <n v="14300"/>
        <n v="11888"/>
        <n v="22018"/>
        <n v="14421"/>
        <n v="8481"/>
        <n v="4860"/>
        <n v="10819"/>
        <n v="7786"/>
        <n v="8265"/>
        <n v="21553"/>
        <n v="10760"/>
        <n v="9334"/>
        <n v="17289"/>
        <n v="5908"/>
        <n v="20001"/>
        <n v="15197"/>
        <n v="8321"/>
        <n v="21439"/>
        <n v="23636"/>
        <n v="20915"/>
        <n v="10748"/>
        <n v="21654"/>
        <n v="21572"/>
        <n v="9519"/>
        <n v="19217"/>
        <n v="22606"/>
        <n v="16264"/>
        <n v="18536"/>
        <n v="13214"/>
        <n v="4420"/>
        <n v="22416"/>
        <n v="5825"/>
        <n v="13320"/>
        <n v="22225"/>
        <n v="23644"/>
        <n v="15614"/>
        <n v="8577"/>
        <n v="6066"/>
        <n v="9903"/>
        <n v="22339"/>
        <n v="15144"/>
        <n v="5100"/>
        <n v="19234"/>
        <n v="13940"/>
        <n v="17042"/>
        <n v="7147"/>
        <n v="17131"/>
        <n v="14694"/>
        <n v="6461"/>
        <n v="7642"/>
        <n v="16434"/>
        <n v="7521"/>
        <n v="4663"/>
        <n v="11118"/>
        <n v="13782"/>
        <n v="16047"/>
        <n v="18464"/>
        <n v="19745"/>
        <n v="20861"/>
        <n v="15272"/>
        <n v="13608"/>
        <n v="12883"/>
        <n v="21569"/>
        <n v="4856"/>
        <n v="12802"/>
        <n v="8253"/>
        <n v="15205"/>
        <n v="22191"/>
        <n v="5503"/>
        <n v="22929"/>
        <n v="6661"/>
        <n v="16801"/>
        <n v="19783"/>
        <n v="16852"/>
        <n v="5717"/>
        <n v="7291"/>
        <n v="14510"/>
        <n v="4363"/>
        <n v="18032"/>
        <n v="8568"/>
        <n v="6761"/>
        <n v="7600"/>
        <n v="7764"/>
        <n v="17178"/>
        <n v="16053"/>
        <n v="22813"/>
        <n v="22709"/>
        <n v="21194"/>
        <n v="18708"/>
        <n v="8184"/>
        <n v="8521"/>
        <n v="4957"/>
        <n v="4403"/>
        <n v="9747"/>
        <n v="16622"/>
        <n v="14110"/>
        <n v="4223"/>
        <n v="22115"/>
        <n v="11399"/>
        <n v="4691"/>
        <n v="8332"/>
        <n v="3369"/>
        <n v="21570"/>
        <n v="11009"/>
        <n v="5415"/>
        <n v="3700"/>
        <n v="17211"/>
        <n v="4910"/>
        <n v="6476"/>
        <n v="8389"/>
        <n v="13689"/>
        <n v="6860"/>
        <n v="6555"/>
        <n v="10614"/>
        <n v="20017"/>
        <n v="13366"/>
        <n v="15797"/>
        <n v="19826"/>
        <n v="19798"/>
        <n v="7669"/>
        <n v="4889"/>
        <n v="15818"/>
        <n v="17817"/>
        <n v="5182"/>
        <n v="15803"/>
        <n v="8437"/>
        <n v="11943"/>
        <n v="16968"/>
        <n v="16347"/>
        <n v="19289"/>
        <n v="19803"/>
        <n v="13965"/>
        <n v="21351"/>
        <n v="21803"/>
        <n v="22177"/>
        <n v="9414"/>
        <n v="18847"/>
        <n v="13067"/>
        <n v="14738"/>
        <n v="7923"/>
        <n v="16407"/>
        <n v="24612"/>
        <n v="7924"/>
        <n v="6591"/>
        <n v="19117"/>
        <n v="11523"/>
        <n v="5020"/>
        <n v="8082"/>
        <n v="21727"/>
        <n v="16519"/>
        <n v="9904"/>
        <n v="6085"/>
        <n v="18568"/>
        <n v="5246"/>
        <n v="4226"/>
        <n v="10402"/>
        <n v="14387"/>
        <n v="21485"/>
        <n v="9927"/>
        <n v="5086"/>
        <n v="17595"/>
        <n v="11020"/>
        <n v="14795"/>
        <n v="19811"/>
        <n v="14013"/>
        <n v="21544"/>
        <n v="14343"/>
        <n v="13373"/>
        <n v="6696"/>
        <n v="11781"/>
        <n v="12702"/>
        <n v="17063"/>
        <n v="12155"/>
        <n v="17462"/>
        <n v="21837"/>
        <n v="8297"/>
        <n v="12748"/>
        <n v="6216"/>
        <n v="21780"/>
        <n v="11146"/>
        <n v="7717"/>
        <n v="13703"/>
        <n v="8042"/>
        <n v="18713"/>
        <n v="20971"/>
        <n v="17629"/>
        <n v="10952"/>
        <n v="9160"/>
        <n v="21185"/>
        <n v="15210"/>
        <n v="6584"/>
        <n v="11032"/>
        <n v="5878"/>
      </sharedItems>
      <fieldGroup base="41">
        <rangePr autoStart="0" startNum="0" endNum="26605" groupInterval="5000"/>
        <groupItems count="8">
          <s v="&lt;0"/>
          <s v="0-4999"/>
          <s v="5000-9999"/>
          <s v="10000-14999"/>
          <s v="15000-19999"/>
          <s v="20000-24999"/>
          <s v="25000-29999"/>
          <s v="&gt;30000"/>
        </groupItems>
      </fieldGroup>
    </cacheField>
    <cacheField name="YearsAtCompany" numFmtId="1">
      <sharedItems containsSemiMixedTypes="0" containsString="0" containsNumber="1" containsInteger="1" minValue="0" maxValue="30"/>
    </cacheField>
    <cacheField name="YearsInCurrentRole" numFmtId="1">
      <sharedItems containsSemiMixedTypes="0" containsString="0" containsNumber="1" containsInteger="1" minValue="0" maxValue="15"/>
    </cacheField>
  </cacheFields>
  <extLst>
    <ext xmlns:x14="http://schemas.microsoft.com/office/spreadsheetml/2009/9/main" uri="{725AE2AE-9491-48be-B2B4-4EB974FC3084}">
      <x14:pivotCacheDefinition pivotCacheId="897573727"/>
    </ext>
  </extLst>
</pivotCacheDefinition>
</file>

<file path=xl/pivotCache/pivotCacheRecords1.xml><?xml version="1.0" encoding="utf-8"?>
<pivotCacheRecords xmlns="http://schemas.openxmlformats.org/spreadsheetml/2006/main" xmlns:r="http://schemas.openxmlformats.org/officeDocument/2006/relationships" count="1480">
  <r>
    <x v="0"/>
    <n v="18"/>
    <s v="18-25"/>
    <x v="0"/>
    <s v="Travel_Rarely"/>
    <n v="230"/>
    <x v="0"/>
    <n v="3"/>
    <n v="3"/>
    <s v="Life Sciences"/>
    <n v="1"/>
    <n v="405"/>
    <n v="3"/>
    <x v="0"/>
    <n v="54"/>
    <n v="3"/>
    <n v="1"/>
    <s v="Laboratory Technician"/>
    <n v="3"/>
    <s v="Single"/>
    <n v="1420"/>
    <s v="Upto 5k"/>
    <n v="25233"/>
    <n v="1"/>
    <s v="Y"/>
    <s v="No"/>
    <n v="13"/>
    <n v="1"/>
    <n v="3"/>
    <n v="80"/>
    <n v="0"/>
    <n v="0"/>
    <n v="2"/>
    <n v="3"/>
    <n v="0"/>
    <n v="0"/>
  </r>
  <r>
    <x v="1"/>
    <n v="18"/>
    <s v="18-25"/>
    <x v="1"/>
    <s v="Travel_Rarely"/>
    <n v="812"/>
    <x v="1"/>
    <n v="10"/>
    <n v="3"/>
    <s v="Medical"/>
    <n v="1"/>
    <n v="411"/>
    <n v="4"/>
    <x v="1"/>
    <n v="69"/>
    <n v="2"/>
    <n v="1"/>
    <s v="Sales Representative"/>
    <n v="3"/>
    <s v="Single"/>
    <n v="1200"/>
    <s v="Upto 5k"/>
    <n v="9724"/>
    <n v="1"/>
    <s v="Y"/>
    <s v="No"/>
    <n v="12"/>
    <n v="1"/>
    <n v="1"/>
    <n v="80"/>
    <n v="0"/>
    <n v="0"/>
    <n v="2"/>
    <n v="3"/>
    <n v="0"/>
    <n v="0"/>
  </r>
  <r>
    <x v="2"/>
    <n v="18"/>
    <s v="18-25"/>
    <x v="0"/>
    <s v="Travel_Frequently"/>
    <n v="1306"/>
    <x v="1"/>
    <n v="5"/>
    <n v="3"/>
    <s v="Marketing"/>
    <n v="1"/>
    <n v="614"/>
    <n v="2"/>
    <x v="0"/>
    <n v="69"/>
    <n v="3"/>
    <n v="1"/>
    <s v="Sales Representative"/>
    <n v="2"/>
    <s v="Single"/>
    <n v="1878"/>
    <s v="Upto 5k"/>
    <n v="8059"/>
    <n v="1"/>
    <s v="Y"/>
    <s v="Yes"/>
    <n v="14"/>
    <n v="1"/>
    <n v="4"/>
    <n v="80"/>
    <n v="0"/>
    <n v="0"/>
    <n v="3"/>
    <n v="3"/>
    <n v="0"/>
    <n v="0"/>
  </r>
  <r>
    <x v="3"/>
    <n v="18"/>
    <s v="18-25"/>
    <x v="1"/>
    <s v="Non-Travel"/>
    <n v="287"/>
    <x v="2"/>
    <n v="5"/>
    <n v="2"/>
    <s v="Life Sciences"/>
    <n v="1"/>
    <n v="1012"/>
    <n v="2"/>
    <x v="0"/>
    <n v="73"/>
    <n v="3"/>
    <n v="1"/>
    <s v="Research Scientist"/>
    <n v="4"/>
    <s v="Single"/>
    <n v="1051"/>
    <s v="Upto 5k"/>
    <n v="13493"/>
    <n v="1"/>
    <s v="Y"/>
    <s v="No"/>
    <n v="15"/>
    <n v="1"/>
    <n v="4"/>
    <n v="80"/>
    <n v="0"/>
    <n v="0"/>
    <n v="2"/>
    <n v="3"/>
    <n v="0"/>
    <n v="0"/>
  </r>
  <r>
    <x v="4"/>
    <n v="18"/>
    <s v="18-25"/>
    <x v="0"/>
    <s v="Non-Travel"/>
    <n v="247"/>
    <x v="2"/>
    <n v="8"/>
    <n v="1"/>
    <s v="Medical"/>
    <n v="1"/>
    <n v="1156"/>
    <n v="3"/>
    <x v="0"/>
    <n v="80"/>
    <n v="3"/>
    <n v="1"/>
    <s v="Laboratory Technician"/>
    <n v="3"/>
    <s v="Single"/>
    <n v="1904"/>
    <s v="Upto 5k"/>
    <n v="13556"/>
    <n v="1"/>
    <s v="Y"/>
    <s v="No"/>
    <n v="12"/>
    <n v="1"/>
    <n v="4"/>
    <n v="80"/>
    <n v="0"/>
    <n v="0"/>
    <n v="0"/>
    <n v="3"/>
    <n v="0"/>
    <n v="0"/>
  </r>
  <r>
    <x v="5"/>
    <n v="18"/>
    <s v="18-25"/>
    <x v="1"/>
    <s v="Non-Travel"/>
    <n v="1124"/>
    <x v="2"/>
    <n v="1"/>
    <n v="3"/>
    <s v="Life Sciences"/>
    <n v="1"/>
    <n v="1368"/>
    <n v="4"/>
    <x v="1"/>
    <n v="97"/>
    <n v="3"/>
    <n v="1"/>
    <s v="Laboratory Technician"/>
    <n v="4"/>
    <s v="Single"/>
    <n v="1611"/>
    <s v="Upto 5k"/>
    <n v="19305"/>
    <n v="1"/>
    <s v="Y"/>
    <s v="No"/>
    <n v="15"/>
    <n v="1"/>
    <n v="3"/>
    <n v="80"/>
    <n v="0"/>
    <n v="0"/>
    <n v="5"/>
    <n v="4"/>
    <n v="0"/>
    <n v="0"/>
  </r>
  <r>
    <x v="6"/>
    <n v="18"/>
    <s v="18-25"/>
    <x v="0"/>
    <s v="Travel_Frequently"/>
    <n v="544"/>
    <x v="2"/>
    <n v="3"/>
    <n v="2"/>
    <s v="Medical"/>
    <n v="1"/>
    <n v="1624"/>
    <n v="2"/>
    <x v="1"/>
    <n v="70"/>
    <n v="3"/>
    <n v="1"/>
    <s v="Sales Representative"/>
    <n v="4"/>
    <s v="Single"/>
    <n v="1569"/>
    <s v="Upto 5k"/>
    <n v="18420"/>
    <n v="1"/>
    <s v="Y"/>
    <s v="Yes"/>
    <n v="12"/>
    <n v="1"/>
    <n v="3"/>
    <n v="80"/>
    <n v="0"/>
    <n v="0"/>
    <n v="2"/>
    <n v="4"/>
    <n v="0"/>
    <n v="0"/>
  </r>
  <r>
    <x v="7"/>
    <n v="18"/>
    <s v="18-25"/>
    <x v="1"/>
    <s v="Non-Travel"/>
    <n v="1431"/>
    <x v="2"/>
    <n v="14"/>
    <n v="3"/>
    <s v="Medical"/>
    <n v="1"/>
    <n v="1839"/>
    <n v="2"/>
    <x v="1"/>
    <n v="33"/>
    <n v="3"/>
    <n v="1"/>
    <s v="Research Scientist"/>
    <n v="3"/>
    <s v="Single"/>
    <n v="1514"/>
    <s v="Upto 5k"/>
    <n v="8018"/>
    <n v="1"/>
    <s v="Y"/>
    <s v="No"/>
    <n v="16"/>
    <n v="1"/>
    <n v="3"/>
    <n v="80"/>
    <n v="0"/>
    <n v="0"/>
    <n v="4"/>
    <n v="1"/>
    <n v="0"/>
    <n v="0"/>
  </r>
  <r>
    <x v="8"/>
    <n v="19"/>
    <s v="18-25"/>
    <x v="0"/>
    <s v="Travel_Rarely"/>
    <n v="528"/>
    <x v="2"/>
    <n v="22"/>
    <n v="1"/>
    <s v="Marketing"/>
    <n v="1"/>
    <n v="167"/>
    <n v="4"/>
    <x v="0"/>
    <n v="50"/>
    <n v="3"/>
    <n v="1"/>
    <s v="Sales Representative"/>
    <n v="3"/>
    <s v="Single"/>
    <n v="1675"/>
    <s v="Upto 5k"/>
    <n v="26820"/>
    <n v="1"/>
    <s v="Y"/>
    <s v="Yes"/>
    <n v="19"/>
    <n v="1"/>
    <n v="4"/>
    <n v="80"/>
    <n v="0"/>
    <n v="0"/>
    <n v="2"/>
    <n v="2"/>
    <n v="0"/>
    <n v="0"/>
  </r>
  <r>
    <x v="9"/>
    <n v="19"/>
    <s v="18-25"/>
    <x v="1"/>
    <s v="Travel_Rarely"/>
    <n v="1181"/>
    <x v="2"/>
    <n v="3"/>
    <n v="1"/>
    <s v="Medical"/>
    <n v="1"/>
    <n v="201"/>
    <n v="2"/>
    <x v="1"/>
    <n v="79"/>
    <n v="3"/>
    <n v="1"/>
    <s v="Laboratory Technician"/>
    <n v="2"/>
    <s v="Single"/>
    <n v="1483"/>
    <s v="Upto 5k"/>
    <n v="16102"/>
    <n v="1"/>
    <s v="Y"/>
    <s v="No"/>
    <n v="14"/>
    <n v="3"/>
    <n v="4"/>
    <n v="80"/>
    <n v="0"/>
    <n v="1"/>
    <n v="3"/>
    <n v="3"/>
    <n v="0"/>
    <n v="0"/>
  </r>
  <r>
    <x v="10"/>
    <n v="19"/>
    <s v="18-25"/>
    <x v="0"/>
    <s v="Travel_Frequently"/>
    <n v="602"/>
    <x v="2"/>
    <n v="1"/>
    <n v="1"/>
    <s v="Technical Degree"/>
    <n v="1"/>
    <n v="235"/>
    <n v="3"/>
    <x v="1"/>
    <n v="100"/>
    <n v="1"/>
    <n v="1"/>
    <s v="Sales Representative"/>
    <n v="1"/>
    <s v="Single"/>
    <n v="2325"/>
    <s v="Upto 5k"/>
    <n v="20989"/>
    <n v="0"/>
    <s v="Y"/>
    <s v="No"/>
    <n v="21"/>
    <n v="4"/>
    <n v="1"/>
    <n v="80"/>
    <n v="0"/>
    <n v="1"/>
    <n v="5"/>
    <n v="4"/>
    <n v="0"/>
    <n v="0"/>
  </r>
  <r>
    <x v="11"/>
    <n v="19"/>
    <s v="18-25"/>
    <x v="0"/>
    <s v="Travel_Rarely"/>
    <n v="303"/>
    <x v="2"/>
    <n v="2"/>
    <n v="3"/>
    <s v="Life Sciences"/>
    <n v="1"/>
    <n v="243"/>
    <n v="2"/>
    <x v="0"/>
    <n v="47"/>
    <n v="2"/>
    <n v="1"/>
    <s v="Laboratory Technician"/>
    <n v="4"/>
    <s v="Single"/>
    <n v="1102"/>
    <s v="Upto 5k"/>
    <n v="9241"/>
    <n v="1"/>
    <s v="Y"/>
    <s v="No"/>
    <n v="22"/>
    <n v="4"/>
    <n v="3"/>
    <n v="80"/>
    <n v="0"/>
    <n v="1"/>
    <n v="3"/>
    <n v="2"/>
    <n v="1"/>
    <n v="0"/>
  </r>
  <r>
    <x v="12"/>
    <n v="19"/>
    <s v="18-25"/>
    <x v="0"/>
    <s v="Travel_Rarely"/>
    <n v="489"/>
    <x v="2"/>
    <n v="2"/>
    <n v="2"/>
    <s v="Technical Degree"/>
    <n v="1"/>
    <n v="566"/>
    <n v="1"/>
    <x v="0"/>
    <n v="52"/>
    <n v="2"/>
    <n v="1"/>
    <s v="Human Resources"/>
    <n v="4"/>
    <s v="Single"/>
    <n v="2564"/>
    <s v="Upto 5k"/>
    <n v="18437"/>
    <n v="1"/>
    <s v="Y"/>
    <s v="No"/>
    <n v="12"/>
    <n v="3"/>
    <n v="3"/>
    <n v="80"/>
    <n v="0"/>
    <n v="1"/>
    <n v="3"/>
    <n v="4"/>
    <n v="0"/>
    <n v="0"/>
  </r>
  <r>
    <x v="13"/>
    <n v="19"/>
    <s v="18-25"/>
    <x v="0"/>
    <s v="Travel_Rarely"/>
    <n v="419"/>
    <x v="2"/>
    <n v="21"/>
    <n v="3"/>
    <s v="Other"/>
    <n v="1"/>
    <n v="959"/>
    <n v="4"/>
    <x v="0"/>
    <n v="37"/>
    <n v="2"/>
    <n v="1"/>
    <s v="Sales Representative"/>
    <n v="2"/>
    <s v="Single"/>
    <n v="2121"/>
    <s v="Upto 5k"/>
    <n v="9947"/>
    <n v="1"/>
    <s v="Y"/>
    <s v="Yes"/>
    <n v="13"/>
    <n v="3"/>
    <n v="2"/>
    <n v="80"/>
    <n v="0"/>
    <n v="1"/>
    <n v="3"/>
    <n v="4"/>
    <n v="0"/>
    <n v="0"/>
  </r>
  <r>
    <x v="14"/>
    <n v="19"/>
    <s v="18-25"/>
    <x v="1"/>
    <s v="Travel_Rarely"/>
    <n v="645"/>
    <x v="2"/>
    <n v="9"/>
    <n v="2"/>
    <s v="Life Sciences"/>
    <n v="1"/>
    <n v="1193"/>
    <n v="3"/>
    <x v="0"/>
    <n v="54"/>
    <n v="3"/>
    <n v="1"/>
    <s v="Research Scientist"/>
    <n v="1"/>
    <s v="Single"/>
    <n v="2552"/>
    <s v="Upto 5k"/>
    <n v="7172"/>
    <n v="1"/>
    <s v="Y"/>
    <s v="No"/>
    <n v="25"/>
    <n v="4"/>
    <n v="3"/>
    <n v="80"/>
    <n v="0"/>
    <n v="1"/>
    <n v="4"/>
    <n v="3"/>
    <n v="0"/>
    <n v="0"/>
  </r>
  <r>
    <x v="15"/>
    <n v="19"/>
    <s v="18-25"/>
    <x v="0"/>
    <s v="Non-Travel"/>
    <n v="504"/>
    <x v="2"/>
    <n v="10"/>
    <n v="3"/>
    <s v="Medical"/>
    <n v="1"/>
    <n v="1248"/>
    <n v="1"/>
    <x v="1"/>
    <n v="96"/>
    <n v="2"/>
    <n v="1"/>
    <s v="Research Scientist"/>
    <n v="2"/>
    <s v="Single"/>
    <n v="1859"/>
    <s v="Upto 5k"/>
    <n v="6148"/>
    <n v="1"/>
    <s v="Y"/>
    <s v="Yes"/>
    <n v="25"/>
    <n v="4"/>
    <n v="2"/>
    <n v="80"/>
    <n v="0"/>
    <n v="1"/>
    <n v="2"/>
    <n v="4"/>
    <n v="0"/>
    <n v="0"/>
  </r>
  <r>
    <x v="16"/>
    <n v="19"/>
    <s v="18-25"/>
    <x v="0"/>
    <s v="Travel_Rarely"/>
    <n v="265"/>
    <x v="2"/>
    <n v="25"/>
    <n v="3"/>
    <s v="Life Sciences"/>
    <n v="1"/>
    <n v="1269"/>
    <n v="2"/>
    <x v="1"/>
    <n v="57"/>
    <n v="4"/>
    <n v="1"/>
    <s v="Research Scientist"/>
    <n v="4"/>
    <s v="Single"/>
    <n v="2994"/>
    <s v="Upto 5k"/>
    <n v="21221"/>
    <n v="1"/>
    <s v="Y"/>
    <s v="Yes"/>
    <n v="12"/>
    <n v="3"/>
    <n v="4"/>
    <n v="80"/>
    <n v="0"/>
    <n v="1"/>
    <n v="2"/>
    <n v="3"/>
    <n v="0"/>
    <n v="1"/>
  </r>
  <r>
    <x v="17"/>
    <n v="20"/>
    <s v="18-25"/>
    <x v="0"/>
    <s v="Travel_Frequently"/>
    <n v="871"/>
    <x v="2"/>
    <n v="6"/>
    <n v="3"/>
    <s v="Life Sciences"/>
    <n v="1"/>
    <n v="137"/>
    <n v="4"/>
    <x v="1"/>
    <n v="66"/>
    <n v="2"/>
    <n v="1"/>
    <s v="Laboratory Technician"/>
    <n v="4"/>
    <s v="Single"/>
    <n v="2926"/>
    <s v="Upto 5k"/>
    <n v="19783"/>
    <n v="1"/>
    <s v="Y"/>
    <s v="Yes"/>
    <n v="18"/>
    <n v="3"/>
    <n v="2"/>
    <n v="80"/>
    <n v="0"/>
    <n v="1"/>
    <n v="5"/>
    <n v="3"/>
    <n v="1"/>
    <n v="0"/>
  </r>
  <r>
    <x v="18"/>
    <n v="20"/>
    <s v="18-25"/>
    <x v="1"/>
    <s v="Travel_Rarely"/>
    <n v="959"/>
    <x v="2"/>
    <n v="1"/>
    <n v="3"/>
    <s v="Life Sciences"/>
    <n v="1"/>
    <n v="657"/>
    <n v="4"/>
    <x v="1"/>
    <n v="83"/>
    <n v="2"/>
    <n v="1"/>
    <s v="Research Scientist"/>
    <n v="2"/>
    <s v="Single"/>
    <n v="2836"/>
    <s v="Upto 5k"/>
    <n v="11757"/>
    <n v="1"/>
    <s v="Y"/>
    <s v="No"/>
    <n v="13"/>
    <n v="3"/>
    <n v="4"/>
    <n v="80"/>
    <n v="0"/>
    <n v="1"/>
    <n v="0"/>
    <n v="4"/>
    <n v="0"/>
    <n v="0"/>
  </r>
  <r>
    <x v="19"/>
    <n v="20"/>
    <s v="18-25"/>
    <x v="0"/>
    <s v="Travel_Rarely"/>
    <n v="1362"/>
    <x v="2"/>
    <n v="10"/>
    <n v="1"/>
    <s v="Medical"/>
    <n v="1"/>
    <n v="701"/>
    <n v="4"/>
    <x v="0"/>
    <n v="32"/>
    <n v="3"/>
    <n v="1"/>
    <s v="Research Scientist"/>
    <n v="3"/>
    <s v="Single"/>
    <n v="1009"/>
    <s v="Upto 5k"/>
    <n v="26999"/>
    <n v="1"/>
    <s v="Y"/>
    <s v="Yes"/>
    <n v="11"/>
    <n v="3"/>
    <n v="4"/>
    <n v="80"/>
    <n v="0"/>
    <n v="1"/>
    <n v="5"/>
    <n v="3"/>
    <n v="1"/>
    <n v="1"/>
  </r>
  <r>
    <x v="20"/>
    <n v="20"/>
    <s v="18-25"/>
    <x v="0"/>
    <s v="Travel_Rarely"/>
    <n v="500"/>
    <x v="2"/>
    <n v="2"/>
    <n v="3"/>
    <s v="Medical"/>
    <n v="1"/>
    <n v="922"/>
    <n v="3"/>
    <x v="1"/>
    <n v="49"/>
    <n v="2"/>
    <n v="1"/>
    <s v="Sales Representative"/>
    <n v="3"/>
    <s v="Single"/>
    <n v="2044"/>
    <s v="Upto 5k"/>
    <n v="22052"/>
    <n v="1"/>
    <s v="Y"/>
    <s v="No"/>
    <n v="13"/>
    <n v="3"/>
    <n v="4"/>
    <n v="80"/>
    <n v="0"/>
    <n v="2"/>
    <n v="3"/>
    <n v="2"/>
    <n v="0"/>
    <n v="2"/>
  </r>
  <r>
    <x v="21"/>
    <n v="20"/>
    <s v="18-25"/>
    <x v="0"/>
    <s v="Travel_Rarely"/>
    <n v="129"/>
    <x v="2"/>
    <n v="4"/>
    <n v="3"/>
    <s v="Technical Degree"/>
    <n v="1"/>
    <n v="960"/>
    <n v="1"/>
    <x v="0"/>
    <n v="84"/>
    <n v="3"/>
    <n v="1"/>
    <s v="Laboratory Technician"/>
    <n v="1"/>
    <s v="Single"/>
    <n v="2973"/>
    <s v="Upto 5k"/>
    <n v="13008"/>
    <n v="1"/>
    <s v="Y"/>
    <s v="No"/>
    <n v="19"/>
    <n v="3"/>
    <n v="2"/>
    <n v="80"/>
    <n v="0"/>
    <n v="1"/>
    <n v="2"/>
    <n v="3"/>
    <n v="0"/>
    <n v="0"/>
  </r>
  <r>
    <x v="22"/>
    <n v="20"/>
    <s v="18-25"/>
    <x v="0"/>
    <s v="Travel_Rarely"/>
    <n v="1097"/>
    <x v="2"/>
    <n v="11"/>
    <n v="3"/>
    <s v="Medical"/>
    <n v="1"/>
    <n v="1016"/>
    <n v="4"/>
    <x v="1"/>
    <n v="98"/>
    <n v="2"/>
    <n v="1"/>
    <s v="Research Scientist"/>
    <n v="1"/>
    <s v="Single"/>
    <n v="2600"/>
    <s v="Upto 5k"/>
    <n v="18275"/>
    <n v="1"/>
    <s v="Y"/>
    <s v="Yes"/>
    <n v="15"/>
    <n v="3"/>
    <n v="1"/>
    <n v="80"/>
    <n v="0"/>
    <n v="1"/>
    <n v="2"/>
    <n v="3"/>
    <n v="0"/>
    <n v="0"/>
  </r>
  <r>
    <x v="23"/>
    <n v="20"/>
    <s v="18-25"/>
    <x v="0"/>
    <s v="Travel_Frequently"/>
    <n v="769"/>
    <x v="2"/>
    <n v="9"/>
    <n v="3"/>
    <s v="Marketing"/>
    <n v="1"/>
    <n v="1077"/>
    <n v="4"/>
    <x v="1"/>
    <n v="54"/>
    <n v="3"/>
    <n v="1"/>
    <s v="Sales Representative"/>
    <n v="4"/>
    <s v="Single"/>
    <n v="2323"/>
    <s v="Upto 5k"/>
    <n v="17205"/>
    <n v="1"/>
    <s v="Y"/>
    <s v="Yes"/>
    <n v="14"/>
    <n v="2"/>
    <n v="2"/>
    <n v="80"/>
    <n v="0"/>
    <n v="2"/>
    <n v="3"/>
    <n v="3"/>
    <n v="0"/>
    <n v="2"/>
  </r>
  <r>
    <x v="24"/>
    <n v="20"/>
    <s v="18-25"/>
    <x v="1"/>
    <s v="Travel_Rarely"/>
    <n v="805"/>
    <x v="2"/>
    <n v="3"/>
    <n v="3"/>
    <s v="Life Sciences"/>
    <n v="1"/>
    <n v="1198"/>
    <n v="1"/>
    <x v="0"/>
    <n v="87"/>
    <n v="2"/>
    <n v="1"/>
    <s v="Laboratory Technician"/>
    <n v="3"/>
    <s v="Single"/>
    <n v="3033"/>
    <s v="Upto 5k"/>
    <n v="12828"/>
    <n v="1"/>
    <s v="Y"/>
    <s v="No"/>
    <n v="12"/>
    <n v="2"/>
    <n v="1"/>
    <n v="80"/>
    <n v="0"/>
    <n v="2"/>
    <n v="2"/>
    <n v="2"/>
    <n v="1"/>
    <n v="2"/>
  </r>
  <r>
    <x v="25"/>
    <n v="20"/>
    <s v="18-25"/>
    <x v="1"/>
    <s v="Travel_Rarely"/>
    <n v="654"/>
    <x v="2"/>
    <n v="21"/>
    <n v="3"/>
    <s v="Marketing"/>
    <n v="1"/>
    <n v="1226"/>
    <n v="3"/>
    <x v="0"/>
    <n v="43"/>
    <n v="4"/>
    <n v="1"/>
    <s v="Sales Representative"/>
    <n v="4"/>
    <s v="Single"/>
    <n v="2678"/>
    <s v="Upto 5k"/>
    <n v="5050"/>
    <n v="1"/>
    <s v="Y"/>
    <s v="No"/>
    <n v="17"/>
    <n v="2"/>
    <n v="4"/>
    <n v="80"/>
    <n v="0"/>
    <n v="2"/>
    <n v="2"/>
    <n v="3"/>
    <n v="2"/>
    <n v="2"/>
  </r>
  <r>
    <x v="26"/>
    <n v="20"/>
    <s v="18-25"/>
    <x v="1"/>
    <s v="Travel_Rarely"/>
    <n v="1141"/>
    <x v="2"/>
    <n v="2"/>
    <n v="3"/>
    <s v="Medical"/>
    <n v="1"/>
    <n v="1657"/>
    <n v="3"/>
    <x v="1"/>
    <n v="31"/>
    <n v="3"/>
    <n v="1"/>
    <s v="Sales Representative"/>
    <n v="3"/>
    <s v="Single"/>
    <n v="2783"/>
    <s v="Upto 5k"/>
    <n v="13251"/>
    <n v="1"/>
    <s v="Y"/>
    <s v="No"/>
    <n v="19"/>
    <n v="2"/>
    <n v="1"/>
    <n v="80"/>
    <n v="0"/>
    <n v="2"/>
    <n v="3"/>
    <n v="3"/>
    <n v="2"/>
    <n v="2"/>
  </r>
  <r>
    <x v="27"/>
    <n v="20"/>
    <s v="18-25"/>
    <x v="1"/>
    <s v="Travel_Rarely"/>
    <n v="727"/>
    <x v="2"/>
    <n v="9"/>
    <n v="1"/>
    <s v="Life Sciences"/>
    <n v="1"/>
    <n v="1680"/>
    <n v="4"/>
    <x v="0"/>
    <n v="54"/>
    <n v="3"/>
    <n v="1"/>
    <s v="Sales Representative"/>
    <n v="1"/>
    <s v="Single"/>
    <n v="2728"/>
    <s v="Upto 5k"/>
    <n v="21082"/>
    <n v="1"/>
    <s v="Y"/>
    <s v="No"/>
    <n v="11"/>
    <n v="2"/>
    <n v="1"/>
    <n v="80"/>
    <n v="0"/>
    <n v="2"/>
    <n v="3"/>
    <n v="3"/>
    <n v="0"/>
    <n v="2"/>
  </r>
  <r>
    <x v="28"/>
    <n v="21"/>
    <s v="18-25"/>
    <x v="1"/>
    <s v="Travel_Rarely"/>
    <n v="391"/>
    <x v="2"/>
    <n v="15"/>
    <n v="2"/>
    <s v="Life Sciences"/>
    <n v="1"/>
    <n v="30"/>
    <n v="3"/>
    <x v="0"/>
    <n v="96"/>
    <n v="3"/>
    <n v="1"/>
    <s v="Research Scientist"/>
    <n v="4"/>
    <s v="Single"/>
    <n v="1232"/>
    <s v="Upto 5k"/>
    <n v="19281"/>
    <n v="1"/>
    <s v="Y"/>
    <s v="No"/>
    <n v="14"/>
    <n v="2"/>
    <n v="4"/>
    <n v="80"/>
    <n v="0"/>
    <n v="0"/>
    <n v="6"/>
    <n v="3"/>
    <n v="0"/>
    <m/>
  </r>
  <r>
    <x v="29"/>
    <n v="21"/>
    <s v="18-25"/>
    <x v="1"/>
    <s v="Travel_Rarely"/>
    <n v="996"/>
    <x v="2"/>
    <n v="3"/>
    <n v="2"/>
    <s v="Medical"/>
    <n v="1"/>
    <n v="379"/>
    <n v="4"/>
    <x v="0"/>
    <n v="100"/>
    <n v="2"/>
    <n v="1"/>
    <s v="Research Scientist"/>
    <n v="3"/>
    <s v="Single"/>
    <n v="3230"/>
    <s v="Upto 5k"/>
    <n v="10531"/>
    <n v="1"/>
    <s v="Y"/>
    <s v="No"/>
    <n v="17"/>
    <n v="2"/>
    <n v="1"/>
    <n v="80"/>
    <n v="0"/>
    <n v="3"/>
    <n v="4"/>
    <n v="4"/>
    <n v="1"/>
    <n v="0"/>
  </r>
  <r>
    <x v="30"/>
    <n v="21"/>
    <s v="18-25"/>
    <x v="0"/>
    <s v="Travel_Frequently"/>
    <n v="756"/>
    <x v="2"/>
    <n v="1"/>
    <n v="1"/>
    <s v="Technical Degree"/>
    <n v="1"/>
    <n v="478"/>
    <n v="1"/>
    <x v="1"/>
    <n v="99"/>
    <n v="2"/>
    <n v="1"/>
    <s v="Sales Representative"/>
    <n v="2"/>
    <s v="Single"/>
    <n v="2174"/>
    <s v="Upto 5k"/>
    <n v="9150"/>
    <n v="1"/>
    <s v="Y"/>
    <s v="Yes"/>
    <n v="11"/>
    <n v="2"/>
    <n v="3"/>
    <n v="80"/>
    <n v="0"/>
    <n v="3"/>
    <n v="3"/>
    <n v="3"/>
    <n v="1"/>
    <n v="2"/>
  </r>
  <r>
    <x v="31"/>
    <n v="21"/>
    <s v="18-25"/>
    <x v="1"/>
    <s v="Non-Travel"/>
    <n v="895"/>
    <x v="2"/>
    <n v="9"/>
    <n v="2"/>
    <s v="Medical"/>
    <n v="1"/>
    <n v="484"/>
    <n v="1"/>
    <x v="0"/>
    <n v="39"/>
    <n v="3"/>
    <n v="1"/>
    <s v="Sales Representative"/>
    <n v="4"/>
    <s v="Single"/>
    <n v="2610"/>
    <s v="Upto 5k"/>
    <n v="2851"/>
    <n v="1"/>
    <s v="Y"/>
    <s v="No"/>
    <n v="24"/>
    <n v="2"/>
    <n v="3"/>
    <n v="80"/>
    <n v="0"/>
    <n v="3"/>
    <n v="3"/>
    <n v="2"/>
    <n v="2"/>
    <m/>
  </r>
  <r>
    <x v="32"/>
    <n v="21"/>
    <s v="18-25"/>
    <x v="0"/>
    <s v="Travel_Rarely"/>
    <n v="156"/>
    <x v="2"/>
    <n v="12"/>
    <n v="3"/>
    <s v="Life Sciences"/>
    <n v="1"/>
    <n v="494"/>
    <n v="3"/>
    <x v="1"/>
    <n v="90"/>
    <n v="4"/>
    <n v="1"/>
    <s v="Sales Representative"/>
    <n v="2"/>
    <s v="Single"/>
    <n v="2716"/>
    <s v="Upto 5k"/>
    <n v="25422"/>
    <n v="1"/>
    <s v="Y"/>
    <s v="No"/>
    <n v="15"/>
    <n v="2"/>
    <n v="4"/>
    <n v="80"/>
    <n v="0"/>
    <n v="1"/>
    <n v="0"/>
    <n v="3"/>
    <n v="0"/>
    <n v="0"/>
  </r>
  <r>
    <x v="33"/>
    <n v="21"/>
    <s v="18-25"/>
    <x v="1"/>
    <s v="Travel_Rarely"/>
    <n v="1343"/>
    <x v="2"/>
    <n v="22"/>
    <n v="1"/>
    <s v="Technical Degree"/>
    <n v="1"/>
    <n v="669"/>
    <n v="3"/>
    <x v="0"/>
    <n v="49"/>
    <n v="3"/>
    <n v="1"/>
    <s v="Sales Representative"/>
    <n v="3"/>
    <s v="Single"/>
    <n v="3447"/>
    <s v="Upto 5k"/>
    <n v="24444"/>
    <n v="1"/>
    <s v="Y"/>
    <s v="No"/>
    <n v="11"/>
    <n v="2"/>
    <n v="3"/>
    <n v="80"/>
    <n v="0"/>
    <n v="3"/>
    <n v="2"/>
    <n v="3"/>
    <n v="1"/>
    <n v="2"/>
  </r>
  <r>
    <x v="34"/>
    <n v="21"/>
    <s v="18-25"/>
    <x v="0"/>
    <s v="Travel_Rarely"/>
    <n v="1427"/>
    <x v="2"/>
    <n v="18"/>
    <n v="1"/>
    <s v="Other"/>
    <n v="1"/>
    <n v="923"/>
    <n v="4"/>
    <x v="1"/>
    <n v="65"/>
    <n v="3"/>
    <n v="1"/>
    <s v="Research Scientist"/>
    <n v="4"/>
    <s v="Single"/>
    <n v="2693"/>
    <s v="Upto 5k"/>
    <n v="8870"/>
    <n v="1"/>
    <s v="Y"/>
    <s v="No"/>
    <n v="19"/>
    <n v="2"/>
    <n v="1"/>
    <n v="80"/>
    <n v="0"/>
    <n v="1"/>
    <n v="3"/>
    <n v="2"/>
    <n v="0"/>
    <n v="0"/>
  </r>
  <r>
    <x v="35"/>
    <n v="21"/>
    <s v="18-25"/>
    <x v="0"/>
    <s v="Travel_Rarely"/>
    <n v="1334"/>
    <x v="2"/>
    <n v="10"/>
    <n v="3"/>
    <s v="Life Sciences"/>
    <n v="1"/>
    <n v="1079"/>
    <n v="3"/>
    <x v="1"/>
    <n v="36"/>
    <n v="2"/>
    <n v="1"/>
    <s v="Laboratory Technician"/>
    <n v="1"/>
    <s v="Single"/>
    <n v="1416"/>
    <s v="Upto 5k"/>
    <n v="17258"/>
    <n v="1"/>
    <s v="Y"/>
    <s v="No"/>
    <n v="13"/>
    <n v="2"/>
    <n v="1"/>
    <n v="80"/>
    <n v="0"/>
    <n v="1"/>
    <n v="6"/>
    <n v="2"/>
    <n v="1"/>
    <n v="0"/>
  </r>
  <r>
    <x v="36"/>
    <n v="21"/>
    <s v="18-25"/>
    <x v="0"/>
    <s v="Travel_Rarely"/>
    <n v="984"/>
    <x v="2"/>
    <n v="1"/>
    <n v="1"/>
    <s v="Technical Degree"/>
    <n v="1"/>
    <n v="1131"/>
    <n v="4"/>
    <x v="1"/>
    <n v="70"/>
    <n v="2"/>
    <n v="1"/>
    <s v="Research Scientist"/>
    <n v="2"/>
    <s v="Single"/>
    <n v="2070"/>
    <s v="Upto 5k"/>
    <n v="25326"/>
    <n v="1"/>
    <s v="Y"/>
    <s v="Yes"/>
    <n v="11"/>
    <n v="2"/>
    <n v="3"/>
    <n v="80"/>
    <n v="0"/>
    <n v="2"/>
    <n v="6"/>
    <n v="4"/>
    <n v="2"/>
    <n v="2"/>
  </r>
  <r>
    <x v="37"/>
    <n v="21"/>
    <s v="18-25"/>
    <x v="0"/>
    <s v="Travel_Frequently"/>
    <n v="251"/>
    <x v="2"/>
    <n v="10"/>
    <n v="2"/>
    <s v="Life Sciences"/>
    <n v="1"/>
    <n v="1279"/>
    <n v="1"/>
    <x v="1"/>
    <n v="45"/>
    <n v="2"/>
    <n v="1"/>
    <s v="Laboratory Technician"/>
    <n v="3"/>
    <s v="Single"/>
    <n v="2625"/>
    <s v="Upto 5k"/>
    <n v="25308"/>
    <n v="1"/>
    <s v="Y"/>
    <s v="No"/>
    <n v="20"/>
    <n v="2"/>
    <n v="3"/>
    <n v="80"/>
    <n v="0"/>
    <n v="2"/>
    <n v="2"/>
    <n v="1"/>
    <n v="2"/>
    <n v="2"/>
  </r>
  <r>
    <x v="38"/>
    <n v="21"/>
    <s v="18-25"/>
    <x v="1"/>
    <s v="Travel_Rarely"/>
    <n v="546"/>
    <x v="2"/>
    <n v="5"/>
    <n v="1"/>
    <s v="Medical"/>
    <n v="1"/>
    <n v="1623"/>
    <n v="3"/>
    <x v="0"/>
    <n v="97"/>
    <n v="3"/>
    <n v="1"/>
    <s v="Research Scientist"/>
    <n v="4"/>
    <s v="Single"/>
    <n v="3117"/>
    <s v="Upto 5k"/>
    <n v="26009"/>
    <n v="1"/>
    <s v="Y"/>
    <s v="No"/>
    <n v="18"/>
    <n v="2"/>
    <n v="3"/>
    <n v="80"/>
    <n v="0"/>
    <n v="3"/>
    <n v="2"/>
    <n v="3"/>
    <n v="2"/>
    <n v="2"/>
  </r>
  <r>
    <x v="39"/>
    <n v="21"/>
    <s v="18-25"/>
    <x v="0"/>
    <s v="Travel_Rarely"/>
    <n v="337"/>
    <x v="2"/>
    <n v="7"/>
    <n v="1"/>
    <s v="Marketing"/>
    <n v="1"/>
    <n v="1780"/>
    <n v="2"/>
    <x v="0"/>
    <n v="31"/>
    <n v="3"/>
    <n v="1"/>
    <s v="Sales Representative"/>
    <n v="2"/>
    <s v="Single"/>
    <n v="2679"/>
    <s v="Upto 5k"/>
    <n v="4567"/>
    <n v="1"/>
    <s v="Y"/>
    <s v="No"/>
    <n v="13"/>
    <n v="2"/>
    <n v="2"/>
    <n v="80"/>
    <n v="0"/>
    <n v="1"/>
    <n v="3"/>
    <n v="3"/>
    <n v="1"/>
    <n v="0"/>
  </r>
  <r>
    <x v="40"/>
    <n v="21"/>
    <s v="18-25"/>
    <x v="0"/>
    <s v="Travel_Rarely"/>
    <n v="501"/>
    <x v="2"/>
    <n v="5"/>
    <n v="1"/>
    <s v="Medical"/>
    <n v="1"/>
    <n v="2021"/>
    <n v="3"/>
    <x v="0"/>
    <n v="58"/>
    <n v="3"/>
    <n v="1"/>
    <s v="Sales Representative"/>
    <n v="1"/>
    <s v="Single"/>
    <n v="2380"/>
    <s v="Upto 5k"/>
    <n v="25479"/>
    <n v="1"/>
    <s v="Y"/>
    <s v="Yes"/>
    <n v="11"/>
    <n v="2"/>
    <n v="4"/>
    <n v="80"/>
    <n v="0"/>
    <n v="2"/>
    <n v="6"/>
    <n v="3"/>
    <n v="1"/>
    <n v="2"/>
  </r>
  <r>
    <x v="41"/>
    <n v="22"/>
    <s v="18-25"/>
    <x v="0"/>
    <s v="Non-Travel"/>
    <n v="1123"/>
    <x v="2"/>
    <n v="16"/>
    <n v="2"/>
    <s v="Medical"/>
    <n v="1"/>
    <n v="22"/>
    <n v="4"/>
    <x v="0"/>
    <n v="96"/>
    <n v="4"/>
    <n v="1"/>
    <s v="Laboratory Technician"/>
    <n v="4"/>
    <s v="Divorced"/>
    <n v="2935"/>
    <s v="Upto 5k"/>
    <n v="7324"/>
    <n v="1"/>
    <s v="Y"/>
    <s v="Yes"/>
    <n v="13"/>
    <n v="2"/>
    <n v="2"/>
    <n v="80"/>
    <n v="2"/>
    <n v="1"/>
    <n v="2"/>
    <n v="2"/>
    <n v="0"/>
    <n v="0"/>
  </r>
  <r>
    <x v="42"/>
    <n v="22"/>
    <s v="18-25"/>
    <x v="1"/>
    <s v="Travel_Rarely"/>
    <n v="534"/>
    <x v="2"/>
    <n v="15"/>
    <n v="3"/>
    <s v="Medical"/>
    <n v="1"/>
    <n v="144"/>
    <n v="2"/>
    <x v="1"/>
    <n v="59"/>
    <n v="3"/>
    <n v="1"/>
    <s v="Laboratory Technician"/>
    <n v="4"/>
    <s v="Single"/>
    <n v="2871"/>
    <s v="Upto 5k"/>
    <n v="23785"/>
    <n v="1"/>
    <s v="Y"/>
    <s v="No"/>
    <n v="15"/>
    <n v="2"/>
    <n v="3"/>
    <n v="80"/>
    <n v="0"/>
    <n v="1"/>
    <n v="5"/>
    <n v="3"/>
    <n v="0"/>
    <n v="0"/>
  </r>
  <r>
    <x v="43"/>
    <n v="22"/>
    <s v="18-25"/>
    <x v="1"/>
    <s v="Travel_Rarely"/>
    <n v="594"/>
    <x v="2"/>
    <n v="2"/>
    <n v="1"/>
    <s v="Technical Degree"/>
    <n v="1"/>
    <n v="169"/>
    <n v="3"/>
    <x v="0"/>
    <n v="100"/>
    <n v="3"/>
    <n v="1"/>
    <s v="Laboratory Technician"/>
    <n v="4"/>
    <s v="Married"/>
    <n v="2523"/>
    <s v="Upto 5k"/>
    <n v="19299"/>
    <n v="0"/>
    <s v="Y"/>
    <s v="No"/>
    <n v="14"/>
    <n v="2"/>
    <n v="3"/>
    <n v="80"/>
    <n v="1"/>
    <n v="3"/>
    <n v="2"/>
    <n v="3"/>
    <n v="2"/>
    <n v="1"/>
  </r>
  <r>
    <x v="44"/>
    <n v="22"/>
    <s v="18-25"/>
    <x v="1"/>
    <s v="Travel_Rarely"/>
    <n v="1256"/>
    <x v="2"/>
    <n v="19"/>
    <n v="1"/>
    <s v="Medical"/>
    <n v="1"/>
    <n v="217"/>
    <n v="3"/>
    <x v="0"/>
    <n v="80"/>
    <n v="3"/>
    <n v="1"/>
    <s v="Research Scientist"/>
    <n v="4"/>
    <s v="Married"/>
    <n v="2323"/>
    <s v="Upto 5k"/>
    <n v="11992"/>
    <n v="1"/>
    <s v="Y"/>
    <s v="No"/>
    <n v="24"/>
    <n v="2"/>
    <n v="1"/>
    <n v="80"/>
    <n v="2"/>
    <n v="2"/>
    <n v="6"/>
    <n v="3"/>
    <n v="2"/>
    <n v="2"/>
  </r>
  <r>
    <x v="45"/>
    <n v="22"/>
    <s v="18-25"/>
    <x v="0"/>
    <s v="Travel_Rarely"/>
    <n v="1136"/>
    <x v="2"/>
    <n v="5"/>
    <n v="3"/>
    <s v="Life Sciences"/>
    <n v="1"/>
    <n v="284"/>
    <n v="4"/>
    <x v="0"/>
    <n v="60"/>
    <n v="4"/>
    <n v="1"/>
    <s v="Research Scientist"/>
    <n v="2"/>
    <s v="Divorced"/>
    <n v="2328"/>
    <s v="Upto 5k"/>
    <n v="12392"/>
    <n v="1"/>
    <s v="Y"/>
    <s v="Yes"/>
    <n v="16"/>
    <n v="2"/>
    <n v="1"/>
    <n v="80"/>
    <n v="1"/>
    <n v="4"/>
    <n v="2"/>
    <n v="2"/>
    <n v="2"/>
    <m/>
  </r>
  <r>
    <x v="46"/>
    <n v="22"/>
    <s v="18-25"/>
    <x v="1"/>
    <s v="Travel_Rarely"/>
    <n v="253"/>
    <x v="2"/>
    <n v="11"/>
    <n v="3"/>
    <s v="Medical"/>
    <n v="1"/>
    <n v="511"/>
    <n v="1"/>
    <x v="1"/>
    <n v="43"/>
    <n v="3"/>
    <n v="1"/>
    <s v="Research Scientist"/>
    <n v="2"/>
    <s v="Married"/>
    <n v="2244"/>
    <s v="Upto 5k"/>
    <n v="24440"/>
    <n v="1"/>
    <s v="Y"/>
    <s v="No"/>
    <n v="13"/>
    <n v="2"/>
    <n v="4"/>
    <n v="80"/>
    <n v="1"/>
    <n v="2"/>
    <n v="1"/>
    <n v="3"/>
    <n v="1"/>
    <n v="2"/>
  </r>
  <r>
    <x v="47"/>
    <n v="22"/>
    <s v="18-25"/>
    <x v="0"/>
    <s v="Travel_Frequently"/>
    <n v="1368"/>
    <x v="2"/>
    <n v="4"/>
    <n v="1"/>
    <s v="Technical Degree"/>
    <n v="1"/>
    <n v="593"/>
    <n v="3"/>
    <x v="0"/>
    <n v="99"/>
    <n v="2"/>
    <n v="1"/>
    <s v="Laboratory Technician"/>
    <n v="3"/>
    <s v="Single"/>
    <n v="3894"/>
    <s v="Upto 5k"/>
    <n v="9129"/>
    <n v="5"/>
    <s v="Y"/>
    <s v="No"/>
    <n v="16"/>
    <n v="2"/>
    <n v="3"/>
    <n v="80"/>
    <n v="0"/>
    <n v="4"/>
    <n v="3"/>
    <n v="3"/>
    <n v="1"/>
    <n v="2"/>
  </r>
  <r>
    <x v="48"/>
    <n v="22"/>
    <s v="18-25"/>
    <x v="1"/>
    <s v="Travel_Rarely"/>
    <n v="604"/>
    <x v="2"/>
    <n v="6"/>
    <n v="1"/>
    <s v="Medical"/>
    <n v="1"/>
    <n v="675"/>
    <n v="1"/>
    <x v="0"/>
    <n v="69"/>
    <n v="3"/>
    <n v="1"/>
    <s v="Research Scientist"/>
    <n v="3"/>
    <s v="Married"/>
    <n v="2773"/>
    <s v="Upto 5k"/>
    <n v="12145"/>
    <n v="0"/>
    <s v="Y"/>
    <s v="No"/>
    <n v="20"/>
    <n v="2"/>
    <n v="4"/>
    <n v="80"/>
    <n v="0"/>
    <n v="3"/>
    <n v="3"/>
    <n v="3"/>
    <n v="2"/>
    <n v="2"/>
  </r>
  <r>
    <x v="49"/>
    <n v="22"/>
    <s v="18-25"/>
    <x v="1"/>
    <s v="Travel_Rarely"/>
    <n v="1230"/>
    <x v="2"/>
    <n v="1"/>
    <n v="2"/>
    <s v="Life Sciences"/>
    <n v="1"/>
    <n v="872"/>
    <n v="4"/>
    <x v="0"/>
    <n v="33"/>
    <n v="2"/>
    <n v="2"/>
    <s v="Manufacturing Director"/>
    <n v="4"/>
    <s v="Married"/>
    <n v="4775"/>
    <s v="Upto 5k"/>
    <n v="19146"/>
    <n v="6"/>
    <s v="Y"/>
    <s v="No"/>
    <n v="22"/>
    <n v="2"/>
    <n v="1"/>
    <n v="80"/>
    <n v="2"/>
    <n v="4"/>
    <n v="2"/>
    <n v="1"/>
    <n v="2"/>
    <n v="2"/>
  </r>
  <r>
    <x v="50"/>
    <n v="22"/>
    <s v="18-25"/>
    <x v="0"/>
    <s v="Travel_Rarely"/>
    <n v="617"/>
    <x v="2"/>
    <n v="3"/>
    <n v="1"/>
    <s v="Life Sciences"/>
    <n v="1"/>
    <n v="926"/>
    <n v="2"/>
    <x v="1"/>
    <n v="34"/>
    <n v="3"/>
    <n v="2"/>
    <s v="Manufacturing Director"/>
    <n v="3"/>
    <s v="Married"/>
    <n v="4171"/>
    <s v="Upto 5k"/>
    <n v="10022"/>
    <n v="0"/>
    <s v="Y"/>
    <s v="Yes"/>
    <n v="19"/>
    <n v="2"/>
    <n v="1"/>
    <n v="80"/>
    <n v="1"/>
    <n v="4"/>
    <n v="3"/>
    <n v="4"/>
    <n v="0"/>
    <n v="2"/>
  </r>
  <r>
    <x v="51"/>
    <n v="22"/>
    <s v="18-25"/>
    <x v="1"/>
    <s v="Travel_Rarely"/>
    <n v="217"/>
    <x v="2"/>
    <n v="8"/>
    <n v="1"/>
    <s v="Life Sciences"/>
    <n v="1"/>
    <n v="1019"/>
    <n v="2"/>
    <x v="0"/>
    <n v="94"/>
    <n v="1"/>
    <n v="1"/>
    <s v="Laboratory Technician"/>
    <n v="1"/>
    <s v="Married"/>
    <n v="2451"/>
    <s v="Upto 5k"/>
    <n v="6881"/>
    <n v="1"/>
    <s v="Y"/>
    <s v="No"/>
    <n v="15"/>
    <n v="2"/>
    <n v="1"/>
    <n v="80"/>
    <n v="1"/>
    <n v="4"/>
    <n v="3"/>
    <n v="2"/>
    <n v="1"/>
    <n v="1"/>
  </r>
  <r>
    <x v="52"/>
    <n v="22"/>
    <s v="18-25"/>
    <x v="0"/>
    <s v="Travel_Frequently"/>
    <n v="1256"/>
    <x v="2"/>
    <n v="3"/>
    <n v="4"/>
    <s v="Life Sciences"/>
    <n v="1"/>
    <n v="1203"/>
    <n v="3"/>
    <x v="0"/>
    <n v="48"/>
    <n v="2"/>
    <n v="1"/>
    <s v="Research Scientist"/>
    <n v="4"/>
    <s v="Married"/>
    <n v="2853"/>
    <s v="Upto 5k"/>
    <n v="4223"/>
    <n v="0"/>
    <s v="Y"/>
    <s v="Yes"/>
    <n v="11"/>
    <n v="2"/>
    <n v="2"/>
    <n v="80"/>
    <n v="1"/>
    <n v="1"/>
    <n v="5"/>
    <n v="3"/>
    <n v="0"/>
    <n v="0"/>
  </r>
  <r>
    <x v="53"/>
    <n v="22"/>
    <s v="18-25"/>
    <x v="0"/>
    <s v="Non-Travel"/>
    <n v="457"/>
    <x v="2"/>
    <n v="26"/>
    <n v="2"/>
    <s v="Other"/>
    <n v="1"/>
    <n v="1605"/>
    <n v="2"/>
    <x v="1"/>
    <n v="85"/>
    <n v="2"/>
    <n v="1"/>
    <s v="Research Scientist"/>
    <n v="3"/>
    <s v="Married"/>
    <n v="2814"/>
    <s v="Upto 5k"/>
    <n v="10293"/>
    <n v="1"/>
    <s v="Y"/>
    <s v="Yes"/>
    <n v="14"/>
    <n v="2"/>
    <n v="2"/>
    <n v="80"/>
    <n v="0"/>
    <n v="4"/>
    <n v="2"/>
    <n v="2"/>
    <n v="1"/>
    <n v="3"/>
  </r>
  <r>
    <x v="54"/>
    <n v="22"/>
    <s v="18-25"/>
    <x v="0"/>
    <s v="Travel_Rarely"/>
    <n v="1294"/>
    <x v="2"/>
    <n v="8"/>
    <n v="1"/>
    <s v="Medical"/>
    <n v="1"/>
    <n v="1783"/>
    <n v="3"/>
    <x v="1"/>
    <n v="79"/>
    <n v="3"/>
    <n v="1"/>
    <s v="Laboratory Technician"/>
    <n v="1"/>
    <s v="Married"/>
    <n v="2398"/>
    <s v="Upto 5k"/>
    <n v="15999"/>
    <n v="1"/>
    <s v="Y"/>
    <s v="Yes"/>
    <n v="17"/>
    <n v="2"/>
    <n v="3"/>
    <n v="80"/>
    <n v="0"/>
    <n v="1"/>
    <n v="6"/>
    <n v="3"/>
    <n v="0"/>
    <n v="0"/>
  </r>
  <r>
    <x v="55"/>
    <n v="22"/>
    <s v="18-25"/>
    <x v="0"/>
    <s v="Travel_Rarely"/>
    <n v="391"/>
    <x v="2"/>
    <n v="7"/>
    <n v="1"/>
    <s v="Life Sciences"/>
    <n v="1"/>
    <n v="1878"/>
    <n v="4"/>
    <x v="0"/>
    <n v="75"/>
    <n v="3"/>
    <n v="1"/>
    <s v="Research Scientist"/>
    <n v="2"/>
    <s v="Single"/>
    <n v="2472"/>
    <s v="Upto 5k"/>
    <n v="26092"/>
    <n v="1"/>
    <s v="Y"/>
    <s v="Yes"/>
    <n v="23"/>
    <n v="2"/>
    <n v="1"/>
    <n v="80"/>
    <n v="0"/>
    <n v="1"/>
    <n v="2"/>
    <n v="3"/>
    <n v="0"/>
    <n v="0"/>
  </r>
  <r>
    <x v="56"/>
    <n v="22"/>
    <s v="18-25"/>
    <x v="1"/>
    <s v="Travel_Rarely"/>
    <n v="581"/>
    <x v="2"/>
    <n v="1"/>
    <n v="2"/>
    <s v="Life Sciences"/>
    <n v="1"/>
    <n v="2007"/>
    <n v="4"/>
    <x v="0"/>
    <n v="63"/>
    <n v="3"/>
    <n v="1"/>
    <s v="Research Scientist"/>
    <n v="3"/>
    <s v="Single"/>
    <n v="3375"/>
    <s v="Upto 5k"/>
    <n v="17624"/>
    <n v="0"/>
    <s v="Y"/>
    <s v="No"/>
    <n v="12"/>
    <n v="2"/>
    <n v="4"/>
    <n v="80"/>
    <n v="0"/>
    <n v="4"/>
    <n v="2"/>
    <n v="4"/>
    <n v="1"/>
    <n v="2"/>
  </r>
  <r>
    <x v="57"/>
    <n v="23"/>
    <s v="18-25"/>
    <x v="1"/>
    <s v="Travel_Rarely"/>
    <n v="541"/>
    <x v="2"/>
    <n v="2"/>
    <n v="1"/>
    <s v="Technical Degree"/>
    <n v="1"/>
    <n v="113"/>
    <n v="3"/>
    <x v="0"/>
    <n v="62"/>
    <n v="3"/>
    <n v="1"/>
    <s v="Sales Representative"/>
    <n v="1"/>
    <s v="Divorced"/>
    <n v="2322"/>
    <s v="Upto 5k"/>
    <n v="9518"/>
    <n v="3"/>
    <s v="Y"/>
    <s v="No"/>
    <n v="13"/>
    <n v="2"/>
    <n v="3"/>
    <n v="80"/>
    <n v="1"/>
    <n v="3"/>
    <n v="3"/>
    <n v="3"/>
    <n v="0"/>
    <n v="0"/>
  </r>
  <r>
    <x v="58"/>
    <n v="23"/>
    <s v="18-25"/>
    <x v="1"/>
    <s v="Travel_Rarely"/>
    <n v="1309"/>
    <x v="2"/>
    <n v="26"/>
    <n v="1"/>
    <s v="Life Sciences"/>
    <n v="1"/>
    <n v="465"/>
    <n v="3"/>
    <x v="0"/>
    <n v="83"/>
    <n v="3"/>
    <n v="1"/>
    <s v="Research Scientist"/>
    <n v="4"/>
    <s v="Divorced"/>
    <n v="2904"/>
    <s v="Upto 5k"/>
    <n v="16092"/>
    <n v="1"/>
    <s v="Y"/>
    <s v="No"/>
    <n v="12"/>
    <n v="2"/>
    <n v="3"/>
    <n v="80"/>
    <n v="2"/>
    <n v="4"/>
    <n v="2"/>
    <n v="2"/>
    <n v="0"/>
    <n v="2"/>
  </r>
  <r>
    <x v="59"/>
    <n v="23"/>
    <s v="18-25"/>
    <x v="1"/>
    <s v="Travel_Rarely"/>
    <n v="885"/>
    <x v="2"/>
    <n v="4"/>
    <n v="3"/>
    <s v="Medical"/>
    <n v="1"/>
    <n v="705"/>
    <n v="1"/>
    <x v="0"/>
    <n v="58"/>
    <n v="4"/>
    <n v="1"/>
    <s v="Research Scientist"/>
    <n v="1"/>
    <s v="Married"/>
    <n v="2819"/>
    <s v="Upto 5k"/>
    <n v="8544"/>
    <n v="2"/>
    <s v="Y"/>
    <s v="No"/>
    <n v="16"/>
    <n v="2"/>
    <n v="1"/>
    <n v="80"/>
    <n v="1"/>
    <n v="5"/>
    <n v="3"/>
    <n v="4"/>
    <n v="0"/>
    <n v="2"/>
  </r>
  <r>
    <x v="60"/>
    <n v="23"/>
    <s v="18-25"/>
    <x v="1"/>
    <s v="Travel_Rarely"/>
    <n v="650"/>
    <x v="2"/>
    <n v="9"/>
    <n v="1"/>
    <s v="Medical"/>
    <n v="1"/>
    <n v="758"/>
    <n v="2"/>
    <x v="0"/>
    <n v="37"/>
    <n v="3"/>
    <n v="1"/>
    <s v="Laboratory Technician"/>
    <n v="1"/>
    <s v="Married"/>
    <n v="2500"/>
    <s v="Upto 5k"/>
    <n v="4344"/>
    <n v="1"/>
    <s v="Y"/>
    <s v="No"/>
    <n v="14"/>
    <n v="2"/>
    <n v="4"/>
    <n v="80"/>
    <n v="1"/>
    <n v="5"/>
    <n v="2"/>
    <n v="4"/>
    <n v="0"/>
    <n v="2"/>
  </r>
  <r>
    <x v="61"/>
    <n v="23"/>
    <s v="18-25"/>
    <x v="1"/>
    <s v="Travel_Rarely"/>
    <n v="310"/>
    <x v="2"/>
    <n v="10"/>
    <n v="1"/>
    <s v="Medical"/>
    <n v="1"/>
    <n v="784"/>
    <n v="1"/>
    <x v="0"/>
    <n v="79"/>
    <n v="4"/>
    <n v="1"/>
    <s v="Research Scientist"/>
    <n v="3"/>
    <s v="Single"/>
    <n v="3505"/>
    <s v="Upto 5k"/>
    <n v="19630"/>
    <n v="1"/>
    <s v="Y"/>
    <s v="No"/>
    <n v="18"/>
    <n v="2"/>
    <n v="4"/>
    <n v="80"/>
    <n v="0"/>
    <n v="2"/>
    <n v="3"/>
    <n v="3"/>
    <n v="0"/>
    <n v="2"/>
  </r>
  <r>
    <x v="62"/>
    <n v="23"/>
    <s v="18-25"/>
    <x v="0"/>
    <s v="Travel_Rarely"/>
    <n v="1243"/>
    <x v="2"/>
    <n v="6"/>
    <n v="3"/>
    <s v="Life Sciences"/>
    <n v="1"/>
    <n v="811"/>
    <n v="3"/>
    <x v="0"/>
    <n v="63"/>
    <n v="4"/>
    <n v="1"/>
    <s v="Laboratory Technician"/>
    <n v="1"/>
    <s v="Married"/>
    <n v="1601"/>
    <s v="Upto 5k"/>
    <n v="3445"/>
    <n v="1"/>
    <s v="Y"/>
    <s v="Yes"/>
    <n v="21"/>
    <n v="2"/>
    <n v="3"/>
    <n v="80"/>
    <n v="2"/>
    <n v="1"/>
    <n v="2"/>
    <n v="3"/>
    <n v="0"/>
    <n v="0"/>
  </r>
  <r>
    <x v="63"/>
    <n v="23"/>
    <s v="18-25"/>
    <x v="1"/>
    <s v="Travel_Rarely"/>
    <n v="373"/>
    <x v="2"/>
    <n v="1"/>
    <n v="2"/>
    <s v="Life Sciences"/>
    <n v="1"/>
    <n v="1270"/>
    <n v="4"/>
    <x v="0"/>
    <n v="47"/>
    <n v="3"/>
    <n v="1"/>
    <s v="Research Scientist"/>
    <n v="3"/>
    <s v="Married"/>
    <n v="1223"/>
    <s v="Upto 5k"/>
    <n v="16901"/>
    <n v="1"/>
    <s v="Y"/>
    <s v="No"/>
    <n v="22"/>
    <n v="2"/>
    <n v="4"/>
    <n v="80"/>
    <n v="1"/>
    <n v="1"/>
    <n v="2"/>
    <n v="3"/>
    <n v="0"/>
    <n v="1"/>
  </r>
  <r>
    <x v="64"/>
    <n v="23"/>
    <s v="18-25"/>
    <x v="1"/>
    <s v="Travel_Rarely"/>
    <n v="507"/>
    <x v="2"/>
    <n v="20"/>
    <n v="1"/>
    <s v="Life Sciences"/>
    <n v="1"/>
    <n v="1533"/>
    <n v="1"/>
    <x v="0"/>
    <n v="97"/>
    <n v="3"/>
    <n v="2"/>
    <s v="Laboratory Technician"/>
    <n v="3"/>
    <s v="Single"/>
    <n v="2272"/>
    <s v="Upto 5k"/>
    <n v="24812"/>
    <n v="0"/>
    <s v="Y"/>
    <s v="No"/>
    <n v="14"/>
    <n v="2"/>
    <n v="2"/>
    <n v="80"/>
    <n v="0"/>
    <n v="5"/>
    <n v="2"/>
    <n v="3"/>
    <n v="1"/>
    <n v="2"/>
  </r>
  <r>
    <x v="65"/>
    <n v="23"/>
    <s v="18-25"/>
    <x v="1"/>
    <s v="Travel_Rarely"/>
    <n v="977"/>
    <x v="2"/>
    <n v="10"/>
    <n v="3"/>
    <s v="Technical Degree"/>
    <n v="1"/>
    <n v="1592"/>
    <n v="4"/>
    <x v="0"/>
    <n v="45"/>
    <n v="4"/>
    <n v="1"/>
    <s v="Research Scientist"/>
    <n v="3"/>
    <s v="Married"/>
    <n v="2073"/>
    <s v="Upto 5k"/>
    <n v="12826"/>
    <n v="2"/>
    <s v="Y"/>
    <s v="No"/>
    <n v="16"/>
    <n v="2"/>
    <n v="4"/>
    <n v="80"/>
    <n v="1"/>
    <n v="4"/>
    <n v="2"/>
    <n v="3"/>
    <n v="2"/>
    <n v="2"/>
  </r>
  <r>
    <x v="66"/>
    <n v="23"/>
    <s v="18-25"/>
    <x v="0"/>
    <s v="Travel_Rarely"/>
    <n v="1320"/>
    <x v="2"/>
    <n v="8"/>
    <n v="1"/>
    <s v="Medical"/>
    <n v="1"/>
    <n v="1684"/>
    <n v="4"/>
    <x v="0"/>
    <n v="93"/>
    <n v="2"/>
    <n v="1"/>
    <s v="Laboratory Technician"/>
    <n v="3"/>
    <s v="Single"/>
    <n v="3989"/>
    <s v="Upto 5k"/>
    <n v="20586"/>
    <n v="1"/>
    <s v="Y"/>
    <s v="Yes"/>
    <n v="11"/>
    <n v="2"/>
    <n v="1"/>
    <n v="80"/>
    <n v="0"/>
    <n v="5"/>
    <n v="2"/>
    <n v="3"/>
    <n v="1"/>
    <n v="2"/>
  </r>
  <r>
    <x v="67"/>
    <n v="23"/>
    <s v="18-25"/>
    <x v="0"/>
    <s v="Travel_Rarely"/>
    <n v="427"/>
    <x v="2"/>
    <n v="7"/>
    <n v="3"/>
    <s v="Life Sciences"/>
    <n v="1"/>
    <n v="1702"/>
    <n v="3"/>
    <x v="0"/>
    <n v="99"/>
    <n v="3"/>
    <n v="1"/>
    <s v="Sales Representative"/>
    <n v="4"/>
    <s v="Divorced"/>
    <n v="2275"/>
    <s v="Upto 5k"/>
    <n v="25103"/>
    <n v="1"/>
    <s v="Y"/>
    <s v="Yes"/>
    <n v="21"/>
    <n v="2"/>
    <n v="2"/>
    <n v="80"/>
    <n v="1"/>
    <n v="3"/>
    <n v="2"/>
    <n v="3"/>
    <n v="0"/>
    <n v="2"/>
  </r>
  <r>
    <x v="68"/>
    <n v="23"/>
    <s v="18-25"/>
    <x v="1"/>
    <s v="Travel_Rarely"/>
    <n v="160"/>
    <x v="2"/>
    <n v="4"/>
    <n v="1"/>
    <s v="Medical"/>
    <n v="1"/>
    <n v="1735"/>
    <n v="3"/>
    <x v="1"/>
    <n v="51"/>
    <n v="3"/>
    <n v="1"/>
    <s v="Laboratory Technician"/>
    <n v="2"/>
    <s v="Single"/>
    <n v="3295"/>
    <s v="Upto 5k"/>
    <n v="12862"/>
    <n v="1"/>
    <s v="Y"/>
    <s v="No"/>
    <n v="13"/>
    <n v="2"/>
    <n v="3"/>
    <n v="80"/>
    <n v="0"/>
    <n v="3"/>
    <n v="3"/>
    <n v="1"/>
    <n v="1"/>
    <n v="2"/>
  </r>
  <r>
    <x v="69"/>
    <n v="23"/>
    <s v="18-25"/>
    <x v="1"/>
    <s v="Travel_Rarely"/>
    <n v="571"/>
    <x v="2"/>
    <n v="12"/>
    <n v="2"/>
    <s v="Other"/>
    <n v="1"/>
    <n v="1982"/>
    <n v="4"/>
    <x v="0"/>
    <n v="78"/>
    <n v="3"/>
    <n v="1"/>
    <s v="Laboratory Technician"/>
    <n v="4"/>
    <s v="Single"/>
    <n v="2647"/>
    <s v="Upto 5k"/>
    <n v="13672"/>
    <n v="1"/>
    <s v="Y"/>
    <s v="No"/>
    <n v="13"/>
    <n v="2"/>
    <n v="3"/>
    <n v="80"/>
    <n v="0"/>
    <n v="5"/>
    <n v="6"/>
    <n v="4"/>
    <n v="1"/>
    <n v="4"/>
  </r>
  <r>
    <x v="70"/>
    <n v="23"/>
    <s v="18-25"/>
    <x v="0"/>
    <s v="Travel_Frequently"/>
    <n v="638"/>
    <x v="1"/>
    <n v="9"/>
    <n v="3"/>
    <s v="Marketing"/>
    <n v="1"/>
    <n v="2023"/>
    <n v="4"/>
    <x v="0"/>
    <n v="33"/>
    <n v="3"/>
    <n v="1"/>
    <s v="Sales Representative"/>
    <n v="1"/>
    <s v="Married"/>
    <n v="1790"/>
    <s v="Upto 5k"/>
    <n v="26956"/>
    <n v="1"/>
    <s v="Y"/>
    <s v="No"/>
    <n v="19"/>
    <n v="2"/>
    <n v="1"/>
    <n v="80"/>
    <n v="1"/>
    <n v="1"/>
    <n v="3"/>
    <n v="2"/>
    <n v="1"/>
    <n v="0"/>
  </r>
  <r>
    <x v="71"/>
    <n v="24"/>
    <s v="18-25"/>
    <x v="1"/>
    <s v="Non-Travel"/>
    <n v="673"/>
    <x v="0"/>
    <n v="11"/>
    <n v="2"/>
    <s v="Other"/>
    <n v="1"/>
    <n v="26"/>
    <n v="1"/>
    <x v="1"/>
    <n v="96"/>
    <n v="4"/>
    <n v="2"/>
    <s v="Manufacturing Director"/>
    <n v="3"/>
    <s v="Divorced"/>
    <n v="4011"/>
    <s v="Upto 5k"/>
    <n v="8232"/>
    <n v="0"/>
    <s v="Y"/>
    <s v="No"/>
    <n v="18"/>
    <n v="2"/>
    <n v="4"/>
    <n v="80"/>
    <n v="1"/>
    <n v="5"/>
    <n v="5"/>
    <n v="2"/>
    <n v="1"/>
    <n v="3"/>
  </r>
  <r>
    <x v="72"/>
    <n v="24"/>
    <s v="18-25"/>
    <x v="0"/>
    <s v="Travel_Rarely"/>
    <n v="813"/>
    <x v="0"/>
    <n v="1"/>
    <n v="3"/>
    <s v="Medical"/>
    <n v="1"/>
    <n v="45"/>
    <n v="2"/>
    <x v="0"/>
    <n v="61"/>
    <n v="3"/>
    <n v="1"/>
    <s v="Research Scientist"/>
    <n v="4"/>
    <s v="Married"/>
    <n v="2293"/>
    <s v="Upto 5k"/>
    <n v="3020"/>
    <n v="2"/>
    <s v="Y"/>
    <s v="Yes"/>
    <n v="16"/>
    <n v="2"/>
    <n v="1"/>
    <n v="80"/>
    <n v="1"/>
    <n v="6"/>
    <n v="2"/>
    <n v="2"/>
    <n v="2"/>
    <n v="0"/>
  </r>
  <r>
    <x v="73"/>
    <n v="24"/>
    <s v="18-25"/>
    <x v="1"/>
    <s v="Travel_Rarely"/>
    <n v="1353"/>
    <x v="1"/>
    <n v="3"/>
    <n v="2"/>
    <s v="Other"/>
    <n v="1"/>
    <n v="128"/>
    <n v="1"/>
    <x v="1"/>
    <n v="33"/>
    <n v="3"/>
    <n v="2"/>
    <s v="Sales Executive"/>
    <n v="3"/>
    <s v="Married"/>
    <n v="4999"/>
    <s v="Upto 5k"/>
    <n v="17519"/>
    <n v="0"/>
    <s v="Y"/>
    <s v="No"/>
    <n v="21"/>
    <n v="2"/>
    <n v="1"/>
    <n v="80"/>
    <n v="1"/>
    <n v="4"/>
    <n v="2"/>
    <n v="2"/>
    <n v="0"/>
    <n v="2"/>
  </r>
  <r>
    <x v="74"/>
    <n v="24"/>
    <s v="18-25"/>
    <x v="1"/>
    <s v="Travel_Rarely"/>
    <n v="1127"/>
    <x v="0"/>
    <n v="18"/>
    <n v="1"/>
    <s v="Life Sciences"/>
    <n v="1"/>
    <n v="150"/>
    <n v="2"/>
    <x v="0"/>
    <n v="52"/>
    <n v="3"/>
    <n v="1"/>
    <s v="Laboratory Technician"/>
    <n v="3"/>
    <s v="Married"/>
    <n v="2774"/>
    <s v="Upto 5k"/>
    <n v="13257"/>
    <n v="0"/>
    <s v="Y"/>
    <s v="No"/>
    <n v="12"/>
    <n v="2"/>
    <n v="3"/>
    <n v="80"/>
    <n v="1"/>
    <n v="6"/>
    <n v="2"/>
    <n v="3"/>
    <n v="1"/>
    <n v="2"/>
  </r>
  <r>
    <x v="75"/>
    <n v="24"/>
    <s v="18-25"/>
    <x v="0"/>
    <s v="Travel_Rarely"/>
    <n v="1371"/>
    <x v="1"/>
    <n v="10"/>
    <n v="4"/>
    <s v="Marketing"/>
    <n v="1"/>
    <n v="507"/>
    <n v="4"/>
    <x v="1"/>
    <n v="77"/>
    <n v="3"/>
    <n v="2"/>
    <s v="Sales Executive"/>
    <n v="3"/>
    <s v="Divorced"/>
    <n v="4260"/>
    <s v="Upto 5k"/>
    <n v="5915"/>
    <n v="1"/>
    <s v="Y"/>
    <s v="Yes"/>
    <n v="12"/>
    <n v="2"/>
    <n v="4"/>
    <n v="80"/>
    <n v="1"/>
    <n v="5"/>
    <n v="2"/>
    <n v="4"/>
    <n v="0"/>
    <n v="3"/>
  </r>
  <r>
    <x v="76"/>
    <n v="24"/>
    <s v="18-25"/>
    <x v="0"/>
    <s v="Travel_Rarely"/>
    <n v="1448"/>
    <x v="1"/>
    <n v="1"/>
    <n v="1"/>
    <s v="Technical Degree"/>
    <n v="1"/>
    <n v="554"/>
    <n v="1"/>
    <x v="1"/>
    <n v="62"/>
    <n v="3"/>
    <n v="1"/>
    <s v="Sales Representative"/>
    <n v="2"/>
    <s v="Single"/>
    <n v="3202"/>
    <s v="Upto 5k"/>
    <n v="21972"/>
    <n v="1"/>
    <s v="Y"/>
    <s v="Yes"/>
    <n v="16"/>
    <n v="2"/>
    <n v="2"/>
    <n v="80"/>
    <n v="0"/>
    <n v="6"/>
    <n v="4"/>
    <n v="3"/>
    <n v="1"/>
    <n v="4"/>
  </r>
  <r>
    <x v="77"/>
    <n v="24"/>
    <s v="18-25"/>
    <x v="1"/>
    <s v="Travel_Frequently"/>
    <n v="535"/>
    <x v="1"/>
    <n v="24"/>
    <n v="3"/>
    <s v="Medical"/>
    <n v="1"/>
    <n v="632"/>
    <n v="4"/>
    <x v="0"/>
    <n v="38"/>
    <n v="3"/>
    <n v="1"/>
    <s v="Sales Representative"/>
    <n v="4"/>
    <s v="Married"/>
    <n v="2400"/>
    <s v="Upto 5k"/>
    <n v="5530"/>
    <n v="0"/>
    <s v="Y"/>
    <s v="No"/>
    <n v="13"/>
    <n v="2"/>
    <n v="3"/>
    <n v="80"/>
    <n v="2"/>
    <n v="3"/>
    <n v="3"/>
    <n v="3"/>
    <n v="2"/>
    <n v="1"/>
  </r>
  <r>
    <x v="78"/>
    <n v="24"/>
    <s v="18-25"/>
    <x v="0"/>
    <s v="Travel_Rarely"/>
    <n v="691"/>
    <x v="0"/>
    <n v="23"/>
    <n v="3"/>
    <s v="Medical"/>
    <n v="1"/>
    <n v="639"/>
    <n v="2"/>
    <x v="0"/>
    <n v="89"/>
    <n v="4"/>
    <n v="1"/>
    <s v="Research Scientist"/>
    <n v="4"/>
    <s v="Married"/>
    <n v="2725"/>
    <s v="Upto 5k"/>
    <n v="21630"/>
    <n v="1"/>
    <s v="Y"/>
    <s v="Yes"/>
    <n v="11"/>
    <n v="2"/>
    <n v="2"/>
    <n v="80"/>
    <n v="2"/>
    <n v="6"/>
    <n v="3"/>
    <n v="3"/>
    <n v="1"/>
    <n v="4"/>
  </r>
  <r>
    <x v="79"/>
    <n v="24"/>
    <s v="18-25"/>
    <x v="1"/>
    <s v="Travel_Rarely"/>
    <n v="823"/>
    <x v="0"/>
    <n v="17"/>
    <n v="2"/>
    <s v="Other"/>
    <n v="1"/>
    <n v="643"/>
    <n v="4"/>
    <x v="0"/>
    <n v="94"/>
    <n v="2"/>
    <n v="1"/>
    <s v="Laboratory Technician"/>
    <n v="2"/>
    <s v="Married"/>
    <n v="2127"/>
    <s v="Upto 5k"/>
    <n v="9100"/>
    <n v="1"/>
    <s v="Y"/>
    <s v="No"/>
    <n v="21"/>
    <n v="2"/>
    <n v="4"/>
    <n v="80"/>
    <n v="1"/>
    <n v="1"/>
    <n v="2"/>
    <n v="3"/>
    <n v="0"/>
    <n v="0"/>
  </r>
  <r>
    <x v="80"/>
    <n v="24"/>
    <s v="18-25"/>
    <x v="0"/>
    <s v="Travel_Frequently"/>
    <n v="1287"/>
    <x v="0"/>
    <n v="7"/>
    <n v="3"/>
    <s v="Life Sciences"/>
    <n v="1"/>
    <n v="647"/>
    <n v="1"/>
    <x v="1"/>
    <n v="55"/>
    <n v="3"/>
    <n v="1"/>
    <s v="Laboratory Technician"/>
    <n v="3"/>
    <s v="Married"/>
    <n v="2886"/>
    <s v="Upto 5k"/>
    <n v="14168"/>
    <n v="1"/>
    <s v="Y"/>
    <s v="Yes"/>
    <n v="16"/>
    <n v="2"/>
    <n v="4"/>
    <n v="80"/>
    <n v="1"/>
    <n v="6"/>
    <n v="4"/>
    <n v="3"/>
    <n v="1"/>
    <n v="2"/>
  </r>
  <r>
    <x v="81"/>
    <n v="24"/>
    <s v="18-25"/>
    <x v="0"/>
    <s v="Travel_Rarely"/>
    <n v="693"/>
    <x v="1"/>
    <n v="3"/>
    <n v="2"/>
    <s v="Life Sciences"/>
    <n v="1"/>
    <n v="720"/>
    <n v="1"/>
    <x v="1"/>
    <n v="65"/>
    <n v="3"/>
    <n v="2"/>
    <s v="Sales Executive"/>
    <n v="3"/>
    <s v="Single"/>
    <n v="4577"/>
    <s v="Upto 5k"/>
    <n v="24785"/>
    <n v="9"/>
    <s v="Y"/>
    <s v="No"/>
    <n v="14"/>
    <n v="2"/>
    <n v="1"/>
    <n v="80"/>
    <n v="0"/>
    <n v="4"/>
    <n v="3"/>
    <n v="3"/>
    <n v="2"/>
    <n v="0"/>
  </r>
  <r>
    <x v="82"/>
    <n v="24"/>
    <s v="18-25"/>
    <x v="1"/>
    <s v="Non-Travel"/>
    <n v="1092"/>
    <x v="0"/>
    <n v="9"/>
    <n v="3"/>
    <s v="Life Sciences"/>
    <n v="1"/>
    <n v="812"/>
    <n v="3"/>
    <x v="0"/>
    <n v="60"/>
    <n v="2"/>
    <n v="1"/>
    <s v="Laboratory Technician"/>
    <n v="2"/>
    <s v="Divorced"/>
    <n v="2694"/>
    <s v="Upto 5k"/>
    <n v="26551"/>
    <n v="1"/>
    <s v="Y"/>
    <s v="No"/>
    <n v="11"/>
    <n v="2"/>
    <n v="3"/>
    <n v="80"/>
    <n v="3"/>
    <n v="1"/>
    <n v="4"/>
    <n v="3"/>
    <n v="0"/>
    <n v="0"/>
  </r>
  <r>
    <x v="83"/>
    <n v="24"/>
    <s v="18-25"/>
    <x v="1"/>
    <s v="Non-Travel"/>
    <n v="1269"/>
    <x v="0"/>
    <n v="4"/>
    <n v="1"/>
    <s v="Life Sciences"/>
    <n v="1"/>
    <n v="888"/>
    <n v="1"/>
    <x v="0"/>
    <n v="46"/>
    <n v="2"/>
    <n v="1"/>
    <s v="Laboratory Technician"/>
    <n v="4"/>
    <s v="Married"/>
    <n v="3162"/>
    <s v="Upto 5k"/>
    <n v="10778"/>
    <n v="0"/>
    <s v="Y"/>
    <s v="No"/>
    <n v="17"/>
    <n v="2"/>
    <n v="4"/>
    <n v="80"/>
    <n v="0"/>
    <n v="6"/>
    <n v="2"/>
    <n v="2"/>
    <n v="3"/>
    <n v="4"/>
  </r>
  <r>
    <x v="84"/>
    <n v="24"/>
    <s v="18-25"/>
    <x v="1"/>
    <s v="Travel_Rarely"/>
    <n v="1206"/>
    <x v="0"/>
    <n v="17"/>
    <n v="1"/>
    <s v="Medical"/>
    <n v="1"/>
    <n v="1009"/>
    <n v="4"/>
    <x v="1"/>
    <n v="41"/>
    <n v="2"/>
    <n v="2"/>
    <s v="Manufacturing Director"/>
    <n v="3"/>
    <s v="Divorced"/>
    <n v="4377"/>
    <s v="Upto 5k"/>
    <n v="24117"/>
    <n v="1"/>
    <s v="Y"/>
    <s v="No"/>
    <n v="15"/>
    <n v="2"/>
    <n v="2"/>
    <n v="80"/>
    <n v="2"/>
    <n v="5"/>
    <n v="6"/>
    <n v="3"/>
    <n v="3"/>
    <n v="2"/>
  </r>
  <r>
    <x v="85"/>
    <n v="24"/>
    <s v="18-25"/>
    <x v="1"/>
    <s v="Travel_Rarely"/>
    <n v="477"/>
    <x v="0"/>
    <n v="24"/>
    <n v="3"/>
    <s v="Medical"/>
    <n v="1"/>
    <n v="1173"/>
    <n v="4"/>
    <x v="0"/>
    <n v="49"/>
    <n v="3"/>
    <n v="1"/>
    <s v="Laboratory Technician"/>
    <n v="2"/>
    <s v="Single"/>
    <n v="3597"/>
    <s v="Upto 5k"/>
    <n v="6409"/>
    <n v="8"/>
    <s v="Y"/>
    <s v="No"/>
    <n v="22"/>
    <n v="2"/>
    <n v="4"/>
    <n v="80"/>
    <n v="0"/>
    <n v="6"/>
    <n v="2"/>
    <n v="3"/>
    <n v="1"/>
    <n v="2"/>
  </r>
  <r>
    <x v="86"/>
    <n v="24"/>
    <s v="18-25"/>
    <x v="0"/>
    <s v="Travel_Rarely"/>
    <n v="984"/>
    <x v="0"/>
    <n v="17"/>
    <n v="2"/>
    <s v="Life Sciences"/>
    <n v="1"/>
    <n v="1219"/>
    <n v="4"/>
    <x v="1"/>
    <n v="97"/>
    <n v="3"/>
    <n v="1"/>
    <s v="Laboratory Technician"/>
    <n v="2"/>
    <s v="Married"/>
    <n v="2210"/>
    <s v="Upto 5k"/>
    <n v="3372"/>
    <n v="1"/>
    <s v="Y"/>
    <s v="No"/>
    <n v="13"/>
    <n v="2"/>
    <n v="1"/>
    <n v="80"/>
    <n v="1"/>
    <n v="1"/>
    <n v="3"/>
    <n v="1"/>
    <n v="0"/>
    <n v="0"/>
  </r>
  <r>
    <x v="87"/>
    <n v="24"/>
    <s v="18-25"/>
    <x v="0"/>
    <s v="Travel_Rarely"/>
    <n v="1476"/>
    <x v="1"/>
    <n v="4"/>
    <n v="1"/>
    <s v="Medical"/>
    <n v="1"/>
    <n v="1445"/>
    <n v="4"/>
    <x v="1"/>
    <n v="42"/>
    <n v="3"/>
    <n v="2"/>
    <s v="Sales Executive"/>
    <n v="3"/>
    <s v="Married"/>
    <n v="4162"/>
    <s v="Upto 5k"/>
    <n v="15211"/>
    <n v="1"/>
    <s v="Y"/>
    <s v="Yes"/>
    <n v="12"/>
    <n v="2"/>
    <n v="3"/>
    <n v="80"/>
    <n v="2"/>
    <n v="5"/>
    <n v="3"/>
    <n v="3"/>
    <n v="0"/>
    <n v="3"/>
  </r>
  <r>
    <x v="88"/>
    <n v="24"/>
    <s v="18-25"/>
    <x v="0"/>
    <s v="Travel_Frequently"/>
    <n v="381"/>
    <x v="0"/>
    <n v="9"/>
    <n v="3"/>
    <s v="Medical"/>
    <n v="1"/>
    <n v="1494"/>
    <n v="2"/>
    <x v="0"/>
    <n v="89"/>
    <n v="3"/>
    <n v="1"/>
    <s v="Laboratory Technician"/>
    <n v="1"/>
    <s v="Single"/>
    <n v="3172"/>
    <s v="Upto 5k"/>
    <n v="16998"/>
    <n v="2"/>
    <s v="Y"/>
    <s v="Yes"/>
    <n v="11"/>
    <n v="2"/>
    <n v="3"/>
    <n v="80"/>
    <n v="0"/>
    <n v="4"/>
    <n v="2"/>
    <n v="2"/>
    <n v="0"/>
    <n v="0"/>
  </r>
  <r>
    <x v="89"/>
    <n v="24"/>
    <s v="18-25"/>
    <x v="1"/>
    <s v="Non-Travel"/>
    <n v="830"/>
    <x v="1"/>
    <n v="13"/>
    <n v="2"/>
    <s v="Life Sciences"/>
    <n v="1"/>
    <n v="1495"/>
    <n v="4"/>
    <x v="1"/>
    <n v="78"/>
    <n v="3"/>
    <n v="1"/>
    <s v="Sales Representative"/>
    <n v="2"/>
    <s v="Married"/>
    <n v="2033"/>
    <s v="Upto 5k"/>
    <n v="7103"/>
    <n v="1"/>
    <s v="Y"/>
    <s v="No"/>
    <n v="13"/>
    <n v="2"/>
    <n v="3"/>
    <n v="80"/>
    <n v="1"/>
    <n v="1"/>
    <n v="2"/>
    <n v="3"/>
    <n v="0"/>
    <n v="0"/>
  </r>
  <r>
    <x v="90"/>
    <n v="24"/>
    <s v="18-25"/>
    <x v="1"/>
    <s v="Travel_Rarely"/>
    <n v="350"/>
    <x v="0"/>
    <n v="21"/>
    <n v="2"/>
    <s v="Technical Degree"/>
    <n v="1"/>
    <n v="1551"/>
    <n v="3"/>
    <x v="0"/>
    <n v="57"/>
    <n v="2"/>
    <n v="1"/>
    <s v="Laboratory Technician"/>
    <n v="1"/>
    <s v="Divorced"/>
    <n v="2296"/>
    <s v="Upto 5k"/>
    <n v="10036"/>
    <n v="0"/>
    <s v="Y"/>
    <s v="No"/>
    <n v="14"/>
    <n v="2"/>
    <n v="2"/>
    <n v="80"/>
    <n v="3"/>
    <n v="2"/>
    <n v="3"/>
    <n v="3"/>
    <n v="0"/>
    <n v="0"/>
  </r>
  <r>
    <x v="91"/>
    <n v="24"/>
    <s v="18-25"/>
    <x v="0"/>
    <s v="Travel_Frequently"/>
    <n v="567"/>
    <x v="0"/>
    <n v="2"/>
    <n v="1"/>
    <s v="Technical Degree"/>
    <n v="1"/>
    <n v="1646"/>
    <n v="1"/>
    <x v="1"/>
    <n v="32"/>
    <n v="3"/>
    <n v="1"/>
    <s v="Research Scientist"/>
    <n v="4"/>
    <s v="Single"/>
    <n v="3760"/>
    <s v="Upto 5k"/>
    <n v="17218"/>
    <n v="1"/>
    <s v="Y"/>
    <s v="Yes"/>
    <n v="13"/>
    <n v="2"/>
    <n v="3"/>
    <n v="80"/>
    <n v="0"/>
    <n v="6"/>
    <n v="2"/>
    <n v="3"/>
    <n v="1"/>
    <n v="3"/>
  </r>
  <r>
    <x v="92"/>
    <n v="24"/>
    <s v="18-25"/>
    <x v="1"/>
    <s v="Travel_Rarely"/>
    <n v="581"/>
    <x v="0"/>
    <n v="9"/>
    <n v="3"/>
    <s v="Medical"/>
    <n v="1"/>
    <n v="1707"/>
    <n v="3"/>
    <x v="0"/>
    <n v="62"/>
    <n v="4"/>
    <n v="1"/>
    <s v="Research Scientist"/>
    <n v="3"/>
    <s v="Married"/>
    <n v="4401"/>
    <s v="Upto 5k"/>
    <n v="17616"/>
    <n v="1"/>
    <s v="Y"/>
    <s v="No"/>
    <n v="16"/>
    <n v="2"/>
    <n v="4"/>
    <n v="80"/>
    <n v="1"/>
    <n v="5"/>
    <n v="1"/>
    <n v="3"/>
    <n v="0"/>
    <n v="4"/>
  </r>
  <r>
    <x v="93"/>
    <n v="24"/>
    <s v="18-25"/>
    <x v="0"/>
    <s v="Travel_Rarely"/>
    <n v="240"/>
    <x v="3"/>
    <n v="22"/>
    <n v="1"/>
    <s v="Human Resources"/>
    <n v="1"/>
    <n v="1714"/>
    <n v="4"/>
    <x v="0"/>
    <n v="58"/>
    <n v="1"/>
    <n v="1"/>
    <s v="Human Resources"/>
    <n v="3"/>
    <s v="Married"/>
    <n v="1555"/>
    <s v="Upto 5k"/>
    <n v="11585"/>
    <n v="1"/>
    <s v="Y"/>
    <s v="No"/>
    <n v="11"/>
    <n v="2"/>
    <n v="3"/>
    <n v="80"/>
    <n v="1"/>
    <n v="1"/>
    <n v="2"/>
    <n v="3"/>
    <n v="0"/>
    <n v="0"/>
  </r>
  <r>
    <x v="94"/>
    <n v="24"/>
    <s v="18-25"/>
    <x v="1"/>
    <s v="Travel_Rarely"/>
    <n v="506"/>
    <x v="0"/>
    <n v="29"/>
    <n v="1"/>
    <s v="Medical"/>
    <n v="1"/>
    <n v="1725"/>
    <n v="2"/>
    <x v="0"/>
    <n v="91"/>
    <n v="3"/>
    <n v="1"/>
    <s v="Laboratory Technician"/>
    <n v="1"/>
    <s v="Divorced"/>
    <n v="3907"/>
    <s v="Upto 5k"/>
    <n v="3622"/>
    <n v="1"/>
    <s v="Y"/>
    <s v="No"/>
    <n v="13"/>
    <n v="2"/>
    <n v="2"/>
    <n v="80"/>
    <n v="3"/>
    <n v="6"/>
    <n v="2"/>
    <n v="4"/>
    <n v="1"/>
    <n v="2"/>
  </r>
  <r>
    <x v="95"/>
    <n v="24"/>
    <s v="18-25"/>
    <x v="1"/>
    <s v="Travel_Frequently"/>
    <n v="897"/>
    <x v="3"/>
    <n v="10"/>
    <n v="3"/>
    <s v="Medical"/>
    <n v="1"/>
    <n v="1746"/>
    <n v="1"/>
    <x v="0"/>
    <n v="59"/>
    <n v="3"/>
    <n v="1"/>
    <s v="Human Resources"/>
    <n v="4"/>
    <s v="Married"/>
    <n v="2145"/>
    <s v="Upto 5k"/>
    <n v="2097"/>
    <n v="0"/>
    <s v="Y"/>
    <s v="No"/>
    <n v="14"/>
    <n v="2"/>
    <n v="4"/>
    <n v="80"/>
    <n v="1"/>
    <n v="3"/>
    <n v="2"/>
    <n v="3"/>
    <n v="2"/>
    <n v="1"/>
  </r>
  <r>
    <x v="96"/>
    <n v="24"/>
    <s v="18-25"/>
    <x v="1"/>
    <s v="Travel_Rarely"/>
    <n v="771"/>
    <x v="0"/>
    <n v="1"/>
    <n v="2"/>
    <s v="Life Sciences"/>
    <n v="1"/>
    <n v="1981"/>
    <n v="2"/>
    <x v="0"/>
    <n v="45"/>
    <n v="2"/>
    <n v="2"/>
    <s v="Healthcare Representative"/>
    <n v="3"/>
    <s v="Single"/>
    <n v="4617"/>
    <s v="Upto 5k"/>
    <n v="14120"/>
    <n v="1"/>
    <s v="Y"/>
    <s v="No"/>
    <n v="12"/>
    <n v="2"/>
    <n v="2"/>
    <n v="80"/>
    <n v="0"/>
    <n v="4"/>
    <n v="2"/>
    <n v="2"/>
    <n v="1"/>
    <n v="2"/>
  </r>
  <r>
    <x v="97"/>
    <n v="25"/>
    <s v="18-25"/>
    <x v="0"/>
    <s v="Travel_Rarely"/>
    <n v="240"/>
    <x v="1"/>
    <n v="5"/>
    <n v="3"/>
    <s v="Marketing"/>
    <n v="1"/>
    <n v="142"/>
    <n v="3"/>
    <x v="0"/>
    <n v="46"/>
    <n v="2"/>
    <n v="2"/>
    <s v="Sales Executive"/>
    <n v="3"/>
    <s v="Single"/>
    <n v="5744"/>
    <s v="5k-10k"/>
    <n v="26959"/>
    <n v="1"/>
    <s v="Y"/>
    <s v="Yes"/>
    <n v="11"/>
    <n v="2"/>
    <n v="4"/>
    <n v="80"/>
    <n v="0"/>
    <n v="6"/>
    <n v="1"/>
    <n v="3"/>
    <n v="0"/>
    <n v="3"/>
  </r>
  <r>
    <x v="98"/>
    <n v="25"/>
    <s v="18-25"/>
    <x v="1"/>
    <s v="Travel_Rarely"/>
    <n v="1280"/>
    <x v="0"/>
    <n v="7"/>
    <n v="1"/>
    <s v="Medical"/>
    <n v="1"/>
    <n v="143"/>
    <n v="4"/>
    <x v="0"/>
    <n v="64"/>
    <n v="2"/>
    <n v="1"/>
    <s v="Research Scientist"/>
    <n v="4"/>
    <s v="Married"/>
    <n v="2889"/>
    <s v="Upto 5k"/>
    <n v="26897"/>
    <n v="1"/>
    <s v="Y"/>
    <s v="No"/>
    <n v="11"/>
    <n v="2"/>
    <n v="3"/>
    <n v="80"/>
    <n v="2"/>
    <n v="2"/>
    <n v="2"/>
    <n v="3"/>
    <n v="2"/>
    <n v="1"/>
  </r>
  <r>
    <x v="99"/>
    <n v="25"/>
    <s v="18-25"/>
    <x v="1"/>
    <s v="Travel_Rarely"/>
    <n v="959"/>
    <x v="1"/>
    <n v="28"/>
    <n v="3"/>
    <s v="Life Sciences"/>
    <n v="1"/>
    <n v="183"/>
    <n v="1"/>
    <x v="0"/>
    <n v="41"/>
    <n v="2"/>
    <n v="2"/>
    <s v="Sales Executive"/>
    <n v="3"/>
    <s v="Married"/>
    <n v="8639"/>
    <s v="5k-10k"/>
    <n v="24835"/>
    <n v="2"/>
    <s v="Y"/>
    <s v="No"/>
    <n v="18"/>
    <n v="2"/>
    <n v="4"/>
    <n v="80"/>
    <n v="0"/>
    <n v="6"/>
    <n v="3"/>
    <n v="3"/>
    <n v="2"/>
    <m/>
  </r>
  <r>
    <x v="100"/>
    <n v="25"/>
    <s v="18-25"/>
    <x v="1"/>
    <s v="Travel_Rarely"/>
    <n v="685"/>
    <x v="0"/>
    <n v="1"/>
    <n v="3"/>
    <s v="Life Sciences"/>
    <n v="1"/>
    <n v="350"/>
    <n v="1"/>
    <x v="1"/>
    <n v="62"/>
    <n v="3"/>
    <n v="2"/>
    <s v="Manufacturing Director"/>
    <n v="3"/>
    <s v="Married"/>
    <n v="4898"/>
    <s v="Upto 5k"/>
    <n v="7505"/>
    <n v="0"/>
    <s v="Y"/>
    <s v="No"/>
    <n v="12"/>
    <n v="2"/>
    <n v="4"/>
    <n v="80"/>
    <n v="2"/>
    <n v="5"/>
    <n v="3"/>
    <n v="3"/>
    <n v="1"/>
    <m/>
  </r>
  <r>
    <x v="101"/>
    <n v="25"/>
    <s v="18-25"/>
    <x v="1"/>
    <s v="Non-Travel"/>
    <n v="675"/>
    <x v="0"/>
    <n v="5"/>
    <n v="2"/>
    <s v="Life Sciences"/>
    <n v="1"/>
    <n v="369"/>
    <n v="2"/>
    <x v="0"/>
    <n v="85"/>
    <n v="4"/>
    <n v="2"/>
    <s v="Healthcare Representative"/>
    <n v="1"/>
    <s v="Divorced"/>
    <n v="4000"/>
    <s v="Upto 5k"/>
    <n v="18384"/>
    <n v="1"/>
    <s v="Y"/>
    <s v="No"/>
    <n v="12"/>
    <n v="2"/>
    <n v="4"/>
    <n v="80"/>
    <n v="2"/>
    <n v="6"/>
    <n v="2"/>
    <n v="3"/>
    <n v="1"/>
    <n v="5"/>
  </r>
  <r>
    <x v="102"/>
    <n v="25"/>
    <s v="18-25"/>
    <x v="0"/>
    <s v="Travel_Rarely"/>
    <n v="891"/>
    <x v="1"/>
    <n v="4"/>
    <n v="2"/>
    <s v="Life Sciences"/>
    <n v="1"/>
    <n v="527"/>
    <n v="2"/>
    <x v="1"/>
    <n v="99"/>
    <n v="2"/>
    <n v="2"/>
    <s v="Sales Executive"/>
    <n v="4"/>
    <s v="Single"/>
    <n v="4487"/>
    <s v="Upto 5k"/>
    <n v="12090"/>
    <n v="1"/>
    <s v="Y"/>
    <s v="Yes"/>
    <n v="11"/>
    <n v="2"/>
    <n v="2"/>
    <n v="80"/>
    <n v="0"/>
    <n v="5"/>
    <n v="3"/>
    <n v="3"/>
    <n v="1"/>
    <n v="3"/>
  </r>
  <r>
    <x v="103"/>
    <n v="25"/>
    <s v="18-25"/>
    <x v="0"/>
    <s v="Travel_Rarely"/>
    <n v="688"/>
    <x v="0"/>
    <n v="3"/>
    <n v="3"/>
    <s v="Medical"/>
    <n v="1"/>
    <n v="538"/>
    <n v="1"/>
    <x v="0"/>
    <n v="91"/>
    <n v="3"/>
    <n v="1"/>
    <s v="Laboratory Technician"/>
    <n v="1"/>
    <s v="Married"/>
    <n v="4031"/>
    <s v="Upto 5k"/>
    <n v="9396"/>
    <n v="5"/>
    <s v="Y"/>
    <s v="No"/>
    <n v="13"/>
    <n v="2"/>
    <n v="3"/>
    <n v="80"/>
    <n v="1"/>
    <n v="6"/>
    <n v="5"/>
    <n v="3"/>
    <n v="0"/>
    <m/>
  </r>
  <r>
    <x v="104"/>
    <n v="25"/>
    <s v="18-25"/>
    <x v="1"/>
    <s v="Travel_Rarely"/>
    <n v="622"/>
    <x v="1"/>
    <n v="13"/>
    <n v="1"/>
    <s v="Medical"/>
    <n v="1"/>
    <n v="645"/>
    <n v="2"/>
    <x v="0"/>
    <n v="40"/>
    <n v="3"/>
    <n v="1"/>
    <s v="Sales Representative"/>
    <n v="3"/>
    <s v="Married"/>
    <n v="2096"/>
    <s v="Upto 5k"/>
    <n v="26376"/>
    <n v="1"/>
    <s v="Y"/>
    <s v="No"/>
    <n v="11"/>
    <n v="2"/>
    <n v="3"/>
    <n v="80"/>
    <n v="0"/>
    <n v="7"/>
    <n v="1"/>
    <n v="3"/>
    <n v="0"/>
    <n v="6"/>
  </r>
  <r>
    <x v="105"/>
    <n v="25"/>
    <s v="18-25"/>
    <x v="1"/>
    <s v="Travel_Rarely"/>
    <n v="810"/>
    <x v="1"/>
    <n v="8"/>
    <n v="3"/>
    <s v="Life Sciences"/>
    <n v="1"/>
    <n v="707"/>
    <n v="4"/>
    <x v="0"/>
    <n v="57"/>
    <n v="4"/>
    <n v="2"/>
    <s v="Sales Executive"/>
    <n v="2"/>
    <s v="Married"/>
    <n v="4851"/>
    <s v="Upto 5k"/>
    <n v="15678"/>
    <n v="0"/>
    <s v="Y"/>
    <s v="No"/>
    <n v="22"/>
    <n v="2"/>
    <n v="3"/>
    <n v="80"/>
    <n v="1"/>
    <n v="4"/>
    <n v="4"/>
    <n v="3"/>
    <n v="1"/>
    <n v="2"/>
  </r>
  <r>
    <x v="106"/>
    <n v="25"/>
    <s v="18-25"/>
    <x v="1"/>
    <s v="Travel_Rarely"/>
    <n v="883"/>
    <x v="1"/>
    <n v="26"/>
    <n v="1"/>
    <s v="Medical"/>
    <n v="1"/>
    <n v="781"/>
    <n v="3"/>
    <x v="1"/>
    <n v="32"/>
    <n v="3"/>
    <n v="2"/>
    <s v="Sales Executive"/>
    <n v="4"/>
    <s v="Single"/>
    <n v="6180"/>
    <s v="5k-10k"/>
    <n v="22807"/>
    <n v="1"/>
    <s v="Y"/>
    <s v="No"/>
    <n v="23"/>
    <n v="2"/>
    <n v="2"/>
    <n v="80"/>
    <n v="0"/>
    <n v="6"/>
    <n v="5"/>
    <n v="2"/>
    <n v="1"/>
    <n v="4"/>
  </r>
  <r>
    <x v="107"/>
    <n v="25"/>
    <s v="18-25"/>
    <x v="1"/>
    <s v="Travel_Rarely"/>
    <n v="180"/>
    <x v="0"/>
    <n v="2"/>
    <n v="1"/>
    <s v="Medical"/>
    <n v="1"/>
    <n v="854"/>
    <n v="1"/>
    <x v="0"/>
    <n v="65"/>
    <n v="4"/>
    <n v="1"/>
    <s v="Research Scientist"/>
    <n v="1"/>
    <s v="Single"/>
    <n v="3424"/>
    <s v="Upto 5k"/>
    <n v="21632"/>
    <n v="7"/>
    <s v="Y"/>
    <s v="No"/>
    <n v="13"/>
    <n v="2"/>
    <n v="3"/>
    <n v="80"/>
    <n v="0"/>
    <n v="6"/>
    <n v="3"/>
    <n v="2"/>
    <n v="0"/>
    <n v="1"/>
  </r>
  <r>
    <x v="108"/>
    <n v="25"/>
    <s v="18-25"/>
    <x v="0"/>
    <s v="Travel_Rarely"/>
    <n v="141"/>
    <x v="1"/>
    <n v="3"/>
    <n v="1"/>
    <s v="Other"/>
    <n v="1"/>
    <n v="879"/>
    <n v="3"/>
    <x v="0"/>
    <n v="98"/>
    <n v="3"/>
    <n v="2"/>
    <s v="Sales Executive"/>
    <n v="1"/>
    <s v="Married"/>
    <n v="4194"/>
    <s v="Upto 5k"/>
    <n v="14363"/>
    <n v="1"/>
    <s v="Y"/>
    <s v="Yes"/>
    <n v="18"/>
    <n v="2"/>
    <n v="4"/>
    <n v="80"/>
    <n v="0"/>
    <n v="5"/>
    <n v="3"/>
    <n v="3"/>
    <n v="0"/>
    <n v="3"/>
  </r>
  <r>
    <x v="109"/>
    <n v="25"/>
    <s v="18-25"/>
    <x v="1"/>
    <s v="Travel_Rarely"/>
    <n v="583"/>
    <x v="1"/>
    <n v="4"/>
    <n v="1"/>
    <s v="Marketing"/>
    <n v="1"/>
    <n v="885"/>
    <n v="3"/>
    <x v="0"/>
    <n v="87"/>
    <n v="2"/>
    <n v="2"/>
    <s v="Sales Executive"/>
    <n v="1"/>
    <s v="Married"/>
    <n v="4256"/>
    <s v="Upto 5k"/>
    <n v="18154"/>
    <n v="1"/>
    <s v="Y"/>
    <s v="No"/>
    <n v="12"/>
    <n v="2"/>
    <n v="1"/>
    <n v="80"/>
    <n v="0"/>
    <n v="5"/>
    <n v="1"/>
    <n v="4"/>
    <n v="0"/>
    <n v="3"/>
  </r>
  <r>
    <x v="110"/>
    <n v="25"/>
    <s v="18-25"/>
    <x v="0"/>
    <s v="Travel_Rarely"/>
    <n v="867"/>
    <x v="1"/>
    <n v="19"/>
    <n v="2"/>
    <s v="Marketing"/>
    <n v="1"/>
    <n v="952"/>
    <n v="3"/>
    <x v="0"/>
    <n v="36"/>
    <n v="2"/>
    <n v="1"/>
    <s v="Sales Representative"/>
    <n v="2"/>
    <s v="Married"/>
    <n v="2413"/>
    <s v="Upto 5k"/>
    <n v="18798"/>
    <n v="1"/>
    <s v="Y"/>
    <s v="Yes"/>
    <n v="18"/>
    <n v="2"/>
    <n v="3"/>
    <n v="80"/>
    <n v="3"/>
    <n v="1"/>
    <n v="2"/>
    <n v="3"/>
    <n v="0"/>
    <n v="0"/>
  </r>
  <r>
    <x v="111"/>
    <n v="25"/>
    <s v="18-25"/>
    <x v="0"/>
    <s v="Travel_Rarely"/>
    <n v="1219"/>
    <x v="0"/>
    <n v="4"/>
    <n v="1"/>
    <s v="Technical Degree"/>
    <n v="1"/>
    <n v="1106"/>
    <n v="4"/>
    <x v="0"/>
    <n v="32"/>
    <n v="3"/>
    <n v="1"/>
    <s v="Laboratory Technician"/>
    <n v="4"/>
    <s v="Married"/>
    <n v="3691"/>
    <s v="Upto 5k"/>
    <n v="4605"/>
    <n v="1"/>
    <s v="Y"/>
    <s v="Yes"/>
    <n v="15"/>
    <n v="2"/>
    <n v="2"/>
    <n v="80"/>
    <n v="1"/>
    <n v="7"/>
    <n v="3"/>
    <n v="4"/>
    <n v="5"/>
    <n v="6"/>
  </r>
  <r>
    <x v="112"/>
    <n v="25"/>
    <s v="18-25"/>
    <x v="1"/>
    <s v="Travel_Rarely"/>
    <n v="1356"/>
    <x v="1"/>
    <n v="10"/>
    <n v="4"/>
    <s v="Life Sciences"/>
    <n v="1"/>
    <n v="1240"/>
    <n v="3"/>
    <x v="0"/>
    <n v="57"/>
    <n v="3"/>
    <n v="2"/>
    <s v="Sales Executive"/>
    <n v="4"/>
    <s v="Single"/>
    <n v="4950"/>
    <s v="Upto 5k"/>
    <n v="20623"/>
    <n v="0"/>
    <s v="Y"/>
    <s v="No"/>
    <n v="14"/>
    <n v="2"/>
    <n v="2"/>
    <n v="80"/>
    <n v="0"/>
    <n v="5"/>
    <n v="4"/>
    <n v="3"/>
    <n v="1"/>
    <n v="1"/>
  </r>
  <r>
    <x v="113"/>
    <n v="25"/>
    <s v="18-25"/>
    <x v="0"/>
    <s v="Travel_Frequently"/>
    <n v="599"/>
    <x v="1"/>
    <n v="24"/>
    <n v="1"/>
    <s v="Life Sciences"/>
    <n v="1"/>
    <n v="1273"/>
    <n v="3"/>
    <x v="0"/>
    <n v="73"/>
    <n v="1"/>
    <n v="1"/>
    <s v="Sales Representative"/>
    <n v="4"/>
    <s v="Single"/>
    <n v="1118"/>
    <s v="Upto 5k"/>
    <n v="8040"/>
    <n v="1"/>
    <s v="Y"/>
    <s v="Yes"/>
    <n v="14"/>
    <n v="2"/>
    <n v="4"/>
    <n v="80"/>
    <n v="0"/>
    <n v="1"/>
    <n v="4"/>
    <n v="3"/>
    <n v="1"/>
    <n v="0"/>
  </r>
  <r>
    <x v="114"/>
    <n v="25"/>
    <s v="18-25"/>
    <x v="1"/>
    <s v="Travel_Rarely"/>
    <n v="266"/>
    <x v="0"/>
    <n v="1"/>
    <n v="3"/>
    <s v="Medical"/>
    <n v="1"/>
    <n v="1303"/>
    <n v="4"/>
    <x v="1"/>
    <n v="40"/>
    <n v="3"/>
    <n v="1"/>
    <s v="Research Scientist"/>
    <n v="2"/>
    <s v="Single"/>
    <n v="2096"/>
    <s v="Upto 5k"/>
    <n v="18830"/>
    <n v="1"/>
    <s v="Y"/>
    <s v="No"/>
    <n v="18"/>
    <n v="2"/>
    <n v="4"/>
    <n v="80"/>
    <n v="0"/>
    <n v="2"/>
    <n v="3"/>
    <n v="2"/>
    <n v="2"/>
    <n v="1"/>
  </r>
  <r>
    <x v="115"/>
    <n v="25"/>
    <s v="18-25"/>
    <x v="1"/>
    <s v="Travel_Rarely"/>
    <n v="882"/>
    <x v="0"/>
    <n v="19"/>
    <n v="1"/>
    <s v="Medical"/>
    <n v="1"/>
    <n v="1358"/>
    <n v="4"/>
    <x v="0"/>
    <n v="67"/>
    <n v="3"/>
    <n v="1"/>
    <s v="Laboratory Technician"/>
    <n v="4"/>
    <s v="Married"/>
    <n v="3669"/>
    <s v="Upto 5k"/>
    <n v="9075"/>
    <n v="3"/>
    <s v="Y"/>
    <s v="No"/>
    <n v="11"/>
    <n v="2"/>
    <n v="3"/>
    <n v="80"/>
    <n v="3"/>
    <n v="7"/>
    <n v="6"/>
    <n v="2"/>
    <n v="1"/>
    <n v="2"/>
  </r>
  <r>
    <x v="116"/>
    <n v="25"/>
    <s v="18-25"/>
    <x v="1"/>
    <s v="Travel_Rarely"/>
    <n v="1372"/>
    <x v="1"/>
    <n v="18"/>
    <n v="1"/>
    <s v="Life Sciences"/>
    <n v="1"/>
    <n v="1399"/>
    <n v="1"/>
    <x v="0"/>
    <n v="93"/>
    <n v="4"/>
    <n v="2"/>
    <s v="Sales Executive"/>
    <n v="3"/>
    <s v="Married"/>
    <n v="6232"/>
    <s v="5k-10k"/>
    <n v="12477"/>
    <n v="2"/>
    <s v="Y"/>
    <s v="No"/>
    <n v="11"/>
    <n v="2"/>
    <n v="2"/>
    <n v="80"/>
    <n v="0"/>
    <n v="6"/>
    <n v="3"/>
    <n v="2"/>
    <n v="1"/>
    <n v="2"/>
  </r>
  <r>
    <x v="117"/>
    <n v="25"/>
    <s v="18-25"/>
    <x v="1"/>
    <s v="Travel_Rarely"/>
    <n v="949"/>
    <x v="0"/>
    <n v="1"/>
    <n v="3"/>
    <s v="Technical Degree"/>
    <n v="1"/>
    <n v="1415"/>
    <n v="1"/>
    <x v="0"/>
    <n v="81"/>
    <n v="3"/>
    <n v="1"/>
    <s v="Laboratory Technician"/>
    <n v="4"/>
    <s v="Married"/>
    <n v="3229"/>
    <s v="Upto 5k"/>
    <n v="4910"/>
    <n v="4"/>
    <s v="Y"/>
    <s v="No"/>
    <n v="11"/>
    <n v="2"/>
    <n v="2"/>
    <n v="80"/>
    <n v="1"/>
    <n v="7"/>
    <n v="2"/>
    <n v="2"/>
    <n v="0"/>
    <n v="2"/>
  </r>
  <r>
    <x v="118"/>
    <n v="25"/>
    <s v="18-25"/>
    <x v="0"/>
    <s v="Travel_Rarely"/>
    <n v="383"/>
    <x v="1"/>
    <n v="9"/>
    <n v="2"/>
    <s v="Life Sciences"/>
    <n v="1"/>
    <n v="1439"/>
    <n v="1"/>
    <x v="0"/>
    <n v="68"/>
    <n v="2"/>
    <n v="1"/>
    <s v="Sales Representative"/>
    <n v="1"/>
    <s v="Married"/>
    <n v="4400"/>
    <s v="Upto 5k"/>
    <n v="15182"/>
    <n v="3"/>
    <s v="Y"/>
    <s v="No"/>
    <n v="12"/>
    <n v="2"/>
    <n v="1"/>
    <n v="80"/>
    <n v="0"/>
    <n v="6"/>
    <n v="2"/>
    <n v="3"/>
    <n v="2"/>
    <n v="2"/>
  </r>
  <r>
    <x v="119"/>
    <n v="25"/>
    <s v="18-25"/>
    <x v="1"/>
    <s v="Travel_Frequently"/>
    <n v="772"/>
    <x v="0"/>
    <n v="2"/>
    <n v="1"/>
    <s v="Life Sciences"/>
    <n v="1"/>
    <n v="1653"/>
    <n v="4"/>
    <x v="0"/>
    <n v="77"/>
    <n v="4"/>
    <n v="2"/>
    <s v="Manufacturing Director"/>
    <n v="3"/>
    <s v="Divorced"/>
    <n v="5206"/>
    <s v="5k-10k"/>
    <n v="4973"/>
    <n v="1"/>
    <s v="Y"/>
    <s v="No"/>
    <n v="17"/>
    <n v="2"/>
    <n v="3"/>
    <n v="80"/>
    <n v="2"/>
    <n v="7"/>
    <n v="6"/>
    <n v="3"/>
    <n v="0"/>
    <n v="7"/>
  </r>
  <r>
    <x v="120"/>
    <n v="25"/>
    <s v="18-25"/>
    <x v="1"/>
    <s v="Travel_Rarely"/>
    <n v="309"/>
    <x v="3"/>
    <n v="2"/>
    <n v="3"/>
    <s v="Human Resources"/>
    <n v="1"/>
    <n v="1987"/>
    <n v="3"/>
    <x v="1"/>
    <n v="82"/>
    <n v="3"/>
    <n v="1"/>
    <s v="Human Resources"/>
    <n v="2"/>
    <s v="Married"/>
    <n v="2187"/>
    <s v="Upto 5k"/>
    <n v="19655"/>
    <n v="4"/>
    <s v="Y"/>
    <s v="No"/>
    <n v="14"/>
    <n v="2"/>
    <n v="3"/>
    <n v="80"/>
    <n v="0"/>
    <n v="6"/>
    <n v="3"/>
    <n v="3"/>
    <n v="1"/>
    <n v="2"/>
  </r>
  <r>
    <x v="121"/>
    <n v="25"/>
    <s v="18-25"/>
    <x v="0"/>
    <s v="Travel_Rarely"/>
    <n v="977"/>
    <x v="0"/>
    <n v="2"/>
    <n v="1"/>
    <s v="Other"/>
    <n v="1"/>
    <n v="1992"/>
    <n v="4"/>
    <x v="0"/>
    <n v="57"/>
    <n v="3"/>
    <n v="1"/>
    <s v="Laboratory Technician"/>
    <n v="3"/>
    <s v="Divorced"/>
    <n v="3977"/>
    <s v="Upto 5k"/>
    <n v="7298"/>
    <n v="6"/>
    <s v="Y"/>
    <s v="Yes"/>
    <n v="19"/>
    <n v="2"/>
    <n v="3"/>
    <n v="80"/>
    <n v="1"/>
    <n v="7"/>
    <n v="2"/>
    <n v="2"/>
    <n v="0"/>
    <n v="2"/>
  </r>
  <r>
    <x v="122"/>
    <n v="25"/>
    <s v="18-25"/>
    <x v="0"/>
    <s v="Travel_Rarely"/>
    <n v="1382"/>
    <x v="1"/>
    <n v="8"/>
    <n v="2"/>
    <s v="Other"/>
    <n v="1"/>
    <n v="2018"/>
    <n v="1"/>
    <x v="1"/>
    <n v="85"/>
    <n v="3"/>
    <n v="2"/>
    <s v="Sales Executive"/>
    <n v="3"/>
    <s v="Divorced"/>
    <n v="4907"/>
    <s v="Upto 5k"/>
    <n v="13684"/>
    <n v="0"/>
    <s v="Y"/>
    <s v="Yes"/>
    <n v="22"/>
    <n v="2"/>
    <n v="2"/>
    <n v="80"/>
    <n v="1"/>
    <n v="6"/>
    <n v="3"/>
    <n v="2"/>
    <n v="0"/>
    <n v="4"/>
  </r>
  <r>
    <x v="123"/>
    <n v="26"/>
    <s v="26-35"/>
    <x v="0"/>
    <s v="Travel_Rarely"/>
    <n v="1357"/>
    <x v="0"/>
    <n v="25"/>
    <n v="3"/>
    <s v="Life Sciences"/>
    <n v="1"/>
    <n v="55"/>
    <n v="1"/>
    <x v="0"/>
    <n v="48"/>
    <n v="1"/>
    <n v="1"/>
    <s v="Laboratory Technician"/>
    <n v="3"/>
    <s v="Single"/>
    <n v="2293"/>
    <s v="Upto 5k"/>
    <n v="10558"/>
    <n v="1"/>
    <s v="Y"/>
    <s v="No"/>
    <n v="12"/>
    <n v="2"/>
    <n v="3"/>
    <n v="80"/>
    <n v="0"/>
    <n v="1"/>
    <n v="2"/>
    <n v="2"/>
    <n v="0"/>
    <n v="1"/>
  </r>
  <r>
    <x v="124"/>
    <n v="26"/>
    <s v="26-35"/>
    <x v="0"/>
    <s v="Travel_Rarely"/>
    <n v="1443"/>
    <x v="1"/>
    <n v="23"/>
    <n v="3"/>
    <s v="Marketing"/>
    <n v="1"/>
    <n v="72"/>
    <n v="3"/>
    <x v="1"/>
    <n v="47"/>
    <n v="2"/>
    <n v="2"/>
    <s v="Sales Executive"/>
    <n v="4"/>
    <s v="Married"/>
    <n v="4157"/>
    <s v="Upto 5k"/>
    <n v="21436"/>
    <n v="7"/>
    <s v="Y"/>
    <s v="Yes"/>
    <n v="19"/>
    <n v="2"/>
    <n v="3"/>
    <n v="80"/>
    <n v="1"/>
    <n v="5"/>
    <n v="2"/>
    <n v="2"/>
    <n v="0"/>
    <n v="0"/>
  </r>
  <r>
    <x v="125"/>
    <n v="26"/>
    <s v="26-35"/>
    <x v="1"/>
    <s v="Travel_Rarely"/>
    <n v="841"/>
    <x v="0"/>
    <n v="6"/>
    <n v="3"/>
    <s v="Other"/>
    <n v="1"/>
    <n v="164"/>
    <n v="3"/>
    <x v="1"/>
    <n v="46"/>
    <n v="2"/>
    <n v="1"/>
    <s v="Research Scientist"/>
    <n v="2"/>
    <s v="Married"/>
    <n v="2368"/>
    <s v="Upto 5k"/>
    <n v="23300"/>
    <n v="1"/>
    <s v="Y"/>
    <s v="No"/>
    <n v="19"/>
    <n v="2"/>
    <n v="3"/>
    <n v="80"/>
    <n v="0"/>
    <n v="5"/>
    <n v="3"/>
    <n v="2"/>
    <n v="4"/>
    <n v="3"/>
  </r>
  <r>
    <x v="126"/>
    <n v="26"/>
    <s v="26-35"/>
    <x v="1"/>
    <s v="Travel_Rarely"/>
    <n v="1355"/>
    <x v="3"/>
    <n v="25"/>
    <n v="1"/>
    <s v="Life Sciences"/>
    <n v="1"/>
    <n v="177"/>
    <n v="3"/>
    <x v="1"/>
    <n v="61"/>
    <n v="3"/>
    <n v="1"/>
    <s v="Human Resources"/>
    <n v="3"/>
    <s v="Married"/>
    <n v="2942"/>
    <s v="Upto 5k"/>
    <n v="8916"/>
    <n v="1"/>
    <s v="Y"/>
    <s v="No"/>
    <n v="23"/>
    <n v="2"/>
    <n v="4"/>
    <n v="80"/>
    <n v="1"/>
    <n v="8"/>
    <n v="3"/>
    <n v="3"/>
    <n v="5"/>
    <n v="7"/>
  </r>
  <r>
    <x v="127"/>
    <n v="26"/>
    <s v="26-35"/>
    <x v="1"/>
    <s v="Travel_Frequently"/>
    <n v="1479"/>
    <x v="0"/>
    <n v="1"/>
    <n v="3"/>
    <s v="Life Sciences"/>
    <n v="1"/>
    <n v="384"/>
    <n v="3"/>
    <x v="1"/>
    <n v="84"/>
    <n v="3"/>
    <n v="2"/>
    <s v="Manufacturing Director"/>
    <n v="2"/>
    <s v="Divorced"/>
    <n v="6397"/>
    <s v="5k-10k"/>
    <n v="26767"/>
    <n v="1"/>
    <s v="Y"/>
    <s v="No"/>
    <n v="20"/>
    <n v="2"/>
    <n v="1"/>
    <n v="80"/>
    <n v="1"/>
    <n v="6"/>
    <n v="6"/>
    <n v="1"/>
    <n v="1"/>
    <n v="4"/>
  </r>
  <r>
    <x v="128"/>
    <n v="26"/>
    <s v="26-35"/>
    <x v="0"/>
    <s v="Travel_Frequently"/>
    <n v="496"/>
    <x v="0"/>
    <n v="11"/>
    <n v="2"/>
    <s v="Medical"/>
    <n v="1"/>
    <n v="390"/>
    <n v="1"/>
    <x v="0"/>
    <n v="60"/>
    <n v="3"/>
    <n v="2"/>
    <s v="Healthcare Representative"/>
    <n v="1"/>
    <s v="Married"/>
    <n v="4741"/>
    <s v="Upto 5k"/>
    <n v="22722"/>
    <n v="1"/>
    <s v="Y"/>
    <s v="Yes"/>
    <n v="13"/>
    <n v="2"/>
    <n v="3"/>
    <n v="80"/>
    <n v="1"/>
    <n v="5"/>
    <n v="3"/>
    <n v="3"/>
    <n v="3"/>
    <n v="3"/>
  </r>
  <r>
    <x v="129"/>
    <n v="26"/>
    <s v="26-35"/>
    <x v="0"/>
    <s v="Travel_Rarely"/>
    <n v="1449"/>
    <x v="0"/>
    <n v="16"/>
    <n v="4"/>
    <s v="Medical"/>
    <n v="1"/>
    <n v="394"/>
    <n v="1"/>
    <x v="0"/>
    <n v="45"/>
    <n v="3"/>
    <n v="1"/>
    <s v="Laboratory Technician"/>
    <n v="2"/>
    <s v="Divorced"/>
    <n v="2373"/>
    <s v="Upto 5k"/>
    <n v="14180"/>
    <n v="2"/>
    <s v="Y"/>
    <s v="Yes"/>
    <n v="13"/>
    <n v="2"/>
    <n v="4"/>
    <n v="80"/>
    <n v="1"/>
    <n v="5"/>
    <n v="2"/>
    <n v="3"/>
    <n v="0"/>
    <n v="2"/>
  </r>
  <r>
    <x v="130"/>
    <n v="26"/>
    <s v="26-35"/>
    <x v="0"/>
    <s v="Travel_Rarely"/>
    <n v="950"/>
    <x v="1"/>
    <n v="4"/>
    <n v="4"/>
    <s v="Marketing"/>
    <n v="1"/>
    <n v="401"/>
    <n v="4"/>
    <x v="0"/>
    <n v="48"/>
    <n v="2"/>
    <n v="2"/>
    <s v="Sales Executive"/>
    <n v="4"/>
    <s v="Single"/>
    <n v="5828"/>
    <s v="5k-10k"/>
    <n v="8450"/>
    <n v="1"/>
    <s v="Y"/>
    <s v="Yes"/>
    <n v="12"/>
    <n v="2"/>
    <n v="2"/>
    <n v="80"/>
    <n v="0"/>
    <n v="8"/>
    <n v="0"/>
    <n v="3"/>
    <n v="7"/>
    <n v="4"/>
  </r>
  <r>
    <x v="131"/>
    <n v="26"/>
    <s v="26-35"/>
    <x v="1"/>
    <s v="Travel_Rarely"/>
    <n v="933"/>
    <x v="1"/>
    <n v="1"/>
    <n v="3"/>
    <s v="Life Sciences"/>
    <n v="1"/>
    <n v="476"/>
    <n v="3"/>
    <x v="0"/>
    <n v="57"/>
    <n v="3"/>
    <n v="2"/>
    <s v="Sales Executive"/>
    <n v="3"/>
    <s v="Married"/>
    <n v="5296"/>
    <s v="5k-10k"/>
    <n v="20156"/>
    <n v="1"/>
    <s v="Y"/>
    <s v="No"/>
    <n v="17"/>
    <n v="2"/>
    <n v="2"/>
    <n v="80"/>
    <n v="1"/>
    <n v="8"/>
    <n v="3"/>
    <n v="3"/>
    <n v="7"/>
    <n v="7"/>
  </r>
  <r>
    <x v="132"/>
    <n v="26"/>
    <s v="26-35"/>
    <x v="0"/>
    <s v="Travel_Frequently"/>
    <n v="575"/>
    <x v="0"/>
    <n v="3"/>
    <n v="1"/>
    <s v="Technical Degree"/>
    <n v="1"/>
    <n v="510"/>
    <n v="3"/>
    <x v="0"/>
    <n v="73"/>
    <n v="3"/>
    <n v="1"/>
    <s v="Research Scientist"/>
    <n v="1"/>
    <s v="Single"/>
    <n v="3102"/>
    <s v="Upto 5k"/>
    <n v="6582"/>
    <n v="0"/>
    <s v="Y"/>
    <s v="No"/>
    <n v="22"/>
    <n v="2"/>
    <n v="3"/>
    <n v="80"/>
    <n v="0"/>
    <n v="7"/>
    <n v="2"/>
    <n v="3"/>
    <n v="0"/>
    <n v="4"/>
  </r>
  <r>
    <x v="133"/>
    <n v="26"/>
    <s v="26-35"/>
    <x v="1"/>
    <s v="Travel_Rarely"/>
    <n v="1349"/>
    <x v="0"/>
    <n v="23"/>
    <n v="3"/>
    <s v="Life Sciences"/>
    <n v="1"/>
    <n v="560"/>
    <n v="1"/>
    <x v="1"/>
    <n v="90"/>
    <n v="3"/>
    <n v="1"/>
    <s v="Research Scientist"/>
    <n v="4"/>
    <s v="Divorced"/>
    <n v="2886"/>
    <s v="Upto 5k"/>
    <n v="3032"/>
    <n v="1"/>
    <s v="Y"/>
    <s v="No"/>
    <n v="22"/>
    <n v="2"/>
    <n v="2"/>
    <n v="80"/>
    <n v="2"/>
    <n v="3"/>
    <n v="3"/>
    <n v="1"/>
    <n v="0"/>
    <n v="2"/>
  </r>
  <r>
    <x v="134"/>
    <n v="26"/>
    <s v="26-35"/>
    <x v="0"/>
    <s v="Travel_Frequently"/>
    <n v="426"/>
    <x v="3"/>
    <n v="17"/>
    <n v="4"/>
    <s v="Life Sciences"/>
    <n v="1"/>
    <n v="608"/>
    <n v="2"/>
    <x v="1"/>
    <n v="58"/>
    <n v="3"/>
    <n v="1"/>
    <s v="Human Resources"/>
    <n v="3"/>
    <s v="Divorced"/>
    <n v="2741"/>
    <s v="Upto 5k"/>
    <n v="22808"/>
    <n v="0"/>
    <s v="Y"/>
    <s v="Yes"/>
    <n v="11"/>
    <n v="2"/>
    <n v="2"/>
    <n v="80"/>
    <n v="1"/>
    <n v="8"/>
    <n v="2"/>
    <n v="2"/>
    <n v="1"/>
    <n v="0"/>
  </r>
  <r>
    <x v="135"/>
    <n v="26"/>
    <s v="26-35"/>
    <x v="1"/>
    <s v="Travel_Rarely"/>
    <n v="775"/>
    <x v="1"/>
    <n v="29"/>
    <n v="2"/>
    <s v="Medical"/>
    <n v="1"/>
    <n v="618"/>
    <n v="1"/>
    <x v="0"/>
    <n v="45"/>
    <n v="3"/>
    <n v="2"/>
    <s v="Sales Executive"/>
    <n v="3"/>
    <s v="Divorced"/>
    <n v="4306"/>
    <s v="Upto 5k"/>
    <n v="4267"/>
    <n v="5"/>
    <s v="Y"/>
    <s v="No"/>
    <n v="12"/>
    <n v="2"/>
    <n v="1"/>
    <n v="80"/>
    <n v="2"/>
    <n v="8"/>
    <n v="5"/>
    <n v="3"/>
    <n v="0"/>
    <n v="0"/>
  </r>
  <r>
    <x v="136"/>
    <n v="26"/>
    <s v="26-35"/>
    <x v="0"/>
    <s v="Travel_Rarely"/>
    <n v="471"/>
    <x v="0"/>
    <n v="24"/>
    <n v="3"/>
    <s v="Technical Degree"/>
    <n v="1"/>
    <n v="622"/>
    <n v="3"/>
    <x v="0"/>
    <n v="66"/>
    <n v="1"/>
    <n v="1"/>
    <s v="Laboratory Technician"/>
    <n v="4"/>
    <s v="Single"/>
    <n v="2340"/>
    <s v="Upto 5k"/>
    <n v="23213"/>
    <n v="1"/>
    <s v="Y"/>
    <s v="Yes"/>
    <n v="18"/>
    <n v="2"/>
    <n v="2"/>
    <n v="80"/>
    <n v="0"/>
    <n v="1"/>
    <n v="3"/>
    <n v="1"/>
    <n v="0"/>
    <n v="0"/>
  </r>
  <r>
    <x v="137"/>
    <n v="26"/>
    <s v="26-35"/>
    <x v="1"/>
    <s v="Travel_Rarely"/>
    <n v="703"/>
    <x v="1"/>
    <n v="28"/>
    <n v="2"/>
    <s v="Marketing"/>
    <n v="1"/>
    <n v="641"/>
    <n v="1"/>
    <x v="0"/>
    <n v="66"/>
    <n v="3"/>
    <n v="2"/>
    <s v="Sales Executive"/>
    <n v="2"/>
    <s v="Married"/>
    <n v="6272"/>
    <s v="5k-10k"/>
    <n v="7428"/>
    <n v="1"/>
    <s v="Y"/>
    <s v="No"/>
    <n v="20"/>
    <n v="2"/>
    <n v="4"/>
    <n v="80"/>
    <n v="2"/>
    <n v="6"/>
    <n v="5"/>
    <n v="4"/>
    <n v="1"/>
    <n v="4"/>
  </r>
  <r>
    <x v="138"/>
    <n v="26"/>
    <s v="26-35"/>
    <x v="0"/>
    <s v="Travel_Rarely"/>
    <n v="991"/>
    <x v="0"/>
    <n v="6"/>
    <n v="3"/>
    <s v="Life Sciences"/>
    <n v="1"/>
    <n v="686"/>
    <n v="3"/>
    <x v="1"/>
    <n v="71"/>
    <n v="3"/>
    <n v="1"/>
    <s v="Laboratory Technician"/>
    <n v="4"/>
    <s v="Married"/>
    <n v="2659"/>
    <s v="Upto 5k"/>
    <n v="17759"/>
    <n v="1"/>
    <s v="Y"/>
    <s v="Yes"/>
    <n v="13"/>
    <n v="2"/>
    <n v="3"/>
    <n v="80"/>
    <n v="1"/>
    <n v="3"/>
    <n v="2"/>
    <n v="3"/>
    <n v="0"/>
    <n v="2"/>
  </r>
  <r>
    <x v="139"/>
    <n v="26"/>
    <s v="26-35"/>
    <x v="1"/>
    <s v="Travel_Frequently"/>
    <n v="575"/>
    <x v="0"/>
    <n v="1"/>
    <n v="2"/>
    <s v="Life Sciences"/>
    <n v="1"/>
    <n v="792"/>
    <n v="1"/>
    <x v="1"/>
    <n v="71"/>
    <n v="1"/>
    <n v="1"/>
    <s v="Laboratory Technician"/>
    <n v="4"/>
    <s v="Divorced"/>
    <n v="4364"/>
    <s v="Upto 5k"/>
    <n v="5288"/>
    <n v="3"/>
    <s v="Y"/>
    <s v="No"/>
    <n v="14"/>
    <n v="2"/>
    <n v="1"/>
    <n v="80"/>
    <n v="1"/>
    <n v="5"/>
    <n v="2"/>
    <n v="3"/>
    <n v="2"/>
    <n v="0"/>
  </r>
  <r>
    <x v="140"/>
    <n v="26"/>
    <s v="26-35"/>
    <x v="0"/>
    <s v="Travel_Rarely"/>
    <n v="1146"/>
    <x v="1"/>
    <n v="8"/>
    <n v="3"/>
    <s v="Technical Degree"/>
    <n v="1"/>
    <n v="796"/>
    <n v="4"/>
    <x v="0"/>
    <n v="38"/>
    <n v="2"/>
    <n v="2"/>
    <s v="Sales Executive"/>
    <n v="1"/>
    <s v="Single"/>
    <n v="5326"/>
    <s v="5k-10k"/>
    <n v="3064"/>
    <n v="6"/>
    <s v="Y"/>
    <s v="No"/>
    <n v="17"/>
    <n v="2"/>
    <n v="3"/>
    <n v="80"/>
    <n v="0"/>
    <n v="6"/>
    <n v="2"/>
    <n v="2"/>
    <n v="1"/>
    <n v="2"/>
  </r>
  <r>
    <x v="141"/>
    <n v="26"/>
    <s v="26-35"/>
    <x v="0"/>
    <s v="Travel_Frequently"/>
    <n v="887"/>
    <x v="0"/>
    <n v="5"/>
    <n v="2"/>
    <s v="Medical"/>
    <n v="1"/>
    <n v="848"/>
    <n v="3"/>
    <x v="1"/>
    <n v="88"/>
    <n v="2"/>
    <n v="1"/>
    <s v="Research Scientist"/>
    <n v="3"/>
    <s v="Married"/>
    <n v="2366"/>
    <s v="Upto 5k"/>
    <n v="20898"/>
    <n v="1"/>
    <s v="Y"/>
    <s v="Yes"/>
    <n v="14"/>
    <n v="2"/>
    <n v="1"/>
    <n v="80"/>
    <n v="1"/>
    <n v="8"/>
    <n v="2"/>
    <n v="3"/>
    <n v="1"/>
    <n v="7"/>
  </r>
  <r>
    <x v="142"/>
    <n v="26"/>
    <s v="26-35"/>
    <x v="1"/>
    <s v="Travel_Frequently"/>
    <n v="1283"/>
    <x v="1"/>
    <n v="1"/>
    <n v="3"/>
    <s v="Medical"/>
    <n v="1"/>
    <n v="956"/>
    <n v="3"/>
    <x v="0"/>
    <n v="52"/>
    <n v="2"/>
    <n v="2"/>
    <s v="Sales Executive"/>
    <n v="1"/>
    <s v="Single"/>
    <n v="4294"/>
    <s v="Upto 5k"/>
    <n v="11148"/>
    <n v="1"/>
    <s v="Y"/>
    <s v="No"/>
    <n v="12"/>
    <n v="2"/>
    <n v="2"/>
    <n v="80"/>
    <n v="0"/>
    <n v="7"/>
    <n v="2"/>
    <n v="3"/>
    <n v="0"/>
    <n v="7"/>
  </r>
  <r>
    <x v="143"/>
    <n v="26"/>
    <s v="26-35"/>
    <x v="1"/>
    <s v="Travel_Rarely"/>
    <n v="1066"/>
    <x v="0"/>
    <n v="2"/>
    <n v="2"/>
    <s v="Medical"/>
    <n v="1"/>
    <n v="1018"/>
    <n v="4"/>
    <x v="0"/>
    <n v="32"/>
    <n v="4"/>
    <n v="2"/>
    <s v="Manufacturing Director"/>
    <n v="4"/>
    <s v="Married"/>
    <n v="5472"/>
    <s v="5k-10k"/>
    <n v="3334"/>
    <n v="1"/>
    <s v="Y"/>
    <s v="No"/>
    <n v="12"/>
    <n v="2"/>
    <n v="2"/>
    <n v="80"/>
    <n v="0"/>
    <n v="8"/>
    <n v="2"/>
    <n v="3"/>
    <n v="1"/>
    <n v="3"/>
  </r>
  <r>
    <x v="144"/>
    <n v="26"/>
    <s v="26-35"/>
    <x v="0"/>
    <s v="Non-Travel"/>
    <n v="265"/>
    <x v="1"/>
    <n v="29"/>
    <n v="2"/>
    <s v="Medical"/>
    <n v="1"/>
    <n v="1037"/>
    <n v="2"/>
    <x v="0"/>
    <n v="79"/>
    <n v="1"/>
    <n v="2"/>
    <s v="Sales Executive"/>
    <n v="1"/>
    <s v="Single"/>
    <n v="4969"/>
    <s v="Upto 5k"/>
    <n v="21813"/>
    <n v="8"/>
    <s v="Y"/>
    <s v="No"/>
    <n v="18"/>
    <n v="2"/>
    <n v="4"/>
    <n v="80"/>
    <n v="0"/>
    <n v="7"/>
    <n v="6"/>
    <n v="3"/>
    <n v="2"/>
    <n v="2"/>
  </r>
  <r>
    <x v="145"/>
    <n v="26"/>
    <s v="26-35"/>
    <x v="0"/>
    <s v="Travel_Frequently"/>
    <n v="342"/>
    <x v="0"/>
    <n v="2"/>
    <n v="3"/>
    <s v="Life Sciences"/>
    <n v="1"/>
    <n v="1053"/>
    <n v="1"/>
    <x v="0"/>
    <n v="57"/>
    <n v="3"/>
    <n v="1"/>
    <s v="Research Scientist"/>
    <n v="1"/>
    <s v="Married"/>
    <n v="2042"/>
    <s v="Upto 5k"/>
    <n v="15346"/>
    <n v="6"/>
    <s v="Y"/>
    <s v="Yes"/>
    <n v="14"/>
    <n v="2"/>
    <n v="2"/>
    <n v="80"/>
    <n v="1"/>
    <n v="6"/>
    <n v="2"/>
    <n v="3"/>
    <n v="1"/>
    <n v="2"/>
  </r>
  <r>
    <x v="146"/>
    <n v="26"/>
    <s v="26-35"/>
    <x v="1"/>
    <s v="Travel_Frequently"/>
    <n v="921"/>
    <x v="0"/>
    <n v="1"/>
    <n v="1"/>
    <s v="Medical"/>
    <n v="1"/>
    <n v="1068"/>
    <n v="1"/>
    <x v="1"/>
    <n v="66"/>
    <n v="2"/>
    <n v="1"/>
    <s v="Research Scientist"/>
    <n v="3"/>
    <s v="Divorced"/>
    <n v="2007"/>
    <s v="Upto 5k"/>
    <n v="25265"/>
    <n v="1"/>
    <s v="Y"/>
    <s v="No"/>
    <n v="13"/>
    <n v="2"/>
    <n v="3"/>
    <n v="80"/>
    <n v="2"/>
    <n v="5"/>
    <n v="5"/>
    <n v="3"/>
    <n v="1"/>
    <n v="3"/>
  </r>
  <r>
    <x v="147"/>
    <n v="26"/>
    <s v="26-35"/>
    <x v="1"/>
    <s v="Travel_Rarely"/>
    <n v="192"/>
    <x v="0"/>
    <n v="1"/>
    <n v="2"/>
    <s v="Medical"/>
    <n v="1"/>
    <n v="1083"/>
    <n v="1"/>
    <x v="0"/>
    <n v="59"/>
    <n v="2"/>
    <n v="1"/>
    <s v="Laboratory Technician"/>
    <n v="1"/>
    <s v="Married"/>
    <n v="3955"/>
    <s v="Upto 5k"/>
    <n v="11141"/>
    <n v="1"/>
    <s v="Y"/>
    <s v="No"/>
    <n v="16"/>
    <n v="2"/>
    <n v="1"/>
    <n v="80"/>
    <n v="2"/>
    <n v="6"/>
    <n v="2"/>
    <n v="3"/>
    <n v="1"/>
    <n v="3"/>
  </r>
  <r>
    <x v="148"/>
    <n v="26"/>
    <s v="26-35"/>
    <x v="0"/>
    <s v="Travel_Rarely"/>
    <n v="1330"/>
    <x v="0"/>
    <n v="21"/>
    <n v="3"/>
    <s v="Medical"/>
    <n v="1"/>
    <n v="1107"/>
    <n v="1"/>
    <x v="0"/>
    <n v="37"/>
    <n v="3"/>
    <n v="1"/>
    <s v="Laboratory Technician"/>
    <n v="3"/>
    <s v="Divorced"/>
    <n v="2377"/>
    <s v="Upto 5k"/>
    <n v="19373"/>
    <n v="1"/>
    <s v="Y"/>
    <s v="No"/>
    <n v="20"/>
    <n v="2"/>
    <n v="3"/>
    <n v="80"/>
    <n v="1"/>
    <n v="1"/>
    <n v="0"/>
    <n v="2"/>
    <n v="0"/>
    <n v="0"/>
  </r>
  <r>
    <x v="149"/>
    <n v="26"/>
    <s v="26-35"/>
    <x v="1"/>
    <s v="Travel_Rarely"/>
    <n v="1384"/>
    <x v="0"/>
    <n v="3"/>
    <n v="4"/>
    <s v="Medical"/>
    <n v="1"/>
    <n v="1177"/>
    <n v="1"/>
    <x v="0"/>
    <n v="82"/>
    <n v="4"/>
    <n v="1"/>
    <s v="Laboratory Technician"/>
    <n v="4"/>
    <s v="Married"/>
    <n v="4420"/>
    <s v="Upto 5k"/>
    <n v="13421"/>
    <n v="1"/>
    <s v="Y"/>
    <s v="No"/>
    <n v="22"/>
    <n v="2"/>
    <n v="2"/>
    <n v="80"/>
    <n v="1"/>
    <n v="8"/>
    <n v="2"/>
    <n v="3"/>
    <n v="0"/>
    <n v="7"/>
  </r>
  <r>
    <x v="150"/>
    <n v="26"/>
    <s v="26-35"/>
    <x v="0"/>
    <s v="Travel_Rarely"/>
    <n v="583"/>
    <x v="0"/>
    <n v="4"/>
    <n v="2"/>
    <s v="Life Sciences"/>
    <n v="1"/>
    <n v="1275"/>
    <n v="3"/>
    <x v="0"/>
    <n v="53"/>
    <n v="3"/>
    <n v="1"/>
    <s v="Research Scientist"/>
    <n v="4"/>
    <s v="Single"/>
    <n v="2875"/>
    <s v="Upto 5k"/>
    <n v="9973"/>
    <n v="1"/>
    <s v="Y"/>
    <s v="Yes"/>
    <n v="20"/>
    <n v="2"/>
    <n v="2"/>
    <n v="80"/>
    <n v="0"/>
    <n v="8"/>
    <n v="2"/>
    <n v="2"/>
    <n v="2"/>
    <n v="2"/>
  </r>
  <r>
    <x v="151"/>
    <n v="26"/>
    <s v="26-35"/>
    <x v="1"/>
    <s v="Travel_Rarely"/>
    <n v="683"/>
    <x v="0"/>
    <n v="2"/>
    <n v="1"/>
    <s v="Medical"/>
    <n v="1"/>
    <n v="1407"/>
    <n v="1"/>
    <x v="0"/>
    <n v="36"/>
    <n v="2"/>
    <n v="1"/>
    <s v="Research Scientist"/>
    <n v="4"/>
    <s v="Single"/>
    <n v="3904"/>
    <s v="Upto 5k"/>
    <n v="4050"/>
    <n v="0"/>
    <s v="Y"/>
    <s v="No"/>
    <n v="12"/>
    <n v="2"/>
    <n v="4"/>
    <n v="80"/>
    <n v="0"/>
    <n v="5"/>
    <n v="2"/>
    <n v="3"/>
    <n v="1"/>
    <n v="1"/>
  </r>
  <r>
    <x v="152"/>
    <n v="26"/>
    <s v="26-35"/>
    <x v="1"/>
    <s v="Travel_Rarely"/>
    <n v="652"/>
    <x v="0"/>
    <n v="7"/>
    <n v="3"/>
    <s v="Other"/>
    <n v="1"/>
    <n v="1417"/>
    <n v="3"/>
    <x v="0"/>
    <n v="100"/>
    <n v="4"/>
    <n v="1"/>
    <s v="Laboratory Technician"/>
    <n v="1"/>
    <s v="Single"/>
    <n v="3578"/>
    <s v="Upto 5k"/>
    <n v="23577"/>
    <n v="0"/>
    <s v="Y"/>
    <s v="No"/>
    <n v="12"/>
    <n v="2"/>
    <n v="4"/>
    <n v="80"/>
    <n v="0"/>
    <n v="8"/>
    <n v="2"/>
    <n v="3"/>
    <n v="0"/>
    <n v="7"/>
  </r>
  <r>
    <x v="153"/>
    <n v="26"/>
    <s v="26-35"/>
    <x v="1"/>
    <s v="Travel_Rarely"/>
    <n v="474"/>
    <x v="0"/>
    <n v="3"/>
    <n v="3"/>
    <s v="Life Sciences"/>
    <n v="1"/>
    <n v="1581"/>
    <n v="1"/>
    <x v="1"/>
    <n v="89"/>
    <n v="3"/>
    <n v="1"/>
    <s v="Research Scientist"/>
    <n v="4"/>
    <s v="Married"/>
    <n v="2061"/>
    <s v="Upto 5k"/>
    <n v="11133"/>
    <n v="1"/>
    <s v="Y"/>
    <s v="No"/>
    <n v="21"/>
    <n v="2"/>
    <n v="1"/>
    <n v="80"/>
    <n v="0"/>
    <n v="1"/>
    <n v="5"/>
    <n v="3"/>
    <n v="0"/>
    <n v="0"/>
  </r>
  <r>
    <x v="154"/>
    <n v="26"/>
    <s v="26-35"/>
    <x v="1"/>
    <s v="Non-Travel"/>
    <n v="786"/>
    <x v="0"/>
    <n v="7"/>
    <n v="3"/>
    <s v="Medical"/>
    <n v="1"/>
    <n v="1693"/>
    <n v="4"/>
    <x v="0"/>
    <n v="76"/>
    <n v="3"/>
    <n v="1"/>
    <s v="Laboratory Technician"/>
    <n v="4"/>
    <s v="Single"/>
    <n v="2570"/>
    <s v="Upto 5k"/>
    <n v="11925"/>
    <n v="1"/>
    <s v="Y"/>
    <s v="No"/>
    <n v="20"/>
    <n v="2"/>
    <n v="3"/>
    <n v="80"/>
    <n v="0"/>
    <n v="7"/>
    <n v="5"/>
    <n v="3"/>
    <n v="5"/>
    <n v="7"/>
  </r>
  <r>
    <x v="155"/>
    <n v="26"/>
    <s v="26-35"/>
    <x v="1"/>
    <s v="Travel_Rarely"/>
    <n v="390"/>
    <x v="0"/>
    <n v="17"/>
    <n v="4"/>
    <s v="Medical"/>
    <n v="1"/>
    <n v="1718"/>
    <n v="4"/>
    <x v="0"/>
    <n v="62"/>
    <n v="1"/>
    <n v="1"/>
    <s v="Laboratory Technician"/>
    <n v="3"/>
    <s v="Married"/>
    <n v="2305"/>
    <s v="Upto 5k"/>
    <n v="6217"/>
    <n v="1"/>
    <s v="Y"/>
    <s v="No"/>
    <n v="15"/>
    <n v="2"/>
    <n v="3"/>
    <n v="80"/>
    <n v="3"/>
    <n v="3"/>
    <n v="3"/>
    <n v="4"/>
    <n v="0"/>
    <n v="2"/>
  </r>
  <r>
    <x v="156"/>
    <n v="26"/>
    <s v="26-35"/>
    <x v="0"/>
    <s v="Travel_Rarely"/>
    <n v="920"/>
    <x v="3"/>
    <n v="20"/>
    <n v="2"/>
    <s v="Medical"/>
    <n v="1"/>
    <n v="1818"/>
    <n v="4"/>
    <x v="1"/>
    <n v="69"/>
    <n v="3"/>
    <n v="1"/>
    <s v="Human Resources"/>
    <n v="2"/>
    <s v="Married"/>
    <n v="2148"/>
    <s v="Upto 5k"/>
    <n v="6889"/>
    <n v="0"/>
    <s v="Y"/>
    <s v="Yes"/>
    <n v="11"/>
    <n v="2"/>
    <n v="3"/>
    <n v="80"/>
    <n v="0"/>
    <n v="6"/>
    <n v="3"/>
    <n v="3"/>
    <n v="1"/>
    <n v="4"/>
  </r>
  <r>
    <x v="157"/>
    <n v="26"/>
    <s v="26-35"/>
    <x v="1"/>
    <s v="Travel_Rarely"/>
    <n v="572"/>
    <x v="2"/>
    <n v="10"/>
    <n v="3"/>
    <s v="Medical"/>
    <n v="1"/>
    <n v="1836"/>
    <n v="3"/>
    <x v="0"/>
    <n v="46"/>
    <n v="3"/>
    <n v="2"/>
    <s v="Sales Executive"/>
    <n v="4"/>
    <s v="Single"/>
    <n v="4684"/>
    <s v="Upto 5k"/>
    <n v="9125"/>
    <n v="1"/>
    <s v="Y"/>
    <s v="No"/>
    <n v="13"/>
    <n v="2"/>
    <n v="1"/>
    <n v="80"/>
    <n v="0"/>
    <n v="5"/>
    <n v="4"/>
    <n v="3"/>
    <n v="1"/>
    <n v="2"/>
  </r>
  <r>
    <x v="158"/>
    <n v="26"/>
    <s v="26-35"/>
    <x v="0"/>
    <s v="Travel_Rarely"/>
    <n v="482"/>
    <x v="3"/>
    <n v="1"/>
    <n v="2"/>
    <s v="Life Sciences"/>
    <n v="1"/>
    <n v="1893"/>
    <n v="2"/>
    <x v="1"/>
    <n v="90"/>
    <n v="2"/>
    <n v="1"/>
    <s v="Research Scientist"/>
    <n v="3"/>
    <s v="Married"/>
    <n v="2933"/>
    <s v="Upto 5k"/>
    <n v="14908"/>
    <n v="1"/>
    <s v="Y"/>
    <s v="Yes"/>
    <n v="13"/>
    <n v="2"/>
    <n v="3"/>
    <n v="80"/>
    <n v="1"/>
    <n v="1"/>
    <n v="3"/>
    <n v="2"/>
    <n v="1"/>
    <n v="0"/>
  </r>
  <r>
    <x v="159"/>
    <n v="26"/>
    <s v="26-35"/>
    <x v="1"/>
    <s v="Travel_Frequently"/>
    <n v="1096"/>
    <x v="2"/>
    <n v="6"/>
    <n v="3"/>
    <s v="Other"/>
    <n v="1"/>
    <n v="1918"/>
    <n v="3"/>
    <x v="0"/>
    <n v="61"/>
    <n v="4"/>
    <n v="1"/>
    <s v="Laboratory Technician"/>
    <n v="4"/>
    <s v="Married"/>
    <n v="2544"/>
    <s v="Upto 5k"/>
    <n v="7102"/>
    <n v="0"/>
    <s v="Y"/>
    <s v="No"/>
    <n v="18"/>
    <n v="2"/>
    <n v="1"/>
    <n v="80"/>
    <n v="1"/>
    <n v="8"/>
    <n v="3"/>
    <n v="3"/>
    <n v="7"/>
    <n v="7"/>
  </r>
  <r>
    <x v="160"/>
    <n v="26"/>
    <s v="26-35"/>
    <x v="1"/>
    <s v="Travel_Rarely"/>
    <n v="157"/>
    <x v="3"/>
    <n v="1"/>
    <n v="3"/>
    <s v="Medical"/>
    <n v="1"/>
    <n v="1952"/>
    <n v="3"/>
    <x v="0"/>
    <n v="95"/>
    <n v="3"/>
    <n v="1"/>
    <s v="Laboratory Technician"/>
    <n v="1"/>
    <s v="Single"/>
    <n v="2867"/>
    <s v="Upto 5k"/>
    <n v="20006"/>
    <n v="0"/>
    <s v="Y"/>
    <s v="No"/>
    <n v="13"/>
    <n v="2"/>
    <n v="4"/>
    <n v="80"/>
    <n v="0"/>
    <n v="8"/>
    <n v="6"/>
    <n v="2"/>
    <n v="7"/>
    <n v="6"/>
  </r>
  <r>
    <x v="161"/>
    <n v="26"/>
    <s v="26-35"/>
    <x v="1"/>
    <s v="Travel_Rarely"/>
    <n v="1167"/>
    <x v="2"/>
    <n v="5"/>
    <n v="3"/>
    <s v="Other"/>
    <n v="1"/>
    <n v="2060"/>
    <n v="4"/>
    <x v="1"/>
    <n v="30"/>
    <n v="2"/>
    <n v="1"/>
    <s v="Sales Representative"/>
    <n v="3"/>
    <s v="Single"/>
    <n v="2966"/>
    <s v="Upto 5k"/>
    <n v="21378"/>
    <n v="0"/>
    <s v="Y"/>
    <s v="No"/>
    <n v="18"/>
    <n v="2"/>
    <n v="4"/>
    <n v="80"/>
    <n v="0"/>
    <n v="5"/>
    <n v="2"/>
    <n v="3"/>
    <n v="0"/>
    <n v="0"/>
  </r>
  <r>
    <x v="161"/>
    <n v="26"/>
    <s v="26-35"/>
    <x v="1"/>
    <s v="Travel_Rarely"/>
    <n v="1167"/>
    <x v="3"/>
    <n v="5"/>
    <n v="3"/>
    <s v="Other"/>
    <n v="1"/>
    <n v="2060"/>
    <n v="4"/>
    <x v="1"/>
    <n v="30"/>
    <n v="2"/>
    <n v="1"/>
    <s v="Sales Representative"/>
    <n v="3"/>
    <s v="Single"/>
    <n v="2966"/>
    <s v="Upto 5k"/>
    <n v="21378"/>
    <n v="0"/>
    <s v="Y"/>
    <s v="No"/>
    <n v="18"/>
    <n v="2"/>
    <n v="4"/>
    <n v="80"/>
    <n v="0"/>
    <n v="5"/>
    <n v="2"/>
    <n v="3"/>
    <n v="0"/>
    <n v="5"/>
  </r>
  <r>
    <x v="162"/>
    <n v="27"/>
    <s v="26-35"/>
    <x v="1"/>
    <s v="Travel_Rarely"/>
    <n v="591"/>
    <x v="2"/>
    <n v="2"/>
    <n v="1"/>
    <s v="Medical"/>
    <n v="1"/>
    <n v="7"/>
    <n v="1"/>
    <x v="0"/>
    <n v="40"/>
    <n v="3"/>
    <n v="1"/>
    <s v="Laboratory Technician"/>
    <n v="2"/>
    <s v="Married"/>
    <n v="3468"/>
    <s v="Upto 5k"/>
    <n v="16632"/>
    <n v="9"/>
    <s v="Y"/>
    <s v="No"/>
    <n v="12"/>
    <n v="2"/>
    <n v="4"/>
    <n v="80"/>
    <n v="1"/>
    <n v="6"/>
    <n v="3"/>
    <n v="3"/>
    <n v="2"/>
    <n v="2"/>
  </r>
  <r>
    <x v="163"/>
    <n v="27"/>
    <s v="26-35"/>
    <x v="1"/>
    <s v="Travel_Rarely"/>
    <n v="1240"/>
    <x v="3"/>
    <n v="2"/>
    <n v="4"/>
    <s v="Life Sciences"/>
    <n v="1"/>
    <n v="54"/>
    <n v="4"/>
    <x v="1"/>
    <n v="33"/>
    <n v="3"/>
    <n v="1"/>
    <s v="Laboratory Technician"/>
    <n v="1"/>
    <s v="Divorced"/>
    <n v="2341"/>
    <s v="Upto 5k"/>
    <n v="19715"/>
    <n v="1"/>
    <s v="Y"/>
    <s v="No"/>
    <n v="13"/>
    <n v="2"/>
    <n v="4"/>
    <n v="80"/>
    <n v="1"/>
    <n v="1"/>
    <n v="6"/>
    <n v="3"/>
    <n v="0"/>
    <n v="0"/>
  </r>
  <r>
    <x v="164"/>
    <n v="27"/>
    <s v="26-35"/>
    <x v="1"/>
    <s v="Travel_Frequently"/>
    <n v="994"/>
    <x v="2"/>
    <n v="8"/>
    <n v="3"/>
    <s v="Life Sciences"/>
    <n v="1"/>
    <n v="56"/>
    <n v="4"/>
    <x v="0"/>
    <n v="37"/>
    <n v="3"/>
    <n v="3"/>
    <s v="Sales Executive"/>
    <n v="3"/>
    <s v="Single"/>
    <n v="8726"/>
    <s v="5k-10k"/>
    <n v="2975"/>
    <n v="1"/>
    <s v="Y"/>
    <s v="No"/>
    <n v="15"/>
    <n v="2"/>
    <n v="4"/>
    <n v="80"/>
    <n v="0"/>
    <n v="9"/>
    <n v="0"/>
    <n v="3"/>
    <n v="1"/>
    <n v="7"/>
  </r>
  <r>
    <x v="165"/>
    <n v="27"/>
    <s v="26-35"/>
    <x v="1"/>
    <s v="Non-Travel"/>
    <n v="691"/>
    <x v="3"/>
    <n v="9"/>
    <n v="3"/>
    <s v="Medical"/>
    <n v="1"/>
    <n v="218"/>
    <n v="4"/>
    <x v="0"/>
    <n v="57"/>
    <n v="3"/>
    <n v="1"/>
    <s v="Research Scientist"/>
    <n v="2"/>
    <s v="Divorced"/>
    <n v="2024"/>
    <s v="Upto 5k"/>
    <n v="5970"/>
    <n v="6"/>
    <s v="Y"/>
    <s v="No"/>
    <n v="18"/>
    <n v="2"/>
    <n v="4"/>
    <n v="80"/>
    <n v="1"/>
    <n v="6"/>
    <n v="1"/>
    <n v="1"/>
    <n v="2"/>
    <n v="2"/>
  </r>
  <r>
    <x v="166"/>
    <n v="27"/>
    <s v="26-35"/>
    <x v="0"/>
    <s v="Non-Travel"/>
    <n v="1450"/>
    <x v="2"/>
    <n v="3"/>
    <n v="3"/>
    <s v="Medical"/>
    <n v="1"/>
    <n v="224"/>
    <n v="3"/>
    <x v="0"/>
    <n v="79"/>
    <n v="2"/>
    <n v="1"/>
    <s v="Research Scientist"/>
    <n v="3"/>
    <s v="Divorced"/>
    <n v="2566"/>
    <s v="Upto 5k"/>
    <n v="25326"/>
    <n v="1"/>
    <s v="Y"/>
    <s v="Yes"/>
    <n v="15"/>
    <n v="2"/>
    <n v="4"/>
    <n v="80"/>
    <n v="1"/>
    <n v="1"/>
    <n v="2"/>
    <n v="2"/>
    <n v="0"/>
    <n v="1"/>
  </r>
  <r>
    <x v="167"/>
    <n v="27"/>
    <s v="26-35"/>
    <x v="0"/>
    <s v="Travel_Rarely"/>
    <n v="1157"/>
    <x v="3"/>
    <n v="17"/>
    <n v="3"/>
    <s v="Technical Degree"/>
    <n v="1"/>
    <n v="233"/>
    <n v="3"/>
    <x v="0"/>
    <n v="51"/>
    <n v="3"/>
    <n v="1"/>
    <s v="Research Scientist"/>
    <n v="2"/>
    <s v="Married"/>
    <n v="3058"/>
    <s v="Upto 5k"/>
    <n v="13364"/>
    <n v="0"/>
    <s v="Y"/>
    <s v="Yes"/>
    <n v="16"/>
    <n v="3"/>
    <n v="4"/>
    <n v="80"/>
    <n v="1"/>
    <n v="6"/>
    <n v="3"/>
    <n v="2"/>
    <n v="1"/>
    <n v="1"/>
  </r>
  <r>
    <x v="168"/>
    <n v="27"/>
    <s v="26-35"/>
    <x v="1"/>
    <s v="Travel_Rarely"/>
    <n v="894"/>
    <x v="2"/>
    <n v="9"/>
    <n v="3"/>
    <s v="Medical"/>
    <n v="1"/>
    <n v="260"/>
    <n v="4"/>
    <x v="1"/>
    <n v="99"/>
    <n v="3"/>
    <n v="1"/>
    <s v="Research Scientist"/>
    <n v="2"/>
    <s v="Single"/>
    <n v="2279"/>
    <s v="Upto 5k"/>
    <n v="11781"/>
    <n v="1"/>
    <s v="Y"/>
    <s v="No"/>
    <n v="16"/>
    <n v="3"/>
    <n v="4"/>
    <n v="80"/>
    <n v="0"/>
    <n v="7"/>
    <n v="2"/>
    <n v="2"/>
    <n v="0"/>
    <n v="3"/>
  </r>
  <r>
    <x v="169"/>
    <n v="27"/>
    <s v="26-35"/>
    <x v="1"/>
    <s v="Travel_Frequently"/>
    <n v="472"/>
    <x v="3"/>
    <n v="1"/>
    <n v="1"/>
    <s v="Technical Degree"/>
    <n v="1"/>
    <n v="274"/>
    <n v="3"/>
    <x v="0"/>
    <n v="60"/>
    <n v="2"/>
    <n v="2"/>
    <s v="Manufacturing Director"/>
    <n v="1"/>
    <s v="Married"/>
    <n v="4298"/>
    <s v="Upto 5k"/>
    <n v="9679"/>
    <n v="5"/>
    <s v="Y"/>
    <s v="No"/>
    <n v="19"/>
    <n v="3"/>
    <n v="3"/>
    <n v="80"/>
    <n v="1"/>
    <n v="6"/>
    <n v="1"/>
    <n v="3"/>
    <n v="2"/>
    <n v="0"/>
  </r>
  <r>
    <x v="170"/>
    <n v="27"/>
    <s v="26-35"/>
    <x v="1"/>
    <s v="Travel_Frequently"/>
    <n v="1242"/>
    <x v="2"/>
    <n v="20"/>
    <n v="3"/>
    <s v="Life Sciences"/>
    <n v="1"/>
    <n v="293"/>
    <n v="4"/>
    <x v="1"/>
    <n v="90"/>
    <n v="3"/>
    <n v="2"/>
    <s v="Sales Executive"/>
    <n v="3"/>
    <s v="Single"/>
    <n v="9981"/>
    <s v="5k-10k"/>
    <n v="12916"/>
    <n v="1"/>
    <s v="Y"/>
    <s v="No"/>
    <n v="14"/>
    <n v="3"/>
    <n v="4"/>
    <n v="80"/>
    <n v="0"/>
    <n v="7"/>
    <n v="2"/>
    <n v="3"/>
    <n v="0"/>
    <n v="7"/>
  </r>
  <r>
    <x v="171"/>
    <n v="27"/>
    <s v="26-35"/>
    <x v="0"/>
    <s v="Travel_Rarely"/>
    <n v="1220"/>
    <x v="3"/>
    <n v="5"/>
    <n v="3"/>
    <s v="Life Sciences"/>
    <n v="1"/>
    <n v="434"/>
    <n v="3"/>
    <x v="1"/>
    <n v="85"/>
    <n v="3"/>
    <n v="1"/>
    <s v="Research Scientist"/>
    <n v="2"/>
    <s v="Single"/>
    <n v="2478"/>
    <s v="Upto 5k"/>
    <n v="20938"/>
    <n v="1"/>
    <s v="Y"/>
    <s v="Yes"/>
    <n v="12"/>
    <n v="3"/>
    <n v="2"/>
    <n v="80"/>
    <n v="0"/>
    <n v="4"/>
    <n v="2"/>
    <n v="2"/>
    <n v="1"/>
    <n v="2"/>
  </r>
  <r>
    <x v="172"/>
    <n v="27"/>
    <s v="26-35"/>
    <x v="0"/>
    <s v="Travel_Rarely"/>
    <n v="1377"/>
    <x v="2"/>
    <n v="2"/>
    <n v="3"/>
    <s v="Life Sciences"/>
    <n v="1"/>
    <n v="437"/>
    <n v="4"/>
    <x v="0"/>
    <n v="74"/>
    <n v="3"/>
    <n v="2"/>
    <s v="Sales Executive"/>
    <n v="3"/>
    <s v="Single"/>
    <n v="4478"/>
    <s v="Upto 5k"/>
    <n v="5242"/>
    <n v="1"/>
    <s v="Y"/>
    <s v="Yes"/>
    <n v="11"/>
    <n v="3"/>
    <n v="1"/>
    <n v="80"/>
    <n v="0"/>
    <n v="5"/>
    <n v="3"/>
    <n v="3"/>
    <n v="0"/>
    <n v="4"/>
  </r>
  <r>
    <x v="173"/>
    <n v="27"/>
    <s v="26-35"/>
    <x v="0"/>
    <s v="Non-Travel"/>
    <n v="210"/>
    <x v="3"/>
    <n v="1"/>
    <n v="1"/>
    <s v="Marketing"/>
    <n v="1"/>
    <n v="449"/>
    <n v="3"/>
    <x v="0"/>
    <n v="73"/>
    <n v="3"/>
    <n v="2"/>
    <s v="Sales Executive"/>
    <n v="2"/>
    <s v="Married"/>
    <n v="6349"/>
    <s v="5k-10k"/>
    <n v="22107"/>
    <n v="0"/>
    <s v="Y"/>
    <s v="Yes"/>
    <n v="13"/>
    <n v="3"/>
    <n v="4"/>
    <n v="80"/>
    <n v="1"/>
    <n v="6"/>
    <n v="0"/>
    <n v="3"/>
    <n v="1"/>
    <n v="4"/>
  </r>
  <r>
    <x v="174"/>
    <n v="27"/>
    <s v="26-35"/>
    <x v="1"/>
    <s v="Travel_Rarely"/>
    <n v="1130"/>
    <x v="2"/>
    <n v="8"/>
    <n v="4"/>
    <s v="Marketing"/>
    <n v="1"/>
    <n v="458"/>
    <n v="2"/>
    <x v="1"/>
    <n v="56"/>
    <n v="3"/>
    <n v="2"/>
    <s v="Sales Executive"/>
    <n v="2"/>
    <s v="Married"/>
    <n v="6214"/>
    <s v="5k-10k"/>
    <n v="3415"/>
    <n v="1"/>
    <s v="Y"/>
    <s v="No"/>
    <n v="18"/>
    <n v="3"/>
    <n v="1"/>
    <n v="80"/>
    <n v="1"/>
    <n v="8"/>
    <n v="3"/>
    <n v="3"/>
    <n v="0"/>
    <n v="7"/>
  </r>
  <r>
    <x v="175"/>
    <n v="27"/>
    <s v="26-35"/>
    <x v="1"/>
    <s v="Travel_Rarely"/>
    <n v="1469"/>
    <x v="3"/>
    <n v="1"/>
    <n v="2"/>
    <s v="Medical"/>
    <n v="1"/>
    <n v="497"/>
    <n v="4"/>
    <x v="0"/>
    <n v="82"/>
    <n v="3"/>
    <n v="1"/>
    <s v="Laboratory Technician"/>
    <n v="2"/>
    <s v="Divorced"/>
    <n v="3816"/>
    <s v="Upto 5k"/>
    <n v="17881"/>
    <n v="1"/>
    <s v="Y"/>
    <s v="No"/>
    <n v="11"/>
    <n v="3"/>
    <n v="2"/>
    <n v="80"/>
    <n v="1"/>
    <n v="5"/>
    <n v="2"/>
    <n v="3"/>
    <n v="0"/>
    <n v="4"/>
  </r>
  <r>
    <x v="176"/>
    <n v="27"/>
    <s v="26-35"/>
    <x v="1"/>
    <s v="Travel_Rarely"/>
    <n v="798"/>
    <x v="2"/>
    <n v="6"/>
    <n v="4"/>
    <s v="Medical"/>
    <n v="1"/>
    <n v="655"/>
    <n v="1"/>
    <x v="1"/>
    <n v="66"/>
    <n v="2"/>
    <n v="1"/>
    <s v="Research Scientist"/>
    <n v="3"/>
    <s v="Divorced"/>
    <n v="2187"/>
    <s v="Upto 5k"/>
    <n v="5013"/>
    <n v="0"/>
    <s v="Y"/>
    <s v="No"/>
    <n v="12"/>
    <n v="3"/>
    <n v="3"/>
    <n v="80"/>
    <n v="2"/>
    <n v="6"/>
    <n v="5"/>
    <n v="2"/>
    <n v="0"/>
    <n v="3"/>
  </r>
  <r>
    <x v="177"/>
    <n v="27"/>
    <s v="26-35"/>
    <x v="0"/>
    <s v="Travel_Rarely"/>
    <n v="1420"/>
    <x v="3"/>
    <n v="2"/>
    <n v="1"/>
    <s v="Marketing"/>
    <n v="1"/>
    <n v="667"/>
    <n v="3"/>
    <x v="0"/>
    <n v="85"/>
    <n v="3"/>
    <n v="1"/>
    <s v="Sales Representative"/>
    <n v="1"/>
    <s v="Divorced"/>
    <n v="3041"/>
    <s v="Upto 5k"/>
    <n v="16346"/>
    <n v="0"/>
    <s v="Y"/>
    <s v="No"/>
    <n v="11"/>
    <n v="3"/>
    <n v="2"/>
    <n v="80"/>
    <n v="1"/>
    <n v="5"/>
    <n v="3"/>
    <n v="3"/>
    <n v="0"/>
    <n v="2"/>
  </r>
  <r>
    <x v="178"/>
    <n v="27"/>
    <s v="26-35"/>
    <x v="1"/>
    <s v="Travel_Rarely"/>
    <n v="1115"/>
    <x v="2"/>
    <n v="3"/>
    <n v="4"/>
    <s v="Medical"/>
    <n v="1"/>
    <n v="700"/>
    <n v="1"/>
    <x v="0"/>
    <n v="54"/>
    <n v="2"/>
    <n v="1"/>
    <s v="Research Scientist"/>
    <n v="4"/>
    <s v="Single"/>
    <n v="2045"/>
    <s v="Upto 5k"/>
    <n v="15174"/>
    <n v="0"/>
    <s v="Y"/>
    <s v="No"/>
    <n v="13"/>
    <n v="3"/>
    <n v="4"/>
    <n v="80"/>
    <n v="0"/>
    <n v="5"/>
    <n v="0"/>
    <n v="3"/>
    <n v="1"/>
    <n v="1"/>
  </r>
  <r>
    <x v="179"/>
    <n v="27"/>
    <s v="26-35"/>
    <x v="0"/>
    <s v="Travel_Frequently"/>
    <n v="1410"/>
    <x v="3"/>
    <n v="3"/>
    <n v="1"/>
    <s v="Medical"/>
    <n v="1"/>
    <n v="714"/>
    <n v="4"/>
    <x v="1"/>
    <n v="71"/>
    <n v="4"/>
    <n v="2"/>
    <s v="Sales Executive"/>
    <n v="4"/>
    <s v="Divorced"/>
    <n v="4647"/>
    <s v="Upto 5k"/>
    <n v="16673"/>
    <n v="1"/>
    <s v="Y"/>
    <s v="Yes"/>
    <n v="20"/>
    <n v="4"/>
    <n v="2"/>
    <n v="80"/>
    <n v="2"/>
    <n v="6"/>
    <n v="3"/>
    <n v="3"/>
    <n v="0"/>
    <n v="4"/>
  </r>
  <r>
    <x v="180"/>
    <n v="27"/>
    <s v="26-35"/>
    <x v="1"/>
    <s v="Travel_Rarely"/>
    <n v="608"/>
    <x v="2"/>
    <n v="1"/>
    <n v="2"/>
    <s v="Life Sciences"/>
    <n v="1"/>
    <n v="725"/>
    <n v="3"/>
    <x v="1"/>
    <n v="68"/>
    <n v="3"/>
    <n v="3"/>
    <s v="Manufacturing Director"/>
    <n v="1"/>
    <s v="Married"/>
    <n v="7412"/>
    <s v="5k-10k"/>
    <n v="6009"/>
    <n v="1"/>
    <s v="Y"/>
    <s v="No"/>
    <n v="11"/>
    <n v="3"/>
    <n v="4"/>
    <n v="80"/>
    <n v="0"/>
    <n v="9"/>
    <n v="3"/>
    <n v="3"/>
    <n v="0"/>
    <n v="7"/>
  </r>
  <r>
    <x v="181"/>
    <n v="27"/>
    <s v="26-35"/>
    <x v="1"/>
    <s v="Travel_Frequently"/>
    <n v="294"/>
    <x v="3"/>
    <n v="10"/>
    <n v="2"/>
    <s v="Life Sciences"/>
    <n v="1"/>
    <n v="733"/>
    <n v="4"/>
    <x v="0"/>
    <n v="32"/>
    <n v="3"/>
    <n v="3"/>
    <s v="Manufacturing Director"/>
    <n v="1"/>
    <s v="Divorced"/>
    <n v="8793"/>
    <s v="5k-10k"/>
    <n v="4809"/>
    <n v="1"/>
    <s v="Y"/>
    <s v="No"/>
    <n v="21"/>
    <n v="4"/>
    <n v="3"/>
    <n v="80"/>
    <n v="2"/>
    <n v="9"/>
    <n v="4"/>
    <n v="2"/>
    <n v="1"/>
    <n v="7"/>
  </r>
  <r>
    <x v="182"/>
    <n v="27"/>
    <s v="26-35"/>
    <x v="1"/>
    <s v="Travel_Rarely"/>
    <n v="975"/>
    <x v="2"/>
    <n v="7"/>
    <n v="3"/>
    <s v="Medical"/>
    <n v="1"/>
    <n v="764"/>
    <n v="4"/>
    <x v="1"/>
    <n v="55"/>
    <n v="2"/>
    <n v="2"/>
    <s v="Healthcare Representative"/>
    <n v="1"/>
    <s v="Single"/>
    <n v="6811"/>
    <s v="5k-10k"/>
    <n v="23398"/>
    <n v="8"/>
    <s v="Y"/>
    <s v="No"/>
    <n v="19"/>
    <n v="3"/>
    <n v="1"/>
    <n v="80"/>
    <n v="0"/>
    <n v="9"/>
    <n v="2"/>
    <n v="1"/>
    <n v="0"/>
    <n v="7"/>
  </r>
  <r>
    <x v="183"/>
    <n v="27"/>
    <s v="26-35"/>
    <x v="1"/>
    <s v="Travel_Frequently"/>
    <n v="829"/>
    <x v="3"/>
    <n v="8"/>
    <n v="1"/>
    <s v="Marketing"/>
    <n v="1"/>
    <n v="800"/>
    <n v="3"/>
    <x v="0"/>
    <n v="84"/>
    <n v="3"/>
    <n v="2"/>
    <s v="Sales Executive"/>
    <n v="4"/>
    <s v="Married"/>
    <n v="4342"/>
    <s v="Upto 5k"/>
    <n v="24008"/>
    <n v="0"/>
    <s v="Y"/>
    <s v="No"/>
    <n v="19"/>
    <n v="3"/>
    <n v="2"/>
    <n v="80"/>
    <n v="1"/>
    <n v="5"/>
    <n v="3"/>
    <n v="3"/>
    <n v="1"/>
    <n v="1"/>
  </r>
  <r>
    <x v="184"/>
    <n v="27"/>
    <s v="26-35"/>
    <x v="0"/>
    <s v="Travel_Rarely"/>
    <n v="269"/>
    <x v="2"/>
    <n v="5"/>
    <n v="1"/>
    <s v="Technical Degree"/>
    <n v="1"/>
    <n v="844"/>
    <n v="3"/>
    <x v="0"/>
    <n v="42"/>
    <n v="2"/>
    <n v="3"/>
    <s v="Research Director"/>
    <n v="4"/>
    <s v="Divorced"/>
    <n v="12808"/>
    <s v="10k-15k"/>
    <n v="8842"/>
    <n v="1"/>
    <s v="Y"/>
    <s v="Yes"/>
    <n v="16"/>
    <n v="3"/>
    <n v="2"/>
    <n v="80"/>
    <n v="1"/>
    <n v="9"/>
    <n v="3"/>
    <n v="3"/>
    <n v="0"/>
    <n v="8"/>
  </r>
  <r>
    <x v="185"/>
    <n v="27"/>
    <s v="26-35"/>
    <x v="1"/>
    <s v="Non-Travel"/>
    <n v="443"/>
    <x v="3"/>
    <n v="3"/>
    <n v="3"/>
    <s v="Medical"/>
    <n v="1"/>
    <n v="850"/>
    <n v="4"/>
    <x v="0"/>
    <n v="50"/>
    <n v="3"/>
    <n v="1"/>
    <s v="Research Scientist"/>
    <n v="4"/>
    <s v="Married"/>
    <n v="1706"/>
    <s v="Upto 5k"/>
    <n v="16571"/>
    <n v="1"/>
    <s v="Y"/>
    <s v="No"/>
    <n v="11"/>
    <n v="3"/>
    <n v="3"/>
    <n v="80"/>
    <n v="3"/>
    <n v="0"/>
    <n v="6"/>
    <n v="2"/>
    <n v="0"/>
    <n v="0"/>
  </r>
  <r>
    <x v="186"/>
    <n v="27"/>
    <s v="26-35"/>
    <x v="1"/>
    <s v="Travel_Rarely"/>
    <n v="618"/>
    <x v="2"/>
    <n v="4"/>
    <n v="3"/>
    <s v="Life Sciences"/>
    <n v="1"/>
    <n v="933"/>
    <n v="2"/>
    <x v="1"/>
    <n v="76"/>
    <n v="3"/>
    <n v="1"/>
    <s v="Research Scientist"/>
    <n v="3"/>
    <s v="Single"/>
    <n v="2318"/>
    <s v="Upto 5k"/>
    <n v="17808"/>
    <n v="1"/>
    <s v="Y"/>
    <s v="No"/>
    <n v="19"/>
    <n v="3"/>
    <n v="3"/>
    <n v="80"/>
    <n v="0"/>
    <n v="1"/>
    <n v="2"/>
    <n v="3"/>
    <n v="0"/>
    <n v="0"/>
  </r>
  <r>
    <x v="187"/>
    <n v="27"/>
    <s v="26-35"/>
    <x v="1"/>
    <s v="Travel_Rarely"/>
    <n v="1134"/>
    <x v="3"/>
    <n v="16"/>
    <n v="4"/>
    <s v="Technical Degree"/>
    <n v="1"/>
    <n v="1001"/>
    <n v="3"/>
    <x v="1"/>
    <n v="37"/>
    <n v="3"/>
    <n v="1"/>
    <s v="Laboratory Technician"/>
    <n v="2"/>
    <s v="Married"/>
    <n v="2811"/>
    <s v="Upto 5k"/>
    <n v="12086"/>
    <n v="9"/>
    <s v="Y"/>
    <s v="No"/>
    <n v="14"/>
    <n v="3"/>
    <n v="2"/>
    <n v="80"/>
    <n v="1"/>
    <n v="4"/>
    <n v="2"/>
    <n v="3"/>
    <n v="2"/>
    <n v="2"/>
  </r>
  <r>
    <x v="188"/>
    <n v="27"/>
    <s v="26-35"/>
    <x v="1"/>
    <s v="Travel_Rarely"/>
    <n v="1055"/>
    <x v="2"/>
    <n v="2"/>
    <n v="4"/>
    <s v="Life Sciences"/>
    <n v="1"/>
    <n v="1027"/>
    <n v="1"/>
    <x v="1"/>
    <n v="47"/>
    <n v="3"/>
    <n v="2"/>
    <s v="Manufacturing Director"/>
    <n v="4"/>
    <s v="Married"/>
    <n v="4227"/>
    <s v="Upto 5k"/>
    <n v="4658"/>
    <n v="0"/>
    <s v="Y"/>
    <s v="No"/>
    <n v="18"/>
    <n v="3"/>
    <n v="2"/>
    <n v="80"/>
    <n v="1"/>
    <n v="4"/>
    <n v="2"/>
    <n v="3"/>
    <n v="2"/>
    <n v="2"/>
  </r>
  <r>
    <x v="189"/>
    <n v="27"/>
    <s v="26-35"/>
    <x v="1"/>
    <s v="Non-Travel"/>
    <n v="1277"/>
    <x v="3"/>
    <n v="8"/>
    <n v="5"/>
    <s v="Life Sciences"/>
    <n v="1"/>
    <n v="1094"/>
    <n v="1"/>
    <x v="0"/>
    <n v="87"/>
    <n v="1"/>
    <n v="1"/>
    <s v="Laboratory Technician"/>
    <n v="3"/>
    <s v="Married"/>
    <n v="4621"/>
    <s v="Upto 5k"/>
    <n v="5869"/>
    <n v="1"/>
    <s v="Y"/>
    <s v="No"/>
    <n v="19"/>
    <n v="3"/>
    <n v="4"/>
    <n v="80"/>
    <n v="3"/>
    <n v="3"/>
    <n v="4"/>
    <n v="3"/>
    <n v="1"/>
    <n v="2"/>
  </r>
  <r>
    <x v="190"/>
    <n v="27"/>
    <s v="26-35"/>
    <x v="1"/>
    <s v="Travel_Rarely"/>
    <n v="199"/>
    <x v="2"/>
    <n v="6"/>
    <n v="3"/>
    <s v="Life Sciences"/>
    <n v="1"/>
    <n v="1162"/>
    <n v="4"/>
    <x v="0"/>
    <n v="55"/>
    <n v="2"/>
    <n v="1"/>
    <s v="Research Scientist"/>
    <n v="3"/>
    <s v="Married"/>
    <n v="2539"/>
    <s v="Upto 5k"/>
    <n v="7950"/>
    <n v="1"/>
    <s v="Y"/>
    <s v="No"/>
    <n v="13"/>
    <n v="3"/>
    <n v="3"/>
    <n v="80"/>
    <n v="1"/>
    <n v="4"/>
    <n v="0"/>
    <n v="3"/>
    <n v="2"/>
    <n v="2"/>
  </r>
  <r>
    <x v="191"/>
    <n v="27"/>
    <s v="26-35"/>
    <x v="0"/>
    <s v="Travel_Rarely"/>
    <n v="1103"/>
    <x v="3"/>
    <n v="14"/>
    <n v="3"/>
    <s v="Life Sciences"/>
    <n v="1"/>
    <n v="1244"/>
    <n v="1"/>
    <x v="0"/>
    <n v="42"/>
    <n v="3"/>
    <n v="1"/>
    <s v="Research Scientist"/>
    <n v="1"/>
    <s v="Married"/>
    <n v="2235"/>
    <s v="Upto 5k"/>
    <n v="14377"/>
    <n v="1"/>
    <s v="Y"/>
    <s v="Yes"/>
    <n v="14"/>
    <n v="3"/>
    <n v="4"/>
    <n v="80"/>
    <n v="2"/>
    <n v="9"/>
    <n v="3"/>
    <n v="2"/>
    <n v="6"/>
    <n v="8"/>
  </r>
  <r>
    <x v="192"/>
    <n v="27"/>
    <s v="26-35"/>
    <x v="1"/>
    <s v="Travel_Rarely"/>
    <n v="1167"/>
    <x v="2"/>
    <n v="4"/>
    <n v="2"/>
    <s v="Life Sciences"/>
    <n v="1"/>
    <n v="1259"/>
    <n v="1"/>
    <x v="0"/>
    <n v="76"/>
    <n v="3"/>
    <n v="1"/>
    <s v="Research Scientist"/>
    <n v="3"/>
    <s v="Divorced"/>
    <n v="2517"/>
    <s v="Upto 5k"/>
    <n v="3208"/>
    <n v="1"/>
    <s v="Y"/>
    <s v="No"/>
    <n v="11"/>
    <n v="3"/>
    <n v="2"/>
    <n v="80"/>
    <n v="3"/>
    <n v="5"/>
    <n v="2"/>
    <n v="3"/>
    <n v="0"/>
    <n v="3"/>
  </r>
  <r>
    <x v="193"/>
    <n v="27"/>
    <s v="26-35"/>
    <x v="1"/>
    <s v="Travel_Rarely"/>
    <n v="1291"/>
    <x v="3"/>
    <n v="11"/>
    <n v="3"/>
    <s v="Medical"/>
    <n v="1"/>
    <n v="1364"/>
    <n v="3"/>
    <x v="1"/>
    <n v="98"/>
    <n v="4"/>
    <n v="1"/>
    <s v="Sales Representative"/>
    <n v="4"/>
    <s v="Married"/>
    <n v="2534"/>
    <s v="Upto 5k"/>
    <n v="6527"/>
    <n v="8"/>
    <s v="Y"/>
    <s v="No"/>
    <n v="14"/>
    <n v="3"/>
    <n v="2"/>
    <n v="80"/>
    <n v="1"/>
    <n v="5"/>
    <n v="4"/>
    <n v="3"/>
    <n v="0"/>
    <n v="0"/>
  </r>
  <r>
    <x v="194"/>
    <n v="27"/>
    <s v="26-35"/>
    <x v="1"/>
    <s v="Travel_Frequently"/>
    <n v="793"/>
    <x v="2"/>
    <n v="2"/>
    <n v="1"/>
    <s v="Life Sciences"/>
    <n v="1"/>
    <n v="1371"/>
    <n v="4"/>
    <x v="0"/>
    <n v="43"/>
    <n v="1"/>
    <n v="2"/>
    <s v="Sales Executive"/>
    <n v="4"/>
    <s v="Single"/>
    <n v="5071"/>
    <s v="5k-10k"/>
    <n v="20392"/>
    <n v="3"/>
    <s v="Y"/>
    <s v="No"/>
    <n v="20"/>
    <n v="4"/>
    <n v="2"/>
    <n v="80"/>
    <n v="0"/>
    <n v="8"/>
    <n v="3"/>
    <n v="3"/>
    <n v="0"/>
    <n v="0"/>
  </r>
  <r>
    <x v="195"/>
    <n v="27"/>
    <s v="26-35"/>
    <x v="0"/>
    <s v="Travel_Rarely"/>
    <n v="205"/>
    <x v="3"/>
    <n v="10"/>
    <n v="3"/>
    <s v="Marketing"/>
    <n v="1"/>
    <n v="1403"/>
    <n v="4"/>
    <x v="1"/>
    <n v="98"/>
    <n v="2"/>
    <n v="2"/>
    <s v="Sales Executive"/>
    <n v="4"/>
    <s v="Married"/>
    <n v="5769"/>
    <s v="5k-10k"/>
    <n v="7100"/>
    <n v="1"/>
    <s v="Y"/>
    <s v="Yes"/>
    <n v="11"/>
    <n v="1"/>
    <n v="4"/>
    <n v="80"/>
    <n v="0"/>
    <n v="6"/>
    <n v="3"/>
    <n v="3"/>
    <n v="4"/>
    <n v="4"/>
  </r>
  <r>
    <x v="196"/>
    <n v="27"/>
    <s v="26-35"/>
    <x v="0"/>
    <s v="Travel_Rarely"/>
    <n v="135"/>
    <x v="2"/>
    <n v="17"/>
    <n v="4"/>
    <s v="Life Sciences"/>
    <n v="1"/>
    <n v="1405"/>
    <n v="4"/>
    <x v="1"/>
    <n v="51"/>
    <n v="3"/>
    <n v="1"/>
    <s v="Research Scientist"/>
    <n v="3"/>
    <s v="Single"/>
    <n v="2394"/>
    <s v="Upto 5k"/>
    <n v="25681"/>
    <n v="1"/>
    <s v="Y"/>
    <s v="Yes"/>
    <n v="13"/>
    <n v="1"/>
    <n v="4"/>
    <n v="80"/>
    <n v="0"/>
    <n v="8"/>
    <n v="2"/>
    <n v="3"/>
    <n v="7"/>
    <n v="7"/>
  </r>
  <r>
    <x v="197"/>
    <n v="27"/>
    <s v="26-35"/>
    <x v="1"/>
    <s v="Travel_Rarely"/>
    <n v="1377"/>
    <x v="3"/>
    <n v="11"/>
    <n v="1"/>
    <s v="Life Sciences"/>
    <n v="1"/>
    <n v="1434"/>
    <n v="2"/>
    <x v="0"/>
    <n v="91"/>
    <n v="3"/>
    <n v="1"/>
    <s v="Laboratory Technician"/>
    <n v="1"/>
    <s v="Married"/>
    <n v="2099"/>
    <s v="Upto 5k"/>
    <n v="7679"/>
    <n v="0"/>
    <s v="Y"/>
    <s v="No"/>
    <n v="14"/>
    <n v="1"/>
    <n v="2"/>
    <n v="80"/>
    <n v="0"/>
    <n v="6"/>
    <n v="3"/>
    <n v="4"/>
    <n v="1"/>
    <n v="4"/>
  </r>
  <r>
    <x v="198"/>
    <n v="27"/>
    <s v="26-35"/>
    <x v="1"/>
    <s v="Travel_Rarely"/>
    <n v="1302"/>
    <x v="2"/>
    <n v="19"/>
    <n v="3"/>
    <s v="Other"/>
    <n v="1"/>
    <n v="1619"/>
    <n v="4"/>
    <x v="0"/>
    <n v="67"/>
    <n v="2"/>
    <n v="1"/>
    <s v="Laboratory Technician"/>
    <n v="1"/>
    <s v="Divorced"/>
    <n v="4066"/>
    <s v="Upto 5k"/>
    <n v="16290"/>
    <n v="1"/>
    <s v="Y"/>
    <s v="No"/>
    <n v="11"/>
    <n v="1"/>
    <n v="1"/>
    <n v="80"/>
    <n v="2"/>
    <n v="7"/>
    <n v="3"/>
    <n v="3"/>
    <n v="0"/>
    <n v="7"/>
  </r>
  <r>
    <x v="199"/>
    <n v="27"/>
    <s v="26-35"/>
    <x v="1"/>
    <s v="Travel_Rarely"/>
    <n v="486"/>
    <x v="3"/>
    <n v="8"/>
    <n v="3"/>
    <s v="Medical"/>
    <n v="1"/>
    <n v="1647"/>
    <n v="2"/>
    <x v="1"/>
    <n v="86"/>
    <n v="4"/>
    <n v="1"/>
    <s v="Research Scientist"/>
    <n v="3"/>
    <s v="Married"/>
    <n v="3517"/>
    <s v="Upto 5k"/>
    <n v="22490"/>
    <n v="7"/>
    <s v="Y"/>
    <s v="No"/>
    <n v="17"/>
    <n v="1"/>
    <n v="1"/>
    <n v="80"/>
    <n v="0"/>
    <n v="5"/>
    <n v="0"/>
    <n v="3"/>
    <n v="0"/>
    <n v="2"/>
  </r>
  <r>
    <x v="200"/>
    <n v="27"/>
    <s v="26-35"/>
    <x v="1"/>
    <s v="Travel_Frequently"/>
    <n v="591"/>
    <x v="2"/>
    <n v="2"/>
    <n v="3"/>
    <s v="Medical"/>
    <n v="1"/>
    <n v="1648"/>
    <n v="4"/>
    <x v="0"/>
    <n v="87"/>
    <n v="3"/>
    <n v="1"/>
    <s v="Research Scientist"/>
    <n v="4"/>
    <s v="Single"/>
    <n v="2580"/>
    <s v="Upto 5k"/>
    <n v="6297"/>
    <n v="2"/>
    <s v="Y"/>
    <s v="No"/>
    <n v="13"/>
    <n v="1"/>
    <n v="3"/>
    <n v="80"/>
    <n v="0"/>
    <n v="6"/>
    <n v="0"/>
    <n v="2"/>
    <n v="1"/>
    <n v="2"/>
  </r>
  <r>
    <x v="201"/>
    <n v="27"/>
    <s v="26-35"/>
    <x v="1"/>
    <s v="Travel_Rarely"/>
    <n v="1054"/>
    <x v="3"/>
    <n v="8"/>
    <n v="3"/>
    <s v="Medical"/>
    <n v="1"/>
    <n v="1751"/>
    <n v="3"/>
    <x v="1"/>
    <n v="67"/>
    <n v="3"/>
    <n v="1"/>
    <s v="Research Scientist"/>
    <n v="4"/>
    <s v="Single"/>
    <n v="3445"/>
    <s v="Upto 5k"/>
    <n v="6152"/>
    <n v="1"/>
    <s v="Y"/>
    <s v="No"/>
    <n v="11"/>
    <n v="1"/>
    <n v="3"/>
    <n v="80"/>
    <n v="0"/>
    <n v="6"/>
    <n v="5"/>
    <n v="2"/>
    <n v="1"/>
    <n v="4"/>
  </r>
  <r>
    <x v="202"/>
    <n v="27"/>
    <s v="26-35"/>
    <x v="0"/>
    <s v="Travel_Frequently"/>
    <n v="1297"/>
    <x v="2"/>
    <n v="5"/>
    <n v="2"/>
    <s v="Life Sciences"/>
    <n v="1"/>
    <n v="1850"/>
    <n v="4"/>
    <x v="1"/>
    <n v="53"/>
    <n v="3"/>
    <n v="1"/>
    <s v="Laboratory Technician"/>
    <n v="4"/>
    <s v="Single"/>
    <n v="2379"/>
    <s v="Upto 5k"/>
    <n v="19826"/>
    <n v="0"/>
    <s v="Y"/>
    <s v="Yes"/>
    <n v="14"/>
    <n v="1"/>
    <n v="3"/>
    <n v="80"/>
    <n v="0"/>
    <n v="6"/>
    <n v="3"/>
    <n v="2"/>
    <n v="0"/>
    <n v="2"/>
  </r>
  <r>
    <x v="203"/>
    <n v="27"/>
    <s v="26-35"/>
    <x v="1"/>
    <s v="Travel_Rarely"/>
    <n v="728"/>
    <x v="3"/>
    <n v="23"/>
    <n v="1"/>
    <s v="Medical"/>
    <n v="1"/>
    <n v="1864"/>
    <n v="2"/>
    <x v="1"/>
    <n v="36"/>
    <n v="2"/>
    <n v="2"/>
    <s v="Sales Representative"/>
    <n v="3"/>
    <s v="Married"/>
    <n v="3540"/>
    <s v="Upto 5k"/>
    <n v="7018"/>
    <n v="1"/>
    <s v="Y"/>
    <s v="No"/>
    <n v="21"/>
    <n v="1"/>
    <n v="4"/>
    <n v="80"/>
    <n v="1"/>
    <n v="9"/>
    <n v="5"/>
    <n v="3"/>
    <n v="5"/>
    <n v="8"/>
  </r>
  <r>
    <x v="204"/>
    <n v="27"/>
    <s v="26-35"/>
    <x v="1"/>
    <s v="Travel_Frequently"/>
    <n v="1131"/>
    <x v="2"/>
    <n v="15"/>
    <n v="3"/>
    <s v="Life Sciences"/>
    <n v="1"/>
    <n v="1870"/>
    <n v="4"/>
    <x v="1"/>
    <n v="77"/>
    <n v="2"/>
    <n v="1"/>
    <s v="Research Scientist"/>
    <n v="1"/>
    <s v="Married"/>
    <n v="4774"/>
    <s v="Upto 5k"/>
    <n v="23844"/>
    <n v="0"/>
    <s v="Y"/>
    <s v="No"/>
    <n v="19"/>
    <n v="1"/>
    <n v="4"/>
    <n v="80"/>
    <n v="1"/>
    <n v="8"/>
    <n v="2"/>
    <n v="2"/>
    <n v="7"/>
    <n v="3"/>
  </r>
  <r>
    <x v="205"/>
    <n v="27"/>
    <s v="26-35"/>
    <x v="1"/>
    <s v="Travel_Rarely"/>
    <n v="511"/>
    <x v="3"/>
    <n v="2"/>
    <n v="2"/>
    <s v="Medical"/>
    <n v="1"/>
    <n v="1898"/>
    <n v="1"/>
    <x v="1"/>
    <n v="89"/>
    <n v="4"/>
    <n v="2"/>
    <s v="Sales Executive"/>
    <n v="3"/>
    <s v="Single"/>
    <n v="6500"/>
    <s v="5k-10k"/>
    <n v="26997"/>
    <n v="0"/>
    <s v="Y"/>
    <s v="No"/>
    <n v="14"/>
    <n v="1"/>
    <n v="2"/>
    <n v="80"/>
    <n v="0"/>
    <n v="9"/>
    <n v="5"/>
    <n v="2"/>
    <n v="0"/>
    <n v="7"/>
  </r>
  <r>
    <x v="206"/>
    <n v="27"/>
    <s v="26-35"/>
    <x v="1"/>
    <s v="TravelRarely"/>
    <n v="1354"/>
    <x v="2"/>
    <n v="2"/>
    <n v="4"/>
    <s v="Technical Degree"/>
    <n v="1"/>
    <n v="1931"/>
    <n v="2"/>
    <x v="0"/>
    <n v="41"/>
    <n v="3"/>
    <n v="1"/>
    <s v="Research Scientist"/>
    <n v="2"/>
    <s v="Married"/>
    <n v="2226"/>
    <s v="Upto 5k"/>
    <n v="6073"/>
    <n v="1"/>
    <s v="Y"/>
    <s v="No"/>
    <n v="11"/>
    <n v="1"/>
    <n v="3"/>
    <n v="80"/>
    <n v="1"/>
    <n v="6"/>
    <n v="3"/>
    <n v="2"/>
    <n v="1"/>
    <n v="2"/>
  </r>
  <r>
    <x v="207"/>
    <n v="27"/>
    <s v="26-35"/>
    <x v="0"/>
    <s v="Travel_Frequently"/>
    <n v="1337"/>
    <x v="3"/>
    <n v="22"/>
    <n v="3"/>
    <s v="Human Resources"/>
    <n v="1"/>
    <n v="1944"/>
    <n v="1"/>
    <x v="1"/>
    <n v="58"/>
    <n v="2"/>
    <n v="1"/>
    <s v="Human Resources"/>
    <n v="2"/>
    <s v="Married"/>
    <n v="2863"/>
    <s v="Upto 5k"/>
    <n v="19555"/>
    <n v="1"/>
    <s v="Y"/>
    <s v="No"/>
    <n v="12"/>
    <n v="1"/>
    <n v="1"/>
    <n v="80"/>
    <n v="0"/>
    <n v="1"/>
    <n v="2"/>
    <n v="3"/>
    <n v="0"/>
    <n v="0"/>
  </r>
  <r>
    <x v="208"/>
    <n v="27"/>
    <s v="26-35"/>
    <x v="1"/>
    <s v="Travel_Rarely"/>
    <n v="954"/>
    <x v="2"/>
    <n v="9"/>
    <n v="3"/>
    <s v="Marketing"/>
    <n v="1"/>
    <n v="1965"/>
    <n v="4"/>
    <x v="0"/>
    <n v="44"/>
    <n v="3"/>
    <n v="2"/>
    <s v="Sales Executive"/>
    <n v="4"/>
    <s v="Single"/>
    <n v="4105"/>
    <s v="Upto 5k"/>
    <n v="5099"/>
    <n v="1"/>
    <s v="Y"/>
    <s v="No"/>
    <n v="14"/>
    <n v="1"/>
    <n v="1"/>
    <n v="80"/>
    <n v="0"/>
    <n v="7"/>
    <n v="5"/>
    <n v="3"/>
    <n v="0"/>
    <n v="7"/>
  </r>
  <r>
    <x v="209"/>
    <n v="27"/>
    <s v="26-35"/>
    <x v="0"/>
    <s v="Travel_Rarely"/>
    <n v="155"/>
    <x v="3"/>
    <n v="4"/>
    <n v="3"/>
    <s v="Life Sciences"/>
    <n v="1"/>
    <n v="2064"/>
    <n v="2"/>
    <x v="0"/>
    <n v="87"/>
    <n v="4"/>
    <n v="2"/>
    <s v="Manufacturing Director"/>
    <n v="2"/>
    <s v="Married"/>
    <n v="6142"/>
    <s v="5k-10k"/>
    <n v="5174"/>
    <n v="1"/>
    <s v="Y"/>
    <s v="Yes"/>
    <n v="20"/>
    <n v="1"/>
    <n v="2"/>
    <n v="80"/>
    <n v="1"/>
    <n v="6"/>
    <n v="0"/>
    <n v="3"/>
    <n v="0"/>
    <n v="3"/>
  </r>
  <r>
    <x v="209"/>
    <n v="27"/>
    <s v="26-35"/>
    <x v="0"/>
    <s v="Travel_Rarely"/>
    <n v="155"/>
    <x v="2"/>
    <n v="4"/>
    <n v="3"/>
    <s v="Life Sciences"/>
    <n v="1"/>
    <n v="2064"/>
    <n v="2"/>
    <x v="0"/>
    <n v="87"/>
    <n v="4"/>
    <n v="2"/>
    <s v="Manufacturing Director"/>
    <n v="2"/>
    <s v="Married"/>
    <n v="6142"/>
    <s v="5k-10k"/>
    <n v="5174"/>
    <n v="1"/>
    <s v="Y"/>
    <s v="Yes"/>
    <n v="20"/>
    <n v="1"/>
    <n v="2"/>
    <n v="80"/>
    <n v="1"/>
    <n v="6"/>
    <n v="0"/>
    <n v="3"/>
    <n v="0"/>
    <n v="3"/>
  </r>
  <r>
    <x v="210"/>
    <n v="28"/>
    <s v="26-35"/>
    <x v="0"/>
    <s v="Travel_Rarely"/>
    <n v="103"/>
    <x v="3"/>
    <n v="24"/>
    <n v="3"/>
    <s v="Life Sciences"/>
    <n v="1"/>
    <n v="19"/>
    <n v="3"/>
    <x v="0"/>
    <n v="50"/>
    <n v="2"/>
    <n v="1"/>
    <s v="Laboratory Technician"/>
    <n v="3"/>
    <s v="Single"/>
    <n v="2028"/>
    <s v="Upto 5k"/>
    <n v="12947"/>
    <n v="5"/>
    <s v="Y"/>
    <s v="Yes"/>
    <n v="14"/>
    <n v="1"/>
    <n v="2"/>
    <n v="80"/>
    <n v="0"/>
    <n v="6"/>
    <n v="4"/>
    <n v="3"/>
    <n v="0"/>
    <n v="3"/>
  </r>
  <r>
    <x v="211"/>
    <n v="28"/>
    <s v="26-35"/>
    <x v="0"/>
    <s v="Travel_Rarely"/>
    <n v="1434"/>
    <x v="2"/>
    <n v="5"/>
    <n v="4"/>
    <s v="Technical Degree"/>
    <n v="1"/>
    <n v="65"/>
    <n v="3"/>
    <x v="0"/>
    <n v="50"/>
    <n v="3"/>
    <n v="1"/>
    <s v="Laboratory Technician"/>
    <n v="3"/>
    <s v="Single"/>
    <n v="3441"/>
    <s v="Upto 5k"/>
    <n v="11179"/>
    <n v="1"/>
    <s v="Y"/>
    <s v="Yes"/>
    <n v="13"/>
    <n v="1"/>
    <n v="3"/>
    <n v="80"/>
    <n v="0"/>
    <n v="2"/>
    <n v="3"/>
    <n v="2"/>
    <n v="2"/>
    <n v="2"/>
  </r>
  <r>
    <x v="212"/>
    <n v="28"/>
    <s v="26-35"/>
    <x v="1"/>
    <s v="Non-Travel"/>
    <n v="120"/>
    <x v="3"/>
    <n v="4"/>
    <n v="3"/>
    <s v="Medical"/>
    <n v="1"/>
    <n v="129"/>
    <n v="2"/>
    <x v="0"/>
    <n v="43"/>
    <n v="3"/>
    <n v="2"/>
    <s v="Sales Executive"/>
    <n v="3"/>
    <s v="Married"/>
    <n v="4221"/>
    <s v="Upto 5k"/>
    <n v="8863"/>
    <n v="1"/>
    <s v="Y"/>
    <s v="No"/>
    <n v="15"/>
    <n v="1"/>
    <n v="2"/>
    <n v="80"/>
    <n v="0"/>
    <n v="5"/>
    <n v="3"/>
    <n v="4"/>
    <n v="0"/>
    <n v="4"/>
  </r>
  <r>
    <x v="213"/>
    <n v="28"/>
    <s v="26-35"/>
    <x v="1"/>
    <s v="Travel_Rarely"/>
    <n v="440"/>
    <x v="2"/>
    <n v="21"/>
    <n v="3"/>
    <s v="Medical"/>
    <n v="1"/>
    <n v="221"/>
    <n v="3"/>
    <x v="0"/>
    <n v="42"/>
    <n v="3"/>
    <n v="1"/>
    <s v="Research Scientist"/>
    <n v="4"/>
    <s v="Married"/>
    <n v="2713"/>
    <s v="Upto 5k"/>
    <n v="6672"/>
    <n v="1"/>
    <s v="Y"/>
    <s v="No"/>
    <n v="11"/>
    <n v="1"/>
    <n v="3"/>
    <n v="80"/>
    <n v="1"/>
    <n v="5"/>
    <n v="2"/>
    <n v="1"/>
    <n v="0"/>
    <n v="2"/>
  </r>
  <r>
    <x v="214"/>
    <n v="28"/>
    <s v="26-35"/>
    <x v="0"/>
    <s v="Travel_Rarely"/>
    <n v="529"/>
    <x v="3"/>
    <n v="2"/>
    <n v="4"/>
    <s v="Life Sciences"/>
    <n v="1"/>
    <n v="364"/>
    <n v="1"/>
    <x v="0"/>
    <n v="79"/>
    <n v="3"/>
    <n v="1"/>
    <s v="Laboratory Technician"/>
    <n v="3"/>
    <s v="Single"/>
    <n v="3485"/>
    <s v="Upto 5k"/>
    <n v="14935"/>
    <n v="2"/>
    <s v="Y"/>
    <s v="No"/>
    <n v="11"/>
    <n v="1"/>
    <n v="3"/>
    <n v="80"/>
    <n v="0"/>
    <n v="5"/>
    <n v="5"/>
    <n v="1"/>
    <n v="0"/>
    <n v="0"/>
  </r>
  <r>
    <x v="215"/>
    <n v="28"/>
    <s v="26-35"/>
    <x v="1"/>
    <s v="Travel_Rarely"/>
    <n v="1158"/>
    <x v="2"/>
    <n v="9"/>
    <n v="3"/>
    <s v="Medical"/>
    <n v="1"/>
    <n v="377"/>
    <n v="4"/>
    <x v="0"/>
    <n v="94"/>
    <n v="3"/>
    <n v="1"/>
    <s v="Research Scientist"/>
    <n v="4"/>
    <s v="Married"/>
    <n v="2070"/>
    <s v="Upto 5k"/>
    <n v="2613"/>
    <n v="1"/>
    <s v="Y"/>
    <s v="No"/>
    <n v="23"/>
    <n v="1"/>
    <n v="4"/>
    <n v="80"/>
    <n v="1"/>
    <n v="5"/>
    <n v="3"/>
    <n v="2"/>
    <n v="0"/>
    <n v="4"/>
  </r>
  <r>
    <x v="216"/>
    <n v="28"/>
    <s v="26-35"/>
    <x v="1"/>
    <s v="Travel_Rarely"/>
    <n v="1117"/>
    <x v="3"/>
    <n v="8"/>
    <n v="2"/>
    <s v="Life Sciences"/>
    <n v="1"/>
    <n v="395"/>
    <n v="4"/>
    <x v="1"/>
    <n v="66"/>
    <n v="3"/>
    <n v="1"/>
    <s v="Research Scientist"/>
    <n v="4"/>
    <s v="Single"/>
    <n v="3310"/>
    <s v="Upto 5k"/>
    <n v="4488"/>
    <n v="1"/>
    <s v="Y"/>
    <s v="No"/>
    <n v="21"/>
    <n v="1"/>
    <n v="4"/>
    <n v="80"/>
    <n v="0"/>
    <n v="5"/>
    <n v="3"/>
    <n v="3"/>
    <n v="0"/>
    <n v="2"/>
  </r>
  <r>
    <x v="217"/>
    <n v="28"/>
    <s v="26-35"/>
    <x v="1"/>
    <s v="Travel_Rarely"/>
    <n v="1476"/>
    <x v="2"/>
    <n v="16"/>
    <n v="2"/>
    <s v="Medical"/>
    <n v="1"/>
    <n v="412"/>
    <n v="2"/>
    <x v="0"/>
    <n v="68"/>
    <n v="4"/>
    <n v="2"/>
    <s v="Healthcare Representative"/>
    <n v="1"/>
    <s v="Single"/>
    <n v="5661"/>
    <s v="5k-10k"/>
    <n v="4824"/>
    <n v="0"/>
    <s v="Y"/>
    <s v="No"/>
    <n v="19"/>
    <n v="1"/>
    <n v="3"/>
    <n v="80"/>
    <n v="0"/>
    <n v="9"/>
    <n v="2"/>
    <n v="3"/>
    <n v="0"/>
    <n v="7"/>
  </r>
  <r>
    <x v="218"/>
    <n v="28"/>
    <s v="26-35"/>
    <x v="0"/>
    <s v="Travel_Rarely"/>
    <n v="1157"/>
    <x v="3"/>
    <n v="2"/>
    <n v="4"/>
    <s v="Medical"/>
    <n v="1"/>
    <n v="440"/>
    <n v="1"/>
    <x v="0"/>
    <n v="84"/>
    <n v="1"/>
    <n v="1"/>
    <s v="Research Scientist"/>
    <n v="4"/>
    <s v="Married"/>
    <n v="3464"/>
    <s v="Upto 5k"/>
    <n v="24737"/>
    <n v="5"/>
    <s v="Y"/>
    <s v="Yes"/>
    <n v="13"/>
    <n v="1"/>
    <n v="4"/>
    <n v="80"/>
    <n v="0"/>
    <n v="5"/>
    <n v="4"/>
    <n v="2"/>
    <n v="2"/>
    <n v="2"/>
  </r>
  <r>
    <x v="219"/>
    <n v="28"/>
    <s v="26-35"/>
    <x v="1"/>
    <s v="Travel_Rarely"/>
    <n v="304"/>
    <x v="2"/>
    <n v="9"/>
    <n v="4"/>
    <s v="Life Sciences"/>
    <n v="1"/>
    <n v="498"/>
    <n v="2"/>
    <x v="0"/>
    <n v="92"/>
    <n v="3"/>
    <n v="2"/>
    <s v="Sales Executive"/>
    <n v="4"/>
    <s v="Single"/>
    <n v="5253"/>
    <s v="5k-10k"/>
    <n v="20750"/>
    <n v="1"/>
    <s v="Y"/>
    <s v="No"/>
    <n v="16"/>
    <n v="1"/>
    <n v="4"/>
    <n v="80"/>
    <n v="0"/>
    <n v="7"/>
    <n v="1"/>
    <n v="3"/>
    <n v="0"/>
    <n v="7"/>
  </r>
  <r>
    <x v="220"/>
    <n v="28"/>
    <s v="26-35"/>
    <x v="1"/>
    <s v="Travel_Rarely"/>
    <n v="1300"/>
    <x v="3"/>
    <n v="17"/>
    <n v="2"/>
    <s v="Medical"/>
    <n v="1"/>
    <n v="536"/>
    <n v="3"/>
    <x v="0"/>
    <n v="79"/>
    <n v="3"/>
    <n v="2"/>
    <s v="Laboratory Technician"/>
    <n v="1"/>
    <s v="Divorced"/>
    <n v="4558"/>
    <s v="Upto 5k"/>
    <n v="13535"/>
    <n v="1"/>
    <s v="Y"/>
    <s v="No"/>
    <n v="12"/>
    <n v="1"/>
    <n v="4"/>
    <n v="80"/>
    <n v="1"/>
    <n v="10"/>
    <n v="2"/>
    <n v="3"/>
    <n v="1"/>
    <m/>
  </r>
  <r>
    <x v="221"/>
    <n v="28"/>
    <s v="26-35"/>
    <x v="0"/>
    <s v="Travel_Rarely"/>
    <n v="654"/>
    <x v="2"/>
    <n v="1"/>
    <n v="2"/>
    <s v="Life Sciences"/>
    <n v="1"/>
    <n v="741"/>
    <n v="1"/>
    <x v="1"/>
    <n v="67"/>
    <n v="1"/>
    <n v="1"/>
    <s v="Research Scientist"/>
    <n v="2"/>
    <s v="Single"/>
    <n v="2216"/>
    <s v="Upto 5k"/>
    <n v="3872"/>
    <n v="7"/>
    <s v="Y"/>
    <s v="Yes"/>
    <n v="13"/>
    <n v="1"/>
    <n v="4"/>
    <n v="80"/>
    <n v="0"/>
    <n v="10"/>
    <n v="4"/>
    <n v="3"/>
    <n v="3"/>
    <n v="7"/>
  </r>
  <r>
    <x v="222"/>
    <n v="28"/>
    <s v="26-35"/>
    <x v="0"/>
    <s v="Travel_Rarely"/>
    <n v="890"/>
    <x v="3"/>
    <n v="2"/>
    <n v="4"/>
    <s v="Medical"/>
    <n v="1"/>
    <n v="828"/>
    <n v="3"/>
    <x v="0"/>
    <n v="46"/>
    <n v="3"/>
    <n v="1"/>
    <s v="Research Scientist"/>
    <n v="3"/>
    <s v="Single"/>
    <n v="4382"/>
    <s v="Upto 5k"/>
    <n v="16374"/>
    <n v="6"/>
    <s v="Y"/>
    <s v="No"/>
    <n v="17"/>
    <n v="1"/>
    <n v="4"/>
    <n v="80"/>
    <n v="0"/>
    <n v="5"/>
    <n v="3"/>
    <n v="2"/>
    <n v="2"/>
    <n v="1"/>
  </r>
  <r>
    <x v="223"/>
    <n v="28"/>
    <s v="26-35"/>
    <x v="0"/>
    <s v="Travel_Rarely"/>
    <n v="760"/>
    <x v="2"/>
    <n v="2"/>
    <n v="4"/>
    <s v="Marketing"/>
    <n v="1"/>
    <n v="846"/>
    <n v="2"/>
    <x v="1"/>
    <n v="81"/>
    <n v="3"/>
    <n v="2"/>
    <s v="Sales Executive"/>
    <n v="2"/>
    <s v="Married"/>
    <n v="4779"/>
    <s v="Upto 5k"/>
    <n v="3698"/>
    <n v="1"/>
    <s v="Y"/>
    <s v="Yes"/>
    <n v="20"/>
    <n v="1"/>
    <n v="1"/>
    <n v="80"/>
    <n v="0"/>
    <n v="8"/>
    <n v="2"/>
    <n v="3"/>
    <n v="7"/>
    <n v="5"/>
  </r>
  <r>
    <x v="224"/>
    <n v="28"/>
    <s v="26-35"/>
    <x v="1"/>
    <s v="Travel_Rarely"/>
    <n v="1169"/>
    <x v="3"/>
    <n v="8"/>
    <n v="2"/>
    <s v="Medical"/>
    <n v="1"/>
    <n v="869"/>
    <n v="2"/>
    <x v="0"/>
    <n v="63"/>
    <n v="2"/>
    <n v="1"/>
    <s v="Human Resources"/>
    <n v="4"/>
    <s v="Divorced"/>
    <n v="4936"/>
    <s v="Upto 5k"/>
    <n v="23965"/>
    <n v="1"/>
    <s v="Y"/>
    <s v="No"/>
    <n v="13"/>
    <n v="1"/>
    <n v="4"/>
    <n v="80"/>
    <n v="1"/>
    <n v="6"/>
    <n v="6"/>
    <n v="3"/>
    <n v="0"/>
    <n v="4"/>
  </r>
  <r>
    <x v="225"/>
    <n v="28"/>
    <s v="26-35"/>
    <x v="1"/>
    <s v="Travel_Rarely"/>
    <n v="821"/>
    <x v="2"/>
    <n v="5"/>
    <n v="4"/>
    <s v="Medical"/>
    <n v="1"/>
    <n v="916"/>
    <n v="1"/>
    <x v="0"/>
    <n v="98"/>
    <n v="3"/>
    <n v="2"/>
    <s v="Sales Executive"/>
    <n v="4"/>
    <s v="Single"/>
    <n v="4908"/>
    <s v="Upto 5k"/>
    <n v="24252"/>
    <n v="1"/>
    <s v="Y"/>
    <s v="No"/>
    <n v="14"/>
    <n v="1"/>
    <n v="2"/>
    <n v="80"/>
    <n v="0"/>
    <n v="4"/>
    <n v="3"/>
    <n v="3"/>
    <n v="0"/>
    <n v="2"/>
  </r>
  <r>
    <x v="226"/>
    <n v="28"/>
    <s v="26-35"/>
    <x v="1"/>
    <s v="Travel_Rarely"/>
    <n v="995"/>
    <x v="3"/>
    <n v="9"/>
    <n v="3"/>
    <s v="Medical"/>
    <n v="1"/>
    <n v="930"/>
    <n v="3"/>
    <x v="1"/>
    <n v="77"/>
    <n v="3"/>
    <n v="1"/>
    <s v="Research Scientist"/>
    <n v="3"/>
    <s v="Divorced"/>
    <n v="2377"/>
    <s v="Upto 5k"/>
    <n v="9834"/>
    <n v="5"/>
    <s v="Y"/>
    <s v="No"/>
    <n v="18"/>
    <n v="1"/>
    <n v="2"/>
    <n v="80"/>
    <n v="1"/>
    <n v="6"/>
    <n v="2"/>
    <n v="3"/>
    <n v="2"/>
    <n v="2"/>
  </r>
  <r>
    <x v="227"/>
    <n v="28"/>
    <s v="26-35"/>
    <x v="1"/>
    <s v="Travel_Rarely"/>
    <n v="1144"/>
    <x v="1"/>
    <n v="10"/>
    <n v="1"/>
    <s v="Medical"/>
    <n v="1"/>
    <n v="1056"/>
    <n v="4"/>
    <x v="0"/>
    <n v="74"/>
    <n v="3"/>
    <n v="1"/>
    <s v="Sales Representative"/>
    <n v="2"/>
    <s v="Married"/>
    <n v="1052"/>
    <s v="Upto 5k"/>
    <n v="23384"/>
    <n v="1"/>
    <s v="Y"/>
    <s v="No"/>
    <n v="22"/>
    <n v="1"/>
    <n v="2"/>
    <n v="80"/>
    <n v="0"/>
    <n v="1"/>
    <n v="5"/>
    <n v="3"/>
    <n v="0"/>
    <n v="0"/>
  </r>
  <r>
    <x v="228"/>
    <n v="28"/>
    <s v="26-35"/>
    <x v="0"/>
    <s v="Non-Travel"/>
    <n v="1366"/>
    <x v="0"/>
    <n v="24"/>
    <n v="2"/>
    <s v="Technical Degree"/>
    <n v="1"/>
    <n v="1082"/>
    <n v="2"/>
    <x v="0"/>
    <n v="72"/>
    <n v="2"/>
    <n v="3"/>
    <s v="Healthcare Representative"/>
    <n v="1"/>
    <s v="Single"/>
    <n v="8722"/>
    <s v="5k-10k"/>
    <n v="12355"/>
    <n v="1"/>
    <s v="Y"/>
    <s v="No"/>
    <n v="12"/>
    <n v="1"/>
    <n v="1"/>
    <n v="80"/>
    <n v="0"/>
    <n v="10"/>
    <n v="2"/>
    <n v="2"/>
    <n v="1"/>
    <n v="9"/>
  </r>
  <r>
    <x v="229"/>
    <n v="28"/>
    <s v="26-35"/>
    <x v="1"/>
    <s v="Travel_Rarely"/>
    <n v="857"/>
    <x v="0"/>
    <n v="10"/>
    <n v="3"/>
    <s v="Other"/>
    <n v="1"/>
    <n v="1097"/>
    <n v="3"/>
    <x v="1"/>
    <n v="59"/>
    <n v="3"/>
    <n v="2"/>
    <s v="Research Scientist"/>
    <n v="3"/>
    <s v="Single"/>
    <n v="3660"/>
    <s v="Upto 5k"/>
    <n v="7909"/>
    <n v="3"/>
    <s v="Y"/>
    <s v="No"/>
    <n v="13"/>
    <n v="1"/>
    <n v="4"/>
    <n v="80"/>
    <n v="0"/>
    <n v="10"/>
    <n v="4"/>
    <n v="4"/>
    <n v="1"/>
    <n v="7"/>
  </r>
  <r>
    <x v="230"/>
    <n v="28"/>
    <s v="26-35"/>
    <x v="1"/>
    <s v="Travel_Rarely"/>
    <n v="895"/>
    <x v="0"/>
    <n v="15"/>
    <n v="2"/>
    <s v="Life Sciences"/>
    <n v="1"/>
    <n v="1102"/>
    <n v="1"/>
    <x v="0"/>
    <n v="50"/>
    <n v="3"/>
    <n v="1"/>
    <s v="Laboratory Technician"/>
    <n v="3"/>
    <s v="Divorced"/>
    <n v="2207"/>
    <s v="Upto 5k"/>
    <n v="22482"/>
    <n v="1"/>
    <s v="Y"/>
    <s v="No"/>
    <n v="16"/>
    <n v="1"/>
    <n v="4"/>
    <n v="80"/>
    <n v="1"/>
    <n v="4"/>
    <n v="5"/>
    <n v="2"/>
    <n v="2"/>
    <n v="2"/>
  </r>
  <r>
    <x v="231"/>
    <n v="28"/>
    <s v="26-35"/>
    <x v="0"/>
    <s v="Travel_Frequently"/>
    <n v="1009"/>
    <x v="0"/>
    <n v="1"/>
    <n v="3"/>
    <s v="Medical"/>
    <n v="1"/>
    <n v="1111"/>
    <n v="1"/>
    <x v="0"/>
    <n v="45"/>
    <n v="2"/>
    <n v="1"/>
    <s v="Laboratory Technician"/>
    <n v="2"/>
    <s v="Divorced"/>
    <n v="2596"/>
    <s v="Upto 5k"/>
    <n v="7160"/>
    <n v="1"/>
    <s v="Y"/>
    <s v="No"/>
    <n v="15"/>
    <n v="1"/>
    <n v="1"/>
    <n v="80"/>
    <n v="2"/>
    <n v="1"/>
    <n v="2"/>
    <n v="3"/>
    <n v="0"/>
    <n v="0"/>
  </r>
  <r>
    <x v="232"/>
    <n v="28"/>
    <s v="26-35"/>
    <x v="1"/>
    <s v="Travel_Rarely"/>
    <n v="950"/>
    <x v="0"/>
    <n v="3"/>
    <n v="3"/>
    <s v="Medical"/>
    <n v="1"/>
    <n v="1121"/>
    <n v="4"/>
    <x v="1"/>
    <n v="93"/>
    <n v="3"/>
    <n v="3"/>
    <s v="Manufacturing Director"/>
    <n v="2"/>
    <s v="Divorced"/>
    <n v="7655"/>
    <s v="5k-10k"/>
    <n v="8039"/>
    <n v="0"/>
    <s v="Y"/>
    <s v="No"/>
    <n v="17"/>
    <n v="1"/>
    <n v="2"/>
    <n v="80"/>
    <n v="3"/>
    <n v="10"/>
    <n v="3"/>
    <n v="2"/>
    <n v="1"/>
    <n v="7"/>
  </r>
  <r>
    <x v="233"/>
    <n v="28"/>
    <s v="26-35"/>
    <x v="1"/>
    <s v="Travel_Rarely"/>
    <n v="1451"/>
    <x v="0"/>
    <n v="2"/>
    <n v="1"/>
    <s v="Life Sciences"/>
    <n v="1"/>
    <n v="1136"/>
    <n v="1"/>
    <x v="0"/>
    <n v="67"/>
    <n v="2"/>
    <n v="1"/>
    <s v="Research Scientist"/>
    <n v="2"/>
    <s v="Married"/>
    <n v="3201"/>
    <s v="Upto 5k"/>
    <n v="19911"/>
    <n v="0"/>
    <s v="Y"/>
    <s v="No"/>
    <n v="17"/>
    <n v="1"/>
    <n v="1"/>
    <n v="80"/>
    <n v="0"/>
    <n v="6"/>
    <n v="2"/>
    <n v="1"/>
    <n v="0"/>
    <n v="4"/>
  </r>
  <r>
    <x v="234"/>
    <n v="28"/>
    <s v="26-35"/>
    <x v="0"/>
    <s v="Travel_Frequently"/>
    <n v="773"/>
    <x v="0"/>
    <n v="6"/>
    <n v="3"/>
    <s v="Life Sciences"/>
    <n v="1"/>
    <n v="1154"/>
    <n v="3"/>
    <x v="0"/>
    <n v="39"/>
    <n v="2"/>
    <n v="1"/>
    <s v="Research Scientist"/>
    <n v="3"/>
    <s v="Divorced"/>
    <n v="2703"/>
    <s v="Upto 5k"/>
    <n v="22088"/>
    <n v="1"/>
    <s v="Y"/>
    <s v="Yes"/>
    <n v="14"/>
    <n v="1"/>
    <n v="4"/>
    <n v="80"/>
    <n v="1"/>
    <n v="3"/>
    <n v="2"/>
    <n v="3"/>
    <n v="0"/>
    <n v="2"/>
  </r>
  <r>
    <x v="235"/>
    <n v="28"/>
    <s v="26-35"/>
    <x v="0"/>
    <s v="Travel_Rarely"/>
    <n v="1485"/>
    <x v="0"/>
    <n v="12"/>
    <n v="1"/>
    <s v="Life Sciences"/>
    <n v="1"/>
    <n v="1175"/>
    <n v="3"/>
    <x v="1"/>
    <n v="79"/>
    <n v="3"/>
    <n v="1"/>
    <s v="Laboratory Technician"/>
    <n v="4"/>
    <s v="Married"/>
    <n v="2515"/>
    <s v="Upto 5k"/>
    <n v="22955"/>
    <n v="1"/>
    <s v="Y"/>
    <s v="Yes"/>
    <n v="11"/>
    <n v="1"/>
    <n v="4"/>
    <n v="80"/>
    <n v="0"/>
    <n v="1"/>
    <n v="4"/>
    <n v="2"/>
    <n v="0"/>
    <n v="0"/>
  </r>
  <r>
    <x v="236"/>
    <n v="28"/>
    <s v="26-35"/>
    <x v="1"/>
    <s v="Travel_Rarely"/>
    <n v="1179"/>
    <x v="0"/>
    <n v="19"/>
    <n v="4"/>
    <s v="Medical"/>
    <n v="1"/>
    <n v="1216"/>
    <n v="4"/>
    <x v="0"/>
    <n v="78"/>
    <n v="2"/>
    <n v="1"/>
    <s v="Laboratory Technician"/>
    <n v="1"/>
    <s v="Married"/>
    <n v="3196"/>
    <s v="Upto 5k"/>
    <n v="12449"/>
    <n v="1"/>
    <s v="Y"/>
    <s v="No"/>
    <n v="12"/>
    <n v="1"/>
    <n v="3"/>
    <n v="80"/>
    <n v="3"/>
    <n v="6"/>
    <n v="2"/>
    <n v="3"/>
    <n v="3"/>
    <n v="3"/>
  </r>
  <r>
    <x v="237"/>
    <n v="28"/>
    <s v="26-35"/>
    <x v="0"/>
    <s v="Travel_Frequently"/>
    <n v="791"/>
    <x v="0"/>
    <n v="1"/>
    <n v="4"/>
    <s v="Medical"/>
    <n v="1"/>
    <n v="1286"/>
    <n v="4"/>
    <x v="0"/>
    <n v="44"/>
    <n v="3"/>
    <n v="1"/>
    <s v="Laboratory Technician"/>
    <n v="3"/>
    <s v="Single"/>
    <n v="2154"/>
    <s v="Upto 5k"/>
    <n v="6842"/>
    <n v="0"/>
    <s v="Y"/>
    <s v="Yes"/>
    <n v="11"/>
    <n v="1"/>
    <n v="3"/>
    <n v="80"/>
    <n v="0"/>
    <n v="5"/>
    <n v="2"/>
    <n v="2"/>
    <n v="0"/>
    <n v="2"/>
  </r>
  <r>
    <x v="238"/>
    <n v="28"/>
    <s v="26-35"/>
    <x v="0"/>
    <s v="Travel_Frequently"/>
    <n v="193"/>
    <x v="0"/>
    <n v="2"/>
    <n v="3"/>
    <s v="Life Sciences"/>
    <n v="1"/>
    <n v="1296"/>
    <n v="4"/>
    <x v="0"/>
    <n v="52"/>
    <n v="2"/>
    <n v="1"/>
    <s v="Laboratory Technician"/>
    <n v="4"/>
    <s v="Married"/>
    <n v="3867"/>
    <s v="Upto 5k"/>
    <n v="14222"/>
    <n v="1"/>
    <s v="Y"/>
    <s v="Yes"/>
    <n v="12"/>
    <n v="1"/>
    <n v="2"/>
    <n v="80"/>
    <n v="1"/>
    <n v="2"/>
    <n v="2"/>
    <n v="3"/>
    <n v="2"/>
    <n v="2"/>
  </r>
  <r>
    <x v="239"/>
    <n v="28"/>
    <s v="26-35"/>
    <x v="1"/>
    <s v="Travel_Rarely"/>
    <n v="640"/>
    <x v="0"/>
    <n v="1"/>
    <n v="3"/>
    <s v="Technical Degree"/>
    <n v="1"/>
    <n v="1301"/>
    <n v="4"/>
    <x v="0"/>
    <n v="84"/>
    <n v="3"/>
    <n v="1"/>
    <s v="Research Scientist"/>
    <n v="1"/>
    <s v="Single"/>
    <n v="2080"/>
    <s v="Upto 5k"/>
    <n v="4732"/>
    <n v="2"/>
    <s v="Y"/>
    <s v="No"/>
    <n v="11"/>
    <n v="1"/>
    <n v="2"/>
    <n v="80"/>
    <n v="0"/>
    <n v="5"/>
    <n v="2"/>
    <n v="2"/>
    <n v="1"/>
    <n v="2"/>
  </r>
  <r>
    <x v="240"/>
    <n v="28"/>
    <s v="26-35"/>
    <x v="1"/>
    <s v="Non-Travel"/>
    <n v="1476"/>
    <x v="0"/>
    <n v="1"/>
    <n v="3"/>
    <s v="Life Sciences"/>
    <n v="1"/>
    <n v="1315"/>
    <n v="3"/>
    <x v="1"/>
    <n v="55"/>
    <n v="1"/>
    <n v="2"/>
    <s v="Laboratory Technician"/>
    <n v="4"/>
    <s v="Married"/>
    <n v="6674"/>
    <s v="5k-10k"/>
    <n v="16392"/>
    <n v="0"/>
    <s v="Y"/>
    <s v="No"/>
    <n v="11"/>
    <n v="1"/>
    <n v="1"/>
    <n v="80"/>
    <n v="3"/>
    <n v="10"/>
    <n v="6"/>
    <n v="3"/>
    <n v="7"/>
    <n v="5"/>
  </r>
  <r>
    <x v="241"/>
    <n v="28"/>
    <s v="26-35"/>
    <x v="1"/>
    <s v="Travel_Rarely"/>
    <n v="736"/>
    <x v="1"/>
    <n v="26"/>
    <n v="3"/>
    <s v="Life Sciences"/>
    <n v="1"/>
    <n v="1387"/>
    <n v="3"/>
    <x v="0"/>
    <n v="48"/>
    <n v="2"/>
    <n v="2"/>
    <s v="Sales Executive"/>
    <n v="1"/>
    <s v="Married"/>
    <n v="4724"/>
    <s v="Upto 5k"/>
    <n v="24232"/>
    <n v="1"/>
    <s v="Y"/>
    <s v="No"/>
    <n v="11"/>
    <n v="1"/>
    <n v="3"/>
    <n v="80"/>
    <n v="1"/>
    <n v="5"/>
    <n v="0"/>
    <n v="3"/>
    <n v="0"/>
    <n v="4"/>
  </r>
  <r>
    <x v="242"/>
    <n v="28"/>
    <s v="26-35"/>
    <x v="1"/>
    <s v="Travel_Rarely"/>
    <n v="866"/>
    <x v="1"/>
    <n v="5"/>
    <n v="3"/>
    <s v="Medical"/>
    <n v="1"/>
    <n v="1469"/>
    <n v="4"/>
    <x v="0"/>
    <n v="84"/>
    <n v="3"/>
    <n v="2"/>
    <s v="Sales Executive"/>
    <n v="1"/>
    <s v="Single"/>
    <n v="8463"/>
    <s v="5k-10k"/>
    <n v="23490"/>
    <n v="0"/>
    <s v="Y"/>
    <s v="No"/>
    <n v="18"/>
    <n v="1"/>
    <n v="4"/>
    <n v="80"/>
    <n v="0"/>
    <n v="6"/>
    <n v="4"/>
    <n v="3"/>
    <n v="1"/>
    <n v="3"/>
  </r>
  <r>
    <x v="243"/>
    <n v="28"/>
    <s v="26-35"/>
    <x v="0"/>
    <s v="Travel_Frequently"/>
    <n v="1496"/>
    <x v="1"/>
    <n v="1"/>
    <n v="3"/>
    <s v="Technical Degree"/>
    <n v="1"/>
    <n v="1486"/>
    <n v="1"/>
    <x v="0"/>
    <n v="92"/>
    <n v="3"/>
    <n v="1"/>
    <s v="Sales Representative"/>
    <n v="3"/>
    <s v="Married"/>
    <n v="2909"/>
    <s v="Upto 5k"/>
    <n v="15747"/>
    <n v="3"/>
    <s v="Y"/>
    <s v="No"/>
    <n v="15"/>
    <n v="1"/>
    <n v="4"/>
    <n v="80"/>
    <n v="1"/>
    <n v="5"/>
    <n v="3"/>
    <n v="4"/>
    <n v="1"/>
    <n v="2"/>
  </r>
  <r>
    <x v="244"/>
    <n v="28"/>
    <s v="26-35"/>
    <x v="0"/>
    <s v="Travel_Frequently"/>
    <n v="289"/>
    <x v="0"/>
    <n v="2"/>
    <n v="2"/>
    <s v="Medical"/>
    <n v="1"/>
    <n v="1504"/>
    <n v="3"/>
    <x v="0"/>
    <n v="38"/>
    <n v="2"/>
    <n v="1"/>
    <s v="Laboratory Technician"/>
    <n v="1"/>
    <s v="Single"/>
    <n v="2561"/>
    <s v="Upto 5k"/>
    <n v="5355"/>
    <n v="7"/>
    <s v="Y"/>
    <s v="No"/>
    <n v="11"/>
    <n v="1"/>
    <n v="3"/>
    <n v="80"/>
    <n v="0"/>
    <n v="8"/>
    <n v="2"/>
    <n v="2"/>
    <n v="0"/>
    <n v="0"/>
  </r>
  <r>
    <x v="245"/>
    <n v="28"/>
    <s v="26-35"/>
    <x v="1"/>
    <s v="Travel_Rarely"/>
    <n v="1423"/>
    <x v="0"/>
    <n v="1"/>
    <n v="3"/>
    <s v="Life Sciences"/>
    <n v="1"/>
    <n v="1506"/>
    <n v="1"/>
    <x v="0"/>
    <n v="72"/>
    <n v="2"/>
    <n v="1"/>
    <s v="Research Scientist"/>
    <n v="3"/>
    <s v="Divorced"/>
    <n v="1563"/>
    <s v="Upto 5k"/>
    <n v="12530"/>
    <n v="1"/>
    <s v="Y"/>
    <s v="No"/>
    <n v="14"/>
    <n v="1"/>
    <n v="4"/>
    <n v="80"/>
    <n v="1"/>
    <n v="1"/>
    <n v="2"/>
    <n v="1"/>
    <n v="0"/>
    <n v="0"/>
  </r>
  <r>
    <x v="246"/>
    <n v="28"/>
    <s v="26-35"/>
    <x v="1"/>
    <s v="Travel_Frequently"/>
    <n v="467"/>
    <x v="1"/>
    <n v="7"/>
    <n v="3"/>
    <s v="Life Sciences"/>
    <n v="1"/>
    <n v="1507"/>
    <n v="3"/>
    <x v="0"/>
    <n v="55"/>
    <n v="3"/>
    <n v="2"/>
    <s v="Sales Executive"/>
    <n v="1"/>
    <s v="Single"/>
    <n v="4898"/>
    <s v="Upto 5k"/>
    <n v="11827"/>
    <n v="0"/>
    <s v="Y"/>
    <s v="No"/>
    <n v="14"/>
    <n v="1"/>
    <n v="4"/>
    <n v="80"/>
    <n v="0"/>
    <n v="5"/>
    <n v="5"/>
    <n v="3"/>
    <n v="1"/>
    <n v="3"/>
  </r>
  <r>
    <x v="247"/>
    <n v="28"/>
    <s v="26-35"/>
    <x v="1"/>
    <s v="Travel_Rarely"/>
    <n v="1083"/>
    <x v="0"/>
    <n v="29"/>
    <n v="1"/>
    <s v="Life Sciences"/>
    <n v="1"/>
    <n v="1514"/>
    <n v="3"/>
    <x v="0"/>
    <n v="96"/>
    <n v="1"/>
    <n v="2"/>
    <s v="Manufacturing Director"/>
    <n v="2"/>
    <s v="Married"/>
    <n v="6549"/>
    <s v="5k-10k"/>
    <n v="3173"/>
    <n v="1"/>
    <s v="Y"/>
    <s v="No"/>
    <n v="14"/>
    <n v="1"/>
    <n v="2"/>
    <n v="80"/>
    <n v="2"/>
    <n v="8"/>
    <n v="2"/>
    <n v="2"/>
    <n v="1"/>
    <n v="7"/>
  </r>
  <r>
    <x v="248"/>
    <n v="28"/>
    <s v="26-35"/>
    <x v="0"/>
    <s v="Travel_Rarely"/>
    <n v="329"/>
    <x v="0"/>
    <n v="24"/>
    <n v="3"/>
    <s v="Medical"/>
    <n v="1"/>
    <n v="1604"/>
    <n v="3"/>
    <x v="0"/>
    <n v="51"/>
    <n v="3"/>
    <n v="1"/>
    <s v="Laboratory Technician"/>
    <n v="2"/>
    <s v="Married"/>
    <n v="2408"/>
    <s v="Upto 5k"/>
    <n v="7324"/>
    <n v="1"/>
    <s v="Y"/>
    <s v="Yes"/>
    <n v="17"/>
    <n v="1"/>
    <n v="3"/>
    <n v="80"/>
    <n v="3"/>
    <n v="1"/>
    <n v="3"/>
    <n v="3"/>
    <n v="0"/>
    <n v="0"/>
  </r>
  <r>
    <x v="249"/>
    <n v="28"/>
    <s v="26-35"/>
    <x v="1"/>
    <s v="Travel_Rarely"/>
    <n v="580"/>
    <x v="0"/>
    <n v="27"/>
    <n v="3"/>
    <s v="Medical"/>
    <n v="1"/>
    <n v="1622"/>
    <n v="2"/>
    <x v="1"/>
    <n v="39"/>
    <n v="1"/>
    <n v="2"/>
    <s v="Manufacturing Director"/>
    <n v="1"/>
    <s v="Divorced"/>
    <n v="4877"/>
    <s v="Upto 5k"/>
    <n v="20460"/>
    <n v="0"/>
    <s v="Y"/>
    <s v="No"/>
    <n v="21"/>
    <n v="1"/>
    <n v="2"/>
    <n v="80"/>
    <n v="1"/>
    <n v="6"/>
    <n v="5"/>
    <n v="2"/>
    <n v="0"/>
    <n v="0"/>
  </r>
  <r>
    <x v="250"/>
    <n v="28"/>
    <s v="26-35"/>
    <x v="1"/>
    <s v="Travel_Rarely"/>
    <n v="1181"/>
    <x v="0"/>
    <n v="1"/>
    <n v="3"/>
    <s v="Life Sciences"/>
    <n v="1"/>
    <n v="1799"/>
    <n v="3"/>
    <x v="0"/>
    <n v="82"/>
    <n v="3"/>
    <n v="1"/>
    <s v="Research Scientist"/>
    <n v="4"/>
    <s v="Married"/>
    <n v="2044"/>
    <s v="Upto 5k"/>
    <n v="5531"/>
    <n v="1"/>
    <s v="Y"/>
    <s v="No"/>
    <n v="11"/>
    <n v="1"/>
    <n v="3"/>
    <n v="80"/>
    <n v="1"/>
    <n v="5"/>
    <n v="6"/>
    <n v="4"/>
    <n v="0"/>
    <n v="3"/>
  </r>
  <r>
    <x v="251"/>
    <n v="28"/>
    <s v="26-35"/>
    <x v="1"/>
    <s v="Travel_Rarely"/>
    <n v="1217"/>
    <x v="0"/>
    <n v="1"/>
    <n v="3"/>
    <s v="Medical"/>
    <n v="1"/>
    <n v="1834"/>
    <n v="3"/>
    <x v="1"/>
    <n v="67"/>
    <n v="3"/>
    <n v="1"/>
    <s v="Research Scientist"/>
    <n v="1"/>
    <s v="Married"/>
    <n v="3591"/>
    <s v="Upto 5k"/>
    <n v="12719"/>
    <n v="1"/>
    <s v="Y"/>
    <s v="No"/>
    <n v="25"/>
    <n v="1"/>
    <n v="3"/>
    <n v="80"/>
    <n v="1"/>
    <n v="3"/>
    <n v="3"/>
    <n v="3"/>
    <n v="1"/>
    <n v="2"/>
  </r>
  <r>
    <x v="252"/>
    <n v="28"/>
    <s v="26-35"/>
    <x v="1"/>
    <s v="Non-Travel"/>
    <n v="280"/>
    <x v="3"/>
    <n v="1"/>
    <n v="2"/>
    <s v="Life Sciences"/>
    <n v="1"/>
    <n v="1858"/>
    <n v="3"/>
    <x v="0"/>
    <n v="43"/>
    <n v="3"/>
    <n v="1"/>
    <s v="Human Resources"/>
    <n v="4"/>
    <s v="Divorced"/>
    <n v="2706"/>
    <s v="Upto 5k"/>
    <n v="10494"/>
    <n v="1"/>
    <s v="Y"/>
    <s v="No"/>
    <n v="15"/>
    <n v="1"/>
    <n v="2"/>
    <n v="80"/>
    <n v="1"/>
    <n v="3"/>
    <n v="2"/>
    <n v="3"/>
    <n v="2"/>
    <n v="2"/>
  </r>
  <r>
    <x v="253"/>
    <n v="28"/>
    <s v="26-35"/>
    <x v="1"/>
    <s v="Travel_Rarely"/>
    <n v="1172"/>
    <x v="1"/>
    <n v="3"/>
    <n v="3"/>
    <s v="Medical"/>
    <n v="1"/>
    <n v="1875"/>
    <n v="2"/>
    <x v="1"/>
    <n v="78"/>
    <n v="3"/>
    <n v="1"/>
    <s v="Sales Representative"/>
    <n v="2"/>
    <s v="Married"/>
    <n v="2856"/>
    <s v="Upto 5k"/>
    <n v="3692"/>
    <n v="1"/>
    <s v="Y"/>
    <s v="No"/>
    <n v="19"/>
    <n v="1"/>
    <n v="4"/>
    <n v="80"/>
    <n v="1"/>
    <n v="1"/>
    <n v="3"/>
    <n v="3"/>
    <n v="0"/>
    <n v="0"/>
  </r>
  <r>
    <x v="254"/>
    <n v="28"/>
    <s v="26-35"/>
    <x v="0"/>
    <s v="Travel_Frequently"/>
    <n v="783"/>
    <x v="1"/>
    <n v="1"/>
    <n v="2"/>
    <s v="Life Sciences"/>
    <n v="1"/>
    <n v="1927"/>
    <n v="3"/>
    <x v="0"/>
    <n v="42"/>
    <n v="2"/>
    <n v="2"/>
    <s v="Sales Executive"/>
    <n v="4"/>
    <s v="Married"/>
    <n v="6834"/>
    <s v="5k-10k"/>
    <n v="19255"/>
    <n v="1"/>
    <s v="Y"/>
    <s v="Yes"/>
    <n v="12"/>
    <n v="1"/>
    <n v="3"/>
    <n v="80"/>
    <n v="1"/>
    <n v="7"/>
    <n v="2"/>
    <n v="3"/>
    <n v="0"/>
    <n v="7"/>
  </r>
  <r>
    <x v="255"/>
    <n v="28"/>
    <s v="26-35"/>
    <x v="0"/>
    <s v="Travel_Rarely"/>
    <n v="1475"/>
    <x v="1"/>
    <n v="13"/>
    <n v="2"/>
    <s v="Marketing"/>
    <n v="1"/>
    <n v="1933"/>
    <n v="4"/>
    <x v="1"/>
    <n v="84"/>
    <n v="3"/>
    <n v="2"/>
    <s v="Sales Executive"/>
    <n v="3"/>
    <s v="Single"/>
    <n v="9854"/>
    <s v="5k-10k"/>
    <n v="23352"/>
    <n v="3"/>
    <s v="Y"/>
    <s v="Yes"/>
    <n v="11"/>
    <n v="1"/>
    <n v="4"/>
    <n v="80"/>
    <n v="0"/>
    <n v="6"/>
    <n v="0"/>
    <n v="3"/>
    <n v="2"/>
    <n v="2"/>
  </r>
  <r>
    <x v="256"/>
    <n v="28"/>
    <s v="26-35"/>
    <x v="1"/>
    <s v="Non-Travel"/>
    <n v="1103"/>
    <x v="0"/>
    <n v="16"/>
    <n v="3"/>
    <s v="Medical"/>
    <n v="1"/>
    <n v="1947"/>
    <n v="3"/>
    <x v="0"/>
    <n v="49"/>
    <n v="3"/>
    <n v="1"/>
    <s v="Research Scientist"/>
    <n v="3"/>
    <s v="Single"/>
    <n v="2144"/>
    <s v="Upto 5k"/>
    <n v="2122"/>
    <n v="1"/>
    <s v="Y"/>
    <s v="No"/>
    <n v="14"/>
    <n v="1"/>
    <n v="3"/>
    <n v="80"/>
    <n v="0"/>
    <n v="5"/>
    <n v="3"/>
    <n v="2"/>
    <n v="1"/>
    <n v="4"/>
  </r>
  <r>
    <x v="257"/>
    <n v="28"/>
    <s v="26-35"/>
    <x v="0"/>
    <s v="Travel_Rarely"/>
    <n v="1404"/>
    <x v="0"/>
    <n v="17"/>
    <n v="3"/>
    <s v="Technical Degree"/>
    <n v="1"/>
    <n v="1960"/>
    <n v="3"/>
    <x v="0"/>
    <n v="32"/>
    <n v="2"/>
    <n v="1"/>
    <s v="Laboratory Technician"/>
    <n v="4"/>
    <s v="Divorced"/>
    <n v="2367"/>
    <s v="Upto 5k"/>
    <n v="18779"/>
    <n v="5"/>
    <s v="Y"/>
    <s v="No"/>
    <n v="12"/>
    <n v="1"/>
    <n v="1"/>
    <n v="80"/>
    <n v="1"/>
    <n v="6"/>
    <n v="2"/>
    <n v="2"/>
    <n v="0"/>
    <n v="3"/>
  </r>
  <r>
    <x v="258"/>
    <n v="29"/>
    <s v="26-35"/>
    <x v="0"/>
    <s v="Travel_Rarely"/>
    <n v="153"/>
    <x v="0"/>
    <n v="15"/>
    <n v="2"/>
    <s v="Life Sciences"/>
    <n v="1"/>
    <n v="15"/>
    <n v="4"/>
    <x v="1"/>
    <n v="49"/>
    <n v="2"/>
    <n v="2"/>
    <s v="Laboratory Technician"/>
    <n v="3"/>
    <s v="Single"/>
    <n v="4193"/>
    <s v="Upto 5k"/>
    <n v="12682"/>
    <n v="0"/>
    <s v="Y"/>
    <s v="Yes"/>
    <n v="12"/>
    <n v="1"/>
    <n v="4"/>
    <n v="80"/>
    <n v="0"/>
    <n v="10"/>
    <n v="3"/>
    <n v="3"/>
    <n v="0"/>
    <n v="8"/>
  </r>
  <r>
    <x v="259"/>
    <n v="29"/>
    <s v="26-35"/>
    <x v="1"/>
    <s v="Travel_Rarely"/>
    <n v="1389"/>
    <x v="0"/>
    <n v="21"/>
    <n v="4"/>
    <s v="Life Sciences"/>
    <n v="1"/>
    <n v="20"/>
    <n v="2"/>
    <x v="1"/>
    <n v="51"/>
    <n v="4"/>
    <n v="3"/>
    <s v="Manufacturing Director"/>
    <n v="1"/>
    <s v="Divorced"/>
    <n v="9980"/>
    <s v="5k-10k"/>
    <n v="10195"/>
    <n v="1"/>
    <s v="Y"/>
    <s v="No"/>
    <n v="11"/>
    <n v="1"/>
    <n v="3"/>
    <n v="80"/>
    <n v="1"/>
    <n v="10"/>
    <n v="1"/>
    <n v="3"/>
    <n v="8"/>
    <n v="8"/>
  </r>
  <r>
    <x v="260"/>
    <n v="29"/>
    <s v="26-35"/>
    <x v="1"/>
    <s v="Travel_Rarely"/>
    <n v="1328"/>
    <x v="0"/>
    <n v="2"/>
    <n v="3"/>
    <s v="Life Sciences"/>
    <n v="1"/>
    <n v="94"/>
    <n v="3"/>
    <x v="0"/>
    <n v="76"/>
    <n v="3"/>
    <n v="1"/>
    <s v="Research Scientist"/>
    <n v="2"/>
    <s v="Married"/>
    <n v="2703"/>
    <s v="Upto 5k"/>
    <n v="4956"/>
    <n v="0"/>
    <s v="Y"/>
    <s v="No"/>
    <n v="23"/>
    <n v="1"/>
    <n v="4"/>
    <n v="80"/>
    <n v="1"/>
    <n v="6"/>
    <n v="3"/>
    <n v="3"/>
    <n v="0"/>
    <m/>
  </r>
  <r>
    <x v="261"/>
    <n v="29"/>
    <s v="26-35"/>
    <x v="1"/>
    <s v="Non-Travel"/>
    <n v="1496"/>
    <x v="0"/>
    <n v="1"/>
    <n v="1"/>
    <s v="Technical Degree"/>
    <n v="1"/>
    <n v="208"/>
    <n v="4"/>
    <x v="0"/>
    <n v="41"/>
    <n v="3"/>
    <n v="2"/>
    <s v="Manufacturing Director"/>
    <n v="3"/>
    <s v="Married"/>
    <n v="4319"/>
    <s v="Upto 5k"/>
    <n v="26283"/>
    <n v="1"/>
    <s v="Y"/>
    <s v="No"/>
    <n v="13"/>
    <n v="1"/>
    <n v="1"/>
    <n v="80"/>
    <n v="1"/>
    <n v="10"/>
    <n v="1"/>
    <n v="3"/>
    <n v="0"/>
    <n v="9"/>
  </r>
  <r>
    <x v="262"/>
    <n v="29"/>
    <s v="26-35"/>
    <x v="0"/>
    <s v="Travel_Rarely"/>
    <n v="121"/>
    <x v="1"/>
    <n v="27"/>
    <n v="3"/>
    <s v="Marketing"/>
    <n v="1"/>
    <n v="283"/>
    <n v="2"/>
    <x v="1"/>
    <n v="35"/>
    <n v="3"/>
    <n v="3"/>
    <s v="Sales Executive"/>
    <n v="4"/>
    <s v="Married"/>
    <n v="7639"/>
    <s v="5k-10k"/>
    <n v="24525"/>
    <n v="1"/>
    <s v="Y"/>
    <s v="No"/>
    <n v="22"/>
    <n v="1"/>
    <n v="4"/>
    <n v="80"/>
    <n v="3"/>
    <n v="10"/>
    <n v="3"/>
    <n v="2"/>
    <n v="1"/>
    <m/>
  </r>
  <r>
    <x v="263"/>
    <n v="29"/>
    <s v="26-35"/>
    <x v="0"/>
    <s v="Travel_Rarely"/>
    <n v="992"/>
    <x v="0"/>
    <n v="1"/>
    <n v="3"/>
    <s v="Technical Degree"/>
    <n v="1"/>
    <n v="300"/>
    <n v="3"/>
    <x v="0"/>
    <n v="85"/>
    <n v="3"/>
    <n v="1"/>
    <s v="Research Scientist"/>
    <n v="3"/>
    <s v="Single"/>
    <n v="2058"/>
    <s v="Upto 5k"/>
    <n v="19757"/>
    <n v="0"/>
    <s v="Y"/>
    <s v="No"/>
    <n v="14"/>
    <n v="1"/>
    <n v="4"/>
    <n v="80"/>
    <n v="0"/>
    <n v="7"/>
    <n v="1"/>
    <n v="2"/>
    <n v="1"/>
    <n v="5"/>
  </r>
  <r>
    <x v="264"/>
    <n v="29"/>
    <s v="26-35"/>
    <x v="1"/>
    <s v="Travel_Frequently"/>
    <n v="1413"/>
    <x v="1"/>
    <n v="1"/>
    <n v="1"/>
    <s v="Medical"/>
    <n v="1"/>
    <n v="312"/>
    <n v="2"/>
    <x v="1"/>
    <n v="42"/>
    <n v="3"/>
    <n v="3"/>
    <s v="Sales Executive"/>
    <n v="4"/>
    <s v="Married"/>
    <n v="7918"/>
    <s v="5k-10k"/>
    <n v="6599"/>
    <n v="1"/>
    <s v="Y"/>
    <s v="No"/>
    <n v="14"/>
    <n v="1"/>
    <n v="4"/>
    <n v="80"/>
    <n v="1"/>
    <n v="11"/>
    <n v="5"/>
    <n v="3"/>
    <n v="4"/>
    <n v="1"/>
  </r>
  <r>
    <x v="265"/>
    <n v="29"/>
    <s v="26-35"/>
    <x v="0"/>
    <s v="Travel_Rarely"/>
    <n v="896"/>
    <x v="0"/>
    <n v="18"/>
    <n v="1"/>
    <s v="Medical"/>
    <n v="1"/>
    <n v="315"/>
    <n v="3"/>
    <x v="0"/>
    <n v="86"/>
    <n v="2"/>
    <n v="1"/>
    <s v="Research Scientist"/>
    <n v="4"/>
    <s v="Single"/>
    <n v="2389"/>
    <s v="Upto 5k"/>
    <n v="14961"/>
    <n v="1"/>
    <s v="Y"/>
    <s v="Yes"/>
    <n v="13"/>
    <n v="1"/>
    <n v="3"/>
    <n v="80"/>
    <n v="0"/>
    <n v="4"/>
    <n v="3"/>
    <n v="2"/>
    <n v="0"/>
    <n v="1"/>
  </r>
  <r>
    <x v="266"/>
    <n v="29"/>
    <s v="26-35"/>
    <x v="1"/>
    <s v="Travel_Rarely"/>
    <n v="665"/>
    <x v="0"/>
    <n v="15"/>
    <n v="3"/>
    <s v="Life Sciences"/>
    <n v="1"/>
    <n v="346"/>
    <n v="3"/>
    <x v="0"/>
    <n v="60"/>
    <n v="3"/>
    <n v="1"/>
    <s v="Research Scientist"/>
    <n v="4"/>
    <s v="Single"/>
    <n v="2340"/>
    <s v="Upto 5k"/>
    <n v="22673"/>
    <n v="1"/>
    <s v="Y"/>
    <s v="No"/>
    <n v="19"/>
    <n v="1"/>
    <n v="1"/>
    <n v="80"/>
    <n v="0"/>
    <n v="6"/>
    <n v="1"/>
    <n v="3"/>
    <n v="1"/>
    <m/>
  </r>
  <r>
    <x v="267"/>
    <n v="29"/>
    <s v="26-35"/>
    <x v="1"/>
    <s v="Travel_Rarely"/>
    <n v="1247"/>
    <x v="1"/>
    <n v="20"/>
    <n v="2"/>
    <s v="Marketing"/>
    <n v="1"/>
    <n v="349"/>
    <n v="4"/>
    <x v="0"/>
    <n v="45"/>
    <n v="3"/>
    <n v="2"/>
    <s v="Sales Executive"/>
    <n v="4"/>
    <s v="Divorced"/>
    <n v="6931"/>
    <s v="5k-10k"/>
    <n v="10732"/>
    <n v="2"/>
    <s v="Y"/>
    <s v="No"/>
    <n v="14"/>
    <n v="1"/>
    <n v="4"/>
    <n v="80"/>
    <n v="1"/>
    <n v="10"/>
    <n v="2"/>
    <n v="3"/>
    <n v="0"/>
    <m/>
  </r>
  <r>
    <x v="268"/>
    <n v="29"/>
    <s v="26-35"/>
    <x v="1"/>
    <s v="Travel_Rarely"/>
    <n v="1210"/>
    <x v="1"/>
    <n v="2"/>
    <n v="3"/>
    <s v="Medical"/>
    <n v="1"/>
    <n v="366"/>
    <n v="1"/>
    <x v="0"/>
    <n v="78"/>
    <n v="2"/>
    <n v="2"/>
    <s v="Sales Executive"/>
    <n v="2"/>
    <s v="Married"/>
    <n v="6644"/>
    <s v="5k-10k"/>
    <n v="3687"/>
    <n v="2"/>
    <s v="Y"/>
    <s v="No"/>
    <n v="19"/>
    <n v="1"/>
    <n v="2"/>
    <n v="80"/>
    <n v="2"/>
    <n v="10"/>
    <n v="2"/>
    <n v="3"/>
    <n v="0"/>
    <n v="0"/>
  </r>
  <r>
    <x v="269"/>
    <n v="29"/>
    <s v="26-35"/>
    <x v="1"/>
    <s v="Travel_Frequently"/>
    <n v="442"/>
    <x v="1"/>
    <n v="2"/>
    <n v="2"/>
    <s v="Life Sciences"/>
    <n v="1"/>
    <n v="388"/>
    <n v="2"/>
    <x v="0"/>
    <n v="44"/>
    <n v="3"/>
    <n v="2"/>
    <s v="Sales Executive"/>
    <n v="4"/>
    <s v="Single"/>
    <n v="4554"/>
    <s v="Upto 5k"/>
    <n v="20260"/>
    <n v="1"/>
    <s v="Y"/>
    <s v="No"/>
    <n v="18"/>
    <n v="1"/>
    <n v="1"/>
    <n v="80"/>
    <n v="0"/>
    <n v="10"/>
    <n v="3"/>
    <n v="2"/>
    <n v="0"/>
    <n v="9"/>
  </r>
  <r>
    <x v="270"/>
    <n v="29"/>
    <s v="26-35"/>
    <x v="0"/>
    <s v="Travel_Rarely"/>
    <n v="318"/>
    <x v="0"/>
    <n v="8"/>
    <n v="4"/>
    <s v="Other"/>
    <n v="1"/>
    <n v="454"/>
    <n v="2"/>
    <x v="0"/>
    <n v="77"/>
    <n v="1"/>
    <n v="1"/>
    <s v="Laboratory Technician"/>
    <n v="1"/>
    <s v="Married"/>
    <n v="2119"/>
    <s v="Upto 5k"/>
    <n v="4759"/>
    <n v="1"/>
    <s v="Y"/>
    <s v="Yes"/>
    <n v="11"/>
    <n v="1"/>
    <n v="4"/>
    <n v="80"/>
    <n v="0"/>
    <n v="7"/>
    <n v="4"/>
    <n v="2"/>
    <n v="0"/>
    <n v="7"/>
  </r>
  <r>
    <x v="271"/>
    <n v="29"/>
    <s v="26-35"/>
    <x v="1"/>
    <s v="Travel_Rarely"/>
    <n v="738"/>
    <x v="0"/>
    <n v="9"/>
    <n v="5"/>
    <s v="Other"/>
    <n v="1"/>
    <n v="455"/>
    <n v="2"/>
    <x v="0"/>
    <n v="30"/>
    <n v="2"/>
    <n v="1"/>
    <s v="Laboratory Technician"/>
    <n v="4"/>
    <s v="Single"/>
    <n v="3983"/>
    <s v="Upto 5k"/>
    <n v="7621"/>
    <n v="0"/>
    <s v="Y"/>
    <s v="No"/>
    <n v="17"/>
    <n v="1"/>
    <n v="3"/>
    <n v="80"/>
    <n v="0"/>
    <n v="4"/>
    <n v="2"/>
    <n v="3"/>
    <n v="2"/>
    <n v="2"/>
  </r>
  <r>
    <x v="272"/>
    <n v="29"/>
    <s v="26-35"/>
    <x v="0"/>
    <s v="Travel_Rarely"/>
    <n v="144"/>
    <x v="1"/>
    <n v="10"/>
    <n v="1"/>
    <s v="Marketing"/>
    <n v="1"/>
    <n v="463"/>
    <n v="4"/>
    <x v="1"/>
    <n v="39"/>
    <n v="2"/>
    <n v="2"/>
    <s v="Sales Executive"/>
    <n v="2"/>
    <s v="Divorced"/>
    <n v="8268"/>
    <s v="5k-10k"/>
    <n v="11866"/>
    <n v="1"/>
    <s v="Y"/>
    <s v="Yes"/>
    <n v="14"/>
    <n v="1"/>
    <n v="1"/>
    <n v="80"/>
    <n v="2"/>
    <n v="7"/>
    <n v="2"/>
    <n v="3"/>
    <n v="1"/>
    <n v="7"/>
  </r>
  <r>
    <x v="273"/>
    <n v="29"/>
    <s v="26-35"/>
    <x v="1"/>
    <s v="Non-Travel"/>
    <n v="746"/>
    <x v="1"/>
    <n v="2"/>
    <n v="3"/>
    <s v="Life Sciences"/>
    <n v="1"/>
    <n v="469"/>
    <n v="4"/>
    <x v="0"/>
    <n v="61"/>
    <n v="3"/>
    <n v="2"/>
    <s v="Sales Executive"/>
    <n v="3"/>
    <s v="Married"/>
    <n v="4649"/>
    <s v="Upto 5k"/>
    <n v="16928"/>
    <n v="1"/>
    <s v="Y"/>
    <s v="No"/>
    <n v="14"/>
    <n v="1"/>
    <n v="1"/>
    <n v="80"/>
    <n v="1"/>
    <n v="4"/>
    <n v="3"/>
    <n v="2"/>
    <n v="0"/>
    <n v="2"/>
  </r>
  <r>
    <x v="274"/>
    <n v="29"/>
    <s v="26-35"/>
    <x v="1"/>
    <s v="Travel_Rarely"/>
    <n v="1283"/>
    <x v="0"/>
    <n v="23"/>
    <n v="3"/>
    <s v="Life Sciences"/>
    <n v="1"/>
    <n v="495"/>
    <n v="4"/>
    <x v="0"/>
    <n v="54"/>
    <n v="3"/>
    <n v="1"/>
    <s v="Research Scientist"/>
    <n v="4"/>
    <s v="Single"/>
    <n v="2201"/>
    <s v="Upto 5k"/>
    <n v="18168"/>
    <n v="9"/>
    <s v="Y"/>
    <s v="No"/>
    <n v="16"/>
    <n v="1"/>
    <n v="4"/>
    <n v="80"/>
    <n v="0"/>
    <n v="6"/>
    <n v="4"/>
    <n v="3"/>
    <n v="1"/>
    <n v="2"/>
  </r>
  <r>
    <x v="275"/>
    <n v="29"/>
    <s v="26-35"/>
    <x v="1"/>
    <s v="Travel_Rarely"/>
    <n v="986"/>
    <x v="0"/>
    <n v="3"/>
    <n v="4"/>
    <s v="Medical"/>
    <n v="1"/>
    <n v="564"/>
    <n v="2"/>
    <x v="0"/>
    <n v="93"/>
    <n v="2"/>
    <n v="3"/>
    <s v="Research Director"/>
    <n v="3"/>
    <s v="Married"/>
    <n v="11935"/>
    <s v="10k-15k"/>
    <n v="21526"/>
    <n v="1"/>
    <s v="Y"/>
    <s v="No"/>
    <n v="18"/>
    <n v="1"/>
    <n v="3"/>
    <n v="80"/>
    <n v="0"/>
    <n v="10"/>
    <n v="2"/>
    <n v="3"/>
    <n v="0"/>
    <n v="7"/>
  </r>
  <r>
    <x v="276"/>
    <n v="29"/>
    <s v="26-35"/>
    <x v="0"/>
    <s v="Travel_Rarely"/>
    <n v="408"/>
    <x v="0"/>
    <n v="25"/>
    <n v="5"/>
    <s v="Technical Degree"/>
    <n v="1"/>
    <n v="565"/>
    <n v="3"/>
    <x v="1"/>
    <n v="71"/>
    <n v="2"/>
    <n v="1"/>
    <s v="Research Scientist"/>
    <n v="2"/>
    <s v="Married"/>
    <n v="2546"/>
    <s v="Upto 5k"/>
    <n v="18300"/>
    <n v="5"/>
    <s v="Y"/>
    <s v="No"/>
    <n v="16"/>
    <n v="1"/>
    <n v="2"/>
    <n v="80"/>
    <n v="0"/>
    <n v="6"/>
    <n v="2"/>
    <n v="4"/>
    <n v="1"/>
    <n v="1"/>
  </r>
  <r>
    <x v="277"/>
    <n v="29"/>
    <s v="26-35"/>
    <x v="1"/>
    <s v="Travel_Rarely"/>
    <n v="232"/>
    <x v="0"/>
    <n v="19"/>
    <n v="3"/>
    <s v="Technical Degree"/>
    <n v="1"/>
    <n v="611"/>
    <n v="4"/>
    <x v="0"/>
    <n v="34"/>
    <n v="3"/>
    <n v="2"/>
    <s v="Manufacturing Director"/>
    <n v="4"/>
    <s v="Divorced"/>
    <n v="4262"/>
    <s v="Upto 5k"/>
    <n v="22645"/>
    <n v="4"/>
    <s v="Y"/>
    <s v="No"/>
    <n v="12"/>
    <n v="1"/>
    <n v="2"/>
    <n v="80"/>
    <n v="2"/>
    <n v="8"/>
    <n v="2"/>
    <n v="4"/>
    <n v="1"/>
    <n v="2"/>
  </r>
  <r>
    <x v="278"/>
    <n v="29"/>
    <s v="26-35"/>
    <x v="1"/>
    <s v="Travel_Rarely"/>
    <n v="1176"/>
    <x v="1"/>
    <n v="3"/>
    <n v="2"/>
    <s v="Medical"/>
    <n v="1"/>
    <n v="690"/>
    <n v="2"/>
    <x v="1"/>
    <n v="62"/>
    <n v="3"/>
    <n v="2"/>
    <s v="Sales Executive"/>
    <n v="3"/>
    <s v="Married"/>
    <n v="5561"/>
    <s v="5k-10k"/>
    <n v="3487"/>
    <n v="1"/>
    <s v="Y"/>
    <s v="No"/>
    <n v="14"/>
    <n v="1"/>
    <n v="1"/>
    <n v="80"/>
    <n v="1"/>
    <n v="6"/>
    <n v="5"/>
    <n v="2"/>
    <n v="1"/>
    <n v="2"/>
  </r>
  <r>
    <x v="279"/>
    <n v="29"/>
    <s v="26-35"/>
    <x v="1"/>
    <s v="Travel_Frequently"/>
    <n v="806"/>
    <x v="0"/>
    <n v="1"/>
    <n v="4"/>
    <s v="Life Sciences"/>
    <n v="1"/>
    <n v="710"/>
    <n v="2"/>
    <x v="0"/>
    <n v="76"/>
    <n v="1"/>
    <n v="1"/>
    <s v="Research Scientist"/>
    <n v="4"/>
    <s v="Divorced"/>
    <n v="2720"/>
    <s v="Upto 5k"/>
    <n v="18959"/>
    <n v="1"/>
    <s v="Y"/>
    <s v="No"/>
    <n v="18"/>
    <n v="1"/>
    <n v="4"/>
    <n v="80"/>
    <n v="1"/>
    <n v="10"/>
    <n v="5"/>
    <n v="3"/>
    <n v="2"/>
    <n v="8"/>
  </r>
  <r>
    <x v="280"/>
    <n v="29"/>
    <s v="26-35"/>
    <x v="1"/>
    <s v="Travel_Rarely"/>
    <n v="1396"/>
    <x v="1"/>
    <n v="10"/>
    <n v="3"/>
    <s v="Life Sciences"/>
    <n v="1"/>
    <n v="749"/>
    <n v="3"/>
    <x v="0"/>
    <n v="99"/>
    <n v="3"/>
    <n v="1"/>
    <s v="Sales Representative"/>
    <n v="3"/>
    <s v="Single"/>
    <n v="2642"/>
    <s v="Upto 5k"/>
    <n v="2755"/>
    <n v="1"/>
    <s v="Y"/>
    <s v="No"/>
    <n v="11"/>
    <n v="1"/>
    <n v="3"/>
    <n v="80"/>
    <n v="0"/>
    <n v="1"/>
    <n v="6"/>
    <n v="3"/>
    <n v="0"/>
    <n v="0"/>
  </r>
  <r>
    <x v="281"/>
    <n v="29"/>
    <s v="26-35"/>
    <x v="1"/>
    <s v="Travel_Rarely"/>
    <n v="1090"/>
    <x v="1"/>
    <n v="10"/>
    <n v="3"/>
    <s v="Marketing"/>
    <n v="1"/>
    <n v="766"/>
    <n v="4"/>
    <x v="0"/>
    <n v="83"/>
    <n v="3"/>
    <n v="1"/>
    <s v="Sales Representative"/>
    <n v="2"/>
    <s v="Divorced"/>
    <n v="2297"/>
    <s v="Upto 5k"/>
    <n v="17967"/>
    <n v="1"/>
    <s v="Y"/>
    <s v="No"/>
    <n v="14"/>
    <n v="1"/>
    <n v="4"/>
    <n v="80"/>
    <n v="2"/>
    <n v="2"/>
    <n v="2"/>
    <n v="3"/>
    <n v="2"/>
    <n v="2"/>
  </r>
  <r>
    <x v="282"/>
    <n v="29"/>
    <s v="26-35"/>
    <x v="1"/>
    <s v="Travel_Rarely"/>
    <n v="657"/>
    <x v="0"/>
    <n v="27"/>
    <n v="3"/>
    <s v="Medical"/>
    <n v="1"/>
    <n v="793"/>
    <n v="2"/>
    <x v="1"/>
    <n v="66"/>
    <n v="3"/>
    <n v="2"/>
    <s v="Healthcare Representative"/>
    <n v="3"/>
    <s v="Married"/>
    <n v="4335"/>
    <s v="Upto 5k"/>
    <n v="25549"/>
    <n v="4"/>
    <s v="Y"/>
    <s v="No"/>
    <n v="12"/>
    <n v="1"/>
    <n v="1"/>
    <n v="80"/>
    <n v="1"/>
    <n v="11"/>
    <n v="3"/>
    <n v="2"/>
    <n v="1"/>
    <n v="1"/>
  </r>
  <r>
    <x v="283"/>
    <n v="29"/>
    <s v="26-35"/>
    <x v="0"/>
    <s v="Travel_Rarely"/>
    <n v="805"/>
    <x v="0"/>
    <n v="1"/>
    <n v="2"/>
    <s v="Life Sciences"/>
    <n v="1"/>
    <n v="816"/>
    <n v="2"/>
    <x v="1"/>
    <n v="36"/>
    <n v="2"/>
    <n v="1"/>
    <s v="Laboratory Technician"/>
    <n v="1"/>
    <s v="Married"/>
    <n v="2319"/>
    <s v="Upto 5k"/>
    <n v="6689"/>
    <n v="1"/>
    <s v="Y"/>
    <s v="Yes"/>
    <n v="11"/>
    <n v="1"/>
    <n v="4"/>
    <n v="80"/>
    <n v="1"/>
    <n v="1"/>
    <n v="1"/>
    <n v="3"/>
    <n v="0"/>
    <n v="0"/>
  </r>
  <r>
    <x v="284"/>
    <n v="29"/>
    <s v="26-35"/>
    <x v="1"/>
    <s v="Travel_Rarely"/>
    <n v="1252"/>
    <x v="0"/>
    <n v="23"/>
    <n v="2"/>
    <s v="Life Sciences"/>
    <n v="1"/>
    <n v="824"/>
    <n v="3"/>
    <x v="0"/>
    <n v="81"/>
    <n v="4"/>
    <n v="1"/>
    <s v="Research Scientist"/>
    <n v="3"/>
    <s v="Married"/>
    <n v="2700"/>
    <s v="Upto 5k"/>
    <n v="23779"/>
    <n v="1"/>
    <s v="Y"/>
    <s v="No"/>
    <n v="24"/>
    <n v="1"/>
    <n v="3"/>
    <n v="80"/>
    <n v="1"/>
    <n v="10"/>
    <n v="3"/>
    <n v="3"/>
    <n v="0"/>
    <n v="7"/>
  </r>
  <r>
    <x v="285"/>
    <n v="29"/>
    <s v="26-35"/>
    <x v="0"/>
    <s v="Travel_Rarely"/>
    <n v="341"/>
    <x v="1"/>
    <n v="1"/>
    <n v="3"/>
    <s v="Medical"/>
    <n v="1"/>
    <n v="896"/>
    <n v="2"/>
    <x v="1"/>
    <n v="48"/>
    <n v="2"/>
    <n v="1"/>
    <s v="Sales Representative"/>
    <n v="3"/>
    <s v="Divorced"/>
    <n v="2800"/>
    <s v="Upto 5k"/>
    <n v="23522"/>
    <n v="6"/>
    <s v="Y"/>
    <s v="Yes"/>
    <n v="19"/>
    <n v="1"/>
    <n v="3"/>
    <n v="80"/>
    <n v="3"/>
    <n v="5"/>
    <n v="3"/>
    <n v="3"/>
    <n v="0"/>
    <n v="2"/>
  </r>
  <r>
    <x v="286"/>
    <n v="29"/>
    <s v="26-35"/>
    <x v="1"/>
    <s v="Travel_Rarely"/>
    <n v="1086"/>
    <x v="0"/>
    <n v="7"/>
    <n v="1"/>
    <s v="Medical"/>
    <n v="1"/>
    <n v="912"/>
    <n v="1"/>
    <x v="1"/>
    <n v="62"/>
    <n v="2"/>
    <n v="1"/>
    <s v="Laboratory Technician"/>
    <n v="4"/>
    <s v="Divorced"/>
    <n v="2532"/>
    <s v="Upto 5k"/>
    <n v="6054"/>
    <n v="6"/>
    <s v="Y"/>
    <s v="No"/>
    <n v="14"/>
    <n v="1"/>
    <n v="3"/>
    <n v="80"/>
    <n v="3"/>
    <n v="8"/>
    <n v="5"/>
    <n v="3"/>
    <n v="0"/>
    <n v="3"/>
  </r>
  <r>
    <x v="287"/>
    <n v="29"/>
    <s v="26-35"/>
    <x v="1"/>
    <s v="Travel_Frequently"/>
    <n v="1404"/>
    <x v="1"/>
    <n v="20"/>
    <n v="3"/>
    <s v="Technical Degree"/>
    <n v="1"/>
    <n v="974"/>
    <n v="3"/>
    <x v="1"/>
    <n v="84"/>
    <n v="3"/>
    <n v="1"/>
    <s v="Sales Representative"/>
    <n v="4"/>
    <s v="Married"/>
    <n v="2157"/>
    <s v="Upto 5k"/>
    <n v="18203"/>
    <n v="1"/>
    <s v="Y"/>
    <s v="No"/>
    <n v="15"/>
    <n v="1"/>
    <n v="2"/>
    <n v="80"/>
    <n v="1"/>
    <n v="3"/>
    <n v="5"/>
    <n v="3"/>
    <n v="0"/>
    <n v="2"/>
  </r>
  <r>
    <x v="288"/>
    <n v="29"/>
    <s v="26-35"/>
    <x v="0"/>
    <s v="Travel_Rarely"/>
    <n v="906"/>
    <x v="0"/>
    <n v="10"/>
    <n v="3"/>
    <s v="Life Sciences"/>
    <n v="1"/>
    <n v="994"/>
    <n v="4"/>
    <x v="1"/>
    <n v="92"/>
    <n v="2"/>
    <n v="1"/>
    <s v="Research Scientist"/>
    <n v="1"/>
    <s v="Single"/>
    <n v="2404"/>
    <s v="Upto 5k"/>
    <n v="11479"/>
    <n v="6"/>
    <s v="Y"/>
    <s v="Yes"/>
    <n v="20"/>
    <n v="1"/>
    <n v="3"/>
    <n v="80"/>
    <n v="0"/>
    <n v="3"/>
    <n v="5"/>
    <n v="3"/>
    <n v="0"/>
    <n v="0"/>
  </r>
  <r>
    <x v="289"/>
    <n v="29"/>
    <s v="26-35"/>
    <x v="1"/>
    <s v="Travel_Rarely"/>
    <n v="1107"/>
    <x v="0"/>
    <n v="28"/>
    <n v="4"/>
    <s v="Life Sciences"/>
    <n v="1"/>
    <n v="1120"/>
    <n v="3"/>
    <x v="1"/>
    <n v="93"/>
    <n v="3"/>
    <n v="1"/>
    <s v="Research Scientist"/>
    <n v="4"/>
    <s v="Divorced"/>
    <n v="2514"/>
    <s v="Upto 5k"/>
    <n v="26968"/>
    <n v="4"/>
    <s v="Y"/>
    <s v="No"/>
    <n v="22"/>
    <n v="1"/>
    <n v="1"/>
    <n v="80"/>
    <n v="1"/>
    <n v="11"/>
    <n v="1"/>
    <n v="3"/>
    <n v="1"/>
    <n v="7"/>
  </r>
  <r>
    <x v="290"/>
    <n v="29"/>
    <s v="26-35"/>
    <x v="1"/>
    <s v="Travel_Frequently"/>
    <n v="490"/>
    <x v="0"/>
    <n v="10"/>
    <n v="3"/>
    <s v="Life Sciences"/>
    <n v="1"/>
    <n v="1143"/>
    <n v="4"/>
    <x v="1"/>
    <n v="61"/>
    <n v="3"/>
    <n v="1"/>
    <s v="Research Scientist"/>
    <n v="2"/>
    <s v="Divorced"/>
    <n v="3291"/>
    <s v="Upto 5k"/>
    <n v="17940"/>
    <n v="0"/>
    <s v="Y"/>
    <s v="No"/>
    <n v="14"/>
    <n v="1"/>
    <n v="4"/>
    <n v="80"/>
    <n v="2"/>
    <n v="8"/>
    <n v="2"/>
    <n v="2"/>
    <n v="1"/>
    <n v="1"/>
  </r>
  <r>
    <x v="291"/>
    <n v="29"/>
    <s v="26-35"/>
    <x v="0"/>
    <s v="Travel_Rarely"/>
    <n v="718"/>
    <x v="0"/>
    <n v="8"/>
    <n v="1"/>
    <s v="Medical"/>
    <n v="1"/>
    <n v="1150"/>
    <n v="2"/>
    <x v="0"/>
    <n v="79"/>
    <n v="2"/>
    <n v="2"/>
    <s v="Manufacturing Director"/>
    <n v="4"/>
    <s v="Married"/>
    <n v="5056"/>
    <s v="5k-10k"/>
    <n v="17689"/>
    <n v="1"/>
    <s v="Y"/>
    <s v="Yes"/>
    <n v="15"/>
    <n v="1"/>
    <n v="3"/>
    <n v="80"/>
    <n v="1"/>
    <n v="10"/>
    <n v="2"/>
    <n v="2"/>
    <n v="1"/>
    <n v="2"/>
  </r>
  <r>
    <x v="292"/>
    <n v="29"/>
    <s v="26-35"/>
    <x v="0"/>
    <s v="Travel_Rarely"/>
    <n v="408"/>
    <x v="1"/>
    <n v="23"/>
    <n v="1"/>
    <s v="Life Sciences"/>
    <n v="1"/>
    <n v="1165"/>
    <n v="4"/>
    <x v="1"/>
    <n v="45"/>
    <n v="2"/>
    <n v="3"/>
    <s v="Sales Executive"/>
    <n v="1"/>
    <s v="Married"/>
    <n v="7336"/>
    <s v="5k-10k"/>
    <n v="11162"/>
    <n v="1"/>
    <s v="Y"/>
    <s v="No"/>
    <n v="13"/>
    <n v="1"/>
    <n v="1"/>
    <n v="80"/>
    <n v="1"/>
    <n v="11"/>
    <n v="3"/>
    <n v="1"/>
    <n v="3"/>
    <n v="10"/>
  </r>
  <r>
    <x v="293"/>
    <n v="29"/>
    <s v="26-35"/>
    <x v="1"/>
    <s v="Travel_Rarely"/>
    <n v="1401"/>
    <x v="0"/>
    <n v="6"/>
    <n v="1"/>
    <s v="Medical"/>
    <n v="1"/>
    <n v="1192"/>
    <n v="2"/>
    <x v="1"/>
    <n v="54"/>
    <n v="3"/>
    <n v="1"/>
    <s v="Laboratory Technician"/>
    <n v="4"/>
    <s v="Married"/>
    <n v="3131"/>
    <s v="Upto 5k"/>
    <n v="26342"/>
    <n v="1"/>
    <s v="Y"/>
    <s v="No"/>
    <n v="13"/>
    <n v="1"/>
    <n v="1"/>
    <n v="80"/>
    <n v="1"/>
    <n v="10"/>
    <n v="5"/>
    <n v="3"/>
    <n v="0"/>
    <n v="8"/>
  </r>
  <r>
    <x v="294"/>
    <n v="29"/>
    <s v="26-35"/>
    <x v="0"/>
    <s v="Travel_Rarely"/>
    <n v="942"/>
    <x v="0"/>
    <n v="15"/>
    <n v="1"/>
    <s v="Life Sciences"/>
    <n v="1"/>
    <n v="1202"/>
    <n v="2"/>
    <x v="1"/>
    <n v="69"/>
    <n v="1"/>
    <n v="1"/>
    <s v="Research Scientist"/>
    <n v="4"/>
    <s v="Married"/>
    <n v="2168"/>
    <s v="Upto 5k"/>
    <n v="26933"/>
    <n v="0"/>
    <s v="Y"/>
    <s v="Yes"/>
    <n v="18"/>
    <n v="1"/>
    <n v="1"/>
    <n v="80"/>
    <n v="1"/>
    <n v="6"/>
    <n v="2"/>
    <n v="2"/>
    <n v="1"/>
    <n v="3"/>
  </r>
  <r>
    <x v="295"/>
    <n v="29"/>
    <s v="26-35"/>
    <x v="1"/>
    <s v="Travel_Rarely"/>
    <n v="1010"/>
    <x v="0"/>
    <n v="1"/>
    <n v="3"/>
    <s v="Life Sciences"/>
    <n v="1"/>
    <n v="1249"/>
    <n v="1"/>
    <x v="1"/>
    <n v="97"/>
    <n v="3"/>
    <n v="1"/>
    <s v="Research Scientist"/>
    <n v="4"/>
    <s v="Divorced"/>
    <n v="3760"/>
    <s v="Upto 5k"/>
    <n v="5598"/>
    <n v="1"/>
    <s v="Y"/>
    <s v="No"/>
    <n v="15"/>
    <n v="1"/>
    <n v="1"/>
    <n v="80"/>
    <n v="3"/>
    <n v="3"/>
    <n v="5"/>
    <n v="3"/>
    <n v="1"/>
    <n v="2"/>
  </r>
  <r>
    <x v="296"/>
    <n v="29"/>
    <s v="26-35"/>
    <x v="0"/>
    <s v="Travel_Rarely"/>
    <n v="1329"/>
    <x v="0"/>
    <n v="7"/>
    <n v="3"/>
    <s v="Life Sciences"/>
    <n v="1"/>
    <n v="1260"/>
    <n v="3"/>
    <x v="0"/>
    <n v="82"/>
    <n v="3"/>
    <n v="2"/>
    <s v="Healthcare Representative"/>
    <n v="4"/>
    <s v="Divorced"/>
    <n v="6623"/>
    <s v="5k-10k"/>
    <n v="4204"/>
    <n v="1"/>
    <s v="Y"/>
    <s v="Yes"/>
    <n v="11"/>
    <n v="1"/>
    <n v="2"/>
    <n v="80"/>
    <n v="2"/>
    <n v="6"/>
    <n v="2"/>
    <n v="3"/>
    <n v="1"/>
    <n v="0"/>
  </r>
  <r>
    <x v="297"/>
    <n v="29"/>
    <s v="26-35"/>
    <x v="1"/>
    <s v="Travel_Rarely"/>
    <n v="694"/>
    <x v="0"/>
    <n v="1"/>
    <n v="3"/>
    <s v="Life Sciences"/>
    <n v="1"/>
    <n v="1264"/>
    <n v="4"/>
    <x v="1"/>
    <n v="87"/>
    <n v="2"/>
    <n v="4"/>
    <s v="Research Director"/>
    <n v="4"/>
    <s v="Divorced"/>
    <n v="16124"/>
    <s v="15k+"/>
    <n v="3423"/>
    <n v="3"/>
    <s v="Y"/>
    <s v="No"/>
    <n v="14"/>
    <n v="1"/>
    <n v="2"/>
    <n v="80"/>
    <n v="2"/>
    <n v="9"/>
    <n v="2"/>
    <n v="2"/>
    <n v="1"/>
    <n v="7"/>
  </r>
  <r>
    <x v="298"/>
    <n v="29"/>
    <s v="26-35"/>
    <x v="0"/>
    <s v="Travel_Rarely"/>
    <n v="806"/>
    <x v="0"/>
    <n v="7"/>
    <n v="3"/>
    <s v="Technical Degree"/>
    <n v="1"/>
    <n v="1299"/>
    <n v="2"/>
    <x v="1"/>
    <n v="39"/>
    <n v="3"/>
    <n v="1"/>
    <s v="Laboratory Technician"/>
    <n v="3"/>
    <s v="Divorced"/>
    <n v="3339"/>
    <s v="Upto 5k"/>
    <n v="17285"/>
    <n v="3"/>
    <s v="Y"/>
    <s v="Yes"/>
    <n v="13"/>
    <n v="1"/>
    <n v="1"/>
    <n v="80"/>
    <n v="2"/>
    <n v="10"/>
    <n v="2"/>
    <n v="3"/>
    <n v="7"/>
    <n v="7"/>
  </r>
  <r>
    <x v="299"/>
    <n v="29"/>
    <s v="26-35"/>
    <x v="1"/>
    <s v="Travel_Rarely"/>
    <n v="332"/>
    <x v="3"/>
    <n v="17"/>
    <n v="3"/>
    <s v="Other"/>
    <n v="1"/>
    <n v="1419"/>
    <n v="2"/>
    <x v="0"/>
    <n v="51"/>
    <n v="2"/>
    <n v="3"/>
    <s v="Human Resources"/>
    <n v="1"/>
    <s v="Single"/>
    <n v="7988"/>
    <s v="5k-10k"/>
    <n v="9769"/>
    <n v="1"/>
    <s v="Y"/>
    <s v="No"/>
    <n v="13"/>
    <n v="1"/>
    <n v="1"/>
    <n v="80"/>
    <n v="0"/>
    <n v="10"/>
    <n v="3"/>
    <n v="2"/>
    <n v="0"/>
    <n v="9"/>
  </r>
  <r>
    <x v="300"/>
    <n v="29"/>
    <s v="26-35"/>
    <x v="0"/>
    <s v="Travel_Frequently"/>
    <n v="337"/>
    <x v="0"/>
    <n v="14"/>
    <n v="1"/>
    <s v="Other"/>
    <n v="1"/>
    <n v="1421"/>
    <n v="3"/>
    <x v="1"/>
    <n v="84"/>
    <n v="3"/>
    <n v="3"/>
    <s v="Healthcare Representative"/>
    <n v="4"/>
    <s v="Single"/>
    <n v="7553"/>
    <s v="5k-10k"/>
    <n v="22930"/>
    <n v="0"/>
    <s v="Y"/>
    <s v="Yes"/>
    <n v="12"/>
    <n v="3"/>
    <n v="1"/>
    <n v="80"/>
    <n v="0"/>
    <n v="9"/>
    <n v="1"/>
    <n v="3"/>
    <n v="7"/>
    <n v="7"/>
  </r>
  <r>
    <x v="301"/>
    <n v="29"/>
    <s v="26-35"/>
    <x v="0"/>
    <s v="Travel_Frequently"/>
    <n v="115"/>
    <x v="1"/>
    <n v="13"/>
    <n v="3"/>
    <s v="Technical Degree"/>
    <n v="1"/>
    <n v="1487"/>
    <n v="1"/>
    <x v="1"/>
    <n v="51"/>
    <n v="3"/>
    <n v="2"/>
    <s v="Sales Executive"/>
    <n v="2"/>
    <s v="Single"/>
    <n v="5765"/>
    <s v="5k-10k"/>
    <n v="17485"/>
    <n v="5"/>
    <s v="Y"/>
    <s v="No"/>
    <n v="11"/>
    <n v="3"/>
    <n v="1"/>
    <n v="80"/>
    <n v="0"/>
    <n v="7"/>
    <n v="4"/>
    <n v="1"/>
    <n v="0"/>
    <n v="0"/>
  </r>
  <r>
    <x v="302"/>
    <n v="29"/>
    <s v="26-35"/>
    <x v="1"/>
    <s v="Travel_Rarely"/>
    <n v="1246"/>
    <x v="1"/>
    <n v="19"/>
    <n v="3"/>
    <s v="Life Sciences"/>
    <n v="1"/>
    <n v="1497"/>
    <n v="3"/>
    <x v="0"/>
    <n v="77"/>
    <n v="2"/>
    <n v="2"/>
    <s v="Sales Executive"/>
    <n v="3"/>
    <s v="Divorced"/>
    <n v="8620"/>
    <s v="5k-10k"/>
    <n v="23757"/>
    <n v="1"/>
    <s v="Y"/>
    <s v="No"/>
    <n v="14"/>
    <n v="3"/>
    <n v="3"/>
    <n v="80"/>
    <n v="2"/>
    <n v="10"/>
    <n v="3"/>
    <n v="3"/>
    <n v="0"/>
    <n v="4"/>
  </r>
  <r>
    <x v="303"/>
    <n v="29"/>
    <s v="26-35"/>
    <x v="1"/>
    <s v="Travel_Frequently"/>
    <n v="410"/>
    <x v="0"/>
    <n v="2"/>
    <n v="1"/>
    <s v="Life Sciences"/>
    <n v="1"/>
    <n v="1513"/>
    <n v="4"/>
    <x v="1"/>
    <n v="97"/>
    <n v="3"/>
    <n v="1"/>
    <s v="Laboratory Technician"/>
    <n v="2"/>
    <s v="Married"/>
    <n v="3180"/>
    <s v="Upto 5k"/>
    <n v="4668"/>
    <n v="0"/>
    <s v="Y"/>
    <s v="No"/>
    <n v="13"/>
    <n v="3"/>
    <n v="3"/>
    <n v="80"/>
    <n v="3"/>
    <n v="4"/>
    <n v="3"/>
    <n v="3"/>
    <n v="0"/>
    <n v="2"/>
  </r>
  <r>
    <x v="304"/>
    <n v="29"/>
    <s v="26-35"/>
    <x v="0"/>
    <s v="Travel_Rarely"/>
    <n v="224"/>
    <x v="0"/>
    <n v="1"/>
    <n v="4"/>
    <s v="Technical Degree"/>
    <n v="1"/>
    <n v="1522"/>
    <n v="1"/>
    <x v="0"/>
    <n v="100"/>
    <n v="2"/>
    <n v="1"/>
    <s v="Research Scientist"/>
    <n v="1"/>
    <s v="Single"/>
    <n v="2362"/>
    <s v="Upto 5k"/>
    <n v="7568"/>
    <n v="6"/>
    <s v="Y"/>
    <s v="No"/>
    <n v="13"/>
    <n v="3"/>
    <n v="3"/>
    <n v="80"/>
    <n v="0"/>
    <n v="11"/>
    <n v="2"/>
    <n v="1"/>
    <n v="0"/>
    <n v="7"/>
  </r>
  <r>
    <x v="305"/>
    <n v="29"/>
    <s v="26-35"/>
    <x v="1"/>
    <s v="Travel_Rarely"/>
    <n v="441"/>
    <x v="0"/>
    <n v="8"/>
    <n v="1"/>
    <s v="Other"/>
    <n v="1"/>
    <n v="1544"/>
    <n v="3"/>
    <x v="1"/>
    <n v="39"/>
    <n v="1"/>
    <n v="2"/>
    <s v="Healthcare Representative"/>
    <n v="1"/>
    <s v="Married"/>
    <n v="9715"/>
    <s v="5k-10k"/>
    <n v="7288"/>
    <n v="3"/>
    <s v="Y"/>
    <s v="No"/>
    <n v="13"/>
    <n v="3"/>
    <n v="3"/>
    <n v="80"/>
    <n v="1"/>
    <n v="9"/>
    <n v="3"/>
    <n v="3"/>
    <n v="0"/>
    <n v="7"/>
  </r>
  <r>
    <x v="306"/>
    <n v="29"/>
    <s v="26-35"/>
    <x v="1"/>
    <s v="Travel_Rarely"/>
    <n v="598"/>
    <x v="0"/>
    <n v="9"/>
    <n v="3"/>
    <s v="Life Sciences"/>
    <n v="1"/>
    <n v="1558"/>
    <n v="3"/>
    <x v="0"/>
    <n v="91"/>
    <n v="4"/>
    <n v="1"/>
    <s v="Research Scientist"/>
    <n v="3"/>
    <s v="Married"/>
    <n v="2451"/>
    <s v="Upto 5k"/>
    <n v="22376"/>
    <n v="6"/>
    <s v="Y"/>
    <s v="No"/>
    <n v="18"/>
    <n v="3"/>
    <n v="1"/>
    <n v="80"/>
    <n v="2"/>
    <n v="5"/>
    <n v="2"/>
    <n v="2"/>
    <n v="0"/>
    <n v="0"/>
  </r>
  <r>
    <x v="307"/>
    <n v="29"/>
    <s v="26-35"/>
    <x v="0"/>
    <s v="Travel_Rarely"/>
    <n v="1370"/>
    <x v="0"/>
    <n v="3"/>
    <n v="1"/>
    <s v="Medical"/>
    <n v="1"/>
    <n v="1586"/>
    <n v="2"/>
    <x v="0"/>
    <n v="87"/>
    <n v="3"/>
    <n v="1"/>
    <s v="Laboratory Technician"/>
    <n v="1"/>
    <s v="Single"/>
    <n v="4723"/>
    <s v="Upto 5k"/>
    <n v="16213"/>
    <n v="1"/>
    <s v="Y"/>
    <s v="Yes"/>
    <n v="18"/>
    <n v="3"/>
    <n v="4"/>
    <n v="80"/>
    <n v="0"/>
    <n v="10"/>
    <n v="3"/>
    <n v="3"/>
    <n v="1"/>
    <n v="5"/>
  </r>
  <r>
    <x v="308"/>
    <n v="29"/>
    <s v="26-35"/>
    <x v="1"/>
    <s v="Travel_Frequently"/>
    <n v="995"/>
    <x v="0"/>
    <n v="2"/>
    <n v="1"/>
    <s v="Life Sciences"/>
    <n v="1"/>
    <n v="1590"/>
    <n v="1"/>
    <x v="0"/>
    <n v="87"/>
    <n v="3"/>
    <n v="2"/>
    <s v="Healthcare Representative"/>
    <n v="4"/>
    <s v="Divorced"/>
    <n v="8853"/>
    <s v="5k-10k"/>
    <n v="24483"/>
    <n v="1"/>
    <s v="Y"/>
    <s v="No"/>
    <n v="19"/>
    <n v="3"/>
    <n v="4"/>
    <n v="80"/>
    <n v="1"/>
    <n v="6"/>
    <n v="0"/>
    <n v="4"/>
    <n v="1"/>
    <n v="3"/>
  </r>
  <r>
    <x v="309"/>
    <n v="29"/>
    <s v="26-35"/>
    <x v="1"/>
    <s v="Travel_Rarely"/>
    <n v="469"/>
    <x v="1"/>
    <n v="10"/>
    <n v="3"/>
    <s v="Medical"/>
    <n v="1"/>
    <n v="1650"/>
    <n v="3"/>
    <x v="0"/>
    <n v="42"/>
    <n v="2"/>
    <n v="2"/>
    <s v="Sales Executive"/>
    <n v="3"/>
    <s v="Single"/>
    <n v="5869"/>
    <s v="5k-10k"/>
    <n v="23413"/>
    <n v="9"/>
    <s v="Y"/>
    <s v="No"/>
    <n v="11"/>
    <n v="3"/>
    <n v="3"/>
    <n v="80"/>
    <n v="0"/>
    <n v="8"/>
    <n v="2"/>
    <n v="3"/>
    <n v="1"/>
    <n v="4"/>
  </r>
  <r>
    <x v="310"/>
    <n v="29"/>
    <s v="26-35"/>
    <x v="0"/>
    <s v="Travel_Rarely"/>
    <n v="991"/>
    <x v="1"/>
    <n v="5"/>
    <n v="3"/>
    <s v="Medical"/>
    <n v="1"/>
    <n v="1669"/>
    <n v="1"/>
    <x v="0"/>
    <n v="43"/>
    <n v="2"/>
    <n v="2"/>
    <s v="Sales Executive"/>
    <n v="2"/>
    <s v="Divorced"/>
    <n v="4187"/>
    <s v="Upto 5k"/>
    <n v="3356"/>
    <n v="1"/>
    <s v="Y"/>
    <s v="Yes"/>
    <n v="13"/>
    <n v="3"/>
    <n v="2"/>
    <n v="80"/>
    <n v="1"/>
    <n v="10"/>
    <n v="3"/>
    <n v="2"/>
    <n v="0"/>
    <n v="9"/>
  </r>
  <r>
    <x v="311"/>
    <n v="29"/>
    <s v="26-35"/>
    <x v="1"/>
    <s v="Travel_Rarely"/>
    <n v="1082"/>
    <x v="0"/>
    <n v="9"/>
    <n v="4"/>
    <s v="Medical"/>
    <n v="1"/>
    <n v="1709"/>
    <n v="4"/>
    <x v="1"/>
    <n v="43"/>
    <n v="3"/>
    <n v="1"/>
    <s v="Laboratory Technician"/>
    <n v="3"/>
    <s v="Married"/>
    <n v="2974"/>
    <s v="Upto 5k"/>
    <n v="25412"/>
    <n v="9"/>
    <s v="Y"/>
    <s v="No"/>
    <n v="17"/>
    <n v="3"/>
    <n v="3"/>
    <n v="80"/>
    <n v="1"/>
    <n v="9"/>
    <n v="2"/>
    <n v="3"/>
    <n v="1"/>
    <n v="2"/>
  </r>
  <r>
    <x v="312"/>
    <n v="29"/>
    <s v="26-35"/>
    <x v="0"/>
    <s v="Travel_Rarely"/>
    <n v="428"/>
    <x v="1"/>
    <n v="9"/>
    <n v="3"/>
    <s v="Marketing"/>
    <n v="1"/>
    <n v="1752"/>
    <n v="2"/>
    <x v="1"/>
    <n v="52"/>
    <n v="1"/>
    <n v="1"/>
    <s v="Sales Representative"/>
    <n v="2"/>
    <s v="Single"/>
    <n v="2760"/>
    <s v="Upto 5k"/>
    <n v="14630"/>
    <n v="1"/>
    <s v="Y"/>
    <s v="No"/>
    <n v="13"/>
    <n v="3"/>
    <n v="3"/>
    <n v="80"/>
    <n v="0"/>
    <n v="2"/>
    <n v="3"/>
    <n v="3"/>
    <n v="2"/>
    <n v="2"/>
  </r>
  <r>
    <x v="313"/>
    <n v="29"/>
    <s v="26-35"/>
    <x v="0"/>
    <s v="Travel_Frequently"/>
    <n v="461"/>
    <x v="0"/>
    <n v="1"/>
    <n v="3"/>
    <s v="Life Sciences"/>
    <n v="1"/>
    <n v="1753"/>
    <n v="4"/>
    <x v="0"/>
    <n v="70"/>
    <n v="4"/>
    <n v="2"/>
    <s v="Healthcare Representative"/>
    <n v="3"/>
    <s v="Single"/>
    <n v="6294"/>
    <s v="5k-10k"/>
    <n v="23060"/>
    <n v="8"/>
    <s v="Y"/>
    <s v="Yes"/>
    <n v="12"/>
    <n v="3"/>
    <n v="4"/>
    <n v="80"/>
    <n v="0"/>
    <n v="10"/>
    <n v="5"/>
    <n v="4"/>
    <n v="0"/>
    <n v="2"/>
  </r>
  <r>
    <x v="314"/>
    <n v="29"/>
    <s v="26-35"/>
    <x v="1"/>
    <s v="Travel_Rarely"/>
    <n v="590"/>
    <x v="0"/>
    <n v="4"/>
    <n v="3"/>
    <s v="Technical Degree"/>
    <n v="1"/>
    <n v="1762"/>
    <n v="4"/>
    <x v="1"/>
    <n v="91"/>
    <n v="2"/>
    <n v="1"/>
    <s v="Research Scientist"/>
    <n v="1"/>
    <s v="Divorced"/>
    <n v="2109"/>
    <s v="Upto 5k"/>
    <n v="10007"/>
    <n v="1"/>
    <s v="Y"/>
    <s v="No"/>
    <n v="13"/>
    <n v="3"/>
    <n v="3"/>
    <n v="80"/>
    <n v="1"/>
    <n v="1"/>
    <n v="2"/>
    <n v="3"/>
    <n v="0"/>
    <n v="0"/>
  </r>
  <r>
    <x v="315"/>
    <n v="29"/>
    <s v="26-35"/>
    <x v="0"/>
    <s v="Travel_Rarely"/>
    <n v="350"/>
    <x v="3"/>
    <n v="13"/>
    <n v="3"/>
    <s v="Human Resources"/>
    <n v="1"/>
    <n v="1844"/>
    <n v="1"/>
    <x v="0"/>
    <n v="56"/>
    <n v="2"/>
    <n v="1"/>
    <s v="Human Resources"/>
    <n v="1"/>
    <s v="Divorced"/>
    <n v="2335"/>
    <s v="Upto 5k"/>
    <n v="3157"/>
    <n v="4"/>
    <s v="Y"/>
    <s v="Yes"/>
    <n v="15"/>
    <n v="3"/>
    <n v="4"/>
    <n v="80"/>
    <n v="3"/>
    <n v="4"/>
    <n v="3"/>
    <n v="3"/>
    <n v="2"/>
    <n v="0"/>
  </r>
  <r>
    <x v="316"/>
    <n v="29"/>
    <s v="26-35"/>
    <x v="1"/>
    <s v="Travel_Frequently"/>
    <n v="574"/>
    <x v="0"/>
    <n v="20"/>
    <n v="1"/>
    <s v="Medical"/>
    <n v="1"/>
    <n v="1852"/>
    <n v="4"/>
    <x v="0"/>
    <n v="40"/>
    <n v="3"/>
    <n v="1"/>
    <s v="Laboratory Technician"/>
    <n v="4"/>
    <s v="Married"/>
    <n v="3812"/>
    <s v="Upto 5k"/>
    <n v="7003"/>
    <n v="1"/>
    <s v="Y"/>
    <s v="No"/>
    <n v="13"/>
    <n v="3"/>
    <n v="2"/>
    <n v="80"/>
    <n v="0"/>
    <n v="11"/>
    <n v="3"/>
    <n v="4"/>
    <n v="3"/>
    <n v="10"/>
  </r>
  <r>
    <x v="317"/>
    <n v="29"/>
    <s v="26-35"/>
    <x v="1"/>
    <s v="Travel_Rarely"/>
    <n v="726"/>
    <x v="0"/>
    <n v="29"/>
    <n v="1"/>
    <s v="Life Sciences"/>
    <n v="1"/>
    <n v="1859"/>
    <n v="4"/>
    <x v="0"/>
    <n v="93"/>
    <n v="1"/>
    <n v="2"/>
    <s v="Healthcare Representative"/>
    <n v="3"/>
    <s v="Divorced"/>
    <n v="6384"/>
    <s v="5k-10k"/>
    <n v="21143"/>
    <n v="8"/>
    <s v="Y"/>
    <s v="No"/>
    <n v="17"/>
    <n v="3"/>
    <n v="4"/>
    <n v="80"/>
    <n v="2"/>
    <n v="11"/>
    <n v="3"/>
    <n v="3"/>
    <n v="1"/>
    <n v="6"/>
  </r>
  <r>
    <x v="318"/>
    <n v="29"/>
    <s v="26-35"/>
    <x v="1"/>
    <s v="TravelRarely"/>
    <n v="352"/>
    <x v="3"/>
    <n v="6"/>
    <n v="1"/>
    <s v="Medical"/>
    <n v="1"/>
    <n v="1865"/>
    <n v="4"/>
    <x v="0"/>
    <n v="87"/>
    <n v="2"/>
    <n v="1"/>
    <s v="Human Resources"/>
    <n v="2"/>
    <s v="Married"/>
    <n v="2804"/>
    <s v="Upto 5k"/>
    <n v="15434"/>
    <n v="1"/>
    <s v="Y"/>
    <s v="No"/>
    <n v="11"/>
    <n v="3"/>
    <n v="4"/>
    <n v="80"/>
    <n v="0"/>
    <n v="1"/>
    <n v="3"/>
    <n v="3"/>
    <n v="0"/>
    <n v="0"/>
  </r>
  <r>
    <x v="319"/>
    <n v="29"/>
    <s v="26-35"/>
    <x v="0"/>
    <s v="Travel_Frequently"/>
    <n v="459"/>
    <x v="0"/>
    <n v="24"/>
    <n v="2"/>
    <s v="Life Sciences"/>
    <n v="1"/>
    <n v="1868"/>
    <n v="4"/>
    <x v="0"/>
    <n v="73"/>
    <n v="2"/>
    <n v="1"/>
    <s v="Research Scientist"/>
    <n v="4"/>
    <s v="Single"/>
    <n v="2439"/>
    <s v="Upto 5k"/>
    <n v="14753"/>
    <n v="1"/>
    <s v="Y"/>
    <s v="Yes"/>
    <n v="24"/>
    <n v="4"/>
    <n v="2"/>
    <n v="80"/>
    <n v="0"/>
    <n v="1"/>
    <n v="3"/>
    <n v="2"/>
    <n v="1"/>
    <n v="0"/>
  </r>
  <r>
    <x v="320"/>
    <n v="29"/>
    <s v="26-35"/>
    <x v="1"/>
    <s v="Travel_Rarely"/>
    <n v="592"/>
    <x v="0"/>
    <n v="7"/>
    <n v="3"/>
    <s v="Life Sciences"/>
    <n v="1"/>
    <n v="1883"/>
    <n v="4"/>
    <x v="0"/>
    <n v="59"/>
    <n v="3"/>
    <n v="1"/>
    <s v="Laboratory Technician"/>
    <n v="1"/>
    <s v="Single"/>
    <n v="2062"/>
    <s v="Upto 5k"/>
    <n v="19384"/>
    <n v="3"/>
    <s v="Y"/>
    <s v="No"/>
    <n v="14"/>
    <n v="3"/>
    <n v="2"/>
    <n v="80"/>
    <n v="0"/>
    <n v="11"/>
    <n v="2"/>
    <n v="3"/>
    <n v="1"/>
    <n v="2"/>
  </r>
  <r>
    <x v="321"/>
    <n v="29"/>
    <s v="26-35"/>
    <x v="0"/>
    <s v="Travel_Frequently"/>
    <n v="746"/>
    <x v="1"/>
    <n v="24"/>
    <n v="3"/>
    <s v="Technical Degree"/>
    <n v="1"/>
    <n v="1928"/>
    <n v="3"/>
    <x v="0"/>
    <n v="45"/>
    <n v="4"/>
    <n v="1"/>
    <s v="Sales Representative"/>
    <n v="1"/>
    <s v="Single"/>
    <n v="1091"/>
    <s v="Upto 5k"/>
    <n v="10642"/>
    <n v="1"/>
    <s v="Y"/>
    <s v="No"/>
    <n v="17"/>
    <n v="3"/>
    <n v="4"/>
    <n v="80"/>
    <n v="0"/>
    <n v="1"/>
    <n v="3"/>
    <n v="3"/>
    <n v="0"/>
    <n v="0"/>
  </r>
  <r>
    <x v="322"/>
    <n v="29"/>
    <s v="26-35"/>
    <x v="1"/>
    <s v="Travel_Rarely"/>
    <n v="136"/>
    <x v="0"/>
    <n v="1"/>
    <n v="3"/>
    <s v="Life Sciences"/>
    <n v="1"/>
    <n v="1954"/>
    <n v="1"/>
    <x v="0"/>
    <n v="89"/>
    <n v="3"/>
    <n v="2"/>
    <s v="Healthcare Representative"/>
    <n v="1"/>
    <s v="Married"/>
    <n v="5373"/>
    <s v="5k-10k"/>
    <n v="6225"/>
    <n v="0"/>
    <s v="Y"/>
    <s v="No"/>
    <n v="12"/>
    <n v="3"/>
    <n v="1"/>
    <n v="80"/>
    <n v="1"/>
    <n v="6"/>
    <n v="5"/>
    <n v="2"/>
    <n v="0"/>
    <n v="2"/>
  </r>
  <r>
    <x v="323"/>
    <n v="29"/>
    <s v="26-35"/>
    <x v="0"/>
    <s v="Travel_Rarely"/>
    <n v="1092"/>
    <x v="0"/>
    <n v="1"/>
    <n v="4"/>
    <s v="Medical"/>
    <n v="1"/>
    <n v="2027"/>
    <n v="1"/>
    <x v="0"/>
    <n v="36"/>
    <n v="3"/>
    <n v="1"/>
    <s v="Research Scientist"/>
    <n v="4"/>
    <s v="Married"/>
    <n v="4787"/>
    <s v="Upto 5k"/>
    <n v="26124"/>
    <n v="9"/>
    <s v="Y"/>
    <s v="Yes"/>
    <n v="14"/>
    <n v="3"/>
    <n v="2"/>
    <n v="80"/>
    <n v="3"/>
    <n v="4"/>
    <n v="3"/>
    <n v="4"/>
    <n v="2"/>
    <n v="2"/>
  </r>
  <r>
    <x v="324"/>
    <n v="29"/>
    <s v="26-35"/>
    <x v="0"/>
    <s v="Travel_Rarely"/>
    <n v="1378"/>
    <x v="0"/>
    <n v="13"/>
    <n v="2"/>
    <s v="Other"/>
    <n v="1"/>
    <n v="2053"/>
    <n v="4"/>
    <x v="0"/>
    <n v="46"/>
    <n v="2"/>
    <n v="2"/>
    <s v="Laboratory Technician"/>
    <n v="2"/>
    <s v="Married"/>
    <n v="4025"/>
    <s v="Upto 5k"/>
    <n v="23679"/>
    <n v="4"/>
    <s v="Y"/>
    <s v="Yes"/>
    <n v="13"/>
    <n v="3"/>
    <n v="1"/>
    <n v="80"/>
    <n v="1"/>
    <n v="10"/>
    <n v="2"/>
    <n v="3"/>
    <n v="0"/>
    <n v="3"/>
  </r>
  <r>
    <x v="325"/>
    <n v="29"/>
    <s v="26-35"/>
    <x v="1"/>
    <s v="Travel_Rarely"/>
    <n v="468"/>
    <x v="0"/>
    <n v="28"/>
    <n v="4"/>
    <s v="Medical"/>
    <n v="1"/>
    <n v="2054"/>
    <n v="4"/>
    <x v="1"/>
    <n v="73"/>
    <n v="2"/>
    <n v="1"/>
    <s v="Research Scientist"/>
    <n v="1"/>
    <s v="Single"/>
    <n v="3785"/>
    <s v="Upto 5k"/>
    <n v="8489"/>
    <n v="1"/>
    <s v="Y"/>
    <s v="No"/>
    <n v="14"/>
    <n v="3"/>
    <n v="2"/>
    <n v="80"/>
    <n v="0"/>
    <n v="5"/>
    <n v="3"/>
    <n v="1"/>
    <n v="0"/>
    <n v="4"/>
  </r>
  <r>
    <x v="325"/>
    <n v="29"/>
    <s v="26-35"/>
    <x v="1"/>
    <s v="Travel_Rarely"/>
    <n v="468"/>
    <x v="0"/>
    <n v="28"/>
    <n v="4"/>
    <s v="Medical"/>
    <n v="1"/>
    <n v="2054"/>
    <n v="4"/>
    <x v="1"/>
    <n v="73"/>
    <n v="2"/>
    <n v="1"/>
    <s v="Research Scientist"/>
    <n v="1"/>
    <s v="Single"/>
    <n v="3785"/>
    <s v="Upto 5k"/>
    <n v="8489"/>
    <n v="1"/>
    <s v="Y"/>
    <s v="No"/>
    <n v="14"/>
    <n v="3"/>
    <n v="2"/>
    <n v="80"/>
    <n v="0"/>
    <n v="5"/>
    <n v="3"/>
    <n v="1"/>
    <n v="0"/>
    <n v="4"/>
  </r>
  <r>
    <x v="326"/>
    <n v="30"/>
    <s v="26-35"/>
    <x v="1"/>
    <s v="Travel_Rarely"/>
    <n v="1358"/>
    <x v="0"/>
    <n v="24"/>
    <n v="1"/>
    <s v="Life Sciences"/>
    <n v="1"/>
    <n v="11"/>
    <n v="4"/>
    <x v="0"/>
    <n v="67"/>
    <n v="3"/>
    <n v="1"/>
    <s v="Laboratory Technician"/>
    <n v="3"/>
    <s v="Divorced"/>
    <n v="2693"/>
    <s v="Upto 5k"/>
    <n v="13335"/>
    <n v="1"/>
    <s v="Y"/>
    <s v="No"/>
    <n v="22"/>
    <n v="4"/>
    <n v="2"/>
    <n v="80"/>
    <n v="1"/>
    <n v="1"/>
    <n v="2"/>
    <n v="3"/>
    <n v="0"/>
    <m/>
  </r>
  <r>
    <x v="327"/>
    <n v="30"/>
    <s v="26-35"/>
    <x v="1"/>
    <s v="Travel_Rarely"/>
    <n v="125"/>
    <x v="0"/>
    <n v="9"/>
    <n v="2"/>
    <s v="Medical"/>
    <n v="1"/>
    <n v="41"/>
    <n v="4"/>
    <x v="0"/>
    <n v="83"/>
    <n v="2"/>
    <n v="1"/>
    <s v="Laboratory Technician"/>
    <n v="3"/>
    <s v="Single"/>
    <n v="2206"/>
    <s v="Upto 5k"/>
    <n v="16117"/>
    <n v="1"/>
    <s v="Y"/>
    <s v="No"/>
    <n v="13"/>
    <n v="3"/>
    <n v="1"/>
    <n v="80"/>
    <n v="0"/>
    <n v="10"/>
    <n v="5"/>
    <n v="3"/>
    <n v="1"/>
    <n v="8"/>
  </r>
  <r>
    <x v="328"/>
    <n v="30"/>
    <s v="26-35"/>
    <x v="1"/>
    <s v="Travel_Frequently"/>
    <n v="721"/>
    <x v="0"/>
    <n v="1"/>
    <n v="2"/>
    <s v="Medical"/>
    <n v="1"/>
    <n v="57"/>
    <n v="3"/>
    <x v="1"/>
    <n v="58"/>
    <n v="3"/>
    <n v="2"/>
    <s v="Laboratory Technician"/>
    <n v="4"/>
    <s v="Single"/>
    <n v="4011"/>
    <s v="Upto 5k"/>
    <n v="10781"/>
    <n v="1"/>
    <s v="Y"/>
    <s v="No"/>
    <n v="23"/>
    <n v="4"/>
    <n v="4"/>
    <n v="80"/>
    <n v="0"/>
    <n v="12"/>
    <n v="2"/>
    <n v="3"/>
    <n v="3"/>
    <n v="7"/>
  </r>
  <r>
    <x v="329"/>
    <n v="30"/>
    <s v="26-35"/>
    <x v="0"/>
    <s v="Travel_Rarely"/>
    <n v="852"/>
    <x v="0"/>
    <n v="1"/>
    <n v="1"/>
    <s v="Life Sciences"/>
    <n v="1"/>
    <n v="104"/>
    <n v="4"/>
    <x v="0"/>
    <n v="55"/>
    <n v="2"/>
    <n v="2"/>
    <s v="Laboratory Technician"/>
    <n v="4"/>
    <s v="Married"/>
    <n v="5126"/>
    <s v="5k-10k"/>
    <n v="15998"/>
    <n v="1"/>
    <s v="Y"/>
    <s v="Yes"/>
    <n v="12"/>
    <n v="3"/>
    <n v="3"/>
    <n v="80"/>
    <n v="2"/>
    <n v="10"/>
    <n v="1"/>
    <n v="2"/>
    <n v="3"/>
    <n v="0"/>
  </r>
  <r>
    <x v="330"/>
    <n v="30"/>
    <s v="26-35"/>
    <x v="1"/>
    <s v="Travel_Rarely"/>
    <n v="288"/>
    <x v="0"/>
    <n v="2"/>
    <n v="3"/>
    <s v="Life Sciences"/>
    <n v="1"/>
    <n v="117"/>
    <n v="3"/>
    <x v="0"/>
    <n v="99"/>
    <n v="2"/>
    <n v="2"/>
    <s v="Healthcare Representative"/>
    <n v="4"/>
    <s v="Married"/>
    <n v="4152"/>
    <s v="Upto 5k"/>
    <n v="15830"/>
    <n v="1"/>
    <s v="Y"/>
    <s v="No"/>
    <n v="19"/>
    <n v="3"/>
    <n v="1"/>
    <n v="80"/>
    <n v="3"/>
    <n v="11"/>
    <n v="3"/>
    <n v="3"/>
    <n v="10"/>
    <n v="8"/>
  </r>
  <r>
    <x v="331"/>
    <n v="30"/>
    <s v="26-35"/>
    <x v="0"/>
    <s v="Travel_Rarely"/>
    <n v="1334"/>
    <x v="1"/>
    <n v="4"/>
    <n v="2"/>
    <s v="Medical"/>
    <n v="1"/>
    <n v="121"/>
    <n v="3"/>
    <x v="1"/>
    <n v="63"/>
    <n v="2"/>
    <n v="2"/>
    <s v="Sales Executive"/>
    <n v="2"/>
    <s v="Divorced"/>
    <n v="5209"/>
    <s v="5k-10k"/>
    <n v="19760"/>
    <n v="1"/>
    <s v="Y"/>
    <s v="Yes"/>
    <n v="12"/>
    <n v="3"/>
    <n v="2"/>
    <n v="80"/>
    <n v="3"/>
    <n v="11"/>
    <n v="4"/>
    <n v="2"/>
    <n v="2"/>
    <n v="7"/>
  </r>
  <r>
    <x v="332"/>
    <n v="30"/>
    <s v="26-35"/>
    <x v="1"/>
    <s v="Travel_Frequently"/>
    <n v="1312"/>
    <x v="0"/>
    <n v="23"/>
    <n v="3"/>
    <s v="Life Sciences"/>
    <n v="1"/>
    <n v="159"/>
    <n v="1"/>
    <x v="0"/>
    <n v="96"/>
    <n v="1"/>
    <n v="1"/>
    <s v="Research Scientist"/>
    <n v="3"/>
    <s v="Divorced"/>
    <n v="2613"/>
    <s v="Upto 5k"/>
    <n v="22310"/>
    <n v="1"/>
    <s v="Y"/>
    <s v="No"/>
    <n v="25"/>
    <n v="4"/>
    <n v="3"/>
    <n v="80"/>
    <n v="3"/>
    <n v="10"/>
    <n v="2"/>
    <n v="2"/>
    <n v="0"/>
    <n v="9"/>
  </r>
  <r>
    <x v="333"/>
    <n v="30"/>
    <s v="26-35"/>
    <x v="0"/>
    <s v="Travel_Rarely"/>
    <n v="1240"/>
    <x v="3"/>
    <n v="9"/>
    <n v="3"/>
    <s v="Human Resources"/>
    <n v="1"/>
    <n v="184"/>
    <n v="3"/>
    <x v="0"/>
    <n v="48"/>
    <n v="3"/>
    <n v="2"/>
    <s v="Human Resources"/>
    <n v="4"/>
    <s v="Married"/>
    <n v="6347"/>
    <s v="5k-10k"/>
    <n v="13982"/>
    <n v="0"/>
    <s v="Y"/>
    <s v="Yes"/>
    <n v="19"/>
    <n v="3"/>
    <n v="4"/>
    <n v="80"/>
    <n v="0"/>
    <n v="12"/>
    <n v="2"/>
    <n v="1"/>
    <n v="4"/>
    <m/>
  </r>
  <r>
    <x v="334"/>
    <n v="30"/>
    <s v="26-35"/>
    <x v="1"/>
    <s v="Travel_Rarely"/>
    <n v="438"/>
    <x v="0"/>
    <n v="18"/>
    <n v="3"/>
    <s v="Life Sciences"/>
    <n v="1"/>
    <n v="194"/>
    <n v="1"/>
    <x v="1"/>
    <n v="75"/>
    <n v="3"/>
    <n v="1"/>
    <s v="Research Scientist"/>
    <n v="3"/>
    <s v="Single"/>
    <n v="2632"/>
    <s v="Upto 5k"/>
    <n v="23910"/>
    <n v="1"/>
    <s v="Y"/>
    <s v="No"/>
    <n v="14"/>
    <n v="3"/>
    <n v="3"/>
    <n v="80"/>
    <n v="0"/>
    <n v="5"/>
    <n v="4"/>
    <n v="2"/>
    <n v="0"/>
    <m/>
  </r>
  <r>
    <x v="335"/>
    <n v="30"/>
    <s v="26-35"/>
    <x v="1"/>
    <s v="Travel_Rarely"/>
    <n v="201"/>
    <x v="0"/>
    <n v="5"/>
    <n v="3"/>
    <s v="Technical Degree"/>
    <n v="1"/>
    <n v="197"/>
    <n v="4"/>
    <x v="1"/>
    <n v="84"/>
    <n v="3"/>
    <n v="1"/>
    <s v="Research Scientist"/>
    <n v="1"/>
    <s v="Divorced"/>
    <n v="3204"/>
    <s v="Upto 5k"/>
    <n v="10415"/>
    <n v="5"/>
    <s v="Y"/>
    <s v="No"/>
    <n v="14"/>
    <n v="3"/>
    <n v="4"/>
    <n v="80"/>
    <n v="1"/>
    <n v="8"/>
    <n v="3"/>
    <n v="3"/>
    <n v="2"/>
    <m/>
  </r>
  <r>
    <x v="336"/>
    <n v="30"/>
    <s v="26-35"/>
    <x v="1"/>
    <s v="Travel_Rarely"/>
    <n v="1427"/>
    <x v="0"/>
    <n v="2"/>
    <n v="1"/>
    <s v="Medical"/>
    <n v="1"/>
    <n v="198"/>
    <n v="2"/>
    <x v="0"/>
    <n v="35"/>
    <n v="2"/>
    <n v="1"/>
    <s v="Laboratory Technician"/>
    <n v="4"/>
    <s v="Single"/>
    <n v="2720"/>
    <s v="Upto 5k"/>
    <n v="11162"/>
    <n v="0"/>
    <s v="Y"/>
    <s v="No"/>
    <n v="13"/>
    <n v="3"/>
    <n v="4"/>
    <n v="80"/>
    <n v="0"/>
    <n v="6"/>
    <n v="3"/>
    <n v="3"/>
    <n v="1"/>
    <m/>
  </r>
  <r>
    <x v="337"/>
    <n v="30"/>
    <s v="26-35"/>
    <x v="1"/>
    <s v="Travel_Rarely"/>
    <n v="1339"/>
    <x v="1"/>
    <n v="5"/>
    <n v="3"/>
    <s v="Life Sciences"/>
    <n v="1"/>
    <n v="228"/>
    <n v="2"/>
    <x v="1"/>
    <n v="41"/>
    <n v="3"/>
    <n v="3"/>
    <s v="Sales Executive"/>
    <n v="4"/>
    <s v="Married"/>
    <n v="9419"/>
    <s v="5k-10k"/>
    <n v="8053"/>
    <n v="2"/>
    <s v="Y"/>
    <s v="No"/>
    <n v="12"/>
    <n v="3"/>
    <n v="3"/>
    <n v="80"/>
    <n v="1"/>
    <n v="12"/>
    <n v="2"/>
    <n v="3"/>
    <n v="7"/>
    <n v="4"/>
  </r>
  <r>
    <x v="338"/>
    <n v="30"/>
    <s v="26-35"/>
    <x v="1"/>
    <s v="Non-Travel"/>
    <n v="111"/>
    <x v="0"/>
    <n v="9"/>
    <n v="3"/>
    <s v="Medical"/>
    <n v="1"/>
    <n v="239"/>
    <n v="3"/>
    <x v="0"/>
    <n v="66"/>
    <n v="3"/>
    <n v="2"/>
    <s v="Laboratory Technician"/>
    <n v="1"/>
    <s v="Divorced"/>
    <n v="3072"/>
    <s v="Upto 5k"/>
    <n v="11012"/>
    <n v="1"/>
    <s v="Y"/>
    <s v="No"/>
    <n v="11"/>
    <n v="3"/>
    <n v="3"/>
    <n v="80"/>
    <n v="2"/>
    <n v="12"/>
    <n v="4"/>
    <n v="3"/>
    <n v="6"/>
    <n v="10"/>
  </r>
  <r>
    <x v="339"/>
    <n v="30"/>
    <s v="26-35"/>
    <x v="1"/>
    <s v="Non-Travel"/>
    <n v="829"/>
    <x v="0"/>
    <n v="1"/>
    <n v="1"/>
    <s v="Life Sciences"/>
    <n v="1"/>
    <n v="292"/>
    <n v="3"/>
    <x v="0"/>
    <n v="88"/>
    <n v="2"/>
    <n v="3"/>
    <s v="Manufacturing Director"/>
    <n v="3"/>
    <s v="Single"/>
    <n v="8474"/>
    <s v="5k-10k"/>
    <n v="20925"/>
    <n v="1"/>
    <s v="Y"/>
    <s v="No"/>
    <n v="22"/>
    <n v="4"/>
    <n v="3"/>
    <n v="80"/>
    <n v="0"/>
    <n v="12"/>
    <n v="2"/>
    <n v="3"/>
    <n v="5"/>
    <n v="8"/>
  </r>
  <r>
    <x v="340"/>
    <n v="30"/>
    <s v="26-35"/>
    <x v="0"/>
    <s v="Travel_Rarely"/>
    <n v="1005"/>
    <x v="0"/>
    <n v="3"/>
    <n v="3"/>
    <s v="Technical Degree"/>
    <n v="1"/>
    <n v="297"/>
    <n v="4"/>
    <x v="1"/>
    <n v="88"/>
    <n v="3"/>
    <n v="1"/>
    <s v="Research Scientist"/>
    <n v="1"/>
    <s v="Single"/>
    <n v="2657"/>
    <s v="Upto 5k"/>
    <n v="8556"/>
    <n v="5"/>
    <s v="Y"/>
    <s v="Yes"/>
    <n v="11"/>
    <n v="3"/>
    <n v="3"/>
    <n v="80"/>
    <n v="0"/>
    <n v="8"/>
    <n v="5"/>
    <n v="3"/>
    <n v="0"/>
    <n v="4"/>
  </r>
  <r>
    <x v="341"/>
    <n v="30"/>
    <s v="26-35"/>
    <x v="0"/>
    <s v="Travel_Frequently"/>
    <n v="334"/>
    <x v="1"/>
    <n v="26"/>
    <n v="4"/>
    <s v="Marketing"/>
    <n v="1"/>
    <n v="299"/>
    <n v="3"/>
    <x v="1"/>
    <n v="52"/>
    <n v="2"/>
    <n v="2"/>
    <s v="Sales Executive"/>
    <n v="1"/>
    <s v="Single"/>
    <n v="6696"/>
    <s v="5k-10k"/>
    <n v="22967"/>
    <n v="5"/>
    <s v="Y"/>
    <s v="No"/>
    <n v="15"/>
    <n v="3"/>
    <n v="3"/>
    <n v="80"/>
    <n v="0"/>
    <n v="9"/>
    <n v="5"/>
    <n v="2"/>
    <n v="0"/>
    <n v="1"/>
  </r>
  <r>
    <x v="342"/>
    <n v="30"/>
    <s v="26-35"/>
    <x v="1"/>
    <s v="Travel_Rarely"/>
    <n v="1275"/>
    <x v="0"/>
    <n v="28"/>
    <n v="2"/>
    <s v="Medical"/>
    <n v="1"/>
    <n v="441"/>
    <n v="4"/>
    <x v="1"/>
    <n v="64"/>
    <n v="3"/>
    <n v="2"/>
    <s v="Research Scientist"/>
    <n v="4"/>
    <s v="Married"/>
    <n v="5775"/>
    <s v="5k-10k"/>
    <n v="11934"/>
    <n v="1"/>
    <s v="Y"/>
    <s v="No"/>
    <n v="13"/>
    <n v="3"/>
    <n v="4"/>
    <n v="80"/>
    <n v="2"/>
    <n v="11"/>
    <n v="2"/>
    <n v="3"/>
    <n v="1"/>
    <n v="9"/>
  </r>
  <r>
    <x v="343"/>
    <n v="30"/>
    <s v="26-35"/>
    <x v="1"/>
    <s v="Travel_Rarely"/>
    <n v="570"/>
    <x v="1"/>
    <n v="5"/>
    <n v="3"/>
    <s v="Marketing"/>
    <n v="1"/>
    <n v="456"/>
    <n v="4"/>
    <x v="1"/>
    <n v="30"/>
    <n v="2"/>
    <n v="2"/>
    <s v="Sales Executive"/>
    <n v="3"/>
    <s v="Divorced"/>
    <n v="6118"/>
    <s v="5k-10k"/>
    <n v="5431"/>
    <n v="1"/>
    <s v="Y"/>
    <s v="No"/>
    <n v="13"/>
    <n v="3"/>
    <n v="3"/>
    <n v="80"/>
    <n v="3"/>
    <n v="10"/>
    <n v="2"/>
    <n v="3"/>
    <n v="1"/>
    <n v="2"/>
  </r>
  <r>
    <x v="344"/>
    <n v="30"/>
    <s v="26-35"/>
    <x v="0"/>
    <s v="Non-Travel"/>
    <n v="641"/>
    <x v="1"/>
    <n v="25"/>
    <n v="2"/>
    <s v="Technical Degree"/>
    <n v="1"/>
    <n v="475"/>
    <n v="4"/>
    <x v="1"/>
    <n v="85"/>
    <n v="3"/>
    <n v="2"/>
    <s v="Sales Executive"/>
    <n v="3"/>
    <s v="Married"/>
    <n v="4736"/>
    <s v="Upto 5k"/>
    <n v="6069"/>
    <n v="7"/>
    <s v="Y"/>
    <s v="Yes"/>
    <n v="12"/>
    <n v="3"/>
    <n v="2"/>
    <n v="80"/>
    <n v="1"/>
    <n v="4"/>
    <n v="2"/>
    <n v="4"/>
    <n v="2"/>
    <n v="2"/>
  </r>
  <r>
    <x v="345"/>
    <n v="30"/>
    <s v="26-35"/>
    <x v="1"/>
    <s v="Travel_Rarely"/>
    <n v="202"/>
    <x v="1"/>
    <n v="2"/>
    <n v="1"/>
    <s v="Technical Degree"/>
    <n v="1"/>
    <n v="508"/>
    <n v="3"/>
    <x v="0"/>
    <n v="72"/>
    <n v="3"/>
    <n v="1"/>
    <s v="Sales Representative"/>
    <n v="2"/>
    <s v="Married"/>
    <n v="2476"/>
    <s v="Upto 5k"/>
    <n v="17434"/>
    <n v="1"/>
    <s v="Y"/>
    <s v="No"/>
    <n v="18"/>
    <n v="3"/>
    <n v="1"/>
    <n v="80"/>
    <n v="1"/>
    <n v="1"/>
    <n v="3"/>
    <n v="3"/>
    <n v="0"/>
    <n v="0"/>
  </r>
  <r>
    <x v="346"/>
    <n v="30"/>
    <s v="26-35"/>
    <x v="0"/>
    <s v="Travel_Frequently"/>
    <n v="464"/>
    <x v="0"/>
    <n v="4"/>
    <n v="3"/>
    <s v="Technical Degree"/>
    <n v="1"/>
    <n v="514"/>
    <n v="3"/>
    <x v="0"/>
    <n v="40"/>
    <n v="3"/>
    <n v="1"/>
    <s v="Research Scientist"/>
    <n v="4"/>
    <s v="Single"/>
    <n v="2285"/>
    <s v="Upto 5k"/>
    <n v="3427"/>
    <n v="9"/>
    <s v="Y"/>
    <s v="Yes"/>
    <n v="23"/>
    <n v="4"/>
    <n v="3"/>
    <n v="80"/>
    <n v="0"/>
    <n v="3"/>
    <n v="4"/>
    <n v="3"/>
    <n v="0"/>
    <n v="0"/>
  </r>
  <r>
    <x v="347"/>
    <n v="30"/>
    <s v="26-35"/>
    <x v="1"/>
    <s v="Travel_Rarely"/>
    <n v="1082"/>
    <x v="1"/>
    <n v="12"/>
    <n v="3"/>
    <s v="Technical Degree"/>
    <n v="1"/>
    <n v="533"/>
    <n v="2"/>
    <x v="1"/>
    <n v="83"/>
    <n v="3"/>
    <n v="2"/>
    <s v="Sales Executive"/>
    <n v="3"/>
    <s v="Single"/>
    <n v="6577"/>
    <s v="5k-10k"/>
    <n v="19558"/>
    <n v="0"/>
    <s v="Y"/>
    <s v="No"/>
    <n v="11"/>
    <n v="3"/>
    <n v="2"/>
    <n v="80"/>
    <n v="0"/>
    <n v="6"/>
    <n v="6"/>
    <n v="3"/>
    <n v="4"/>
    <n v="4"/>
  </r>
  <r>
    <x v="348"/>
    <n v="30"/>
    <s v="26-35"/>
    <x v="1"/>
    <s v="Travel_Rarely"/>
    <n v="317"/>
    <x v="0"/>
    <n v="2"/>
    <n v="3"/>
    <s v="Life Sciences"/>
    <n v="1"/>
    <n v="548"/>
    <n v="3"/>
    <x v="1"/>
    <n v="43"/>
    <n v="1"/>
    <n v="2"/>
    <s v="Manufacturing Director"/>
    <n v="4"/>
    <s v="Single"/>
    <n v="6091"/>
    <s v="5k-10k"/>
    <n v="24793"/>
    <n v="2"/>
    <s v="Y"/>
    <s v="No"/>
    <n v="20"/>
    <n v="4"/>
    <n v="3"/>
    <n v="80"/>
    <n v="0"/>
    <n v="11"/>
    <n v="2"/>
    <n v="3"/>
    <n v="0"/>
    <n v="2"/>
  </r>
  <r>
    <x v="349"/>
    <n v="30"/>
    <s v="26-35"/>
    <x v="1"/>
    <s v="Non-Travel"/>
    <n v="1400"/>
    <x v="0"/>
    <n v="3"/>
    <n v="3"/>
    <s v="Life Sciences"/>
    <n v="1"/>
    <n v="562"/>
    <n v="3"/>
    <x v="0"/>
    <n v="53"/>
    <n v="3"/>
    <n v="1"/>
    <s v="Laboratory Technician"/>
    <n v="4"/>
    <s v="Married"/>
    <n v="2097"/>
    <s v="Upto 5k"/>
    <n v="16734"/>
    <n v="4"/>
    <s v="Y"/>
    <s v="No"/>
    <n v="15"/>
    <n v="3"/>
    <n v="3"/>
    <n v="80"/>
    <n v="1"/>
    <n v="9"/>
    <n v="3"/>
    <n v="1"/>
    <n v="1"/>
    <n v="4"/>
  </r>
  <r>
    <x v="350"/>
    <n v="30"/>
    <s v="26-35"/>
    <x v="1"/>
    <s v="Non-Travel"/>
    <n v="1398"/>
    <x v="1"/>
    <n v="22"/>
    <n v="4"/>
    <s v="Other"/>
    <n v="1"/>
    <n v="567"/>
    <n v="3"/>
    <x v="1"/>
    <n v="69"/>
    <n v="3"/>
    <n v="3"/>
    <s v="Sales Executive"/>
    <n v="1"/>
    <s v="Married"/>
    <n v="8412"/>
    <s v="5k-10k"/>
    <n v="2890"/>
    <n v="0"/>
    <s v="Y"/>
    <s v="No"/>
    <n v="11"/>
    <n v="3"/>
    <n v="3"/>
    <n v="80"/>
    <n v="0"/>
    <n v="10"/>
    <n v="3"/>
    <n v="3"/>
    <n v="7"/>
    <n v="8"/>
  </r>
  <r>
    <x v="351"/>
    <n v="30"/>
    <s v="26-35"/>
    <x v="1"/>
    <s v="Non-Travel"/>
    <n v="1116"/>
    <x v="0"/>
    <n v="2"/>
    <n v="3"/>
    <s v="Medical"/>
    <n v="1"/>
    <n v="571"/>
    <n v="3"/>
    <x v="1"/>
    <n v="49"/>
    <n v="3"/>
    <n v="1"/>
    <s v="Laboratory Technician"/>
    <n v="4"/>
    <s v="Single"/>
    <n v="2564"/>
    <s v="Upto 5k"/>
    <n v="7181"/>
    <n v="0"/>
    <s v="Y"/>
    <s v="No"/>
    <n v="14"/>
    <n v="3"/>
    <n v="3"/>
    <n v="80"/>
    <n v="0"/>
    <n v="12"/>
    <n v="2"/>
    <n v="2"/>
    <n v="6"/>
    <n v="7"/>
  </r>
  <r>
    <x v="352"/>
    <n v="30"/>
    <s v="26-35"/>
    <x v="1"/>
    <s v="Travel_Rarely"/>
    <n v="413"/>
    <x v="1"/>
    <n v="7"/>
    <n v="1"/>
    <s v="Marketing"/>
    <n v="1"/>
    <n v="585"/>
    <n v="4"/>
    <x v="0"/>
    <n v="57"/>
    <n v="3"/>
    <n v="1"/>
    <s v="Sales Representative"/>
    <n v="2"/>
    <s v="Single"/>
    <n v="2983"/>
    <s v="Upto 5k"/>
    <n v="18398"/>
    <n v="0"/>
    <s v="Y"/>
    <s v="No"/>
    <n v="14"/>
    <n v="3"/>
    <n v="1"/>
    <n v="80"/>
    <n v="0"/>
    <n v="4"/>
    <n v="3"/>
    <n v="3"/>
    <n v="1"/>
    <n v="2"/>
  </r>
  <r>
    <x v="353"/>
    <n v="30"/>
    <s v="26-35"/>
    <x v="0"/>
    <s v="Travel_Frequently"/>
    <n v="448"/>
    <x v="1"/>
    <n v="12"/>
    <n v="4"/>
    <s v="Life Sciences"/>
    <n v="1"/>
    <n v="648"/>
    <n v="2"/>
    <x v="0"/>
    <n v="74"/>
    <n v="2"/>
    <n v="1"/>
    <s v="Sales Representative"/>
    <n v="1"/>
    <s v="Married"/>
    <n v="2033"/>
    <s v="Upto 5k"/>
    <n v="14470"/>
    <n v="1"/>
    <s v="Y"/>
    <s v="No"/>
    <n v="18"/>
    <n v="3"/>
    <n v="3"/>
    <n v="80"/>
    <n v="1"/>
    <n v="1"/>
    <n v="2"/>
    <n v="4"/>
    <n v="0"/>
    <n v="0"/>
  </r>
  <r>
    <x v="354"/>
    <n v="30"/>
    <s v="26-35"/>
    <x v="1"/>
    <s v="Travel_Frequently"/>
    <n v="160"/>
    <x v="0"/>
    <n v="3"/>
    <n v="3"/>
    <s v="Medical"/>
    <n v="1"/>
    <n v="680"/>
    <n v="3"/>
    <x v="1"/>
    <n v="71"/>
    <n v="3"/>
    <n v="1"/>
    <s v="Research Scientist"/>
    <n v="3"/>
    <s v="Divorced"/>
    <n v="2083"/>
    <s v="Upto 5k"/>
    <n v="22653"/>
    <n v="1"/>
    <s v="Y"/>
    <s v="No"/>
    <n v="20"/>
    <n v="4"/>
    <n v="3"/>
    <n v="80"/>
    <n v="1"/>
    <n v="1"/>
    <n v="2"/>
    <n v="3"/>
    <n v="0"/>
    <n v="0"/>
  </r>
  <r>
    <x v="355"/>
    <n v="30"/>
    <s v="26-35"/>
    <x v="1"/>
    <s v="Travel_Rarely"/>
    <n v="501"/>
    <x v="1"/>
    <n v="27"/>
    <n v="5"/>
    <s v="Marketing"/>
    <n v="1"/>
    <n v="747"/>
    <n v="3"/>
    <x v="0"/>
    <n v="99"/>
    <n v="3"/>
    <n v="2"/>
    <s v="Sales Executive"/>
    <n v="4"/>
    <s v="Divorced"/>
    <n v="5304"/>
    <s v="5k-10k"/>
    <n v="25275"/>
    <n v="7"/>
    <s v="Y"/>
    <s v="No"/>
    <n v="23"/>
    <n v="4"/>
    <n v="4"/>
    <n v="80"/>
    <n v="1"/>
    <n v="10"/>
    <n v="2"/>
    <n v="2"/>
    <n v="7"/>
    <n v="7"/>
  </r>
  <r>
    <x v="356"/>
    <n v="30"/>
    <s v="26-35"/>
    <x v="1"/>
    <s v="Travel_Rarely"/>
    <n v="921"/>
    <x v="0"/>
    <n v="1"/>
    <n v="3"/>
    <s v="Life Sciences"/>
    <n v="1"/>
    <n v="806"/>
    <n v="4"/>
    <x v="0"/>
    <n v="38"/>
    <n v="1"/>
    <n v="1"/>
    <s v="Laboratory Technician"/>
    <n v="3"/>
    <s v="Married"/>
    <n v="3833"/>
    <s v="Upto 5k"/>
    <n v="24375"/>
    <n v="3"/>
    <s v="Y"/>
    <s v="No"/>
    <n v="21"/>
    <n v="4"/>
    <n v="3"/>
    <n v="80"/>
    <n v="2"/>
    <n v="7"/>
    <n v="2"/>
    <n v="3"/>
    <n v="0"/>
    <n v="2"/>
  </r>
  <r>
    <x v="357"/>
    <n v="30"/>
    <s v="26-35"/>
    <x v="0"/>
    <s v="Travel_Rarely"/>
    <n v="946"/>
    <x v="0"/>
    <n v="2"/>
    <n v="3"/>
    <s v="Medical"/>
    <n v="1"/>
    <n v="833"/>
    <n v="3"/>
    <x v="1"/>
    <n v="52"/>
    <n v="2"/>
    <n v="2"/>
    <s v="Manufacturing Director"/>
    <n v="4"/>
    <s v="Single"/>
    <n v="6877"/>
    <s v="5k-10k"/>
    <n v="20234"/>
    <n v="5"/>
    <s v="Y"/>
    <s v="Yes"/>
    <n v="24"/>
    <n v="4"/>
    <n v="2"/>
    <n v="80"/>
    <n v="0"/>
    <n v="12"/>
    <n v="4"/>
    <n v="2"/>
    <n v="0"/>
    <n v="0"/>
  </r>
  <r>
    <x v="358"/>
    <n v="30"/>
    <s v="26-35"/>
    <x v="1"/>
    <s v="Travel_Frequently"/>
    <n v="1012"/>
    <x v="0"/>
    <n v="5"/>
    <n v="4"/>
    <s v="Life Sciences"/>
    <n v="1"/>
    <n v="861"/>
    <n v="2"/>
    <x v="0"/>
    <n v="75"/>
    <n v="2"/>
    <n v="1"/>
    <s v="Research Scientist"/>
    <n v="4"/>
    <s v="Divorced"/>
    <n v="3761"/>
    <s v="Upto 5k"/>
    <n v="2373"/>
    <n v="9"/>
    <s v="Y"/>
    <s v="No"/>
    <n v="12"/>
    <n v="3"/>
    <n v="2"/>
    <n v="80"/>
    <n v="1"/>
    <n v="10"/>
    <n v="3"/>
    <n v="2"/>
    <n v="0"/>
    <n v="3"/>
  </r>
  <r>
    <x v="359"/>
    <n v="30"/>
    <s v="26-35"/>
    <x v="1"/>
    <s v="Travel_Rarely"/>
    <n v="231"/>
    <x v="1"/>
    <n v="8"/>
    <n v="2"/>
    <s v="Other"/>
    <n v="1"/>
    <n v="982"/>
    <n v="3"/>
    <x v="0"/>
    <n v="62"/>
    <n v="3"/>
    <n v="3"/>
    <s v="Sales Executive"/>
    <n v="3"/>
    <s v="Divorced"/>
    <n v="7264"/>
    <s v="5k-10k"/>
    <n v="9977"/>
    <n v="5"/>
    <s v="Y"/>
    <s v="No"/>
    <n v="11"/>
    <n v="3"/>
    <n v="1"/>
    <n v="80"/>
    <n v="1"/>
    <n v="10"/>
    <n v="2"/>
    <n v="4"/>
    <n v="7"/>
    <n v="7"/>
  </r>
  <r>
    <x v="360"/>
    <n v="30"/>
    <s v="26-35"/>
    <x v="0"/>
    <s v="Travel_Rarely"/>
    <n v="138"/>
    <x v="0"/>
    <n v="22"/>
    <n v="3"/>
    <s v="Life Sciences"/>
    <n v="1"/>
    <n v="1004"/>
    <n v="1"/>
    <x v="1"/>
    <n v="48"/>
    <n v="3"/>
    <n v="1"/>
    <s v="Research Scientist"/>
    <n v="3"/>
    <s v="Married"/>
    <n v="2132"/>
    <s v="Upto 5k"/>
    <n v="11539"/>
    <n v="4"/>
    <s v="Y"/>
    <s v="Yes"/>
    <n v="11"/>
    <n v="3"/>
    <n v="2"/>
    <n v="80"/>
    <n v="0"/>
    <n v="7"/>
    <n v="2"/>
    <n v="3"/>
    <n v="0"/>
    <n v="1"/>
  </r>
  <r>
    <x v="361"/>
    <n v="30"/>
    <s v="26-35"/>
    <x v="0"/>
    <s v="Travel_Rarely"/>
    <n v="153"/>
    <x v="0"/>
    <n v="8"/>
    <n v="2"/>
    <s v="Life Sciences"/>
    <n v="1"/>
    <n v="1015"/>
    <n v="2"/>
    <x v="1"/>
    <n v="73"/>
    <n v="4"/>
    <n v="3"/>
    <s v="Research Director"/>
    <n v="1"/>
    <s v="Married"/>
    <n v="11416"/>
    <s v="10k-15k"/>
    <n v="17802"/>
    <n v="0"/>
    <s v="Y"/>
    <s v="Yes"/>
    <n v="12"/>
    <n v="3"/>
    <n v="3"/>
    <n v="80"/>
    <n v="3"/>
    <n v="9"/>
    <n v="4"/>
    <n v="2"/>
    <n v="1"/>
    <n v="7"/>
  </r>
  <r>
    <x v="362"/>
    <n v="30"/>
    <s v="26-35"/>
    <x v="0"/>
    <s v="Travel_Frequently"/>
    <n v="109"/>
    <x v="0"/>
    <n v="5"/>
    <n v="3"/>
    <s v="Medical"/>
    <n v="1"/>
    <n v="1017"/>
    <n v="2"/>
    <x v="1"/>
    <n v="60"/>
    <n v="3"/>
    <n v="1"/>
    <s v="Laboratory Technician"/>
    <n v="2"/>
    <s v="Single"/>
    <n v="2422"/>
    <s v="Upto 5k"/>
    <n v="25725"/>
    <n v="0"/>
    <s v="Y"/>
    <s v="No"/>
    <n v="17"/>
    <n v="3"/>
    <n v="1"/>
    <n v="80"/>
    <n v="0"/>
    <n v="4"/>
    <n v="3"/>
    <n v="3"/>
    <n v="1"/>
    <n v="2"/>
  </r>
  <r>
    <x v="363"/>
    <n v="30"/>
    <s v="26-35"/>
    <x v="1"/>
    <s v="Travel_Rarely"/>
    <n v="1176"/>
    <x v="0"/>
    <n v="20"/>
    <n v="3"/>
    <s v="Other"/>
    <n v="1"/>
    <n v="1084"/>
    <n v="3"/>
    <x v="0"/>
    <n v="85"/>
    <n v="3"/>
    <n v="2"/>
    <s v="Manufacturing Director"/>
    <n v="1"/>
    <s v="Married"/>
    <n v="9957"/>
    <s v="5k-10k"/>
    <n v="9096"/>
    <n v="0"/>
    <s v="Y"/>
    <s v="No"/>
    <n v="15"/>
    <n v="3"/>
    <n v="3"/>
    <n v="80"/>
    <n v="1"/>
    <n v="7"/>
    <n v="1"/>
    <n v="2"/>
    <n v="0"/>
    <n v="2"/>
  </r>
  <r>
    <x v="364"/>
    <n v="30"/>
    <s v="26-35"/>
    <x v="1"/>
    <s v="Travel_Rarely"/>
    <n v="852"/>
    <x v="1"/>
    <n v="10"/>
    <n v="3"/>
    <s v="Marketing"/>
    <n v="1"/>
    <n v="1179"/>
    <n v="3"/>
    <x v="0"/>
    <n v="72"/>
    <n v="2"/>
    <n v="2"/>
    <s v="Sales Executive"/>
    <n v="3"/>
    <s v="Married"/>
    <n v="6578"/>
    <s v="5k-10k"/>
    <n v="2706"/>
    <n v="1"/>
    <s v="Y"/>
    <s v="No"/>
    <n v="18"/>
    <n v="3"/>
    <n v="1"/>
    <n v="80"/>
    <n v="1"/>
    <n v="10"/>
    <n v="3"/>
    <n v="3"/>
    <n v="1"/>
    <n v="4"/>
  </r>
  <r>
    <x v="365"/>
    <n v="30"/>
    <s v="26-35"/>
    <x v="1"/>
    <s v="Travel_Rarely"/>
    <n v="1329"/>
    <x v="1"/>
    <n v="29"/>
    <n v="4"/>
    <s v="Life Sciences"/>
    <n v="1"/>
    <n v="1211"/>
    <n v="3"/>
    <x v="0"/>
    <n v="61"/>
    <n v="3"/>
    <n v="2"/>
    <s v="Sales Executive"/>
    <n v="1"/>
    <s v="Divorced"/>
    <n v="4115"/>
    <s v="Upto 5k"/>
    <n v="13192"/>
    <n v="8"/>
    <s v="Y"/>
    <s v="No"/>
    <n v="19"/>
    <n v="3"/>
    <n v="3"/>
    <n v="80"/>
    <n v="3"/>
    <n v="8"/>
    <n v="3"/>
    <n v="3"/>
    <n v="0"/>
    <n v="3"/>
  </r>
  <r>
    <x v="366"/>
    <n v="30"/>
    <s v="26-35"/>
    <x v="1"/>
    <s v="Travel_Rarely"/>
    <n v="853"/>
    <x v="0"/>
    <n v="7"/>
    <n v="4"/>
    <s v="Life Sciences"/>
    <n v="1"/>
    <n v="1224"/>
    <n v="3"/>
    <x v="0"/>
    <n v="49"/>
    <n v="3"/>
    <n v="2"/>
    <s v="Laboratory Technician"/>
    <n v="3"/>
    <s v="Divorced"/>
    <n v="3491"/>
    <s v="Upto 5k"/>
    <n v="11309"/>
    <n v="1"/>
    <s v="Y"/>
    <s v="No"/>
    <n v="13"/>
    <n v="3"/>
    <n v="1"/>
    <n v="80"/>
    <n v="3"/>
    <n v="10"/>
    <n v="4"/>
    <n v="2"/>
    <n v="8"/>
    <n v="9"/>
  </r>
  <r>
    <x v="367"/>
    <n v="30"/>
    <s v="26-35"/>
    <x v="0"/>
    <s v="Travel_Rarely"/>
    <n v="1465"/>
    <x v="0"/>
    <n v="1"/>
    <n v="3"/>
    <s v="Medical"/>
    <n v="1"/>
    <n v="1241"/>
    <n v="4"/>
    <x v="0"/>
    <n v="63"/>
    <n v="3"/>
    <n v="1"/>
    <s v="Research Scientist"/>
    <n v="2"/>
    <s v="Married"/>
    <n v="3579"/>
    <s v="Upto 5k"/>
    <n v="9369"/>
    <n v="0"/>
    <s v="Y"/>
    <s v="Yes"/>
    <n v="21"/>
    <n v="4"/>
    <n v="1"/>
    <n v="80"/>
    <n v="1"/>
    <n v="12"/>
    <n v="2"/>
    <n v="3"/>
    <n v="5"/>
    <n v="7"/>
  </r>
  <r>
    <x v="368"/>
    <n v="30"/>
    <s v="26-35"/>
    <x v="0"/>
    <s v="Non-Travel"/>
    <n v="879"/>
    <x v="0"/>
    <n v="9"/>
    <n v="2"/>
    <s v="Medical"/>
    <n v="1"/>
    <n v="1298"/>
    <n v="3"/>
    <x v="1"/>
    <n v="72"/>
    <n v="3"/>
    <n v="2"/>
    <s v="Manufacturing Director"/>
    <n v="3"/>
    <s v="Single"/>
    <n v="4695"/>
    <s v="Upto 5k"/>
    <n v="12858"/>
    <n v="7"/>
    <s v="Y"/>
    <s v="Yes"/>
    <n v="18"/>
    <n v="3"/>
    <n v="3"/>
    <n v="80"/>
    <n v="0"/>
    <n v="10"/>
    <n v="3"/>
    <n v="3"/>
    <n v="1"/>
    <n v="7"/>
  </r>
  <r>
    <x v="369"/>
    <n v="30"/>
    <s v="26-35"/>
    <x v="1"/>
    <s v="Travel_Rarely"/>
    <n v="1138"/>
    <x v="0"/>
    <n v="6"/>
    <n v="3"/>
    <s v="Technical Degree"/>
    <n v="1"/>
    <n v="1311"/>
    <n v="1"/>
    <x v="1"/>
    <n v="48"/>
    <n v="2"/>
    <n v="2"/>
    <s v="Laboratory Technician"/>
    <n v="4"/>
    <s v="Married"/>
    <n v="4627"/>
    <s v="Upto 5k"/>
    <n v="23631"/>
    <n v="0"/>
    <s v="Y"/>
    <s v="No"/>
    <n v="12"/>
    <n v="3"/>
    <n v="1"/>
    <n v="80"/>
    <n v="1"/>
    <n v="10"/>
    <n v="6"/>
    <n v="3"/>
    <n v="6"/>
    <n v="7"/>
  </r>
  <r>
    <x v="370"/>
    <n v="30"/>
    <s v="26-35"/>
    <x v="0"/>
    <s v="Travel_Rarely"/>
    <n v="634"/>
    <x v="0"/>
    <n v="17"/>
    <n v="4"/>
    <s v="Medical"/>
    <n v="1"/>
    <n v="1321"/>
    <n v="2"/>
    <x v="1"/>
    <n v="95"/>
    <n v="3"/>
    <n v="3"/>
    <s v="Manager"/>
    <n v="1"/>
    <s v="Married"/>
    <n v="11916"/>
    <s v="10k-15k"/>
    <n v="25927"/>
    <n v="1"/>
    <s v="Y"/>
    <s v="Yes"/>
    <n v="23"/>
    <n v="4"/>
    <n v="4"/>
    <n v="80"/>
    <n v="2"/>
    <n v="9"/>
    <n v="2"/>
    <n v="3"/>
    <n v="0"/>
    <n v="8"/>
  </r>
  <r>
    <x v="371"/>
    <n v="30"/>
    <s v="26-35"/>
    <x v="1"/>
    <s v="Travel_Rarely"/>
    <n v="855"/>
    <x v="1"/>
    <n v="7"/>
    <n v="4"/>
    <s v="Marketing"/>
    <n v="1"/>
    <n v="1428"/>
    <n v="4"/>
    <x v="1"/>
    <n v="73"/>
    <n v="3"/>
    <n v="2"/>
    <s v="Sales Executive"/>
    <n v="1"/>
    <s v="Divorced"/>
    <n v="4779"/>
    <s v="Upto 5k"/>
    <n v="12761"/>
    <n v="7"/>
    <s v="Y"/>
    <s v="No"/>
    <n v="14"/>
    <n v="5"/>
    <n v="2"/>
    <n v="80"/>
    <n v="2"/>
    <n v="8"/>
    <n v="3"/>
    <n v="3"/>
    <n v="0"/>
    <n v="2"/>
  </r>
  <r>
    <x v="372"/>
    <n v="30"/>
    <s v="26-35"/>
    <x v="1"/>
    <s v="Travel_Rarely"/>
    <n v="1358"/>
    <x v="1"/>
    <n v="16"/>
    <n v="1"/>
    <s v="Life Sciences"/>
    <n v="1"/>
    <n v="1479"/>
    <n v="4"/>
    <x v="0"/>
    <n v="96"/>
    <n v="3"/>
    <n v="2"/>
    <s v="Sales Executive"/>
    <n v="3"/>
    <s v="Married"/>
    <n v="5301"/>
    <s v="5k-10k"/>
    <n v="2939"/>
    <n v="8"/>
    <s v="Y"/>
    <s v="No"/>
    <n v="15"/>
    <n v="5"/>
    <n v="3"/>
    <n v="80"/>
    <n v="2"/>
    <n v="4"/>
    <n v="2"/>
    <n v="2"/>
    <n v="2"/>
    <n v="2"/>
  </r>
  <r>
    <x v="373"/>
    <n v="30"/>
    <s v="26-35"/>
    <x v="1"/>
    <s v="Non-Travel"/>
    <n v="990"/>
    <x v="0"/>
    <n v="7"/>
    <n v="3"/>
    <s v="Technical Degree"/>
    <n v="1"/>
    <n v="1482"/>
    <n v="3"/>
    <x v="0"/>
    <n v="64"/>
    <n v="3"/>
    <n v="1"/>
    <s v="Research Scientist"/>
    <n v="3"/>
    <s v="Divorced"/>
    <n v="1274"/>
    <s v="Upto 5k"/>
    <n v="7152"/>
    <n v="1"/>
    <s v="Y"/>
    <s v="No"/>
    <n v="13"/>
    <n v="5"/>
    <n v="2"/>
    <n v="80"/>
    <n v="2"/>
    <n v="1"/>
    <n v="2"/>
    <n v="2"/>
    <n v="0"/>
    <n v="0"/>
  </r>
  <r>
    <x v="374"/>
    <n v="30"/>
    <s v="26-35"/>
    <x v="1"/>
    <s v="Travel_Rarely"/>
    <n v="330"/>
    <x v="3"/>
    <n v="1"/>
    <n v="3"/>
    <s v="Life Sciences"/>
    <n v="1"/>
    <n v="1499"/>
    <n v="3"/>
    <x v="0"/>
    <n v="46"/>
    <n v="3"/>
    <n v="1"/>
    <s v="Human Resources"/>
    <n v="3"/>
    <s v="Divorced"/>
    <n v="2064"/>
    <s v="Upto 5k"/>
    <n v="15428"/>
    <n v="0"/>
    <s v="Y"/>
    <s v="No"/>
    <n v="21"/>
    <n v="5"/>
    <n v="1"/>
    <n v="80"/>
    <n v="1"/>
    <n v="6"/>
    <n v="3"/>
    <n v="4"/>
    <n v="1"/>
    <n v="3"/>
  </r>
  <r>
    <x v="375"/>
    <n v="30"/>
    <s v="26-35"/>
    <x v="0"/>
    <s v="Travel_Rarely"/>
    <n v="740"/>
    <x v="1"/>
    <n v="1"/>
    <n v="3"/>
    <s v="Life Sciences"/>
    <n v="1"/>
    <n v="1562"/>
    <n v="2"/>
    <x v="0"/>
    <n v="64"/>
    <n v="2"/>
    <n v="2"/>
    <s v="Sales Executive"/>
    <n v="1"/>
    <s v="Married"/>
    <n v="9714"/>
    <s v="5k-10k"/>
    <n v="5323"/>
    <n v="1"/>
    <s v="Y"/>
    <s v="No"/>
    <n v="11"/>
    <n v="5"/>
    <n v="4"/>
    <n v="80"/>
    <n v="1"/>
    <n v="10"/>
    <n v="4"/>
    <n v="3"/>
    <n v="6"/>
    <n v="7"/>
  </r>
  <r>
    <x v="376"/>
    <n v="30"/>
    <s v="26-35"/>
    <x v="1"/>
    <s v="Travel_Rarely"/>
    <n v="1288"/>
    <x v="1"/>
    <n v="29"/>
    <n v="4"/>
    <s v="Technical Degree"/>
    <n v="1"/>
    <n v="1568"/>
    <n v="3"/>
    <x v="0"/>
    <n v="33"/>
    <n v="3"/>
    <n v="3"/>
    <s v="Sales Executive"/>
    <n v="2"/>
    <s v="Married"/>
    <n v="9250"/>
    <s v="5k-10k"/>
    <n v="17799"/>
    <n v="3"/>
    <s v="Y"/>
    <s v="No"/>
    <n v="12"/>
    <n v="5"/>
    <n v="2"/>
    <n v="80"/>
    <n v="1"/>
    <n v="9"/>
    <n v="3"/>
    <n v="3"/>
    <n v="1"/>
    <n v="3"/>
  </r>
  <r>
    <x v="377"/>
    <n v="30"/>
    <s v="26-35"/>
    <x v="1"/>
    <s v="Travel_Rarely"/>
    <n v="241"/>
    <x v="0"/>
    <n v="7"/>
    <n v="3"/>
    <s v="Medical"/>
    <n v="1"/>
    <n v="1609"/>
    <n v="2"/>
    <x v="0"/>
    <n v="48"/>
    <n v="2"/>
    <n v="1"/>
    <s v="Research Scientist"/>
    <n v="2"/>
    <s v="Married"/>
    <n v="2141"/>
    <s v="Upto 5k"/>
    <n v="5348"/>
    <n v="1"/>
    <s v="Y"/>
    <s v="No"/>
    <n v="12"/>
    <n v="5"/>
    <n v="2"/>
    <n v="80"/>
    <n v="1"/>
    <n v="6"/>
    <n v="3"/>
    <n v="2"/>
    <n v="1"/>
    <n v="1"/>
  </r>
  <r>
    <x v="378"/>
    <n v="30"/>
    <s v="26-35"/>
    <x v="1"/>
    <s v="Travel_Rarely"/>
    <n v="793"/>
    <x v="0"/>
    <n v="16"/>
    <n v="1"/>
    <s v="Life Sciences"/>
    <n v="1"/>
    <n v="1729"/>
    <n v="2"/>
    <x v="0"/>
    <n v="33"/>
    <n v="3"/>
    <n v="1"/>
    <s v="Research Scientist"/>
    <n v="4"/>
    <s v="Married"/>
    <n v="2862"/>
    <s v="Upto 5k"/>
    <n v="3811"/>
    <n v="1"/>
    <s v="Y"/>
    <s v="No"/>
    <n v="12"/>
    <n v="5"/>
    <n v="2"/>
    <n v="80"/>
    <n v="1"/>
    <n v="10"/>
    <n v="2"/>
    <n v="2"/>
    <n v="0"/>
    <n v="8"/>
  </r>
  <r>
    <x v="379"/>
    <n v="30"/>
    <s v="26-35"/>
    <x v="1"/>
    <s v="Travel_Frequently"/>
    <n v="1312"/>
    <x v="0"/>
    <n v="2"/>
    <n v="4"/>
    <s v="Technical Degree"/>
    <n v="1"/>
    <n v="1745"/>
    <n v="4"/>
    <x v="1"/>
    <n v="78"/>
    <n v="2"/>
    <n v="1"/>
    <s v="Research Scientist"/>
    <n v="1"/>
    <s v="Single"/>
    <n v="4968"/>
    <s v="Upto 5k"/>
    <n v="26427"/>
    <n v="0"/>
    <s v="Y"/>
    <s v="No"/>
    <n v="16"/>
    <n v="5"/>
    <n v="4"/>
    <n v="80"/>
    <n v="0"/>
    <n v="10"/>
    <n v="2"/>
    <n v="3"/>
    <n v="0"/>
    <n v="7"/>
  </r>
  <r>
    <x v="380"/>
    <n v="30"/>
    <s v="26-35"/>
    <x v="0"/>
    <s v="Travel_Frequently"/>
    <n v="600"/>
    <x v="3"/>
    <n v="8"/>
    <n v="3"/>
    <s v="Human Resources"/>
    <n v="1"/>
    <n v="1747"/>
    <n v="3"/>
    <x v="1"/>
    <n v="66"/>
    <n v="2"/>
    <n v="1"/>
    <s v="Human Resources"/>
    <n v="4"/>
    <s v="Divorced"/>
    <n v="2180"/>
    <s v="Upto 5k"/>
    <n v="9732"/>
    <n v="6"/>
    <s v="Y"/>
    <s v="No"/>
    <n v="11"/>
    <n v="5"/>
    <n v="3"/>
    <n v="80"/>
    <n v="1"/>
    <n v="6"/>
    <n v="0"/>
    <n v="2"/>
    <n v="1"/>
    <n v="2"/>
  </r>
  <r>
    <x v="381"/>
    <n v="30"/>
    <s v="26-35"/>
    <x v="1"/>
    <s v="Travel_Rarely"/>
    <n v="979"/>
    <x v="1"/>
    <n v="15"/>
    <n v="2"/>
    <s v="Marketing"/>
    <n v="1"/>
    <n v="1754"/>
    <n v="3"/>
    <x v="0"/>
    <n v="94"/>
    <n v="2"/>
    <n v="3"/>
    <s v="Sales Executive"/>
    <n v="1"/>
    <s v="Divorced"/>
    <n v="7140"/>
    <s v="5k-10k"/>
    <n v="3088"/>
    <n v="2"/>
    <s v="Y"/>
    <s v="No"/>
    <n v="11"/>
    <n v="5"/>
    <n v="1"/>
    <n v="80"/>
    <n v="1"/>
    <n v="12"/>
    <n v="2"/>
    <n v="3"/>
    <n v="1"/>
    <n v="7"/>
  </r>
  <r>
    <x v="382"/>
    <n v="30"/>
    <s v="26-35"/>
    <x v="1"/>
    <s v="Travel_Rarely"/>
    <n v="305"/>
    <x v="0"/>
    <n v="16"/>
    <n v="3"/>
    <s v="Life Sciences"/>
    <n v="1"/>
    <n v="1763"/>
    <n v="3"/>
    <x v="0"/>
    <n v="58"/>
    <n v="4"/>
    <n v="2"/>
    <s v="Healthcare Representative"/>
    <n v="3"/>
    <s v="Married"/>
    <n v="5294"/>
    <s v="5k-10k"/>
    <n v="9128"/>
    <n v="3"/>
    <s v="Y"/>
    <s v="No"/>
    <n v="16"/>
    <n v="5"/>
    <n v="3"/>
    <n v="80"/>
    <n v="1"/>
    <n v="10"/>
    <n v="3"/>
    <n v="3"/>
    <n v="1"/>
    <n v="7"/>
  </r>
  <r>
    <x v="383"/>
    <n v="30"/>
    <s v="26-35"/>
    <x v="1"/>
    <s v="Travel_Rarely"/>
    <n v="1092"/>
    <x v="0"/>
    <n v="10"/>
    <n v="3"/>
    <s v="Medical"/>
    <n v="1"/>
    <n v="1816"/>
    <n v="1"/>
    <x v="1"/>
    <n v="64"/>
    <n v="3"/>
    <n v="3"/>
    <s v="Manufacturing Director"/>
    <n v="3"/>
    <s v="Single"/>
    <n v="9667"/>
    <s v="5k-10k"/>
    <n v="2739"/>
    <n v="9"/>
    <s v="Y"/>
    <s v="No"/>
    <n v="14"/>
    <n v="5"/>
    <n v="2"/>
    <n v="80"/>
    <n v="0"/>
    <n v="9"/>
    <n v="3"/>
    <n v="3"/>
    <n v="0"/>
    <n v="2"/>
  </r>
  <r>
    <x v="384"/>
    <n v="30"/>
    <s v="26-35"/>
    <x v="0"/>
    <s v="Travel_Rarely"/>
    <n v="945"/>
    <x v="1"/>
    <n v="9"/>
    <n v="3"/>
    <s v="Medical"/>
    <n v="1"/>
    <n v="1876"/>
    <n v="2"/>
    <x v="0"/>
    <n v="89"/>
    <n v="3"/>
    <n v="1"/>
    <s v="Sales Representative"/>
    <n v="4"/>
    <s v="Single"/>
    <n v="1081"/>
    <s v="Upto 5k"/>
    <n v="16019"/>
    <n v="1"/>
    <s v="Y"/>
    <s v="No"/>
    <n v="13"/>
    <n v="5"/>
    <n v="3"/>
    <n v="80"/>
    <n v="0"/>
    <n v="1"/>
    <n v="3"/>
    <n v="2"/>
    <n v="0"/>
    <n v="0"/>
  </r>
  <r>
    <x v="385"/>
    <n v="30"/>
    <s v="26-35"/>
    <x v="1"/>
    <s v="Travel_Rarely"/>
    <n v="911"/>
    <x v="0"/>
    <n v="1"/>
    <n v="2"/>
    <s v="Medical"/>
    <n v="1"/>
    <n v="1989"/>
    <n v="4"/>
    <x v="0"/>
    <n v="76"/>
    <n v="3"/>
    <n v="1"/>
    <s v="Laboratory Technician"/>
    <n v="2"/>
    <s v="Married"/>
    <n v="3748"/>
    <s v="Upto 5k"/>
    <n v="4077"/>
    <n v="1"/>
    <s v="Y"/>
    <s v="No"/>
    <n v="13"/>
    <n v="5"/>
    <n v="3"/>
    <n v="80"/>
    <n v="0"/>
    <n v="12"/>
    <n v="6"/>
    <n v="2"/>
    <n v="1"/>
    <n v="7"/>
  </r>
  <r>
    <x v="386"/>
    <n v="31"/>
    <s v="26-35"/>
    <x v="1"/>
    <s v="Travel_Rarely"/>
    <n v="670"/>
    <x v="0"/>
    <n v="26"/>
    <n v="1"/>
    <s v="Life Sciences"/>
    <n v="1"/>
    <n v="16"/>
    <n v="1"/>
    <x v="0"/>
    <n v="31"/>
    <n v="3"/>
    <n v="1"/>
    <s v="Research Scientist"/>
    <n v="3"/>
    <s v="Divorced"/>
    <n v="2911"/>
    <s v="Upto 5k"/>
    <n v="15170"/>
    <n v="1"/>
    <s v="Y"/>
    <s v="No"/>
    <n v="17"/>
    <n v="5"/>
    <n v="4"/>
    <n v="80"/>
    <n v="1"/>
    <n v="5"/>
    <n v="1"/>
    <n v="2"/>
    <n v="4"/>
    <n v="3"/>
  </r>
  <r>
    <x v="387"/>
    <n v="31"/>
    <s v="26-35"/>
    <x v="1"/>
    <s v="Travel_Rarely"/>
    <n v="655"/>
    <x v="0"/>
    <n v="7"/>
    <n v="4"/>
    <s v="Life Sciences"/>
    <n v="1"/>
    <n v="76"/>
    <n v="4"/>
    <x v="0"/>
    <n v="48"/>
    <n v="3"/>
    <n v="2"/>
    <s v="Laboratory Technician"/>
    <n v="4"/>
    <s v="Divorced"/>
    <n v="5915"/>
    <s v="5k-10k"/>
    <n v="9528"/>
    <n v="3"/>
    <s v="Y"/>
    <s v="No"/>
    <n v="22"/>
    <n v="5"/>
    <n v="4"/>
    <n v="80"/>
    <n v="1"/>
    <n v="10"/>
    <n v="3"/>
    <n v="2"/>
    <n v="1"/>
    <n v="7"/>
  </r>
  <r>
    <x v="388"/>
    <n v="31"/>
    <s v="26-35"/>
    <x v="1"/>
    <s v="Travel_Rarely"/>
    <n v="1082"/>
    <x v="0"/>
    <n v="1"/>
    <n v="4"/>
    <s v="Medical"/>
    <n v="1"/>
    <n v="95"/>
    <n v="3"/>
    <x v="0"/>
    <n v="87"/>
    <n v="3"/>
    <n v="1"/>
    <s v="Research Scientist"/>
    <n v="2"/>
    <s v="Single"/>
    <n v="2501"/>
    <s v="Upto 5k"/>
    <n v="18775"/>
    <n v="1"/>
    <s v="Y"/>
    <s v="No"/>
    <n v="17"/>
    <n v="5"/>
    <n v="2"/>
    <n v="80"/>
    <n v="0"/>
    <n v="1"/>
    <n v="4"/>
    <n v="3"/>
    <n v="1"/>
    <m/>
  </r>
  <r>
    <x v="389"/>
    <n v="31"/>
    <s v="26-35"/>
    <x v="1"/>
    <s v="Travel_Rarely"/>
    <n v="746"/>
    <x v="0"/>
    <n v="8"/>
    <n v="4"/>
    <s v="Life Sciences"/>
    <n v="1"/>
    <n v="98"/>
    <n v="3"/>
    <x v="1"/>
    <n v="61"/>
    <n v="3"/>
    <n v="2"/>
    <s v="Manufacturing Director"/>
    <n v="4"/>
    <s v="Single"/>
    <n v="4424"/>
    <s v="Upto 5k"/>
    <n v="20682"/>
    <n v="1"/>
    <s v="Y"/>
    <s v="No"/>
    <n v="23"/>
    <n v="5"/>
    <n v="4"/>
    <n v="80"/>
    <n v="0"/>
    <n v="11"/>
    <n v="2"/>
    <n v="3"/>
    <n v="1"/>
    <m/>
  </r>
  <r>
    <x v="390"/>
    <n v="31"/>
    <s v="26-35"/>
    <x v="0"/>
    <s v="Travel_Rarely"/>
    <n v="249"/>
    <x v="1"/>
    <n v="6"/>
    <n v="4"/>
    <s v="Life Sciences"/>
    <n v="1"/>
    <n v="163"/>
    <n v="2"/>
    <x v="0"/>
    <n v="76"/>
    <n v="1"/>
    <n v="2"/>
    <s v="Sales Executive"/>
    <n v="3"/>
    <s v="Married"/>
    <n v="6172"/>
    <s v="5k-10k"/>
    <n v="20739"/>
    <n v="4"/>
    <s v="Y"/>
    <s v="Yes"/>
    <n v="18"/>
    <n v="5"/>
    <n v="2"/>
    <n v="80"/>
    <n v="0"/>
    <n v="12"/>
    <n v="3"/>
    <n v="2"/>
    <n v="7"/>
    <n v="7"/>
  </r>
  <r>
    <x v="391"/>
    <n v="31"/>
    <s v="26-35"/>
    <x v="0"/>
    <s v="Travel_Rarely"/>
    <n v="542"/>
    <x v="1"/>
    <n v="20"/>
    <n v="3"/>
    <s v="Life Sciences"/>
    <n v="1"/>
    <n v="175"/>
    <n v="2"/>
    <x v="1"/>
    <n v="71"/>
    <n v="1"/>
    <n v="2"/>
    <s v="Sales Executive"/>
    <n v="3"/>
    <s v="Married"/>
    <n v="4559"/>
    <s v="Upto 5k"/>
    <n v="24788"/>
    <n v="3"/>
    <s v="Y"/>
    <s v="Yes"/>
    <n v="11"/>
    <n v="5"/>
    <n v="3"/>
    <n v="80"/>
    <n v="1"/>
    <n v="4"/>
    <n v="2"/>
    <n v="3"/>
    <n v="2"/>
    <n v="2"/>
  </r>
  <r>
    <x v="392"/>
    <n v="31"/>
    <s v="26-35"/>
    <x v="0"/>
    <s v="Travel_Rarely"/>
    <n v="140"/>
    <x v="0"/>
    <n v="12"/>
    <n v="1"/>
    <s v="Medical"/>
    <n v="1"/>
    <n v="246"/>
    <n v="3"/>
    <x v="1"/>
    <n v="95"/>
    <n v="3"/>
    <n v="1"/>
    <s v="Research Scientist"/>
    <n v="4"/>
    <s v="Married"/>
    <n v="3929"/>
    <s v="Upto 5k"/>
    <n v="6984"/>
    <n v="8"/>
    <s v="Y"/>
    <s v="Yes"/>
    <n v="23"/>
    <n v="5"/>
    <n v="3"/>
    <n v="80"/>
    <n v="1"/>
    <n v="7"/>
    <n v="0"/>
    <n v="3"/>
    <n v="0"/>
    <n v="2"/>
  </r>
  <r>
    <x v="393"/>
    <n v="31"/>
    <s v="26-35"/>
    <x v="1"/>
    <s v="Non-Travel"/>
    <n v="979"/>
    <x v="0"/>
    <n v="1"/>
    <n v="4"/>
    <s v="Medical"/>
    <n v="1"/>
    <n v="308"/>
    <n v="3"/>
    <x v="0"/>
    <n v="90"/>
    <n v="1"/>
    <n v="2"/>
    <s v="Manufacturing Director"/>
    <n v="3"/>
    <s v="Married"/>
    <n v="4345"/>
    <s v="Upto 5k"/>
    <n v="4381"/>
    <n v="0"/>
    <s v="Y"/>
    <s v="No"/>
    <n v="12"/>
    <n v="5"/>
    <n v="4"/>
    <n v="80"/>
    <n v="1"/>
    <n v="6"/>
    <n v="2"/>
    <n v="3"/>
    <n v="1"/>
    <n v="4"/>
  </r>
  <r>
    <x v="394"/>
    <n v="31"/>
    <s v="26-35"/>
    <x v="1"/>
    <s v="Travel_Frequently"/>
    <n v="1327"/>
    <x v="0"/>
    <n v="3"/>
    <n v="4"/>
    <s v="Medical"/>
    <n v="1"/>
    <n v="337"/>
    <n v="2"/>
    <x v="0"/>
    <n v="73"/>
    <n v="3"/>
    <n v="3"/>
    <s v="Research Director"/>
    <n v="3"/>
    <s v="Divorced"/>
    <n v="13675"/>
    <s v="10k-15k"/>
    <n v="13523"/>
    <n v="9"/>
    <s v="Y"/>
    <s v="No"/>
    <n v="12"/>
    <n v="5"/>
    <n v="1"/>
    <n v="80"/>
    <n v="1"/>
    <n v="9"/>
    <n v="3"/>
    <n v="3"/>
    <n v="2"/>
    <n v="2"/>
  </r>
  <r>
    <x v="395"/>
    <n v="31"/>
    <s v="26-35"/>
    <x v="0"/>
    <s v="Travel_Frequently"/>
    <n v="307"/>
    <x v="0"/>
    <n v="29"/>
    <n v="2"/>
    <s v="Medical"/>
    <n v="1"/>
    <n v="355"/>
    <n v="3"/>
    <x v="0"/>
    <n v="71"/>
    <n v="2"/>
    <n v="1"/>
    <s v="Laboratory Technician"/>
    <n v="2"/>
    <s v="Single"/>
    <n v="3479"/>
    <s v="Upto 5k"/>
    <n v="11652"/>
    <n v="0"/>
    <s v="Y"/>
    <s v="No"/>
    <n v="11"/>
    <n v="5"/>
    <n v="2"/>
    <n v="80"/>
    <n v="0"/>
    <n v="6"/>
    <n v="2"/>
    <n v="4"/>
    <n v="1"/>
    <n v="4"/>
  </r>
  <r>
    <x v="396"/>
    <n v="31"/>
    <s v="26-35"/>
    <x v="1"/>
    <s v="Travel_Rarely"/>
    <n v="1463"/>
    <x v="0"/>
    <n v="23"/>
    <n v="3"/>
    <s v="Medical"/>
    <n v="1"/>
    <n v="367"/>
    <n v="2"/>
    <x v="0"/>
    <n v="64"/>
    <n v="2"/>
    <n v="2"/>
    <s v="Healthcare Representative"/>
    <n v="4"/>
    <s v="Married"/>
    <n v="5582"/>
    <s v="5k-10k"/>
    <n v="14408"/>
    <n v="0"/>
    <s v="Y"/>
    <s v="No"/>
    <n v="21"/>
    <n v="5"/>
    <n v="2"/>
    <n v="80"/>
    <n v="1"/>
    <n v="10"/>
    <n v="2"/>
    <n v="3"/>
    <n v="7"/>
    <n v="8"/>
  </r>
  <r>
    <x v="397"/>
    <n v="31"/>
    <s v="26-35"/>
    <x v="1"/>
    <s v="Travel_Frequently"/>
    <n v="444"/>
    <x v="1"/>
    <n v="5"/>
    <n v="3"/>
    <s v="Marketing"/>
    <n v="1"/>
    <n v="399"/>
    <n v="4"/>
    <x v="1"/>
    <n v="84"/>
    <n v="3"/>
    <n v="1"/>
    <s v="Sales Representative"/>
    <n v="2"/>
    <s v="Divorced"/>
    <n v="2789"/>
    <s v="Upto 5k"/>
    <n v="3909"/>
    <n v="1"/>
    <s v="Y"/>
    <s v="No"/>
    <n v="11"/>
    <n v="5"/>
    <n v="3"/>
    <n v="80"/>
    <n v="1"/>
    <n v="2"/>
    <n v="5"/>
    <n v="2"/>
    <n v="2"/>
    <n v="2"/>
  </r>
  <r>
    <x v="398"/>
    <n v="31"/>
    <s v="26-35"/>
    <x v="1"/>
    <s v="Travel_Rarely"/>
    <n v="218"/>
    <x v="1"/>
    <n v="7"/>
    <n v="3"/>
    <s v="Technical Degree"/>
    <n v="1"/>
    <n v="416"/>
    <n v="2"/>
    <x v="0"/>
    <n v="100"/>
    <n v="4"/>
    <n v="2"/>
    <s v="Sales Executive"/>
    <n v="4"/>
    <s v="Married"/>
    <n v="6929"/>
    <s v="5k-10k"/>
    <n v="12241"/>
    <n v="4"/>
    <s v="Y"/>
    <s v="No"/>
    <n v="11"/>
    <n v="5"/>
    <n v="2"/>
    <n v="80"/>
    <n v="1"/>
    <n v="10"/>
    <n v="3"/>
    <n v="2"/>
    <n v="7"/>
    <n v="7"/>
  </r>
  <r>
    <x v="399"/>
    <n v="31"/>
    <s v="26-35"/>
    <x v="0"/>
    <s v="Travel_Rarely"/>
    <n v="691"/>
    <x v="0"/>
    <n v="5"/>
    <n v="4"/>
    <s v="Technical Degree"/>
    <n v="1"/>
    <n v="423"/>
    <n v="3"/>
    <x v="0"/>
    <n v="86"/>
    <n v="3"/>
    <n v="1"/>
    <s v="Research Scientist"/>
    <n v="4"/>
    <s v="Married"/>
    <n v="4821"/>
    <s v="Upto 5k"/>
    <n v="10077"/>
    <n v="0"/>
    <s v="Y"/>
    <s v="Yes"/>
    <n v="12"/>
    <n v="5"/>
    <n v="3"/>
    <n v="80"/>
    <n v="1"/>
    <n v="6"/>
    <n v="4"/>
    <n v="3"/>
    <n v="0"/>
    <n v="3"/>
  </r>
  <r>
    <x v="400"/>
    <n v="31"/>
    <s v="26-35"/>
    <x v="1"/>
    <s v="Travel_Rarely"/>
    <n v="106"/>
    <x v="3"/>
    <n v="2"/>
    <n v="3"/>
    <s v="Human Resources"/>
    <n v="1"/>
    <n v="424"/>
    <n v="1"/>
    <x v="0"/>
    <n v="62"/>
    <n v="2"/>
    <n v="2"/>
    <s v="Human Resources"/>
    <n v="1"/>
    <s v="Married"/>
    <n v="6410"/>
    <s v="5k-10k"/>
    <n v="17822"/>
    <n v="3"/>
    <s v="Y"/>
    <s v="No"/>
    <n v="12"/>
    <n v="5"/>
    <n v="4"/>
    <n v="80"/>
    <n v="0"/>
    <n v="9"/>
    <n v="1"/>
    <n v="3"/>
    <n v="1"/>
    <n v="0"/>
  </r>
  <r>
    <x v="401"/>
    <n v="31"/>
    <s v="26-35"/>
    <x v="0"/>
    <s v="Travel_Rarely"/>
    <n v="192"/>
    <x v="0"/>
    <n v="2"/>
    <n v="4"/>
    <s v="Life Sciences"/>
    <n v="1"/>
    <n v="426"/>
    <n v="3"/>
    <x v="0"/>
    <n v="32"/>
    <n v="3"/>
    <n v="1"/>
    <s v="Research Scientist"/>
    <n v="4"/>
    <s v="Divorced"/>
    <n v="2695"/>
    <s v="Upto 5k"/>
    <n v="7747"/>
    <n v="0"/>
    <s v="Y"/>
    <s v="Yes"/>
    <n v="18"/>
    <n v="5"/>
    <n v="2"/>
    <n v="80"/>
    <n v="1"/>
    <n v="3"/>
    <n v="2"/>
    <n v="1"/>
    <n v="2"/>
    <n v="2"/>
  </r>
  <r>
    <x v="402"/>
    <n v="31"/>
    <s v="26-35"/>
    <x v="1"/>
    <s v="Travel_Rarely"/>
    <n v="691"/>
    <x v="1"/>
    <n v="7"/>
    <n v="3"/>
    <s v="Marketing"/>
    <n v="1"/>
    <n v="438"/>
    <n v="4"/>
    <x v="0"/>
    <n v="73"/>
    <n v="3"/>
    <n v="2"/>
    <s v="Sales Executive"/>
    <n v="4"/>
    <s v="Divorced"/>
    <n v="7547"/>
    <s v="5k-10k"/>
    <n v="7143"/>
    <n v="4"/>
    <s v="Y"/>
    <s v="No"/>
    <n v="12"/>
    <n v="5"/>
    <n v="4"/>
    <n v="80"/>
    <n v="3"/>
    <n v="13"/>
    <n v="3"/>
    <n v="3"/>
    <n v="1"/>
    <n v="7"/>
  </r>
  <r>
    <x v="403"/>
    <n v="31"/>
    <s v="26-35"/>
    <x v="1"/>
    <s v="Travel_Frequently"/>
    <n v="798"/>
    <x v="0"/>
    <n v="7"/>
    <n v="2"/>
    <s v="Life Sciences"/>
    <n v="1"/>
    <n v="442"/>
    <n v="3"/>
    <x v="1"/>
    <n v="48"/>
    <n v="2"/>
    <n v="3"/>
    <s v="Manufacturing Director"/>
    <n v="3"/>
    <s v="Married"/>
    <n v="8943"/>
    <s v="5k-10k"/>
    <n v="14034"/>
    <n v="1"/>
    <s v="Y"/>
    <s v="No"/>
    <n v="24"/>
    <n v="5"/>
    <n v="1"/>
    <n v="80"/>
    <n v="1"/>
    <n v="10"/>
    <n v="2"/>
    <n v="3"/>
    <n v="8"/>
    <n v="9"/>
  </r>
  <r>
    <x v="404"/>
    <n v="31"/>
    <s v="26-35"/>
    <x v="0"/>
    <s v="Travel_Rarely"/>
    <n v="1232"/>
    <x v="0"/>
    <n v="7"/>
    <n v="4"/>
    <s v="Medical"/>
    <n v="1"/>
    <n v="462"/>
    <n v="3"/>
    <x v="1"/>
    <n v="39"/>
    <n v="3"/>
    <n v="3"/>
    <s v="Manufacturing Director"/>
    <n v="4"/>
    <s v="Single"/>
    <n v="7143"/>
    <s v="5k-10k"/>
    <n v="25713"/>
    <n v="1"/>
    <s v="Y"/>
    <s v="Yes"/>
    <n v="14"/>
    <n v="5"/>
    <n v="3"/>
    <n v="80"/>
    <n v="0"/>
    <n v="11"/>
    <n v="2"/>
    <n v="2"/>
    <n v="4"/>
    <n v="10"/>
  </r>
  <r>
    <x v="405"/>
    <n v="31"/>
    <s v="26-35"/>
    <x v="0"/>
    <s v="Travel_Rarely"/>
    <n v="408"/>
    <x v="0"/>
    <n v="9"/>
    <n v="4"/>
    <s v="Life Sciences"/>
    <n v="1"/>
    <n v="493"/>
    <n v="3"/>
    <x v="0"/>
    <n v="42"/>
    <n v="2"/>
    <n v="1"/>
    <s v="Research Scientist"/>
    <n v="2"/>
    <s v="Single"/>
    <n v="2657"/>
    <s v="Upto 5k"/>
    <n v="7551"/>
    <n v="0"/>
    <s v="Y"/>
    <s v="Yes"/>
    <n v="16"/>
    <n v="5"/>
    <n v="4"/>
    <n v="80"/>
    <n v="0"/>
    <n v="3"/>
    <n v="5"/>
    <n v="3"/>
    <n v="2"/>
    <n v="2"/>
  </r>
  <r>
    <x v="406"/>
    <n v="31"/>
    <s v="26-35"/>
    <x v="1"/>
    <s v="Travel_Rarely"/>
    <n v="480"/>
    <x v="0"/>
    <n v="7"/>
    <n v="2"/>
    <s v="Medical"/>
    <n v="1"/>
    <n v="524"/>
    <n v="2"/>
    <x v="1"/>
    <n v="31"/>
    <n v="3"/>
    <n v="2"/>
    <s v="Manufacturing Director"/>
    <n v="1"/>
    <s v="Married"/>
    <n v="4306"/>
    <s v="Upto 5k"/>
    <n v="4156"/>
    <n v="1"/>
    <s v="Y"/>
    <s v="No"/>
    <n v="12"/>
    <n v="5"/>
    <n v="2"/>
    <n v="80"/>
    <n v="1"/>
    <n v="13"/>
    <n v="5"/>
    <n v="1"/>
    <n v="3"/>
    <n v="12"/>
  </r>
  <r>
    <x v="407"/>
    <n v="31"/>
    <s v="26-35"/>
    <x v="1"/>
    <s v="Travel_Rarely"/>
    <n v="329"/>
    <x v="0"/>
    <n v="1"/>
    <n v="2"/>
    <s v="Life Sciences"/>
    <n v="1"/>
    <n v="530"/>
    <n v="4"/>
    <x v="0"/>
    <n v="98"/>
    <n v="2"/>
    <n v="1"/>
    <s v="Laboratory Technician"/>
    <n v="1"/>
    <s v="Married"/>
    <n v="2218"/>
    <s v="Upto 5k"/>
    <n v="16193"/>
    <n v="1"/>
    <s v="Y"/>
    <s v="No"/>
    <n v="12"/>
    <n v="5"/>
    <n v="3"/>
    <n v="80"/>
    <n v="1"/>
    <n v="4"/>
    <n v="3"/>
    <n v="3"/>
    <n v="3"/>
    <n v="2"/>
  </r>
  <r>
    <x v="408"/>
    <n v="31"/>
    <s v="26-35"/>
    <x v="1"/>
    <s v="Travel_Rarely"/>
    <n v="1274"/>
    <x v="0"/>
    <n v="9"/>
    <n v="1"/>
    <s v="Life Sciences"/>
    <n v="1"/>
    <n v="581"/>
    <n v="3"/>
    <x v="0"/>
    <n v="33"/>
    <n v="3"/>
    <n v="3"/>
    <s v="Manufacturing Director"/>
    <n v="2"/>
    <s v="Divorced"/>
    <n v="10648"/>
    <s v="10k-15k"/>
    <n v="14394"/>
    <n v="1"/>
    <s v="Y"/>
    <s v="No"/>
    <n v="25"/>
    <n v="4"/>
    <n v="4"/>
    <n v="80"/>
    <n v="1"/>
    <n v="13"/>
    <n v="6"/>
    <n v="4"/>
    <n v="0"/>
    <n v="8"/>
  </r>
  <r>
    <x v="409"/>
    <n v="31"/>
    <s v="26-35"/>
    <x v="0"/>
    <s v="Travel_Frequently"/>
    <n v="534"/>
    <x v="0"/>
    <n v="20"/>
    <n v="3"/>
    <s v="Life Sciences"/>
    <n v="1"/>
    <n v="587"/>
    <n v="1"/>
    <x v="0"/>
    <n v="66"/>
    <n v="3"/>
    <n v="3"/>
    <s v="Healthcare Representative"/>
    <n v="3"/>
    <s v="Married"/>
    <n v="9824"/>
    <s v="5k-10k"/>
    <n v="22908"/>
    <n v="3"/>
    <s v="Y"/>
    <s v="No"/>
    <n v="12"/>
    <n v="3"/>
    <n v="1"/>
    <n v="80"/>
    <n v="0"/>
    <n v="12"/>
    <n v="2"/>
    <n v="3"/>
    <n v="0"/>
    <n v="0"/>
  </r>
  <r>
    <x v="410"/>
    <n v="31"/>
    <s v="26-35"/>
    <x v="0"/>
    <s v="Travel_Rarely"/>
    <n v="828"/>
    <x v="1"/>
    <n v="2"/>
    <n v="1"/>
    <s v="Life Sciences"/>
    <n v="1"/>
    <n v="604"/>
    <n v="2"/>
    <x v="0"/>
    <n v="77"/>
    <n v="3"/>
    <n v="2"/>
    <s v="Sales Executive"/>
    <n v="4"/>
    <s v="Single"/>
    <n v="6582"/>
    <s v="5k-10k"/>
    <n v="8346"/>
    <n v="4"/>
    <s v="Y"/>
    <s v="Yes"/>
    <n v="13"/>
    <n v="3"/>
    <n v="3"/>
    <n v="80"/>
    <n v="0"/>
    <n v="10"/>
    <n v="2"/>
    <n v="4"/>
    <n v="0"/>
    <n v="5"/>
  </r>
  <r>
    <x v="411"/>
    <n v="31"/>
    <s v="26-35"/>
    <x v="1"/>
    <s v="Travel_Rarely"/>
    <n v="688"/>
    <x v="1"/>
    <n v="7"/>
    <n v="3"/>
    <s v="Life Sciences"/>
    <n v="1"/>
    <n v="613"/>
    <n v="3"/>
    <x v="0"/>
    <n v="44"/>
    <n v="2"/>
    <n v="3"/>
    <s v="Manager"/>
    <n v="4"/>
    <s v="Divorced"/>
    <n v="11557"/>
    <s v="10k-15k"/>
    <n v="25291"/>
    <n v="9"/>
    <s v="Y"/>
    <s v="No"/>
    <n v="21"/>
    <n v="4"/>
    <n v="3"/>
    <n v="80"/>
    <n v="1"/>
    <n v="10"/>
    <n v="3"/>
    <n v="2"/>
    <n v="0"/>
    <n v="1"/>
  </r>
  <r>
    <x v="412"/>
    <n v="31"/>
    <s v="26-35"/>
    <x v="0"/>
    <s v="Travel_Rarely"/>
    <n v="1365"/>
    <x v="1"/>
    <n v="13"/>
    <n v="4"/>
    <s v="Medical"/>
    <n v="1"/>
    <n v="650"/>
    <n v="2"/>
    <x v="0"/>
    <n v="46"/>
    <n v="3"/>
    <n v="2"/>
    <s v="Sales Executive"/>
    <n v="1"/>
    <s v="Divorced"/>
    <n v="4233"/>
    <s v="Upto 5k"/>
    <n v="11512"/>
    <n v="2"/>
    <s v="Y"/>
    <s v="No"/>
    <n v="17"/>
    <n v="3"/>
    <n v="3"/>
    <n v="80"/>
    <n v="0"/>
    <n v="9"/>
    <n v="2"/>
    <n v="1"/>
    <n v="1"/>
    <n v="2"/>
  </r>
  <r>
    <x v="413"/>
    <n v="31"/>
    <s v="26-35"/>
    <x v="1"/>
    <s v="Travel_Rarely"/>
    <n v="525"/>
    <x v="1"/>
    <n v="6"/>
    <n v="4"/>
    <s v="Medical"/>
    <n v="1"/>
    <n v="653"/>
    <n v="1"/>
    <x v="0"/>
    <n v="66"/>
    <n v="4"/>
    <n v="2"/>
    <s v="Sales Executive"/>
    <n v="4"/>
    <s v="Divorced"/>
    <n v="5460"/>
    <s v="5k-10k"/>
    <n v="6219"/>
    <n v="4"/>
    <s v="Y"/>
    <s v="No"/>
    <n v="22"/>
    <n v="4"/>
    <n v="4"/>
    <n v="80"/>
    <n v="2"/>
    <n v="13"/>
    <n v="4"/>
    <n v="4"/>
    <n v="5"/>
    <n v="7"/>
  </r>
  <r>
    <x v="414"/>
    <n v="31"/>
    <s v="26-35"/>
    <x v="0"/>
    <s v="Travel_Rarely"/>
    <n v="1222"/>
    <x v="0"/>
    <n v="11"/>
    <n v="4"/>
    <s v="Life Sciences"/>
    <n v="1"/>
    <n v="895"/>
    <n v="4"/>
    <x v="0"/>
    <n v="48"/>
    <n v="3"/>
    <n v="1"/>
    <s v="Research Scientist"/>
    <n v="4"/>
    <s v="Married"/>
    <n v="2356"/>
    <s v="Upto 5k"/>
    <n v="14871"/>
    <n v="3"/>
    <s v="Y"/>
    <s v="Yes"/>
    <n v="19"/>
    <n v="3"/>
    <n v="2"/>
    <n v="80"/>
    <n v="1"/>
    <n v="8"/>
    <n v="2"/>
    <n v="3"/>
    <n v="0"/>
    <n v="2"/>
  </r>
  <r>
    <x v="415"/>
    <n v="31"/>
    <s v="26-35"/>
    <x v="1"/>
    <s v="Travel_Rarely"/>
    <n v="154"/>
    <x v="1"/>
    <n v="7"/>
    <n v="4"/>
    <s v="Life Sciences"/>
    <n v="1"/>
    <n v="941"/>
    <n v="2"/>
    <x v="0"/>
    <n v="41"/>
    <n v="2"/>
    <n v="1"/>
    <s v="Sales Representative"/>
    <n v="3"/>
    <s v="Married"/>
    <n v="2329"/>
    <s v="Upto 5k"/>
    <n v="11737"/>
    <n v="3"/>
    <s v="Y"/>
    <s v="No"/>
    <n v="15"/>
    <n v="3"/>
    <n v="2"/>
    <n v="80"/>
    <n v="0"/>
    <n v="13"/>
    <n v="2"/>
    <n v="4"/>
    <n v="5"/>
    <n v="2"/>
  </r>
  <r>
    <x v="416"/>
    <n v="31"/>
    <s v="26-35"/>
    <x v="1"/>
    <s v="Non-Travel"/>
    <n v="1188"/>
    <x v="1"/>
    <n v="20"/>
    <n v="2"/>
    <s v="Marketing"/>
    <n v="1"/>
    <n v="947"/>
    <n v="4"/>
    <x v="1"/>
    <n v="45"/>
    <n v="3"/>
    <n v="2"/>
    <s v="Sales Executive"/>
    <n v="3"/>
    <s v="Married"/>
    <n v="6932"/>
    <s v="5k-10k"/>
    <n v="24406"/>
    <n v="1"/>
    <s v="Y"/>
    <s v="No"/>
    <n v="13"/>
    <n v="3"/>
    <n v="4"/>
    <n v="80"/>
    <n v="1"/>
    <n v="9"/>
    <n v="2"/>
    <n v="2"/>
    <n v="0"/>
    <n v="0"/>
  </r>
  <r>
    <x v="417"/>
    <n v="31"/>
    <s v="26-35"/>
    <x v="0"/>
    <s v="Travel_Rarely"/>
    <n v="616"/>
    <x v="0"/>
    <n v="12"/>
    <n v="3"/>
    <s v="Medical"/>
    <n v="1"/>
    <n v="961"/>
    <n v="4"/>
    <x v="1"/>
    <n v="41"/>
    <n v="3"/>
    <n v="2"/>
    <s v="Healthcare Representative"/>
    <n v="4"/>
    <s v="Married"/>
    <n v="5855"/>
    <s v="5k-10k"/>
    <n v="17369"/>
    <n v="0"/>
    <s v="Y"/>
    <s v="Yes"/>
    <n v="11"/>
    <n v="3"/>
    <n v="3"/>
    <n v="80"/>
    <n v="2"/>
    <n v="10"/>
    <n v="2"/>
    <n v="1"/>
    <n v="8"/>
    <n v="5"/>
  </r>
  <r>
    <x v="418"/>
    <n v="31"/>
    <s v="26-35"/>
    <x v="0"/>
    <s v="Non-Travel"/>
    <n v="335"/>
    <x v="0"/>
    <n v="9"/>
    <n v="2"/>
    <s v="Medical"/>
    <n v="1"/>
    <n v="991"/>
    <n v="3"/>
    <x v="0"/>
    <n v="46"/>
    <n v="2"/>
    <n v="1"/>
    <s v="Research Scientist"/>
    <n v="1"/>
    <s v="Single"/>
    <n v="2321"/>
    <s v="Upto 5k"/>
    <n v="10322"/>
    <n v="0"/>
    <s v="Y"/>
    <s v="Yes"/>
    <n v="22"/>
    <n v="4"/>
    <n v="1"/>
    <n v="80"/>
    <n v="0"/>
    <n v="4"/>
    <n v="0"/>
    <n v="3"/>
    <n v="1"/>
    <n v="2"/>
  </r>
  <r>
    <x v="419"/>
    <n v="31"/>
    <s v="26-35"/>
    <x v="1"/>
    <s v="Travel_Frequently"/>
    <n v="853"/>
    <x v="0"/>
    <n v="1"/>
    <n v="1"/>
    <s v="Life Sciences"/>
    <n v="1"/>
    <n v="1011"/>
    <n v="3"/>
    <x v="1"/>
    <n v="96"/>
    <n v="3"/>
    <n v="2"/>
    <s v="Manufacturing Director"/>
    <n v="1"/>
    <s v="Married"/>
    <n v="4148"/>
    <s v="Upto 5k"/>
    <n v="11275"/>
    <n v="1"/>
    <s v="Y"/>
    <s v="No"/>
    <n v="12"/>
    <n v="3"/>
    <n v="3"/>
    <n v="80"/>
    <n v="1"/>
    <n v="4"/>
    <n v="1"/>
    <n v="3"/>
    <n v="0"/>
    <n v="3"/>
  </r>
  <r>
    <x v="420"/>
    <n v="31"/>
    <s v="26-35"/>
    <x v="1"/>
    <s v="Travel_Frequently"/>
    <n v="793"/>
    <x v="1"/>
    <n v="20"/>
    <n v="3"/>
    <s v="Life Sciences"/>
    <n v="1"/>
    <n v="1135"/>
    <n v="3"/>
    <x v="0"/>
    <n v="67"/>
    <n v="4"/>
    <n v="1"/>
    <s v="Sales Representative"/>
    <n v="4"/>
    <s v="Married"/>
    <n v="2791"/>
    <s v="Upto 5k"/>
    <n v="21981"/>
    <n v="0"/>
    <s v="Y"/>
    <s v="No"/>
    <n v="12"/>
    <n v="3"/>
    <n v="1"/>
    <n v="80"/>
    <n v="1"/>
    <n v="3"/>
    <n v="4"/>
    <n v="3"/>
    <n v="2"/>
    <n v="2"/>
  </r>
  <r>
    <x v="421"/>
    <n v="31"/>
    <s v="26-35"/>
    <x v="0"/>
    <s v="Travel_Frequently"/>
    <n v="874"/>
    <x v="0"/>
    <n v="15"/>
    <n v="3"/>
    <s v="Medical"/>
    <n v="1"/>
    <n v="1160"/>
    <n v="3"/>
    <x v="0"/>
    <n v="72"/>
    <n v="3"/>
    <n v="1"/>
    <s v="Laboratory Technician"/>
    <n v="3"/>
    <s v="Married"/>
    <n v="2610"/>
    <s v="Upto 5k"/>
    <n v="6233"/>
    <n v="1"/>
    <s v="Y"/>
    <s v="No"/>
    <n v="12"/>
    <n v="3"/>
    <n v="3"/>
    <n v="80"/>
    <n v="1"/>
    <n v="2"/>
    <n v="5"/>
    <n v="2"/>
    <n v="2"/>
    <n v="2"/>
  </r>
  <r>
    <x v="422"/>
    <n v="31"/>
    <s v="26-35"/>
    <x v="0"/>
    <s v="Travel_Rarely"/>
    <n v="1332"/>
    <x v="0"/>
    <n v="11"/>
    <n v="2"/>
    <s v="Medical"/>
    <n v="1"/>
    <n v="1251"/>
    <n v="3"/>
    <x v="0"/>
    <n v="80"/>
    <n v="3"/>
    <n v="2"/>
    <s v="Healthcare Representative"/>
    <n v="1"/>
    <s v="Married"/>
    <n v="6833"/>
    <s v="5k-10k"/>
    <n v="17089"/>
    <n v="1"/>
    <s v="Y"/>
    <s v="Yes"/>
    <n v="12"/>
    <n v="3"/>
    <n v="4"/>
    <n v="80"/>
    <n v="0"/>
    <n v="6"/>
    <n v="2"/>
    <n v="2"/>
    <n v="0"/>
    <n v="1"/>
  </r>
  <r>
    <x v="423"/>
    <n v="31"/>
    <s v="26-35"/>
    <x v="1"/>
    <s v="Travel_Rarely"/>
    <n v="1062"/>
    <x v="0"/>
    <n v="24"/>
    <n v="3"/>
    <s v="Medical"/>
    <n v="1"/>
    <n v="1252"/>
    <n v="3"/>
    <x v="1"/>
    <n v="96"/>
    <n v="2"/>
    <n v="2"/>
    <s v="Healthcare Representative"/>
    <n v="1"/>
    <s v="Single"/>
    <n v="6812"/>
    <s v="5k-10k"/>
    <n v="17198"/>
    <n v="1"/>
    <s v="Y"/>
    <s v="No"/>
    <n v="19"/>
    <n v="3"/>
    <n v="2"/>
    <n v="80"/>
    <n v="0"/>
    <n v="10"/>
    <n v="2"/>
    <n v="3"/>
    <n v="1"/>
    <n v="8"/>
  </r>
  <r>
    <x v="424"/>
    <n v="31"/>
    <s v="26-35"/>
    <x v="0"/>
    <s v="Non-Travel"/>
    <n v="587"/>
    <x v="1"/>
    <n v="2"/>
    <n v="4"/>
    <s v="Life Sciences"/>
    <n v="1"/>
    <n v="1324"/>
    <n v="4"/>
    <x v="1"/>
    <n v="57"/>
    <n v="3"/>
    <n v="3"/>
    <s v="Sales Executive"/>
    <n v="3"/>
    <s v="Divorced"/>
    <n v="9852"/>
    <s v="5k-10k"/>
    <n v="8935"/>
    <n v="1"/>
    <s v="Y"/>
    <s v="Yes"/>
    <n v="19"/>
    <n v="3"/>
    <n v="1"/>
    <n v="80"/>
    <n v="1"/>
    <n v="10"/>
    <n v="5"/>
    <n v="2"/>
    <n v="9"/>
    <n v="6"/>
  </r>
  <r>
    <x v="425"/>
    <n v="31"/>
    <s v="26-35"/>
    <x v="0"/>
    <s v="Travel_Frequently"/>
    <n v="1060"/>
    <x v="1"/>
    <n v="1"/>
    <n v="3"/>
    <s v="Life Sciences"/>
    <n v="1"/>
    <n v="1331"/>
    <n v="4"/>
    <x v="1"/>
    <n v="54"/>
    <n v="3"/>
    <n v="1"/>
    <s v="Sales Representative"/>
    <n v="2"/>
    <s v="Single"/>
    <n v="2302"/>
    <s v="Upto 5k"/>
    <n v="8319"/>
    <n v="1"/>
    <s v="Y"/>
    <s v="Yes"/>
    <n v="11"/>
    <n v="3"/>
    <n v="1"/>
    <n v="80"/>
    <n v="0"/>
    <n v="3"/>
    <n v="2"/>
    <n v="4"/>
    <n v="2"/>
    <n v="2"/>
  </r>
  <r>
    <x v="426"/>
    <n v="31"/>
    <s v="26-35"/>
    <x v="0"/>
    <s v="Travel_Frequently"/>
    <n v="703"/>
    <x v="1"/>
    <n v="2"/>
    <n v="3"/>
    <s v="Life Sciences"/>
    <n v="1"/>
    <n v="1379"/>
    <n v="3"/>
    <x v="1"/>
    <n v="90"/>
    <n v="2"/>
    <n v="1"/>
    <s v="Sales Representative"/>
    <n v="4"/>
    <s v="Single"/>
    <n v="2785"/>
    <s v="Upto 5k"/>
    <n v="11882"/>
    <n v="7"/>
    <s v="Y"/>
    <s v="No"/>
    <n v="14"/>
    <n v="3"/>
    <n v="3"/>
    <n v="80"/>
    <n v="0"/>
    <n v="3"/>
    <n v="3"/>
    <n v="4"/>
    <n v="0"/>
    <n v="0"/>
  </r>
  <r>
    <x v="427"/>
    <n v="31"/>
    <s v="26-35"/>
    <x v="0"/>
    <s v="Travel_Rarely"/>
    <n v="330"/>
    <x v="0"/>
    <n v="22"/>
    <n v="4"/>
    <s v="Medical"/>
    <n v="1"/>
    <n v="1389"/>
    <n v="4"/>
    <x v="0"/>
    <n v="98"/>
    <n v="3"/>
    <n v="2"/>
    <s v="Manufacturing Director"/>
    <n v="3"/>
    <s v="Married"/>
    <n v="6179"/>
    <s v="5k-10k"/>
    <n v="21057"/>
    <n v="1"/>
    <s v="Y"/>
    <s v="Yes"/>
    <n v="15"/>
    <n v="3"/>
    <n v="4"/>
    <n v="80"/>
    <n v="2"/>
    <n v="10"/>
    <n v="3"/>
    <n v="2"/>
    <n v="6"/>
    <n v="7"/>
  </r>
  <r>
    <x v="428"/>
    <n v="31"/>
    <s v="26-35"/>
    <x v="0"/>
    <s v="Travel_Frequently"/>
    <n v="667"/>
    <x v="1"/>
    <n v="1"/>
    <n v="4"/>
    <s v="Life Sciences"/>
    <n v="1"/>
    <n v="1427"/>
    <n v="2"/>
    <x v="1"/>
    <n v="50"/>
    <n v="1"/>
    <n v="1"/>
    <s v="Sales Representative"/>
    <n v="3"/>
    <s v="Single"/>
    <n v="1359"/>
    <s v="Upto 5k"/>
    <n v="16154"/>
    <n v="1"/>
    <s v="Y"/>
    <s v="No"/>
    <n v="12"/>
    <n v="3"/>
    <n v="2"/>
    <n v="80"/>
    <n v="0"/>
    <n v="1"/>
    <n v="3"/>
    <n v="3"/>
    <n v="0"/>
    <n v="0"/>
  </r>
  <r>
    <x v="429"/>
    <n v="31"/>
    <s v="26-35"/>
    <x v="1"/>
    <s v="Travel_Rarely"/>
    <n v="182"/>
    <x v="0"/>
    <n v="8"/>
    <n v="5"/>
    <s v="Life Sciences"/>
    <n v="1"/>
    <n v="1430"/>
    <n v="1"/>
    <x v="1"/>
    <n v="93"/>
    <n v="3"/>
    <n v="4"/>
    <s v="Research Director"/>
    <n v="2"/>
    <s v="Single"/>
    <n v="16422"/>
    <s v="15k+"/>
    <n v="8847"/>
    <n v="3"/>
    <s v="Y"/>
    <s v="No"/>
    <n v="11"/>
    <n v="3"/>
    <n v="3"/>
    <n v="80"/>
    <n v="0"/>
    <n v="9"/>
    <n v="3"/>
    <n v="4"/>
    <n v="1"/>
    <n v="0"/>
  </r>
  <r>
    <x v="430"/>
    <n v="31"/>
    <s v="26-35"/>
    <x v="0"/>
    <s v="Travel_Rarely"/>
    <n v="202"/>
    <x v="0"/>
    <n v="8"/>
    <n v="3"/>
    <s v="Life Sciences"/>
    <n v="1"/>
    <n v="1433"/>
    <n v="1"/>
    <x v="1"/>
    <n v="34"/>
    <n v="2"/>
    <n v="1"/>
    <s v="Research Scientist"/>
    <n v="2"/>
    <s v="Single"/>
    <n v="1261"/>
    <s v="Upto 5k"/>
    <n v="22262"/>
    <n v="1"/>
    <s v="Y"/>
    <s v="No"/>
    <n v="12"/>
    <n v="3"/>
    <n v="3"/>
    <n v="80"/>
    <n v="0"/>
    <n v="1"/>
    <n v="3"/>
    <n v="4"/>
    <n v="0"/>
    <n v="0"/>
  </r>
  <r>
    <x v="431"/>
    <n v="31"/>
    <s v="26-35"/>
    <x v="1"/>
    <s v="Travel_Rarely"/>
    <n v="326"/>
    <x v="1"/>
    <n v="8"/>
    <n v="2"/>
    <s v="Life Sciences"/>
    <n v="1"/>
    <n v="1453"/>
    <n v="1"/>
    <x v="0"/>
    <n v="31"/>
    <n v="3"/>
    <n v="3"/>
    <s v="Sales Executive"/>
    <n v="4"/>
    <s v="Divorced"/>
    <n v="10793"/>
    <s v="10k-15k"/>
    <n v="8386"/>
    <n v="1"/>
    <s v="Y"/>
    <s v="No"/>
    <n v="18"/>
    <n v="3"/>
    <n v="1"/>
    <n v="80"/>
    <n v="1"/>
    <n v="13"/>
    <n v="5"/>
    <n v="3"/>
    <n v="9"/>
    <n v="9"/>
  </r>
  <r>
    <x v="432"/>
    <n v="31"/>
    <s v="26-35"/>
    <x v="0"/>
    <s v="Travel_Frequently"/>
    <n v="1445"/>
    <x v="0"/>
    <n v="1"/>
    <n v="5"/>
    <s v="Life Sciences"/>
    <n v="1"/>
    <n v="1459"/>
    <n v="3"/>
    <x v="1"/>
    <n v="100"/>
    <n v="4"/>
    <n v="3"/>
    <s v="Manufacturing Director"/>
    <n v="2"/>
    <s v="Single"/>
    <n v="7446"/>
    <s v="5k-10k"/>
    <n v="8931"/>
    <n v="1"/>
    <s v="Y"/>
    <s v="No"/>
    <n v="11"/>
    <n v="3"/>
    <n v="1"/>
    <n v="80"/>
    <n v="0"/>
    <n v="10"/>
    <n v="2"/>
    <n v="3"/>
    <n v="4"/>
    <n v="7"/>
  </r>
  <r>
    <x v="433"/>
    <n v="31"/>
    <s v="26-35"/>
    <x v="1"/>
    <s v="Travel_Rarely"/>
    <n v="1398"/>
    <x v="3"/>
    <n v="8"/>
    <n v="2"/>
    <s v="Medical"/>
    <n v="1"/>
    <n v="1461"/>
    <n v="4"/>
    <x v="1"/>
    <n v="96"/>
    <n v="4"/>
    <n v="1"/>
    <s v="Human Resources"/>
    <n v="2"/>
    <s v="Single"/>
    <n v="2109"/>
    <s v="Upto 5k"/>
    <n v="24609"/>
    <n v="9"/>
    <s v="Y"/>
    <s v="No"/>
    <n v="18"/>
    <n v="3"/>
    <n v="4"/>
    <n v="80"/>
    <n v="0"/>
    <n v="8"/>
    <n v="3"/>
    <n v="3"/>
    <n v="0"/>
    <n v="2"/>
  </r>
  <r>
    <x v="434"/>
    <n v="31"/>
    <s v="26-35"/>
    <x v="0"/>
    <s v="Travel_Frequently"/>
    <n v="523"/>
    <x v="0"/>
    <n v="2"/>
    <n v="3"/>
    <s v="Life Sciences"/>
    <n v="1"/>
    <n v="1464"/>
    <n v="2"/>
    <x v="0"/>
    <n v="94"/>
    <n v="3"/>
    <n v="1"/>
    <s v="Laboratory Technician"/>
    <n v="4"/>
    <s v="Married"/>
    <n v="3722"/>
    <s v="Upto 5k"/>
    <n v="21081"/>
    <n v="6"/>
    <s v="Y"/>
    <s v="Yes"/>
    <n v="13"/>
    <n v="3"/>
    <n v="3"/>
    <n v="80"/>
    <n v="1"/>
    <n v="7"/>
    <n v="2"/>
    <n v="1"/>
    <n v="2"/>
    <n v="2"/>
  </r>
  <r>
    <x v="435"/>
    <n v="31"/>
    <s v="26-35"/>
    <x v="0"/>
    <s v="Travel_Frequently"/>
    <n v="561"/>
    <x v="0"/>
    <n v="3"/>
    <n v="3"/>
    <s v="Life Sciences"/>
    <n v="1"/>
    <n v="1537"/>
    <n v="4"/>
    <x v="1"/>
    <n v="33"/>
    <n v="3"/>
    <n v="1"/>
    <s v="Research Scientist"/>
    <n v="3"/>
    <s v="Single"/>
    <n v="4084"/>
    <s v="Upto 5k"/>
    <n v="4156"/>
    <n v="1"/>
    <s v="Y"/>
    <s v="No"/>
    <n v="12"/>
    <n v="3"/>
    <n v="1"/>
    <n v="80"/>
    <n v="0"/>
    <n v="7"/>
    <n v="2"/>
    <n v="1"/>
    <n v="7"/>
    <n v="7"/>
  </r>
  <r>
    <x v="436"/>
    <n v="31"/>
    <s v="26-35"/>
    <x v="1"/>
    <s v="Travel_Frequently"/>
    <n v="715"/>
    <x v="1"/>
    <n v="2"/>
    <n v="4"/>
    <s v="Other"/>
    <n v="1"/>
    <n v="1613"/>
    <n v="4"/>
    <x v="0"/>
    <n v="54"/>
    <n v="3"/>
    <n v="2"/>
    <s v="Sales Executive"/>
    <n v="1"/>
    <s v="Single"/>
    <n v="5332"/>
    <s v="5k-10k"/>
    <n v="21602"/>
    <n v="7"/>
    <s v="Y"/>
    <s v="No"/>
    <n v="13"/>
    <n v="3"/>
    <n v="4"/>
    <n v="80"/>
    <n v="0"/>
    <n v="10"/>
    <n v="3"/>
    <n v="3"/>
    <n v="0"/>
    <n v="3"/>
  </r>
  <r>
    <x v="437"/>
    <n v="31"/>
    <s v="26-35"/>
    <x v="1"/>
    <s v="Travel_Rarely"/>
    <n v="1112"/>
    <x v="1"/>
    <n v="5"/>
    <n v="4"/>
    <s v="Life Sciences"/>
    <n v="1"/>
    <n v="1673"/>
    <n v="1"/>
    <x v="1"/>
    <n v="67"/>
    <n v="3"/>
    <n v="2"/>
    <s v="Sales Executive"/>
    <n v="4"/>
    <s v="Married"/>
    <n v="5476"/>
    <s v="5k-10k"/>
    <n v="22589"/>
    <n v="1"/>
    <s v="Y"/>
    <s v="No"/>
    <n v="11"/>
    <n v="3"/>
    <n v="1"/>
    <n v="80"/>
    <n v="2"/>
    <n v="10"/>
    <n v="2"/>
    <n v="3"/>
    <n v="0"/>
    <n v="2"/>
  </r>
  <r>
    <x v="438"/>
    <n v="31"/>
    <s v="26-35"/>
    <x v="1"/>
    <s v="Travel_Rarely"/>
    <n v="741"/>
    <x v="0"/>
    <n v="2"/>
    <n v="4"/>
    <s v="Life Sciences"/>
    <n v="1"/>
    <n v="1721"/>
    <n v="2"/>
    <x v="0"/>
    <n v="69"/>
    <n v="3"/>
    <n v="1"/>
    <s v="Laboratory Technician"/>
    <n v="3"/>
    <s v="Married"/>
    <n v="3477"/>
    <s v="Upto 5k"/>
    <n v="18103"/>
    <n v="1"/>
    <s v="Y"/>
    <s v="No"/>
    <n v="14"/>
    <n v="3"/>
    <n v="4"/>
    <n v="80"/>
    <n v="1"/>
    <n v="6"/>
    <n v="2"/>
    <n v="4"/>
    <n v="0"/>
    <n v="3"/>
  </r>
  <r>
    <x v="439"/>
    <n v="31"/>
    <s v="26-35"/>
    <x v="1"/>
    <s v="Travel_Frequently"/>
    <n v="163"/>
    <x v="0"/>
    <n v="24"/>
    <n v="1"/>
    <s v="Technical Degree"/>
    <n v="1"/>
    <n v="1736"/>
    <n v="4"/>
    <x v="1"/>
    <n v="30"/>
    <n v="3"/>
    <n v="2"/>
    <s v="Manufacturing Director"/>
    <n v="4"/>
    <s v="Single"/>
    <n v="5238"/>
    <s v="5k-10k"/>
    <n v="6670"/>
    <n v="2"/>
    <s v="Y"/>
    <s v="No"/>
    <n v="20"/>
    <n v="4"/>
    <n v="4"/>
    <n v="80"/>
    <n v="0"/>
    <n v="9"/>
    <n v="3"/>
    <n v="2"/>
    <n v="1"/>
    <n v="4"/>
  </r>
  <r>
    <x v="440"/>
    <n v="31"/>
    <s v="26-35"/>
    <x v="1"/>
    <s v="Travel_Rarely"/>
    <n v="1003"/>
    <x v="1"/>
    <n v="5"/>
    <n v="3"/>
    <s v="Technical Degree"/>
    <n v="1"/>
    <n v="1749"/>
    <n v="1"/>
    <x v="0"/>
    <n v="51"/>
    <n v="3"/>
    <n v="2"/>
    <s v="Sales Executive"/>
    <n v="3"/>
    <s v="Married"/>
    <n v="8346"/>
    <s v="5k-10k"/>
    <n v="20943"/>
    <n v="1"/>
    <s v="Y"/>
    <s v="No"/>
    <n v="19"/>
    <n v="3"/>
    <n v="3"/>
    <n v="80"/>
    <n v="1"/>
    <n v="6"/>
    <n v="3"/>
    <n v="3"/>
    <n v="0"/>
    <n v="2"/>
  </r>
  <r>
    <x v="441"/>
    <n v="31"/>
    <s v="26-35"/>
    <x v="0"/>
    <s v="Travel_Rarely"/>
    <n v="1079"/>
    <x v="1"/>
    <n v="16"/>
    <n v="4"/>
    <s v="Marketing"/>
    <n v="1"/>
    <n v="1761"/>
    <n v="1"/>
    <x v="0"/>
    <n v="70"/>
    <n v="3"/>
    <n v="3"/>
    <s v="Sales Executive"/>
    <n v="3"/>
    <s v="Married"/>
    <n v="8161"/>
    <s v="5k-10k"/>
    <n v="19002"/>
    <n v="2"/>
    <s v="Y"/>
    <s v="No"/>
    <n v="13"/>
    <n v="3"/>
    <n v="1"/>
    <n v="80"/>
    <n v="3"/>
    <n v="10"/>
    <n v="2"/>
    <n v="3"/>
    <n v="0"/>
    <n v="0"/>
  </r>
  <r>
    <x v="442"/>
    <n v="31"/>
    <s v="26-35"/>
    <x v="1"/>
    <s v="Travel_Rarely"/>
    <n v="196"/>
    <x v="1"/>
    <n v="29"/>
    <n v="4"/>
    <s v="Marketing"/>
    <n v="1"/>
    <n v="1784"/>
    <n v="1"/>
    <x v="1"/>
    <n v="91"/>
    <n v="2"/>
    <n v="2"/>
    <s v="Sales Executive"/>
    <n v="4"/>
    <s v="Married"/>
    <n v="5468"/>
    <s v="5k-10k"/>
    <n v="13402"/>
    <n v="1"/>
    <s v="Y"/>
    <s v="No"/>
    <n v="14"/>
    <n v="3"/>
    <n v="1"/>
    <n v="80"/>
    <n v="2"/>
    <n v="13"/>
    <n v="3"/>
    <n v="3"/>
    <n v="5"/>
    <n v="7"/>
  </r>
  <r>
    <x v="443"/>
    <n v="31"/>
    <s v="26-35"/>
    <x v="1"/>
    <s v="Travel_Frequently"/>
    <n v="1125"/>
    <x v="1"/>
    <n v="7"/>
    <n v="4"/>
    <s v="Marketing"/>
    <n v="1"/>
    <n v="1833"/>
    <n v="1"/>
    <x v="1"/>
    <n v="68"/>
    <n v="3"/>
    <n v="3"/>
    <s v="Sales Executive"/>
    <n v="1"/>
    <s v="Married"/>
    <n v="9637"/>
    <s v="5k-10k"/>
    <n v="8277"/>
    <n v="2"/>
    <s v="Y"/>
    <s v="No"/>
    <n v="14"/>
    <n v="3"/>
    <n v="4"/>
    <n v="80"/>
    <n v="2"/>
    <n v="9"/>
    <n v="3"/>
    <n v="3"/>
    <n v="2"/>
    <n v="2"/>
  </r>
  <r>
    <x v="444"/>
    <n v="31"/>
    <s v="26-35"/>
    <x v="0"/>
    <s v="Travel_Rarely"/>
    <n v="359"/>
    <x v="3"/>
    <n v="18"/>
    <n v="5"/>
    <s v="Human Resources"/>
    <n v="1"/>
    <n v="1842"/>
    <n v="4"/>
    <x v="0"/>
    <n v="89"/>
    <n v="4"/>
    <n v="1"/>
    <s v="Human Resources"/>
    <n v="1"/>
    <s v="Married"/>
    <n v="2956"/>
    <s v="Upto 5k"/>
    <n v="21495"/>
    <n v="0"/>
    <s v="Y"/>
    <s v="No"/>
    <n v="17"/>
    <n v="3"/>
    <n v="3"/>
    <n v="80"/>
    <n v="0"/>
    <n v="2"/>
    <n v="4"/>
    <n v="3"/>
    <n v="0"/>
    <n v="0"/>
  </r>
  <r>
    <x v="445"/>
    <n v="31"/>
    <s v="26-35"/>
    <x v="1"/>
    <s v="Travel_Rarely"/>
    <n v="311"/>
    <x v="0"/>
    <n v="20"/>
    <n v="3"/>
    <s v="Life Sciences"/>
    <n v="1"/>
    <n v="1881"/>
    <n v="2"/>
    <x v="0"/>
    <n v="89"/>
    <n v="3"/>
    <n v="2"/>
    <s v="Laboratory Technician"/>
    <n v="3"/>
    <s v="Divorced"/>
    <n v="4197"/>
    <s v="Upto 5k"/>
    <n v="18624"/>
    <n v="1"/>
    <s v="Y"/>
    <s v="No"/>
    <n v="11"/>
    <n v="3"/>
    <n v="1"/>
    <n v="80"/>
    <n v="1"/>
    <n v="10"/>
    <n v="2"/>
    <n v="3"/>
    <n v="0"/>
    <n v="2"/>
  </r>
  <r>
    <x v="446"/>
    <n v="31"/>
    <s v="26-35"/>
    <x v="0"/>
    <s v="Travel_Rarely"/>
    <n v="1079"/>
    <x v="1"/>
    <n v="10"/>
    <n v="2"/>
    <s v="Medical"/>
    <n v="1"/>
    <n v="1912"/>
    <n v="3"/>
    <x v="1"/>
    <n v="86"/>
    <n v="3"/>
    <n v="2"/>
    <s v="Sales Executive"/>
    <n v="4"/>
    <s v="Divorced"/>
    <n v="6583"/>
    <s v="5k-10k"/>
    <n v="20115"/>
    <n v="2"/>
    <s v="Y"/>
    <s v="Yes"/>
    <n v="11"/>
    <n v="3"/>
    <n v="4"/>
    <n v="80"/>
    <n v="1"/>
    <n v="8"/>
    <n v="2"/>
    <n v="3"/>
    <n v="1"/>
    <n v="4"/>
  </r>
  <r>
    <x v="447"/>
    <n v="31"/>
    <s v="26-35"/>
    <x v="1"/>
    <s v="Travel_Rarely"/>
    <n v="471"/>
    <x v="0"/>
    <n v="4"/>
    <n v="3"/>
    <s v="Medical"/>
    <n v="1"/>
    <n v="1916"/>
    <n v="1"/>
    <x v="1"/>
    <n v="62"/>
    <n v="4"/>
    <n v="1"/>
    <s v="Laboratory Technician"/>
    <n v="3"/>
    <s v="Divorced"/>
    <n v="3978"/>
    <s v="Upto 5k"/>
    <n v="16031"/>
    <n v="8"/>
    <s v="Y"/>
    <s v="No"/>
    <n v="12"/>
    <n v="3"/>
    <n v="2"/>
    <n v="80"/>
    <n v="1"/>
    <n v="4"/>
    <n v="0"/>
    <n v="2"/>
    <n v="2"/>
    <n v="2"/>
  </r>
  <r>
    <x v="448"/>
    <n v="31"/>
    <s v="26-35"/>
    <x v="0"/>
    <s v="Non-Travel"/>
    <n v="976"/>
    <x v="0"/>
    <n v="3"/>
    <n v="2"/>
    <s v="Medical"/>
    <n v="1"/>
    <n v="1948"/>
    <n v="3"/>
    <x v="0"/>
    <n v="48"/>
    <n v="3"/>
    <n v="1"/>
    <s v="Research Scientist"/>
    <n v="1"/>
    <s v="Divorced"/>
    <n v="3065"/>
    <s v="Upto 5k"/>
    <n v="3995"/>
    <n v="1"/>
    <s v="Y"/>
    <s v="Yes"/>
    <n v="13"/>
    <n v="3"/>
    <n v="4"/>
    <n v="80"/>
    <n v="1"/>
    <n v="4"/>
    <n v="3"/>
    <n v="4"/>
    <n v="2"/>
    <n v="3"/>
  </r>
  <r>
    <x v="449"/>
    <n v="31"/>
    <s v="26-35"/>
    <x v="1"/>
    <s v="Travel_Frequently"/>
    <n v="1125"/>
    <x v="0"/>
    <n v="1"/>
    <n v="3"/>
    <s v="Life Sciences"/>
    <n v="1"/>
    <n v="1956"/>
    <n v="4"/>
    <x v="0"/>
    <n v="48"/>
    <n v="1"/>
    <n v="2"/>
    <s v="Research Scientist"/>
    <n v="1"/>
    <s v="Married"/>
    <n v="5003"/>
    <s v="5k-10k"/>
    <n v="5771"/>
    <n v="1"/>
    <s v="Y"/>
    <s v="No"/>
    <n v="21"/>
    <n v="4"/>
    <n v="2"/>
    <n v="80"/>
    <n v="0"/>
    <n v="10"/>
    <n v="6"/>
    <n v="3"/>
    <n v="8"/>
    <n v="7"/>
  </r>
  <r>
    <x v="450"/>
    <n v="31"/>
    <s v="26-35"/>
    <x v="0"/>
    <s v="Travel_Frequently"/>
    <n v="754"/>
    <x v="1"/>
    <n v="26"/>
    <n v="4"/>
    <s v="Marketing"/>
    <n v="1"/>
    <n v="1967"/>
    <n v="1"/>
    <x v="0"/>
    <n v="63"/>
    <n v="3"/>
    <n v="2"/>
    <s v="Sales Executive"/>
    <n v="4"/>
    <s v="Married"/>
    <n v="5617"/>
    <s v="5k-10k"/>
    <n v="21075"/>
    <n v="1"/>
    <s v="Y"/>
    <s v="Yes"/>
    <n v="11"/>
    <n v="3"/>
    <n v="3"/>
    <n v="80"/>
    <n v="0"/>
    <n v="10"/>
    <n v="4"/>
    <n v="3"/>
    <n v="0"/>
    <n v="8"/>
  </r>
  <r>
    <x v="451"/>
    <n v="31"/>
    <s v="26-35"/>
    <x v="0"/>
    <s v="Travel_Rarely"/>
    <n v="1276"/>
    <x v="0"/>
    <n v="2"/>
    <n v="1"/>
    <s v="Medical"/>
    <n v="1"/>
    <n v="1974"/>
    <n v="4"/>
    <x v="1"/>
    <n v="59"/>
    <n v="1"/>
    <n v="1"/>
    <s v="Laboratory Technician"/>
    <n v="4"/>
    <s v="Divorced"/>
    <n v="1129"/>
    <s v="Upto 5k"/>
    <n v="17536"/>
    <n v="1"/>
    <s v="Y"/>
    <s v="Yes"/>
    <n v="11"/>
    <n v="3"/>
    <n v="3"/>
    <n v="80"/>
    <n v="3"/>
    <n v="1"/>
    <n v="4"/>
    <n v="3"/>
    <n v="0"/>
    <n v="0"/>
  </r>
  <r>
    <x v="452"/>
    <n v="31"/>
    <s v="26-35"/>
    <x v="1"/>
    <s v="Non-Travel"/>
    <n v="697"/>
    <x v="0"/>
    <n v="10"/>
    <n v="3"/>
    <s v="Medical"/>
    <n v="1"/>
    <n v="1979"/>
    <n v="3"/>
    <x v="1"/>
    <n v="40"/>
    <n v="3"/>
    <n v="3"/>
    <s v="Research Director"/>
    <n v="3"/>
    <s v="Married"/>
    <n v="11031"/>
    <s v="10k-15k"/>
    <n v="26862"/>
    <n v="4"/>
    <s v="Y"/>
    <s v="No"/>
    <n v="20"/>
    <n v="4"/>
    <n v="3"/>
    <n v="80"/>
    <n v="1"/>
    <n v="13"/>
    <n v="2"/>
    <n v="4"/>
    <n v="4"/>
    <n v="8"/>
  </r>
  <r>
    <x v="453"/>
    <n v="31"/>
    <s v="26-35"/>
    <x v="1"/>
    <s v="Travel_Rarely"/>
    <n v="1154"/>
    <x v="1"/>
    <n v="2"/>
    <n v="2"/>
    <s v="Life Sciences"/>
    <n v="1"/>
    <n v="1996"/>
    <n v="1"/>
    <x v="0"/>
    <n v="54"/>
    <n v="3"/>
    <n v="1"/>
    <s v="Sales Representative"/>
    <n v="3"/>
    <s v="Married"/>
    <n v="3067"/>
    <s v="Upto 5k"/>
    <n v="6393"/>
    <n v="0"/>
    <s v="Y"/>
    <s v="No"/>
    <n v="19"/>
    <n v="3"/>
    <n v="3"/>
    <n v="80"/>
    <n v="1"/>
    <n v="3"/>
    <n v="1"/>
    <n v="3"/>
    <n v="1"/>
    <n v="2"/>
  </r>
  <r>
    <x v="454"/>
    <n v="31"/>
    <s v="26-35"/>
    <x v="1"/>
    <s v="Non-Travel"/>
    <n v="325"/>
    <x v="0"/>
    <n v="5"/>
    <n v="3"/>
    <s v="Medical"/>
    <n v="1"/>
    <n v="2057"/>
    <n v="2"/>
    <x v="0"/>
    <n v="74"/>
    <n v="3"/>
    <n v="2"/>
    <s v="Manufacturing Director"/>
    <n v="1"/>
    <s v="Single"/>
    <n v="9936"/>
    <s v="5k-10k"/>
    <n v="3787"/>
    <n v="0"/>
    <s v="Y"/>
    <s v="No"/>
    <n v="19"/>
    <n v="3"/>
    <n v="2"/>
    <n v="80"/>
    <n v="0"/>
    <n v="10"/>
    <n v="2"/>
    <n v="3"/>
    <n v="1"/>
    <n v="7"/>
  </r>
  <r>
    <x v="454"/>
    <n v="31"/>
    <s v="26-35"/>
    <x v="1"/>
    <s v="Non-Travel"/>
    <n v="325"/>
    <x v="0"/>
    <n v="5"/>
    <n v="3"/>
    <s v="Medical"/>
    <n v="1"/>
    <n v="2057"/>
    <n v="2"/>
    <x v="0"/>
    <n v="74"/>
    <n v="3"/>
    <n v="2"/>
    <s v="Manufacturing Director"/>
    <n v="1"/>
    <s v="Single"/>
    <n v="9936"/>
    <s v="5k-10k"/>
    <n v="3787"/>
    <n v="0"/>
    <s v="Y"/>
    <s v="No"/>
    <n v="19"/>
    <n v="3"/>
    <n v="2"/>
    <n v="80"/>
    <n v="0"/>
    <n v="10"/>
    <n v="2"/>
    <n v="3"/>
    <n v="1"/>
    <n v="7"/>
  </r>
  <r>
    <x v="455"/>
    <n v="32"/>
    <s v="26-35"/>
    <x v="1"/>
    <s v="Travel_Frequently"/>
    <n v="1005"/>
    <x v="0"/>
    <n v="2"/>
    <n v="2"/>
    <s v="Life Sciences"/>
    <n v="1"/>
    <n v="8"/>
    <n v="4"/>
    <x v="0"/>
    <n v="79"/>
    <n v="3"/>
    <n v="1"/>
    <s v="Laboratory Technician"/>
    <n v="4"/>
    <s v="Single"/>
    <n v="3068"/>
    <s v="Upto 5k"/>
    <n v="11864"/>
    <n v="0"/>
    <s v="Y"/>
    <s v="No"/>
    <n v="13"/>
    <n v="3"/>
    <n v="3"/>
    <n v="80"/>
    <n v="0"/>
    <n v="8"/>
    <n v="2"/>
    <n v="2"/>
    <n v="3"/>
    <n v="6"/>
  </r>
  <r>
    <x v="456"/>
    <n v="32"/>
    <s v="26-35"/>
    <x v="0"/>
    <s v="Travel_Rarely"/>
    <n v="334"/>
    <x v="0"/>
    <n v="5"/>
    <n v="2"/>
    <s v="Life Sciences"/>
    <n v="1"/>
    <n v="21"/>
    <n v="1"/>
    <x v="0"/>
    <n v="80"/>
    <n v="4"/>
    <n v="1"/>
    <s v="Research Scientist"/>
    <n v="2"/>
    <s v="Divorced"/>
    <n v="3298"/>
    <s v="Upto 5k"/>
    <n v="15053"/>
    <n v="0"/>
    <s v="Y"/>
    <s v="Yes"/>
    <n v="12"/>
    <n v="3"/>
    <n v="4"/>
    <n v="80"/>
    <n v="2"/>
    <n v="7"/>
    <n v="5"/>
    <n v="2"/>
    <n v="0"/>
    <n v="5"/>
  </r>
  <r>
    <x v="457"/>
    <n v="32"/>
    <s v="26-35"/>
    <x v="0"/>
    <s v="Travel_Frequently"/>
    <n v="1125"/>
    <x v="0"/>
    <n v="16"/>
    <n v="1"/>
    <s v="Life Sciences"/>
    <n v="1"/>
    <n v="33"/>
    <n v="2"/>
    <x v="1"/>
    <n v="72"/>
    <n v="1"/>
    <n v="1"/>
    <s v="Research Scientist"/>
    <n v="1"/>
    <s v="Single"/>
    <n v="3919"/>
    <s v="Upto 5k"/>
    <n v="4681"/>
    <n v="1"/>
    <s v="Y"/>
    <s v="Yes"/>
    <n v="22"/>
    <n v="4"/>
    <n v="2"/>
    <n v="80"/>
    <n v="0"/>
    <n v="10"/>
    <n v="5"/>
    <n v="3"/>
    <n v="6"/>
    <m/>
  </r>
  <r>
    <x v="458"/>
    <n v="32"/>
    <s v="26-35"/>
    <x v="0"/>
    <s v="Travel_Rarely"/>
    <n v="427"/>
    <x v="0"/>
    <n v="1"/>
    <n v="3"/>
    <s v="Medical"/>
    <n v="1"/>
    <n v="78"/>
    <n v="1"/>
    <x v="0"/>
    <n v="33"/>
    <n v="3"/>
    <n v="2"/>
    <s v="Manufacturing Director"/>
    <n v="4"/>
    <s v="Married"/>
    <n v="6162"/>
    <s v="5k-10k"/>
    <n v="10877"/>
    <n v="1"/>
    <s v="Y"/>
    <s v="Yes"/>
    <n v="22"/>
    <n v="4"/>
    <n v="2"/>
    <n v="80"/>
    <n v="1"/>
    <n v="9"/>
    <n v="3"/>
    <n v="3"/>
    <n v="7"/>
    <n v="8"/>
  </r>
  <r>
    <x v="459"/>
    <n v="32"/>
    <s v="26-35"/>
    <x v="1"/>
    <s v="Travel_Rarely"/>
    <n v="548"/>
    <x v="0"/>
    <n v="1"/>
    <n v="3"/>
    <s v="Life Sciences"/>
    <n v="1"/>
    <n v="96"/>
    <n v="2"/>
    <x v="0"/>
    <n v="66"/>
    <n v="3"/>
    <n v="2"/>
    <s v="Research Scientist"/>
    <n v="2"/>
    <s v="Married"/>
    <n v="6220"/>
    <s v="5k-10k"/>
    <n v="7346"/>
    <n v="1"/>
    <s v="Y"/>
    <s v="No"/>
    <n v="17"/>
    <n v="3"/>
    <n v="2"/>
    <n v="80"/>
    <n v="2"/>
    <n v="10"/>
    <n v="3"/>
    <n v="3"/>
    <n v="0"/>
    <m/>
  </r>
  <r>
    <x v="460"/>
    <n v="32"/>
    <s v="26-35"/>
    <x v="1"/>
    <s v="Travel_Rarely"/>
    <n v="1093"/>
    <x v="1"/>
    <n v="6"/>
    <n v="4"/>
    <s v="Medical"/>
    <n v="1"/>
    <n v="125"/>
    <n v="2"/>
    <x v="0"/>
    <n v="87"/>
    <n v="3"/>
    <n v="2"/>
    <s v="Sales Executive"/>
    <n v="3"/>
    <s v="Single"/>
    <n v="5010"/>
    <s v="5k-10k"/>
    <n v="24301"/>
    <n v="1"/>
    <s v="Y"/>
    <s v="No"/>
    <n v="16"/>
    <n v="3"/>
    <n v="1"/>
    <n v="80"/>
    <n v="0"/>
    <n v="12"/>
    <n v="0"/>
    <n v="3"/>
    <n v="5"/>
    <n v="7"/>
  </r>
  <r>
    <x v="461"/>
    <n v="32"/>
    <s v="26-35"/>
    <x v="1"/>
    <s v="Travel_Rarely"/>
    <n v="827"/>
    <x v="0"/>
    <n v="1"/>
    <n v="1"/>
    <s v="Life Sciences"/>
    <n v="1"/>
    <n v="134"/>
    <n v="4"/>
    <x v="0"/>
    <n v="71"/>
    <n v="3"/>
    <n v="1"/>
    <s v="Research Scientist"/>
    <n v="1"/>
    <s v="Single"/>
    <n v="2956"/>
    <s v="Upto 5k"/>
    <n v="15178"/>
    <n v="1"/>
    <s v="Y"/>
    <s v="No"/>
    <n v="13"/>
    <n v="3"/>
    <n v="4"/>
    <n v="80"/>
    <n v="0"/>
    <n v="1"/>
    <n v="2"/>
    <n v="3"/>
    <n v="0"/>
    <n v="0"/>
  </r>
  <r>
    <x v="462"/>
    <n v="32"/>
    <s v="26-35"/>
    <x v="0"/>
    <s v="Travel_Rarely"/>
    <n v="1033"/>
    <x v="0"/>
    <n v="9"/>
    <n v="3"/>
    <s v="Medical"/>
    <n v="1"/>
    <n v="190"/>
    <n v="1"/>
    <x v="1"/>
    <n v="41"/>
    <n v="3"/>
    <n v="1"/>
    <s v="Laboratory Technician"/>
    <n v="1"/>
    <s v="Single"/>
    <n v="4200"/>
    <s v="Upto 5k"/>
    <n v="10224"/>
    <n v="7"/>
    <s v="Y"/>
    <s v="No"/>
    <n v="22"/>
    <n v="4"/>
    <n v="1"/>
    <n v="80"/>
    <n v="0"/>
    <n v="10"/>
    <n v="2"/>
    <n v="4"/>
    <n v="0"/>
    <m/>
  </r>
  <r>
    <x v="463"/>
    <n v="32"/>
    <s v="26-35"/>
    <x v="1"/>
    <s v="Travel_Frequently"/>
    <n v="689"/>
    <x v="1"/>
    <n v="9"/>
    <n v="2"/>
    <s v="Medical"/>
    <n v="1"/>
    <n v="195"/>
    <n v="4"/>
    <x v="0"/>
    <n v="35"/>
    <n v="1"/>
    <n v="2"/>
    <s v="Sales Executive"/>
    <n v="4"/>
    <s v="Divorced"/>
    <n v="4668"/>
    <s v="Upto 5k"/>
    <n v="22812"/>
    <n v="0"/>
    <s v="Y"/>
    <s v="No"/>
    <n v="17"/>
    <n v="3"/>
    <n v="4"/>
    <n v="80"/>
    <n v="3"/>
    <n v="9"/>
    <n v="2"/>
    <n v="4"/>
    <n v="0"/>
    <m/>
  </r>
  <r>
    <x v="464"/>
    <n v="32"/>
    <s v="26-35"/>
    <x v="1"/>
    <s v="Travel_Frequently"/>
    <n v="967"/>
    <x v="1"/>
    <n v="8"/>
    <n v="3"/>
    <s v="Marketing"/>
    <n v="1"/>
    <n v="207"/>
    <n v="2"/>
    <x v="1"/>
    <n v="43"/>
    <n v="3"/>
    <n v="3"/>
    <s v="Sales Executive"/>
    <n v="4"/>
    <s v="Single"/>
    <n v="8998"/>
    <s v="5k-10k"/>
    <n v="15589"/>
    <n v="1"/>
    <s v="Y"/>
    <s v="No"/>
    <n v="14"/>
    <n v="3"/>
    <n v="4"/>
    <n v="80"/>
    <n v="0"/>
    <n v="9"/>
    <n v="2"/>
    <n v="3"/>
    <n v="3"/>
    <n v="7"/>
  </r>
  <r>
    <x v="465"/>
    <n v="32"/>
    <s v="26-35"/>
    <x v="1"/>
    <s v="Travel_Rarely"/>
    <n v="120"/>
    <x v="0"/>
    <n v="6"/>
    <n v="5"/>
    <s v="Life Sciences"/>
    <n v="1"/>
    <n v="231"/>
    <n v="3"/>
    <x v="0"/>
    <n v="43"/>
    <n v="3"/>
    <n v="1"/>
    <s v="Research Scientist"/>
    <n v="3"/>
    <s v="Single"/>
    <n v="3038"/>
    <s v="Upto 5k"/>
    <n v="12430"/>
    <n v="3"/>
    <s v="Y"/>
    <s v="No"/>
    <n v="20"/>
    <n v="4"/>
    <n v="1"/>
    <n v="80"/>
    <n v="0"/>
    <n v="8"/>
    <n v="2"/>
    <n v="3"/>
    <n v="1"/>
    <n v="4"/>
  </r>
  <r>
    <x v="466"/>
    <n v="32"/>
    <s v="26-35"/>
    <x v="0"/>
    <s v="Travel_Rarely"/>
    <n v="1045"/>
    <x v="1"/>
    <n v="4"/>
    <n v="4"/>
    <s v="Medical"/>
    <n v="1"/>
    <n v="291"/>
    <n v="4"/>
    <x v="0"/>
    <n v="32"/>
    <n v="1"/>
    <n v="3"/>
    <s v="Sales Executive"/>
    <n v="4"/>
    <s v="Married"/>
    <n v="10400"/>
    <s v="10k-15k"/>
    <n v="25812"/>
    <n v="1"/>
    <s v="Y"/>
    <s v="No"/>
    <n v="11"/>
    <n v="3"/>
    <n v="3"/>
    <n v="80"/>
    <n v="0"/>
    <n v="14"/>
    <n v="2"/>
    <n v="2"/>
    <n v="9"/>
    <m/>
  </r>
  <r>
    <x v="467"/>
    <n v="32"/>
    <s v="26-35"/>
    <x v="1"/>
    <s v="Travel_Rarely"/>
    <n v="1401"/>
    <x v="1"/>
    <n v="4"/>
    <n v="2"/>
    <s v="Life Sciences"/>
    <n v="1"/>
    <n v="330"/>
    <n v="3"/>
    <x v="1"/>
    <n v="56"/>
    <n v="3"/>
    <n v="1"/>
    <s v="Sales Representative"/>
    <n v="2"/>
    <s v="Married"/>
    <n v="3931"/>
    <s v="Upto 5k"/>
    <n v="20990"/>
    <n v="2"/>
    <s v="Y"/>
    <s v="No"/>
    <n v="11"/>
    <n v="3"/>
    <n v="1"/>
    <n v="80"/>
    <n v="1"/>
    <n v="6"/>
    <n v="5"/>
    <n v="3"/>
    <n v="1"/>
    <n v="2"/>
  </r>
  <r>
    <x v="468"/>
    <n v="32"/>
    <s v="26-35"/>
    <x v="0"/>
    <s v="Travel_Rarely"/>
    <n v="515"/>
    <x v="0"/>
    <n v="1"/>
    <n v="3"/>
    <s v="Life Sciences"/>
    <n v="1"/>
    <n v="331"/>
    <n v="4"/>
    <x v="0"/>
    <n v="62"/>
    <n v="2"/>
    <n v="1"/>
    <s v="Laboratory Technician"/>
    <n v="3"/>
    <s v="Single"/>
    <n v="3730"/>
    <s v="Upto 5k"/>
    <n v="9571"/>
    <n v="0"/>
    <s v="Y"/>
    <s v="Yes"/>
    <n v="14"/>
    <n v="3"/>
    <n v="4"/>
    <n v="80"/>
    <n v="0"/>
    <n v="4"/>
    <n v="2"/>
    <n v="1"/>
    <n v="1"/>
    <n v="2"/>
  </r>
  <r>
    <x v="469"/>
    <n v="32"/>
    <s v="26-35"/>
    <x v="1"/>
    <s v="Non-Travel"/>
    <n v="976"/>
    <x v="1"/>
    <n v="26"/>
    <n v="4"/>
    <s v="Marketing"/>
    <n v="1"/>
    <n v="333"/>
    <n v="3"/>
    <x v="0"/>
    <n v="100"/>
    <n v="3"/>
    <n v="2"/>
    <s v="Sales Executive"/>
    <n v="4"/>
    <s v="Married"/>
    <n v="4465"/>
    <s v="Upto 5k"/>
    <n v="12069"/>
    <n v="0"/>
    <s v="Y"/>
    <s v="No"/>
    <n v="18"/>
    <n v="3"/>
    <n v="1"/>
    <n v="80"/>
    <n v="0"/>
    <n v="4"/>
    <n v="2"/>
    <n v="3"/>
    <n v="2"/>
    <n v="2"/>
  </r>
  <r>
    <x v="470"/>
    <n v="32"/>
    <s v="26-35"/>
    <x v="1"/>
    <s v="Travel_Frequently"/>
    <n v="1311"/>
    <x v="0"/>
    <n v="7"/>
    <n v="3"/>
    <s v="Life Sciences"/>
    <n v="1"/>
    <n v="359"/>
    <n v="2"/>
    <x v="0"/>
    <n v="100"/>
    <n v="4"/>
    <n v="1"/>
    <s v="Laboratory Technician"/>
    <n v="2"/>
    <s v="Married"/>
    <n v="2794"/>
    <s v="Upto 5k"/>
    <n v="26062"/>
    <n v="1"/>
    <s v="Y"/>
    <s v="No"/>
    <n v="20"/>
    <n v="4"/>
    <n v="3"/>
    <n v="80"/>
    <n v="0"/>
    <n v="5"/>
    <n v="3"/>
    <n v="1"/>
    <n v="0"/>
    <n v="3"/>
  </r>
  <r>
    <x v="471"/>
    <n v="32"/>
    <s v="26-35"/>
    <x v="1"/>
    <s v="Travel_Rarely"/>
    <n v="128"/>
    <x v="0"/>
    <n v="2"/>
    <n v="1"/>
    <s v="Technical Degree"/>
    <n v="1"/>
    <n v="362"/>
    <n v="4"/>
    <x v="0"/>
    <n v="84"/>
    <n v="2"/>
    <n v="2"/>
    <s v="Laboratory Technician"/>
    <n v="1"/>
    <s v="Single"/>
    <n v="2176"/>
    <s v="Upto 5k"/>
    <n v="19737"/>
    <n v="4"/>
    <s v="Y"/>
    <s v="No"/>
    <n v="13"/>
    <n v="3"/>
    <n v="4"/>
    <n v="80"/>
    <n v="0"/>
    <n v="9"/>
    <n v="5"/>
    <n v="3"/>
    <n v="0"/>
    <n v="4"/>
  </r>
  <r>
    <x v="472"/>
    <n v="32"/>
    <s v="26-35"/>
    <x v="1"/>
    <s v="Travel_Rarely"/>
    <n v="906"/>
    <x v="1"/>
    <n v="7"/>
    <n v="3"/>
    <s v="Life Sciences"/>
    <n v="1"/>
    <n v="420"/>
    <n v="4"/>
    <x v="0"/>
    <n v="91"/>
    <n v="2"/>
    <n v="2"/>
    <s v="Sales Executive"/>
    <n v="3"/>
    <s v="Married"/>
    <n v="5484"/>
    <s v="5k-10k"/>
    <n v="16985"/>
    <n v="1"/>
    <s v="Y"/>
    <s v="No"/>
    <n v="14"/>
    <n v="3"/>
    <n v="3"/>
    <n v="80"/>
    <n v="1"/>
    <n v="13"/>
    <n v="3"/>
    <n v="2"/>
    <n v="4"/>
    <n v="8"/>
  </r>
  <r>
    <x v="473"/>
    <n v="32"/>
    <s v="26-35"/>
    <x v="0"/>
    <s v="Travel_Rarely"/>
    <n v="588"/>
    <x v="1"/>
    <n v="8"/>
    <n v="2"/>
    <s v="Technical Degree"/>
    <n v="1"/>
    <n v="436"/>
    <n v="3"/>
    <x v="1"/>
    <n v="65"/>
    <n v="2"/>
    <n v="2"/>
    <s v="Sales Executive"/>
    <n v="2"/>
    <s v="Married"/>
    <n v="5228"/>
    <s v="5k-10k"/>
    <n v="24624"/>
    <n v="1"/>
    <s v="Y"/>
    <s v="Yes"/>
    <n v="11"/>
    <n v="3"/>
    <n v="4"/>
    <n v="80"/>
    <n v="0"/>
    <n v="13"/>
    <n v="2"/>
    <n v="3"/>
    <n v="11"/>
    <n v="9"/>
  </r>
  <r>
    <x v="474"/>
    <n v="32"/>
    <s v="26-35"/>
    <x v="1"/>
    <s v="Travel_Rarely"/>
    <n v="1018"/>
    <x v="0"/>
    <n v="2"/>
    <n v="4"/>
    <s v="Medical"/>
    <n v="1"/>
    <n v="439"/>
    <n v="1"/>
    <x v="1"/>
    <n v="74"/>
    <n v="4"/>
    <n v="2"/>
    <s v="Research Scientist"/>
    <n v="4"/>
    <s v="Single"/>
    <n v="5055"/>
    <s v="5k-10k"/>
    <n v="10557"/>
    <n v="7"/>
    <s v="Y"/>
    <s v="No"/>
    <n v="16"/>
    <n v="3"/>
    <n v="3"/>
    <n v="80"/>
    <n v="0"/>
    <n v="10"/>
    <n v="0"/>
    <n v="2"/>
    <n v="0"/>
    <n v="7"/>
  </r>
  <r>
    <x v="475"/>
    <n v="32"/>
    <s v="26-35"/>
    <x v="1"/>
    <s v="Travel_Rarely"/>
    <n v="1062"/>
    <x v="0"/>
    <n v="2"/>
    <n v="3"/>
    <s v="Medical"/>
    <n v="1"/>
    <n v="471"/>
    <n v="3"/>
    <x v="1"/>
    <n v="75"/>
    <n v="3"/>
    <n v="1"/>
    <s v="Laboratory Technician"/>
    <n v="2"/>
    <s v="Married"/>
    <n v="2370"/>
    <s v="Upto 5k"/>
    <n v="3956"/>
    <n v="1"/>
    <s v="Y"/>
    <s v="No"/>
    <n v="13"/>
    <n v="3"/>
    <n v="3"/>
    <n v="80"/>
    <n v="1"/>
    <n v="8"/>
    <n v="4"/>
    <n v="3"/>
    <n v="0"/>
    <n v="7"/>
  </r>
  <r>
    <x v="476"/>
    <n v="32"/>
    <s v="26-35"/>
    <x v="0"/>
    <s v="Non-Travel"/>
    <n v="1474"/>
    <x v="1"/>
    <n v="11"/>
    <n v="4"/>
    <s v="Other"/>
    <n v="1"/>
    <n v="631"/>
    <n v="4"/>
    <x v="0"/>
    <n v="60"/>
    <n v="4"/>
    <n v="2"/>
    <s v="Sales Executive"/>
    <n v="3"/>
    <s v="Married"/>
    <n v="4707"/>
    <s v="Upto 5k"/>
    <n v="23914"/>
    <n v="8"/>
    <s v="Y"/>
    <s v="No"/>
    <n v="12"/>
    <n v="3"/>
    <n v="4"/>
    <n v="80"/>
    <n v="0"/>
    <n v="6"/>
    <n v="2"/>
    <n v="3"/>
    <n v="1"/>
    <n v="2"/>
  </r>
  <r>
    <x v="477"/>
    <n v="32"/>
    <s v="26-35"/>
    <x v="0"/>
    <s v="Travel_Rarely"/>
    <n v="646"/>
    <x v="0"/>
    <n v="9"/>
    <n v="4"/>
    <s v="Life Sciences"/>
    <n v="1"/>
    <n v="679"/>
    <n v="1"/>
    <x v="1"/>
    <n v="92"/>
    <n v="3"/>
    <n v="2"/>
    <s v="Research Scientist"/>
    <n v="4"/>
    <s v="Married"/>
    <n v="6322"/>
    <s v="5k-10k"/>
    <n v="18089"/>
    <n v="1"/>
    <s v="Y"/>
    <s v="Yes"/>
    <n v="12"/>
    <n v="3"/>
    <n v="4"/>
    <n v="80"/>
    <n v="1"/>
    <n v="6"/>
    <n v="2"/>
    <n v="2"/>
    <n v="0"/>
    <n v="5"/>
  </r>
  <r>
    <x v="478"/>
    <n v="32"/>
    <s v="26-35"/>
    <x v="1"/>
    <s v="Travel_Rarely"/>
    <n v="929"/>
    <x v="1"/>
    <n v="10"/>
    <n v="3"/>
    <s v="Marketing"/>
    <n v="1"/>
    <n v="722"/>
    <n v="4"/>
    <x v="0"/>
    <n v="55"/>
    <n v="3"/>
    <n v="2"/>
    <s v="Sales Executive"/>
    <n v="4"/>
    <s v="Single"/>
    <n v="5396"/>
    <s v="5k-10k"/>
    <n v="21703"/>
    <n v="1"/>
    <s v="Y"/>
    <s v="No"/>
    <n v="12"/>
    <n v="3"/>
    <n v="4"/>
    <n v="80"/>
    <n v="0"/>
    <n v="10"/>
    <n v="2"/>
    <n v="2"/>
    <n v="0"/>
    <n v="8"/>
  </r>
  <r>
    <x v="479"/>
    <n v="32"/>
    <s v="26-35"/>
    <x v="1"/>
    <s v="Travel_Rarely"/>
    <n v="1018"/>
    <x v="0"/>
    <n v="3"/>
    <n v="2"/>
    <s v="Life Sciences"/>
    <n v="1"/>
    <n v="727"/>
    <n v="3"/>
    <x v="1"/>
    <n v="39"/>
    <n v="3"/>
    <n v="3"/>
    <s v="Research Director"/>
    <n v="4"/>
    <s v="Single"/>
    <n v="11159"/>
    <s v="10k-15k"/>
    <n v="19373"/>
    <n v="3"/>
    <s v="Y"/>
    <s v="No"/>
    <n v="15"/>
    <n v="3"/>
    <n v="4"/>
    <n v="80"/>
    <n v="0"/>
    <n v="10"/>
    <n v="6"/>
    <n v="3"/>
    <n v="7"/>
    <n v="7"/>
  </r>
  <r>
    <x v="480"/>
    <n v="32"/>
    <s v="26-35"/>
    <x v="1"/>
    <s v="Travel_Frequently"/>
    <n v="430"/>
    <x v="0"/>
    <n v="24"/>
    <n v="4"/>
    <s v="Life Sciences"/>
    <n v="1"/>
    <n v="772"/>
    <n v="1"/>
    <x v="0"/>
    <n v="80"/>
    <n v="3"/>
    <n v="2"/>
    <s v="Laboratory Technician"/>
    <n v="4"/>
    <s v="Married"/>
    <n v="5309"/>
    <s v="5k-10k"/>
    <n v="21146"/>
    <n v="1"/>
    <s v="Y"/>
    <s v="No"/>
    <n v="15"/>
    <n v="3"/>
    <n v="4"/>
    <n v="80"/>
    <n v="2"/>
    <n v="10"/>
    <n v="2"/>
    <n v="3"/>
    <n v="4"/>
    <n v="7"/>
  </r>
  <r>
    <x v="481"/>
    <n v="32"/>
    <s v="26-35"/>
    <x v="1"/>
    <s v="Travel_Rarely"/>
    <n v="859"/>
    <x v="0"/>
    <n v="4"/>
    <n v="3"/>
    <s v="Life Sciences"/>
    <n v="1"/>
    <n v="830"/>
    <n v="3"/>
    <x v="1"/>
    <n v="98"/>
    <n v="2"/>
    <n v="2"/>
    <s v="Manufacturing Director"/>
    <n v="3"/>
    <s v="Married"/>
    <n v="6162"/>
    <s v="5k-10k"/>
    <n v="19124"/>
    <n v="1"/>
    <s v="Y"/>
    <s v="No"/>
    <n v="12"/>
    <n v="3"/>
    <n v="3"/>
    <n v="80"/>
    <n v="1"/>
    <n v="14"/>
    <n v="3"/>
    <n v="3"/>
    <n v="6"/>
    <n v="8"/>
  </r>
  <r>
    <x v="482"/>
    <n v="32"/>
    <s v="26-35"/>
    <x v="1"/>
    <s v="Travel_Rarely"/>
    <n v="117"/>
    <x v="1"/>
    <n v="13"/>
    <n v="4"/>
    <s v="Life Sciences"/>
    <n v="1"/>
    <n v="859"/>
    <n v="2"/>
    <x v="0"/>
    <n v="73"/>
    <n v="3"/>
    <n v="2"/>
    <s v="Sales Executive"/>
    <n v="4"/>
    <s v="Divorced"/>
    <n v="4403"/>
    <s v="Upto 5k"/>
    <n v="9250"/>
    <n v="2"/>
    <s v="Y"/>
    <s v="No"/>
    <n v="11"/>
    <n v="3"/>
    <n v="3"/>
    <n v="80"/>
    <n v="1"/>
    <n v="8"/>
    <n v="3"/>
    <n v="2"/>
    <n v="0"/>
    <n v="3"/>
  </r>
  <r>
    <x v="483"/>
    <n v="32"/>
    <s v="26-35"/>
    <x v="1"/>
    <s v="Travel_Rarely"/>
    <n v="638"/>
    <x v="0"/>
    <n v="8"/>
    <n v="2"/>
    <s v="Medical"/>
    <n v="1"/>
    <n v="865"/>
    <n v="3"/>
    <x v="1"/>
    <n v="91"/>
    <n v="4"/>
    <n v="2"/>
    <s v="Research Scientist"/>
    <n v="3"/>
    <s v="Married"/>
    <n v="5175"/>
    <s v="5k-10k"/>
    <n v="22162"/>
    <n v="5"/>
    <s v="Y"/>
    <s v="No"/>
    <n v="12"/>
    <n v="3"/>
    <n v="3"/>
    <n v="80"/>
    <n v="1"/>
    <n v="9"/>
    <n v="3"/>
    <n v="2"/>
    <n v="1"/>
    <n v="3"/>
  </r>
  <r>
    <x v="484"/>
    <n v="32"/>
    <s v="26-35"/>
    <x v="1"/>
    <s v="Non-Travel"/>
    <n v="300"/>
    <x v="0"/>
    <n v="1"/>
    <n v="3"/>
    <s v="Life Sciences"/>
    <n v="1"/>
    <n v="882"/>
    <n v="4"/>
    <x v="0"/>
    <n v="61"/>
    <n v="3"/>
    <n v="1"/>
    <s v="Laboratory Technician"/>
    <n v="4"/>
    <s v="Divorced"/>
    <n v="2314"/>
    <s v="Upto 5k"/>
    <n v="9148"/>
    <n v="0"/>
    <s v="Y"/>
    <s v="No"/>
    <n v="12"/>
    <n v="3"/>
    <n v="2"/>
    <n v="80"/>
    <n v="1"/>
    <n v="4"/>
    <n v="2"/>
    <n v="3"/>
    <n v="0"/>
    <n v="2"/>
  </r>
  <r>
    <x v="485"/>
    <n v="32"/>
    <s v="26-35"/>
    <x v="1"/>
    <s v="Travel_Frequently"/>
    <n v="379"/>
    <x v="1"/>
    <n v="5"/>
    <n v="2"/>
    <s v="Life Sciences"/>
    <n v="1"/>
    <n v="889"/>
    <n v="2"/>
    <x v="0"/>
    <n v="48"/>
    <n v="3"/>
    <n v="2"/>
    <s v="Sales Executive"/>
    <n v="2"/>
    <s v="Married"/>
    <n v="6524"/>
    <s v="5k-10k"/>
    <n v="8891"/>
    <n v="1"/>
    <s v="Y"/>
    <s v="No"/>
    <n v="14"/>
    <n v="3"/>
    <n v="4"/>
    <n v="80"/>
    <n v="1"/>
    <n v="10"/>
    <n v="3"/>
    <n v="3"/>
    <n v="5"/>
    <n v="3"/>
  </r>
  <r>
    <x v="486"/>
    <n v="32"/>
    <s v="26-35"/>
    <x v="0"/>
    <s v="Travel_Rarely"/>
    <n v="374"/>
    <x v="0"/>
    <n v="25"/>
    <n v="4"/>
    <s v="Life Sciences"/>
    <n v="1"/>
    <n v="911"/>
    <n v="1"/>
    <x v="0"/>
    <n v="87"/>
    <n v="3"/>
    <n v="1"/>
    <s v="Laboratory Technician"/>
    <n v="4"/>
    <s v="Single"/>
    <n v="2795"/>
    <s v="Upto 5k"/>
    <n v="18016"/>
    <n v="1"/>
    <s v="Y"/>
    <s v="Yes"/>
    <n v="24"/>
    <n v="4"/>
    <n v="3"/>
    <n v="80"/>
    <n v="0"/>
    <n v="1"/>
    <n v="2"/>
    <n v="1"/>
    <n v="0"/>
    <n v="1"/>
  </r>
  <r>
    <x v="487"/>
    <n v="32"/>
    <s v="26-35"/>
    <x v="1"/>
    <s v="Non-Travel"/>
    <n v="1184"/>
    <x v="0"/>
    <n v="1"/>
    <n v="3"/>
    <s v="Life Sciences"/>
    <n v="1"/>
    <n v="951"/>
    <n v="3"/>
    <x v="1"/>
    <n v="70"/>
    <n v="2"/>
    <n v="1"/>
    <s v="Laboratory Technician"/>
    <n v="2"/>
    <s v="Married"/>
    <n v="2332"/>
    <s v="Upto 5k"/>
    <n v="3974"/>
    <n v="6"/>
    <s v="Y"/>
    <s v="No"/>
    <n v="20"/>
    <n v="4"/>
    <n v="3"/>
    <n v="80"/>
    <n v="0"/>
    <n v="5"/>
    <n v="3"/>
    <n v="3"/>
    <n v="0"/>
    <n v="2"/>
  </r>
  <r>
    <x v="488"/>
    <n v="32"/>
    <s v="26-35"/>
    <x v="1"/>
    <s v="Travel_Rarely"/>
    <n v="498"/>
    <x v="0"/>
    <n v="3"/>
    <n v="4"/>
    <s v="Medical"/>
    <n v="1"/>
    <n v="966"/>
    <n v="3"/>
    <x v="1"/>
    <n v="93"/>
    <n v="3"/>
    <n v="2"/>
    <s v="Manufacturing Director"/>
    <n v="1"/>
    <s v="Married"/>
    <n v="6725"/>
    <s v="5k-10k"/>
    <n v="13554"/>
    <n v="1"/>
    <s v="Y"/>
    <s v="No"/>
    <n v="12"/>
    <n v="3"/>
    <n v="3"/>
    <n v="80"/>
    <n v="1"/>
    <n v="8"/>
    <n v="2"/>
    <n v="4"/>
    <n v="6"/>
    <n v="3"/>
  </r>
  <r>
    <x v="489"/>
    <n v="32"/>
    <s v="26-35"/>
    <x v="1"/>
    <s v="Non-Travel"/>
    <n v="1109"/>
    <x v="0"/>
    <n v="29"/>
    <n v="4"/>
    <s v="Medical"/>
    <n v="1"/>
    <n v="1046"/>
    <n v="4"/>
    <x v="1"/>
    <n v="69"/>
    <n v="3"/>
    <n v="1"/>
    <s v="Laboratory Technician"/>
    <n v="3"/>
    <s v="Single"/>
    <n v="4025"/>
    <s v="Upto 5k"/>
    <n v="11135"/>
    <n v="9"/>
    <s v="Y"/>
    <s v="No"/>
    <n v="12"/>
    <n v="3"/>
    <n v="2"/>
    <n v="80"/>
    <n v="0"/>
    <n v="10"/>
    <n v="2"/>
    <n v="3"/>
    <n v="7"/>
    <n v="7"/>
  </r>
  <r>
    <x v="490"/>
    <n v="32"/>
    <s v="26-35"/>
    <x v="1"/>
    <s v="Non-Travel"/>
    <n v="862"/>
    <x v="1"/>
    <n v="2"/>
    <n v="1"/>
    <s v="Life Sciences"/>
    <n v="1"/>
    <n v="1190"/>
    <n v="3"/>
    <x v="1"/>
    <n v="76"/>
    <n v="3"/>
    <n v="1"/>
    <s v="Sales Representative"/>
    <n v="1"/>
    <s v="Divorced"/>
    <n v="2827"/>
    <s v="Upto 5k"/>
    <n v="14947"/>
    <n v="1"/>
    <s v="Y"/>
    <s v="No"/>
    <n v="12"/>
    <n v="3"/>
    <n v="3"/>
    <n v="80"/>
    <n v="3"/>
    <n v="1"/>
    <n v="3"/>
    <n v="3"/>
    <n v="0"/>
    <n v="0"/>
  </r>
  <r>
    <x v="491"/>
    <n v="32"/>
    <s v="26-35"/>
    <x v="1"/>
    <s v="Travel_Frequently"/>
    <n v="116"/>
    <x v="0"/>
    <n v="13"/>
    <n v="3"/>
    <s v="Other"/>
    <n v="1"/>
    <n v="1234"/>
    <n v="3"/>
    <x v="1"/>
    <n v="77"/>
    <n v="2"/>
    <n v="1"/>
    <s v="Laboratory Technician"/>
    <n v="2"/>
    <s v="Married"/>
    <n v="2743"/>
    <s v="Upto 5k"/>
    <n v="7331"/>
    <n v="1"/>
    <s v="Y"/>
    <s v="No"/>
    <n v="20"/>
    <n v="4"/>
    <n v="3"/>
    <n v="80"/>
    <n v="1"/>
    <n v="2"/>
    <n v="2"/>
    <n v="3"/>
    <n v="2"/>
    <n v="2"/>
  </r>
  <r>
    <x v="492"/>
    <n v="32"/>
    <s v="26-35"/>
    <x v="0"/>
    <s v="Travel_Frequently"/>
    <n v="1316"/>
    <x v="0"/>
    <n v="2"/>
    <n v="2"/>
    <s v="Life Sciences"/>
    <n v="1"/>
    <n v="1235"/>
    <n v="4"/>
    <x v="1"/>
    <n v="38"/>
    <n v="3"/>
    <n v="2"/>
    <s v="Research Scientist"/>
    <n v="3"/>
    <s v="Single"/>
    <n v="4998"/>
    <s v="Upto 5k"/>
    <n v="2338"/>
    <n v="4"/>
    <s v="Y"/>
    <s v="Yes"/>
    <n v="14"/>
    <n v="3"/>
    <n v="4"/>
    <n v="80"/>
    <n v="0"/>
    <n v="10"/>
    <n v="2"/>
    <n v="3"/>
    <n v="0"/>
    <n v="7"/>
  </r>
  <r>
    <x v="493"/>
    <n v="32"/>
    <s v="26-35"/>
    <x v="1"/>
    <s v="Travel_Rarely"/>
    <n v="604"/>
    <x v="1"/>
    <n v="8"/>
    <n v="3"/>
    <s v="Medical"/>
    <n v="1"/>
    <n v="1304"/>
    <n v="3"/>
    <x v="0"/>
    <n v="56"/>
    <n v="4"/>
    <n v="2"/>
    <s v="Sales Executive"/>
    <n v="4"/>
    <s v="Married"/>
    <n v="6209"/>
    <s v="5k-10k"/>
    <n v="11693"/>
    <n v="1"/>
    <s v="Y"/>
    <s v="No"/>
    <n v="15"/>
    <n v="3"/>
    <n v="3"/>
    <n v="80"/>
    <n v="2"/>
    <n v="10"/>
    <n v="4"/>
    <n v="4"/>
    <n v="0"/>
    <n v="8"/>
  </r>
  <r>
    <x v="494"/>
    <n v="32"/>
    <s v="26-35"/>
    <x v="0"/>
    <s v="Travel_Rarely"/>
    <n v="1089"/>
    <x v="0"/>
    <n v="7"/>
    <n v="2"/>
    <s v="Life Sciences"/>
    <n v="1"/>
    <n v="1309"/>
    <n v="4"/>
    <x v="0"/>
    <n v="79"/>
    <n v="3"/>
    <n v="2"/>
    <s v="Laboratory Technician"/>
    <n v="3"/>
    <s v="Married"/>
    <n v="4883"/>
    <s v="Upto 5k"/>
    <n v="22845"/>
    <n v="1"/>
    <s v="Y"/>
    <s v="No"/>
    <n v="18"/>
    <n v="3"/>
    <n v="1"/>
    <n v="80"/>
    <n v="1"/>
    <n v="10"/>
    <n v="3"/>
    <n v="3"/>
    <n v="1"/>
    <n v="1"/>
  </r>
  <r>
    <x v="495"/>
    <n v="32"/>
    <s v="26-35"/>
    <x v="0"/>
    <s v="Travel_Rarely"/>
    <n v="499"/>
    <x v="1"/>
    <n v="2"/>
    <n v="1"/>
    <s v="Marketing"/>
    <n v="1"/>
    <n v="1396"/>
    <n v="3"/>
    <x v="0"/>
    <n v="36"/>
    <n v="3"/>
    <n v="2"/>
    <s v="Sales Executive"/>
    <n v="2"/>
    <s v="Married"/>
    <n v="4078"/>
    <s v="Upto 5k"/>
    <n v="20497"/>
    <n v="0"/>
    <s v="Y"/>
    <s v="Yes"/>
    <n v="13"/>
    <n v="3"/>
    <n v="1"/>
    <n v="80"/>
    <n v="3"/>
    <n v="4"/>
    <n v="3"/>
    <n v="2"/>
    <n v="1"/>
    <n v="2"/>
  </r>
  <r>
    <x v="496"/>
    <n v="32"/>
    <s v="26-35"/>
    <x v="1"/>
    <s v="Travel_Rarely"/>
    <n v="601"/>
    <x v="1"/>
    <n v="7"/>
    <n v="5"/>
    <s v="Marketing"/>
    <n v="1"/>
    <n v="1446"/>
    <n v="4"/>
    <x v="0"/>
    <n v="97"/>
    <n v="3"/>
    <n v="2"/>
    <s v="Sales Executive"/>
    <n v="4"/>
    <s v="Married"/>
    <n v="9204"/>
    <s v="5k-10k"/>
    <n v="23343"/>
    <n v="4"/>
    <s v="Y"/>
    <s v="No"/>
    <n v="12"/>
    <n v="3"/>
    <n v="3"/>
    <n v="80"/>
    <n v="1"/>
    <n v="7"/>
    <n v="3"/>
    <n v="2"/>
    <n v="0"/>
    <n v="3"/>
  </r>
  <r>
    <x v="497"/>
    <n v="32"/>
    <s v="26-35"/>
    <x v="1"/>
    <s v="Travel_Rarely"/>
    <n v="495"/>
    <x v="0"/>
    <n v="10"/>
    <n v="3"/>
    <s v="Medical"/>
    <n v="1"/>
    <n v="1516"/>
    <n v="3"/>
    <x v="0"/>
    <n v="64"/>
    <n v="3"/>
    <n v="3"/>
    <s v="Manager"/>
    <n v="4"/>
    <s v="Single"/>
    <n v="11244"/>
    <s v="10k-15k"/>
    <n v="21072"/>
    <n v="2"/>
    <s v="Y"/>
    <s v="No"/>
    <n v="25"/>
    <n v="4"/>
    <n v="2"/>
    <n v="80"/>
    <n v="0"/>
    <n v="10"/>
    <n v="5"/>
    <n v="4"/>
    <n v="0"/>
    <n v="0"/>
  </r>
  <r>
    <x v="498"/>
    <n v="32"/>
    <s v="26-35"/>
    <x v="1"/>
    <s v="Travel_Rarely"/>
    <n v="824"/>
    <x v="0"/>
    <n v="5"/>
    <n v="2"/>
    <s v="Life Sciences"/>
    <n v="1"/>
    <n v="1555"/>
    <n v="4"/>
    <x v="1"/>
    <n v="67"/>
    <n v="2"/>
    <n v="2"/>
    <s v="Research Scientist"/>
    <n v="2"/>
    <s v="Married"/>
    <n v="5878"/>
    <s v="5k-10k"/>
    <n v="15624"/>
    <n v="3"/>
    <s v="Y"/>
    <s v="No"/>
    <n v="12"/>
    <n v="3"/>
    <n v="1"/>
    <n v="80"/>
    <n v="1"/>
    <n v="12"/>
    <n v="2"/>
    <n v="3"/>
    <n v="2"/>
    <n v="5"/>
  </r>
  <r>
    <x v="499"/>
    <n v="32"/>
    <s v="26-35"/>
    <x v="1"/>
    <s v="Non-Travel"/>
    <n v="1200"/>
    <x v="0"/>
    <n v="1"/>
    <n v="4"/>
    <s v="Technical Degree"/>
    <n v="1"/>
    <n v="1574"/>
    <n v="4"/>
    <x v="0"/>
    <n v="62"/>
    <n v="3"/>
    <n v="2"/>
    <s v="Research Scientist"/>
    <n v="1"/>
    <s v="Married"/>
    <n v="4087"/>
    <s v="Upto 5k"/>
    <n v="25174"/>
    <n v="4"/>
    <s v="Y"/>
    <s v="No"/>
    <n v="14"/>
    <n v="3"/>
    <n v="2"/>
    <n v="80"/>
    <n v="1"/>
    <n v="9"/>
    <n v="3"/>
    <n v="2"/>
    <n v="1"/>
    <n v="2"/>
  </r>
  <r>
    <x v="500"/>
    <n v="32"/>
    <s v="26-35"/>
    <x v="1"/>
    <s v="Travel_Rarely"/>
    <n v="634"/>
    <x v="0"/>
    <n v="5"/>
    <n v="4"/>
    <s v="Other"/>
    <n v="1"/>
    <n v="1607"/>
    <n v="2"/>
    <x v="1"/>
    <n v="35"/>
    <n v="4"/>
    <n v="1"/>
    <s v="Research Scientist"/>
    <n v="4"/>
    <s v="Married"/>
    <n v="3312"/>
    <s v="Upto 5k"/>
    <n v="18783"/>
    <n v="3"/>
    <s v="Y"/>
    <s v="No"/>
    <n v="17"/>
    <n v="3"/>
    <n v="4"/>
    <n v="80"/>
    <n v="2"/>
    <n v="6"/>
    <n v="3"/>
    <n v="3"/>
    <n v="0"/>
    <n v="2"/>
  </r>
  <r>
    <x v="501"/>
    <n v="32"/>
    <s v="26-35"/>
    <x v="1"/>
    <s v="Travel_Rarely"/>
    <n v="977"/>
    <x v="0"/>
    <n v="2"/>
    <n v="3"/>
    <s v="Medical"/>
    <n v="1"/>
    <n v="1671"/>
    <n v="4"/>
    <x v="0"/>
    <n v="45"/>
    <n v="3"/>
    <n v="2"/>
    <s v="Research Scientist"/>
    <n v="2"/>
    <s v="Divorced"/>
    <n v="5470"/>
    <s v="5k-10k"/>
    <n v="25518"/>
    <n v="0"/>
    <s v="Y"/>
    <s v="No"/>
    <n v="13"/>
    <n v="3"/>
    <n v="3"/>
    <n v="80"/>
    <n v="2"/>
    <n v="10"/>
    <n v="4"/>
    <n v="2"/>
    <n v="1"/>
    <n v="6"/>
  </r>
  <r>
    <x v="502"/>
    <n v="32"/>
    <s v="26-35"/>
    <x v="0"/>
    <s v="Travel_Rarely"/>
    <n v="1259"/>
    <x v="0"/>
    <n v="2"/>
    <n v="4"/>
    <s v="Life Sciences"/>
    <n v="1"/>
    <n v="1692"/>
    <n v="4"/>
    <x v="0"/>
    <n v="95"/>
    <n v="3"/>
    <n v="1"/>
    <s v="Laboratory Technician"/>
    <n v="2"/>
    <s v="Single"/>
    <n v="1393"/>
    <s v="Upto 5k"/>
    <n v="24852"/>
    <n v="1"/>
    <s v="Y"/>
    <s v="No"/>
    <n v="12"/>
    <n v="3"/>
    <n v="1"/>
    <n v="80"/>
    <n v="0"/>
    <n v="1"/>
    <n v="2"/>
    <n v="3"/>
    <n v="0"/>
    <n v="0"/>
  </r>
  <r>
    <x v="503"/>
    <n v="32"/>
    <s v="26-35"/>
    <x v="1"/>
    <s v="Travel_Frequently"/>
    <n v="585"/>
    <x v="0"/>
    <n v="10"/>
    <n v="3"/>
    <s v="Life Sciences"/>
    <n v="1"/>
    <n v="1720"/>
    <n v="1"/>
    <x v="0"/>
    <n v="56"/>
    <n v="3"/>
    <n v="1"/>
    <s v="Research Scientist"/>
    <n v="3"/>
    <s v="Married"/>
    <n v="3433"/>
    <s v="Upto 5k"/>
    <n v="17360"/>
    <n v="6"/>
    <s v="Y"/>
    <s v="No"/>
    <n v="13"/>
    <n v="3"/>
    <n v="1"/>
    <n v="80"/>
    <n v="1"/>
    <n v="10"/>
    <n v="3"/>
    <n v="2"/>
    <n v="1"/>
    <n v="3"/>
  </r>
  <r>
    <x v="504"/>
    <n v="32"/>
    <s v="26-35"/>
    <x v="0"/>
    <s v="Travel_Rarely"/>
    <n v="964"/>
    <x v="1"/>
    <n v="1"/>
    <n v="2"/>
    <s v="Life Sciences"/>
    <n v="1"/>
    <n v="1734"/>
    <n v="1"/>
    <x v="0"/>
    <n v="34"/>
    <n v="1"/>
    <n v="2"/>
    <s v="Sales Executive"/>
    <n v="2"/>
    <s v="Single"/>
    <n v="6735"/>
    <s v="5k-10k"/>
    <n v="12147"/>
    <n v="6"/>
    <s v="Y"/>
    <s v="No"/>
    <n v="15"/>
    <n v="3"/>
    <n v="2"/>
    <n v="80"/>
    <n v="0"/>
    <n v="10"/>
    <n v="2"/>
    <n v="3"/>
    <n v="0"/>
    <n v="0"/>
  </r>
  <r>
    <x v="505"/>
    <n v="32"/>
    <s v="26-35"/>
    <x v="1"/>
    <s v="Travel_Rarely"/>
    <n v="371"/>
    <x v="1"/>
    <n v="19"/>
    <n v="3"/>
    <s v="Life Sciences"/>
    <n v="1"/>
    <n v="1739"/>
    <n v="4"/>
    <x v="0"/>
    <n v="80"/>
    <n v="1"/>
    <n v="3"/>
    <s v="Sales Executive"/>
    <n v="3"/>
    <s v="Married"/>
    <n v="9610"/>
    <s v="5k-10k"/>
    <n v="3840"/>
    <n v="3"/>
    <s v="Y"/>
    <s v="No"/>
    <n v="13"/>
    <n v="3"/>
    <n v="3"/>
    <n v="80"/>
    <n v="1"/>
    <n v="10"/>
    <n v="2"/>
    <n v="1"/>
    <n v="0"/>
    <n v="2"/>
  </r>
  <r>
    <x v="506"/>
    <n v="32"/>
    <s v="26-35"/>
    <x v="1"/>
    <s v="Non-Travel"/>
    <n v="953"/>
    <x v="0"/>
    <n v="5"/>
    <n v="4"/>
    <s v="Technical Degree"/>
    <n v="1"/>
    <n v="1764"/>
    <n v="2"/>
    <x v="0"/>
    <n v="65"/>
    <n v="3"/>
    <n v="1"/>
    <s v="Research Scientist"/>
    <n v="2"/>
    <s v="Single"/>
    <n v="2718"/>
    <s v="Upto 5k"/>
    <n v="17674"/>
    <n v="2"/>
    <s v="Y"/>
    <s v="No"/>
    <n v="14"/>
    <n v="3"/>
    <n v="2"/>
    <n v="80"/>
    <n v="0"/>
    <n v="12"/>
    <n v="3"/>
    <n v="3"/>
    <n v="0"/>
    <n v="7"/>
  </r>
  <r>
    <x v="507"/>
    <n v="32"/>
    <s v="26-35"/>
    <x v="1"/>
    <s v="Travel_Frequently"/>
    <n v="1318"/>
    <x v="1"/>
    <n v="10"/>
    <n v="4"/>
    <s v="Marketing"/>
    <n v="1"/>
    <n v="1853"/>
    <n v="4"/>
    <x v="0"/>
    <n v="79"/>
    <n v="3"/>
    <n v="2"/>
    <s v="Sales Executive"/>
    <n v="4"/>
    <s v="Single"/>
    <n v="4648"/>
    <s v="Upto 5k"/>
    <n v="26075"/>
    <n v="8"/>
    <s v="Y"/>
    <s v="No"/>
    <n v="13"/>
    <n v="3"/>
    <n v="3"/>
    <n v="80"/>
    <n v="0"/>
    <n v="4"/>
    <n v="2"/>
    <n v="4"/>
    <n v="0"/>
    <n v="0"/>
  </r>
  <r>
    <x v="508"/>
    <n v="32"/>
    <s v="26-35"/>
    <x v="0"/>
    <s v="Travel_Rarely"/>
    <n v="414"/>
    <x v="1"/>
    <n v="2"/>
    <n v="4"/>
    <s v="Marketing"/>
    <n v="1"/>
    <n v="1862"/>
    <n v="3"/>
    <x v="0"/>
    <n v="82"/>
    <n v="2"/>
    <n v="2"/>
    <s v="Sales Executive"/>
    <n v="2"/>
    <s v="Single"/>
    <n v="9907"/>
    <s v="5k-10k"/>
    <n v="26186"/>
    <n v="7"/>
    <s v="Y"/>
    <s v="Yes"/>
    <n v="12"/>
    <n v="3"/>
    <n v="3"/>
    <n v="80"/>
    <n v="0"/>
    <n v="7"/>
    <n v="3"/>
    <n v="2"/>
    <n v="2"/>
    <n v="2"/>
  </r>
  <r>
    <x v="509"/>
    <n v="32"/>
    <s v="26-35"/>
    <x v="0"/>
    <s v="Travel_Frequently"/>
    <n v="238"/>
    <x v="0"/>
    <n v="5"/>
    <n v="2"/>
    <s v="Life Sciences"/>
    <n v="1"/>
    <n v="1939"/>
    <n v="1"/>
    <x v="1"/>
    <n v="47"/>
    <n v="4"/>
    <n v="1"/>
    <s v="Research Scientist"/>
    <n v="3"/>
    <s v="Single"/>
    <n v="2432"/>
    <s v="Upto 5k"/>
    <n v="15318"/>
    <n v="3"/>
    <s v="Y"/>
    <s v="Yes"/>
    <n v="14"/>
    <n v="3"/>
    <n v="1"/>
    <n v="80"/>
    <n v="0"/>
    <n v="8"/>
    <n v="2"/>
    <n v="3"/>
    <n v="0"/>
    <n v="3"/>
  </r>
  <r>
    <x v="510"/>
    <n v="32"/>
    <s v="26-35"/>
    <x v="1"/>
    <s v="Non-Travel"/>
    <n v="1146"/>
    <x v="0"/>
    <n v="15"/>
    <n v="4"/>
    <s v="Medical"/>
    <n v="1"/>
    <n v="1955"/>
    <n v="3"/>
    <x v="1"/>
    <n v="34"/>
    <n v="3"/>
    <n v="2"/>
    <s v="Healthcare Representative"/>
    <n v="4"/>
    <s v="Divorced"/>
    <n v="6667"/>
    <s v="5k-10k"/>
    <n v="16542"/>
    <n v="5"/>
    <s v="Y"/>
    <s v="No"/>
    <n v="18"/>
    <n v="3"/>
    <n v="2"/>
    <n v="80"/>
    <n v="1"/>
    <n v="9"/>
    <n v="6"/>
    <n v="3"/>
    <n v="1"/>
    <n v="2"/>
  </r>
  <r>
    <x v="511"/>
    <n v="32"/>
    <s v="26-35"/>
    <x v="1"/>
    <s v="Travel_Rarely"/>
    <n v="1373"/>
    <x v="0"/>
    <n v="5"/>
    <n v="4"/>
    <s v="Life Sciences"/>
    <n v="1"/>
    <n v="1966"/>
    <n v="4"/>
    <x v="0"/>
    <n v="56"/>
    <n v="2"/>
    <n v="2"/>
    <s v="Manufacturing Director"/>
    <n v="4"/>
    <s v="Single"/>
    <n v="9679"/>
    <s v="5k-10k"/>
    <n v="10138"/>
    <n v="8"/>
    <s v="Y"/>
    <s v="No"/>
    <n v="24"/>
    <n v="4"/>
    <n v="2"/>
    <n v="80"/>
    <n v="0"/>
    <n v="8"/>
    <n v="1"/>
    <n v="3"/>
    <n v="0"/>
    <n v="0"/>
  </r>
  <r>
    <x v="512"/>
    <n v="32"/>
    <s v="26-35"/>
    <x v="1"/>
    <s v="Travel_Rarely"/>
    <n v="267"/>
    <x v="0"/>
    <n v="29"/>
    <n v="4"/>
    <s v="Life Sciences"/>
    <n v="1"/>
    <n v="2010"/>
    <n v="3"/>
    <x v="1"/>
    <n v="49"/>
    <n v="2"/>
    <n v="1"/>
    <s v="Laboratory Technician"/>
    <n v="2"/>
    <s v="Single"/>
    <n v="2837"/>
    <s v="Upto 5k"/>
    <n v="15919"/>
    <n v="1"/>
    <s v="Y"/>
    <s v="No"/>
    <n v="13"/>
    <n v="3"/>
    <n v="3"/>
    <n v="80"/>
    <n v="0"/>
    <n v="6"/>
    <n v="3"/>
    <n v="3"/>
    <n v="4"/>
    <n v="1"/>
  </r>
  <r>
    <x v="513"/>
    <n v="32"/>
    <s v="26-35"/>
    <x v="1"/>
    <s v="Travel_Rarely"/>
    <n v="234"/>
    <x v="1"/>
    <n v="1"/>
    <n v="4"/>
    <s v="Medical"/>
    <n v="1"/>
    <n v="2013"/>
    <n v="2"/>
    <x v="0"/>
    <n v="68"/>
    <n v="2"/>
    <n v="1"/>
    <s v="Sales Representative"/>
    <n v="2"/>
    <s v="Married"/>
    <n v="2269"/>
    <s v="Upto 5k"/>
    <n v="18024"/>
    <n v="0"/>
    <s v="Y"/>
    <s v="No"/>
    <n v="14"/>
    <n v="3"/>
    <n v="2"/>
    <n v="80"/>
    <n v="1"/>
    <n v="3"/>
    <n v="2"/>
    <n v="3"/>
    <n v="2"/>
    <n v="2"/>
  </r>
  <r>
    <x v="514"/>
    <n v="32"/>
    <s v="26-35"/>
    <x v="1"/>
    <s v="Travel_Rarely"/>
    <n v="801"/>
    <x v="1"/>
    <n v="1"/>
    <n v="4"/>
    <s v="Marketing"/>
    <n v="1"/>
    <n v="2016"/>
    <n v="3"/>
    <x v="1"/>
    <n v="48"/>
    <n v="3"/>
    <n v="3"/>
    <s v="Sales Executive"/>
    <n v="4"/>
    <s v="Married"/>
    <n v="10422"/>
    <s v="10k-15k"/>
    <n v="24032"/>
    <n v="1"/>
    <s v="Y"/>
    <s v="No"/>
    <n v="19"/>
    <n v="3"/>
    <n v="3"/>
    <n v="80"/>
    <n v="2"/>
    <n v="14"/>
    <n v="3"/>
    <n v="3"/>
    <n v="5"/>
    <n v="7"/>
  </r>
  <r>
    <x v="515"/>
    <n v="32"/>
    <s v="26-35"/>
    <x v="1"/>
    <s v="Travel_Rarely"/>
    <n v="529"/>
    <x v="0"/>
    <n v="2"/>
    <n v="3"/>
    <s v="Technical Degree"/>
    <n v="1"/>
    <n v="2038"/>
    <n v="4"/>
    <x v="0"/>
    <n v="78"/>
    <n v="3"/>
    <n v="1"/>
    <s v="Research Scientist"/>
    <n v="1"/>
    <s v="Single"/>
    <n v="2439"/>
    <s v="Upto 5k"/>
    <n v="11288"/>
    <n v="1"/>
    <s v="Y"/>
    <s v="No"/>
    <n v="14"/>
    <n v="3"/>
    <n v="4"/>
    <n v="80"/>
    <n v="0"/>
    <n v="4"/>
    <n v="4"/>
    <n v="3"/>
    <n v="1"/>
    <n v="2"/>
  </r>
  <r>
    <x v="516"/>
    <n v="33"/>
    <s v="26-35"/>
    <x v="0"/>
    <s v="Travel_Frequently"/>
    <n v="1392"/>
    <x v="0"/>
    <n v="3"/>
    <n v="4"/>
    <s v="Life Sciences"/>
    <n v="1"/>
    <n v="5"/>
    <n v="4"/>
    <x v="1"/>
    <n v="56"/>
    <n v="3"/>
    <n v="1"/>
    <s v="Research Scientist"/>
    <n v="3"/>
    <s v="Married"/>
    <n v="2909"/>
    <s v="Upto 5k"/>
    <n v="23159"/>
    <n v="1"/>
    <s v="Y"/>
    <s v="Yes"/>
    <n v="11"/>
    <n v="3"/>
    <n v="3"/>
    <n v="80"/>
    <n v="0"/>
    <n v="8"/>
    <n v="3"/>
    <n v="3"/>
    <n v="3"/>
    <n v="0"/>
  </r>
  <r>
    <x v="517"/>
    <n v="33"/>
    <s v="26-35"/>
    <x v="1"/>
    <s v="Travel_Rarely"/>
    <n v="924"/>
    <x v="0"/>
    <n v="2"/>
    <n v="3"/>
    <s v="Medical"/>
    <n v="1"/>
    <n v="39"/>
    <n v="3"/>
    <x v="0"/>
    <n v="78"/>
    <n v="3"/>
    <n v="1"/>
    <s v="Laboratory Technician"/>
    <n v="4"/>
    <s v="Single"/>
    <n v="2496"/>
    <s v="Upto 5k"/>
    <n v="6670"/>
    <n v="4"/>
    <s v="Y"/>
    <s v="No"/>
    <n v="11"/>
    <n v="3"/>
    <n v="4"/>
    <n v="80"/>
    <n v="0"/>
    <n v="7"/>
    <n v="3"/>
    <n v="3"/>
    <n v="0"/>
    <m/>
  </r>
  <r>
    <x v="518"/>
    <n v="33"/>
    <s v="26-35"/>
    <x v="1"/>
    <s v="Travel_Frequently"/>
    <n v="1141"/>
    <x v="1"/>
    <n v="1"/>
    <n v="3"/>
    <s v="Life Sciences"/>
    <n v="1"/>
    <n v="52"/>
    <n v="3"/>
    <x v="1"/>
    <n v="42"/>
    <n v="4"/>
    <n v="2"/>
    <s v="Sales Executive"/>
    <n v="1"/>
    <s v="Married"/>
    <n v="5376"/>
    <s v="5k-10k"/>
    <n v="3193"/>
    <n v="2"/>
    <s v="Y"/>
    <s v="No"/>
    <n v="19"/>
    <n v="3"/>
    <n v="1"/>
    <n v="80"/>
    <n v="2"/>
    <n v="10"/>
    <n v="3"/>
    <n v="3"/>
    <n v="1"/>
    <n v="3"/>
  </r>
  <r>
    <x v="519"/>
    <n v="33"/>
    <s v="26-35"/>
    <x v="0"/>
    <s v="Travel_Frequently"/>
    <n v="515"/>
    <x v="0"/>
    <n v="1"/>
    <n v="2"/>
    <s v="Life Sciences"/>
    <n v="1"/>
    <n v="73"/>
    <n v="1"/>
    <x v="1"/>
    <n v="98"/>
    <n v="3"/>
    <n v="3"/>
    <s v="Research Director"/>
    <n v="4"/>
    <s v="Single"/>
    <n v="13458"/>
    <s v="10k-15k"/>
    <n v="15146"/>
    <n v="1"/>
    <s v="Y"/>
    <s v="Yes"/>
    <n v="12"/>
    <n v="3"/>
    <n v="3"/>
    <n v="80"/>
    <n v="0"/>
    <n v="15"/>
    <n v="1"/>
    <n v="3"/>
    <n v="8"/>
    <n v="12"/>
  </r>
  <r>
    <x v="520"/>
    <n v="33"/>
    <s v="26-35"/>
    <x v="1"/>
    <s v="Non-Travel"/>
    <n v="750"/>
    <x v="1"/>
    <n v="22"/>
    <n v="2"/>
    <s v="Marketing"/>
    <n v="1"/>
    <n v="160"/>
    <n v="3"/>
    <x v="0"/>
    <n v="95"/>
    <n v="3"/>
    <n v="2"/>
    <s v="Sales Executive"/>
    <n v="2"/>
    <s v="Married"/>
    <n v="6146"/>
    <s v="5k-10k"/>
    <n v="15480"/>
    <n v="0"/>
    <s v="Y"/>
    <s v="No"/>
    <n v="13"/>
    <n v="3"/>
    <n v="1"/>
    <n v="80"/>
    <n v="1"/>
    <n v="8"/>
    <n v="2"/>
    <n v="4"/>
    <n v="0"/>
    <n v="7"/>
  </r>
  <r>
    <x v="521"/>
    <n v="33"/>
    <s v="26-35"/>
    <x v="1"/>
    <s v="Travel_Rarely"/>
    <n v="134"/>
    <x v="0"/>
    <n v="2"/>
    <n v="3"/>
    <s v="Life Sciences"/>
    <n v="1"/>
    <n v="242"/>
    <n v="3"/>
    <x v="0"/>
    <n v="90"/>
    <n v="3"/>
    <n v="1"/>
    <s v="Research Scientist"/>
    <n v="4"/>
    <s v="Single"/>
    <n v="2500"/>
    <s v="Upto 5k"/>
    <n v="10515"/>
    <n v="0"/>
    <s v="Y"/>
    <s v="No"/>
    <n v="14"/>
    <n v="3"/>
    <n v="1"/>
    <n v="80"/>
    <n v="0"/>
    <n v="4"/>
    <n v="2"/>
    <n v="4"/>
    <n v="0"/>
    <n v="2"/>
  </r>
  <r>
    <x v="522"/>
    <n v="33"/>
    <s v="26-35"/>
    <x v="1"/>
    <s v="Travel_Rarely"/>
    <n v="931"/>
    <x v="0"/>
    <n v="14"/>
    <n v="3"/>
    <s v="Medical"/>
    <n v="1"/>
    <n v="252"/>
    <n v="4"/>
    <x v="1"/>
    <n v="72"/>
    <n v="3"/>
    <n v="1"/>
    <s v="Research Scientist"/>
    <n v="2"/>
    <s v="Married"/>
    <n v="2756"/>
    <s v="Upto 5k"/>
    <n v="4673"/>
    <n v="1"/>
    <s v="Y"/>
    <s v="No"/>
    <n v="13"/>
    <n v="3"/>
    <n v="4"/>
    <n v="80"/>
    <n v="1"/>
    <n v="8"/>
    <n v="5"/>
    <n v="3"/>
    <n v="1"/>
    <n v="6"/>
  </r>
  <r>
    <x v="523"/>
    <n v="33"/>
    <s v="26-35"/>
    <x v="1"/>
    <s v="Travel_Rarely"/>
    <n v="147"/>
    <x v="0"/>
    <n v="4"/>
    <n v="4"/>
    <s v="Medical"/>
    <n v="1"/>
    <n v="305"/>
    <n v="3"/>
    <x v="1"/>
    <n v="47"/>
    <n v="2"/>
    <n v="1"/>
    <s v="Research Scientist"/>
    <n v="2"/>
    <s v="Married"/>
    <n v="2622"/>
    <s v="Upto 5k"/>
    <n v="13248"/>
    <n v="6"/>
    <s v="Y"/>
    <s v="No"/>
    <n v="21"/>
    <n v="4"/>
    <n v="4"/>
    <n v="80"/>
    <n v="0"/>
    <n v="7"/>
    <n v="3"/>
    <n v="3"/>
    <n v="1"/>
    <n v="1"/>
  </r>
  <r>
    <x v="524"/>
    <n v="33"/>
    <s v="26-35"/>
    <x v="0"/>
    <s v="Travel_Rarely"/>
    <n v="813"/>
    <x v="0"/>
    <n v="14"/>
    <n v="3"/>
    <s v="Medical"/>
    <n v="1"/>
    <n v="325"/>
    <n v="3"/>
    <x v="0"/>
    <n v="58"/>
    <n v="3"/>
    <n v="1"/>
    <s v="Laboratory Technician"/>
    <n v="4"/>
    <s v="Married"/>
    <n v="2436"/>
    <s v="Upto 5k"/>
    <n v="22149"/>
    <n v="5"/>
    <s v="Y"/>
    <s v="Yes"/>
    <n v="13"/>
    <n v="3"/>
    <n v="3"/>
    <n v="80"/>
    <n v="1"/>
    <n v="8"/>
    <n v="2"/>
    <n v="1"/>
    <n v="0"/>
    <n v="4"/>
  </r>
  <r>
    <x v="525"/>
    <n v="33"/>
    <s v="26-35"/>
    <x v="0"/>
    <s v="Travel_Rarely"/>
    <n v="465"/>
    <x v="0"/>
    <n v="2"/>
    <n v="2"/>
    <s v="Life Sciences"/>
    <n v="1"/>
    <n v="328"/>
    <n v="1"/>
    <x v="1"/>
    <n v="39"/>
    <n v="3"/>
    <n v="1"/>
    <s v="Laboratory Technician"/>
    <n v="1"/>
    <s v="Married"/>
    <n v="2707"/>
    <s v="Upto 5k"/>
    <n v="21509"/>
    <n v="7"/>
    <s v="Y"/>
    <s v="No"/>
    <n v="20"/>
    <n v="4"/>
    <n v="1"/>
    <n v="80"/>
    <n v="0"/>
    <n v="13"/>
    <n v="3"/>
    <n v="4"/>
    <n v="1"/>
    <n v="7"/>
  </r>
  <r>
    <x v="526"/>
    <n v="33"/>
    <s v="26-35"/>
    <x v="1"/>
    <s v="Travel_Rarely"/>
    <n v="832"/>
    <x v="0"/>
    <n v="5"/>
    <n v="4"/>
    <s v="Life Sciences"/>
    <n v="1"/>
    <n v="338"/>
    <n v="3"/>
    <x v="1"/>
    <n v="63"/>
    <n v="2"/>
    <n v="1"/>
    <s v="Research Scientist"/>
    <n v="4"/>
    <s v="Married"/>
    <n v="2911"/>
    <s v="Upto 5k"/>
    <n v="14776"/>
    <n v="1"/>
    <s v="Y"/>
    <s v="No"/>
    <n v="13"/>
    <n v="3"/>
    <n v="3"/>
    <n v="80"/>
    <n v="1"/>
    <n v="2"/>
    <n v="2"/>
    <n v="2"/>
    <n v="0"/>
    <n v="2"/>
  </r>
  <r>
    <x v="527"/>
    <n v="33"/>
    <s v="26-35"/>
    <x v="1"/>
    <s v="Travel_Frequently"/>
    <n v="553"/>
    <x v="0"/>
    <n v="5"/>
    <n v="4"/>
    <s v="Life Sciences"/>
    <n v="1"/>
    <n v="428"/>
    <n v="4"/>
    <x v="1"/>
    <n v="74"/>
    <n v="3"/>
    <n v="3"/>
    <s v="Manager"/>
    <n v="2"/>
    <s v="Married"/>
    <n v="11878"/>
    <s v="10k-15k"/>
    <n v="23364"/>
    <n v="6"/>
    <s v="Y"/>
    <s v="No"/>
    <n v="11"/>
    <n v="3"/>
    <n v="2"/>
    <n v="80"/>
    <n v="2"/>
    <n v="12"/>
    <n v="2"/>
    <n v="3"/>
    <n v="8"/>
    <n v="8"/>
  </r>
  <r>
    <x v="528"/>
    <n v="33"/>
    <s v="26-35"/>
    <x v="1"/>
    <s v="Travel_Frequently"/>
    <n v="508"/>
    <x v="1"/>
    <n v="10"/>
    <n v="3"/>
    <s v="Marketing"/>
    <n v="1"/>
    <n v="446"/>
    <n v="2"/>
    <x v="0"/>
    <n v="46"/>
    <n v="2"/>
    <n v="2"/>
    <s v="Sales Executive"/>
    <n v="4"/>
    <s v="Single"/>
    <n v="4682"/>
    <s v="Upto 5k"/>
    <n v="4317"/>
    <n v="3"/>
    <s v="Y"/>
    <s v="No"/>
    <n v="14"/>
    <n v="3"/>
    <n v="3"/>
    <n v="80"/>
    <n v="0"/>
    <n v="9"/>
    <n v="6"/>
    <n v="2"/>
    <n v="0"/>
    <n v="1"/>
  </r>
  <r>
    <x v="529"/>
    <n v="33"/>
    <s v="26-35"/>
    <x v="0"/>
    <s v="Travel_Rarely"/>
    <n v="350"/>
    <x v="1"/>
    <n v="5"/>
    <n v="3"/>
    <s v="Marketing"/>
    <n v="1"/>
    <n v="485"/>
    <n v="4"/>
    <x v="1"/>
    <n v="34"/>
    <n v="3"/>
    <n v="1"/>
    <s v="Sales Representative"/>
    <n v="3"/>
    <s v="Single"/>
    <n v="2851"/>
    <s v="Upto 5k"/>
    <n v="9150"/>
    <n v="1"/>
    <s v="Y"/>
    <s v="Yes"/>
    <n v="13"/>
    <n v="3"/>
    <n v="2"/>
    <n v="80"/>
    <n v="0"/>
    <n v="1"/>
    <n v="2"/>
    <n v="3"/>
    <n v="0"/>
    <n v="0"/>
  </r>
  <r>
    <x v="530"/>
    <n v="33"/>
    <s v="26-35"/>
    <x v="0"/>
    <s v="Travel_Rarely"/>
    <n v="1277"/>
    <x v="0"/>
    <n v="15"/>
    <n v="1"/>
    <s v="Medical"/>
    <n v="1"/>
    <n v="582"/>
    <n v="2"/>
    <x v="0"/>
    <n v="56"/>
    <n v="3"/>
    <n v="3"/>
    <s v="Manager"/>
    <n v="3"/>
    <s v="Married"/>
    <n v="13610"/>
    <s v="10k-15k"/>
    <n v="24619"/>
    <n v="7"/>
    <s v="Y"/>
    <s v="Yes"/>
    <n v="12"/>
    <n v="3"/>
    <n v="4"/>
    <n v="80"/>
    <n v="0"/>
    <n v="15"/>
    <n v="2"/>
    <n v="4"/>
    <n v="7"/>
    <n v="7"/>
  </r>
  <r>
    <x v="531"/>
    <n v="33"/>
    <s v="26-35"/>
    <x v="0"/>
    <s v="Travel_Rarely"/>
    <n v="587"/>
    <x v="0"/>
    <n v="10"/>
    <n v="1"/>
    <s v="Medical"/>
    <n v="1"/>
    <n v="584"/>
    <n v="1"/>
    <x v="0"/>
    <n v="38"/>
    <n v="1"/>
    <n v="1"/>
    <s v="Laboratory Technician"/>
    <n v="4"/>
    <s v="Divorced"/>
    <n v="3408"/>
    <s v="Upto 5k"/>
    <n v="6705"/>
    <n v="7"/>
    <s v="Y"/>
    <s v="No"/>
    <n v="13"/>
    <n v="3"/>
    <n v="1"/>
    <n v="80"/>
    <n v="3"/>
    <n v="8"/>
    <n v="2"/>
    <n v="3"/>
    <n v="1"/>
    <n v="3"/>
  </r>
  <r>
    <x v="532"/>
    <n v="33"/>
    <s v="26-35"/>
    <x v="1"/>
    <s v="Travel_Rarely"/>
    <n v="922"/>
    <x v="0"/>
    <n v="1"/>
    <n v="5"/>
    <s v="Medical"/>
    <n v="1"/>
    <n v="612"/>
    <n v="1"/>
    <x v="1"/>
    <n v="95"/>
    <n v="4"/>
    <n v="4"/>
    <s v="Research Director"/>
    <n v="3"/>
    <s v="Divorced"/>
    <n v="16184"/>
    <s v="15k+"/>
    <n v="22578"/>
    <n v="4"/>
    <s v="Y"/>
    <s v="No"/>
    <n v="19"/>
    <n v="3"/>
    <n v="3"/>
    <n v="80"/>
    <n v="1"/>
    <n v="10"/>
    <n v="2"/>
    <n v="3"/>
    <n v="0"/>
    <n v="5"/>
  </r>
  <r>
    <x v="533"/>
    <n v="33"/>
    <s v="26-35"/>
    <x v="1"/>
    <s v="Travel_Rarely"/>
    <n v="1216"/>
    <x v="1"/>
    <n v="8"/>
    <n v="4"/>
    <s v="Marketing"/>
    <n v="1"/>
    <n v="677"/>
    <n v="3"/>
    <x v="0"/>
    <n v="39"/>
    <n v="3"/>
    <n v="2"/>
    <s v="Sales Executive"/>
    <n v="3"/>
    <s v="Divorced"/>
    <n v="7104"/>
    <s v="5k-10k"/>
    <n v="20431"/>
    <n v="0"/>
    <s v="Y"/>
    <s v="No"/>
    <n v="12"/>
    <n v="3"/>
    <n v="4"/>
    <n v="80"/>
    <n v="0"/>
    <n v="6"/>
    <n v="3"/>
    <n v="3"/>
    <n v="1"/>
    <n v="2"/>
  </r>
  <r>
    <x v="534"/>
    <n v="33"/>
    <s v="26-35"/>
    <x v="1"/>
    <s v="Travel_Frequently"/>
    <n v="1296"/>
    <x v="0"/>
    <n v="6"/>
    <n v="3"/>
    <s v="Life Sciences"/>
    <n v="1"/>
    <n v="692"/>
    <n v="3"/>
    <x v="0"/>
    <n v="30"/>
    <n v="3"/>
    <n v="2"/>
    <s v="Healthcare Representative"/>
    <n v="4"/>
    <s v="Divorced"/>
    <n v="7725"/>
    <s v="5k-10k"/>
    <n v="5335"/>
    <n v="3"/>
    <s v="Y"/>
    <s v="No"/>
    <n v="23"/>
    <n v="4"/>
    <n v="3"/>
    <n v="80"/>
    <n v="1"/>
    <n v="15"/>
    <n v="2"/>
    <n v="1"/>
    <n v="4"/>
    <n v="7"/>
  </r>
  <r>
    <x v="535"/>
    <n v="33"/>
    <s v="26-35"/>
    <x v="0"/>
    <s v="Travel_Frequently"/>
    <n v="1076"/>
    <x v="0"/>
    <n v="3"/>
    <n v="3"/>
    <s v="Life Sciences"/>
    <n v="1"/>
    <n v="702"/>
    <n v="1"/>
    <x v="0"/>
    <n v="70"/>
    <n v="3"/>
    <n v="1"/>
    <s v="Research Scientist"/>
    <n v="1"/>
    <s v="Single"/>
    <n v="3348"/>
    <s v="Upto 5k"/>
    <n v="3164"/>
    <n v="1"/>
    <s v="Y"/>
    <s v="Yes"/>
    <n v="11"/>
    <n v="3"/>
    <n v="1"/>
    <n v="80"/>
    <n v="0"/>
    <n v="10"/>
    <n v="3"/>
    <n v="3"/>
    <n v="9"/>
    <n v="7"/>
  </r>
  <r>
    <x v="536"/>
    <n v="33"/>
    <s v="26-35"/>
    <x v="0"/>
    <s v="Travel_Rarely"/>
    <n v="527"/>
    <x v="0"/>
    <n v="1"/>
    <n v="4"/>
    <s v="Other"/>
    <n v="1"/>
    <n v="780"/>
    <n v="4"/>
    <x v="0"/>
    <n v="63"/>
    <n v="3"/>
    <n v="1"/>
    <s v="Research Scientist"/>
    <n v="4"/>
    <s v="Single"/>
    <n v="2686"/>
    <s v="Upto 5k"/>
    <n v="5207"/>
    <n v="1"/>
    <s v="Y"/>
    <s v="Yes"/>
    <n v="13"/>
    <n v="3"/>
    <n v="3"/>
    <n v="80"/>
    <n v="0"/>
    <n v="10"/>
    <n v="2"/>
    <n v="2"/>
    <n v="7"/>
    <n v="8"/>
  </r>
  <r>
    <x v="537"/>
    <n v="33"/>
    <s v="26-35"/>
    <x v="1"/>
    <s v="Travel_Rarely"/>
    <n v="213"/>
    <x v="0"/>
    <n v="7"/>
    <n v="3"/>
    <s v="Medical"/>
    <n v="1"/>
    <n v="817"/>
    <n v="3"/>
    <x v="0"/>
    <n v="49"/>
    <n v="3"/>
    <n v="3"/>
    <s v="Research Director"/>
    <n v="3"/>
    <s v="Married"/>
    <n v="11691"/>
    <s v="10k-15k"/>
    <n v="25995"/>
    <n v="0"/>
    <s v="Y"/>
    <s v="No"/>
    <n v="11"/>
    <n v="3"/>
    <n v="4"/>
    <n v="80"/>
    <n v="0"/>
    <n v="14"/>
    <n v="3"/>
    <n v="4"/>
    <n v="3"/>
    <n v="7"/>
  </r>
  <r>
    <x v="538"/>
    <n v="33"/>
    <s v="26-35"/>
    <x v="0"/>
    <s v="Travel_Rarely"/>
    <n v="118"/>
    <x v="1"/>
    <n v="16"/>
    <n v="3"/>
    <s v="Marketing"/>
    <n v="1"/>
    <n v="819"/>
    <n v="1"/>
    <x v="1"/>
    <n v="69"/>
    <n v="3"/>
    <n v="2"/>
    <s v="Sales Executive"/>
    <n v="1"/>
    <s v="Single"/>
    <n v="5324"/>
    <s v="5k-10k"/>
    <n v="26507"/>
    <n v="5"/>
    <s v="Y"/>
    <s v="No"/>
    <n v="15"/>
    <n v="3"/>
    <n v="3"/>
    <n v="80"/>
    <n v="0"/>
    <n v="6"/>
    <n v="3"/>
    <n v="3"/>
    <n v="0"/>
    <n v="2"/>
  </r>
  <r>
    <x v="539"/>
    <n v="33"/>
    <s v="26-35"/>
    <x v="1"/>
    <s v="Travel_Rarely"/>
    <n v="586"/>
    <x v="1"/>
    <n v="1"/>
    <n v="3"/>
    <s v="Medical"/>
    <n v="1"/>
    <n v="855"/>
    <n v="1"/>
    <x v="0"/>
    <n v="48"/>
    <n v="4"/>
    <n v="2"/>
    <s v="Sales Executive"/>
    <n v="1"/>
    <s v="Divorced"/>
    <n v="4037"/>
    <s v="Upto 5k"/>
    <n v="21816"/>
    <n v="1"/>
    <s v="Y"/>
    <s v="No"/>
    <n v="22"/>
    <n v="4"/>
    <n v="1"/>
    <n v="80"/>
    <n v="1"/>
    <n v="9"/>
    <n v="5"/>
    <n v="3"/>
    <n v="0"/>
    <n v="8"/>
  </r>
  <r>
    <x v="540"/>
    <n v="33"/>
    <s v="26-35"/>
    <x v="0"/>
    <s v="Travel_Rarely"/>
    <n v="1075"/>
    <x v="3"/>
    <n v="3"/>
    <n v="2"/>
    <s v="Human Resources"/>
    <n v="1"/>
    <n v="910"/>
    <n v="4"/>
    <x v="0"/>
    <n v="57"/>
    <n v="3"/>
    <n v="1"/>
    <s v="Human Resources"/>
    <n v="2"/>
    <s v="Divorced"/>
    <n v="2277"/>
    <s v="Upto 5k"/>
    <n v="22650"/>
    <n v="3"/>
    <s v="Y"/>
    <s v="Yes"/>
    <n v="11"/>
    <n v="3"/>
    <n v="3"/>
    <n v="80"/>
    <n v="1"/>
    <n v="7"/>
    <n v="4"/>
    <n v="4"/>
    <n v="0"/>
    <n v="3"/>
  </r>
  <r>
    <x v="541"/>
    <n v="33"/>
    <s v="26-35"/>
    <x v="0"/>
    <s v="Travel_Rarely"/>
    <n v="1198"/>
    <x v="0"/>
    <n v="1"/>
    <n v="4"/>
    <s v="Other"/>
    <n v="1"/>
    <n v="939"/>
    <n v="3"/>
    <x v="0"/>
    <n v="100"/>
    <n v="2"/>
    <n v="1"/>
    <s v="Research Scientist"/>
    <n v="1"/>
    <s v="Single"/>
    <n v="2799"/>
    <s v="Upto 5k"/>
    <n v="3339"/>
    <n v="3"/>
    <s v="Y"/>
    <s v="Yes"/>
    <n v="11"/>
    <n v="3"/>
    <n v="2"/>
    <n v="80"/>
    <n v="0"/>
    <n v="6"/>
    <n v="1"/>
    <n v="3"/>
    <n v="0"/>
    <n v="2"/>
  </r>
  <r>
    <x v="542"/>
    <n v="33"/>
    <s v="26-35"/>
    <x v="1"/>
    <s v="Travel_Rarely"/>
    <n v="1069"/>
    <x v="0"/>
    <n v="1"/>
    <n v="3"/>
    <s v="Life Sciences"/>
    <n v="1"/>
    <n v="969"/>
    <n v="2"/>
    <x v="1"/>
    <n v="42"/>
    <n v="2"/>
    <n v="2"/>
    <s v="Healthcare Representative"/>
    <n v="4"/>
    <s v="Single"/>
    <n v="6949"/>
    <s v="5k-10k"/>
    <n v="12291"/>
    <n v="0"/>
    <s v="Y"/>
    <s v="No"/>
    <n v="14"/>
    <n v="3"/>
    <n v="1"/>
    <n v="80"/>
    <n v="0"/>
    <n v="6"/>
    <n v="3"/>
    <n v="3"/>
    <n v="1"/>
    <n v="4"/>
  </r>
  <r>
    <x v="543"/>
    <n v="33"/>
    <s v="26-35"/>
    <x v="1"/>
    <s v="Non-Travel"/>
    <n v="722"/>
    <x v="1"/>
    <n v="17"/>
    <n v="3"/>
    <s v="Life Sciences"/>
    <n v="1"/>
    <n v="992"/>
    <n v="4"/>
    <x v="0"/>
    <n v="38"/>
    <n v="3"/>
    <n v="4"/>
    <s v="Manager"/>
    <n v="3"/>
    <s v="Single"/>
    <n v="17444"/>
    <s v="15k+"/>
    <n v="20489"/>
    <n v="1"/>
    <s v="Y"/>
    <s v="No"/>
    <n v="11"/>
    <n v="3"/>
    <n v="4"/>
    <n v="80"/>
    <n v="0"/>
    <n v="10"/>
    <n v="2"/>
    <n v="3"/>
    <n v="6"/>
    <n v="0"/>
  </r>
  <r>
    <x v="544"/>
    <n v="33"/>
    <s v="26-35"/>
    <x v="1"/>
    <s v="Travel_Rarely"/>
    <n v="461"/>
    <x v="0"/>
    <n v="13"/>
    <n v="1"/>
    <s v="Life Sciences"/>
    <n v="1"/>
    <n v="995"/>
    <n v="2"/>
    <x v="1"/>
    <n v="53"/>
    <n v="3"/>
    <n v="1"/>
    <s v="Research Scientist"/>
    <n v="4"/>
    <s v="Single"/>
    <n v="3452"/>
    <s v="Upto 5k"/>
    <n v="17241"/>
    <n v="3"/>
    <s v="Y"/>
    <s v="No"/>
    <n v="18"/>
    <n v="3"/>
    <n v="1"/>
    <n v="80"/>
    <n v="0"/>
    <n v="5"/>
    <n v="4"/>
    <n v="3"/>
    <n v="0"/>
    <n v="2"/>
  </r>
  <r>
    <x v="545"/>
    <n v="33"/>
    <s v="26-35"/>
    <x v="0"/>
    <s v="Travel_Frequently"/>
    <n v="827"/>
    <x v="0"/>
    <n v="1"/>
    <n v="4"/>
    <s v="Other"/>
    <n v="1"/>
    <n v="998"/>
    <n v="3"/>
    <x v="1"/>
    <n v="84"/>
    <n v="4"/>
    <n v="2"/>
    <s v="Healthcare Representative"/>
    <n v="2"/>
    <s v="Married"/>
    <n v="5488"/>
    <s v="5k-10k"/>
    <n v="20161"/>
    <n v="1"/>
    <s v="Y"/>
    <s v="Yes"/>
    <n v="13"/>
    <n v="3"/>
    <n v="1"/>
    <n v="80"/>
    <n v="1"/>
    <n v="6"/>
    <n v="2"/>
    <n v="3"/>
    <n v="1"/>
    <n v="2"/>
  </r>
  <r>
    <x v="546"/>
    <n v="33"/>
    <s v="26-35"/>
    <x v="1"/>
    <s v="Non-Travel"/>
    <n v="1038"/>
    <x v="1"/>
    <n v="8"/>
    <n v="1"/>
    <s v="Life Sciences"/>
    <n v="1"/>
    <n v="1044"/>
    <n v="2"/>
    <x v="1"/>
    <n v="88"/>
    <n v="2"/>
    <n v="1"/>
    <s v="Sales Representative"/>
    <n v="4"/>
    <s v="Single"/>
    <n v="2342"/>
    <s v="Upto 5k"/>
    <n v="21437"/>
    <n v="0"/>
    <s v="Y"/>
    <s v="No"/>
    <n v="19"/>
    <n v="3"/>
    <n v="4"/>
    <n v="80"/>
    <n v="0"/>
    <n v="3"/>
    <n v="2"/>
    <n v="2"/>
    <n v="2"/>
    <n v="2"/>
  </r>
  <r>
    <x v="547"/>
    <n v="33"/>
    <s v="26-35"/>
    <x v="1"/>
    <s v="Travel_Rarely"/>
    <n v="654"/>
    <x v="0"/>
    <n v="5"/>
    <n v="3"/>
    <s v="Life Sciences"/>
    <n v="1"/>
    <n v="1099"/>
    <n v="4"/>
    <x v="0"/>
    <n v="34"/>
    <n v="2"/>
    <n v="3"/>
    <s v="Healthcare Representative"/>
    <n v="4"/>
    <s v="Divorced"/>
    <n v="7119"/>
    <s v="5k-10k"/>
    <n v="21214"/>
    <n v="4"/>
    <s v="Y"/>
    <s v="No"/>
    <n v="15"/>
    <n v="3"/>
    <n v="3"/>
    <n v="80"/>
    <n v="1"/>
    <n v="9"/>
    <n v="2"/>
    <n v="3"/>
    <n v="1"/>
    <n v="2"/>
  </r>
  <r>
    <x v="548"/>
    <n v="33"/>
    <s v="26-35"/>
    <x v="0"/>
    <s v="Travel_Frequently"/>
    <n v="827"/>
    <x v="0"/>
    <n v="29"/>
    <n v="4"/>
    <s v="Medical"/>
    <n v="1"/>
    <n v="1101"/>
    <n v="1"/>
    <x v="1"/>
    <n v="54"/>
    <n v="2"/>
    <n v="2"/>
    <s v="Research Scientist"/>
    <n v="3"/>
    <s v="Single"/>
    <n v="4508"/>
    <s v="Upto 5k"/>
    <n v="3129"/>
    <n v="1"/>
    <s v="Y"/>
    <s v="No"/>
    <n v="22"/>
    <n v="4"/>
    <n v="2"/>
    <n v="80"/>
    <n v="0"/>
    <n v="14"/>
    <n v="4"/>
    <n v="3"/>
    <n v="3"/>
    <n v="8"/>
  </r>
  <r>
    <x v="549"/>
    <n v="33"/>
    <s v="26-35"/>
    <x v="0"/>
    <s v="Travel_Rarely"/>
    <n v="1017"/>
    <x v="0"/>
    <n v="25"/>
    <n v="3"/>
    <s v="Medical"/>
    <n v="1"/>
    <n v="1108"/>
    <n v="1"/>
    <x v="0"/>
    <n v="55"/>
    <n v="2"/>
    <n v="1"/>
    <s v="Research Scientist"/>
    <n v="2"/>
    <s v="Single"/>
    <n v="2313"/>
    <s v="Upto 5k"/>
    <n v="2993"/>
    <n v="4"/>
    <s v="Y"/>
    <s v="Yes"/>
    <n v="20"/>
    <n v="4"/>
    <n v="2"/>
    <n v="80"/>
    <n v="0"/>
    <n v="5"/>
    <n v="0"/>
    <n v="3"/>
    <n v="2"/>
    <n v="2"/>
  </r>
  <r>
    <x v="550"/>
    <n v="33"/>
    <s v="26-35"/>
    <x v="1"/>
    <s v="Travel_Frequently"/>
    <n v="970"/>
    <x v="1"/>
    <n v="7"/>
    <n v="3"/>
    <s v="Life Sciences"/>
    <n v="1"/>
    <n v="1114"/>
    <n v="4"/>
    <x v="1"/>
    <n v="30"/>
    <n v="3"/>
    <n v="2"/>
    <s v="Sales Executive"/>
    <n v="2"/>
    <s v="Married"/>
    <n v="4302"/>
    <s v="Upto 5k"/>
    <n v="13401"/>
    <n v="0"/>
    <s v="Y"/>
    <s v="No"/>
    <n v="17"/>
    <n v="3"/>
    <n v="3"/>
    <n v="80"/>
    <n v="1"/>
    <n v="4"/>
    <n v="3"/>
    <n v="3"/>
    <n v="0"/>
    <n v="2"/>
  </r>
  <r>
    <x v="551"/>
    <n v="33"/>
    <s v="26-35"/>
    <x v="0"/>
    <s v="Travel_Rarely"/>
    <n v="603"/>
    <x v="1"/>
    <n v="9"/>
    <n v="4"/>
    <s v="Marketing"/>
    <n v="1"/>
    <n v="1157"/>
    <n v="1"/>
    <x v="1"/>
    <n v="77"/>
    <n v="3"/>
    <n v="2"/>
    <s v="Sales Executive"/>
    <n v="1"/>
    <s v="Single"/>
    <n v="8224"/>
    <s v="5k-10k"/>
    <n v="18385"/>
    <n v="0"/>
    <s v="Y"/>
    <s v="Yes"/>
    <n v="17"/>
    <n v="3"/>
    <n v="1"/>
    <n v="80"/>
    <n v="0"/>
    <n v="6"/>
    <n v="3"/>
    <n v="3"/>
    <n v="0"/>
    <n v="3"/>
  </r>
  <r>
    <x v="552"/>
    <n v="33"/>
    <s v="26-35"/>
    <x v="1"/>
    <s v="Travel_Rarely"/>
    <n v="147"/>
    <x v="3"/>
    <n v="2"/>
    <n v="3"/>
    <s v="Human Resources"/>
    <n v="1"/>
    <n v="1207"/>
    <n v="2"/>
    <x v="0"/>
    <n v="99"/>
    <n v="3"/>
    <n v="1"/>
    <s v="Human Resources"/>
    <n v="3"/>
    <s v="Married"/>
    <n v="3600"/>
    <s v="Upto 5k"/>
    <n v="8429"/>
    <n v="1"/>
    <s v="Y"/>
    <s v="No"/>
    <n v="13"/>
    <n v="3"/>
    <n v="4"/>
    <n v="80"/>
    <n v="1"/>
    <n v="5"/>
    <n v="2"/>
    <n v="3"/>
    <n v="1"/>
    <n v="4"/>
  </r>
  <r>
    <x v="553"/>
    <n v="33"/>
    <s v="26-35"/>
    <x v="1"/>
    <s v="Travel_Frequently"/>
    <n v="1146"/>
    <x v="1"/>
    <n v="25"/>
    <n v="3"/>
    <s v="Medical"/>
    <n v="1"/>
    <n v="1220"/>
    <n v="2"/>
    <x v="1"/>
    <n v="82"/>
    <n v="3"/>
    <n v="2"/>
    <s v="Sales Executive"/>
    <n v="3"/>
    <s v="Married"/>
    <n v="4539"/>
    <s v="Upto 5k"/>
    <n v="4905"/>
    <n v="1"/>
    <s v="Y"/>
    <s v="No"/>
    <n v="12"/>
    <n v="3"/>
    <n v="1"/>
    <n v="80"/>
    <n v="1"/>
    <n v="10"/>
    <n v="3"/>
    <n v="2"/>
    <n v="0"/>
    <n v="1"/>
  </r>
  <r>
    <x v="554"/>
    <n v="33"/>
    <s v="26-35"/>
    <x v="1"/>
    <s v="Travel_Rarely"/>
    <n v="117"/>
    <x v="0"/>
    <n v="9"/>
    <n v="3"/>
    <s v="Medical"/>
    <n v="1"/>
    <n v="1238"/>
    <n v="1"/>
    <x v="0"/>
    <n v="60"/>
    <n v="3"/>
    <n v="1"/>
    <s v="Research Scientist"/>
    <n v="4"/>
    <s v="Married"/>
    <n v="2781"/>
    <s v="Upto 5k"/>
    <n v="6311"/>
    <n v="0"/>
    <s v="Y"/>
    <s v="No"/>
    <n v="13"/>
    <n v="3"/>
    <n v="2"/>
    <n v="80"/>
    <n v="1"/>
    <n v="15"/>
    <n v="5"/>
    <n v="3"/>
    <n v="4"/>
    <n v="10"/>
  </r>
  <r>
    <x v="555"/>
    <n v="33"/>
    <s v="26-35"/>
    <x v="0"/>
    <s v="Travel_Rarely"/>
    <n v="536"/>
    <x v="1"/>
    <n v="10"/>
    <n v="5"/>
    <s v="Marketing"/>
    <n v="1"/>
    <n v="1268"/>
    <n v="4"/>
    <x v="0"/>
    <n v="82"/>
    <n v="4"/>
    <n v="3"/>
    <s v="Sales Executive"/>
    <n v="3"/>
    <s v="Divorced"/>
    <n v="8380"/>
    <s v="5k-10k"/>
    <n v="21708"/>
    <n v="0"/>
    <s v="Y"/>
    <s v="Yes"/>
    <n v="14"/>
    <n v="3"/>
    <n v="4"/>
    <n v="80"/>
    <n v="2"/>
    <n v="10"/>
    <n v="3"/>
    <n v="3"/>
    <n v="0"/>
    <n v="8"/>
  </r>
  <r>
    <x v="556"/>
    <n v="33"/>
    <s v="26-35"/>
    <x v="1"/>
    <s v="Travel_Frequently"/>
    <n v="1111"/>
    <x v="1"/>
    <n v="5"/>
    <n v="1"/>
    <s v="Life Sciences"/>
    <n v="1"/>
    <n v="1395"/>
    <n v="2"/>
    <x v="0"/>
    <n v="61"/>
    <n v="3"/>
    <n v="2"/>
    <s v="Sales Executive"/>
    <n v="4"/>
    <s v="Married"/>
    <n v="9998"/>
    <s v="5k-10k"/>
    <n v="19293"/>
    <n v="6"/>
    <s v="Y"/>
    <s v="No"/>
    <n v="13"/>
    <n v="3"/>
    <n v="1"/>
    <n v="80"/>
    <n v="0"/>
    <n v="8"/>
    <n v="2"/>
    <n v="4"/>
    <n v="1"/>
    <n v="2"/>
  </r>
  <r>
    <x v="557"/>
    <n v="33"/>
    <s v="26-35"/>
    <x v="1"/>
    <s v="Travel_Frequently"/>
    <n v="430"/>
    <x v="1"/>
    <n v="7"/>
    <n v="3"/>
    <s v="Medical"/>
    <n v="1"/>
    <n v="1477"/>
    <n v="4"/>
    <x v="0"/>
    <n v="54"/>
    <n v="3"/>
    <n v="2"/>
    <s v="Sales Executive"/>
    <n v="1"/>
    <s v="Married"/>
    <n v="4373"/>
    <s v="Upto 5k"/>
    <n v="17456"/>
    <n v="0"/>
    <s v="Y"/>
    <s v="No"/>
    <n v="14"/>
    <n v="3"/>
    <n v="1"/>
    <n v="80"/>
    <n v="2"/>
    <n v="5"/>
    <n v="2"/>
    <n v="3"/>
    <n v="0"/>
    <n v="3"/>
  </r>
  <r>
    <x v="558"/>
    <n v="33"/>
    <s v="26-35"/>
    <x v="1"/>
    <s v="Travel_Rarely"/>
    <n v="1099"/>
    <x v="0"/>
    <n v="4"/>
    <n v="4"/>
    <s v="Medical"/>
    <n v="1"/>
    <n v="1502"/>
    <n v="1"/>
    <x v="1"/>
    <n v="82"/>
    <n v="2"/>
    <n v="1"/>
    <s v="Laboratory Technician"/>
    <n v="2"/>
    <s v="Married"/>
    <n v="3838"/>
    <s v="Upto 5k"/>
    <n v="8192"/>
    <n v="8"/>
    <s v="Y"/>
    <s v="No"/>
    <n v="11"/>
    <n v="3"/>
    <n v="4"/>
    <n v="80"/>
    <n v="0"/>
    <n v="8"/>
    <n v="5"/>
    <n v="3"/>
    <n v="0"/>
    <n v="2"/>
  </r>
  <r>
    <x v="559"/>
    <n v="33"/>
    <s v="26-35"/>
    <x v="0"/>
    <s v="Travel_Rarely"/>
    <n v="516"/>
    <x v="0"/>
    <n v="8"/>
    <n v="5"/>
    <s v="Life Sciences"/>
    <n v="1"/>
    <n v="1515"/>
    <n v="4"/>
    <x v="0"/>
    <n v="69"/>
    <n v="3"/>
    <n v="2"/>
    <s v="Healthcare Representative"/>
    <n v="3"/>
    <s v="Single"/>
    <n v="6388"/>
    <s v="5k-10k"/>
    <n v="22049"/>
    <n v="2"/>
    <s v="Y"/>
    <s v="Yes"/>
    <n v="17"/>
    <n v="3"/>
    <n v="1"/>
    <n v="80"/>
    <n v="0"/>
    <n v="14"/>
    <n v="6"/>
    <n v="3"/>
    <n v="0"/>
    <n v="0"/>
  </r>
  <r>
    <x v="560"/>
    <n v="33"/>
    <s v="26-35"/>
    <x v="1"/>
    <s v="Travel_Rarely"/>
    <n v="575"/>
    <x v="0"/>
    <n v="25"/>
    <n v="3"/>
    <s v="Life Sciences"/>
    <n v="1"/>
    <n v="1545"/>
    <n v="4"/>
    <x v="0"/>
    <n v="44"/>
    <n v="2"/>
    <n v="2"/>
    <s v="Manufacturing Director"/>
    <n v="2"/>
    <s v="Single"/>
    <n v="4320"/>
    <s v="Upto 5k"/>
    <n v="24152"/>
    <n v="1"/>
    <s v="Y"/>
    <s v="No"/>
    <n v="13"/>
    <n v="3"/>
    <n v="4"/>
    <n v="80"/>
    <n v="0"/>
    <n v="5"/>
    <n v="2"/>
    <n v="3"/>
    <n v="0"/>
    <n v="2"/>
  </r>
  <r>
    <x v="561"/>
    <n v="33"/>
    <s v="26-35"/>
    <x v="0"/>
    <s v="Travel_Rarely"/>
    <n v="589"/>
    <x v="0"/>
    <n v="28"/>
    <n v="4"/>
    <s v="Life Sciences"/>
    <n v="1"/>
    <n v="1549"/>
    <n v="2"/>
    <x v="0"/>
    <n v="79"/>
    <n v="3"/>
    <n v="2"/>
    <s v="Laboratory Technician"/>
    <n v="3"/>
    <s v="Married"/>
    <n v="5207"/>
    <s v="5k-10k"/>
    <n v="22949"/>
    <n v="1"/>
    <s v="Y"/>
    <s v="Yes"/>
    <n v="12"/>
    <n v="3"/>
    <n v="2"/>
    <n v="80"/>
    <n v="1"/>
    <n v="15"/>
    <n v="3"/>
    <n v="3"/>
    <n v="5"/>
    <n v="7"/>
  </r>
  <r>
    <x v="562"/>
    <n v="33"/>
    <s v="26-35"/>
    <x v="1"/>
    <s v="Travel_Rarely"/>
    <n v="1242"/>
    <x v="1"/>
    <n v="8"/>
    <n v="4"/>
    <s v="Life Sciences"/>
    <n v="1"/>
    <n v="1560"/>
    <n v="1"/>
    <x v="0"/>
    <n v="46"/>
    <n v="3"/>
    <n v="2"/>
    <s v="Sales Executive"/>
    <n v="1"/>
    <s v="Married"/>
    <n v="6392"/>
    <s v="5k-10k"/>
    <n v="10589"/>
    <n v="2"/>
    <s v="Y"/>
    <s v="No"/>
    <n v="13"/>
    <n v="3"/>
    <n v="4"/>
    <n v="80"/>
    <n v="1"/>
    <n v="8"/>
    <n v="6"/>
    <n v="1"/>
    <n v="2"/>
    <n v="2"/>
  </r>
  <r>
    <x v="563"/>
    <n v="33"/>
    <s v="26-35"/>
    <x v="1"/>
    <s v="Travel_Rarely"/>
    <n v="392"/>
    <x v="1"/>
    <n v="2"/>
    <n v="4"/>
    <s v="Medical"/>
    <n v="1"/>
    <n v="1670"/>
    <n v="4"/>
    <x v="0"/>
    <n v="93"/>
    <n v="3"/>
    <n v="2"/>
    <s v="Sales Executive"/>
    <n v="4"/>
    <s v="Divorced"/>
    <n v="5505"/>
    <s v="5k-10k"/>
    <n v="3921"/>
    <n v="1"/>
    <s v="Y"/>
    <s v="No"/>
    <n v="14"/>
    <n v="3"/>
    <n v="3"/>
    <n v="80"/>
    <n v="2"/>
    <n v="6"/>
    <n v="5"/>
    <n v="3"/>
    <n v="0"/>
    <n v="4"/>
  </r>
  <r>
    <x v="564"/>
    <n v="33"/>
    <s v="26-35"/>
    <x v="0"/>
    <s v="Non-Travel"/>
    <n v="530"/>
    <x v="1"/>
    <n v="16"/>
    <n v="3"/>
    <s v="Life Sciences"/>
    <n v="1"/>
    <n v="1681"/>
    <n v="3"/>
    <x v="1"/>
    <n v="36"/>
    <n v="3"/>
    <n v="2"/>
    <s v="Sales Executive"/>
    <n v="4"/>
    <s v="Divorced"/>
    <n v="5368"/>
    <s v="5k-10k"/>
    <n v="16130"/>
    <n v="1"/>
    <s v="Y"/>
    <s v="Yes"/>
    <n v="25"/>
    <n v="4"/>
    <n v="3"/>
    <n v="80"/>
    <n v="1"/>
    <n v="7"/>
    <n v="2"/>
    <n v="3"/>
    <n v="1"/>
    <n v="2"/>
  </r>
  <r>
    <x v="565"/>
    <n v="33"/>
    <s v="26-35"/>
    <x v="1"/>
    <s v="Travel_Rarely"/>
    <n v="267"/>
    <x v="0"/>
    <n v="21"/>
    <n v="3"/>
    <s v="Medical"/>
    <n v="1"/>
    <n v="1698"/>
    <n v="2"/>
    <x v="0"/>
    <n v="79"/>
    <n v="4"/>
    <n v="1"/>
    <s v="Laboratory Technician"/>
    <n v="2"/>
    <s v="Married"/>
    <n v="2028"/>
    <s v="Upto 5k"/>
    <n v="13637"/>
    <n v="1"/>
    <s v="Y"/>
    <s v="No"/>
    <n v="18"/>
    <n v="3"/>
    <n v="4"/>
    <n v="80"/>
    <n v="3"/>
    <n v="14"/>
    <n v="6"/>
    <n v="3"/>
    <n v="2"/>
    <n v="13"/>
  </r>
  <r>
    <x v="566"/>
    <n v="33"/>
    <s v="26-35"/>
    <x v="1"/>
    <s v="Non-Travel"/>
    <n v="1283"/>
    <x v="1"/>
    <n v="2"/>
    <n v="3"/>
    <s v="Marketing"/>
    <n v="1"/>
    <n v="1756"/>
    <n v="4"/>
    <x v="1"/>
    <n v="62"/>
    <n v="3"/>
    <n v="2"/>
    <s v="Sales Executive"/>
    <n v="2"/>
    <s v="Single"/>
    <n v="5147"/>
    <s v="5k-10k"/>
    <n v="10697"/>
    <n v="8"/>
    <s v="Y"/>
    <s v="No"/>
    <n v="15"/>
    <n v="3"/>
    <n v="4"/>
    <n v="80"/>
    <n v="0"/>
    <n v="13"/>
    <n v="2"/>
    <n v="2"/>
    <n v="1"/>
    <n v="7"/>
  </r>
  <r>
    <x v="567"/>
    <n v="33"/>
    <s v="26-35"/>
    <x v="0"/>
    <s v="Travel_Rarely"/>
    <n v="211"/>
    <x v="1"/>
    <n v="16"/>
    <n v="3"/>
    <s v="Life Sciences"/>
    <n v="1"/>
    <n v="1758"/>
    <n v="1"/>
    <x v="1"/>
    <n v="74"/>
    <n v="3"/>
    <n v="3"/>
    <s v="Sales Executive"/>
    <n v="1"/>
    <s v="Single"/>
    <n v="8564"/>
    <s v="5k-10k"/>
    <n v="10092"/>
    <n v="2"/>
    <s v="Y"/>
    <s v="Yes"/>
    <n v="20"/>
    <n v="4"/>
    <n v="3"/>
    <n v="80"/>
    <n v="0"/>
    <n v="11"/>
    <n v="2"/>
    <n v="2"/>
    <n v="0"/>
    <n v="0"/>
  </r>
  <r>
    <x v="568"/>
    <n v="33"/>
    <s v="26-35"/>
    <x v="1"/>
    <s v="Non-Travel"/>
    <n v="775"/>
    <x v="0"/>
    <n v="4"/>
    <n v="3"/>
    <s v="Technical Degree"/>
    <n v="1"/>
    <n v="1771"/>
    <n v="4"/>
    <x v="0"/>
    <n v="90"/>
    <n v="3"/>
    <n v="2"/>
    <s v="Research Scientist"/>
    <n v="2"/>
    <s v="Divorced"/>
    <n v="3055"/>
    <s v="Upto 5k"/>
    <n v="6194"/>
    <n v="5"/>
    <s v="Y"/>
    <s v="No"/>
    <n v="15"/>
    <n v="3"/>
    <n v="4"/>
    <n v="80"/>
    <n v="2"/>
    <n v="11"/>
    <n v="2"/>
    <n v="2"/>
    <n v="1"/>
    <n v="7"/>
  </r>
  <r>
    <x v="569"/>
    <n v="33"/>
    <s v="26-35"/>
    <x v="1"/>
    <s v="Travel_Rarely"/>
    <n v="867"/>
    <x v="0"/>
    <n v="8"/>
    <n v="4"/>
    <s v="Life Sciences"/>
    <n v="1"/>
    <n v="1798"/>
    <n v="4"/>
    <x v="0"/>
    <n v="90"/>
    <n v="4"/>
    <n v="1"/>
    <s v="Research Scientist"/>
    <n v="1"/>
    <s v="Married"/>
    <n v="3143"/>
    <s v="Upto 5k"/>
    <n v="6076"/>
    <n v="6"/>
    <s v="Y"/>
    <s v="No"/>
    <n v="19"/>
    <n v="3"/>
    <n v="2"/>
    <n v="80"/>
    <n v="1"/>
    <n v="14"/>
    <n v="1"/>
    <n v="3"/>
    <n v="7"/>
    <n v="6"/>
  </r>
  <r>
    <x v="570"/>
    <n v="33"/>
    <s v="26-35"/>
    <x v="1"/>
    <s v="Travel_Rarely"/>
    <n v="217"/>
    <x v="1"/>
    <n v="10"/>
    <n v="4"/>
    <s v="Marketing"/>
    <n v="1"/>
    <n v="1924"/>
    <n v="2"/>
    <x v="0"/>
    <n v="43"/>
    <n v="3"/>
    <n v="2"/>
    <s v="Sales Executive"/>
    <n v="3"/>
    <s v="Single"/>
    <n v="5487"/>
    <s v="5k-10k"/>
    <n v="10410"/>
    <n v="1"/>
    <s v="Y"/>
    <s v="No"/>
    <n v="14"/>
    <n v="3"/>
    <n v="2"/>
    <n v="80"/>
    <n v="0"/>
    <n v="10"/>
    <n v="2"/>
    <n v="2"/>
    <n v="0"/>
    <n v="9"/>
  </r>
  <r>
    <x v="571"/>
    <n v="33"/>
    <s v="26-35"/>
    <x v="1"/>
    <s v="Travel_Frequently"/>
    <n v="1303"/>
    <x v="0"/>
    <n v="7"/>
    <n v="2"/>
    <s v="Life Sciences"/>
    <n v="1"/>
    <n v="1970"/>
    <n v="4"/>
    <x v="0"/>
    <n v="36"/>
    <n v="3"/>
    <n v="2"/>
    <s v="Healthcare Representative"/>
    <n v="3"/>
    <s v="Divorced"/>
    <n v="5968"/>
    <s v="5k-10k"/>
    <n v="18079"/>
    <n v="1"/>
    <s v="Y"/>
    <s v="No"/>
    <n v="20"/>
    <n v="4"/>
    <n v="3"/>
    <n v="80"/>
    <n v="3"/>
    <n v="9"/>
    <n v="2"/>
    <n v="3"/>
    <n v="2"/>
    <n v="8"/>
  </r>
  <r>
    <x v="572"/>
    <n v="33"/>
    <s v="26-35"/>
    <x v="1"/>
    <s v="Non-Travel"/>
    <n v="1313"/>
    <x v="0"/>
    <n v="1"/>
    <n v="2"/>
    <s v="Medical"/>
    <n v="1"/>
    <n v="1994"/>
    <n v="2"/>
    <x v="0"/>
    <n v="59"/>
    <n v="2"/>
    <n v="1"/>
    <s v="Laboratory Technician"/>
    <n v="3"/>
    <s v="Divorced"/>
    <n v="2008"/>
    <s v="Upto 5k"/>
    <n v="20439"/>
    <n v="1"/>
    <s v="Y"/>
    <s v="No"/>
    <n v="12"/>
    <n v="3"/>
    <n v="3"/>
    <n v="80"/>
    <n v="3"/>
    <n v="1"/>
    <n v="2"/>
    <n v="2"/>
    <n v="0"/>
    <n v="0"/>
  </r>
  <r>
    <x v="573"/>
    <n v="33"/>
    <s v="26-35"/>
    <x v="0"/>
    <s v="Travel_Rarely"/>
    <n v="501"/>
    <x v="0"/>
    <n v="15"/>
    <n v="2"/>
    <s v="Medical"/>
    <n v="1"/>
    <n v="2009"/>
    <n v="2"/>
    <x v="1"/>
    <n v="95"/>
    <n v="3"/>
    <n v="2"/>
    <s v="Healthcare Representative"/>
    <n v="4"/>
    <s v="Married"/>
    <n v="4878"/>
    <s v="Upto 5k"/>
    <n v="21653"/>
    <n v="0"/>
    <s v="Y"/>
    <s v="Yes"/>
    <n v="13"/>
    <n v="3"/>
    <n v="1"/>
    <n v="80"/>
    <n v="1"/>
    <n v="10"/>
    <n v="6"/>
    <n v="3"/>
    <n v="8"/>
    <n v="1"/>
  </r>
  <r>
    <x v="574"/>
    <n v="34"/>
    <s v="26-35"/>
    <x v="1"/>
    <s v="TravelRarely"/>
    <n v="1346"/>
    <x v="0"/>
    <n v="19"/>
    <n v="2"/>
    <s v="Medical"/>
    <n v="1"/>
    <n v="18"/>
    <n v="2"/>
    <x v="0"/>
    <n v="93"/>
    <n v="3"/>
    <n v="1"/>
    <s v="Laboratory Technician"/>
    <n v="4"/>
    <s v="Divorced"/>
    <n v="2661"/>
    <s v="Upto 5k"/>
    <n v="8758"/>
    <n v="0"/>
    <s v="Y"/>
    <s v="No"/>
    <n v="11"/>
    <n v="3"/>
    <n v="3"/>
    <n v="80"/>
    <n v="1"/>
    <n v="3"/>
    <n v="2"/>
    <n v="3"/>
    <n v="1"/>
    <n v="2"/>
  </r>
  <r>
    <x v="575"/>
    <n v="34"/>
    <s v="26-35"/>
    <x v="1"/>
    <s v="TravelRarely"/>
    <n v="419"/>
    <x v="0"/>
    <n v="7"/>
    <n v="4"/>
    <s v="Life Sciences"/>
    <n v="1"/>
    <n v="28"/>
    <n v="1"/>
    <x v="1"/>
    <n v="53"/>
    <n v="3"/>
    <n v="3"/>
    <s v="Research Director"/>
    <n v="2"/>
    <s v="Single"/>
    <n v="11994"/>
    <s v="10k-15k"/>
    <n v="21293"/>
    <n v="0"/>
    <s v="Y"/>
    <s v="No"/>
    <n v="11"/>
    <n v="3"/>
    <n v="3"/>
    <n v="80"/>
    <n v="0"/>
    <n v="13"/>
    <n v="4"/>
    <n v="3"/>
    <n v="2"/>
    <m/>
  </r>
  <r>
    <x v="576"/>
    <n v="34"/>
    <s v="26-35"/>
    <x v="0"/>
    <s v="Travel_Rarely"/>
    <n v="699"/>
    <x v="0"/>
    <n v="6"/>
    <n v="1"/>
    <s v="Medical"/>
    <n v="1"/>
    <n v="31"/>
    <n v="2"/>
    <x v="0"/>
    <n v="83"/>
    <n v="3"/>
    <n v="1"/>
    <s v="Research Scientist"/>
    <n v="1"/>
    <s v="Single"/>
    <n v="2960"/>
    <s v="Upto 5k"/>
    <n v="17102"/>
    <n v="2"/>
    <s v="Y"/>
    <s v="No"/>
    <n v="11"/>
    <n v="3"/>
    <n v="3"/>
    <n v="80"/>
    <n v="0"/>
    <n v="8"/>
    <n v="2"/>
    <n v="3"/>
    <n v="1"/>
    <m/>
  </r>
  <r>
    <x v="577"/>
    <n v="34"/>
    <s v="26-35"/>
    <x v="1"/>
    <s v="Non-Travel"/>
    <n v="1065"/>
    <x v="1"/>
    <n v="23"/>
    <n v="4"/>
    <s v="Marketing"/>
    <n v="1"/>
    <n v="60"/>
    <n v="2"/>
    <x v="0"/>
    <n v="72"/>
    <n v="3"/>
    <n v="2"/>
    <s v="Sales Executive"/>
    <n v="3"/>
    <s v="Single"/>
    <n v="4568"/>
    <s v="Upto 5k"/>
    <n v="10034"/>
    <n v="0"/>
    <s v="Y"/>
    <s v="No"/>
    <n v="20"/>
    <n v="4"/>
    <n v="3"/>
    <n v="80"/>
    <n v="0"/>
    <n v="10"/>
    <n v="2"/>
    <n v="3"/>
    <n v="8"/>
    <n v="7"/>
  </r>
  <r>
    <x v="578"/>
    <n v="34"/>
    <s v="26-35"/>
    <x v="1"/>
    <s v="Travel_Rarely"/>
    <n v="1153"/>
    <x v="0"/>
    <n v="1"/>
    <n v="2"/>
    <s v="Medical"/>
    <n v="1"/>
    <n v="110"/>
    <n v="1"/>
    <x v="0"/>
    <n v="94"/>
    <n v="3"/>
    <n v="2"/>
    <s v="Manufacturing Director"/>
    <n v="2"/>
    <s v="Married"/>
    <n v="4325"/>
    <s v="Upto 5k"/>
    <n v="17736"/>
    <n v="1"/>
    <s v="Y"/>
    <s v="No"/>
    <n v="15"/>
    <n v="3"/>
    <n v="3"/>
    <n v="80"/>
    <n v="0"/>
    <n v="5"/>
    <n v="2"/>
    <n v="3"/>
    <n v="1"/>
    <n v="3"/>
  </r>
  <r>
    <x v="579"/>
    <n v="34"/>
    <s v="26-35"/>
    <x v="1"/>
    <s v="Travel_Rarely"/>
    <n v="665"/>
    <x v="0"/>
    <n v="6"/>
    <n v="4"/>
    <s v="Other"/>
    <n v="1"/>
    <n v="138"/>
    <n v="1"/>
    <x v="1"/>
    <n v="41"/>
    <n v="3"/>
    <n v="2"/>
    <s v="Research Scientist"/>
    <n v="3"/>
    <s v="Single"/>
    <n v="4809"/>
    <s v="Upto 5k"/>
    <n v="12482"/>
    <n v="1"/>
    <s v="Y"/>
    <s v="No"/>
    <n v="14"/>
    <n v="3"/>
    <n v="3"/>
    <n v="80"/>
    <n v="0"/>
    <n v="16"/>
    <n v="3"/>
    <n v="3"/>
    <n v="2"/>
    <n v="10"/>
  </r>
  <r>
    <x v="580"/>
    <n v="34"/>
    <s v="26-35"/>
    <x v="0"/>
    <s v="Travel_Frequently"/>
    <n v="658"/>
    <x v="0"/>
    <n v="7"/>
    <n v="3"/>
    <s v="Life Sciences"/>
    <n v="1"/>
    <n v="147"/>
    <n v="1"/>
    <x v="0"/>
    <n v="66"/>
    <n v="1"/>
    <n v="2"/>
    <s v="Laboratory Technician"/>
    <n v="3"/>
    <s v="Single"/>
    <n v="6074"/>
    <s v="5k-10k"/>
    <n v="22887"/>
    <n v="1"/>
    <s v="Y"/>
    <s v="Yes"/>
    <n v="24"/>
    <n v="4"/>
    <n v="4"/>
    <n v="80"/>
    <n v="0"/>
    <n v="9"/>
    <n v="3"/>
    <n v="3"/>
    <n v="0"/>
    <n v="6"/>
  </r>
  <r>
    <x v="581"/>
    <n v="34"/>
    <s v="26-35"/>
    <x v="1"/>
    <s v="Travel_Rarely"/>
    <n v="1031"/>
    <x v="0"/>
    <n v="6"/>
    <n v="4"/>
    <s v="Life Sciences"/>
    <n v="1"/>
    <n v="151"/>
    <n v="3"/>
    <x v="1"/>
    <n v="45"/>
    <n v="2"/>
    <n v="2"/>
    <s v="Research Scientist"/>
    <n v="2"/>
    <s v="Divorced"/>
    <n v="4505"/>
    <s v="Upto 5k"/>
    <n v="15000"/>
    <n v="6"/>
    <s v="Y"/>
    <s v="No"/>
    <n v="15"/>
    <n v="3"/>
    <n v="3"/>
    <n v="80"/>
    <n v="1"/>
    <n v="12"/>
    <n v="3"/>
    <n v="3"/>
    <n v="0"/>
    <n v="0"/>
  </r>
  <r>
    <x v="582"/>
    <n v="34"/>
    <s v="26-35"/>
    <x v="1"/>
    <s v="Travel_Rarely"/>
    <n v="1354"/>
    <x v="0"/>
    <n v="5"/>
    <n v="3"/>
    <s v="Medical"/>
    <n v="1"/>
    <n v="153"/>
    <n v="3"/>
    <x v="1"/>
    <n v="45"/>
    <n v="2"/>
    <n v="3"/>
    <s v="Manager"/>
    <n v="1"/>
    <s v="Single"/>
    <n v="11631"/>
    <s v="10k-15k"/>
    <n v="5615"/>
    <n v="2"/>
    <s v="Y"/>
    <s v="No"/>
    <n v="12"/>
    <n v="3"/>
    <n v="4"/>
    <n v="80"/>
    <n v="0"/>
    <n v="14"/>
    <n v="6"/>
    <n v="3"/>
    <n v="5"/>
    <n v="8"/>
  </r>
  <r>
    <x v="583"/>
    <n v="34"/>
    <s v="26-35"/>
    <x v="1"/>
    <s v="Travel_Frequently"/>
    <n v="303"/>
    <x v="1"/>
    <n v="2"/>
    <n v="4"/>
    <s v="Marketing"/>
    <n v="1"/>
    <n v="216"/>
    <n v="3"/>
    <x v="1"/>
    <n v="75"/>
    <n v="3"/>
    <n v="1"/>
    <s v="Sales Representative"/>
    <n v="3"/>
    <s v="Married"/>
    <n v="2231"/>
    <s v="Upto 5k"/>
    <n v="11314"/>
    <n v="6"/>
    <s v="Y"/>
    <s v="No"/>
    <n v="18"/>
    <n v="3"/>
    <n v="4"/>
    <n v="80"/>
    <n v="1"/>
    <n v="6"/>
    <n v="3"/>
    <n v="3"/>
    <n v="1"/>
    <n v="2"/>
  </r>
  <r>
    <x v="584"/>
    <n v="34"/>
    <s v="26-35"/>
    <x v="1"/>
    <s v="Travel_Rarely"/>
    <n v="629"/>
    <x v="0"/>
    <n v="27"/>
    <n v="2"/>
    <s v="Medical"/>
    <n v="1"/>
    <n v="247"/>
    <n v="4"/>
    <x v="1"/>
    <n v="95"/>
    <n v="3"/>
    <n v="1"/>
    <s v="Research Scientist"/>
    <n v="2"/>
    <s v="Single"/>
    <n v="2311"/>
    <s v="Upto 5k"/>
    <n v="5711"/>
    <n v="2"/>
    <s v="Y"/>
    <s v="No"/>
    <n v="15"/>
    <n v="3"/>
    <n v="4"/>
    <n v="80"/>
    <n v="0"/>
    <n v="9"/>
    <n v="3"/>
    <n v="3"/>
    <n v="1"/>
    <n v="2"/>
  </r>
  <r>
    <x v="585"/>
    <n v="34"/>
    <s v="26-35"/>
    <x v="1"/>
    <s v="Travel_Frequently"/>
    <n v="1069"/>
    <x v="0"/>
    <n v="2"/>
    <n v="1"/>
    <s v="Life Sciences"/>
    <n v="1"/>
    <n v="256"/>
    <n v="4"/>
    <x v="0"/>
    <n v="45"/>
    <n v="2"/>
    <n v="2"/>
    <s v="Manufacturing Director"/>
    <n v="3"/>
    <s v="Married"/>
    <n v="9547"/>
    <s v="5k-10k"/>
    <n v="14074"/>
    <n v="1"/>
    <s v="Y"/>
    <s v="No"/>
    <n v="17"/>
    <n v="3"/>
    <n v="3"/>
    <n v="80"/>
    <n v="0"/>
    <n v="10"/>
    <n v="2"/>
    <n v="2"/>
    <n v="1"/>
    <n v="9"/>
  </r>
  <r>
    <x v="586"/>
    <n v="34"/>
    <s v="26-35"/>
    <x v="0"/>
    <s v="Travel_Frequently"/>
    <n v="878"/>
    <x v="0"/>
    <n v="10"/>
    <n v="4"/>
    <s v="Medical"/>
    <n v="1"/>
    <n v="277"/>
    <n v="4"/>
    <x v="0"/>
    <n v="43"/>
    <n v="3"/>
    <n v="1"/>
    <s v="Research Scientist"/>
    <n v="3"/>
    <s v="Divorced"/>
    <n v="3815"/>
    <s v="Upto 5k"/>
    <n v="5972"/>
    <n v="1"/>
    <s v="Y"/>
    <s v="Yes"/>
    <n v="17"/>
    <n v="3"/>
    <n v="4"/>
    <n v="80"/>
    <n v="1"/>
    <n v="5"/>
    <n v="4"/>
    <n v="4"/>
    <n v="2"/>
    <n v="0"/>
  </r>
  <r>
    <x v="587"/>
    <n v="34"/>
    <s v="26-35"/>
    <x v="1"/>
    <s v="Travel_Rarely"/>
    <n v="470"/>
    <x v="0"/>
    <n v="2"/>
    <n v="4"/>
    <s v="Life Sciences"/>
    <n v="1"/>
    <n v="339"/>
    <n v="4"/>
    <x v="0"/>
    <n v="84"/>
    <n v="2"/>
    <n v="2"/>
    <s v="Manufacturing Director"/>
    <n v="1"/>
    <s v="Married"/>
    <n v="5957"/>
    <s v="5k-10k"/>
    <n v="23687"/>
    <n v="6"/>
    <s v="Y"/>
    <s v="No"/>
    <n v="13"/>
    <n v="3"/>
    <n v="2"/>
    <n v="80"/>
    <n v="1"/>
    <n v="13"/>
    <n v="3"/>
    <n v="3"/>
    <n v="5"/>
    <n v="9"/>
  </r>
  <r>
    <x v="588"/>
    <n v="34"/>
    <s v="26-35"/>
    <x v="0"/>
    <s v="Non-Travel"/>
    <n v="1362"/>
    <x v="1"/>
    <n v="19"/>
    <n v="3"/>
    <s v="Marketing"/>
    <n v="1"/>
    <n v="502"/>
    <n v="1"/>
    <x v="0"/>
    <n v="67"/>
    <n v="4"/>
    <n v="2"/>
    <s v="Sales Executive"/>
    <n v="4"/>
    <s v="Single"/>
    <n v="5304"/>
    <s v="5k-10k"/>
    <n v="4652"/>
    <n v="8"/>
    <s v="Y"/>
    <s v="Yes"/>
    <n v="13"/>
    <n v="3"/>
    <n v="2"/>
    <n v="80"/>
    <n v="0"/>
    <n v="9"/>
    <n v="3"/>
    <n v="2"/>
    <n v="0"/>
    <n v="4"/>
  </r>
  <r>
    <x v="589"/>
    <n v="34"/>
    <s v="26-35"/>
    <x v="1"/>
    <s v="Non-Travel"/>
    <n v="1381"/>
    <x v="1"/>
    <n v="4"/>
    <n v="4"/>
    <s v="Marketing"/>
    <n v="1"/>
    <n v="523"/>
    <n v="3"/>
    <x v="1"/>
    <n v="72"/>
    <n v="3"/>
    <n v="2"/>
    <s v="Sales Executive"/>
    <n v="3"/>
    <s v="Married"/>
    <n v="6538"/>
    <s v="5k-10k"/>
    <n v="12740"/>
    <n v="9"/>
    <s v="Y"/>
    <s v="No"/>
    <n v="15"/>
    <n v="3"/>
    <n v="1"/>
    <n v="80"/>
    <n v="1"/>
    <n v="6"/>
    <n v="3"/>
    <n v="3"/>
    <n v="1"/>
    <n v="2"/>
  </r>
  <r>
    <x v="590"/>
    <n v="34"/>
    <s v="26-35"/>
    <x v="0"/>
    <s v="Travel_Frequently"/>
    <n v="296"/>
    <x v="1"/>
    <n v="6"/>
    <n v="2"/>
    <s v="Marketing"/>
    <n v="1"/>
    <n v="555"/>
    <n v="4"/>
    <x v="1"/>
    <n v="33"/>
    <n v="1"/>
    <n v="1"/>
    <s v="Sales Representative"/>
    <n v="3"/>
    <s v="Divorced"/>
    <n v="2351"/>
    <s v="Upto 5k"/>
    <n v="12253"/>
    <n v="0"/>
    <s v="Y"/>
    <s v="No"/>
    <n v="16"/>
    <n v="3"/>
    <n v="4"/>
    <n v="80"/>
    <n v="1"/>
    <n v="3"/>
    <n v="3"/>
    <n v="2"/>
    <n v="1"/>
    <n v="0"/>
  </r>
  <r>
    <x v="591"/>
    <n v="34"/>
    <s v="26-35"/>
    <x v="1"/>
    <s v="Travel_Rarely"/>
    <n v="1303"/>
    <x v="0"/>
    <n v="2"/>
    <n v="4"/>
    <s v="Life Sciences"/>
    <n v="1"/>
    <n v="579"/>
    <n v="4"/>
    <x v="0"/>
    <n v="62"/>
    <n v="2"/>
    <n v="1"/>
    <s v="Research Scientist"/>
    <n v="3"/>
    <s v="Divorced"/>
    <n v="2768"/>
    <s v="Upto 5k"/>
    <n v="8416"/>
    <n v="3"/>
    <s v="Y"/>
    <s v="No"/>
    <n v="12"/>
    <n v="3"/>
    <n v="3"/>
    <n v="80"/>
    <n v="1"/>
    <n v="14"/>
    <n v="3"/>
    <n v="3"/>
    <n v="5"/>
    <n v="7"/>
  </r>
  <r>
    <x v="592"/>
    <n v="34"/>
    <s v="26-35"/>
    <x v="0"/>
    <s v="Travel_Frequently"/>
    <n v="988"/>
    <x v="3"/>
    <n v="23"/>
    <n v="3"/>
    <s v="Human Resources"/>
    <n v="1"/>
    <n v="590"/>
    <n v="2"/>
    <x v="1"/>
    <n v="43"/>
    <n v="3"/>
    <n v="3"/>
    <s v="Human Resources"/>
    <n v="1"/>
    <s v="Divorced"/>
    <n v="9950"/>
    <s v="5k-10k"/>
    <n v="11533"/>
    <n v="9"/>
    <s v="Y"/>
    <s v="Yes"/>
    <n v="15"/>
    <n v="3"/>
    <n v="3"/>
    <n v="80"/>
    <n v="3"/>
    <n v="11"/>
    <n v="2"/>
    <n v="3"/>
    <n v="0"/>
    <n v="2"/>
  </r>
  <r>
    <x v="593"/>
    <n v="34"/>
    <s v="26-35"/>
    <x v="1"/>
    <s v="Travel_Rarely"/>
    <n v="258"/>
    <x v="1"/>
    <n v="21"/>
    <n v="4"/>
    <s v="Life Sciences"/>
    <n v="1"/>
    <n v="621"/>
    <n v="4"/>
    <x v="0"/>
    <n v="74"/>
    <n v="4"/>
    <n v="2"/>
    <s v="Sales Executive"/>
    <n v="4"/>
    <s v="Single"/>
    <n v="5337"/>
    <s v="5k-10k"/>
    <n v="19921"/>
    <n v="1"/>
    <s v="Y"/>
    <s v="No"/>
    <n v="12"/>
    <n v="3"/>
    <n v="4"/>
    <n v="80"/>
    <n v="0"/>
    <n v="10"/>
    <n v="3"/>
    <n v="3"/>
    <n v="5"/>
    <n v="7"/>
  </r>
  <r>
    <x v="594"/>
    <n v="34"/>
    <s v="26-35"/>
    <x v="0"/>
    <s v="Travel_Rarely"/>
    <n v="254"/>
    <x v="0"/>
    <n v="1"/>
    <n v="2"/>
    <s v="Life Sciences"/>
    <n v="1"/>
    <n v="649"/>
    <n v="2"/>
    <x v="0"/>
    <n v="83"/>
    <n v="2"/>
    <n v="1"/>
    <s v="Research Scientist"/>
    <n v="4"/>
    <s v="Married"/>
    <n v="3622"/>
    <s v="Upto 5k"/>
    <n v="22794"/>
    <n v="1"/>
    <s v="Y"/>
    <s v="Yes"/>
    <n v="13"/>
    <n v="3"/>
    <n v="4"/>
    <n v="80"/>
    <n v="1"/>
    <n v="6"/>
    <n v="3"/>
    <n v="3"/>
    <n v="1"/>
    <n v="3"/>
  </r>
  <r>
    <x v="595"/>
    <n v="34"/>
    <s v="26-35"/>
    <x v="0"/>
    <s v="Travel_Rarely"/>
    <n v="204"/>
    <x v="1"/>
    <n v="14"/>
    <n v="3"/>
    <s v="Technical Degree"/>
    <n v="1"/>
    <n v="666"/>
    <n v="3"/>
    <x v="1"/>
    <n v="31"/>
    <n v="3"/>
    <n v="1"/>
    <s v="Sales Representative"/>
    <n v="3"/>
    <s v="Divorced"/>
    <n v="2579"/>
    <s v="Upto 5k"/>
    <n v="2912"/>
    <n v="1"/>
    <s v="Y"/>
    <s v="Yes"/>
    <n v="18"/>
    <n v="3"/>
    <n v="4"/>
    <n v="80"/>
    <n v="2"/>
    <n v="8"/>
    <n v="3"/>
    <n v="3"/>
    <n v="0"/>
    <n v="6"/>
  </r>
  <r>
    <x v="596"/>
    <n v="34"/>
    <s v="26-35"/>
    <x v="1"/>
    <s v="Travel_Rarely"/>
    <n v="1397"/>
    <x v="0"/>
    <n v="1"/>
    <n v="5"/>
    <s v="Life Sciences"/>
    <n v="1"/>
    <n v="683"/>
    <n v="2"/>
    <x v="0"/>
    <n v="42"/>
    <n v="3"/>
    <n v="1"/>
    <s v="Research Scientist"/>
    <n v="4"/>
    <s v="Married"/>
    <n v="2691"/>
    <s v="Upto 5k"/>
    <n v="7660"/>
    <n v="1"/>
    <s v="Y"/>
    <s v="No"/>
    <n v="12"/>
    <n v="3"/>
    <n v="4"/>
    <n v="80"/>
    <n v="1"/>
    <n v="10"/>
    <n v="4"/>
    <n v="2"/>
    <n v="8"/>
    <n v="8"/>
  </r>
  <r>
    <x v="597"/>
    <n v="34"/>
    <s v="26-35"/>
    <x v="1"/>
    <s v="Travel_Rarely"/>
    <n v="1442"/>
    <x v="0"/>
    <n v="9"/>
    <n v="3"/>
    <s v="Medical"/>
    <n v="1"/>
    <n v="717"/>
    <n v="4"/>
    <x v="1"/>
    <n v="46"/>
    <n v="2"/>
    <n v="3"/>
    <s v="Healthcare Representative"/>
    <n v="2"/>
    <s v="Single"/>
    <n v="8621"/>
    <s v="5k-10k"/>
    <n v="17654"/>
    <n v="1"/>
    <s v="Y"/>
    <s v="No"/>
    <n v="14"/>
    <n v="3"/>
    <n v="2"/>
    <n v="80"/>
    <n v="0"/>
    <n v="9"/>
    <n v="3"/>
    <n v="4"/>
    <n v="7"/>
    <n v="7"/>
  </r>
  <r>
    <x v="598"/>
    <n v="34"/>
    <s v="26-35"/>
    <x v="1"/>
    <s v="Travel_Rarely"/>
    <n v="970"/>
    <x v="0"/>
    <n v="8"/>
    <n v="2"/>
    <s v="Medical"/>
    <n v="1"/>
    <n v="757"/>
    <n v="2"/>
    <x v="1"/>
    <n v="96"/>
    <n v="3"/>
    <n v="2"/>
    <s v="Healthcare Representative"/>
    <n v="3"/>
    <s v="Single"/>
    <n v="6142"/>
    <s v="5k-10k"/>
    <n v="7360"/>
    <n v="3"/>
    <s v="Y"/>
    <s v="No"/>
    <n v="11"/>
    <n v="3"/>
    <n v="4"/>
    <n v="80"/>
    <n v="0"/>
    <n v="10"/>
    <n v="2"/>
    <n v="3"/>
    <n v="4"/>
    <n v="3"/>
  </r>
  <r>
    <x v="599"/>
    <n v="34"/>
    <s v="26-35"/>
    <x v="1"/>
    <s v="Travel_Rarely"/>
    <n v="167"/>
    <x v="0"/>
    <n v="8"/>
    <n v="5"/>
    <s v="Life Sciences"/>
    <n v="1"/>
    <n v="775"/>
    <n v="2"/>
    <x v="1"/>
    <n v="32"/>
    <n v="3"/>
    <n v="2"/>
    <s v="Manufacturing Director"/>
    <n v="1"/>
    <s v="Divorced"/>
    <n v="5121"/>
    <s v="5k-10k"/>
    <n v="4187"/>
    <n v="3"/>
    <s v="Y"/>
    <s v="No"/>
    <n v="14"/>
    <n v="3"/>
    <n v="3"/>
    <n v="80"/>
    <n v="1"/>
    <n v="7"/>
    <n v="3"/>
    <n v="3"/>
    <n v="0"/>
    <n v="0"/>
  </r>
  <r>
    <x v="600"/>
    <n v="34"/>
    <s v="26-35"/>
    <x v="1"/>
    <s v="Travel_Rarely"/>
    <n v="304"/>
    <x v="1"/>
    <n v="2"/>
    <n v="3"/>
    <s v="Other"/>
    <n v="1"/>
    <n v="786"/>
    <n v="4"/>
    <x v="0"/>
    <n v="60"/>
    <n v="3"/>
    <n v="2"/>
    <s v="Sales Executive"/>
    <n v="4"/>
    <s v="Single"/>
    <n v="6274"/>
    <s v="5k-10k"/>
    <n v="18686"/>
    <n v="1"/>
    <s v="Y"/>
    <s v="No"/>
    <n v="22"/>
    <n v="4"/>
    <n v="3"/>
    <n v="80"/>
    <n v="0"/>
    <n v="6"/>
    <n v="5"/>
    <n v="3"/>
    <n v="1"/>
    <n v="4"/>
  </r>
  <r>
    <x v="601"/>
    <n v="34"/>
    <s v="26-35"/>
    <x v="1"/>
    <s v="Travel_Rarely"/>
    <n v="182"/>
    <x v="0"/>
    <n v="1"/>
    <n v="4"/>
    <s v="Life Sciences"/>
    <n v="1"/>
    <n v="797"/>
    <n v="2"/>
    <x v="1"/>
    <n v="72"/>
    <n v="4"/>
    <n v="1"/>
    <s v="Research Scientist"/>
    <n v="4"/>
    <s v="Single"/>
    <n v="3280"/>
    <s v="Upto 5k"/>
    <n v="13551"/>
    <n v="2"/>
    <s v="Y"/>
    <s v="No"/>
    <n v="16"/>
    <n v="3"/>
    <n v="3"/>
    <n v="80"/>
    <n v="0"/>
    <n v="10"/>
    <n v="2"/>
    <n v="3"/>
    <n v="1"/>
    <n v="3"/>
  </r>
  <r>
    <x v="602"/>
    <n v="34"/>
    <s v="26-35"/>
    <x v="1"/>
    <s v="Travel_Rarely"/>
    <n v="121"/>
    <x v="0"/>
    <n v="2"/>
    <n v="4"/>
    <s v="Medical"/>
    <n v="1"/>
    <n v="804"/>
    <n v="3"/>
    <x v="1"/>
    <n v="86"/>
    <n v="2"/>
    <n v="1"/>
    <s v="Research Scientist"/>
    <n v="1"/>
    <s v="Single"/>
    <n v="4381"/>
    <s v="Upto 5k"/>
    <n v="7530"/>
    <n v="1"/>
    <s v="Y"/>
    <s v="No"/>
    <n v="11"/>
    <n v="3"/>
    <n v="3"/>
    <n v="80"/>
    <n v="0"/>
    <n v="6"/>
    <n v="3"/>
    <n v="3"/>
    <n v="1"/>
    <n v="3"/>
  </r>
  <r>
    <x v="603"/>
    <n v="34"/>
    <s v="26-35"/>
    <x v="1"/>
    <s v="Travel_Rarely"/>
    <n v="1111"/>
    <x v="1"/>
    <n v="8"/>
    <n v="2"/>
    <s v="Life Sciences"/>
    <n v="1"/>
    <n v="808"/>
    <n v="3"/>
    <x v="1"/>
    <n v="93"/>
    <n v="3"/>
    <n v="2"/>
    <s v="Sales Executive"/>
    <n v="1"/>
    <s v="Married"/>
    <n v="6500"/>
    <s v="5k-10k"/>
    <n v="13305"/>
    <n v="5"/>
    <s v="Y"/>
    <s v="No"/>
    <n v="17"/>
    <n v="3"/>
    <n v="2"/>
    <n v="80"/>
    <n v="1"/>
    <n v="6"/>
    <n v="1"/>
    <n v="3"/>
    <n v="1"/>
    <n v="2"/>
  </r>
  <r>
    <x v="604"/>
    <n v="34"/>
    <s v="26-35"/>
    <x v="1"/>
    <s v="Travel_Frequently"/>
    <n v="702"/>
    <x v="0"/>
    <n v="16"/>
    <n v="4"/>
    <s v="Life Sciences"/>
    <n v="1"/>
    <n v="838"/>
    <n v="3"/>
    <x v="1"/>
    <n v="100"/>
    <n v="2"/>
    <n v="1"/>
    <s v="Research Scientist"/>
    <n v="4"/>
    <s v="Single"/>
    <n v="2553"/>
    <s v="Upto 5k"/>
    <n v="8306"/>
    <n v="1"/>
    <s v="Y"/>
    <s v="No"/>
    <n v="16"/>
    <n v="3"/>
    <n v="3"/>
    <n v="80"/>
    <n v="0"/>
    <n v="6"/>
    <n v="3"/>
    <n v="3"/>
    <n v="1"/>
    <n v="3"/>
  </r>
  <r>
    <x v="605"/>
    <n v="34"/>
    <s v="26-35"/>
    <x v="1"/>
    <s v="Travel_Rarely"/>
    <n v="829"/>
    <x v="3"/>
    <n v="3"/>
    <n v="2"/>
    <s v="Human Resources"/>
    <n v="1"/>
    <n v="847"/>
    <n v="3"/>
    <x v="0"/>
    <n v="88"/>
    <n v="3"/>
    <n v="1"/>
    <s v="Human Resources"/>
    <n v="4"/>
    <s v="Married"/>
    <n v="3737"/>
    <s v="Upto 5k"/>
    <n v="2243"/>
    <n v="0"/>
    <s v="Y"/>
    <s v="No"/>
    <n v="19"/>
    <n v="3"/>
    <n v="3"/>
    <n v="80"/>
    <n v="1"/>
    <n v="4"/>
    <n v="1"/>
    <n v="1"/>
    <n v="0"/>
    <n v="2"/>
  </r>
  <r>
    <x v="606"/>
    <n v="34"/>
    <s v="26-35"/>
    <x v="1"/>
    <s v="Travel_Rarely"/>
    <n v="546"/>
    <x v="0"/>
    <n v="10"/>
    <n v="3"/>
    <s v="Life Sciences"/>
    <n v="1"/>
    <n v="934"/>
    <n v="2"/>
    <x v="0"/>
    <n v="83"/>
    <n v="3"/>
    <n v="1"/>
    <s v="Laboratory Technician"/>
    <n v="2"/>
    <s v="Divorced"/>
    <n v="2008"/>
    <s v="Upto 5k"/>
    <n v="6896"/>
    <n v="1"/>
    <s v="Y"/>
    <s v="No"/>
    <n v="14"/>
    <n v="3"/>
    <n v="2"/>
    <n v="80"/>
    <n v="2"/>
    <n v="1"/>
    <n v="3"/>
    <n v="3"/>
    <n v="1"/>
    <n v="0"/>
  </r>
  <r>
    <x v="607"/>
    <n v="34"/>
    <s v="26-35"/>
    <x v="1"/>
    <s v="Travel_Rarely"/>
    <n v="216"/>
    <x v="1"/>
    <n v="1"/>
    <n v="4"/>
    <s v="Marketing"/>
    <n v="1"/>
    <n v="1047"/>
    <n v="2"/>
    <x v="0"/>
    <n v="75"/>
    <n v="4"/>
    <n v="2"/>
    <s v="Sales Executive"/>
    <n v="4"/>
    <s v="Divorced"/>
    <n v="9725"/>
    <s v="5k-10k"/>
    <n v="12278"/>
    <n v="0"/>
    <s v="Y"/>
    <s v="No"/>
    <n v="11"/>
    <n v="3"/>
    <n v="4"/>
    <n v="80"/>
    <n v="1"/>
    <n v="16"/>
    <n v="2"/>
    <n v="2"/>
    <n v="0"/>
    <n v="9"/>
  </r>
  <r>
    <x v="608"/>
    <n v="34"/>
    <s v="26-35"/>
    <x v="0"/>
    <s v="Travel_Rarely"/>
    <n v="1333"/>
    <x v="1"/>
    <n v="10"/>
    <n v="4"/>
    <s v="Life Sciences"/>
    <n v="1"/>
    <n v="1055"/>
    <n v="3"/>
    <x v="1"/>
    <n v="87"/>
    <n v="3"/>
    <n v="1"/>
    <s v="Sales Representative"/>
    <n v="3"/>
    <s v="Married"/>
    <n v="2220"/>
    <s v="Upto 5k"/>
    <n v="18410"/>
    <n v="1"/>
    <s v="Y"/>
    <s v="Yes"/>
    <n v="19"/>
    <n v="3"/>
    <n v="4"/>
    <n v="80"/>
    <n v="1"/>
    <n v="1"/>
    <n v="2"/>
    <n v="3"/>
    <n v="0"/>
    <n v="0"/>
  </r>
  <r>
    <x v="609"/>
    <n v="34"/>
    <s v="26-35"/>
    <x v="1"/>
    <s v="Travel_Frequently"/>
    <n v="618"/>
    <x v="0"/>
    <n v="3"/>
    <n v="1"/>
    <s v="Life Sciences"/>
    <n v="1"/>
    <n v="1103"/>
    <n v="1"/>
    <x v="0"/>
    <n v="45"/>
    <n v="3"/>
    <n v="2"/>
    <s v="Healthcare Representative"/>
    <n v="4"/>
    <s v="Single"/>
    <n v="7756"/>
    <s v="5k-10k"/>
    <n v="22266"/>
    <n v="0"/>
    <s v="Y"/>
    <s v="No"/>
    <n v="17"/>
    <n v="3"/>
    <n v="3"/>
    <n v="80"/>
    <n v="0"/>
    <n v="7"/>
    <n v="1"/>
    <n v="2"/>
    <n v="0"/>
    <n v="4"/>
  </r>
  <r>
    <x v="610"/>
    <n v="34"/>
    <s v="26-35"/>
    <x v="1"/>
    <s v="Non-Travel"/>
    <n v="697"/>
    <x v="0"/>
    <n v="3"/>
    <n v="4"/>
    <s v="Life Sciences"/>
    <n v="1"/>
    <n v="1115"/>
    <n v="3"/>
    <x v="0"/>
    <n v="40"/>
    <n v="2"/>
    <n v="1"/>
    <s v="Research Scientist"/>
    <n v="4"/>
    <s v="Married"/>
    <n v="2979"/>
    <s v="Upto 5k"/>
    <n v="22478"/>
    <n v="3"/>
    <s v="Y"/>
    <s v="No"/>
    <n v="17"/>
    <n v="3"/>
    <n v="4"/>
    <n v="80"/>
    <n v="3"/>
    <n v="6"/>
    <n v="2"/>
    <n v="3"/>
    <n v="0"/>
    <n v="0"/>
  </r>
  <r>
    <x v="611"/>
    <n v="34"/>
    <s v="26-35"/>
    <x v="1"/>
    <s v="Travel_Frequently"/>
    <n v="1003"/>
    <x v="0"/>
    <n v="2"/>
    <n v="2"/>
    <s v="Life Sciences"/>
    <n v="1"/>
    <n v="1140"/>
    <n v="4"/>
    <x v="0"/>
    <n v="95"/>
    <n v="3"/>
    <n v="2"/>
    <s v="Manufacturing Director"/>
    <n v="3"/>
    <s v="Single"/>
    <n v="4033"/>
    <s v="Upto 5k"/>
    <n v="15834"/>
    <n v="2"/>
    <s v="Y"/>
    <s v="No"/>
    <n v="11"/>
    <n v="3"/>
    <n v="4"/>
    <n v="80"/>
    <n v="0"/>
    <n v="5"/>
    <n v="3"/>
    <n v="2"/>
    <n v="0"/>
    <n v="2"/>
  </r>
  <r>
    <x v="612"/>
    <n v="34"/>
    <s v="26-35"/>
    <x v="1"/>
    <s v="Travel_Rarely"/>
    <n v="1400"/>
    <x v="1"/>
    <n v="9"/>
    <n v="1"/>
    <s v="Life Sciences"/>
    <n v="1"/>
    <n v="1163"/>
    <n v="2"/>
    <x v="1"/>
    <n v="70"/>
    <n v="3"/>
    <n v="2"/>
    <s v="Sales Executive"/>
    <n v="3"/>
    <s v="Married"/>
    <n v="5714"/>
    <s v="5k-10k"/>
    <n v="5829"/>
    <n v="1"/>
    <s v="Y"/>
    <s v="No"/>
    <n v="20"/>
    <n v="4"/>
    <n v="1"/>
    <n v="80"/>
    <n v="0"/>
    <n v="6"/>
    <n v="3"/>
    <n v="2"/>
    <n v="1"/>
    <n v="3"/>
  </r>
  <r>
    <x v="613"/>
    <n v="34"/>
    <s v="26-35"/>
    <x v="1"/>
    <s v="Travel_Frequently"/>
    <n v="669"/>
    <x v="0"/>
    <n v="1"/>
    <n v="3"/>
    <s v="Medical"/>
    <n v="1"/>
    <n v="1184"/>
    <n v="4"/>
    <x v="0"/>
    <n v="97"/>
    <n v="2"/>
    <n v="2"/>
    <s v="Healthcare Representative"/>
    <n v="1"/>
    <s v="Single"/>
    <n v="5343"/>
    <s v="5k-10k"/>
    <n v="25755"/>
    <n v="0"/>
    <s v="Y"/>
    <s v="No"/>
    <n v="20"/>
    <n v="4"/>
    <n v="3"/>
    <n v="80"/>
    <n v="0"/>
    <n v="14"/>
    <n v="3"/>
    <n v="3"/>
    <n v="4"/>
    <n v="9"/>
  </r>
  <r>
    <x v="614"/>
    <n v="34"/>
    <s v="26-35"/>
    <x v="1"/>
    <s v="Travel_Rarely"/>
    <n v="1320"/>
    <x v="0"/>
    <n v="20"/>
    <n v="3"/>
    <s v="Technical Degree"/>
    <n v="1"/>
    <n v="1265"/>
    <n v="3"/>
    <x v="1"/>
    <n v="89"/>
    <n v="4"/>
    <n v="1"/>
    <s v="Research Scientist"/>
    <n v="3"/>
    <s v="Married"/>
    <n v="2585"/>
    <s v="Upto 5k"/>
    <n v="21643"/>
    <n v="0"/>
    <s v="Y"/>
    <s v="No"/>
    <n v="17"/>
    <n v="3"/>
    <n v="4"/>
    <n v="80"/>
    <n v="0"/>
    <n v="2"/>
    <n v="5"/>
    <n v="2"/>
    <n v="0"/>
    <n v="0"/>
  </r>
  <r>
    <x v="615"/>
    <n v="34"/>
    <s v="26-35"/>
    <x v="0"/>
    <s v="Travel_Rarely"/>
    <n v="131"/>
    <x v="1"/>
    <n v="2"/>
    <n v="3"/>
    <s v="Marketing"/>
    <n v="1"/>
    <n v="1281"/>
    <n v="3"/>
    <x v="1"/>
    <n v="86"/>
    <n v="3"/>
    <n v="2"/>
    <s v="Sales Executive"/>
    <n v="1"/>
    <s v="Single"/>
    <n v="4538"/>
    <s v="Upto 5k"/>
    <n v="6039"/>
    <n v="0"/>
    <s v="Y"/>
    <s v="Yes"/>
    <n v="12"/>
    <n v="3"/>
    <n v="4"/>
    <n v="80"/>
    <n v="0"/>
    <n v="4"/>
    <n v="3"/>
    <n v="3"/>
    <n v="0"/>
    <n v="2"/>
  </r>
  <r>
    <x v="616"/>
    <n v="34"/>
    <s v="26-35"/>
    <x v="1"/>
    <s v="Travel_Frequently"/>
    <n v="135"/>
    <x v="0"/>
    <n v="19"/>
    <n v="3"/>
    <s v="Medical"/>
    <n v="1"/>
    <n v="1285"/>
    <n v="3"/>
    <x v="1"/>
    <n v="46"/>
    <n v="3"/>
    <n v="2"/>
    <s v="Laboratory Technician"/>
    <n v="2"/>
    <s v="Divorced"/>
    <n v="4444"/>
    <s v="Upto 5k"/>
    <n v="22534"/>
    <n v="4"/>
    <s v="Y"/>
    <s v="No"/>
    <n v="13"/>
    <n v="3"/>
    <n v="3"/>
    <n v="80"/>
    <n v="2"/>
    <n v="15"/>
    <n v="2"/>
    <n v="4"/>
    <n v="5"/>
    <n v="10"/>
  </r>
  <r>
    <x v="617"/>
    <n v="34"/>
    <s v="26-35"/>
    <x v="1"/>
    <s v="Travel_Frequently"/>
    <n v="648"/>
    <x v="3"/>
    <n v="11"/>
    <n v="3"/>
    <s v="Life Sciences"/>
    <n v="1"/>
    <n v="1289"/>
    <n v="3"/>
    <x v="0"/>
    <n v="56"/>
    <n v="2"/>
    <n v="2"/>
    <s v="Human Resources"/>
    <n v="2"/>
    <s v="Married"/>
    <n v="4490"/>
    <s v="Upto 5k"/>
    <n v="21833"/>
    <n v="4"/>
    <s v="Y"/>
    <s v="No"/>
    <n v="11"/>
    <n v="3"/>
    <n v="4"/>
    <n v="80"/>
    <n v="2"/>
    <n v="14"/>
    <n v="5"/>
    <n v="4"/>
    <n v="1"/>
    <n v="8"/>
  </r>
  <r>
    <x v="618"/>
    <n v="34"/>
    <s v="26-35"/>
    <x v="1"/>
    <s v="Travel_Rarely"/>
    <n v="943"/>
    <x v="0"/>
    <n v="9"/>
    <n v="3"/>
    <s v="Life Sciences"/>
    <n v="1"/>
    <n v="1344"/>
    <n v="4"/>
    <x v="0"/>
    <n v="86"/>
    <n v="3"/>
    <n v="3"/>
    <s v="Healthcare Representative"/>
    <n v="4"/>
    <s v="Divorced"/>
    <n v="8500"/>
    <s v="5k-10k"/>
    <n v="5494"/>
    <n v="0"/>
    <s v="Y"/>
    <s v="No"/>
    <n v="11"/>
    <n v="3"/>
    <n v="4"/>
    <n v="80"/>
    <n v="1"/>
    <n v="10"/>
    <n v="0"/>
    <n v="2"/>
    <n v="1"/>
    <n v="6"/>
  </r>
  <r>
    <x v="619"/>
    <n v="34"/>
    <s v="26-35"/>
    <x v="1"/>
    <s v="Travel_Rarely"/>
    <n v="507"/>
    <x v="1"/>
    <n v="15"/>
    <n v="2"/>
    <s v="Medical"/>
    <n v="1"/>
    <n v="1356"/>
    <n v="3"/>
    <x v="1"/>
    <n v="66"/>
    <n v="3"/>
    <n v="2"/>
    <s v="Sales Executive"/>
    <n v="1"/>
    <s v="Single"/>
    <n v="6125"/>
    <s v="5k-10k"/>
    <n v="23553"/>
    <n v="1"/>
    <s v="Y"/>
    <s v="No"/>
    <n v="12"/>
    <n v="3"/>
    <n v="4"/>
    <n v="80"/>
    <n v="0"/>
    <n v="10"/>
    <n v="6"/>
    <n v="4"/>
    <n v="9"/>
    <n v="6"/>
  </r>
  <r>
    <x v="620"/>
    <n v="34"/>
    <s v="26-35"/>
    <x v="1"/>
    <s v="Non-Travel"/>
    <n v="999"/>
    <x v="0"/>
    <n v="26"/>
    <n v="1"/>
    <s v="Technical Degree"/>
    <n v="1"/>
    <n v="1374"/>
    <n v="1"/>
    <x v="1"/>
    <n v="92"/>
    <n v="2"/>
    <n v="1"/>
    <s v="Research Scientist"/>
    <n v="3"/>
    <s v="Divorced"/>
    <n v="2029"/>
    <s v="Upto 5k"/>
    <n v="15891"/>
    <n v="1"/>
    <s v="Y"/>
    <s v="No"/>
    <n v="20"/>
    <n v="4"/>
    <n v="3"/>
    <n v="80"/>
    <n v="3"/>
    <n v="5"/>
    <n v="2"/>
    <n v="3"/>
    <n v="0"/>
    <n v="0"/>
  </r>
  <r>
    <x v="621"/>
    <n v="34"/>
    <s v="26-35"/>
    <x v="1"/>
    <s v="Travel_Rarely"/>
    <n v="285"/>
    <x v="0"/>
    <n v="29"/>
    <n v="3"/>
    <s v="Medical"/>
    <n v="1"/>
    <n v="1377"/>
    <n v="2"/>
    <x v="0"/>
    <n v="86"/>
    <n v="3"/>
    <n v="2"/>
    <s v="Laboratory Technician"/>
    <n v="3"/>
    <s v="Married"/>
    <n v="5429"/>
    <s v="5k-10k"/>
    <n v="17491"/>
    <n v="4"/>
    <s v="Y"/>
    <s v="No"/>
    <n v="13"/>
    <n v="3"/>
    <n v="1"/>
    <n v="80"/>
    <n v="2"/>
    <n v="10"/>
    <n v="1"/>
    <n v="3"/>
    <n v="7"/>
    <n v="7"/>
  </r>
  <r>
    <x v="622"/>
    <n v="34"/>
    <s v="26-35"/>
    <x v="1"/>
    <s v="Travel_Rarely"/>
    <n v="404"/>
    <x v="0"/>
    <n v="2"/>
    <n v="4"/>
    <s v="Technical Degree"/>
    <n v="1"/>
    <n v="1383"/>
    <n v="3"/>
    <x v="1"/>
    <n v="98"/>
    <n v="3"/>
    <n v="2"/>
    <s v="Healthcare Representative"/>
    <n v="4"/>
    <s v="Single"/>
    <n v="6687"/>
    <s v="5k-10k"/>
    <n v="6163"/>
    <n v="1"/>
    <s v="Y"/>
    <s v="No"/>
    <n v="11"/>
    <n v="3"/>
    <n v="4"/>
    <n v="80"/>
    <n v="0"/>
    <n v="14"/>
    <n v="2"/>
    <n v="4"/>
    <n v="4"/>
    <n v="11"/>
  </r>
  <r>
    <x v="623"/>
    <n v="34"/>
    <s v="26-35"/>
    <x v="1"/>
    <s v="Travel_Frequently"/>
    <n v="560"/>
    <x v="0"/>
    <n v="1"/>
    <n v="4"/>
    <s v="Other"/>
    <n v="1"/>
    <n v="1431"/>
    <n v="4"/>
    <x v="0"/>
    <n v="91"/>
    <n v="3"/>
    <n v="1"/>
    <s v="Research Scientist"/>
    <n v="1"/>
    <s v="Divorced"/>
    <n v="2996"/>
    <s v="Upto 5k"/>
    <n v="20284"/>
    <n v="5"/>
    <s v="Y"/>
    <s v="No"/>
    <n v="14"/>
    <n v="3"/>
    <n v="3"/>
    <n v="80"/>
    <n v="2"/>
    <n v="10"/>
    <n v="2"/>
    <n v="3"/>
    <n v="1"/>
    <n v="3"/>
  </r>
  <r>
    <x v="624"/>
    <n v="34"/>
    <s v="26-35"/>
    <x v="1"/>
    <s v="Travel_Rarely"/>
    <n v="401"/>
    <x v="0"/>
    <n v="1"/>
    <n v="3"/>
    <s v="Life Sciences"/>
    <n v="1"/>
    <n v="1447"/>
    <n v="4"/>
    <x v="1"/>
    <n v="86"/>
    <n v="2"/>
    <n v="1"/>
    <s v="Laboratory Technician"/>
    <n v="2"/>
    <s v="Married"/>
    <n v="3294"/>
    <s v="Upto 5k"/>
    <n v="3708"/>
    <n v="5"/>
    <s v="Y"/>
    <s v="No"/>
    <n v="17"/>
    <n v="3"/>
    <n v="1"/>
    <n v="80"/>
    <n v="1"/>
    <n v="7"/>
    <n v="2"/>
    <n v="2"/>
    <n v="0"/>
    <n v="2"/>
  </r>
  <r>
    <x v="625"/>
    <n v="34"/>
    <s v="26-35"/>
    <x v="0"/>
    <s v="Travel_Rarely"/>
    <n v="1107"/>
    <x v="3"/>
    <n v="9"/>
    <n v="4"/>
    <s v="Technical Degree"/>
    <n v="1"/>
    <n v="1467"/>
    <n v="1"/>
    <x v="1"/>
    <n v="52"/>
    <n v="3"/>
    <n v="1"/>
    <s v="Human Resources"/>
    <n v="3"/>
    <s v="Married"/>
    <n v="2742"/>
    <s v="Upto 5k"/>
    <n v="3072"/>
    <n v="1"/>
    <s v="Y"/>
    <s v="No"/>
    <n v="15"/>
    <n v="3"/>
    <n v="4"/>
    <n v="80"/>
    <n v="0"/>
    <n v="2"/>
    <n v="0"/>
    <n v="3"/>
    <n v="2"/>
    <n v="2"/>
  </r>
  <r>
    <x v="626"/>
    <n v="34"/>
    <s v="26-35"/>
    <x v="1"/>
    <s v="Travel_Rarely"/>
    <n v="1326"/>
    <x v="1"/>
    <n v="3"/>
    <n v="3"/>
    <s v="Other"/>
    <n v="1"/>
    <n v="1478"/>
    <n v="4"/>
    <x v="0"/>
    <n v="81"/>
    <n v="1"/>
    <n v="2"/>
    <s v="Sales Executive"/>
    <n v="1"/>
    <s v="Single"/>
    <n v="4759"/>
    <s v="Upto 5k"/>
    <n v="15891"/>
    <n v="3"/>
    <s v="Y"/>
    <s v="No"/>
    <n v="18"/>
    <n v="3"/>
    <n v="4"/>
    <n v="80"/>
    <n v="0"/>
    <n v="15"/>
    <n v="2"/>
    <n v="3"/>
    <n v="3"/>
    <n v="12"/>
  </r>
  <r>
    <x v="627"/>
    <n v="34"/>
    <s v="26-35"/>
    <x v="1"/>
    <s v="Travel_Frequently"/>
    <n v="829"/>
    <x v="0"/>
    <n v="15"/>
    <n v="3"/>
    <s v="Medical"/>
    <n v="1"/>
    <n v="1485"/>
    <n v="2"/>
    <x v="0"/>
    <n v="71"/>
    <n v="3"/>
    <n v="4"/>
    <s v="Research Director"/>
    <n v="1"/>
    <s v="Divorced"/>
    <n v="17007"/>
    <s v="15k+"/>
    <n v="11929"/>
    <n v="7"/>
    <s v="Y"/>
    <s v="No"/>
    <n v="14"/>
    <n v="3"/>
    <n v="4"/>
    <n v="80"/>
    <n v="2"/>
    <n v="16"/>
    <n v="3"/>
    <n v="2"/>
    <n v="6"/>
    <n v="9"/>
  </r>
  <r>
    <x v="628"/>
    <n v="34"/>
    <s v="26-35"/>
    <x v="0"/>
    <s v="Travel_Rarely"/>
    <n v="790"/>
    <x v="1"/>
    <n v="24"/>
    <n v="4"/>
    <s v="Medical"/>
    <n v="1"/>
    <n v="1489"/>
    <n v="1"/>
    <x v="1"/>
    <n v="40"/>
    <n v="2"/>
    <n v="2"/>
    <s v="Sales Executive"/>
    <n v="2"/>
    <s v="Single"/>
    <n v="4599"/>
    <s v="Upto 5k"/>
    <n v="7815"/>
    <n v="0"/>
    <s v="Y"/>
    <s v="Yes"/>
    <n v="23"/>
    <n v="4"/>
    <n v="3"/>
    <n v="80"/>
    <n v="0"/>
    <n v="16"/>
    <n v="2"/>
    <n v="4"/>
    <n v="10"/>
    <n v="10"/>
  </r>
  <r>
    <x v="629"/>
    <n v="34"/>
    <s v="26-35"/>
    <x v="0"/>
    <s v="Travel_Rarely"/>
    <n v="971"/>
    <x v="1"/>
    <n v="1"/>
    <n v="3"/>
    <s v="Technical Degree"/>
    <n v="1"/>
    <n v="1535"/>
    <n v="4"/>
    <x v="0"/>
    <n v="64"/>
    <n v="2"/>
    <n v="3"/>
    <s v="Sales Executive"/>
    <n v="3"/>
    <s v="Married"/>
    <n v="7083"/>
    <s v="5k-10k"/>
    <n v="12288"/>
    <n v="1"/>
    <s v="Y"/>
    <s v="Yes"/>
    <n v="14"/>
    <n v="3"/>
    <n v="4"/>
    <n v="80"/>
    <n v="0"/>
    <n v="10"/>
    <n v="3"/>
    <n v="3"/>
    <n v="8"/>
    <n v="6"/>
  </r>
  <r>
    <x v="630"/>
    <n v="34"/>
    <s v="26-35"/>
    <x v="0"/>
    <s v="Travel_Rarely"/>
    <n v="1440"/>
    <x v="1"/>
    <n v="7"/>
    <n v="2"/>
    <s v="Technical Degree"/>
    <n v="1"/>
    <n v="1541"/>
    <n v="2"/>
    <x v="0"/>
    <n v="55"/>
    <n v="3"/>
    <n v="1"/>
    <s v="Sales Representative"/>
    <n v="3"/>
    <s v="Married"/>
    <n v="2308"/>
    <s v="Upto 5k"/>
    <n v="4944"/>
    <n v="0"/>
    <s v="Y"/>
    <s v="Yes"/>
    <n v="25"/>
    <n v="4"/>
    <n v="2"/>
    <n v="80"/>
    <n v="1"/>
    <n v="12"/>
    <n v="4"/>
    <n v="3"/>
    <n v="5"/>
    <n v="7"/>
  </r>
  <r>
    <x v="631"/>
    <n v="34"/>
    <s v="26-35"/>
    <x v="1"/>
    <s v="Travel_Rarely"/>
    <n v="479"/>
    <x v="0"/>
    <n v="7"/>
    <n v="4"/>
    <s v="Medical"/>
    <n v="1"/>
    <n v="1577"/>
    <n v="1"/>
    <x v="0"/>
    <n v="35"/>
    <n v="3"/>
    <n v="1"/>
    <s v="Research Scientist"/>
    <n v="4"/>
    <s v="Single"/>
    <n v="2972"/>
    <s v="Upto 5k"/>
    <n v="22061"/>
    <n v="1"/>
    <s v="Y"/>
    <s v="No"/>
    <n v="13"/>
    <n v="3"/>
    <n v="3"/>
    <n v="80"/>
    <n v="0"/>
    <n v="1"/>
    <n v="4"/>
    <n v="1"/>
    <n v="0"/>
    <n v="0"/>
  </r>
  <r>
    <x v="632"/>
    <n v="34"/>
    <s v="26-35"/>
    <x v="1"/>
    <s v="Travel_Rarely"/>
    <n v="1351"/>
    <x v="0"/>
    <n v="1"/>
    <n v="4"/>
    <s v="Life Sciences"/>
    <n v="1"/>
    <n v="1580"/>
    <n v="2"/>
    <x v="0"/>
    <n v="45"/>
    <n v="3"/>
    <n v="2"/>
    <s v="Research Scientist"/>
    <n v="4"/>
    <s v="Married"/>
    <n v="5484"/>
    <s v="5k-10k"/>
    <n v="13008"/>
    <n v="9"/>
    <s v="Y"/>
    <s v="No"/>
    <n v="17"/>
    <n v="3"/>
    <n v="2"/>
    <n v="80"/>
    <n v="1"/>
    <n v="9"/>
    <n v="3"/>
    <n v="2"/>
    <n v="2"/>
    <n v="1"/>
  </r>
  <r>
    <x v="633"/>
    <n v="34"/>
    <s v="26-35"/>
    <x v="1"/>
    <s v="Travel_Frequently"/>
    <n v="653"/>
    <x v="0"/>
    <n v="10"/>
    <n v="4"/>
    <s v="Technical Degree"/>
    <n v="1"/>
    <n v="1597"/>
    <n v="4"/>
    <x v="0"/>
    <n v="92"/>
    <n v="2"/>
    <n v="2"/>
    <s v="Healthcare Representative"/>
    <n v="3"/>
    <s v="Married"/>
    <n v="5063"/>
    <s v="5k-10k"/>
    <n v="15332"/>
    <n v="1"/>
    <s v="Y"/>
    <s v="No"/>
    <n v="14"/>
    <n v="3"/>
    <n v="2"/>
    <n v="80"/>
    <n v="1"/>
    <n v="8"/>
    <n v="3"/>
    <n v="2"/>
    <n v="7"/>
    <n v="7"/>
  </r>
  <r>
    <x v="634"/>
    <n v="34"/>
    <s v="26-35"/>
    <x v="1"/>
    <s v="Travel_Frequently"/>
    <n v="426"/>
    <x v="0"/>
    <n v="10"/>
    <n v="4"/>
    <s v="Life Sciences"/>
    <n v="1"/>
    <n v="1615"/>
    <n v="3"/>
    <x v="0"/>
    <n v="42"/>
    <n v="4"/>
    <n v="2"/>
    <s v="Manufacturing Director"/>
    <n v="4"/>
    <s v="Divorced"/>
    <n v="4724"/>
    <s v="Upto 5k"/>
    <n v="17000"/>
    <n v="1"/>
    <s v="Y"/>
    <s v="No"/>
    <n v="13"/>
    <n v="3"/>
    <n v="1"/>
    <n v="80"/>
    <n v="1"/>
    <n v="9"/>
    <n v="3"/>
    <n v="3"/>
    <n v="7"/>
    <n v="2"/>
  </r>
  <r>
    <x v="635"/>
    <n v="34"/>
    <s v="26-35"/>
    <x v="1"/>
    <s v="Travel_Rarely"/>
    <n v="1130"/>
    <x v="0"/>
    <n v="3"/>
    <n v="3"/>
    <s v="Life Sciences"/>
    <n v="1"/>
    <n v="1658"/>
    <n v="4"/>
    <x v="1"/>
    <n v="66"/>
    <n v="3"/>
    <n v="2"/>
    <s v="Research Scientist"/>
    <n v="2"/>
    <s v="Divorced"/>
    <n v="5433"/>
    <s v="5k-10k"/>
    <n v="19332"/>
    <n v="1"/>
    <s v="Y"/>
    <s v="No"/>
    <n v="12"/>
    <n v="3"/>
    <n v="3"/>
    <n v="80"/>
    <n v="1"/>
    <n v="11"/>
    <n v="2"/>
    <n v="3"/>
    <n v="7"/>
    <n v="9"/>
  </r>
  <r>
    <x v="636"/>
    <n v="34"/>
    <s v="26-35"/>
    <x v="1"/>
    <s v="Travel_Rarely"/>
    <n v="1157"/>
    <x v="0"/>
    <n v="5"/>
    <n v="2"/>
    <s v="Medical"/>
    <n v="1"/>
    <n v="1696"/>
    <n v="2"/>
    <x v="0"/>
    <n v="57"/>
    <n v="2"/>
    <n v="2"/>
    <s v="Laboratory Technician"/>
    <n v="4"/>
    <s v="Married"/>
    <n v="3986"/>
    <s v="Upto 5k"/>
    <n v="11912"/>
    <n v="1"/>
    <s v="Y"/>
    <s v="No"/>
    <n v="14"/>
    <n v="3"/>
    <n v="3"/>
    <n v="80"/>
    <n v="1"/>
    <n v="15"/>
    <n v="3"/>
    <n v="4"/>
    <n v="4"/>
    <n v="13"/>
  </r>
  <r>
    <x v="637"/>
    <n v="34"/>
    <s v="26-35"/>
    <x v="1"/>
    <s v="Travel_Rarely"/>
    <n v="678"/>
    <x v="0"/>
    <n v="19"/>
    <n v="3"/>
    <s v="Life Sciences"/>
    <n v="1"/>
    <n v="1701"/>
    <n v="2"/>
    <x v="1"/>
    <n v="35"/>
    <n v="2"/>
    <n v="1"/>
    <s v="Research Scientist"/>
    <n v="4"/>
    <s v="Married"/>
    <n v="2929"/>
    <s v="Upto 5k"/>
    <n v="20338"/>
    <n v="1"/>
    <s v="Y"/>
    <s v="No"/>
    <n v="12"/>
    <n v="3"/>
    <n v="2"/>
    <n v="80"/>
    <n v="0"/>
    <n v="10"/>
    <n v="3"/>
    <n v="3"/>
    <n v="8"/>
    <n v="7"/>
  </r>
  <r>
    <x v="638"/>
    <n v="34"/>
    <s v="26-35"/>
    <x v="0"/>
    <s v="Travel_Rarely"/>
    <n v="181"/>
    <x v="0"/>
    <n v="2"/>
    <n v="4"/>
    <s v="Medical"/>
    <n v="1"/>
    <n v="1755"/>
    <n v="4"/>
    <x v="0"/>
    <n v="97"/>
    <n v="4"/>
    <n v="1"/>
    <s v="Research Scientist"/>
    <n v="4"/>
    <s v="Married"/>
    <n v="2932"/>
    <s v="Upto 5k"/>
    <n v="5586"/>
    <n v="0"/>
    <s v="Y"/>
    <s v="Yes"/>
    <n v="14"/>
    <n v="3"/>
    <n v="1"/>
    <n v="80"/>
    <n v="3"/>
    <n v="6"/>
    <n v="3"/>
    <n v="3"/>
    <n v="1"/>
    <n v="2"/>
  </r>
  <r>
    <x v="639"/>
    <n v="34"/>
    <s v="26-35"/>
    <x v="0"/>
    <s v="Non-Travel"/>
    <n v="1375"/>
    <x v="1"/>
    <n v="10"/>
    <n v="3"/>
    <s v="Life Sciences"/>
    <n v="1"/>
    <n v="1774"/>
    <n v="4"/>
    <x v="0"/>
    <n v="87"/>
    <n v="3"/>
    <n v="2"/>
    <s v="Sales Executive"/>
    <n v="3"/>
    <s v="Divorced"/>
    <n v="4001"/>
    <s v="Upto 5k"/>
    <n v="12313"/>
    <n v="1"/>
    <s v="Y"/>
    <s v="Yes"/>
    <n v="14"/>
    <n v="3"/>
    <n v="3"/>
    <n v="80"/>
    <n v="1"/>
    <n v="15"/>
    <n v="3"/>
    <n v="3"/>
    <n v="0"/>
    <n v="7"/>
  </r>
  <r>
    <x v="640"/>
    <n v="34"/>
    <s v="26-35"/>
    <x v="1"/>
    <s v="Travel_Rarely"/>
    <n v="511"/>
    <x v="1"/>
    <n v="3"/>
    <n v="2"/>
    <s v="Life Sciences"/>
    <n v="1"/>
    <n v="1779"/>
    <n v="4"/>
    <x v="1"/>
    <n v="32"/>
    <n v="1"/>
    <n v="2"/>
    <s v="Sales Executive"/>
    <n v="4"/>
    <s v="Single"/>
    <n v="6029"/>
    <s v="5k-10k"/>
    <n v="25353"/>
    <n v="5"/>
    <s v="Y"/>
    <s v="No"/>
    <n v="12"/>
    <n v="3"/>
    <n v="1"/>
    <n v="80"/>
    <n v="0"/>
    <n v="6"/>
    <n v="3"/>
    <n v="3"/>
    <n v="2"/>
    <n v="2"/>
  </r>
  <r>
    <x v="641"/>
    <n v="34"/>
    <s v="26-35"/>
    <x v="0"/>
    <s v="Travel_Frequently"/>
    <n v="234"/>
    <x v="0"/>
    <n v="9"/>
    <n v="4"/>
    <s v="Life Sciences"/>
    <n v="1"/>
    <n v="1807"/>
    <n v="4"/>
    <x v="0"/>
    <n v="93"/>
    <n v="3"/>
    <n v="2"/>
    <s v="Laboratory Technician"/>
    <n v="1"/>
    <s v="Married"/>
    <n v="5346"/>
    <s v="5k-10k"/>
    <n v="6208"/>
    <n v="4"/>
    <s v="Y"/>
    <s v="No"/>
    <n v="17"/>
    <n v="3"/>
    <n v="3"/>
    <n v="80"/>
    <n v="1"/>
    <n v="11"/>
    <n v="3"/>
    <n v="2"/>
    <n v="0"/>
    <n v="7"/>
  </r>
  <r>
    <x v="642"/>
    <n v="34"/>
    <s v="26-35"/>
    <x v="1"/>
    <s v="Travel_Rarely"/>
    <n v="810"/>
    <x v="1"/>
    <n v="8"/>
    <n v="2"/>
    <s v="Technical Degree"/>
    <n v="1"/>
    <n v="1823"/>
    <n v="2"/>
    <x v="0"/>
    <n v="92"/>
    <n v="4"/>
    <n v="2"/>
    <s v="Sales Executive"/>
    <n v="3"/>
    <s v="Married"/>
    <n v="6799"/>
    <s v="5k-10k"/>
    <n v="22128"/>
    <n v="1"/>
    <s v="Y"/>
    <s v="No"/>
    <n v="21"/>
    <n v="4"/>
    <n v="3"/>
    <n v="80"/>
    <n v="2"/>
    <n v="10"/>
    <n v="5"/>
    <n v="3"/>
    <n v="4"/>
    <n v="8"/>
  </r>
  <r>
    <x v="643"/>
    <n v="34"/>
    <s v="26-35"/>
    <x v="0"/>
    <s v="Travel_Rarely"/>
    <n v="1480"/>
    <x v="1"/>
    <n v="4"/>
    <n v="3"/>
    <s v="Life Sciences"/>
    <n v="1"/>
    <n v="1882"/>
    <n v="3"/>
    <x v="0"/>
    <n v="64"/>
    <n v="3"/>
    <n v="3"/>
    <s v="Sales Executive"/>
    <n v="4"/>
    <s v="Married"/>
    <n v="9713"/>
    <s v="5k-10k"/>
    <n v="24444"/>
    <n v="2"/>
    <s v="Y"/>
    <s v="Yes"/>
    <n v="13"/>
    <n v="3"/>
    <n v="4"/>
    <n v="80"/>
    <n v="3"/>
    <n v="9"/>
    <n v="3"/>
    <n v="3"/>
    <n v="1"/>
    <n v="0"/>
  </r>
  <r>
    <x v="644"/>
    <n v="34"/>
    <s v="26-35"/>
    <x v="0"/>
    <s v="Non-Travel"/>
    <n v="967"/>
    <x v="0"/>
    <n v="16"/>
    <n v="4"/>
    <s v="Technical Degree"/>
    <n v="1"/>
    <n v="1905"/>
    <n v="4"/>
    <x v="0"/>
    <n v="85"/>
    <n v="1"/>
    <n v="1"/>
    <s v="Research Scientist"/>
    <n v="1"/>
    <s v="Married"/>
    <n v="2307"/>
    <s v="Upto 5k"/>
    <n v="14460"/>
    <n v="1"/>
    <s v="Y"/>
    <s v="Yes"/>
    <n v="23"/>
    <n v="4"/>
    <n v="2"/>
    <n v="80"/>
    <n v="1"/>
    <n v="5"/>
    <n v="2"/>
    <n v="3"/>
    <n v="3"/>
    <n v="0"/>
  </r>
  <r>
    <x v="645"/>
    <n v="34"/>
    <s v="26-35"/>
    <x v="0"/>
    <s v="Travel_Rarely"/>
    <n v="735"/>
    <x v="1"/>
    <n v="3"/>
    <n v="1"/>
    <s v="Medical"/>
    <n v="1"/>
    <n v="1915"/>
    <n v="4"/>
    <x v="1"/>
    <n v="75"/>
    <n v="2"/>
    <n v="2"/>
    <s v="Sales Executive"/>
    <n v="4"/>
    <s v="Married"/>
    <n v="8103"/>
    <s v="5k-10k"/>
    <n v="16495"/>
    <n v="3"/>
    <s v="Y"/>
    <s v="Yes"/>
    <n v="12"/>
    <n v="3"/>
    <n v="3"/>
    <n v="80"/>
    <n v="0"/>
    <n v="9"/>
    <n v="3"/>
    <n v="2"/>
    <n v="0"/>
    <n v="1"/>
  </r>
  <r>
    <x v="646"/>
    <n v="34"/>
    <s v="26-35"/>
    <x v="0"/>
    <s v="Travel_Frequently"/>
    <n v="735"/>
    <x v="0"/>
    <n v="22"/>
    <n v="4"/>
    <s v="Other"/>
    <n v="1"/>
    <n v="1932"/>
    <n v="3"/>
    <x v="0"/>
    <n v="86"/>
    <n v="2"/>
    <n v="2"/>
    <s v="Research Scientist"/>
    <n v="4"/>
    <s v="Married"/>
    <n v="5747"/>
    <s v="5k-10k"/>
    <n v="26496"/>
    <n v="1"/>
    <s v="Y"/>
    <s v="Yes"/>
    <n v="15"/>
    <n v="3"/>
    <n v="2"/>
    <n v="80"/>
    <n v="0"/>
    <n v="16"/>
    <n v="3"/>
    <n v="3"/>
    <n v="6"/>
    <n v="11"/>
  </r>
  <r>
    <x v="647"/>
    <n v="34"/>
    <s v="26-35"/>
    <x v="1"/>
    <s v="Travel_Rarely"/>
    <n v="937"/>
    <x v="1"/>
    <n v="1"/>
    <n v="3"/>
    <s v="Marketing"/>
    <n v="1"/>
    <n v="1950"/>
    <n v="1"/>
    <x v="0"/>
    <n v="32"/>
    <n v="3"/>
    <n v="3"/>
    <s v="Sales Executive"/>
    <n v="4"/>
    <s v="Single"/>
    <n v="9888"/>
    <s v="5k-10k"/>
    <n v="6770"/>
    <n v="1"/>
    <s v="Y"/>
    <s v="No"/>
    <n v="21"/>
    <n v="4"/>
    <n v="1"/>
    <n v="80"/>
    <n v="0"/>
    <n v="14"/>
    <n v="3"/>
    <n v="2"/>
    <n v="2"/>
    <n v="1"/>
  </r>
  <r>
    <x v="648"/>
    <n v="34"/>
    <s v="26-35"/>
    <x v="1"/>
    <s v="Travel_Rarely"/>
    <n v="1239"/>
    <x v="1"/>
    <n v="13"/>
    <n v="4"/>
    <s v="Medical"/>
    <n v="1"/>
    <n v="1951"/>
    <n v="4"/>
    <x v="0"/>
    <n v="39"/>
    <n v="3"/>
    <n v="3"/>
    <s v="Sales Executive"/>
    <n v="3"/>
    <s v="Divorced"/>
    <n v="8628"/>
    <s v="5k-10k"/>
    <n v="22914"/>
    <n v="1"/>
    <s v="Y"/>
    <s v="No"/>
    <n v="18"/>
    <n v="3"/>
    <n v="3"/>
    <n v="80"/>
    <n v="1"/>
    <n v="9"/>
    <n v="2"/>
    <n v="2"/>
    <n v="1"/>
    <n v="1"/>
  </r>
  <r>
    <x v="649"/>
    <n v="34"/>
    <s v="26-35"/>
    <x v="1"/>
    <s v="Travel_Rarely"/>
    <n v="704"/>
    <x v="1"/>
    <n v="28"/>
    <n v="3"/>
    <s v="Marketing"/>
    <n v="1"/>
    <n v="2035"/>
    <n v="4"/>
    <x v="1"/>
    <n v="95"/>
    <n v="2"/>
    <n v="2"/>
    <s v="Sales Executive"/>
    <n v="3"/>
    <s v="Married"/>
    <n v="6712"/>
    <s v="5k-10k"/>
    <n v="8978"/>
    <n v="1"/>
    <s v="Y"/>
    <s v="No"/>
    <n v="21"/>
    <n v="4"/>
    <n v="4"/>
    <n v="80"/>
    <n v="2"/>
    <n v="8"/>
    <n v="2"/>
    <n v="3"/>
    <n v="1"/>
    <n v="7"/>
  </r>
  <r>
    <x v="650"/>
    <n v="34"/>
    <s v="26-35"/>
    <x v="1"/>
    <s v="TravelRarely"/>
    <n v="628"/>
    <x v="0"/>
    <n v="8"/>
    <n v="3"/>
    <s v="Medical"/>
    <n v="1"/>
    <n v="2068"/>
    <n v="2"/>
    <x v="0"/>
    <n v="82"/>
    <n v="4"/>
    <n v="2"/>
    <s v="Laboratory Technician"/>
    <n v="3"/>
    <s v="Married"/>
    <n v="4404"/>
    <s v="Upto 5k"/>
    <n v="10228"/>
    <n v="2"/>
    <s v="Y"/>
    <s v="No"/>
    <n v="12"/>
    <n v="3"/>
    <n v="1"/>
    <n v="80"/>
    <n v="0"/>
    <n v="6"/>
    <n v="3"/>
    <n v="4"/>
    <n v="1"/>
    <n v="2"/>
  </r>
  <r>
    <x v="650"/>
    <n v="34"/>
    <s v="26-35"/>
    <x v="1"/>
    <s v="TravelRarely"/>
    <n v="628"/>
    <x v="0"/>
    <n v="8"/>
    <n v="3"/>
    <s v="Medical"/>
    <n v="1"/>
    <n v="2068"/>
    <n v="2"/>
    <x v="0"/>
    <n v="82"/>
    <n v="4"/>
    <n v="2"/>
    <s v="Laboratory Technician"/>
    <n v="3"/>
    <s v="Married"/>
    <n v="4404"/>
    <s v="Upto 5k"/>
    <n v="10228"/>
    <n v="2"/>
    <s v="Y"/>
    <s v="No"/>
    <n v="12"/>
    <n v="3"/>
    <n v="1"/>
    <n v="80"/>
    <n v="0"/>
    <n v="6"/>
    <n v="3"/>
    <n v="4"/>
    <n v="1"/>
    <n v="2"/>
  </r>
  <r>
    <x v="651"/>
    <n v="35"/>
    <s v="26-35"/>
    <x v="1"/>
    <s v="Travel_Rarely"/>
    <n v="809"/>
    <x v="0"/>
    <n v="16"/>
    <n v="3"/>
    <s v="Medical"/>
    <n v="1"/>
    <n v="14"/>
    <n v="1"/>
    <x v="0"/>
    <n v="84"/>
    <n v="4"/>
    <n v="1"/>
    <s v="Laboratory Technician"/>
    <n v="2"/>
    <s v="Married"/>
    <n v="2426"/>
    <s v="Upto 5k"/>
    <n v="16479"/>
    <n v="0"/>
    <s v="Y"/>
    <s v="No"/>
    <n v="13"/>
    <n v="3"/>
    <n v="3"/>
    <n v="80"/>
    <n v="1"/>
    <n v="6"/>
    <n v="5"/>
    <n v="3"/>
    <n v="0"/>
    <n v="3"/>
  </r>
  <r>
    <x v="652"/>
    <n v="35"/>
    <s v="26-35"/>
    <x v="1"/>
    <s v="Travel_Rarely"/>
    <n v="890"/>
    <x v="1"/>
    <n v="2"/>
    <n v="3"/>
    <s v="Marketing"/>
    <n v="1"/>
    <n v="49"/>
    <n v="4"/>
    <x v="1"/>
    <n v="97"/>
    <n v="3"/>
    <n v="1"/>
    <s v="Sales Representative"/>
    <n v="4"/>
    <s v="Married"/>
    <n v="2014"/>
    <s v="Upto 5k"/>
    <n v="9687"/>
    <n v="1"/>
    <s v="Y"/>
    <s v="No"/>
    <n v="13"/>
    <n v="3"/>
    <n v="1"/>
    <n v="80"/>
    <n v="0"/>
    <n v="2"/>
    <n v="3"/>
    <n v="3"/>
    <n v="2"/>
    <n v="2"/>
  </r>
  <r>
    <x v="653"/>
    <n v="35"/>
    <s v="26-35"/>
    <x v="1"/>
    <s v="Travel_Rarely"/>
    <n v="464"/>
    <x v="0"/>
    <n v="4"/>
    <n v="2"/>
    <s v="Other"/>
    <n v="1"/>
    <n v="53"/>
    <n v="3"/>
    <x v="0"/>
    <n v="75"/>
    <n v="3"/>
    <n v="1"/>
    <s v="Laboratory Technician"/>
    <n v="4"/>
    <s v="Divorced"/>
    <n v="1951"/>
    <s v="Upto 5k"/>
    <n v="10910"/>
    <n v="1"/>
    <s v="Y"/>
    <s v="No"/>
    <n v="12"/>
    <n v="3"/>
    <n v="3"/>
    <n v="80"/>
    <n v="1"/>
    <n v="1"/>
    <n v="3"/>
    <n v="3"/>
    <n v="0"/>
    <n v="0"/>
  </r>
  <r>
    <x v="654"/>
    <n v="35"/>
    <s v="26-35"/>
    <x v="1"/>
    <s v="Travel_Rarely"/>
    <n v="1229"/>
    <x v="0"/>
    <n v="8"/>
    <n v="1"/>
    <s v="Life Sciences"/>
    <n v="1"/>
    <n v="63"/>
    <n v="4"/>
    <x v="0"/>
    <n v="36"/>
    <n v="4"/>
    <n v="1"/>
    <s v="Laboratory Technician"/>
    <n v="4"/>
    <s v="Married"/>
    <n v="2269"/>
    <s v="Upto 5k"/>
    <n v="4892"/>
    <n v="1"/>
    <s v="Y"/>
    <s v="No"/>
    <n v="19"/>
    <n v="3"/>
    <n v="4"/>
    <n v="80"/>
    <n v="0"/>
    <n v="1"/>
    <n v="2"/>
    <n v="3"/>
    <n v="0"/>
    <n v="1"/>
  </r>
  <r>
    <x v="655"/>
    <n v="35"/>
    <s v="26-35"/>
    <x v="0"/>
    <s v="Non-Travel"/>
    <n v="1097"/>
    <x v="0"/>
    <n v="11"/>
    <n v="2"/>
    <s v="Medical"/>
    <n v="1"/>
    <n v="70"/>
    <n v="3"/>
    <x v="0"/>
    <n v="79"/>
    <n v="2"/>
    <n v="3"/>
    <s v="Healthcare Representative"/>
    <n v="1"/>
    <s v="Married"/>
    <n v="9884"/>
    <s v="5k-10k"/>
    <n v="8302"/>
    <n v="2"/>
    <s v="Y"/>
    <s v="Yes"/>
    <n v="13"/>
    <n v="3"/>
    <n v="3"/>
    <n v="80"/>
    <n v="1"/>
    <n v="10"/>
    <n v="3"/>
    <n v="3"/>
    <n v="2"/>
    <n v="3"/>
  </r>
  <r>
    <x v="656"/>
    <n v="35"/>
    <s v="26-35"/>
    <x v="1"/>
    <s v="Travel_Frequently"/>
    <n v="853"/>
    <x v="1"/>
    <n v="18"/>
    <n v="5"/>
    <s v="Life Sciences"/>
    <n v="1"/>
    <n v="74"/>
    <n v="2"/>
    <x v="0"/>
    <n v="71"/>
    <n v="3"/>
    <n v="3"/>
    <s v="Sales Executive"/>
    <n v="1"/>
    <s v="Married"/>
    <n v="9069"/>
    <s v="5k-10k"/>
    <n v="11031"/>
    <n v="1"/>
    <s v="Y"/>
    <s v="No"/>
    <n v="22"/>
    <n v="4"/>
    <n v="4"/>
    <n v="80"/>
    <n v="1"/>
    <n v="9"/>
    <n v="3"/>
    <n v="2"/>
    <n v="1"/>
    <n v="8"/>
  </r>
  <r>
    <x v="657"/>
    <n v="35"/>
    <s v="26-35"/>
    <x v="0"/>
    <s v="Travel_Rarely"/>
    <n v="1142"/>
    <x v="0"/>
    <n v="23"/>
    <n v="4"/>
    <s v="Medical"/>
    <n v="1"/>
    <n v="75"/>
    <n v="3"/>
    <x v="1"/>
    <n v="30"/>
    <n v="3"/>
    <n v="1"/>
    <s v="Laboratory Technician"/>
    <n v="1"/>
    <s v="Married"/>
    <n v="4014"/>
    <s v="Upto 5k"/>
    <n v="16002"/>
    <n v="3"/>
    <s v="Y"/>
    <s v="Yes"/>
    <n v="15"/>
    <n v="3"/>
    <n v="3"/>
    <n v="80"/>
    <n v="1"/>
    <n v="4"/>
    <n v="3"/>
    <n v="3"/>
    <n v="2"/>
    <n v="2"/>
  </r>
  <r>
    <x v="658"/>
    <n v="35"/>
    <s v="26-35"/>
    <x v="1"/>
    <s v="Travel_Frequently"/>
    <n v="664"/>
    <x v="0"/>
    <n v="1"/>
    <n v="3"/>
    <s v="Medical"/>
    <n v="1"/>
    <n v="88"/>
    <n v="2"/>
    <x v="0"/>
    <n v="79"/>
    <n v="3"/>
    <n v="1"/>
    <s v="Research Scientist"/>
    <n v="1"/>
    <s v="Married"/>
    <n v="2194"/>
    <s v="Upto 5k"/>
    <n v="5868"/>
    <n v="4"/>
    <s v="Y"/>
    <s v="No"/>
    <n v="13"/>
    <n v="3"/>
    <n v="4"/>
    <n v="80"/>
    <n v="1"/>
    <n v="5"/>
    <n v="2"/>
    <n v="2"/>
    <n v="1"/>
    <n v="2"/>
  </r>
  <r>
    <x v="659"/>
    <n v="35"/>
    <s v="26-35"/>
    <x v="1"/>
    <s v="Travel_Rarely"/>
    <n v="776"/>
    <x v="1"/>
    <n v="1"/>
    <n v="4"/>
    <s v="Marketing"/>
    <n v="1"/>
    <n v="100"/>
    <n v="3"/>
    <x v="0"/>
    <n v="32"/>
    <n v="2"/>
    <n v="2"/>
    <s v="Sales Executive"/>
    <n v="1"/>
    <s v="Single"/>
    <n v="4312"/>
    <s v="Upto 5k"/>
    <n v="23016"/>
    <n v="0"/>
    <s v="Y"/>
    <s v="No"/>
    <n v="14"/>
    <n v="3"/>
    <n v="2"/>
    <n v="80"/>
    <n v="0"/>
    <n v="16"/>
    <n v="2"/>
    <n v="3"/>
    <n v="2"/>
    <m/>
  </r>
  <r>
    <x v="660"/>
    <n v="35"/>
    <s v="26-35"/>
    <x v="1"/>
    <s v="Travel_Rarely"/>
    <n v="1214"/>
    <x v="0"/>
    <n v="1"/>
    <n v="3"/>
    <s v="Medical"/>
    <n v="1"/>
    <n v="105"/>
    <n v="2"/>
    <x v="0"/>
    <n v="30"/>
    <n v="2"/>
    <n v="1"/>
    <s v="Research Scientist"/>
    <n v="3"/>
    <s v="Single"/>
    <n v="2859"/>
    <s v="Upto 5k"/>
    <n v="26278"/>
    <n v="1"/>
    <s v="Y"/>
    <s v="No"/>
    <n v="18"/>
    <n v="3"/>
    <n v="1"/>
    <n v="80"/>
    <n v="0"/>
    <n v="6"/>
    <n v="3"/>
    <n v="3"/>
    <n v="0"/>
    <n v="4"/>
  </r>
  <r>
    <x v="661"/>
    <n v="35"/>
    <s v="26-35"/>
    <x v="1"/>
    <s v="Travel_Rarely"/>
    <n v="662"/>
    <x v="1"/>
    <n v="1"/>
    <n v="5"/>
    <s v="Marketing"/>
    <n v="1"/>
    <n v="204"/>
    <n v="3"/>
    <x v="0"/>
    <n v="94"/>
    <n v="3"/>
    <n v="3"/>
    <s v="Sales Executive"/>
    <n v="2"/>
    <s v="Married"/>
    <n v="7295"/>
    <s v="5k-10k"/>
    <n v="11439"/>
    <n v="1"/>
    <s v="Y"/>
    <s v="No"/>
    <n v="13"/>
    <n v="3"/>
    <n v="1"/>
    <n v="80"/>
    <n v="2"/>
    <n v="10"/>
    <n v="3"/>
    <n v="3"/>
    <n v="0"/>
    <n v="6"/>
  </r>
  <r>
    <x v="662"/>
    <n v="35"/>
    <s v="26-35"/>
    <x v="0"/>
    <s v="Travel_Rarely"/>
    <n v="556"/>
    <x v="0"/>
    <n v="23"/>
    <n v="2"/>
    <s v="Life Sciences"/>
    <n v="1"/>
    <n v="261"/>
    <n v="2"/>
    <x v="0"/>
    <n v="50"/>
    <n v="2"/>
    <n v="2"/>
    <s v="Manufacturing Director"/>
    <n v="3"/>
    <s v="Married"/>
    <n v="5916"/>
    <s v="5k-10k"/>
    <n v="15497"/>
    <n v="3"/>
    <s v="Y"/>
    <s v="Yes"/>
    <n v="13"/>
    <n v="3"/>
    <n v="1"/>
    <n v="80"/>
    <n v="0"/>
    <n v="8"/>
    <n v="1"/>
    <n v="3"/>
    <n v="0"/>
    <n v="1"/>
  </r>
  <r>
    <x v="663"/>
    <n v="35"/>
    <s v="26-35"/>
    <x v="1"/>
    <s v="Travel_Frequently"/>
    <n v="138"/>
    <x v="0"/>
    <n v="2"/>
    <n v="3"/>
    <s v="Medical"/>
    <n v="1"/>
    <n v="269"/>
    <n v="2"/>
    <x v="1"/>
    <n v="37"/>
    <n v="3"/>
    <n v="2"/>
    <s v="Laboratory Technician"/>
    <n v="2"/>
    <s v="Single"/>
    <n v="4425"/>
    <s v="Upto 5k"/>
    <n v="15986"/>
    <n v="5"/>
    <s v="Y"/>
    <s v="No"/>
    <n v="11"/>
    <n v="3"/>
    <n v="4"/>
    <n v="80"/>
    <n v="0"/>
    <n v="10"/>
    <n v="5"/>
    <n v="3"/>
    <n v="1"/>
    <n v="2"/>
  </r>
  <r>
    <x v="664"/>
    <n v="35"/>
    <s v="26-35"/>
    <x v="1"/>
    <s v="Travel_Frequently"/>
    <n v="944"/>
    <x v="1"/>
    <n v="1"/>
    <n v="3"/>
    <s v="Marketing"/>
    <n v="1"/>
    <n v="314"/>
    <n v="3"/>
    <x v="1"/>
    <n v="92"/>
    <n v="3"/>
    <n v="3"/>
    <s v="Sales Executive"/>
    <n v="3"/>
    <s v="Single"/>
    <n v="8789"/>
    <s v="5k-10k"/>
    <n v="9096"/>
    <n v="1"/>
    <s v="Y"/>
    <s v="No"/>
    <n v="14"/>
    <n v="3"/>
    <n v="1"/>
    <n v="80"/>
    <n v="0"/>
    <n v="10"/>
    <n v="3"/>
    <n v="4"/>
    <n v="0"/>
    <n v="8"/>
  </r>
  <r>
    <x v="665"/>
    <n v="35"/>
    <s v="26-35"/>
    <x v="1"/>
    <s v="Travel_Rarely"/>
    <n v="1315"/>
    <x v="0"/>
    <n v="22"/>
    <n v="3"/>
    <s v="Life Sciences"/>
    <n v="1"/>
    <n v="381"/>
    <n v="2"/>
    <x v="1"/>
    <n v="71"/>
    <n v="4"/>
    <n v="3"/>
    <s v="Manager"/>
    <n v="2"/>
    <s v="Divorced"/>
    <n v="11996"/>
    <s v="10k-15k"/>
    <n v="19100"/>
    <n v="7"/>
    <s v="Y"/>
    <s v="No"/>
    <n v="18"/>
    <n v="3"/>
    <n v="2"/>
    <n v="80"/>
    <n v="1"/>
    <n v="10"/>
    <n v="6"/>
    <n v="2"/>
    <n v="6"/>
    <n v="2"/>
  </r>
  <r>
    <x v="666"/>
    <n v="35"/>
    <s v="26-35"/>
    <x v="1"/>
    <s v="Travel_Rarely"/>
    <n v="1232"/>
    <x v="1"/>
    <n v="16"/>
    <n v="3"/>
    <s v="Marketing"/>
    <n v="1"/>
    <n v="406"/>
    <n v="3"/>
    <x v="0"/>
    <n v="96"/>
    <n v="3"/>
    <n v="3"/>
    <s v="Sales Executive"/>
    <n v="2"/>
    <s v="Married"/>
    <n v="8020"/>
    <s v="5k-10k"/>
    <n v="5100"/>
    <n v="0"/>
    <s v="Y"/>
    <s v="No"/>
    <n v="15"/>
    <n v="3"/>
    <n v="3"/>
    <n v="80"/>
    <n v="2"/>
    <n v="12"/>
    <n v="3"/>
    <n v="2"/>
    <n v="6"/>
    <n v="9"/>
  </r>
  <r>
    <x v="667"/>
    <n v="35"/>
    <s v="26-35"/>
    <x v="1"/>
    <s v="Travel_Rarely"/>
    <n v="1296"/>
    <x v="0"/>
    <n v="5"/>
    <n v="4"/>
    <s v="Technical Degree"/>
    <n v="1"/>
    <n v="464"/>
    <n v="3"/>
    <x v="0"/>
    <n v="62"/>
    <n v="3"/>
    <n v="3"/>
    <s v="Manufacturing Director"/>
    <n v="2"/>
    <s v="Single"/>
    <n v="8095"/>
    <s v="5k-10k"/>
    <n v="18264"/>
    <n v="0"/>
    <s v="Y"/>
    <s v="No"/>
    <n v="13"/>
    <n v="3"/>
    <n v="4"/>
    <n v="80"/>
    <n v="0"/>
    <n v="17"/>
    <n v="5"/>
    <n v="3"/>
    <n v="0"/>
    <n v="13"/>
  </r>
  <r>
    <x v="668"/>
    <n v="35"/>
    <s v="26-35"/>
    <x v="1"/>
    <s v="Travel_Rarely"/>
    <n v="755"/>
    <x v="0"/>
    <n v="9"/>
    <n v="4"/>
    <s v="Life Sciences"/>
    <n v="1"/>
    <n v="496"/>
    <n v="3"/>
    <x v="0"/>
    <n v="97"/>
    <n v="2"/>
    <n v="2"/>
    <s v="Healthcare Representative"/>
    <n v="2"/>
    <s v="Single"/>
    <n v="6540"/>
    <s v="5k-10k"/>
    <n v="19394"/>
    <n v="9"/>
    <s v="Y"/>
    <s v="No"/>
    <n v="19"/>
    <n v="3"/>
    <n v="3"/>
    <n v="80"/>
    <n v="0"/>
    <n v="10"/>
    <n v="5"/>
    <n v="3"/>
    <n v="0"/>
    <n v="0"/>
  </r>
  <r>
    <x v="669"/>
    <n v="35"/>
    <s v="26-35"/>
    <x v="1"/>
    <s v="Travel_Rarely"/>
    <n v="144"/>
    <x v="0"/>
    <n v="22"/>
    <n v="3"/>
    <s v="Life Sciences"/>
    <n v="1"/>
    <n v="577"/>
    <n v="4"/>
    <x v="0"/>
    <n v="46"/>
    <n v="1"/>
    <n v="1"/>
    <s v="Laboratory Technician"/>
    <n v="3"/>
    <s v="Single"/>
    <n v="4230"/>
    <s v="Upto 5k"/>
    <n v="19225"/>
    <n v="0"/>
    <s v="Y"/>
    <s v="No"/>
    <n v="15"/>
    <n v="3"/>
    <n v="3"/>
    <n v="80"/>
    <n v="0"/>
    <n v="6"/>
    <n v="2"/>
    <n v="3"/>
    <n v="4"/>
    <n v="3"/>
  </r>
  <r>
    <x v="670"/>
    <n v="35"/>
    <s v="26-35"/>
    <x v="0"/>
    <s v="Travel_Rarely"/>
    <n v="1276"/>
    <x v="0"/>
    <n v="16"/>
    <n v="3"/>
    <s v="Life Sciences"/>
    <n v="1"/>
    <n v="586"/>
    <n v="4"/>
    <x v="0"/>
    <n v="72"/>
    <n v="3"/>
    <n v="3"/>
    <s v="Healthcare Representative"/>
    <n v="3"/>
    <s v="Married"/>
    <n v="7632"/>
    <s v="5k-10k"/>
    <n v="14295"/>
    <n v="4"/>
    <s v="Y"/>
    <s v="Yes"/>
    <n v="12"/>
    <n v="3"/>
    <n v="3"/>
    <n v="80"/>
    <n v="0"/>
    <n v="10"/>
    <n v="2"/>
    <n v="3"/>
    <n v="0"/>
    <n v="0"/>
  </r>
  <r>
    <x v="671"/>
    <n v="35"/>
    <s v="26-35"/>
    <x v="1"/>
    <s v="Travel_Rarely"/>
    <n v="619"/>
    <x v="1"/>
    <n v="1"/>
    <n v="3"/>
    <s v="Marketing"/>
    <n v="1"/>
    <n v="600"/>
    <n v="2"/>
    <x v="0"/>
    <n v="85"/>
    <n v="3"/>
    <n v="2"/>
    <s v="Sales Executive"/>
    <n v="3"/>
    <s v="Married"/>
    <n v="4717"/>
    <s v="Upto 5k"/>
    <n v="18659"/>
    <n v="9"/>
    <s v="Y"/>
    <s v="No"/>
    <n v="11"/>
    <n v="3"/>
    <n v="3"/>
    <n v="80"/>
    <n v="0"/>
    <n v="15"/>
    <n v="2"/>
    <n v="3"/>
    <n v="6"/>
    <n v="9"/>
  </r>
  <r>
    <x v="672"/>
    <n v="35"/>
    <s v="26-35"/>
    <x v="1"/>
    <s v="Travel_Rarely"/>
    <n v="195"/>
    <x v="1"/>
    <n v="1"/>
    <n v="3"/>
    <s v="Medical"/>
    <n v="1"/>
    <n v="620"/>
    <n v="1"/>
    <x v="1"/>
    <n v="80"/>
    <n v="3"/>
    <n v="2"/>
    <s v="Sales Executive"/>
    <n v="3"/>
    <s v="Single"/>
    <n v="4859"/>
    <s v="Upto 5k"/>
    <n v="6698"/>
    <n v="1"/>
    <s v="Y"/>
    <s v="No"/>
    <n v="16"/>
    <n v="3"/>
    <n v="4"/>
    <n v="80"/>
    <n v="0"/>
    <n v="5"/>
    <n v="3"/>
    <n v="3"/>
    <n v="0"/>
    <n v="3"/>
  </r>
  <r>
    <x v="673"/>
    <n v="35"/>
    <s v="26-35"/>
    <x v="1"/>
    <s v="Travel_Rarely"/>
    <n v="538"/>
    <x v="0"/>
    <n v="25"/>
    <n v="2"/>
    <s v="Other"/>
    <n v="1"/>
    <n v="652"/>
    <n v="1"/>
    <x v="0"/>
    <n v="54"/>
    <n v="2"/>
    <n v="2"/>
    <s v="Laboratory Technician"/>
    <n v="4"/>
    <s v="Single"/>
    <n v="3681"/>
    <s v="Upto 5k"/>
    <n v="14004"/>
    <n v="4"/>
    <s v="Y"/>
    <s v="No"/>
    <n v="14"/>
    <n v="3"/>
    <n v="4"/>
    <n v="80"/>
    <n v="0"/>
    <n v="9"/>
    <n v="3"/>
    <n v="3"/>
    <n v="0"/>
    <n v="2"/>
  </r>
  <r>
    <x v="674"/>
    <n v="35"/>
    <s v="26-35"/>
    <x v="1"/>
    <s v="Travel_Rarely"/>
    <n v="1017"/>
    <x v="0"/>
    <n v="6"/>
    <n v="4"/>
    <s v="Life Sciences"/>
    <n v="1"/>
    <n v="691"/>
    <n v="2"/>
    <x v="0"/>
    <n v="82"/>
    <n v="1"/>
    <n v="2"/>
    <s v="Research Scientist"/>
    <n v="4"/>
    <s v="Single"/>
    <n v="6646"/>
    <s v="5k-10k"/>
    <n v="19368"/>
    <n v="1"/>
    <s v="Y"/>
    <s v="No"/>
    <n v="13"/>
    <n v="3"/>
    <n v="2"/>
    <n v="80"/>
    <n v="0"/>
    <n v="17"/>
    <n v="3"/>
    <n v="3"/>
    <n v="11"/>
    <n v="8"/>
  </r>
  <r>
    <x v="675"/>
    <n v="35"/>
    <s v="26-35"/>
    <x v="1"/>
    <s v="Non-Travel"/>
    <n v="727"/>
    <x v="0"/>
    <n v="3"/>
    <n v="3"/>
    <s v="Life Sciences"/>
    <n v="1"/>
    <n v="704"/>
    <n v="3"/>
    <x v="0"/>
    <n v="41"/>
    <n v="2"/>
    <n v="1"/>
    <s v="Laboratory Technician"/>
    <n v="3"/>
    <s v="Married"/>
    <n v="1281"/>
    <s v="Upto 5k"/>
    <n v="16900"/>
    <n v="1"/>
    <s v="Y"/>
    <s v="No"/>
    <n v="18"/>
    <n v="3"/>
    <n v="3"/>
    <n v="80"/>
    <n v="2"/>
    <n v="1"/>
    <n v="3"/>
    <n v="3"/>
    <n v="0"/>
    <n v="0"/>
  </r>
  <r>
    <x v="676"/>
    <n v="35"/>
    <s v="26-35"/>
    <x v="1"/>
    <s v="Non-Travel"/>
    <n v="1225"/>
    <x v="0"/>
    <n v="2"/>
    <n v="4"/>
    <s v="Life Sciences"/>
    <n v="1"/>
    <n v="771"/>
    <n v="4"/>
    <x v="1"/>
    <n v="61"/>
    <n v="3"/>
    <n v="2"/>
    <s v="Healthcare Representative"/>
    <n v="1"/>
    <s v="Divorced"/>
    <n v="5093"/>
    <s v="5k-10k"/>
    <n v="4761"/>
    <n v="2"/>
    <s v="Y"/>
    <s v="No"/>
    <n v="11"/>
    <n v="3"/>
    <n v="1"/>
    <n v="80"/>
    <n v="1"/>
    <n v="16"/>
    <n v="2"/>
    <n v="4"/>
    <n v="0"/>
    <n v="0"/>
  </r>
  <r>
    <x v="677"/>
    <n v="35"/>
    <s v="26-35"/>
    <x v="1"/>
    <s v="Travel_Rarely"/>
    <n v="384"/>
    <x v="1"/>
    <n v="8"/>
    <n v="4"/>
    <s v="Life Sciences"/>
    <n v="1"/>
    <n v="805"/>
    <n v="1"/>
    <x v="1"/>
    <n v="72"/>
    <n v="3"/>
    <n v="1"/>
    <s v="Sales Representative"/>
    <n v="4"/>
    <s v="Married"/>
    <n v="2572"/>
    <s v="Upto 5k"/>
    <n v="20317"/>
    <n v="1"/>
    <s v="Y"/>
    <s v="No"/>
    <n v="16"/>
    <n v="3"/>
    <n v="2"/>
    <n v="80"/>
    <n v="1"/>
    <n v="3"/>
    <n v="1"/>
    <n v="2"/>
    <n v="0"/>
    <n v="2"/>
  </r>
  <r>
    <x v="678"/>
    <n v="35"/>
    <s v="26-35"/>
    <x v="1"/>
    <s v="Travel_Rarely"/>
    <n v="1258"/>
    <x v="0"/>
    <n v="1"/>
    <n v="4"/>
    <s v="Life Sciences"/>
    <n v="1"/>
    <n v="826"/>
    <n v="4"/>
    <x v="1"/>
    <n v="40"/>
    <n v="4"/>
    <n v="1"/>
    <s v="Research Scientist"/>
    <n v="3"/>
    <s v="Single"/>
    <n v="2506"/>
    <s v="Upto 5k"/>
    <n v="13301"/>
    <n v="3"/>
    <s v="Y"/>
    <s v="No"/>
    <n v="13"/>
    <n v="3"/>
    <n v="3"/>
    <n v="80"/>
    <n v="0"/>
    <n v="7"/>
    <n v="0"/>
    <n v="3"/>
    <n v="2"/>
    <n v="2"/>
  </r>
  <r>
    <x v="679"/>
    <n v="35"/>
    <s v="26-35"/>
    <x v="1"/>
    <s v="Travel_Rarely"/>
    <n v="950"/>
    <x v="0"/>
    <n v="7"/>
    <n v="3"/>
    <s v="Other"/>
    <n v="1"/>
    <n v="845"/>
    <n v="3"/>
    <x v="0"/>
    <n v="59"/>
    <n v="3"/>
    <n v="3"/>
    <s v="Manufacturing Director"/>
    <n v="3"/>
    <s v="Single"/>
    <n v="10221"/>
    <s v="10k-15k"/>
    <n v="18869"/>
    <n v="3"/>
    <s v="Y"/>
    <s v="No"/>
    <n v="21"/>
    <n v="4"/>
    <n v="2"/>
    <n v="80"/>
    <n v="0"/>
    <n v="17"/>
    <n v="3"/>
    <n v="4"/>
    <n v="1"/>
    <n v="6"/>
  </r>
  <r>
    <x v="680"/>
    <n v="35"/>
    <s v="26-35"/>
    <x v="1"/>
    <s v="Travel_Rarely"/>
    <n v="1343"/>
    <x v="0"/>
    <n v="27"/>
    <n v="1"/>
    <s v="Medical"/>
    <n v="1"/>
    <n v="856"/>
    <n v="3"/>
    <x v="1"/>
    <n v="53"/>
    <n v="2"/>
    <n v="1"/>
    <s v="Research Scientist"/>
    <n v="1"/>
    <s v="Single"/>
    <n v="2559"/>
    <s v="Upto 5k"/>
    <n v="17852"/>
    <n v="1"/>
    <s v="Y"/>
    <s v="No"/>
    <n v="11"/>
    <n v="3"/>
    <n v="4"/>
    <n v="80"/>
    <n v="0"/>
    <n v="6"/>
    <n v="3"/>
    <n v="2"/>
    <n v="1"/>
    <n v="1"/>
  </r>
  <r>
    <x v="681"/>
    <n v="35"/>
    <s v="26-35"/>
    <x v="0"/>
    <s v="Travel_Rarely"/>
    <n v="607"/>
    <x v="0"/>
    <n v="9"/>
    <n v="3"/>
    <s v="Life Sciences"/>
    <n v="1"/>
    <n v="880"/>
    <n v="4"/>
    <x v="1"/>
    <n v="66"/>
    <n v="2"/>
    <n v="3"/>
    <s v="Manufacturing Director"/>
    <n v="3"/>
    <s v="Married"/>
    <n v="10685"/>
    <s v="10k-15k"/>
    <n v="23457"/>
    <n v="1"/>
    <s v="Y"/>
    <s v="Yes"/>
    <n v="20"/>
    <n v="4"/>
    <n v="2"/>
    <n v="80"/>
    <n v="1"/>
    <n v="17"/>
    <n v="2"/>
    <n v="3"/>
    <n v="5"/>
    <n v="15"/>
  </r>
  <r>
    <x v="682"/>
    <n v="35"/>
    <s v="26-35"/>
    <x v="0"/>
    <s v="Travel_Frequently"/>
    <n v="130"/>
    <x v="0"/>
    <n v="25"/>
    <n v="4"/>
    <s v="Life Sciences"/>
    <n v="1"/>
    <n v="881"/>
    <n v="4"/>
    <x v="1"/>
    <n v="96"/>
    <n v="3"/>
    <n v="1"/>
    <s v="Research Scientist"/>
    <n v="2"/>
    <s v="Divorced"/>
    <n v="2022"/>
    <s v="Upto 5k"/>
    <n v="16612"/>
    <n v="1"/>
    <s v="Y"/>
    <s v="Yes"/>
    <n v="19"/>
    <n v="3"/>
    <n v="1"/>
    <n v="80"/>
    <n v="1"/>
    <n v="10"/>
    <n v="3"/>
    <n v="2"/>
    <n v="7"/>
    <n v="8"/>
  </r>
  <r>
    <x v="683"/>
    <n v="35"/>
    <s v="26-35"/>
    <x v="1"/>
    <s v="Travel_Rarely"/>
    <n v="672"/>
    <x v="0"/>
    <n v="25"/>
    <n v="3"/>
    <s v="Technical Degree"/>
    <n v="1"/>
    <n v="899"/>
    <n v="4"/>
    <x v="0"/>
    <n v="78"/>
    <n v="2"/>
    <n v="3"/>
    <s v="Manufacturing Director"/>
    <n v="2"/>
    <s v="Married"/>
    <n v="10903"/>
    <s v="10k-15k"/>
    <n v="9129"/>
    <n v="3"/>
    <s v="Y"/>
    <s v="No"/>
    <n v="16"/>
    <n v="3"/>
    <n v="1"/>
    <n v="80"/>
    <n v="0"/>
    <n v="16"/>
    <n v="2"/>
    <n v="3"/>
    <n v="4"/>
    <n v="8"/>
  </r>
  <r>
    <x v="684"/>
    <n v="35"/>
    <s v="26-35"/>
    <x v="0"/>
    <s v="Travel_Rarely"/>
    <n v="1137"/>
    <x v="0"/>
    <n v="21"/>
    <n v="1"/>
    <s v="Life Sciences"/>
    <n v="1"/>
    <n v="942"/>
    <n v="4"/>
    <x v="1"/>
    <n v="51"/>
    <n v="3"/>
    <n v="2"/>
    <s v="Healthcare Representative"/>
    <n v="4"/>
    <s v="Married"/>
    <n v="4014"/>
    <s v="Upto 5k"/>
    <n v="19170"/>
    <n v="1"/>
    <s v="Y"/>
    <s v="Yes"/>
    <n v="25"/>
    <n v="4"/>
    <n v="4"/>
    <n v="80"/>
    <n v="1"/>
    <n v="10"/>
    <n v="2"/>
    <n v="1"/>
    <n v="0"/>
    <n v="7"/>
  </r>
  <r>
    <x v="685"/>
    <n v="35"/>
    <s v="26-35"/>
    <x v="1"/>
    <s v="Travel_Rarely"/>
    <n v="1219"/>
    <x v="1"/>
    <n v="18"/>
    <n v="3"/>
    <s v="Medical"/>
    <n v="1"/>
    <n v="975"/>
    <n v="3"/>
    <x v="1"/>
    <n v="86"/>
    <n v="3"/>
    <n v="2"/>
    <s v="Sales Executive"/>
    <n v="3"/>
    <s v="Married"/>
    <n v="4601"/>
    <s v="Upto 5k"/>
    <n v="6179"/>
    <n v="1"/>
    <s v="Y"/>
    <s v="No"/>
    <n v="16"/>
    <n v="3"/>
    <n v="2"/>
    <n v="80"/>
    <n v="0"/>
    <n v="5"/>
    <n v="3"/>
    <n v="3"/>
    <n v="1"/>
    <n v="0"/>
  </r>
  <r>
    <x v="686"/>
    <n v="35"/>
    <s v="26-35"/>
    <x v="1"/>
    <s v="Travel_Rarely"/>
    <n v="882"/>
    <x v="1"/>
    <n v="3"/>
    <n v="4"/>
    <s v="Life Sciences"/>
    <n v="1"/>
    <n v="984"/>
    <n v="4"/>
    <x v="0"/>
    <n v="92"/>
    <n v="3"/>
    <n v="3"/>
    <s v="Sales Executive"/>
    <n v="4"/>
    <s v="Divorced"/>
    <n v="7823"/>
    <s v="5k-10k"/>
    <n v="6812"/>
    <n v="6"/>
    <s v="Y"/>
    <s v="No"/>
    <n v="13"/>
    <n v="3"/>
    <n v="2"/>
    <n v="80"/>
    <n v="1"/>
    <n v="12"/>
    <n v="2"/>
    <n v="3"/>
    <n v="0"/>
    <n v="8"/>
  </r>
  <r>
    <x v="687"/>
    <n v="35"/>
    <s v="26-35"/>
    <x v="0"/>
    <s v="Travel_Rarely"/>
    <n v="622"/>
    <x v="0"/>
    <n v="14"/>
    <n v="4"/>
    <s v="Other"/>
    <n v="1"/>
    <n v="1010"/>
    <n v="3"/>
    <x v="0"/>
    <n v="39"/>
    <n v="2"/>
    <n v="1"/>
    <s v="Laboratory Technician"/>
    <n v="2"/>
    <s v="Divorced"/>
    <n v="3743"/>
    <s v="Upto 5k"/>
    <n v="10074"/>
    <n v="1"/>
    <s v="Y"/>
    <s v="Yes"/>
    <n v="24"/>
    <n v="4"/>
    <n v="4"/>
    <n v="80"/>
    <n v="1"/>
    <n v="5"/>
    <n v="2"/>
    <n v="1"/>
    <n v="0"/>
    <n v="2"/>
  </r>
  <r>
    <x v="688"/>
    <n v="35"/>
    <s v="26-35"/>
    <x v="0"/>
    <s v="Travel_Rarely"/>
    <n v="583"/>
    <x v="0"/>
    <n v="25"/>
    <n v="4"/>
    <s v="Medical"/>
    <n v="1"/>
    <n v="1014"/>
    <n v="3"/>
    <x v="1"/>
    <n v="57"/>
    <n v="3"/>
    <n v="3"/>
    <s v="Healthcare Representative"/>
    <n v="3"/>
    <s v="Divorced"/>
    <n v="10388"/>
    <s v="10k-15k"/>
    <n v="6975"/>
    <n v="1"/>
    <s v="Y"/>
    <s v="Yes"/>
    <n v="11"/>
    <n v="3"/>
    <n v="3"/>
    <n v="80"/>
    <n v="1"/>
    <n v="16"/>
    <n v="3"/>
    <n v="2"/>
    <n v="10"/>
    <n v="1"/>
  </r>
  <r>
    <x v="689"/>
    <n v="35"/>
    <s v="26-35"/>
    <x v="1"/>
    <s v="Travel_Rarely"/>
    <n v="802"/>
    <x v="0"/>
    <n v="10"/>
    <n v="3"/>
    <s v="Other"/>
    <n v="1"/>
    <n v="1028"/>
    <n v="2"/>
    <x v="0"/>
    <n v="45"/>
    <n v="3"/>
    <n v="1"/>
    <s v="Laboratory Technician"/>
    <n v="4"/>
    <s v="Divorced"/>
    <n v="3917"/>
    <s v="Upto 5k"/>
    <n v="9541"/>
    <n v="1"/>
    <s v="Y"/>
    <s v="No"/>
    <n v="20"/>
    <n v="4"/>
    <n v="1"/>
    <n v="80"/>
    <n v="1"/>
    <n v="3"/>
    <n v="4"/>
    <n v="2"/>
    <n v="1"/>
    <n v="2"/>
  </r>
  <r>
    <x v="690"/>
    <n v="35"/>
    <s v="26-35"/>
    <x v="0"/>
    <s v="Travel_Rarely"/>
    <n v="1204"/>
    <x v="1"/>
    <n v="4"/>
    <n v="3"/>
    <s v="Technical Degree"/>
    <n v="1"/>
    <n v="1100"/>
    <n v="4"/>
    <x v="0"/>
    <n v="86"/>
    <n v="3"/>
    <n v="3"/>
    <s v="Sales Executive"/>
    <n v="1"/>
    <s v="Single"/>
    <n v="9582"/>
    <s v="5k-10k"/>
    <n v="10333"/>
    <n v="0"/>
    <s v="Y"/>
    <s v="Yes"/>
    <n v="22"/>
    <n v="4"/>
    <n v="1"/>
    <n v="80"/>
    <n v="0"/>
    <n v="9"/>
    <n v="2"/>
    <n v="3"/>
    <n v="4"/>
    <n v="7"/>
  </r>
  <r>
    <x v="691"/>
    <n v="35"/>
    <s v="26-35"/>
    <x v="1"/>
    <s v="Travel_Frequently"/>
    <n v="1182"/>
    <x v="1"/>
    <n v="11"/>
    <n v="2"/>
    <s v="Marketing"/>
    <n v="1"/>
    <n v="1137"/>
    <n v="4"/>
    <x v="0"/>
    <n v="54"/>
    <n v="3"/>
    <n v="2"/>
    <s v="Sales Executive"/>
    <n v="4"/>
    <s v="Divorced"/>
    <n v="4968"/>
    <s v="Upto 5k"/>
    <n v="18500"/>
    <n v="1"/>
    <s v="Y"/>
    <s v="No"/>
    <n v="11"/>
    <n v="3"/>
    <n v="4"/>
    <n v="80"/>
    <n v="1"/>
    <n v="5"/>
    <n v="3"/>
    <n v="3"/>
    <n v="0"/>
    <n v="2"/>
  </r>
  <r>
    <x v="692"/>
    <n v="35"/>
    <s v="26-35"/>
    <x v="1"/>
    <s v="Travel_Rarely"/>
    <n v="528"/>
    <x v="3"/>
    <n v="8"/>
    <n v="4"/>
    <s v="Technical Degree"/>
    <n v="1"/>
    <n v="1164"/>
    <n v="3"/>
    <x v="0"/>
    <n v="100"/>
    <n v="3"/>
    <n v="1"/>
    <s v="Human Resources"/>
    <n v="3"/>
    <s v="Single"/>
    <n v="4323"/>
    <s v="Upto 5k"/>
    <n v="7108"/>
    <n v="1"/>
    <s v="Y"/>
    <s v="No"/>
    <n v="17"/>
    <n v="3"/>
    <n v="2"/>
    <n v="80"/>
    <n v="0"/>
    <n v="6"/>
    <n v="2"/>
    <n v="1"/>
    <n v="1"/>
    <n v="4"/>
  </r>
  <r>
    <x v="693"/>
    <n v="35"/>
    <s v="26-35"/>
    <x v="1"/>
    <s v="Travel_Rarely"/>
    <n v="982"/>
    <x v="0"/>
    <n v="1"/>
    <n v="4"/>
    <s v="Medical"/>
    <n v="1"/>
    <n v="1172"/>
    <n v="4"/>
    <x v="0"/>
    <n v="58"/>
    <n v="2"/>
    <n v="1"/>
    <s v="Laboratory Technician"/>
    <n v="3"/>
    <s v="Married"/>
    <n v="2258"/>
    <s v="Upto 5k"/>
    <n v="16340"/>
    <n v="6"/>
    <s v="Y"/>
    <s v="No"/>
    <n v="12"/>
    <n v="3"/>
    <n v="2"/>
    <n v="80"/>
    <n v="1"/>
    <n v="10"/>
    <n v="2"/>
    <n v="3"/>
    <n v="1"/>
    <n v="7"/>
  </r>
  <r>
    <x v="694"/>
    <n v="35"/>
    <s v="26-35"/>
    <x v="1"/>
    <s v="Travel_Rarely"/>
    <n v="819"/>
    <x v="0"/>
    <n v="2"/>
    <n v="3"/>
    <s v="Life Sciences"/>
    <n v="1"/>
    <n v="1182"/>
    <n v="3"/>
    <x v="0"/>
    <n v="44"/>
    <n v="2"/>
    <n v="3"/>
    <s v="Manufacturing Director"/>
    <n v="2"/>
    <s v="Divorced"/>
    <n v="10274"/>
    <s v="10k-15k"/>
    <n v="19588"/>
    <n v="2"/>
    <s v="Y"/>
    <s v="No"/>
    <n v="18"/>
    <n v="3"/>
    <n v="2"/>
    <n v="80"/>
    <n v="1"/>
    <n v="15"/>
    <n v="2"/>
    <n v="4"/>
    <n v="6"/>
    <n v="4"/>
  </r>
  <r>
    <x v="695"/>
    <n v="35"/>
    <s v="26-35"/>
    <x v="1"/>
    <s v="Travel_Frequently"/>
    <n v="636"/>
    <x v="0"/>
    <n v="4"/>
    <n v="4"/>
    <s v="Other"/>
    <n v="1"/>
    <n v="1185"/>
    <n v="4"/>
    <x v="0"/>
    <n v="47"/>
    <n v="2"/>
    <n v="1"/>
    <s v="Laboratory Technician"/>
    <n v="4"/>
    <s v="Married"/>
    <n v="2376"/>
    <s v="Upto 5k"/>
    <n v="26537"/>
    <n v="1"/>
    <s v="Y"/>
    <s v="No"/>
    <n v="13"/>
    <n v="3"/>
    <n v="2"/>
    <n v="80"/>
    <n v="1"/>
    <n v="2"/>
    <n v="2"/>
    <n v="4"/>
    <n v="2"/>
    <n v="2"/>
  </r>
  <r>
    <x v="696"/>
    <n v="35"/>
    <s v="26-35"/>
    <x v="1"/>
    <s v="Travel_Rarely"/>
    <n v="1361"/>
    <x v="1"/>
    <n v="17"/>
    <n v="4"/>
    <s v="Life Sciences"/>
    <n v="1"/>
    <n v="1218"/>
    <n v="3"/>
    <x v="0"/>
    <n v="94"/>
    <n v="3"/>
    <n v="2"/>
    <s v="Sales Executive"/>
    <n v="1"/>
    <s v="Married"/>
    <n v="8966"/>
    <s v="5k-10k"/>
    <n v="21026"/>
    <n v="3"/>
    <s v="Y"/>
    <s v="Yes"/>
    <n v="15"/>
    <n v="3"/>
    <n v="4"/>
    <n v="80"/>
    <n v="3"/>
    <n v="15"/>
    <n v="2"/>
    <n v="3"/>
    <n v="1"/>
    <n v="7"/>
  </r>
  <r>
    <x v="697"/>
    <n v="35"/>
    <s v="26-35"/>
    <x v="0"/>
    <s v="Non-Travel"/>
    <n v="1212"/>
    <x v="1"/>
    <n v="8"/>
    <n v="2"/>
    <s v="Marketing"/>
    <n v="1"/>
    <n v="1243"/>
    <n v="3"/>
    <x v="1"/>
    <n v="78"/>
    <n v="2"/>
    <n v="3"/>
    <s v="Sales Executive"/>
    <n v="4"/>
    <s v="Married"/>
    <n v="10377"/>
    <s v="10k-15k"/>
    <n v="13755"/>
    <n v="4"/>
    <s v="Y"/>
    <s v="Yes"/>
    <n v="11"/>
    <n v="3"/>
    <n v="2"/>
    <n v="80"/>
    <n v="1"/>
    <n v="16"/>
    <n v="6"/>
    <n v="2"/>
    <n v="4"/>
    <n v="12"/>
  </r>
  <r>
    <x v="698"/>
    <n v="35"/>
    <s v="26-35"/>
    <x v="1"/>
    <s v="Travel_Rarely"/>
    <n v="735"/>
    <x v="0"/>
    <n v="6"/>
    <n v="1"/>
    <s v="Life Sciences"/>
    <n v="1"/>
    <n v="1291"/>
    <n v="3"/>
    <x v="0"/>
    <n v="66"/>
    <n v="3"/>
    <n v="1"/>
    <s v="Research Scientist"/>
    <n v="3"/>
    <s v="Married"/>
    <n v="3506"/>
    <s v="Upto 5k"/>
    <n v="6020"/>
    <n v="0"/>
    <s v="Y"/>
    <s v="Yes"/>
    <n v="14"/>
    <n v="3"/>
    <n v="4"/>
    <n v="80"/>
    <n v="0"/>
    <n v="4"/>
    <n v="3"/>
    <n v="3"/>
    <n v="2"/>
    <n v="2"/>
  </r>
  <r>
    <x v="699"/>
    <n v="35"/>
    <s v="26-35"/>
    <x v="1"/>
    <s v="Travel_Frequently"/>
    <n v="482"/>
    <x v="0"/>
    <n v="4"/>
    <n v="4"/>
    <s v="Life Sciences"/>
    <n v="1"/>
    <n v="1350"/>
    <n v="3"/>
    <x v="0"/>
    <n v="87"/>
    <n v="3"/>
    <n v="2"/>
    <s v="Research Scientist"/>
    <n v="3"/>
    <s v="Single"/>
    <n v="4249"/>
    <s v="Upto 5k"/>
    <n v="2690"/>
    <n v="1"/>
    <s v="Y"/>
    <s v="Yes"/>
    <n v="11"/>
    <n v="3"/>
    <n v="2"/>
    <n v="80"/>
    <n v="0"/>
    <n v="9"/>
    <n v="3"/>
    <n v="3"/>
    <n v="1"/>
    <n v="1"/>
  </r>
  <r>
    <x v="700"/>
    <n v="35"/>
    <s v="26-35"/>
    <x v="1"/>
    <s v="Travel_Rarely"/>
    <n v="817"/>
    <x v="0"/>
    <n v="1"/>
    <n v="3"/>
    <s v="Medical"/>
    <n v="1"/>
    <n v="1369"/>
    <n v="4"/>
    <x v="1"/>
    <n v="60"/>
    <n v="2"/>
    <n v="2"/>
    <s v="Laboratory Technician"/>
    <n v="4"/>
    <s v="Married"/>
    <n v="5363"/>
    <s v="5k-10k"/>
    <n v="10846"/>
    <n v="0"/>
    <s v="Y"/>
    <s v="No"/>
    <n v="12"/>
    <n v="3"/>
    <n v="2"/>
    <n v="80"/>
    <n v="1"/>
    <n v="10"/>
    <n v="0"/>
    <n v="3"/>
    <n v="0"/>
    <n v="0"/>
  </r>
  <r>
    <x v="701"/>
    <n v="35"/>
    <s v="26-35"/>
    <x v="0"/>
    <s v="Travel_Frequently"/>
    <n v="662"/>
    <x v="1"/>
    <n v="18"/>
    <n v="4"/>
    <s v="Marketing"/>
    <n v="1"/>
    <n v="1380"/>
    <n v="4"/>
    <x v="1"/>
    <n v="67"/>
    <n v="3"/>
    <n v="2"/>
    <s v="Sales Executive"/>
    <n v="3"/>
    <s v="Married"/>
    <n v="4614"/>
    <s v="Upto 5k"/>
    <n v="23288"/>
    <n v="0"/>
    <s v="Y"/>
    <s v="Yes"/>
    <n v="18"/>
    <n v="3"/>
    <n v="3"/>
    <n v="80"/>
    <n v="1"/>
    <n v="5"/>
    <n v="0"/>
    <n v="2"/>
    <n v="3"/>
    <n v="2"/>
  </r>
  <r>
    <x v="702"/>
    <n v="35"/>
    <s v="26-35"/>
    <x v="1"/>
    <s v="Travel_Frequently"/>
    <n v="200"/>
    <x v="0"/>
    <n v="18"/>
    <n v="2"/>
    <s v="Life Sciences"/>
    <n v="1"/>
    <n v="1412"/>
    <n v="3"/>
    <x v="0"/>
    <n v="60"/>
    <n v="3"/>
    <n v="3"/>
    <s v="Manufacturing Director"/>
    <n v="4"/>
    <s v="Single"/>
    <n v="9362"/>
    <s v="5k-10k"/>
    <n v="19944"/>
    <n v="2"/>
    <s v="Y"/>
    <s v="No"/>
    <n v="11"/>
    <n v="3"/>
    <n v="3"/>
    <n v="80"/>
    <n v="0"/>
    <n v="10"/>
    <n v="2"/>
    <n v="3"/>
    <n v="2"/>
    <n v="2"/>
  </r>
  <r>
    <x v="703"/>
    <n v="35"/>
    <s v="26-35"/>
    <x v="1"/>
    <s v="Travel_Rarely"/>
    <n v="660"/>
    <x v="1"/>
    <n v="7"/>
    <n v="1"/>
    <s v="Life Sciences"/>
    <n v="1"/>
    <n v="1492"/>
    <n v="4"/>
    <x v="0"/>
    <n v="76"/>
    <n v="3"/>
    <n v="1"/>
    <s v="Sales Representative"/>
    <n v="3"/>
    <s v="Married"/>
    <n v="2404"/>
    <s v="Upto 5k"/>
    <n v="16192"/>
    <n v="1"/>
    <s v="Y"/>
    <s v="No"/>
    <n v="13"/>
    <n v="3"/>
    <n v="1"/>
    <n v="80"/>
    <n v="1"/>
    <n v="1"/>
    <n v="3"/>
    <n v="3"/>
    <n v="0"/>
    <n v="0"/>
  </r>
  <r>
    <x v="704"/>
    <n v="35"/>
    <s v="26-35"/>
    <x v="1"/>
    <s v="Travel_Rarely"/>
    <n v="1029"/>
    <x v="0"/>
    <n v="16"/>
    <n v="3"/>
    <s v="Life Sciences"/>
    <n v="1"/>
    <n v="1529"/>
    <n v="4"/>
    <x v="1"/>
    <n v="91"/>
    <n v="2"/>
    <n v="3"/>
    <s v="Healthcare Representative"/>
    <n v="2"/>
    <s v="Single"/>
    <n v="8606"/>
    <s v="5k-10k"/>
    <n v="21195"/>
    <n v="1"/>
    <s v="Y"/>
    <s v="No"/>
    <n v="19"/>
    <n v="3"/>
    <n v="4"/>
    <n v="80"/>
    <n v="0"/>
    <n v="11"/>
    <n v="3"/>
    <n v="1"/>
    <n v="3"/>
    <n v="3"/>
  </r>
  <r>
    <x v="705"/>
    <n v="35"/>
    <s v="26-35"/>
    <x v="1"/>
    <s v="Travel_Rarely"/>
    <n v="1402"/>
    <x v="1"/>
    <n v="28"/>
    <n v="4"/>
    <s v="Life Sciences"/>
    <n v="1"/>
    <n v="1554"/>
    <n v="2"/>
    <x v="1"/>
    <n v="98"/>
    <n v="2"/>
    <n v="1"/>
    <s v="Sales Representative"/>
    <n v="3"/>
    <s v="Married"/>
    <n v="2430"/>
    <s v="Upto 5k"/>
    <n v="26204"/>
    <n v="0"/>
    <s v="Y"/>
    <s v="No"/>
    <n v="23"/>
    <n v="4"/>
    <n v="1"/>
    <n v="80"/>
    <n v="2"/>
    <n v="6"/>
    <n v="5"/>
    <n v="3"/>
    <n v="4"/>
    <n v="2"/>
  </r>
  <r>
    <x v="706"/>
    <n v="35"/>
    <s v="26-35"/>
    <x v="1"/>
    <s v="Travel_Rarely"/>
    <n v="992"/>
    <x v="0"/>
    <n v="1"/>
    <n v="3"/>
    <s v="Medical"/>
    <n v="1"/>
    <n v="1564"/>
    <n v="4"/>
    <x v="0"/>
    <n v="68"/>
    <n v="2"/>
    <n v="1"/>
    <s v="Laboratory Technician"/>
    <n v="1"/>
    <s v="Single"/>
    <n v="2450"/>
    <s v="Upto 5k"/>
    <n v="21731"/>
    <n v="1"/>
    <s v="Y"/>
    <s v="No"/>
    <n v="19"/>
    <n v="3"/>
    <n v="2"/>
    <n v="80"/>
    <n v="0"/>
    <n v="3"/>
    <n v="3"/>
    <n v="3"/>
    <n v="1"/>
    <n v="2"/>
  </r>
  <r>
    <x v="707"/>
    <n v="35"/>
    <s v="26-35"/>
    <x v="0"/>
    <s v="Travel_Rarely"/>
    <n v="104"/>
    <x v="0"/>
    <n v="2"/>
    <n v="3"/>
    <s v="Life Sciences"/>
    <n v="1"/>
    <n v="1569"/>
    <n v="1"/>
    <x v="1"/>
    <n v="69"/>
    <n v="3"/>
    <n v="1"/>
    <s v="Laboratory Technician"/>
    <n v="1"/>
    <s v="Divorced"/>
    <n v="2074"/>
    <s v="Upto 5k"/>
    <n v="26619"/>
    <n v="1"/>
    <s v="Y"/>
    <s v="Yes"/>
    <n v="12"/>
    <n v="3"/>
    <n v="4"/>
    <n v="80"/>
    <n v="1"/>
    <n v="1"/>
    <n v="2"/>
    <n v="3"/>
    <n v="0"/>
    <n v="0"/>
  </r>
  <r>
    <x v="708"/>
    <n v="35"/>
    <s v="26-35"/>
    <x v="0"/>
    <s v="Travel_Rarely"/>
    <n v="670"/>
    <x v="0"/>
    <n v="10"/>
    <n v="4"/>
    <s v="Medical"/>
    <n v="1"/>
    <n v="1587"/>
    <n v="1"/>
    <x v="1"/>
    <n v="51"/>
    <n v="3"/>
    <n v="2"/>
    <s v="Healthcare Representative"/>
    <n v="3"/>
    <s v="Single"/>
    <n v="6142"/>
    <s v="5k-10k"/>
    <n v="4223"/>
    <n v="3"/>
    <s v="Y"/>
    <s v="Yes"/>
    <n v="16"/>
    <n v="3"/>
    <n v="3"/>
    <n v="80"/>
    <n v="0"/>
    <n v="10"/>
    <n v="4"/>
    <n v="3"/>
    <n v="0"/>
    <n v="4"/>
  </r>
  <r>
    <x v="709"/>
    <n v="35"/>
    <s v="26-35"/>
    <x v="1"/>
    <s v="Travel_Rarely"/>
    <n v="750"/>
    <x v="0"/>
    <n v="28"/>
    <n v="3"/>
    <s v="Life Sciences"/>
    <n v="1"/>
    <n v="1596"/>
    <n v="2"/>
    <x v="0"/>
    <n v="46"/>
    <n v="4"/>
    <n v="2"/>
    <s v="Laboratory Technician"/>
    <n v="3"/>
    <s v="Married"/>
    <n v="3407"/>
    <s v="Upto 5k"/>
    <n v="25348"/>
    <n v="1"/>
    <s v="Y"/>
    <s v="No"/>
    <n v="17"/>
    <n v="3"/>
    <n v="4"/>
    <n v="80"/>
    <n v="2"/>
    <n v="10"/>
    <n v="3"/>
    <n v="2"/>
    <n v="6"/>
    <n v="8"/>
  </r>
  <r>
    <x v="710"/>
    <n v="35"/>
    <s v="26-35"/>
    <x v="1"/>
    <s v="Travel_Rarely"/>
    <n v="1349"/>
    <x v="0"/>
    <n v="7"/>
    <n v="2"/>
    <s v="Life Sciences"/>
    <n v="1"/>
    <n v="1601"/>
    <n v="3"/>
    <x v="0"/>
    <n v="63"/>
    <n v="2"/>
    <n v="1"/>
    <s v="Laboratory Technician"/>
    <n v="4"/>
    <s v="Married"/>
    <n v="2690"/>
    <s v="Upto 5k"/>
    <n v="7713"/>
    <n v="1"/>
    <s v="Y"/>
    <s v="No"/>
    <n v="18"/>
    <n v="3"/>
    <n v="4"/>
    <n v="80"/>
    <n v="1"/>
    <n v="1"/>
    <n v="5"/>
    <n v="2"/>
    <n v="0"/>
    <n v="1"/>
  </r>
  <r>
    <x v="711"/>
    <n v="35"/>
    <s v="26-35"/>
    <x v="1"/>
    <s v="Travel_Rarely"/>
    <n v="819"/>
    <x v="0"/>
    <n v="18"/>
    <n v="5"/>
    <s v="Life Sciences"/>
    <n v="1"/>
    <n v="1621"/>
    <n v="2"/>
    <x v="0"/>
    <n v="48"/>
    <n v="4"/>
    <n v="2"/>
    <s v="Research Scientist"/>
    <n v="1"/>
    <s v="Married"/>
    <n v="5208"/>
    <s v="5k-10k"/>
    <n v="26312"/>
    <n v="1"/>
    <s v="Y"/>
    <s v="No"/>
    <n v="11"/>
    <n v="3"/>
    <n v="4"/>
    <n v="80"/>
    <n v="0"/>
    <n v="16"/>
    <n v="2"/>
    <n v="3"/>
    <n v="1"/>
    <n v="10"/>
  </r>
  <r>
    <x v="712"/>
    <n v="35"/>
    <s v="26-35"/>
    <x v="1"/>
    <s v="Non-Travel"/>
    <n v="208"/>
    <x v="0"/>
    <n v="8"/>
    <n v="4"/>
    <s v="Life Sciences"/>
    <n v="1"/>
    <n v="1630"/>
    <n v="3"/>
    <x v="1"/>
    <n v="52"/>
    <n v="3"/>
    <n v="2"/>
    <s v="Healthcare Representative"/>
    <n v="3"/>
    <s v="Married"/>
    <n v="4148"/>
    <s v="Upto 5k"/>
    <n v="12250"/>
    <n v="1"/>
    <s v="Y"/>
    <s v="No"/>
    <n v="12"/>
    <n v="3"/>
    <n v="4"/>
    <n v="80"/>
    <n v="1"/>
    <n v="15"/>
    <n v="5"/>
    <n v="3"/>
    <n v="2"/>
    <n v="9"/>
  </r>
  <r>
    <x v="713"/>
    <n v="35"/>
    <s v="26-35"/>
    <x v="0"/>
    <s v="Travel_Rarely"/>
    <n v="737"/>
    <x v="1"/>
    <n v="10"/>
    <n v="3"/>
    <s v="Medical"/>
    <n v="1"/>
    <n v="1639"/>
    <n v="4"/>
    <x v="0"/>
    <n v="55"/>
    <n v="2"/>
    <n v="3"/>
    <s v="Sales Executive"/>
    <n v="1"/>
    <s v="Married"/>
    <n v="10306"/>
    <s v="10k-15k"/>
    <n v="21530"/>
    <n v="9"/>
    <s v="Y"/>
    <s v="No"/>
    <n v="17"/>
    <n v="3"/>
    <n v="3"/>
    <n v="80"/>
    <n v="0"/>
    <n v="15"/>
    <n v="3"/>
    <n v="3"/>
    <n v="6"/>
    <n v="0"/>
  </r>
  <r>
    <x v="714"/>
    <n v="35"/>
    <s v="26-35"/>
    <x v="0"/>
    <s v="Travel_Rarely"/>
    <n v="763"/>
    <x v="1"/>
    <n v="15"/>
    <n v="2"/>
    <s v="Medical"/>
    <n v="1"/>
    <n v="1645"/>
    <n v="1"/>
    <x v="0"/>
    <n v="59"/>
    <n v="1"/>
    <n v="2"/>
    <s v="Sales Executive"/>
    <n v="4"/>
    <s v="Divorced"/>
    <n v="5440"/>
    <s v="5k-10k"/>
    <n v="22098"/>
    <n v="6"/>
    <s v="Y"/>
    <s v="Yes"/>
    <n v="14"/>
    <n v="3"/>
    <n v="4"/>
    <n v="80"/>
    <n v="2"/>
    <n v="7"/>
    <n v="2"/>
    <n v="2"/>
    <n v="2"/>
    <n v="2"/>
  </r>
  <r>
    <x v="715"/>
    <n v="35"/>
    <s v="26-35"/>
    <x v="0"/>
    <s v="Travel_Frequently"/>
    <n v="880"/>
    <x v="1"/>
    <n v="12"/>
    <n v="4"/>
    <s v="Other"/>
    <n v="1"/>
    <n v="1667"/>
    <n v="4"/>
    <x v="0"/>
    <n v="36"/>
    <n v="3"/>
    <n v="2"/>
    <s v="Sales Executive"/>
    <n v="4"/>
    <s v="Single"/>
    <n v="4581"/>
    <s v="Upto 5k"/>
    <n v="10414"/>
    <n v="3"/>
    <s v="Y"/>
    <s v="Yes"/>
    <n v="24"/>
    <n v="4"/>
    <n v="1"/>
    <n v="80"/>
    <n v="0"/>
    <n v="13"/>
    <n v="2"/>
    <n v="4"/>
    <n v="6"/>
    <n v="7"/>
  </r>
  <r>
    <x v="716"/>
    <n v="35"/>
    <s v="26-35"/>
    <x v="1"/>
    <s v="Travel_Frequently"/>
    <n v="146"/>
    <x v="0"/>
    <n v="2"/>
    <n v="4"/>
    <s v="Medical"/>
    <n v="1"/>
    <n v="1704"/>
    <n v="1"/>
    <x v="0"/>
    <n v="79"/>
    <n v="2"/>
    <n v="1"/>
    <s v="Research Scientist"/>
    <n v="4"/>
    <s v="Single"/>
    <n v="4930"/>
    <s v="Upto 5k"/>
    <n v="13970"/>
    <n v="0"/>
    <s v="Y"/>
    <s v="Yes"/>
    <n v="14"/>
    <n v="3"/>
    <n v="3"/>
    <n v="80"/>
    <n v="0"/>
    <n v="6"/>
    <n v="2"/>
    <n v="4"/>
    <n v="1"/>
    <n v="4"/>
  </r>
  <r>
    <x v="717"/>
    <n v="35"/>
    <s v="26-35"/>
    <x v="1"/>
    <s v="Travel_Rarely"/>
    <n v="1370"/>
    <x v="0"/>
    <n v="27"/>
    <n v="4"/>
    <s v="Life Sciences"/>
    <n v="1"/>
    <n v="1728"/>
    <n v="4"/>
    <x v="0"/>
    <n v="49"/>
    <n v="3"/>
    <n v="2"/>
    <s v="Manufacturing Director"/>
    <n v="3"/>
    <s v="Married"/>
    <n v="6883"/>
    <s v="5k-10k"/>
    <n v="5151"/>
    <n v="2"/>
    <s v="Y"/>
    <s v="No"/>
    <n v="16"/>
    <n v="3"/>
    <n v="2"/>
    <n v="80"/>
    <n v="1"/>
    <n v="17"/>
    <n v="3"/>
    <n v="3"/>
    <n v="0"/>
    <n v="7"/>
  </r>
  <r>
    <x v="718"/>
    <n v="35"/>
    <s v="26-35"/>
    <x v="0"/>
    <s v="Travel_Rarely"/>
    <n v="303"/>
    <x v="1"/>
    <n v="27"/>
    <n v="3"/>
    <s v="Life Sciences"/>
    <n v="1"/>
    <n v="1797"/>
    <n v="3"/>
    <x v="0"/>
    <n v="84"/>
    <n v="3"/>
    <n v="2"/>
    <s v="Sales Executive"/>
    <n v="4"/>
    <s v="Single"/>
    <n v="5813"/>
    <s v="5k-10k"/>
    <n v="13492"/>
    <n v="1"/>
    <s v="Y"/>
    <s v="Yes"/>
    <n v="18"/>
    <n v="3"/>
    <n v="4"/>
    <n v="80"/>
    <n v="0"/>
    <n v="10"/>
    <n v="2"/>
    <n v="3"/>
    <n v="7"/>
    <n v="7"/>
  </r>
  <r>
    <x v="719"/>
    <n v="35"/>
    <s v="26-35"/>
    <x v="1"/>
    <s v="Non-Travel"/>
    <n v="1180"/>
    <x v="0"/>
    <n v="2"/>
    <n v="2"/>
    <s v="Medical"/>
    <n v="1"/>
    <n v="1804"/>
    <n v="2"/>
    <x v="0"/>
    <n v="90"/>
    <n v="3"/>
    <n v="2"/>
    <s v="Manufacturing Director"/>
    <n v="4"/>
    <s v="Divorced"/>
    <n v="5762"/>
    <s v="5k-10k"/>
    <n v="24442"/>
    <n v="2"/>
    <s v="Y"/>
    <s v="No"/>
    <n v="14"/>
    <n v="3"/>
    <n v="3"/>
    <n v="80"/>
    <n v="1"/>
    <n v="15"/>
    <n v="6"/>
    <n v="3"/>
    <n v="1"/>
    <n v="7"/>
  </r>
  <r>
    <x v="720"/>
    <n v="35"/>
    <s v="26-35"/>
    <x v="1"/>
    <s v="Travel_Rarely"/>
    <n v="185"/>
    <x v="0"/>
    <n v="23"/>
    <n v="4"/>
    <s v="Medical"/>
    <n v="1"/>
    <n v="1826"/>
    <n v="2"/>
    <x v="0"/>
    <n v="91"/>
    <n v="1"/>
    <n v="1"/>
    <s v="Laboratory Technician"/>
    <n v="3"/>
    <s v="Married"/>
    <n v="2705"/>
    <s v="Upto 5k"/>
    <n v="9696"/>
    <n v="0"/>
    <s v="Y"/>
    <s v="No"/>
    <n v="16"/>
    <n v="3"/>
    <n v="2"/>
    <n v="80"/>
    <n v="1"/>
    <n v="6"/>
    <n v="2"/>
    <n v="4"/>
    <n v="0"/>
    <n v="3"/>
  </r>
  <r>
    <x v="721"/>
    <n v="35"/>
    <s v="26-35"/>
    <x v="0"/>
    <s v="Travel_Rarely"/>
    <n v="219"/>
    <x v="0"/>
    <n v="16"/>
    <n v="2"/>
    <s v="Other"/>
    <n v="1"/>
    <n v="1886"/>
    <n v="4"/>
    <x v="1"/>
    <n v="44"/>
    <n v="2"/>
    <n v="2"/>
    <s v="Manufacturing Director"/>
    <n v="2"/>
    <s v="Married"/>
    <n v="4788"/>
    <s v="Upto 5k"/>
    <n v="25388"/>
    <n v="0"/>
    <s v="Y"/>
    <s v="Yes"/>
    <n v="11"/>
    <n v="3"/>
    <n v="4"/>
    <n v="80"/>
    <n v="0"/>
    <n v="4"/>
    <n v="2"/>
    <n v="3"/>
    <n v="0"/>
    <n v="2"/>
  </r>
  <r>
    <x v="722"/>
    <n v="35"/>
    <s v="26-35"/>
    <x v="1"/>
    <s v="Travel_Rarely"/>
    <n v="682"/>
    <x v="1"/>
    <n v="18"/>
    <n v="4"/>
    <s v="Medical"/>
    <n v="1"/>
    <n v="1945"/>
    <n v="2"/>
    <x v="0"/>
    <n v="71"/>
    <n v="3"/>
    <n v="2"/>
    <s v="Sales Executive"/>
    <n v="1"/>
    <s v="Married"/>
    <n v="5561"/>
    <s v="5k-10k"/>
    <n v="15975"/>
    <n v="0"/>
    <s v="Y"/>
    <s v="No"/>
    <n v="16"/>
    <n v="3"/>
    <n v="4"/>
    <n v="80"/>
    <n v="1"/>
    <n v="6"/>
    <n v="2"/>
    <n v="1"/>
    <n v="0"/>
    <n v="4"/>
  </r>
  <r>
    <x v="723"/>
    <n v="35"/>
    <s v="26-35"/>
    <x v="0"/>
    <s v="Travel_Rarely"/>
    <n v="1224"/>
    <x v="1"/>
    <n v="7"/>
    <n v="4"/>
    <s v="Life Sciences"/>
    <n v="1"/>
    <n v="1962"/>
    <n v="3"/>
    <x v="1"/>
    <n v="55"/>
    <n v="3"/>
    <n v="2"/>
    <s v="Sales Executive"/>
    <n v="4"/>
    <s v="Married"/>
    <n v="5204"/>
    <s v="5k-10k"/>
    <n v="13586"/>
    <n v="1"/>
    <s v="Y"/>
    <s v="Yes"/>
    <n v="11"/>
    <n v="3"/>
    <n v="4"/>
    <n v="80"/>
    <n v="0"/>
    <n v="10"/>
    <n v="2"/>
    <n v="3"/>
    <n v="0"/>
    <n v="9"/>
  </r>
  <r>
    <x v="724"/>
    <n v="35"/>
    <s v="26-35"/>
    <x v="1"/>
    <s v="TravelRarely"/>
    <n v="1490"/>
    <x v="0"/>
    <n v="11"/>
    <n v="4"/>
    <s v="Medical"/>
    <n v="1"/>
    <n v="2003"/>
    <n v="4"/>
    <x v="0"/>
    <n v="43"/>
    <n v="3"/>
    <n v="1"/>
    <s v="Laboratory Technician"/>
    <n v="3"/>
    <s v="Married"/>
    <n v="2660"/>
    <s v="Upto 5k"/>
    <n v="20232"/>
    <n v="7"/>
    <s v="Y"/>
    <s v="Yes"/>
    <n v="11"/>
    <n v="3"/>
    <n v="3"/>
    <n v="80"/>
    <n v="1"/>
    <n v="5"/>
    <n v="3"/>
    <n v="3"/>
    <n v="2"/>
    <n v="2"/>
  </r>
  <r>
    <x v="725"/>
    <n v="35"/>
    <s v="26-35"/>
    <x v="1"/>
    <s v="Travel_Rarely"/>
    <n v="1395"/>
    <x v="0"/>
    <n v="9"/>
    <n v="4"/>
    <s v="Medical"/>
    <n v="1"/>
    <n v="2008"/>
    <n v="2"/>
    <x v="0"/>
    <n v="48"/>
    <n v="3"/>
    <n v="2"/>
    <s v="Research Scientist"/>
    <n v="3"/>
    <s v="Single"/>
    <n v="5098"/>
    <s v="5k-10k"/>
    <n v="18698"/>
    <n v="1"/>
    <s v="Y"/>
    <s v="No"/>
    <n v="19"/>
    <n v="3"/>
    <n v="2"/>
    <n v="80"/>
    <n v="0"/>
    <n v="10"/>
    <n v="5"/>
    <n v="3"/>
    <n v="0"/>
    <n v="8"/>
  </r>
  <r>
    <x v="726"/>
    <n v="35"/>
    <s v="26-35"/>
    <x v="0"/>
    <s v="Travel_Rarely"/>
    <n v="1146"/>
    <x v="3"/>
    <n v="26"/>
    <n v="4"/>
    <s v="Life Sciences"/>
    <n v="1"/>
    <n v="2040"/>
    <n v="3"/>
    <x v="1"/>
    <n v="31"/>
    <n v="3"/>
    <n v="3"/>
    <s v="Human Resources"/>
    <n v="4"/>
    <s v="Single"/>
    <n v="8837"/>
    <s v="5k-10k"/>
    <n v="16642"/>
    <n v="1"/>
    <s v="Y"/>
    <s v="Yes"/>
    <n v="16"/>
    <n v="3"/>
    <n v="3"/>
    <n v="80"/>
    <n v="0"/>
    <n v="9"/>
    <n v="2"/>
    <n v="3"/>
    <n v="1"/>
    <n v="7"/>
  </r>
  <r>
    <x v="727"/>
    <n v="35"/>
    <s v="26-35"/>
    <x v="1"/>
    <s v="Travel_Frequently"/>
    <n v="1199"/>
    <x v="0"/>
    <n v="18"/>
    <n v="4"/>
    <s v="Life Sciences"/>
    <n v="1"/>
    <n v="2049"/>
    <n v="3"/>
    <x v="0"/>
    <n v="80"/>
    <n v="3"/>
    <n v="2"/>
    <s v="Healthcare Representative"/>
    <n v="3"/>
    <s v="Married"/>
    <n v="5689"/>
    <s v="5k-10k"/>
    <n v="24594"/>
    <n v="1"/>
    <s v="Y"/>
    <s v="Yes"/>
    <n v="14"/>
    <n v="3"/>
    <n v="4"/>
    <n v="80"/>
    <n v="2"/>
    <n v="10"/>
    <n v="2"/>
    <n v="4"/>
    <n v="0"/>
    <n v="2"/>
  </r>
  <r>
    <x v="728"/>
    <n v="35"/>
    <s v="26-35"/>
    <x v="1"/>
    <s v="Travel_Rarely"/>
    <n v="287"/>
    <x v="0"/>
    <n v="1"/>
    <n v="4"/>
    <s v="Life Sciences"/>
    <n v="1"/>
    <n v="2052"/>
    <n v="3"/>
    <x v="1"/>
    <n v="62"/>
    <n v="1"/>
    <n v="1"/>
    <s v="Research Scientist"/>
    <n v="4"/>
    <s v="Married"/>
    <n v="2977"/>
    <s v="Upto 5k"/>
    <n v="8952"/>
    <n v="1"/>
    <s v="Y"/>
    <s v="No"/>
    <n v="12"/>
    <n v="3"/>
    <n v="4"/>
    <n v="80"/>
    <n v="1"/>
    <n v="4"/>
    <n v="5"/>
    <n v="3"/>
    <n v="1"/>
    <n v="1"/>
  </r>
  <r>
    <x v="729"/>
    <n v="36"/>
    <s v="36-45"/>
    <x v="1"/>
    <s v="Travel_Rarely"/>
    <n v="1299"/>
    <x v="0"/>
    <n v="27"/>
    <n v="3"/>
    <s v="Medical"/>
    <n v="1"/>
    <n v="13"/>
    <n v="3"/>
    <x v="0"/>
    <n v="94"/>
    <n v="3"/>
    <n v="2"/>
    <s v="Healthcare Representative"/>
    <n v="3"/>
    <s v="Married"/>
    <n v="5237"/>
    <s v="5k-10k"/>
    <n v="16577"/>
    <n v="6"/>
    <s v="Y"/>
    <s v="No"/>
    <n v="13"/>
    <n v="3"/>
    <n v="2"/>
    <n v="80"/>
    <n v="2"/>
    <n v="17"/>
    <n v="3"/>
    <n v="2"/>
    <n v="7"/>
    <n v="7"/>
  </r>
  <r>
    <x v="730"/>
    <n v="36"/>
    <s v="36-45"/>
    <x v="0"/>
    <s v="Travel_Rarely"/>
    <n v="1218"/>
    <x v="1"/>
    <n v="9"/>
    <n v="4"/>
    <s v="Life Sciences"/>
    <n v="1"/>
    <n v="27"/>
    <n v="3"/>
    <x v="0"/>
    <n v="82"/>
    <n v="2"/>
    <n v="1"/>
    <s v="Sales Representative"/>
    <n v="1"/>
    <s v="Single"/>
    <n v="3407"/>
    <s v="Upto 5k"/>
    <n v="6986"/>
    <n v="7"/>
    <s v="Y"/>
    <s v="No"/>
    <n v="23"/>
    <n v="4"/>
    <n v="2"/>
    <n v="80"/>
    <n v="0"/>
    <n v="10"/>
    <n v="4"/>
    <n v="3"/>
    <n v="0"/>
    <n v="3"/>
  </r>
  <r>
    <x v="731"/>
    <n v="36"/>
    <s v="36-45"/>
    <x v="0"/>
    <s v="Travel_Rarely"/>
    <n v="852"/>
    <x v="0"/>
    <n v="5"/>
    <n v="4"/>
    <s v="Life Sciences"/>
    <n v="1"/>
    <n v="51"/>
    <n v="2"/>
    <x v="1"/>
    <n v="82"/>
    <n v="2"/>
    <n v="1"/>
    <s v="Research Scientist"/>
    <n v="1"/>
    <s v="Married"/>
    <n v="3419"/>
    <s v="Upto 5k"/>
    <n v="13072"/>
    <n v="9"/>
    <s v="Y"/>
    <s v="Yes"/>
    <n v="14"/>
    <n v="3"/>
    <n v="4"/>
    <n v="80"/>
    <n v="1"/>
    <n v="6"/>
    <n v="3"/>
    <n v="4"/>
    <n v="0"/>
    <n v="0"/>
  </r>
  <r>
    <x v="732"/>
    <n v="36"/>
    <s v="36-45"/>
    <x v="1"/>
    <s v="Travel_Rarely"/>
    <n v="1223"/>
    <x v="0"/>
    <n v="8"/>
    <n v="3"/>
    <s v="Technical Degree"/>
    <n v="1"/>
    <n v="83"/>
    <n v="3"/>
    <x v="1"/>
    <n v="59"/>
    <n v="3"/>
    <n v="3"/>
    <s v="Healthcare Representative"/>
    <n v="3"/>
    <s v="Divorced"/>
    <n v="10096"/>
    <s v="10k-15k"/>
    <n v="8202"/>
    <n v="1"/>
    <s v="Y"/>
    <s v="No"/>
    <n v="13"/>
    <n v="3"/>
    <n v="2"/>
    <n v="80"/>
    <n v="3"/>
    <n v="17"/>
    <n v="2"/>
    <n v="3"/>
    <n v="12"/>
    <n v="8"/>
  </r>
  <r>
    <x v="733"/>
    <n v="36"/>
    <s v="36-45"/>
    <x v="1"/>
    <s v="Travel_Frequently"/>
    <n v="1195"/>
    <x v="0"/>
    <n v="11"/>
    <n v="3"/>
    <s v="Life Sciences"/>
    <n v="1"/>
    <n v="85"/>
    <n v="2"/>
    <x v="0"/>
    <n v="95"/>
    <n v="2"/>
    <n v="2"/>
    <s v="Manufacturing Director"/>
    <n v="2"/>
    <s v="Single"/>
    <n v="6499"/>
    <s v="5k-10k"/>
    <n v="22656"/>
    <n v="1"/>
    <s v="Y"/>
    <s v="No"/>
    <n v="13"/>
    <n v="3"/>
    <n v="3"/>
    <n v="80"/>
    <n v="0"/>
    <n v="6"/>
    <n v="3"/>
    <n v="3"/>
    <n v="0"/>
    <n v="3"/>
  </r>
  <r>
    <x v="734"/>
    <n v="36"/>
    <s v="36-45"/>
    <x v="0"/>
    <s v="Travel_Rarely"/>
    <n v="318"/>
    <x v="0"/>
    <n v="9"/>
    <n v="3"/>
    <s v="Medical"/>
    <n v="1"/>
    <n v="90"/>
    <n v="4"/>
    <x v="0"/>
    <n v="79"/>
    <n v="2"/>
    <n v="1"/>
    <s v="Research Scientist"/>
    <n v="3"/>
    <s v="Married"/>
    <n v="3388"/>
    <s v="Upto 5k"/>
    <n v="21777"/>
    <n v="0"/>
    <s v="Y"/>
    <s v="Yes"/>
    <n v="17"/>
    <n v="3"/>
    <n v="1"/>
    <n v="80"/>
    <n v="1"/>
    <n v="2"/>
    <n v="0"/>
    <n v="2"/>
    <n v="0"/>
    <m/>
  </r>
  <r>
    <x v="735"/>
    <n v="36"/>
    <s v="36-45"/>
    <x v="1"/>
    <s v="Travel_Rarely"/>
    <n v="132"/>
    <x v="0"/>
    <n v="6"/>
    <n v="3"/>
    <s v="Life Sciences"/>
    <n v="1"/>
    <n v="97"/>
    <n v="2"/>
    <x v="1"/>
    <n v="55"/>
    <n v="4"/>
    <n v="1"/>
    <s v="Laboratory Technician"/>
    <n v="4"/>
    <s v="Married"/>
    <n v="3038"/>
    <s v="Upto 5k"/>
    <n v="22002"/>
    <n v="3"/>
    <s v="Y"/>
    <s v="No"/>
    <n v="12"/>
    <n v="3"/>
    <n v="2"/>
    <n v="80"/>
    <n v="0"/>
    <n v="5"/>
    <n v="3"/>
    <n v="3"/>
    <n v="0"/>
    <m/>
  </r>
  <r>
    <x v="736"/>
    <n v="36"/>
    <s v="36-45"/>
    <x v="1"/>
    <s v="Travel_Frequently"/>
    <n v="1467"/>
    <x v="1"/>
    <n v="11"/>
    <n v="2"/>
    <s v="Technical Degree"/>
    <n v="1"/>
    <n v="154"/>
    <n v="2"/>
    <x v="1"/>
    <n v="92"/>
    <n v="3"/>
    <n v="3"/>
    <s v="Sales Executive"/>
    <n v="4"/>
    <s v="Married"/>
    <n v="9738"/>
    <s v="5k-10k"/>
    <n v="22952"/>
    <n v="0"/>
    <s v="Y"/>
    <s v="No"/>
    <n v="14"/>
    <n v="3"/>
    <n v="3"/>
    <n v="80"/>
    <n v="1"/>
    <n v="10"/>
    <n v="6"/>
    <n v="3"/>
    <n v="2"/>
    <n v="8"/>
  </r>
  <r>
    <x v="737"/>
    <n v="36"/>
    <s v="36-45"/>
    <x v="1"/>
    <s v="Travel_Rarely"/>
    <n v="922"/>
    <x v="0"/>
    <n v="3"/>
    <n v="2"/>
    <s v="Life Sciences"/>
    <n v="1"/>
    <n v="155"/>
    <n v="1"/>
    <x v="1"/>
    <n v="39"/>
    <n v="3"/>
    <n v="1"/>
    <s v="Laboratory Technician"/>
    <n v="4"/>
    <s v="Divorced"/>
    <n v="2835"/>
    <s v="Upto 5k"/>
    <n v="2561"/>
    <n v="5"/>
    <s v="Y"/>
    <s v="No"/>
    <n v="22"/>
    <n v="4"/>
    <n v="1"/>
    <n v="80"/>
    <n v="1"/>
    <n v="7"/>
    <n v="2"/>
    <n v="3"/>
    <n v="0"/>
    <n v="0"/>
  </r>
  <r>
    <x v="738"/>
    <n v="36"/>
    <s v="36-45"/>
    <x v="1"/>
    <s v="Travel_Rarely"/>
    <n v="216"/>
    <x v="0"/>
    <n v="6"/>
    <n v="2"/>
    <s v="Medical"/>
    <n v="1"/>
    <n v="178"/>
    <n v="2"/>
    <x v="0"/>
    <n v="84"/>
    <n v="3"/>
    <n v="2"/>
    <s v="Manufacturing Director"/>
    <n v="2"/>
    <s v="Divorced"/>
    <n v="4941"/>
    <s v="Upto 5k"/>
    <n v="2819"/>
    <n v="6"/>
    <s v="Y"/>
    <s v="No"/>
    <n v="20"/>
    <n v="4"/>
    <n v="4"/>
    <n v="80"/>
    <n v="2"/>
    <n v="7"/>
    <n v="0"/>
    <n v="3"/>
    <n v="0"/>
    <n v="1"/>
  </r>
  <r>
    <x v="739"/>
    <n v="36"/>
    <s v="36-45"/>
    <x v="1"/>
    <s v="Travel_Frequently"/>
    <n v="1480"/>
    <x v="0"/>
    <n v="3"/>
    <n v="2"/>
    <s v="Medical"/>
    <n v="1"/>
    <n v="238"/>
    <n v="4"/>
    <x v="0"/>
    <n v="30"/>
    <n v="3"/>
    <n v="1"/>
    <s v="Laboratory Technician"/>
    <n v="2"/>
    <s v="Single"/>
    <n v="2088"/>
    <s v="Upto 5k"/>
    <n v="15062"/>
    <n v="4"/>
    <s v="Y"/>
    <s v="No"/>
    <n v="12"/>
    <n v="3"/>
    <n v="3"/>
    <n v="80"/>
    <n v="0"/>
    <n v="13"/>
    <n v="3"/>
    <n v="2"/>
    <n v="7"/>
    <n v="2"/>
  </r>
  <r>
    <x v="740"/>
    <n v="36"/>
    <s v="36-45"/>
    <x v="1"/>
    <s v="Travel_Frequently"/>
    <n v="635"/>
    <x v="0"/>
    <n v="18"/>
    <n v="1"/>
    <s v="Medical"/>
    <n v="1"/>
    <n v="286"/>
    <n v="2"/>
    <x v="1"/>
    <n v="73"/>
    <n v="3"/>
    <n v="1"/>
    <s v="Laboratory Technician"/>
    <n v="4"/>
    <s v="Single"/>
    <n v="2153"/>
    <s v="Upto 5k"/>
    <n v="7703"/>
    <n v="1"/>
    <s v="Y"/>
    <s v="No"/>
    <n v="13"/>
    <n v="3"/>
    <n v="1"/>
    <n v="80"/>
    <n v="0"/>
    <n v="8"/>
    <n v="2"/>
    <n v="3"/>
    <n v="1"/>
    <m/>
  </r>
  <r>
    <x v="741"/>
    <n v="36"/>
    <s v="36-45"/>
    <x v="1"/>
    <s v="Travel_Rarely"/>
    <n v="1396"/>
    <x v="0"/>
    <n v="5"/>
    <n v="2"/>
    <s v="Life Sciences"/>
    <n v="1"/>
    <n v="304"/>
    <n v="4"/>
    <x v="0"/>
    <n v="62"/>
    <n v="3"/>
    <n v="2"/>
    <s v="Laboratory Technician"/>
    <n v="2"/>
    <s v="Single"/>
    <n v="5914"/>
    <s v="5k-10k"/>
    <n v="9945"/>
    <n v="8"/>
    <s v="Y"/>
    <s v="No"/>
    <n v="16"/>
    <n v="3"/>
    <n v="4"/>
    <n v="80"/>
    <n v="0"/>
    <n v="16"/>
    <n v="3"/>
    <n v="4"/>
    <n v="3"/>
    <n v="7"/>
  </r>
  <r>
    <x v="742"/>
    <n v="36"/>
    <s v="36-45"/>
    <x v="1"/>
    <s v="Travel_Rarely"/>
    <n v="1403"/>
    <x v="0"/>
    <n v="6"/>
    <n v="3"/>
    <s v="Life Sciences"/>
    <n v="1"/>
    <n v="373"/>
    <n v="4"/>
    <x v="0"/>
    <n v="47"/>
    <n v="3"/>
    <n v="1"/>
    <s v="Laboratory Technician"/>
    <n v="4"/>
    <s v="Married"/>
    <n v="3210"/>
    <s v="Upto 5k"/>
    <n v="20251"/>
    <n v="0"/>
    <s v="Y"/>
    <s v="No"/>
    <n v="11"/>
    <n v="3"/>
    <n v="3"/>
    <n v="80"/>
    <n v="1"/>
    <n v="16"/>
    <n v="4"/>
    <n v="3"/>
    <n v="10"/>
    <n v="11"/>
  </r>
  <r>
    <x v="743"/>
    <n v="36"/>
    <s v="36-45"/>
    <x v="1"/>
    <s v="Travel_Rarely"/>
    <n v="506"/>
    <x v="0"/>
    <n v="3"/>
    <n v="3"/>
    <s v="Technical Degree"/>
    <n v="1"/>
    <n v="397"/>
    <n v="3"/>
    <x v="0"/>
    <n v="30"/>
    <n v="3"/>
    <n v="2"/>
    <s v="Research Scientist"/>
    <n v="2"/>
    <s v="Single"/>
    <n v="4485"/>
    <s v="Upto 5k"/>
    <n v="26285"/>
    <n v="4"/>
    <s v="Y"/>
    <s v="No"/>
    <n v="12"/>
    <n v="3"/>
    <n v="4"/>
    <n v="80"/>
    <n v="0"/>
    <n v="10"/>
    <n v="2"/>
    <n v="3"/>
    <n v="7"/>
    <n v="7"/>
  </r>
  <r>
    <x v="744"/>
    <n v="36"/>
    <s v="36-45"/>
    <x v="1"/>
    <s v="Travel_Frequently"/>
    <n v="566"/>
    <x v="0"/>
    <n v="18"/>
    <n v="4"/>
    <s v="Life Sciences"/>
    <n v="1"/>
    <n v="407"/>
    <n v="3"/>
    <x v="0"/>
    <n v="81"/>
    <n v="4"/>
    <n v="1"/>
    <s v="Laboratory Technician"/>
    <n v="4"/>
    <s v="Married"/>
    <n v="3688"/>
    <s v="Upto 5k"/>
    <n v="7122"/>
    <n v="4"/>
    <s v="Y"/>
    <s v="No"/>
    <n v="18"/>
    <n v="3"/>
    <n v="4"/>
    <n v="80"/>
    <n v="2"/>
    <n v="4"/>
    <n v="2"/>
    <n v="3"/>
    <n v="0"/>
    <n v="0"/>
  </r>
  <r>
    <x v="745"/>
    <n v="36"/>
    <s v="36-45"/>
    <x v="1"/>
    <s v="Non-Travel"/>
    <n v="1105"/>
    <x v="0"/>
    <n v="24"/>
    <n v="4"/>
    <s v="Life Sciences"/>
    <n v="1"/>
    <n v="419"/>
    <n v="2"/>
    <x v="1"/>
    <n v="47"/>
    <n v="3"/>
    <n v="2"/>
    <s v="Laboratory Technician"/>
    <n v="2"/>
    <s v="Married"/>
    <n v="5674"/>
    <s v="5k-10k"/>
    <n v="6927"/>
    <n v="7"/>
    <s v="Y"/>
    <s v="No"/>
    <n v="15"/>
    <n v="3"/>
    <n v="3"/>
    <n v="80"/>
    <n v="1"/>
    <n v="11"/>
    <n v="3"/>
    <n v="3"/>
    <n v="0"/>
    <n v="8"/>
  </r>
  <r>
    <x v="746"/>
    <n v="36"/>
    <s v="36-45"/>
    <x v="1"/>
    <s v="Non-Travel"/>
    <n v="845"/>
    <x v="1"/>
    <n v="1"/>
    <n v="5"/>
    <s v="Medical"/>
    <n v="1"/>
    <n v="479"/>
    <n v="4"/>
    <x v="1"/>
    <n v="45"/>
    <n v="3"/>
    <n v="2"/>
    <s v="Sales Executive"/>
    <n v="4"/>
    <s v="Single"/>
    <n v="6653"/>
    <s v="5k-10k"/>
    <n v="15276"/>
    <n v="4"/>
    <s v="Y"/>
    <s v="No"/>
    <n v="15"/>
    <n v="3"/>
    <n v="2"/>
    <n v="80"/>
    <n v="0"/>
    <n v="7"/>
    <n v="6"/>
    <n v="3"/>
    <n v="0"/>
    <m/>
  </r>
  <r>
    <x v="747"/>
    <n v="36"/>
    <s v="36-45"/>
    <x v="1"/>
    <s v="Travel_Frequently"/>
    <n v="541"/>
    <x v="1"/>
    <n v="3"/>
    <n v="4"/>
    <s v="Medical"/>
    <n v="1"/>
    <n v="481"/>
    <n v="1"/>
    <x v="0"/>
    <n v="48"/>
    <n v="2"/>
    <n v="3"/>
    <s v="Sales Executive"/>
    <n v="4"/>
    <s v="Married"/>
    <n v="9699"/>
    <s v="5k-10k"/>
    <n v="7246"/>
    <n v="4"/>
    <s v="Y"/>
    <s v="No"/>
    <n v="11"/>
    <n v="3"/>
    <n v="1"/>
    <n v="80"/>
    <n v="1"/>
    <n v="16"/>
    <n v="2"/>
    <n v="3"/>
    <n v="1"/>
    <m/>
  </r>
  <r>
    <x v="748"/>
    <n v="36"/>
    <s v="36-45"/>
    <x v="1"/>
    <s v="Travel_Rarely"/>
    <n v="329"/>
    <x v="0"/>
    <n v="2"/>
    <n v="3"/>
    <s v="Life Sciences"/>
    <n v="1"/>
    <n v="501"/>
    <n v="4"/>
    <x v="1"/>
    <n v="96"/>
    <n v="3"/>
    <n v="1"/>
    <s v="Research Scientist"/>
    <n v="3"/>
    <s v="Married"/>
    <n v="2543"/>
    <s v="Upto 5k"/>
    <n v="11868"/>
    <n v="4"/>
    <s v="Y"/>
    <s v="No"/>
    <n v="13"/>
    <n v="3"/>
    <n v="2"/>
    <n v="80"/>
    <n v="1"/>
    <n v="6"/>
    <n v="3"/>
    <n v="3"/>
    <n v="2"/>
    <n v="2"/>
  </r>
  <r>
    <x v="749"/>
    <n v="36"/>
    <s v="36-45"/>
    <x v="1"/>
    <s v="Travel_Rarely"/>
    <n v="164"/>
    <x v="1"/>
    <n v="2"/>
    <n v="2"/>
    <s v="Medical"/>
    <n v="1"/>
    <n v="513"/>
    <n v="2"/>
    <x v="0"/>
    <n v="61"/>
    <n v="2"/>
    <n v="3"/>
    <s v="Sales Executive"/>
    <n v="3"/>
    <s v="Married"/>
    <n v="7596"/>
    <s v="5k-10k"/>
    <n v="3809"/>
    <n v="1"/>
    <s v="Y"/>
    <s v="No"/>
    <n v="13"/>
    <n v="3"/>
    <n v="2"/>
    <n v="80"/>
    <n v="2"/>
    <n v="10"/>
    <n v="2"/>
    <n v="3"/>
    <n v="9"/>
    <n v="0"/>
  </r>
  <r>
    <x v="750"/>
    <n v="36"/>
    <s v="36-45"/>
    <x v="1"/>
    <s v="Non-Travel"/>
    <n v="635"/>
    <x v="1"/>
    <n v="10"/>
    <n v="4"/>
    <s v="Medical"/>
    <n v="1"/>
    <n v="592"/>
    <n v="2"/>
    <x v="0"/>
    <n v="32"/>
    <n v="3"/>
    <n v="3"/>
    <s v="Sales Executive"/>
    <n v="4"/>
    <s v="Single"/>
    <n v="9980"/>
    <s v="5k-10k"/>
    <n v="15318"/>
    <n v="1"/>
    <s v="Y"/>
    <s v="No"/>
    <n v="14"/>
    <n v="3"/>
    <n v="4"/>
    <n v="80"/>
    <n v="0"/>
    <n v="10"/>
    <n v="3"/>
    <n v="2"/>
    <n v="9"/>
    <n v="7"/>
  </r>
  <r>
    <x v="751"/>
    <n v="36"/>
    <s v="36-45"/>
    <x v="1"/>
    <s v="Travel_Rarely"/>
    <n v="913"/>
    <x v="0"/>
    <n v="9"/>
    <n v="2"/>
    <s v="Medical"/>
    <n v="1"/>
    <n v="699"/>
    <n v="2"/>
    <x v="0"/>
    <n v="48"/>
    <n v="2"/>
    <n v="2"/>
    <s v="Manufacturing Director"/>
    <n v="2"/>
    <s v="Divorced"/>
    <n v="8847"/>
    <s v="5k-10k"/>
    <n v="13934"/>
    <n v="2"/>
    <s v="Y"/>
    <s v="Yes"/>
    <n v="11"/>
    <n v="3"/>
    <n v="3"/>
    <n v="80"/>
    <n v="1"/>
    <n v="13"/>
    <n v="2"/>
    <n v="3"/>
    <n v="0"/>
    <n v="2"/>
  </r>
  <r>
    <x v="752"/>
    <n v="36"/>
    <s v="36-45"/>
    <x v="1"/>
    <s v="Non-Travel"/>
    <n v="427"/>
    <x v="0"/>
    <n v="8"/>
    <n v="3"/>
    <s v="Life Sciences"/>
    <n v="1"/>
    <n v="742"/>
    <n v="1"/>
    <x v="1"/>
    <n v="63"/>
    <n v="4"/>
    <n v="3"/>
    <s v="Research Director"/>
    <n v="1"/>
    <s v="Married"/>
    <n v="11713"/>
    <s v="10k-15k"/>
    <n v="20335"/>
    <n v="9"/>
    <s v="Y"/>
    <s v="No"/>
    <n v="14"/>
    <n v="3"/>
    <n v="1"/>
    <n v="80"/>
    <n v="1"/>
    <n v="10"/>
    <n v="2"/>
    <n v="3"/>
    <n v="0"/>
    <n v="5"/>
  </r>
  <r>
    <x v="753"/>
    <n v="36"/>
    <s v="36-45"/>
    <x v="1"/>
    <s v="Non-Travel"/>
    <n v="1434"/>
    <x v="1"/>
    <n v="8"/>
    <n v="4"/>
    <s v="Life Sciences"/>
    <n v="1"/>
    <n v="789"/>
    <n v="1"/>
    <x v="0"/>
    <n v="76"/>
    <n v="2"/>
    <n v="3"/>
    <s v="Sales Executive"/>
    <n v="1"/>
    <s v="Single"/>
    <n v="7587"/>
    <s v="5k-10k"/>
    <n v="14229"/>
    <n v="1"/>
    <s v="Y"/>
    <s v="No"/>
    <n v="15"/>
    <n v="3"/>
    <n v="2"/>
    <n v="80"/>
    <n v="0"/>
    <n v="10"/>
    <n v="1"/>
    <n v="3"/>
    <n v="0"/>
    <n v="9"/>
  </r>
  <r>
    <x v="754"/>
    <n v="36"/>
    <s v="36-45"/>
    <x v="1"/>
    <s v="Travel_Rarely"/>
    <n v="676"/>
    <x v="0"/>
    <n v="1"/>
    <n v="3"/>
    <s v="Other"/>
    <n v="1"/>
    <n v="823"/>
    <n v="3"/>
    <x v="1"/>
    <n v="35"/>
    <n v="3"/>
    <n v="2"/>
    <s v="Manufacturing Director"/>
    <n v="2"/>
    <s v="Married"/>
    <n v="5228"/>
    <s v="5k-10k"/>
    <n v="23361"/>
    <n v="0"/>
    <s v="Y"/>
    <s v="No"/>
    <n v="15"/>
    <n v="3"/>
    <n v="1"/>
    <n v="80"/>
    <n v="1"/>
    <n v="10"/>
    <n v="2"/>
    <n v="3"/>
    <n v="0"/>
    <n v="5"/>
  </r>
  <r>
    <x v="755"/>
    <n v="36"/>
    <s v="36-45"/>
    <x v="1"/>
    <s v="Travel_Rarely"/>
    <n v="1041"/>
    <x v="3"/>
    <n v="13"/>
    <n v="3"/>
    <s v="Human Resources"/>
    <n v="1"/>
    <n v="829"/>
    <n v="3"/>
    <x v="0"/>
    <n v="36"/>
    <n v="3"/>
    <n v="1"/>
    <s v="Human Resources"/>
    <n v="2"/>
    <s v="Married"/>
    <n v="2143"/>
    <s v="Upto 5k"/>
    <n v="25527"/>
    <n v="4"/>
    <s v="Y"/>
    <s v="No"/>
    <n v="13"/>
    <n v="3"/>
    <n v="2"/>
    <n v="80"/>
    <n v="1"/>
    <n v="8"/>
    <n v="2"/>
    <n v="3"/>
    <n v="0"/>
    <n v="4"/>
  </r>
  <r>
    <x v="756"/>
    <n v="36"/>
    <s v="36-45"/>
    <x v="1"/>
    <s v="Travel_Rarely"/>
    <n v="928"/>
    <x v="1"/>
    <n v="1"/>
    <n v="2"/>
    <s v="Life Sciences"/>
    <n v="1"/>
    <n v="857"/>
    <n v="2"/>
    <x v="0"/>
    <n v="56"/>
    <n v="3"/>
    <n v="2"/>
    <s v="Sales Executive"/>
    <n v="4"/>
    <s v="Married"/>
    <n v="6201"/>
    <s v="5k-10k"/>
    <n v="2823"/>
    <n v="1"/>
    <s v="Y"/>
    <s v="Yes"/>
    <n v="14"/>
    <n v="3"/>
    <n v="4"/>
    <n v="80"/>
    <n v="1"/>
    <n v="18"/>
    <n v="1"/>
    <n v="2"/>
    <n v="4"/>
    <n v="11"/>
  </r>
  <r>
    <x v="757"/>
    <n v="36"/>
    <s v="36-45"/>
    <x v="1"/>
    <s v="Travel_Rarely"/>
    <n v="1278"/>
    <x v="3"/>
    <n v="8"/>
    <n v="3"/>
    <s v="Life Sciences"/>
    <n v="1"/>
    <n v="878"/>
    <n v="1"/>
    <x v="0"/>
    <n v="77"/>
    <n v="2"/>
    <n v="1"/>
    <s v="Human Resources"/>
    <n v="1"/>
    <s v="Married"/>
    <n v="2342"/>
    <s v="Upto 5k"/>
    <n v="8635"/>
    <n v="0"/>
    <s v="Y"/>
    <s v="No"/>
    <n v="21"/>
    <n v="4"/>
    <n v="3"/>
    <n v="80"/>
    <n v="0"/>
    <n v="6"/>
    <n v="3"/>
    <n v="3"/>
    <n v="0"/>
    <n v="3"/>
  </r>
  <r>
    <x v="758"/>
    <n v="36"/>
    <s v="36-45"/>
    <x v="1"/>
    <s v="Travel_Rarely"/>
    <n v="1425"/>
    <x v="0"/>
    <n v="14"/>
    <n v="1"/>
    <s v="Life Sciences"/>
    <n v="1"/>
    <n v="924"/>
    <n v="3"/>
    <x v="0"/>
    <n v="68"/>
    <n v="3"/>
    <n v="2"/>
    <s v="Healthcare Representative"/>
    <n v="4"/>
    <s v="Married"/>
    <n v="6586"/>
    <s v="5k-10k"/>
    <n v="4821"/>
    <n v="0"/>
    <s v="Y"/>
    <s v="Yes"/>
    <n v="17"/>
    <n v="3"/>
    <n v="1"/>
    <n v="80"/>
    <n v="1"/>
    <n v="17"/>
    <n v="2"/>
    <n v="2"/>
    <n v="4"/>
    <n v="11"/>
  </r>
  <r>
    <x v="759"/>
    <n v="36"/>
    <s v="36-45"/>
    <x v="1"/>
    <s v="Travel_Rarely"/>
    <n v="188"/>
    <x v="0"/>
    <n v="7"/>
    <n v="4"/>
    <s v="Other"/>
    <n v="1"/>
    <n v="949"/>
    <n v="2"/>
    <x v="0"/>
    <n v="65"/>
    <n v="3"/>
    <n v="1"/>
    <s v="Research Scientist"/>
    <n v="4"/>
    <s v="Single"/>
    <n v="4678"/>
    <s v="Upto 5k"/>
    <n v="23293"/>
    <n v="2"/>
    <s v="Y"/>
    <s v="No"/>
    <n v="18"/>
    <n v="3"/>
    <n v="3"/>
    <n v="80"/>
    <n v="0"/>
    <n v="8"/>
    <n v="6"/>
    <n v="3"/>
    <n v="0"/>
    <n v="1"/>
  </r>
  <r>
    <x v="760"/>
    <n v="36"/>
    <s v="36-45"/>
    <x v="1"/>
    <s v="Travel_Rarely"/>
    <n v="938"/>
    <x v="0"/>
    <n v="2"/>
    <n v="4"/>
    <s v="Medical"/>
    <n v="1"/>
    <n v="958"/>
    <n v="3"/>
    <x v="0"/>
    <n v="79"/>
    <n v="3"/>
    <n v="1"/>
    <s v="Laboratory Technician"/>
    <n v="3"/>
    <s v="Single"/>
    <n v="2519"/>
    <s v="Upto 5k"/>
    <n v="12287"/>
    <n v="4"/>
    <s v="Y"/>
    <s v="No"/>
    <n v="21"/>
    <n v="4"/>
    <n v="3"/>
    <n v="80"/>
    <n v="0"/>
    <n v="16"/>
    <n v="6"/>
    <n v="3"/>
    <n v="3"/>
    <n v="9"/>
  </r>
  <r>
    <x v="761"/>
    <n v="36"/>
    <s v="36-45"/>
    <x v="0"/>
    <s v="Travel_Rarely"/>
    <n v="530"/>
    <x v="1"/>
    <n v="3"/>
    <n v="1"/>
    <s v="Life Sciences"/>
    <n v="1"/>
    <n v="967"/>
    <n v="3"/>
    <x v="0"/>
    <n v="51"/>
    <n v="2"/>
    <n v="3"/>
    <s v="Sales Executive"/>
    <n v="4"/>
    <s v="Married"/>
    <n v="10325"/>
    <s v="10k-15k"/>
    <n v="5518"/>
    <n v="1"/>
    <s v="Y"/>
    <s v="Yes"/>
    <n v="11"/>
    <n v="3"/>
    <n v="1"/>
    <n v="80"/>
    <n v="1"/>
    <n v="16"/>
    <n v="6"/>
    <n v="3"/>
    <n v="3"/>
    <n v="7"/>
  </r>
  <r>
    <x v="762"/>
    <n v="36"/>
    <s v="36-45"/>
    <x v="1"/>
    <s v="Non-Travel"/>
    <n v="1229"/>
    <x v="1"/>
    <n v="8"/>
    <n v="4"/>
    <s v="Technical Degree"/>
    <n v="1"/>
    <n v="990"/>
    <n v="1"/>
    <x v="0"/>
    <n v="84"/>
    <n v="3"/>
    <n v="2"/>
    <s v="Sales Executive"/>
    <n v="4"/>
    <s v="Divorced"/>
    <n v="5079"/>
    <s v="5k-10k"/>
    <n v="25952"/>
    <n v="4"/>
    <s v="Y"/>
    <s v="No"/>
    <n v="13"/>
    <n v="3"/>
    <n v="4"/>
    <n v="80"/>
    <n v="2"/>
    <n v="12"/>
    <n v="3"/>
    <n v="3"/>
    <n v="0"/>
    <n v="7"/>
  </r>
  <r>
    <x v="763"/>
    <n v="36"/>
    <s v="36-45"/>
    <x v="0"/>
    <s v="Travel_Rarely"/>
    <n v="885"/>
    <x v="0"/>
    <n v="16"/>
    <n v="4"/>
    <s v="Life Sciences"/>
    <n v="1"/>
    <n v="1042"/>
    <n v="3"/>
    <x v="1"/>
    <n v="43"/>
    <n v="4"/>
    <n v="1"/>
    <s v="Laboratory Technician"/>
    <n v="1"/>
    <s v="Single"/>
    <n v="2743"/>
    <s v="Upto 5k"/>
    <n v="8269"/>
    <n v="1"/>
    <s v="Y"/>
    <s v="No"/>
    <n v="16"/>
    <n v="3"/>
    <n v="3"/>
    <n v="80"/>
    <n v="0"/>
    <n v="18"/>
    <n v="1"/>
    <n v="3"/>
    <n v="15"/>
    <n v="14"/>
  </r>
  <r>
    <x v="764"/>
    <n v="36"/>
    <s v="36-45"/>
    <x v="0"/>
    <s v="Travel_Rarely"/>
    <n v="660"/>
    <x v="0"/>
    <n v="15"/>
    <n v="3"/>
    <s v="Other"/>
    <n v="1"/>
    <n v="1052"/>
    <n v="1"/>
    <x v="0"/>
    <n v="81"/>
    <n v="3"/>
    <n v="2"/>
    <s v="Laboratory Technician"/>
    <n v="3"/>
    <s v="Divorced"/>
    <n v="4834"/>
    <s v="Upto 5k"/>
    <n v="7858"/>
    <n v="7"/>
    <s v="Y"/>
    <s v="No"/>
    <n v="14"/>
    <n v="3"/>
    <n v="2"/>
    <n v="80"/>
    <n v="1"/>
    <n v="9"/>
    <n v="3"/>
    <n v="2"/>
    <n v="0"/>
    <n v="0"/>
  </r>
  <r>
    <x v="765"/>
    <n v="36"/>
    <s v="36-45"/>
    <x v="1"/>
    <s v="Travel_Rarely"/>
    <n v="796"/>
    <x v="0"/>
    <n v="12"/>
    <n v="5"/>
    <s v="Medical"/>
    <n v="1"/>
    <n v="1073"/>
    <n v="4"/>
    <x v="1"/>
    <n v="51"/>
    <n v="2"/>
    <n v="3"/>
    <s v="Manufacturing Director"/>
    <n v="4"/>
    <s v="Single"/>
    <n v="8858"/>
    <s v="5k-10k"/>
    <n v="15669"/>
    <n v="0"/>
    <s v="Y"/>
    <s v="No"/>
    <n v="11"/>
    <n v="3"/>
    <n v="2"/>
    <n v="80"/>
    <n v="0"/>
    <n v="15"/>
    <n v="2"/>
    <n v="2"/>
    <n v="7"/>
    <n v="8"/>
  </r>
  <r>
    <x v="766"/>
    <n v="36"/>
    <s v="36-45"/>
    <x v="1"/>
    <s v="Non-Travel"/>
    <n v="217"/>
    <x v="0"/>
    <n v="18"/>
    <n v="4"/>
    <s v="Life Sciences"/>
    <n v="1"/>
    <n v="1133"/>
    <n v="1"/>
    <x v="0"/>
    <n v="78"/>
    <n v="3"/>
    <n v="2"/>
    <s v="Manufacturing Director"/>
    <n v="4"/>
    <s v="Single"/>
    <n v="7779"/>
    <s v="5k-10k"/>
    <n v="23238"/>
    <n v="2"/>
    <s v="Y"/>
    <s v="No"/>
    <n v="20"/>
    <n v="4"/>
    <n v="1"/>
    <n v="80"/>
    <n v="0"/>
    <n v="18"/>
    <n v="0"/>
    <n v="3"/>
    <n v="0"/>
    <n v="9"/>
  </r>
  <r>
    <x v="767"/>
    <n v="36"/>
    <s v="36-45"/>
    <x v="1"/>
    <s v="Travel_Rarely"/>
    <n v="917"/>
    <x v="0"/>
    <n v="6"/>
    <n v="4"/>
    <s v="Life Sciences"/>
    <n v="1"/>
    <n v="1221"/>
    <n v="3"/>
    <x v="0"/>
    <n v="60"/>
    <n v="1"/>
    <n v="1"/>
    <s v="Laboratory Technician"/>
    <n v="3"/>
    <s v="Divorced"/>
    <n v="2741"/>
    <s v="Upto 5k"/>
    <n v="6865"/>
    <n v="1"/>
    <s v="Y"/>
    <s v="No"/>
    <n v="14"/>
    <n v="3"/>
    <n v="3"/>
    <n v="80"/>
    <n v="1"/>
    <n v="7"/>
    <n v="4"/>
    <n v="3"/>
    <n v="1"/>
    <n v="7"/>
  </r>
  <r>
    <x v="768"/>
    <n v="36"/>
    <s v="36-45"/>
    <x v="0"/>
    <s v="Travel_Rarely"/>
    <n v="363"/>
    <x v="0"/>
    <n v="1"/>
    <n v="3"/>
    <s v="Technical Degree"/>
    <n v="1"/>
    <n v="1237"/>
    <n v="3"/>
    <x v="1"/>
    <n v="77"/>
    <n v="1"/>
    <n v="3"/>
    <s v="Manufacturing Director"/>
    <n v="1"/>
    <s v="Divorced"/>
    <n v="10252"/>
    <s v="10k-15k"/>
    <n v="4235"/>
    <n v="2"/>
    <s v="Y"/>
    <s v="Yes"/>
    <n v="21"/>
    <n v="4"/>
    <n v="3"/>
    <n v="80"/>
    <n v="1"/>
    <n v="17"/>
    <n v="2"/>
    <n v="3"/>
    <n v="7"/>
    <n v="7"/>
  </r>
  <r>
    <x v="769"/>
    <n v="36"/>
    <s v="36-45"/>
    <x v="1"/>
    <s v="Travel_Frequently"/>
    <n v="469"/>
    <x v="0"/>
    <n v="3"/>
    <n v="3"/>
    <s v="Technical Degree"/>
    <n v="1"/>
    <n v="1257"/>
    <n v="3"/>
    <x v="0"/>
    <n v="46"/>
    <n v="3"/>
    <n v="1"/>
    <s v="Research Scientist"/>
    <n v="2"/>
    <s v="Married"/>
    <n v="3692"/>
    <s v="Upto 5k"/>
    <n v="9256"/>
    <n v="1"/>
    <s v="Y"/>
    <s v="No"/>
    <n v="12"/>
    <n v="3"/>
    <n v="3"/>
    <n v="80"/>
    <n v="0"/>
    <n v="12"/>
    <n v="2"/>
    <n v="2"/>
    <n v="0"/>
    <n v="7"/>
  </r>
  <r>
    <x v="770"/>
    <n v="36"/>
    <s v="36-45"/>
    <x v="0"/>
    <s v="Travel_Rarely"/>
    <n v="429"/>
    <x v="0"/>
    <n v="2"/>
    <n v="4"/>
    <s v="Life Sciences"/>
    <n v="1"/>
    <n v="1294"/>
    <n v="3"/>
    <x v="1"/>
    <n v="53"/>
    <n v="3"/>
    <n v="2"/>
    <s v="Manufacturing Director"/>
    <n v="2"/>
    <s v="Single"/>
    <n v="5410"/>
    <s v="5k-10k"/>
    <n v="2323"/>
    <n v="9"/>
    <s v="Y"/>
    <s v="Yes"/>
    <n v="11"/>
    <n v="3"/>
    <n v="4"/>
    <n v="80"/>
    <n v="0"/>
    <n v="18"/>
    <n v="2"/>
    <n v="3"/>
    <n v="5"/>
    <n v="12"/>
  </r>
  <r>
    <x v="771"/>
    <n v="36"/>
    <s v="36-45"/>
    <x v="1"/>
    <s v="Travel_Rarely"/>
    <n v="325"/>
    <x v="0"/>
    <n v="10"/>
    <n v="4"/>
    <s v="Technical Degree"/>
    <n v="1"/>
    <n v="1312"/>
    <n v="4"/>
    <x v="1"/>
    <n v="63"/>
    <n v="3"/>
    <n v="3"/>
    <s v="Healthcare Representative"/>
    <n v="3"/>
    <s v="Married"/>
    <n v="7094"/>
    <s v="5k-10k"/>
    <n v="5747"/>
    <n v="3"/>
    <s v="Y"/>
    <s v="No"/>
    <n v="12"/>
    <n v="3"/>
    <n v="1"/>
    <n v="80"/>
    <n v="0"/>
    <n v="10"/>
    <n v="0"/>
    <n v="3"/>
    <n v="1"/>
    <n v="7"/>
  </r>
  <r>
    <x v="772"/>
    <n v="36"/>
    <s v="36-45"/>
    <x v="1"/>
    <s v="Travel_Frequently"/>
    <n v="607"/>
    <x v="1"/>
    <n v="7"/>
    <n v="3"/>
    <s v="Marketing"/>
    <n v="1"/>
    <n v="1362"/>
    <n v="1"/>
    <x v="1"/>
    <n v="83"/>
    <n v="4"/>
    <n v="2"/>
    <s v="Sales Executive"/>
    <n v="1"/>
    <s v="Married"/>
    <n v="4639"/>
    <s v="Upto 5k"/>
    <n v="2261"/>
    <n v="2"/>
    <s v="Y"/>
    <s v="No"/>
    <n v="16"/>
    <n v="3"/>
    <n v="4"/>
    <n v="80"/>
    <n v="1"/>
    <n v="17"/>
    <n v="2"/>
    <n v="2"/>
    <n v="6"/>
    <n v="13"/>
  </r>
  <r>
    <x v="773"/>
    <n v="36"/>
    <s v="36-45"/>
    <x v="0"/>
    <s v="Travel_Rarely"/>
    <n v="1174"/>
    <x v="1"/>
    <n v="3"/>
    <n v="4"/>
    <s v="Marketing"/>
    <n v="1"/>
    <n v="1425"/>
    <n v="1"/>
    <x v="1"/>
    <n v="99"/>
    <n v="3"/>
    <n v="2"/>
    <s v="Sales Executive"/>
    <n v="2"/>
    <s v="Single"/>
    <n v="9278"/>
    <s v="5k-10k"/>
    <n v="20763"/>
    <n v="3"/>
    <s v="Y"/>
    <s v="Yes"/>
    <n v="16"/>
    <n v="3"/>
    <n v="4"/>
    <n v="80"/>
    <n v="0"/>
    <n v="15"/>
    <n v="3"/>
    <n v="3"/>
    <n v="0"/>
    <n v="1"/>
  </r>
  <r>
    <x v="774"/>
    <n v="36"/>
    <s v="36-45"/>
    <x v="1"/>
    <s v="Travel_Rarely"/>
    <n v="172"/>
    <x v="0"/>
    <n v="4"/>
    <n v="4"/>
    <s v="Life Sciences"/>
    <n v="1"/>
    <n v="1435"/>
    <n v="1"/>
    <x v="0"/>
    <n v="37"/>
    <n v="2"/>
    <n v="2"/>
    <s v="Laboratory Technician"/>
    <n v="4"/>
    <s v="Single"/>
    <n v="5810"/>
    <s v="5k-10k"/>
    <n v="22604"/>
    <n v="1"/>
    <s v="Y"/>
    <s v="No"/>
    <n v="16"/>
    <n v="3"/>
    <n v="3"/>
    <n v="80"/>
    <n v="0"/>
    <n v="10"/>
    <n v="2"/>
    <n v="2"/>
    <n v="1"/>
    <n v="8"/>
  </r>
  <r>
    <x v="775"/>
    <n v="36"/>
    <s v="36-45"/>
    <x v="1"/>
    <s v="Travel_Rarely"/>
    <n v="329"/>
    <x v="1"/>
    <n v="16"/>
    <n v="4"/>
    <s v="Marketing"/>
    <n v="1"/>
    <n v="1436"/>
    <n v="3"/>
    <x v="1"/>
    <n v="98"/>
    <n v="2"/>
    <n v="2"/>
    <s v="Sales Executive"/>
    <n v="1"/>
    <s v="Married"/>
    <n v="5647"/>
    <s v="5k-10k"/>
    <n v="13494"/>
    <n v="4"/>
    <s v="Y"/>
    <s v="No"/>
    <n v="13"/>
    <n v="3"/>
    <n v="1"/>
    <n v="80"/>
    <n v="2"/>
    <n v="11"/>
    <n v="3"/>
    <n v="2"/>
    <n v="0"/>
    <n v="2"/>
  </r>
  <r>
    <x v="776"/>
    <n v="36"/>
    <s v="36-45"/>
    <x v="1"/>
    <s v="Travel_Rarely"/>
    <n v="1157"/>
    <x v="1"/>
    <n v="2"/>
    <n v="4"/>
    <s v="Life Sciences"/>
    <n v="1"/>
    <n v="1556"/>
    <n v="3"/>
    <x v="0"/>
    <n v="70"/>
    <n v="3"/>
    <n v="1"/>
    <s v="Sales Representative"/>
    <n v="4"/>
    <s v="Single"/>
    <n v="2644"/>
    <s v="Upto 5k"/>
    <n v="17001"/>
    <n v="3"/>
    <s v="Y"/>
    <s v="Yes"/>
    <n v="21"/>
    <n v="4"/>
    <n v="4"/>
    <n v="80"/>
    <n v="0"/>
    <n v="7"/>
    <n v="3"/>
    <n v="2"/>
    <n v="1"/>
    <n v="2"/>
  </r>
  <r>
    <x v="777"/>
    <n v="36"/>
    <s v="36-45"/>
    <x v="1"/>
    <s v="Travel_Rarely"/>
    <n v="884"/>
    <x v="1"/>
    <n v="1"/>
    <n v="4"/>
    <s v="Life Sciences"/>
    <n v="1"/>
    <n v="1585"/>
    <n v="2"/>
    <x v="1"/>
    <n v="73"/>
    <n v="3"/>
    <n v="2"/>
    <s v="Sales Executive"/>
    <n v="3"/>
    <s v="Single"/>
    <n v="6815"/>
    <s v="5k-10k"/>
    <n v="21447"/>
    <n v="6"/>
    <s v="Y"/>
    <s v="No"/>
    <n v="13"/>
    <n v="3"/>
    <n v="1"/>
    <n v="80"/>
    <n v="0"/>
    <n v="15"/>
    <n v="5"/>
    <n v="3"/>
    <n v="0"/>
    <n v="0"/>
  </r>
  <r>
    <x v="778"/>
    <n v="36"/>
    <s v="36-45"/>
    <x v="1"/>
    <s v="Travel_Frequently"/>
    <n v="1302"/>
    <x v="0"/>
    <n v="6"/>
    <n v="4"/>
    <s v="Life Sciences"/>
    <n v="1"/>
    <n v="1594"/>
    <n v="1"/>
    <x v="0"/>
    <n v="80"/>
    <n v="4"/>
    <n v="2"/>
    <s v="Laboratory Technician"/>
    <n v="1"/>
    <s v="Married"/>
    <n v="5562"/>
    <s v="5k-10k"/>
    <n v="19711"/>
    <n v="3"/>
    <s v="Y"/>
    <s v="Yes"/>
    <n v="13"/>
    <n v="3"/>
    <n v="4"/>
    <n v="80"/>
    <n v="1"/>
    <n v="9"/>
    <n v="3"/>
    <n v="3"/>
    <n v="0"/>
    <n v="2"/>
  </r>
  <r>
    <x v="779"/>
    <n v="36"/>
    <s v="36-45"/>
    <x v="0"/>
    <s v="Travel_Rarely"/>
    <n v="559"/>
    <x v="0"/>
    <n v="12"/>
    <n v="4"/>
    <s v="Life Sciences"/>
    <n v="1"/>
    <n v="1614"/>
    <n v="3"/>
    <x v="1"/>
    <n v="76"/>
    <n v="3"/>
    <n v="2"/>
    <s v="Manufacturing Director"/>
    <n v="3"/>
    <s v="Married"/>
    <n v="4663"/>
    <s v="Upto 5k"/>
    <n v="12421"/>
    <n v="9"/>
    <s v="Y"/>
    <s v="Yes"/>
    <n v="12"/>
    <n v="3"/>
    <n v="2"/>
    <n v="80"/>
    <n v="2"/>
    <n v="7"/>
    <n v="2"/>
    <n v="3"/>
    <n v="1"/>
    <n v="1"/>
  </r>
  <r>
    <x v="780"/>
    <n v="36"/>
    <s v="36-45"/>
    <x v="1"/>
    <s v="Travel_Rarely"/>
    <n v="711"/>
    <x v="0"/>
    <n v="5"/>
    <n v="4"/>
    <s v="Life Sciences"/>
    <n v="1"/>
    <n v="1651"/>
    <n v="2"/>
    <x v="1"/>
    <n v="42"/>
    <n v="3"/>
    <n v="3"/>
    <s v="Healthcare Representative"/>
    <n v="1"/>
    <s v="Married"/>
    <n v="8008"/>
    <s v="5k-10k"/>
    <n v="22792"/>
    <n v="4"/>
    <s v="Y"/>
    <s v="No"/>
    <n v="12"/>
    <n v="3"/>
    <n v="3"/>
    <n v="80"/>
    <n v="2"/>
    <n v="9"/>
    <n v="6"/>
    <n v="3"/>
    <n v="0"/>
    <n v="2"/>
  </r>
  <r>
    <x v="781"/>
    <n v="36"/>
    <s v="36-45"/>
    <x v="1"/>
    <s v="Travel_Rarely"/>
    <n v="311"/>
    <x v="0"/>
    <n v="7"/>
    <n v="3"/>
    <s v="Life Sciences"/>
    <n v="1"/>
    <n v="1659"/>
    <n v="1"/>
    <x v="0"/>
    <n v="77"/>
    <n v="3"/>
    <n v="1"/>
    <s v="Laboratory Technician"/>
    <n v="2"/>
    <s v="Single"/>
    <n v="2013"/>
    <s v="Upto 5k"/>
    <n v="10950"/>
    <n v="2"/>
    <s v="Y"/>
    <s v="No"/>
    <n v="11"/>
    <n v="3"/>
    <n v="3"/>
    <n v="80"/>
    <n v="0"/>
    <n v="15"/>
    <n v="4"/>
    <n v="3"/>
    <n v="1"/>
    <n v="3"/>
  </r>
  <r>
    <x v="782"/>
    <n v="36"/>
    <s v="36-45"/>
    <x v="1"/>
    <s v="Non-Travel"/>
    <n v="894"/>
    <x v="0"/>
    <n v="1"/>
    <n v="4"/>
    <s v="Medical"/>
    <n v="1"/>
    <n v="1662"/>
    <n v="4"/>
    <x v="1"/>
    <n v="33"/>
    <n v="2"/>
    <n v="2"/>
    <s v="Manufacturing Director"/>
    <n v="3"/>
    <s v="Married"/>
    <n v="4374"/>
    <s v="Upto 5k"/>
    <n v="15411"/>
    <n v="0"/>
    <s v="Y"/>
    <s v="No"/>
    <n v="15"/>
    <n v="3"/>
    <n v="3"/>
    <n v="80"/>
    <n v="0"/>
    <n v="4"/>
    <n v="6"/>
    <n v="3"/>
    <n v="1"/>
    <n v="2"/>
  </r>
  <r>
    <x v="783"/>
    <n v="36"/>
    <s v="36-45"/>
    <x v="1"/>
    <s v="Travel_Rarely"/>
    <n v="1040"/>
    <x v="0"/>
    <n v="3"/>
    <n v="2"/>
    <s v="Life Sciences"/>
    <n v="1"/>
    <n v="1664"/>
    <n v="4"/>
    <x v="0"/>
    <n v="79"/>
    <n v="4"/>
    <n v="2"/>
    <s v="Healthcare Representative"/>
    <n v="1"/>
    <s v="Divorced"/>
    <n v="6842"/>
    <s v="5k-10k"/>
    <n v="26308"/>
    <n v="6"/>
    <s v="Y"/>
    <s v="No"/>
    <n v="20"/>
    <n v="4"/>
    <n v="1"/>
    <n v="80"/>
    <n v="1"/>
    <n v="13"/>
    <n v="3"/>
    <n v="3"/>
    <n v="0"/>
    <n v="4"/>
  </r>
  <r>
    <x v="784"/>
    <n v="36"/>
    <s v="36-45"/>
    <x v="1"/>
    <s v="Travel_Rarely"/>
    <n v="1351"/>
    <x v="0"/>
    <n v="26"/>
    <n v="4"/>
    <s v="Life Sciences"/>
    <n v="1"/>
    <n v="1682"/>
    <n v="1"/>
    <x v="0"/>
    <n v="80"/>
    <n v="3"/>
    <n v="2"/>
    <s v="Healthcare Representative"/>
    <n v="3"/>
    <s v="Married"/>
    <n v="5347"/>
    <s v="5k-10k"/>
    <n v="7419"/>
    <n v="6"/>
    <s v="Y"/>
    <s v="No"/>
    <n v="14"/>
    <n v="3"/>
    <n v="2"/>
    <n v="80"/>
    <n v="2"/>
    <n v="10"/>
    <n v="2"/>
    <n v="2"/>
    <n v="0"/>
    <n v="2"/>
  </r>
  <r>
    <x v="785"/>
    <n v="36"/>
    <s v="36-45"/>
    <x v="1"/>
    <s v="Travel_Rarely"/>
    <n v="530"/>
    <x v="1"/>
    <n v="2"/>
    <n v="4"/>
    <s v="Life Sciences"/>
    <n v="1"/>
    <n v="1710"/>
    <n v="3"/>
    <x v="1"/>
    <n v="51"/>
    <n v="3"/>
    <n v="2"/>
    <s v="Sales Representative"/>
    <n v="4"/>
    <s v="Single"/>
    <n v="4502"/>
    <s v="Upto 5k"/>
    <n v="7439"/>
    <n v="3"/>
    <s v="Y"/>
    <s v="No"/>
    <n v="15"/>
    <n v="3"/>
    <n v="3"/>
    <n v="80"/>
    <n v="0"/>
    <n v="17"/>
    <n v="2"/>
    <n v="2"/>
    <n v="6"/>
    <n v="7"/>
  </r>
  <r>
    <x v="786"/>
    <n v="36"/>
    <s v="36-45"/>
    <x v="0"/>
    <s v="Travel_Rarely"/>
    <n v="1456"/>
    <x v="1"/>
    <n v="13"/>
    <n v="5"/>
    <s v="Marketing"/>
    <n v="1"/>
    <n v="1733"/>
    <n v="2"/>
    <x v="0"/>
    <n v="96"/>
    <n v="2"/>
    <n v="2"/>
    <s v="Sales Executive"/>
    <n v="1"/>
    <s v="Divorced"/>
    <n v="6134"/>
    <s v="5k-10k"/>
    <n v="8658"/>
    <n v="5"/>
    <s v="Y"/>
    <s v="Yes"/>
    <n v="13"/>
    <n v="3"/>
    <n v="2"/>
    <n v="80"/>
    <n v="3"/>
    <n v="16"/>
    <n v="3"/>
    <n v="3"/>
    <n v="2"/>
    <n v="2"/>
  </r>
  <r>
    <x v="787"/>
    <n v="36"/>
    <s v="36-45"/>
    <x v="1"/>
    <s v="Travel_Rarely"/>
    <n v="1383"/>
    <x v="0"/>
    <n v="10"/>
    <n v="3"/>
    <s v="Life Sciences"/>
    <n v="1"/>
    <n v="1790"/>
    <n v="4"/>
    <x v="0"/>
    <n v="90"/>
    <n v="3"/>
    <n v="3"/>
    <s v="Healthcare Representative"/>
    <n v="1"/>
    <s v="Married"/>
    <n v="8321"/>
    <s v="5k-10k"/>
    <n v="25949"/>
    <n v="7"/>
    <s v="Y"/>
    <s v="Yes"/>
    <n v="13"/>
    <n v="3"/>
    <n v="4"/>
    <n v="80"/>
    <n v="1"/>
    <n v="15"/>
    <n v="1"/>
    <n v="3"/>
    <n v="5"/>
    <n v="7"/>
  </r>
  <r>
    <x v="788"/>
    <n v="36"/>
    <s v="36-45"/>
    <x v="0"/>
    <s v="Travel_Rarely"/>
    <n v="430"/>
    <x v="0"/>
    <n v="2"/>
    <n v="4"/>
    <s v="Other"/>
    <n v="1"/>
    <n v="1847"/>
    <n v="4"/>
    <x v="1"/>
    <n v="73"/>
    <n v="3"/>
    <n v="2"/>
    <s v="Research Scientist"/>
    <n v="2"/>
    <s v="Married"/>
    <n v="6962"/>
    <s v="5k-10k"/>
    <n v="19573"/>
    <n v="4"/>
    <s v="Y"/>
    <s v="Yes"/>
    <n v="22"/>
    <n v="4"/>
    <n v="4"/>
    <n v="80"/>
    <n v="1"/>
    <n v="15"/>
    <n v="2"/>
    <n v="3"/>
    <n v="0"/>
    <n v="0"/>
  </r>
  <r>
    <x v="789"/>
    <n v="36"/>
    <s v="36-45"/>
    <x v="0"/>
    <s v="Travel_Rarely"/>
    <n v="1266"/>
    <x v="1"/>
    <n v="10"/>
    <n v="4"/>
    <s v="Technical Degree"/>
    <n v="1"/>
    <n v="1880"/>
    <n v="2"/>
    <x v="1"/>
    <n v="63"/>
    <n v="2"/>
    <n v="2"/>
    <s v="Sales Executive"/>
    <n v="3"/>
    <s v="Married"/>
    <n v="5673"/>
    <s v="5k-10k"/>
    <n v="6060"/>
    <n v="1"/>
    <s v="Y"/>
    <s v="Yes"/>
    <n v="13"/>
    <n v="3"/>
    <n v="1"/>
    <n v="80"/>
    <n v="1"/>
    <n v="10"/>
    <n v="4"/>
    <n v="3"/>
    <n v="1"/>
    <n v="7"/>
  </r>
  <r>
    <x v="790"/>
    <n v="36"/>
    <s v="36-45"/>
    <x v="1"/>
    <s v="Travel_Frequently"/>
    <n v="1213"/>
    <x v="3"/>
    <n v="2"/>
    <n v="1"/>
    <s v="Human Resources"/>
    <n v="1"/>
    <n v="1890"/>
    <n v="2"/>
    <x v="0"/>
    <n v="94"/>
    <n v="2"/>
    <n v="2"/>
    <s v="Human Resources"/>
    <n v="4"/>
    <s v="Single"/>
    <n v="3886"/>
    <s v="Upto 5k"/>
    <n v="4223"/>
    <n v="1"/>
    <s v="Y"/>
    <s v="No"/>
    <n v="21"/>
    <n v="4"/>
    <n v="4"/>
    <n v="80"/>
    <n v="0"/>
    <n v="10"/>
    <n v="2"/>
    <n v="2"/>
    <n v="0"/>
    <n v="8"/>
  </r>
  <r>
    <x v="791"/>
    <n v="36"/>
    <s v="36-45"/>
    <x v="1"/>
    <s v="Travel_Rarely"/>
    <n v="335"/>
    <x v="1"/>
    <n v="17"/>
    <n v="2"/>
    <s v="Marketing"/>
    <n v="1"/>
    <n v="1908"/>
    <n v="3"/>
    <x v="0"/>
    <n v="33"/>
    <n v="2"/>
    <n v="2"/>
    <s v="Sales Executive"/>
    <n v="2"/>
    <s v="Married"/>
    <n v="5507"/>
    <s v="5k-10k"/>
    <n v="16822"/>
    <n v="2"/>
    <s v="Y"/>
    <s v="No"/>
    <n v="16"/>
    <n v="3"/>
    <n v="3"/>
    <n v="80"/>
    <n v="2"/>
    <n v="12"/>
    <n v="1"/>
    <n v="1"/>
    <n v="1"/>
    <n v="3"/>
  </r>
  <r>
    <x v="792"/>
    <n v="36"/>
    <s v="36-45"/>
    <x v="1"/>
    <s v="Non-Travel"/>
    <n v="1351"/>
    <x v="0"/>
    <n v="9"/>
    <n v="4"/>
    <s v="Life Sciences"/>
    <n v="1"/>
    <n v="1949"/>
    <n v="1"/>
    <x v="0"/>
    <n v="66"/>
    <n v="4"/>
    <n v="1"/>
    <s v="Laboratory Technician"/>
    <n v="2"/>
    <s v="Married"/>
    <n v="2810"/>
    <s v="Upto 5k"/>
    <n v="9238"/>
    <n v="1"/>
    <s v="Y"/>
    <s v="No"/>
    <n v="22"/>
    <n v="4"/>
    <n v="2"/>
    <n v="80"/>
    <n v="0"/>
    <n v="5"/>
    <n v="3"/>
    <n v="3"/>
    <n v="0"/>
    <n v="2"/>
  </r>
  <r>
    <x v="793"/>
    <n v="36"/>
    <s v="36-45"/>
    <x v="1"/>
    <s v="Travel_Rarely"/>
    <n v="557"/>
    <x v="1"/>
    <n v="3"/>
    <n v="3"/>
    <s v="Medical"/>
    <n v="1"/>
    <n v="2024"/>
    <n v="1"/>
    <x v="1"/>
    <n v="94"/>
    <n v="2"/>
    <n v="3"/>
    <s v="Sales Executive"/>
    <n v="4"/>
    <s v="Married"/>
    <n v="7644"/>
    <s v="5k-10k"/>
    <n v="12695"/>
    <n v="0"/>
    <s v="Y"/>
    <s v="No"/>
    <n v="19"/>
    <n v="3"/>
    <n v="3"/>
    <n v="80"/>
    <n v="2"/>
    <n v="10"/>
    <n v="2"/>
    <n v="3"/>
    <n v="3"/>
    <n v="4"/>
  </r>
  <r>
    <x v="794"/>
    <n v="36"/>
    <s v="36-45"/>
    <x v="1"/>
    <s v="Travel_Frequently"/>
    <n v="688"/>
    <x v="0"/>
    <n v="4"/>
    <n v="2"/>
    <s v="Life Sciences"/>
    <n v="1"/>
    <n v="2025"/>
    <n v="4"/>
    <x v="1"/>
    <n v="97"/>
    <n v="3"/>
    <n v="2"/>
    <s v="Manufacturing Director"/>
    <n v="2"/>
    <s v="Divorced"/>
    <n v="5131"/>
    <s v="5k-10k"/>
    <n v="9192"/>
    <n v="7"/>
    <s v="Y"/>
    <s v="No"/>
    <n v="13"/>
    <n v="3"/>
    <n v="2"/>
    <n v="80"/>
    <n v="3"/>
    <n v="18"/>
    <n v="3"/>
    <n v="3"/>
    <n v="0"/>
    <n v="2"/>
  </r>
  <r>
    <x v="795"/>
    <n v="36"/>
    <s v="36-45"/>
    <x v="1"/>
    <s v="Non-Travel"/>
    <n v="301"/>
    <x v="1"/>
    <n v="15"/>
    <n v="4"/>
    <s v="Marketing"/>
    <n v="1"/>
    <n v="2036"/>
    <n v="4"/>
    <x v="0"/>
    <n v="88"/>
    <n v="1"/>
    <n v="2"/>
    <s v="Sales Executive"/>
    <n v="4"/>
    <s v="Divorced"/>
    <n v="5406"/>
    <s v="5k-10k"/>
    <n v="10436"/>
    <n v="1"/>
    <s v="Y"/>
    <s v="No"/>
    <n v="24"/>
    <n v="4"/>
    <n v="1"/>
    <n v="80"/>
    <n v="1"/>
    <n v="15"/>
    <n v="4"/>
    <n v="2"/>
    <n v="11"/>
    <n v="11"/>
  </r>
  <r>
    <x v="796"/>
    <n v="36"/>
    <s v="36-45"/>
    <x v="1"/>
    <s v="Travel_Rarely"/>
    <n v="1120"/>
    <x v="1"/>
    <n v="11"/>
    <n v="4"/>
    <s v="Marketing"/>
    <n v="1"/>
    <n v="2045"/>
    <n v="2"/>
    <x v="1"/>
    <n v="100"/>
    <n v="2"/>
    <n v="2"/>
    <s v="Sales Executive"/>
    <n v="4"/>
    <s v="Married"/>
    <n v="6652"/>
    <s v="5k-10k"/>
    <n v="14369"/>
    <n v="4"/>
    <s v="Y"/>
    <s v="No"/>
    <n v="13"/>
    <n v="3"/>
    <n v="1"/>
    <n v="80"/>
    <n v="1"/>
    <n v="8"/>
    <n v="2"/>
    <n v="2"/>
    <n v="0"/>
    <n v="0"/>
  </r>
  <r>
    <x v="797"/>
    <n v="36"/>
    <s v="36-45"/>
    <x v="1"/>
    <s v="Travel_Frequently"/>
    <n v="884"/>
    <x v="0"/>
    <n v="23"/>
    <n v="2"/>
    <s v="Medical"/>
    <n v="1"/>
    <n v="2061"/>
    <n v="3"/>
    <x v="0"/>
    <n v="41"/>
    <n v="4"/>
    <n v="2"/>
    <s v="Laboratory Technician"/>
    <n v="4"/>
    <s v="Married"/>
    <n v="2571"/>
    <s v="Upto 5k"/>
    <n v="12290"/>
    <n v="4"/>
    <s v="Y"/>
    <s v="No"/>
    <n v="17"/>
    <n v="3"/>
    <n v="3"/>
    <n v="80"/>
    <n v="1"/>
    <n v="17"/>
    <n v="3"/>
    <n v="3"/>
    <n v="0"/>
    <n v="3"/>
  </r>
  <r>
    <x v="797"/>
    <n v="36"/>
    <s v="36-45"/>
    <x v="1"/>
    <s v="Travel_Frequently"/>
    <n v="884"/>
    <x v="0"/>
    <n v="23"/>
    <n v="2"/>
    <s v="Medical"/>
    <n v="1"/>
    <n v="2061"/>
    <n v="3"/>
    <x v="0"/>
    <n v="41"/>
    <n v="4"/>
    <n v="2"/>
    <s v="Laboratory Technician"/>
    <n v="4"/>
    <s v="Married"/>
    <n v="2571"/>
    <s v="Upto 5k"/>
    <n v="12290"/>
    <n v="4"/>
    <s v="Y"/>
    <s v="No"/>
    <n v="17"/>
    <n v="3"/>
    <n v="3"/>
    <n v="80"/>
    <n v="1"/>
    <n v="17"/>
    <n v="3"/>
    <n v="3"/>
    <n v="0"/>
    <n v="2"/>
  </r>
  <r>
    <x v="798"/>
    <n v="37"/>
    <s v="36-45"/>
    <x v="0"/>
    <s v="Travel_Rarely"/>
    <n v="1373"/>
    <x v="0"/>
    <n v="2"/>
    <n v="2"/>
    <s v="Other"/>
    <n v="1"/>
    <n v="4"/>
    <n v="4"/>
    <x v="0"/>
    <n v="92"/>
    <n v="2"/>
    <n v="1"/>
    <s v="Laboratory Technician"/>
    <n v="3"/>
    <s v="Single"/>
    <n v="2090"/>
    <s v="Upto 5k"/>
    <n v="2396"/>
    <n v="6"/>
    <s v="Y"/>
    <s v="Yes"/>
    <n v="15"/>
    <n v="3"/>
    <n v="2"/>
    <n v="80"/>
    <n v="0"/>
    <n v="7"/>
    <n v="3"/>
    <n v="3"/>
    <n v="0"/>
    <n v="0"/>
  </r>
  <r>
    <x v="799"/>
    <n v="37"/>
    <s v="36-45"/>
    <x v="1"/>
    <s v="Travel_Rarely"/>
    <n v="408"/>
    <x v="0"/>
    <n v="19"/>
    <n v="2"/>
    <s v="Life Sciences"/>
    <n v="1"/>
    <n v="61"/>
    <n v="2"/>
    <x v="0"/>
    <n v="73"/>
    <n v="3"/>
    <n v="1"/>
    <s v="Research Scientist"/>
    <n v="2"/>
    <s v="Married"/>
    <n v="3022"/>
    <s v="Upto 5k"/>
    <n v="10227"/>
    <n v="4"/>
    <s v="Y"/>
    <s v="No"/>
    <n v="21"/>
    <n v="4"/>
    <n v="1"/>
    <n v="80"/>
    <n v="0"/>
    <n v="8"/>
    <n v="1"/>
    <n v="3"/>
    <n v="0"/>
    <n v="0"/>
  </r>
  <r>
    <x v="800"/>
    <n v="37"/>
    <s v="36-45"/>
    <x v="1"/>
    <s v="Travel_Rarely"/>
    <n v="1115"/>
    <x v="0"/>
    <n v="1"/>
    <n v="4"/>
    <s v="Life Sciences"/>
    <n v="1"/>
    <n v="77"/>
    <n v="1"/>
    <x v="0"/>
    <n v="51"/>
    <n v="2"/>
    <n v="2"/>
    <s v="Manufacturing Director"/>
    <n v="3"/>
    <s v="Divorced"/>
    <n v="5993"/>
    <s v="5k-10k"/>
    <n v="2689"/>
    <n v="1"/>
    <s v="Y"/>
    <s v="No"/>
    <n v="18"/>
    <n v="3"/>
    <n v="3"/>
    <n v="80"/>
    <n v="1"/>
    <n v="7"/>
    <n v="2"/>
    <n v="4"/>
    <n v="0"/>
    <n v="7"/>
  </r>
  <r>
    <x v="801"/>
    <n v="37"/>
    <s v="36-45"/>
    <x v="1"/>
    <s v="Travel_Rarely"/>
    <n v="397"/>
    <x v="0"/>
    <n v="7"/>
    <n v="4"/>
    <s v="Medical"/>
    <n v="1"/>
    <n v="102"/>
    <n v="1"/>
    <x v="0"/>
    <n v="30"/>
    <n v="3"/>
    <n v="3"/>
    <s v="Research Director"/>
    <n v="3"/>
    <s v="Single"/>
    <n v="13664"/>
    <s v="10k-15k"/>
    <n v="25258"/>
    <n v="4"/>
    <s v="Y"/>
    <s v="No"/>
    <n v="13"/>
    <n v="3"/>
    <n v="1"/>
    <n v="80"/>
    <n v="0"/>
    <n v="16"/>
    <n v="3"/>
    <n v="4"/>
    <n v="0"/>
    <n v="2"/>
  </r>
  <r>
    <x v="802"/>
    <n v="37"/>
    <s v="36-45"/>
    <x v="0"/>
    <s v="Travel_Rarely"/>
    <n v="807"/>
    <x v="3"/>
    <n v="6"/>
    <n v="4"/>
    <s v="Human Resources"/>
    <n v="1"/>
    <n v="133"/>
    <n v="3"/>
    <x v="0"/>
    <n v="63"/>
    <n v="3"/>
    <n v="1"/>
    <s v="Human Resources"/>
    <n v="1"/>
    <s v="Divorced"/>
    <n v="2073"/>
    <s v="Upto 5k"/>
    <n v="23648"/>
    <n v="4"/>
    <s v="Y"/>
    <s v="Yes"/>
    <n v="22"/>
    <n v="4"/>
    <n v="4"/>
    <n v="80"/>
    <n v="0"/>
    <n v="7"/>
    <n v="3"/>
    <n v="3"/>
    <n v="0"/>
    <n v="2"/>
  </r>
  <r>
    <x v="803"/>
    <n v="37"/>
    <s v="36-45"/>
    <x v="1"/>
    <s v="Non-Travel"/>
    <n v="1040"/>
    <x v="0"/>
    <n v="2"/>
    <n v="2"/>
    <s v="Life Sciences"/>
    <n v="1"/>
    <n v="139"/>
    <n v="3"/>
    <x v="0"/>
    <n v="100"/>
    <n v="2"/>
    <n v="2"/>
    <s v="Healthcare Representative"/>
    <n v="4"/>
    <s v="Divorced"/>
    <n v="5163"/>
    <s v="5k-10k"/>
    <n v="15850"/>
    <n v="5"/>
    <s v="Y"/>
    <s v="No"/>
    <n v="14"/>
    <n v="3"/>
    <n v="4"/>
    <n v="80"/>
    <n v="1"/>
    <n v="17"/>
    <n v="2"/>
    <n v="4"/>
    <n v="0"/>
    <n v="0"/>
  </r>
  <r>
    <x v="804"/>
    <n v="37"/>
    <s v="36-45"/>
    <x v="1"/>
    <s v="Travel_Rarely"/>
    <n v="1189"/>
    <x v="1"/>
    <n v="3"/>
    <n v="3"/>
    <s v="Life Sciences"/>
    <n v="1"/>
    <n v="152"/>
    <n v="3"/>
    <x v="0"/>
    <n v="87"/>
    <n v="3"/>
    <n v="3"/>
    <s v="Sales Executive"/>
    <n v="4"/>
    <s v="Single"/>
    <n v="7428"/>
    <s v="5k-10k"/>
    <n v="14506"/>
    <n v="2"/>
    <s v="Y"/>
    <s v="No"/>
    <n v="12"/>
    <n v="3"/>
    <n v="1"/>
    <n v="80"/>
    <n v="0"/>
    <n v="12"/>
    <n v="3"/>
    <n v="3"/>
    <n v="1"/>
    <n v="3"/>
  </r>
  <r>
    <x v="805"/>
    <n v="37"/>
    <s v="36-45"/>
    <x v="1"/>
    <s v="Travel_Rarely"/>
    <n v="290"/>
    <x v="0"/>
    <n v="21"/>
    <n v="3"/>
    <s v="Life Sciences"/>
    <n v="1"/>
    <n v="267"/>
    <n v="2"/>
    <x v="0"/>
    <n v="65"/>
    <n v="4"/>
    <n v="1"/>
    <s v="Research Scientist"/>
    <n v="1"/>
    <s v="Married"/>
    <n v="3564"/>
    <s v="Upto 5k"/>
    <n v="22977"/>
    <n v="1"/>
    <s v="Y"/>
    <s v="Yes"/>
    <n v="12"/>
    <n v="3"/>
    <n v="1"/>
    <n v="80"/>
    <n v="1"/>
    <n v="8"/>
    <n v="3"/>
    <n v="2"/>
    <n v="1"/>
    <n v="7"/>
  </r>
  <r>
    <x v="806"/>
    <n v="37"/>
    <s v="36-45"/>
    <x v="1"/>
    <s v="Travel_Frequently"/>
    <n v="663"/>
    <x v="0"/>
    <n v="11"/>
    <n v="3"/>
    <s v="Other"/>
    <n v="1"/>
    <n v="306"/>
    <n v="2"/>
    <x v="0"/>
    <n v="47"/>
    <n v="3"/>
    <n v="3"/>
    <s v="Research Director"/>
    <n v="4"/>
    <s v="Divorced"/>
    <n v="12185"/>
    <s v="10k-15k"/>
    <n v="10056"/>
    <n v="1"/>
    <s v="Y"/>
    <s v="Yes"/>
    <n v="14"/>
    <n v="3"/>
    <n v="3"/>
    <n v="80"/>
    <n v="3"/>
    <n v="10"/>
    <n v="1"/>
    <n v="3"/>
    <n v="0"/>
    <n v="7"/>
  </r>
  <r>
    <x v="807"/>
    <n v="37"/>
    <s v="36-45"/>
    <x v="1"/>
    <s v="Travel_Frequently"/>
    <n v="319"/>
    <x v="1"/>
    <n v="4"/>
    <n v="4"/>
    <s v="Marketing"/>
    <n v="1"/>
    <n v="311"/>
    <n v="1"/>
    <x v="0"/>
    <n v="41"/>
    <n v="3"/>
    <n v="1"/>
    <s v="Sales Representative"/>
    <n v="4"/>
    <s v="Divorced"/>
    <n v="2793"/>
    <s v="Upto 5k"/>
    <n v="2539"/>
    <n v="4"/>
    <s v="Y"/>
    <s v="No"/>
    <n v="17"/>
    <n v="3"/>
    <n v="3"/>
    <n v="80"/>
    <n v="1"/>
    <n v="13"/>
    <n v="2"/>
    <n v="3"/>
    <n v="5"/>
    <n v="8"/>
  </r>
  <r>
    <x v="808"/>
    <n v="37"/>
    <s v="36-45"/>
    <x v="1"/>
    <s v="Travel_Rarely"/>
    <n v="1017"/>
    <x v="0"/>
    <n v="1"/>
    <n v="2"/>
    <s v="Medical"/>
    <n v="1"/>
    <n v="340"/>
    <n v="3"/>
    <x v="1"/>
    <n v="83"/>
    <n v="2"/>
    <n v="1"/>
    <s v="Research Scientist"/>
    <n v="1"/>
    <s v="Married"/>
    <n v="3920"/>
    <s v="Upto 5k"/>
    <n v="18697"/>
    <n v="2"/>
    <s v="Y"/>
    <s v="No"/>
    <n v="14"/>
    <n v="3"/>
    <n v="1"/>
    <n v="80"/>
    <n v="1"/>
    <n v="17"/>
    <n v="2"/>
    <n v="2"/>
    <n v="0"/>
    <m/>
  </r>
  <r>
    <x v="809"/>
    <n v="37"/>
    <s v="36-45"/>
    <x v="0"/>
    <s v="Travel_Frequently"/>
    <n v="504"/>
    <x v="0"/>
    <n v="10"/>
    <n v="3"/>
    <s v="Medical"/>
    <n v="1"/>
    <n v="342"/>
    <n v="1"/>
    <x v="0"/>
    <n v="61"/>
    <n v="3"/>
    <n v="3"/>
    <s v="Manufacturing Director"/>
    <n v="3"/>
    <s v="Divorced"/>
    <n v="10048"/>
    <s v="10k-15k"/>
    <n v="22573"/>
    <n v="6"/>
    <s v="Y"/>
    <s v="No"/>
    <n v="11"/>
    <n v="3"/>
    <n v="2"/>
    <n v="80"/>
    <n v="2"/>
    <n v="17"/>
    <n v="5"/>
    <n v="3"/>
    <n v="0"/>
    <m/>
  </r>
  <r>
    <x v="810"/>
    <n v="37"/>
    <s v="36-45"/>
    <x v="1"/>
    <s v="Travel_Rarely"/>
    <n v="228"/>
    <x v="1"/>
    <n v="6"/>
    <n v="4"/>
    <s v="Medical"/>
    <n v="1"/>
    <n v="378"/>
    <n v="3"/>
    <x v="0"/>
    <n v="98"/>
    <n v="3"/>
    <n v="2"/>
    <s v="Sales Executive"/>
    <n v="4"/>
    <s v="Married"/>
    <n v="6502"/>
    <s v="5k-10k"/>
    <n v="22825"/>
    <n v="4"/>
    <s v="Y"/>
    <s v="No"/>
    <n v="14"/>
    <n v="3"/>
    <n v="2"/>
    <n v="80"/>
    <n v="1"/>
    <n v="7"/>
    <n v="5"/>
    <n v="4"/>
    <n v="0"/>
    <n v="1"/>
  </r>
  <r>
    <x v="811"/>
    <n v="37"/>
    <s v="36-45"/>
    <x v="0"/>
    <s v="Non-Travel"/>
    <n v="728"/>
    <x v="0"/>
    <n v="1"/>
    <n v="4"/>
    <s v="Medical"/>
    <n v="1"/>
    <n v="380"/>
    <n v="1"/>
    <x v="1"/>
    <n v="80"/>
    <n v="3"/>
    <n v="3"/>
    <s v="Research Director"/>
    <n v="4"/>
    <s v="Divorced"/>
    <n v="13603"/>
    <s v="10k-15k"/>
    <n v="11677"/>
    <n v="2"/>
    <s v="Y"/>
    <s v="Yes"/>
    <n v="18"/>
    <n v="3"/>
    <n v="1"/>
    <n v="80"/>
    <n v="2"/>
    <n v="15"/>
    <n v="2"/>
    <n v="3"/>
    <n v="0"/>
    <n v="2"/>
  </r>
  <r>
    <x v="812"/>
    <n v="37"/>
    <s v="36-45"/>
    <x v="1"/>
    <s v="Travel_Rarely"/>
    <n v="1372"/>
    <x v="0"/>
    <n v="1"/>
    <n v="3"/>
    <s v="Life Sciences"/>
    <n v="1"/>
    <n v="391"/>
    <n v="4"/>
    <x v="1"/>
    <n v="42"/>
    <n v="3"/>
    <n v="1"/>
    <s v="Research Scientist"/>
    <n v="4"/>
    <s v="Single"/>
    <n v="2115"/>
    <s v="Upto 5k"/>
    <n v="15881"/>
    <n v="1"/>
    <s v="Y"/>
    <s v="No"/>
    <n v="12"/>
    <n v="3"/>
    <n v="2"/>
    <n v="80"/>
    <n v="0"/>
    <n v="17"/>
    <n v="3"/>
    <n v="3"/>
    <n v="5"/>
    <n v="7"/>
  </r>
  <r>
    <x v="813"/>
    <n v="37"/>
    <s v="36-45"/>
    <x v="1"/>
    <s v="Travel_Frequently"/>
    <n v="889"/>
    <x v="0"/>
    <n v="9"/>
    <n v="3"/>
    <s v="Medical"/>
    <n v="1"/>
    <n v="403"/>
    <n v="2"/>
    <x v="0"/>
    <n v="53"/>
    <n v="3"/>
    <n v="1"/>
    <s v="Research Scientist"/>
    <n v="4"/>
    <s v="Married"/>
    <n v="2326"/>
    <s v="Upto 5k"/>
    <n v="11411"/>
    <n v="1"/>
    <s v="Y"/>
    <s v="Yes"/>
    <n v="12"/>
    <n v="3"/>
    <n v="3"/>
    <n v="80"/>
    <n v="3"/>
    <n v="4"/>
    <n v="3"/>
    <n v="2"/>
    <n v="1"/>
    <n v="2"/>
  </r>
  <r>
    <x v="814"/>
    <n v="37"/>
    <s v="36-45"/>
    <x v="1"/>
    <s v="Travel_Rarely"/>
    <n v="1192"/>
    <x v="0"/>
    <n v="5"/>
    <n v="2"/>
    <s v="Medical"/>
    <n v="1"/>
    <n v="460"/>
    <n v="4"/>
    <x v="0"/>
    <n v="61"/>
    <n v="3"/>
    <n v="2"/>
    <s v="Manufacturing Director"/>
    <n v="4"/>
    <s v="Divorced"/>
    <n v="6347"/>
    <s v="5k-10k"/>
    <n v="23177"/>
    <n v="7"/>
    <s v="Y"/>
    <s v="No"/>
    <n v="16"/>
    <n v="3"/>
    <n v="3"/>
    <n v="80"/>
    <n v="2"/>
    <n v="8"/>
    <n v="2"/>
    <n v="2"/>
    <n v="0"/>
    <n v="4"/>
  </r>
  <r>
    <x v="815"/>
    <n v="37"/>
    <s v="36-45"/>
    <x v="1"/>
    <s v="Travel_Rarely"/>
    <n v="1319"/>
    <x v="0"/>
    <n v="6"/>
    <n v="3"/>
    <s v="Medical"/>
    <n v="1"/>
    <n v="474"/>
    <n v="3"/>
    <x v="0"/>
    <n v="51"/>
    <n v="4"/>
    <n v="2"/>
    <s v="Research Scientist"/>
    <n v="1"/>
    <s v="Divorced"/>
    <n v="5974"/>
    <s v="5k-10k"/>
    <n v="17001"/>
    <n v="4"/>
    <s v="Y"/>
    <s v="Yes"/>
    <n v="13"/>
    <n v="3"/>
    <n v="1"/>
    <n v="80"/>
    <n v="2"/>
    <n v="13"/>
    <n v="2"/>
    <n v="3"/>
    <n v="6"/>
    <n v="7"/>
  </r>
  <r>
    <x v="816"/>
    <n v="37"/>
    <s v="36-45"/>
    <x v="1"/>
    <s v="Travel_Rarely"/>
    <n v="921"/>
    <x v="0"/>
    <n v="10"/>
    <n v="3"/>
    <s v="Medical"/>
    <n v="1"/>
    <n v="486"/>
    <n v="3"/>
    <x v="1"/>
    <n v="98"/>
    <n v="3"/>
    <n v="1"/>
    <s v="Laboratory Technician"/>
    <n v="1"/>
    <s v="Married"/>
    <n v="3452"/>
    <s v="Upto 5k"/>
    <n v="17663"/>
    <n v="6"/>
    <s v="Y"/>
    <s v="No"/>
    <n v="20"/>
    <n v="4"/>
    <n v="2"/>
    <n v="80"/>
    <n v="1"/>
    <n v="17"/>
    <n v="3"/>
    <n v="3"/>
    <n v="0"/>
    <n v="3"/>
  </r>
  <r>
    <x v="817"/>
    <n v="37"/>
    <s v="36-45"/>
    <x v="1"/>
    <s v="Travel_Rarely"/>
    <n v="1107"/>
    <x v="0"/>
    <n v="14"/>
    <n v="3"/>
    <s v="Life Sciences"/>
    <n v="1"/>
    <n v="515"/>
    <n v="4"/>
    <x v="1"/>
    <n v="95"/>
    <n v="3"/>
    <n v="1"/>
    <s v="Laboratory Technician"/>
    <n v="1"/>
    <s v="Divorced"/>
    <n v="3034"/>
    <s v="Upto 5k"/>
    <n v="26914"/>
    <n v="1"/>
    <s v="Y"/>
    <s v="No"/>
    <n v="12"/>
    <n v="3"/>
    <n v="3"/>
    <n v="80"/>
    <n v="1"/>
    <n v="18"/>
    <n v="2"/>
    <n v="2"/>
    <n v="12"/>
    <n v="17"/>
  </r>
  <r>
    <x v="818"/>
    <n v="37"/>
    <s v="36-45"/>
    <x v="1"/>
    <s v="Travel_Rarely"/>
    <n v="1305"/>
    <x v="0"/>
    <n v="10"/>
    <n v="4"/>
    <s v="Life Sciences"/>
    <n v="1"/>
    <n v="518"/>
    <n v="3"/>
    <x v="0"/>
    <n v="49"/>
    <n v="3"/>
    <n v="2"/>
    <s v="Manufacturing Director"/>
    <n v="2"/>
    <s v="Single"/>
    <n v="4197"/>
    <s v="Upto 5k"/>
    <n v="21123"/>
    <n v="2"/>
    <s v="Y"/>
    <s v="Yes"/>
    <n v="12"/>
    <n v="3"/>
    <n v="4"/>
    <n v="80"/>
    <n v="0"/>
    <n v="18"/>
    <n v="2"/>
    <n v="2"/>
    <n v="0"/>
    <n v="1"/>
  </r>
  <r>
    <x v="819"/>
    <n v="37"/>
    <s v="36-45"/>
    <x v="0"/>
    <s v="Non-Travel"/>
    <n v="1063"/>
    <x v="0"/>
    <n v="25"/>
    <n v="5"/>
    <s v="Medical"/>
    <n v="1"/>
    <n v="529"/>
    <n v="2"/>
    <x v="1"/>
    <n v="72"/>
    <n v="3"/>
    <n v="2"/>
    <s v="Research Scientist"/>
    <n v="3"/>
    <s v="Married"/>
    <n v="4449"/>
    <s v="Upto 5k"/>
    <n v="23866"/>
    <n v="3"/>
    <s v="Y"/>
    <s v="Yes"/>
    <n v="15"/>
    <n v="3"/>
    <n v="1"/>
    <n v="80"/>
    <n v="2"/>
    <n v="15"/>
    <n v="2"/>
    <n v="3"/>
    <n v="10"/>
    <n v="7"/>
  </r>
  <r>
    <x v="820"/>
    <n v="37"/>
    <s v="36-45"/>
    <x v="1"/>
    <s v="Travel_Rarely"/>
    <n v="799"/>
    <x v="0"/>
    <n v="1"/>
    <n v="3"/>
    <s v="Technical Degree"/>
    <n v="1"/>
    <n v="623"/>
    <n v="2"/>
    <x v="1"/>
    <n v="59"/>
    <n v="3"/>
    <n v="3"/>
    <s v="Manufacturing Director"/>
    <n v="4"/>
    <s v="Single"/>
    <n v="7491"/>
    <s v="5k-10k"/>
    <n v="23848"/>
    <n v="4"/>
    <s v="Y"/>
    <s v="No"/>
    <n v="17"/>
    <n v="3"/>
    <n v="4"/>
    <n v="80"/>
    <n v="0"/>
    <n v="12"/>
    <n v="3"/>
    <n v="4"/>
    <n v="1"/>
    <n v="2"/>
  </r>
  <r>
    <x v="821"/>
    <n v="37"/>
    <s v="36-45"/>
    <x v="1"/>
    <s v="Non-Travel"/>
    <n v="142"/>
    <x v="1"/>
    <n v="9"/>
    <n v="4"/>
    <s v="Medical"/>
    <n v="1"/>
    <n v="626"/>
    <n v="1"/>
    <x v="0"/>
    <n v="69"/>
    <n v="3"/>
    <n v="3"/>
    <s v="Sales Executive"/>
    <n v="2"/>
    <s v="Divorced"/>
    <n v="8834"/>
    <s v="5k-10k"/>
    <n v="24666"/>
    <n v="1"/>
    <s v="Y"/>
    <s v="No"/>
    <n v="13"/>
    <n v="3"/>
    <n v="4"/>
    <n v="80"/>
    <n v="1"/>
    <n v="9"/>
    <n v="6"/>
    <n v="3"/>
    <n v="7"/>
    <n v="7"/>
  </r>
  <r>
    <x v="822"/>
    <n v="37"/>
    <s v="36-45"/>
    <x v="1"/>
    <s v="Travel_Rarely"/>
    <n v="446"/>
    <x v="0"/>
    <n v="1"/>
    <n v="4"/>
    <s v="Life Sciences"/>
    <n v="1"/>
    <n v="635"/>
    <n v="2"/>
    <x v="1"/>
    <n v="65"/>
    <n v="3"/>
    <n v="2"/>
    <s v="Manufacturing Director"/>
    <n v="2"/>
    <s v="Married"/>
    <n v="6447"/>
    <s v="5k-10k"/>
    <n v="15701"/>
    <n v="6"/>
    <s v="Y"/>
    <s v="No"/>
    <n v="12"/>
    <n v="3"/>
    <n v="2"/>
    <n v="80"/>
    <n v="1"/>
    <n v="8"/>
    <n v="2"/>
    <n v="2"/>
    <n v="4"/>
    <n v="3"/>
  </r>
  <r>
    <x v="823"/>
    <n v="37"/>
    <s v="36-45"/>
    <x v="1"/>
    <s v="Travel_Rarely"/>
    <n v="558"/>
    <x v="1"/>
    <n v="2"/>
    <n v="3"/>
    <s v="Marketing"/>
    <n v="1"/>
    <n v="656"/>
    <n v="4"/>
    <x v="0"/>
    <n v="75"/>
    <n v="3"/>
    <n v="2"/>
    <s v="Sales Executive"/>
    <n v="3"/>
    <s v="Married"/>
    <n v="9602"/>
    <s v="5k-10k"/>
    <n v="3010"/>
    <n v="4"/>
    <s v="Y"/>
    <s v="Yes"/>
    <n v="11"/>
    <n v="3"/>
    <n v="3"/>
    <n v="80"/>
    <n v="1"/>
    <n v="17"/>
    <n v="3"/>
    <n v="2"/>
    <n v="1"/>
    <n v="0"/>
  </r>
  <r>
    <x v="824"/>
    <n v="37"/>
    <s v="36-45"/>
    <x v="1"/>
    <s v="Travel_Rarely"/>
    <n v="482"/>
    <x v="0"/>
    <n v="3"/>
    <n v="3"/>
    <s v="Other"/>
    <n v="1"/>
    <n v="689"/>
    <n v="3"/>
    <x v="0"/>
    <n v="36"/>
    <n v="3"/>
    <n v="3"/>
    <s v="Manufacturing Director"/>
    <n v="3"/>
    <s v="Married"/>
    <n v="9434"/>
    <s v="5k-10k"/>
    <n v="9606"/>
    <n v="1"/>
    <s v="Y"/>
    <s v="No"/>
    <n v="15"/>
    <n v="3"/>
    <n v="3"/>
    <n v="80"/>
    <n v="1"/>
    <n v="10"/>
    <n v="2"/>
    <n v="3"/>
    <n v="7"/>
    <n v="8"/>
  </r>
  <r>
    <x v="825"/>
    <n v="37"/>
    <s v="36-45"/>
    <x v="1"/>
    <s v="Travel_Rarely"/>
    <n v="1225"/>
    <x v="0"/>
    <n v="10"/>
    <n v="2"/>
    <s v="Life Sciences"/>
    <n v="1"/>
    <n v="715"/>
    <n v="4"/>
    <x v="0"/>
    <n v="80"/>
    <n v="4"/>
    <n v="1"/>
    <s v="Research Scientist"/>
    <n v="4"/>
    <s v="Single"/>
    <n v="4680"/>
    <s v="Upto 5k"/>
    <n v="15232"/>
    <n v="3"/>
    <s v="Y"/>
    <s v="No"/>
    <n v="17"/>
    <n v="3"/>
    <n v="1"/>
    <n v="80"/>
    <n v="0"/>
    <n v="4"/>
    <n v="2"/>
    <n v="3"/>
    <n v="0"/>
    <n v="0"/>
  </r>
  <r>
    <x v="826"/>
    <n v="37"/>
    <s v="36-45"/>
    <x v="0"/>
    <s v="Travel_Rarely"/>
    <n v="571"/>
    <x v="0"/>
    <n v="10"/>
    <n v="1"/>
    <s v="Life Sciences"/>
    <n v="1"/>
    <n v="802"/>
    <n v="4"/>
    <x v="1"/>
    <n v="82"/>
    <n v="3"/>
    <n v="1"/>
    <s v="Research Scientist"/>
    <n v="1"/>
    <s v="Divorced"/>
    <n v="2782"/>
    <s v="Upto 5k"/>
    <n v="19905"/>
    <n v="0"/>
    <s v="Y"/>
    <s v="Yes"/>
    <n v="13"/>
    <n v="3"/>
    <n v="2"/>
    <n v="80"/>
    <n v="2"/>
    <n v="6"/>
    <n v="3"/>
    <n v="2"/>
    <n v="4"/>
    <n v="3"/>
  </r>
  <r>
    <x v="827"/>
    <n v="37"/>
    <s v="36-45"/>
    <x v="1"/>
    <s v="Travel_Rarely"/>
    <n v="342"/>
    <x v="1"/>
    <n v="16"/>
    <n v="4"/>
    <s v="Marketing"/>
    <n v="1"/>
    <n v="868"/>
    <n v="4"/>
    <x v="0"/>
    <n v="66"/>
    <n v="2"/>
    <n v="2"/>
    <s v="Sales Executive"/>
    <n v="3"/>
    <s v="Divorced"/>
    <n v="6334"/>
    <s v="5k-10k"/>
    <n v="24558"/>
    <n v="4"/>
    <s v="Y"/>
    <s v="No"/>
    <n v="19"/>
    <n v="3"/>
    <n v="4"/>
    <n v="80"/>
    <n v="2"/>
    <n v="9"/>
    <n v="2"/>
    <n v="3"/>
    <n v="0"/>
    <n v="0"/>
  </r>
  <r>
    <x v="828"/>
    <n v="37"/>
    <s v="36-45"/>
    <x v="1"/>
    <s v="Travel_Frequently"/>
    <n v="1231"/>
    <x v="1"/>
    <n v="21"/>
    <n v="2"/>
    <s v="Medical"/>
    <n v="1"/>
    <n v="900"/>
    <n v="3"/>
    <x v="1"/>
    <n v="54"/>
    <n v="3"/>
    <n v="1"/>
    <s v="Sales Representative"/>
    <n v="4"/>
    <s v="Married"/>
    <n v="2973"/>
    <s v="Upto 5k"/>
    <n v="21222"/>
    <n v="5"/>
    <s v="Y"/>
    <s v="No"/>
    <n v="15"/>
    <n v="3"/>
    <n v="2"/>
    <n v="80"/>
    <n v="1"/>
    <n v="10"/>
    <n v="3"/>
    <n v="3"/>
    <n v="0"/>
    <n v="0"/>
  </r>
  <r>
    <x v="829"/>
    <n v="37"/>
    <s v="36-45"/>
    <x v="1"/>
    <s v="Non-Travel"/>
    <n v="1252"/>
    <x v="1"/>
    <n v="19"/>
    <n v="2"/>
    <s v="Medical"/>
    <n v="1"/>
    <n v="904"/>
    <n v="1"/>
    <x v="0"/>
    <n v="32"/>
    <n v="3"/>
    <n v="3"/>
    <s v="Sales Executive"/>
    <n v="2"/>
    <s v="Single"/>
    <n v="7642"/>
    <s v="5k-10k"/>
    <n v="4814"/>
    <n v="1"/>
    <s v="Y"/>
    <s v="Yes"/>
    <n v="13"/>
    <n v="3"/>
    <n v="4"/>
    <n v="80"/>
    <n v="0"/>
    <n v="10"/>
    <n v="2"/>
    <n v="3"/>
    <n v="0"/>
    <n v="9"/>
  </r>
  <r>
    <x v="830"/>
    <n v="37"/>
    <s v="36-45"/>
    <x v="0"/>
    <s v="Travel_Rarely"/>
    <n v="625"/>
    <x v="1"/>
    <n v="1"/>
    <n v="4"/>
    <s v="Life Sciences"/>
    <n v="1"/>
    <n v="970"/>
    <n v="1"/>
    <x v="0"/>
    <n v="46"/>
    <n v="2"/>
    <n v="3"/>
    <s v="Sales Executive"/>
    <n v="3"/>
    <s v="Married"/>
    <n v="10609"/>
    <s v="10k-15k"/>
    <n v="14922"/>
    <n v="5"/>
    <s v="Y"/>
    <s v="No"/>
    <n v="11"/>
    <n v="3"/>
    <n v="3"/>
    <n v="80"/>
    <n v="0"/>
    <n v="17"/>
    <n v="2"/>
    <n v="1"/>
    <n v="11"/>
    <n v="7"/>
  </r>
  <r>
    <x v="831"/>
    <n v="37"/>
    <s v="36-45"/>
    <x v="0"/>
    <s v="Travel_Rarely"/>
    <n v="1141"/>
    <x v="0"/>
    <n v="11"/>
    <n v="2"/>
    <s v="Medical"/>
    <n v="1"/>
    <n v="1033"/>
    <n v="1"/>
    <x v="1"/>
    <n v="61"/>
    <n v="1"/>
    <n v="2"/>
    <s v="Healthcare Representative"/>
    <n v="2"/>
    <s v="Married"/>
    <n v="4777"/>
    <s v="Upto 5k"/>
    <n v="14382"/>
    <n v="5"/>
    <s v="Y"/>
    <s v="No"/>
    <n v="15"/>
    <n v="3"/>
    <n v="1"/>
    <n v="80"/>
    <n v="0"/>
    <n v="15"/>
    <n v="2"/>
    <n v="1"/>
    <n v="0"/>
    <n v="0"/>
  </r>
  <r>
    <x v="832"/>
    <n v="37"/>
    <s v="36-45"/>
    <x v="1"/>
    <s v="Travel_Rarely"/>
    <n v="124"/>
    <x v="0"/>
    <n v="3"/>
    <n v="3"/>
    <s v="Other"/>
    <n v="1"/>
    <n v="1062"/>
    <n v="4"/>
    <x v="1"/>
    <n v="35"/>
    <n v="3"/>
    <n v="2"/>
    <s v="Healthcare Representative"/>
    <n v="2"/>
    <s v="Single"/>
    <n v="4107"/>
    <s v="Upto 5k"/>
    <n v="13848"/>
    <n v="3"/>
    <s v="Y"/>
    <s v="No"/>
    <n v="15"/>
    <n v="3"/>
    <n v="1"/>
    <n v="80"/>
    <n v="0"/>
    <n v="8"/>
    <n v="3"/>
    <n v="2"/>
    <n v="0"/>
    <n v="1"/>
  </r>
  <r>
    <x v="833"/>
    <n v="37"/>
    <s v="36-45"/>
    <x v="0"/>
    <s v="Travel_Rarely"/>
    <n v="309"/>
    <x v="1"/>
    <n v="10"/>
    <n v="4"/>
    <s v="Life Sciences"/>
    <n v="1"/>
    <n v="1105"/>
    <n v="4"/>
    <x v="1"/>
    <n v="88"/>
    <n v="2"/>
    <n v="2"/>
    <s v="Sales Executive"/>
    <n v="4"/>
    <s v="Divorced"/>
    <n v="6694"/>
    <s v="5k-10k"/>
    <n v="24223"/>
    <n v="2"/>
    <s v="Y"/>
    <s v="Yes"/>
    <n v="14"/>
    <n v="3"/>
    <n v="3"/>
    <n v="80"/>
    <n v="3"/>
    <n v="8"/>
    <n v="5"/>
    <n v="3"/>
    <n v="0"/>
    <n v="0"/>
  </r>
  <r>
    <x v="834"/>
    <n v="37"/>
    <s v="36-45"/>
    <x v="1"/>
    <s v="Travel_Rarely"/>
    <n v="367"/>
    <x v="0"/>
    <n v="25"/>
    <n v="2"/>
    <s v="Medical"/>
    <n v="1"/>
    <n v="1161"/>
    <n v="3"/>
    <x v="1"/>
    <n v="52"/>
    <n v="2"/>
    <n v="2"/>
    <s v="Healthcare Representative"/>
    <n v="4"/>
    <s v="Divorced"/>
    <n v="5731"/>
    <s v="5k-10k"/>
    <n v="17171"/>
    <n v="7"/>
    <s v="Y"/>
    <s v="No"/>
    <n v="13"/>
    <n v="3"/>
    <n v="3"/>
    <n v="80"/>
    <n v="2"/>
    <n v="9"/>
    <n v="2"/>
    <n v="3"/>
    <n v="1"/>
    <n v="3"/>
  </r>
  <r>
    <x v="835"/>
    <n v="37"/>
    <s v="36-45"/>
    <x v="1"/>
    <s v="Travel_Rarely"/>
    <n v="977"/>
    <x v="0"/>
    <n v="1"/>
    <n v="3"/>
    <s v="Life Sciences"/>
    <n v="1"/>
    <n v="1196"/>
    <n v="4"/>
    <x v="1"/>
    <n v="56"/>
    <n v="2"/>
    <n v="2"/>
    <s v="Manufacturing Director"/>
    <n v="4"/>
    <s v="Married"/>
    <n v="6474"/>
    <s v="5k-10k"/>
    <n v="9961"/>
    <n v="1"/>
    <s v="Y"/>
    <s v="No"/>
    <n v="13"/>
    <n v="3"/>
    <n v="2"/>
    <n v="80"/>
    <n v="1"/>
    <n v="14"/>
    <n v="2"/>
    <n v="2"/>
    <n v="3"/>
    <n v="11"/>
  </r>
  <r>
    <x v="836"/>
    <n v="37"/>
    <s v="36-45"/>
    <x v="1"/>
    <s v="Travel_Rarely"/>
    <n v="1439"/>
    <x v="0"/>
    <n v="4"/>
    <n v="1"/>
    <s v="Life Sciences"/>
    <n v="1"/>
    <n v="1394"/>
    <n v="3"/>
    <x v="0"/>
    <n v="54"/>
    <n v="3"/>
    <n v="1"/>
    <s v="Research Scientist"/>
    <n v="3"/>
    <s v="Married"/>
    <n v="2996"/>
    <s v="Upto 5k"/>
    <n v="5182"/>
    <n v="7"/>
    <s v="Y"/>
    <s v="Yes"/>
    <n v="15"/>
    <n v="3"/>
    <n v="4"/>
    <n v="80"/>
    <n v="0"/>
    <n v="8"/>
    <n v="2"/>
    <n v="3"/>
    <n v="1"/>
    <n v="3"/>
  </r>
  <r>
    <x v="837"/>
    <n v="37"/>
    <s v="36-45"/>
    <x v="1"/>
    <s v="Travel_Rarely"/>
    <n v="1462"/>
    <x v="0"/>
    <n v="11"/>
    <n v="3"/>
    <s v="Medical"/>
    <n v="1"/>
    <n v="1411"/>
    <n v="1"/>
    <x v="1"/>
    <n v="94"/>
    <n v="3"/>
    <n v="1"/>
    <s v="Laboratory Technician"/>
    <n v="3"/>
    <s v="Single"/>
    <n v="3629"/>
    <s v="Upto 5k"/>
    <n v="19106"/>
    <n v="4"/>
    <s v="Y"/>
    <s v="No"/>
    <n v="18"/>
    <n v="3"/>
    <n v="1"/>
    <n v="80"/>
    <n v="0"/>
    <n v="8"/>
    <n v="6"/>
    <n v="3"/>
    <n v="0"/>
    <n v="2"/>
  </r>
  <r>
    <x v="838"/>
    <n v="37"/>
    <s v="36-45"/>
    <x v="1"/>
    <s v="Non-Travel"/>
    <n v="1413"/>
    <x v="0"/>
    <n v="5"/>
    <n v="2"/>
    <s v="Technical Degree"/>
    <n v="1"/>
    <n v="1440"/>
    <n v="3"/>
    <x v="0"/>
    <n v="84"/>
    <n v="4"/>
    <n v="1"/>
    <s v="Laboratory Technician"/>
    <n v="3"/>
    <s v="Single"/>
    <n v="3500"/>
    <s v="Upto 5k"/>
    <n v="25470"/>
    <n v="0"/>
    <s v="Y"/>
    <s v="No"/>
    <n v="14"/>
    <n v="3"/>
    <n v="1"/>
    <n v="80"/>
    <n v="0"/>
    <n v="7"/>
    <n v="2"/>
    <n v="1"/>
    <n v="1"/>
    <n v="3"/>
  </r>
  <r>
    <x v="839"/>
    <n v="37"/>
    <s v="36-45"/>
    <x v="1"/>
    <s v="Travel_Rarely"/>
    <n v="674"/>
    <x v="0"/>
    <n v="13"/>
    <n v="3"/>
    <s v="Medical"/>
    <n v="1"/>
    <n v="1543"/>
    <n v="1"/>
    <x v="0"/>
    <n v="47"/>
    <n v="3"/>
    <n v="2"/>
    <s v="Research Scientist"/>
    <n v="4"/>
    <s v="Married"/>
    <n v="4285"/>
    <s v="Upto 5k"/>
    <n v="3031"/>
    <n v="1"/>
    <s v="Y"/>
    <s v="No"/>
    <n v="17"/>
    <n v="3"/>
    <n v="1"/>
    <n v="80"/>
    <n v="0"/>
    <n v="10"/>
    <n v="2"/>
    <n v="3"/>
    <n v="3"/>
    <n v="7"/>
  </r>
  <r>
    <x v="840"/>
    <n v="37"/>
    <s v="36-45"/>
    <x v="1"/>
    <s v="Travel_Rarely"/>
    <n v="671"/>
    <x v="0"/>
    <n v="19"/>
    <n v="3"/>
    <s v="Life Sciences"/>
    <n v="1"/>
    <n v="1631"/>
    <n v="3"/>
    <x v="0"/>
    <n v="85"/>
    <n v="3"/>
    <n v="2"/>
    <s v="Manufacturing Director"/>
    <n v="3"/>
    <s v="Married"/>
    <n v="5768"/>
    <s v="5k-10k"/>
    <n v="26493"/>
    <n v="3"/>
    <s v="Y"/>
    <s v="No"/>
    <n v="17"/>
    <n v="3"/>
    <n v="1"/>
    <n v="80"/>
    <n v="3"/>
    <n v="9"/>
    <n v="2"/>
    <n v="2"/>
    <n v="0"/>
    <n v="2"/>
  </r>
  <r>
    <x v="841"/>
    <n v="37"/>
    <s v="36-45"/>
    <x v="1"/>
    <s v="Travel_Rarely"/>
    <n v="1470"/>
    <x v="0"/>
    <n v="10"/>
    <n v="3"/>
    <s v="Medical"/>
    <n v="1"/>
    <n v="1640"/>
    <n v="2"/>
    <x v="1"/>
    <n v="71"/>
    <n v="3"/>
    <n v="1"/>
    <s v="Research Scientist"/>
    <n v="2"/>
    <s v="Married"/>
    <n v="3936"/>
    <s v="Upto 5k"/>
    <n v="9953"/>
    <n v="1"/>
    <s v="Y"/>
    <s v="No"/>
    <n v="11"/>
    <n v="3"/>
    <n v="1"/>
    <n v="80"/>
    <n v="1"/>
    <n v="8"/>
    <n v="2"/>
    <n v="1"/>
    <n v="7"/>
    <n v="7"/>
  </r>
  <r>
    <x v="842"/>
    <n v="37"/>
    <s v="36-45"/>
    <x v="1"/>
    <s v="Travel_Frequently"/>
    <n v="1278"/>
    <x v="1"/>
    <n v="1"/>
    <n v="4"/>
    <s v="Medical"/>
    <n v="1"/>
    <n v="1700"/>
    <n v="3"/>
    <x v="0"/>
    <n v="31"/>
    <n v="1"/>
    <n v="2"/>
    <s v="Sales Executive"/>
    <n v="4"/>
    <s v="Divorced"/>
    <n v="9525"/>
    <s v="5k-10k"/>
    <n v="7677"/>
    <n v="1"/>
    <s v="Y"/>
    <s v="No"/>
    <n v="14"/>
    <n v="3"/>
    <n v="3"/>
    <n v="80"/>
    <n v="2"/>
    <n v="6"/>
    <n v="2"/>
    <n v="2"/>
    <n v="1"/>
    <n v="3"/>
  </r>
  <r>
    <x v="843"/>
    <n v="37"/>
    <s v="36-45"/>
    <x v="1"/>
    <s v="Travel_Rarely"/>
    <n v="589"/>
    <x v="1"/>
    <n v="9"/>
    <n v="2"/>
    <s v="Marketing"/>
    <n v="1"/>
    <n v="1787"/>
    <n v="2"/>
    <x v="0"/>
    <n v="46"/>
    <n v="2"/>
    <n v="2"/>
    <s v="Sales Executive"/>
    <n v="2"/>
    <s v="Married"/>
    <n v="4189"/>
    <s v="Upto 5k"/>
    <n v="8800"/>
    <n v="1"/>
    <s v="Y"/>
    <s v="No"/>
    <n v="14"/>
    <n v="3"/>
    <n v="1"/>
    <n v="80"/>
    <n v="2"/>
    <n v="5"/>
    <n v="2"/>
    <n v="3"/>
    <n v="0"/>
    <n v="3"/>
  </r>
  <r>
    <x v="844"/>
    <n v="37"/>
    <s v="36-45"/>
    <x v="1"/>
    <s v="Travel_Rarely"/>
    <n v="1239"/>
    <x v="3"/>
    <n v="8"/>
    <n v="2"/>
    <s v="Other"/>
    <n v="1"/>
    <n v="1794"/>
    <n v="3"/>
    <x v="0"/>
    <n v="89"/>
    <n v="3"/>
    <n v="2"/>
    <s v="Human Resources"/>
    <n v="2"/>
    <s v="Divorced"/>
    <n v="4071"/>
    <s v="Upto 5k"/>
    <n v="12832"/>
    <n v="2"/>
    <s v="Y"/>
    <s v="No"/>
    <n v="13"/>
    <n v="3"/>
    <n v="3"/>
    <n v="80"/>
    <n v="0"/>
    <n v="19"/>
    <n v="4"/>
    <n v="2"/>
    <n v="4"/>
    <n v="7"/>
  </r>
  <r>
    <x v="845"/>
    <n v="37"/>
    <s v="36-45"/>
    <x v="0"/>
    <s v="Travel_Rarely"/>
    <n v="370"/>
    <x v="0"/>
    <n v="10"/>
    <n v="4"/>
    <s v="Medical"/>
    <n v="1"/>
    <n v="1809"/>
    <n v="4"/>
    <x v="0"/>
    <n v="58"/>
    <n v="3"/>
    <n v="2"/>
    <s v="Manufacturing Director"/>
    <n v="1"/>
    <s v="Single"/>
    <n v="4213"/>
    <s v="Upto 5k"/>
    <n v="4992"/>
    <n v="1"/>
    <s v="Y"/>
    <s v="No"/>
    <n v="15"/>
    <n v="3"/>
    <n v="2"/>
    <n v="80"/>
    <n v="0"/>
    <n v="10"/>
    <n v="4"/>
    <n v="1"/>
    <n v="0"/>
    <n v="8"/>
  </r>
  <r>
    <x v="846"/>
    <n v="37"/>
    <s v="36-45"/>
    <x v="1"/>
    <s v="Travel_Rarely"/>
    <n v="783"/>
    <x v="0"/>
    <n v="7"/>
    <n v="4"/>
    <s v="Medical"/>
    <n v="1"/>
    <n v="1885"/>
    <n v="4"/>
    <x v="0"/>
    <n v="78"/>
    <n v="3"/>
    <n v="2"/>
    <s v="Research Scientist"/>
    <n v="1"/>
    <s v="Married"/>
    <n v="4284"/>
    <s v="Upto 5k"/>
    <n v="13588"/>
    <n v="5"/>
    <s v="Y"/>
    <s v="Yes"/>
    <n v="22"/>
    <n v="4"/>
    <n v="3"/>
    <n v="80"/>
    <n v="1"/>
    <n v="16"/>
    <n v="2"/>
    <n v="3"/>
    <n v="0"/>
    <n v="4"/>
  </r>
  <r>
    <x v="847"/>
    <n v="37"/>
    <s v="36-45"/>
    <x v="0"/>
    <s v="Travel_Rarely"/>
    <n v="161"/>
    <x v="0"/>
    <n v="10"/>
    <n v="3"/>
    <s v="Life Sciences"/>
    <n v="1"/>
    <n v="2017"/>
    <n v="3"/>
    <x v="1"/>
    <n v="42"/>
    <n v="4"/>
    <n v="3"/>
    <s v="Research Director"/>
    <n v="4"/>
    <s v="Married"/>
    <n v="13744"/>
    <s v="10k-15k"/>
    <n v="15471"/>
    <n v="1"/>
    <s v="Y"/>
    <s v="Yes"/>
    <n v="25"/>
    <n v="4"/>
    <n v="1"/>
    <n v="80"/>
    <n v="1"/>
    <n v="16"/>
    <n v="2"/>
    <n v="3"/>
    <n v="6"/>
    <n v="8"/>
  </r>
  <r>
    <x v="848"/>
    <n v="38"/>
    <s v="36-45"/>
    <x v="1"/>
    <s v="Travel_Frequently"/>
    <n v="216"/>
    <x v="0"/>
    <n v="23"/>
    <n v="3"/>
    <s v="Life Sciences"/>
    <n v="1"/>
    <n v="12"/>
    <n v="4"/>
    <x v="0"/>
    <n v="44"/>
    <n v="2"/>
    <n v="3"/>
    <s v="Manufacturing Director"/>
    <n v="3"/>
    <s v="Single"/>
    <n v="9526"/>
    <s v="5k-10k"/>
    <n v="8787"/>
    <n v="0"/>
    <s v="Y"/>
    <s v="No"/>
    <n v="21"/>
    <n v="4"/>
    <n v="2"/>
    <n v="80"/>
    <n v="0"/>
    <n v="10"/>
    <n v="2"/>
    <n v="3"/>
    <n v="1"/>
    <m/>
  </r>
  <r>
    <x v="849"/>
    <n v="38"/>
    <s v="36-45"/>
    <x v="1"/>
    <s v="Travel_Rarely"/>
    <n v="371"/>
    <x v="0"/>
    <n v="2"/>
    <n v="3"/>
    <s v="Life Sciences"/>
    <n v="1"/>
    <n v="24"/>
    <n v="4"/>
    <x v="0"/>
    <n v="45"/>
    <n v="3"/>
    <n v="1"/>
    <s v="Research Scientist"/>
    <n v="4"/>
    <s v="Single"/>
    <n v="3944"/>
    <s v="Upto 5k"/>
    <n v="4306"/>
    <n v="5"/>
    <s v="Y"/>
    <s v="Yes"/>
    <n v="11"/>
    <n v="3"/>
    <n v="3"/>
    <n v="80"/>
    <n v="0"/>
    <n v="6"/>
    <n v="3"/>
    <n v="3"/>
    <n v="1"/>
    <n v="2"/>
  </r>
  <r>
    <x v="850"/>
    <n v="38"/>
    <s v="36-45"/>
    <x v="1"/>
    <s v="Travel_Frequently"/>
    <n v="653"/>
    <x v="0"/>
    <n v="29"/>
    <n v="5"/>
    <s v="Life Sciences"/>
    <n v="1"/>
    <n v="79"/>
    <n v="4"/>
    <x v="1"/>
    <n v="50"/>
    <n v="3"/>
    <n v="2"/>
    <s v="Laboratory Technician"/>
    <n v="4"/>
    <s v="Single"/>
    <n v="2406"/>
    <s v="Upto 5k"/>
    <n v="5456"/>
    <n v="1"/>
    <s v="Y"/>
    <s v="No"/>
    <n v="11"/>
    <n v="3"/>
    <n v="4"/>
    <n v="80"/>
    <n v="0"/>
    <n v="10"/>
    <n v="2"/>
    <n v="3"/>
    <n v="9"/>
    <n v="9"/>
  </r>
  <r>
    <x v="851"/>
    <n v="38"/>
    <s v="36-45"/>
    <x v="0"/>
    <s v="Non-Travel"/>
    <n v="573"/>
    <x v="0"/>
    <n v="6"/>
    <n v="3"/>
    <s v="Medical"/>
    <n v="1"/>
    <n v="107"/>
    <n v="2"/>
    <x v="1"/>
    <n v="79"/>
    <n v="1"/>
    <n v="2"/>
    <s v="Research Scientist"/>
    <n v="4"/>
    <s v="Divorced"/>
    <n v="5329"/>
    <s v="5k-10k"/>
    <n v="15717"/>
    <n v="7"/>
    <s v="Y"/>
    <s v="Yes"/>
    <n v="12"/>
    <n v="3"/>
    <n v="4"/>
    <n v="80"/>
    <n v="3"/>
    <n v="17"/>
    <n v="3"/>
    <n v="3"/>
    <n v="1"/>
    <n v="9"/>
  </r>
  <r>
    <x v="852"/>
    <n v="38"/>
    <s v="36-45"/>
    <x v="0"/>
    <s v="Travel_Rarely"/>
    <n v="364"/>
    <x v="0"/>
    <n v="3"/>
    <n v="5"/>
    <s v="Technical Degree"/>
    <n v="1"/>
    <n v="193"/>
    <n v="4"/>
    <x v="1"/>
    <n v="32"/>
    <n v="3"/>
    <n v="2"/>
    <s v="Research Scientist"/>
    <n v="3"/>
    <s v="Single"/>
    <n v="4317"/>
    <s v="Upto 5k"/>
    <n v="2302"/>
    <n v="3"/>
    <s v="Y"/>
    <s v="Yes"/>
    <n v="20"/>
    <n v="4"/>
    <n v="2"/>
    <n v="80"/>
    <n v="0"/>
    <n v="19"/>
    <n v="2"/>
    <n v="3"/>
    <n v="2"/>
    <m/>
  </r>
  <r>
    <x v="853"/>
    <n v="38"/>
    <s v="36-45"/>
    <x v="1"/>
    <s v="Travel_Rarely"/>
    <n v="702"/>
    <x v="1"/>
    <n v="1"/>
    <n v="4"/>
    <s v="Life Sciences"/>
    <n v="1"/>
    <n v="230"/>
    <n v="1"/>
    <x v="1"/>
    <n v="59"/>
    <n v="2"/>
    <n v="2"/>
    <s v="Sales Executive"/>
    <n v="4"/>
    <s v="Single"/>
    <n v="8686"/>
    <s v="5k-10k"/>
    <n v="12930"/>
    <n v="4"/>
    <s v="Y"/>
    <s v="No"/>
    <n v="22"/>
    <n v="4"/>
    <n v="3"/>
    <n v="80"/>
    <n v="0"/>
    <n v="12"/>
    <n v="2"/>
    <n v="4"/>
    <n v="0"/>
    <n v="7"/>
  </r>
  <r>
    <x v="854"/>
    <n v="38"/>
    <s v="36-45"/>
    <x v="1"/>
    <s v="Travel_Rarely"/>
    <n v="1380"/>
    <x v="0"/>
    <n v="9"/>
    <n v="2"/>
    <s v="Life Sciences"/>
    <n v="1"/>
    <n v="245"/>
    <n v="3"/>
    <x v="1"/>
    <n v="75"/>
    <n v="3"/>
    <n v="1"/>
    <s v="Laboratory Technician"/>
    <n v="4"/>
    <s v="Single"/>
    <n v="2288"/>
    <s v="Upto 5k"/>
    <n v="6319"/>
    <n v="1"/>
    <s v="Y"/>
    <s v="No"/>
    <n v="12"/>
    <n v="3"/>
    <n v="3"/>
    <n v="80"/>
    <n v="0"/>
    <n v="2"/>
    <n v="3"/>
    <n v="3"/>
    <n v="2"/>
    <n v="1"/>
  </r>
  <r>
    <x v="855"/>
    <n v="38"/>
    <s v="36-45"/>
    <x v="1"/>
    <s v="Travel_Rarely"/>
    <n v="1261"/>
    <x v="0"/>
    <n v="2"/>
    <n v="4"/>
    <s v="Life Sciences"/>
    <n v="1"/>
    <n v="271"/>
    <n v="4"/>
    <x v="0"/>
    <n v="88"/>
    <n v="3"/>
    <n v="2"/>
    <s v="Manufacturing Director"/>
    <n v="3"/>
    <s v="Married"/>
    <n v="6553"/>
    <s v="5k-10k"/>
    <n v="7259"/>
    <n v="9"/>
    <s v="Y"/>
    <s v="No"/>
    <n v="14"/>
    <n v="3"/>
    <n v="2"/>
    <n v="80"/>
    <n v="0"/>
    <n v="14"/>
    <n v="3"/>
    <n v="3"/>
    <n v="0"/>
    <n v="0"/>
  </r>
  <r>
    <x v="856"/>
    <n v="38"/>
    <s v="36-45"/>
    <x v="1"/>
    <s v="Travel_Rarely"/>
    <n v="1084"/>
    <x v="0"/>
    <n v="29"/>
    <n v="3"/>
    <s v="Technical Degree"/>
    <n v="1"/>
    <n v="273"/>
    <n v="4"/>
    <x v="0"/>
    <n v="54"/>
    <n v="3"/>
    <n v="2"/>
    <s v="Manufacturing Director"/>
    <n v="4"/>
    <s v="Married"/>
    <n v="6261"/>
    <s v="5k-10k"/>
    <n v="4185"/>
    <n v="3"/>
    <s v="Y"/>
    <s v="No"/>
    <n v="18"/>
    <n v="3"/>
    <n v="1"/>
    <n v="80"/>
    <n v="1"/>
    <n v="9"/>
    <n v="3"/>
    <n v="1"/>
    <n v="1"/>
    <n v="7"/>
  </r>
  <r>
    <x v="857"/>
    <n v="38"/>
    <s v="36-45"/>
    <x v="0"/>
    <s v="Travel_Rarely"/>
    <n v="1180"/>
    <x v="0"/>
    <n v="29"/>
    <n v="1"/>
    <s v="Medical"/>
    <n v="1"/>
    <n v="282"/>
    <n v="2"/>
    <x v="0"/>
    <n v="70"/>
    <n v="3"/>
    <n v="2"/>
    <s v="Healthcare Representative"/>
    <n v="1"/>
    <s v="Married"/>
    <n v="6673"/>
    <s v="5k-10k"/>
    <n v="11354"/>
    <n v="7"/>
    <s v="Y"/>
    <s v="Yes"/>
    <n v="19"/>
    <n v="3"/>
    <n v="2"/>
    <n v="80"/>
    <n v="0"/>
    <n v="17"/>
    <n v="2"/>
    <n v="3"/>
    <n v="0"/>
    <n v="0"/>
  </r>
  <r>
    <x v="858"/>
    <n v="38"/>
    <s v="36-45"/>
    <x v="1"/>
    <s v="Travel_Rarely"/>
    <n v="119"/>
    <x v="1"/>
    <n v="3"/>
    <n v="3"/>
    <s v="Life Sciences"/>
    <n v="1"/>
    <n v="307"/>
    <n v="1"/>
    <x v="0"/>
    <n v="76"/>
    <n v="3"/>
    <n v="3"/>
    <s v="Sales Executive"/>
    <n v="3"/>
    <s v="Divorced"/>
    <n v="10609"/>
    <s v="10k-15k"/>
    <n v="9647"/>
    <n v="0"/>
    <s v="Y"/>
    <s v="No"/>
    <n v="12"/>
    <n v="3"/>
    <n v="3"/>
    <n v="80"/>
    <n v="2"/>
    <n v="17"/>
    <n v="6"/>
    <n v="2"/>
    <n v="5"/>
    <n v="13"/>
  </r>
  <r>
    <x v="859"/>
    <n v="38"/>
    <s v="36-45"/>
    <x v="1"/>
    <s v="Non-Travel"/>
    <n v="1327"/>
    <x v="1"/>
    <n v="2"/>
    <n v="2"/>
    <s v="Life Sciences"/>
    <n v="1"/>
    <n v="361"/>
    <n v="4"/>
    <x v="0"/>
    <n v="39"/>
    <n v="2"/>
    <n v="2"/>
    <s v="Sales Executive"/>
    <n v="4"/>
    <s v="Married"/>
    <n v="5249"/>
    <s v="5k-10k"/>
    <n v="19682"/>
    <n v="3"/>
    <s v="Y"/>
    <s v="No"/>
    <n v="18"/>
    <n v="3"/>
    <n v="4"/>
    <n v="80"/>
    <n v="1"/>
    <n v="13"/>
    <n v="0"/>
    <n v="3"/>
    <n v="7"/>
    <n v="5"/>
  </r>
  <r>
    <x v="860"/>
    <n v="38"/>
    <s v="36-45"/>
    <x v="0"/>
    <s v="Travel_Rarely"/>
    <n v="322"/>
    <x v="1"/>
    <n v="7"/>
    <n v="2"/>
    <s v="Medical"/>
    <n v="1"/>
    <n v="382"/>
    <n v="1"/>
    <x v="1"/>
    <n v="44"/>
    <n v="4"/>
    <n v="2"/>
    <s v="Sales Executive"/>
    <n v="1"/>
    <s v="Divorced"/>
    <n v="5605"/>
    <s v="5k-10k"/>
    <n v="19191"/>
    <n v="1"/>
    <s v="Y"/>
    <s v="Yes"/>
    <n v="24"/>
    <n v="4"/>
    <n v="3"/>
    <n v="80"/>
    <n v="1"/>
    <n v="8"/>
    <n v="3"/>
    <n v="3"/>
    <n v="7"/>
    <n v="7"/>
  </r>
  <r>
    <x v="861"/>
    <n v="38"/>
    <s v="36-45"/>
    <x v="1"/>
    <s v="Travel_Rarely"/>
    <n v="688"/>
    <x v="0"/>
    <n v="23"/>
    <n v="4"/>
    <s v="Life Sciences"/>
    <n v="1"/>
    <n v="393"/>
    <n v="4"/>
    <x v="0"/>
    <n v="82"/>
    <n v="3"/>
    <n v="2"/>
    <s v="Healthcare Representative"/>
    <n v="4"/>
    <s v="Divorced"/>
    <n v="5745"/>
    <s v="5k-10k"/>
    <n v="18899"/>
    <n v="9"/>
    <s v="Y"/>
    <s v="No"/>
    <n v="14"/>
    <n v="3"/>
    <n v="2"/>
    <n v="80"/>
    <n v="1"/>
    <n v="10"/>
    <n v="2"/>
    <n v="3"/>
    <n v="1"/>
    <n v="2"/>
  </r>
  <r>
    <x v="862"/>
    <n v="38"/>
    <s v="36-45"/>
    <x v="1"/>
    <s v="Travel_Rarely"/>
    <n v="849"/>
    <x v="0"/>
    <n v="25"/>
    <n v="2"/>
    <s v="Life Sciences"/>
    <n v="1"/>
    <n v="421"/>
    <n v="1"/>
    <x v="1"/>
    <n v="81"/>
    <n v="2"/>
    <n v="3"/>
    <s v="Research Director"/>
    <n v="2"/>
    <s v="Married"/>
    <n v="12061"/>
    <s v="10k-15k"/>
    <n v="26707"/>
    <n v="3"/>
    <s v="Y"/>
    <s v="No"/>
    <n v="17"/>
    <n v="3"/>
    <n v="3"/>
    <n v="80"/>
    <n v="1"/>
    <n v="19"/>
    <n v="2"/>
    <n v="3"/>
    <n v="0"/>
    <n v="1"/>
  </r>
  <r>
    <x v="863"/>
    <n v="38"/>
    <s v="36-45"/>
    <x v="1"/>
    <s v="Travel_Rarely"/>
    <n v="343"/>
    <x v="0"/>
    <n v="15"/>
    <n v="2"/>
    <s v="Life Sciences"/>
    <n v="1"/>
    <n v="461"/>
    <n v="3"/>
    <x v="0"/>
    <n v="92"/>
    <n v="2"/>
    <n v="3"/>
    <s v="Research Director"/>
    <n v="4"/>
    <s v="Divorced"/>
    <n v="11510"/>
    <s v="10k-15k"/>
    <n v="15682"/>
    <n v="0"/>
    <s v="Y"/>
    <s v="Yes"/>
    <n v="14"/>
    <n v="3"/>
    <n v="2"/>
    <n v="80"/>
    <n v="1"/>
    <n v="12"/>
    <n v="3"/>
    <n v="3"/>
    <n v="2"/>
    <n v="9"/>
  </r>
  <r>
    <x v="864"/>
    <n v="38"/>
    <s v="36-45"/>
    <x v="1"/>
    <s v="Travel_Frequently"/>
    <n v="1490"/>
    <x v="0"/>
    <n v="2"/>
    <n v="2"/>
    <s v="Life Sciences"/>
    <n v="1"/>
    <n v="556"/>
    <n v="4"/>
    <x v="0"/>
    <n v="42"/>
    <n v="3"/>
    <n v="1"/>
    <s v="Laboratory Technician"/>
    <n v="4"/>
    <s v="Married"/>
    <n v="1702"/>
    <s v="Upto 5k"/>
    <n v="12106"/>
    <n v="1"/>
    <s v="Y"/>
    <s v="Yes"/>
    <n v="23"/>
    <n v="4"/>
    <n v="3"/>
    <n v="80"/>
    <n v="1"/>
    <n v="1"/>
    <n v="3"/>
    <n v="3"/>
    <n v="0"/>
    <n v="0"/>
  </r>
  <r>
    <x v="865"/>
    <n v="38"/>
    <s v="36-45"/>
    <x v="1"/>
    <s v="Travel_Rarely"/>
    <n v="1495"/>
    <x v="0"/>
    <n v="10"/>
    <n v="3"/>
    <s v="Medical"/>
    <n v="1"/>
    <n v="634"/>
    <n v="3"/>
    <x v="1"/>
    <n v="76"/>
    <n v="3"/>
    <n v="2"/>
    <s v="Healthcare Representative"/>
    <n v="3"/>
    <s v="Married"/>
    <n v="9824"/>
    <s v="5k-10k"/>
    <n v="22174"/>
    <n v="3"/>
    <s v="Y"/>
    <s v="No"/>
    <n v="19"/>
    <n v="3"/>
    <n v="3"/>
    <n v="80"/>
    <n v="1"/>
    <n v="18"/>
    <n v="4"/>
    <n v="3"/>
    <n v="0"/>
    <n v="0"/>
  </r>
  <r>
    <x v="866"/>
    <n v="38"/>
    <s v="36-45"/>
    <x v="1"/>
    <s v="Travel_Rarely"/>
    <n v="362"/>
    <x v="0"/>
    <n v="1"/>
    <n v="1"/>
    <s v="Life Sciences"/>
    <n v="1"/>
    <n v="662"/>
    <n v="3"/>
    <x v="1"/>
    <n v="43"/>
    <n v="3"/>
    <n v="1"/>
    <s v="Research Scientist"/>
    <n v="1"/>
    <s v="Single"/>
    <n v="2619"/>
    <s v="Upto 5k"/>
    <n v="14561"/>
    <n v="3"/>
    <s v="Y"/>
    <s v="No"/>
    <n v="17"/>
    <n v="3"/>
    <n v="4"/>
    <n v="80"/>
    <n v="0"/>
    <n v="8"/>
    <n v="3"/>
    <n v="2"/>
    <n v="0"/>
    <n v="0"/>
  </r>
  <r>
    <x v="867"/>
    <n v="38"/>
    <s v="36-45"/>
    <x v="1"/>
    <s v="Travel_Rarely"/>
    <n v="243"/>
    <x v="1"/>
    <n v="7"/>
    <n v="4"/>
    <s v="Marketing"/>
    <n v="1"/>
    <n v="709"/>
    <n v="4"/>
    <x v="1"/>
    <n v="46"/>
    <n v="2"/>
    <n v="2"/>
    <s v="Sales Executive"/>
    <n v="4"/>
    <s v="Single"/>
    <n v="4028"/>
    <s v="Upto 5k"/>
    <n v="7791"/>
    <n v="0"/>
    <s v="Y"/>
    <s v="No"/>
    <n v="20"/>
    <n v="4"/>
    <n v="1"/>
    <n v="80"/>
    <n v="0"/>
    <n v="8"/>
    <n v="2"/>
    <n v="3"/>
    <n v="0"/>
    <n v="5"/>
  </r>
  <r>
    <x v="868"/>
    <n v="38"/>
    <s v="36-45"/>
    <x v="1"/>
    <s v="Travel_Rarely"/>
    <n v="827"/>
    <x v="0"/>
    <n v="1"/>
    <n v="4"/>
    <s v="Life Sciences"/>
    <n v="1"/>
    <n v="724"/>
    <n v="2"/>
    <x v="1"/>
    <n v="33"/>
    <n v="4"/>
    <n v="2"/>
    <s v="Healthcare Representative"/>
    <n v="4"/>
    <s v="Single"/>
    <n v="7625"/>
    <s v="5k-10k"/>
    <n v="19383"/>
    <n v="0"/>
    <s v="Y"/>
    <s v="No"/>
    <n v="13"/>
    <n v="3"/>
    <n v="3"/>
    <n v="80"/>
    <n v="0"/>
    <n v="10"/>
    <n v="4"/>
    <n v="2"/>
    <n v="1"/>
    <n v="8"/>
  </r>
  <r>
    <x v="869"/>
    <n v="38"/>
    <s v="36-45"/>
    <x v="0"/>
    <s v="Travel_Rarely"/>
    <n v="168"/>
    <x v="0"/>
    <n v="1"/>
    <n v="3"/>
    <s v="Life Sciences"/>
    <n v="1"/>
    <n v="743"/>
    <n v="3"/>
    <x v="1"/>
    <n v="81"/>
    <n v="3"/>
    <n v="3"/>
    <s v="Manufacturing Director"/>
    <n v="3"/>
    <s v="Single"/>
    <n v="7861"/>
    <s v="5k-10k"/>
    <n v="15397"/>
    <n v="4"/>
    <s v="Y"/>
    <s v="Yes"/>
    <n v="14"/>
    <n v="3"/>
    <n v="4"/>
    <n v="80"/>
    <n v="0"/>
    <n v="10"/>
    <n v="4"/>
    <n v="4"/>
    <n v="0"/>
    <n v="0"/>
  </r>
  <r>
    <x v="870"/>
    <n v="38"/>
    <s v="36-45"/>
    <x v="1"/>
    <s v="Travel_Rarely"/>
    <n v="268"/>
    <x v="0"/>
    <n v="2"/>
    <n v="5"/>
    <s v="Medical"/>
    <n v="1"/>
    <n v="773"/>
    <n v="4"/>
    <x v="0"/>
    <n v="92"/>
    <n v="3"/>
    <n v="1"/>
    <s v="Research Scientist"/>
    <n v="3"/>
    <s v="Married"/>
    <n v="3057"/>
    <s v="Upto 5k"/>
    <n v="20471"/>
    <n v="6"/>
    <s v="Y"/>
    <s v="Yes"/>
    <n v="13"/>
    <n v="3"/>
    <n v="2"/>
    <n v="80"/>
    <n v="1"/>
    <n v="6"/>
    <n v="0"/>
    <n v="1"/>
    <n v="0"/>
    <n v="1"/>
  </r>
  <r>
    <x v="871"/>
    <n v="38"/>
    <s v="36-45"/>
    <x v="0"/>
    <s v="Travel_Frequently"/>
    <n v="240"/>
    <x v="0"/>
    <n v="2"/>
    <n v="4"/>
    <s v="Life Sciences"/>
    <n v="1"/>
    <n v="803"/>
    <n v="1"/>
    <x v="1"/>
    <n v="75"/>
    <n v="4"/>
    <n v="2"/>
    <s v="Manufacturing Director"/>
    <n v="1"/>
    <s v="Single"/>
    <n v="5980"/>
    <s v="5k-10k"/>
    <n v="26085"/>
    <n v="6"/>
    <s v="Y"/>
    <s v="Yes"/>
    <n v="12"/>
    <n v="3"/>
    <n v="4"/>
    <n v="80"/>
    <n v="0"/>
    <n v="17"/>
    <n v="2"/>
    <n v="3"/>
    <n v="4"/>
    <n v="12"/>
  </r>
  <r>
    <x v="872"/>
    <n v="38"/>
    <s v="36-45"/>
    <x v="1"/>
    <s v="Travel_Frequently"/>
    <n v="471"/>
    <x v="0"/>
    <n v="12"/>
    <n v="3"/>
    <s v="Life Sciences"/>
    <n v="1"/>
    <n v="837"/>
    <n v="1"/>
    <x v="0"/>
    <n v="45"/>
    <n v="2"/>
    <n v="2"/>
    <s v="Healthcare Representative"/>
    <n v="1"/>
    <s v="Divorced"/>
    <n v="6288"/>
    <s v="5k-10k"/>
    <n v="4284"/>
    <n v="2"/>
    <s v="Y"/>
    <s v="No"/>
    <n v="15"/>
    <n v="3"/>
    <n v="3"/>
    <n v="80"/>
    <n v="1"/>
    <n v="13"/>
    <n v="3"/>
    <n v="2"/>
    <n v="1"/>
    <n v="2"/>
  </r>
  <r>
    <x v="873"/>
    <n v="38"/>
    <s v="36-45"/>
    <x v="1"/>
    <s v="Travel_Rarely"/>
    <n v="395"/>
    <x v="1"/>
    <n v="9"/>
    <n v="3"/>
    <s v="Marketing"/>
    <n v="1"/>
    <n v="893"/>
    <n v="2"/>
    <x v="0"/>
    <n v="98"/>
    <n v="2"/>
    <n v="1"/>
    <s v="Sales Representative"/>
    <n v="2"/>
    <s v="Married"/>
    <n v="2899"/>
    <s v="Upto 5k"/>
    <n v="12102"/>
    <n v="0"/>
    <s v="Y"/>
    <s v="No"/>
    <n v="19"/>
    <n v="3"/>
    <n v="4"/>
    <n v="80"/>
    <n v="1"/>
    <n v="3"/>
    <n v="3"/>
    <n v="3"/>
    <n v="1"/>
    <n v="2"/>
  </r>
  <r>
    <x v="874"/>
    <n v="38"/>
    <s v="36-45"/>
    <x v="1"/>
    <s v="Travel_Rarely"/>
    <n v="1333"/>
    <x v="0"/>
    <n v="1"/>
    <n v="3"/>
    <s v="Technical Degree"/>
    <n v="1"/>
    <n v="950"/>
    <n v="4"/>
    <x v="1"/>
    <n v="80"/>
    <n v="3"/>
    <n v="3"/>
    <s v="Research Director"/>
    <n v="1"/>
    <s v="Married"/>
    <n v="13582"/>
    <s v="10k-15k"/>
    <n v="16292"/>
    <n v="1"/>
    <s v="Y"/>
    <s v="No"/>
    <n v="13"/>
    <n v="3"/>
    <n v="2"/>
    <n v="80"/>
    <n v="1"/>
    <n v="15"/>
    <n v="3"/>
    <n v="3"/>
    <n v="5"/>
    <n v="11"/>
  </r>
  <r>
    <x v="875"/>
    <n v="38"/>
    <s v="36-45"/>
    <x v="0"/>
    <s v="Non-Travel"/>
    <n v="152"/>
    <x v="1"/>
    <n v="10"/>
    <n v="3"/>
    <s v="Technical Degree"/>
    <n v="1"/>
    <n v="983"/>
    <n v="3"/>
    <x v="1"/>
    <n v="85"/>
    <n v="3"/>
    <n v="2"/>
    <s v="Sales Executive"/>
    <n v="4"/>
    <s v="Single"/>
    <n v="5666"/>
    <s v="5k-10k"/>
    <n v="19899"/>
    <n v="1"/>
    <s v="Y"/>
    <s v="Yes"/>
    <n v="13"/>
    <n v="3"/>
    <n v="2"/>
    <n v="80"/>
    <n v="0"/>
    <n v="6"/>
    <n v="1"/>
    <n v="3"/>
    <n v="1"/>
    <n v="3"/>
  </r>
  <r>
    <x v="876"/>
    <n v="38"/>
    <s v="36-45"/>
    <x v="1"/>
    <s v="Travel_Frequently"/>
    <n v="1391"/>
    <x v="0"/>
    <n v="10"/>
    <n v="1"/>
    <s v="Medical"/>
    <n v="1"/>
    <n v="1006"/>
    <n v="3"/>
    <x v="0"/>
    <n v="66"/>
    <n v="3"/>
    <n v="1"/>
    <s v="Research Scientist"/>
    <n v="3"/>
    <s v="Married"/>
    <n v="2684"/>
    <s v="Upto 5k"/>
    <n v="12127"/>
    <n v="0"/>
    <s v="Y"/>
    <s v="No"/>
    <n v="17"/>
    <n v="3"/>
    <n v="2"/>
    <n v="80"/>
    <n v="1"/>
    <n v="3"/>
    <n v="0"/>
    <n v="2"/>
    <n v="0"/>
    <n v="2"/>
  </r>
  <r>
    <x v="877"/>
    <n v="38"/>
    <s v="36-45"/>
    <x v="1"/>
    <s v="Travel_Rarely"/>
    <n v="1035"/>
    <x v="1"/>
    <n v="3"/>
    <n v="4"/>
    <s v="Life Sciences"/>
    <n v="1"/>
    <n v="1036"/>
    <n v="2"/>
    <x v="0"/>
    <n v="42"/>
    <n v="3"/>
    <n v="2"/>
    <s v="Sales Executive"/>
    <n v="4"/>
    <s v="Single"/>
    <n v="6861"/>
    <s v="5k-10k"/>
    <n v="4981"/>
    <n v="8"/>
    <s v="Y"/>
    <s v="Yes"/>
    <n v="12"/>
    <n v="3"/>
    <n v="3"/>
    <n v="80"/>
    <n v="0"/>
    <n v="19"/>
    <n v="1"/>
    <n v="3"/>
    <n v="0"/>
    <n v="0"/>
  </r>
  <r>
    <x v="878"/>
    <n v="38"/>
    <s v="36-45"/>
    <x v="1"/>
    <s v="Travel_Frequently"/>
    <n v="1186"/>
    <x v="0"/>
    <n v="3"/>
    <n v="4"/>
    <s v="Other"/>
    <n v="1"/>
    <n v="1060"/>
    <n v="3"/>
    <x v="0"/>
    <n v="44"/>
    <n v="3"/>
    <n v="1"/>
    <s v="Research Scientist"/>
    <n v="3"/>
    <s v="Married"/>
    <n v="2821"/>
    <s v="Upto 5k"/>
    <n v="2997"/>
    <n v="3"/>
    <s v="Y"/>
    <s v="No"/>
    <n v="16"/>
    <n v="3"/>
    <n v="1"/>
    <n v="80"/>
    <n v="1"/>
    <n v="8"/>
    <n v="2"/>
    <n v="3"/>
    <n v="2"/>
    <n v="2"/>
  </r>
  <r>
    <x v="879"/>
    <n v="38"/>
    <s v="36-45"/>
    <x v="1"/>
    <s v="Travel_Rarely"/>
    <n v="330"/>
    <x v="0"/>
    <n v="17"/>
    <n v="1"/>
    <s v="Life Sciences"/>
    <n v="1"/>
    <n v="1088"/>
    <n v="3"/>
    <x v="1"/>
    <n v="65"/>
    <n v="2"/>
    <n v="3"/>
    <s v="Healthcare Representative"/>
    <n v="3"/>
    <s v="Married"/>
    <n v="8823"/>
    <s v="5k-10k"/>
    <n v="24608"/>
    <n v="0"/>
    <s v="Y"/>
    <s v="No"/>
    <n v="18"/>
    <n v="3"/>
    <n v="1"/>
    <n v="80"/>
    <n v="1"/>
    <n v="20"/>
    <n v="4"/>
    <n v="2"/>
    <n v="1"/>
    <n v="9"/>
  </r>
  <r>
    <x v="880"/>
    <n v="38"/>
    <s v="36-45"/>
    <x v="1"/>
    <s v="Travel_Rarely"/>
    <n v="770"/>
    <x v="1"/>
    <n v="10"/>
    <n v="4"/>
    <s v="Marketing"/>
    <n v="1"/>
    <n v="1119"/>
    <n v="3"/>
    <x v="0"/>
    <n v="73"/>
    <n v="2"/>
    <n v="3"/>
    <s v="Sales Executive"/>
    <n v="3"/>
    <s v="Divorced"/>
    <n v="8740"/>
    <s v="5k-10k"/>
    <n v="5569"/>
    <n v="0"/>
    <s v="Y"/>
    <s v="Yes"/>
    <n v="14"/>
    <n v="3"/>
    <n v="2"/>
    <n v="80"/>
    <n v="2"/>
    <n v="9"/>
    <n v="2"/>
    <n v="3"/>
    <n v="2"/>
    <n v="7"/>
  </r>
  <r>
    <x v="881"/>
    <n v="38"/>
    <s v="36-45"/>
    <x v="1"/>
    <s v="Travel_Rarely"/>
    <n v="130"/>
    <x v="1"/>
    <n v="2"/>
    <n v="2"/>
    <s v="Marketing"/>
    <n v="1"/>
    <n v="1125"/>
    <n v="4"/>
    <x v="0"/>
    <n v="32"/>
    <n v="3"/>
    <n v="3"/>
    <s v="Sales Executive"/>
    <n v="2"/>
    <s v="Single"/>
    <n v="7351"/>
    <s v="5k-10k"/>
    <n v="20619"/>
    <n v="7"/>
    <s v="Y"/>
    <s v="No"/>
    <n v="16"/>
    <n v="3"/>
    <n v="3"/>
    <n v="80"/>
    <n v="0"/>
    <n v="10"/>
    <n v="2"/>
    <n v="3"/>
    <n v="0"/>
    <n v="0"/>
  </r>
  <r>
    <x v="882"/>
    <n v="38"/>
    <s v="36-45"/>
    <x v="1"/>
    <s v="Travel_Rarely"/>
    <n v="433"/>
    <x v="3"/>
    <n v="1"/>
    <n v="3"/>
    <s v="Human Resources"/>
    <n v="1"/>
    <n v="1152"/>
    <n v="3"/>
    <x v="0"/>
    <n v="37"/>
    <n v="4"/>
    <n v="1"/>
    <s v="Human Resources"/>
    <n v="3"/>
    <s v="Married"/>
    <n v="2844"/>
    <s v="Upto 5k"/>
    <n v="6004"/>
    <n v="1"/>
    <s v="Y"/>
    <s v="No"/>
    <n v="13"/>
    <n v="3"/>
    <n v="4"/>
    <n v="80"/>
    <n v="1"/>
    <n v="7"/>
    <n v="2"/>
    <n v="4"/>
    <n v="5"/>
    <n v="0"/>
  </r>
  <r>
    <x v="883"/>
    <n v="38"/>
    <s v="36-45"/>
    <x v="1"/>
    <s v="Travel_Rarely"/>
    <n v="1009"/>
    <x v="1"/>
    <n v="2"/>
    <n v="2"/>
    <s v="Life Sciences"/>
    <n v="1"/>
    <n v="1355"/>
    <n v="2"/>
    <x v="1"/>
    <n v="31"/>
    <n v="3"/>
    <n v="2"/>
    <s v="Sales Executive"/>
    <n v="1"/>
    <s v="Divorced"/>
    <n v="6893"/>
    <s v="5k-10k"/>
    <n v="19461"/>
    <n v="3"/>
    <s v="Y"/>
    <s v="No"/>
    <n v="15"/>
    <n v="3"/>
    <n v="4"/>
    <n v="80"/>
    <n v="1"/>
    <n v="11"/>
    <n v="3"/>
    <n v="3"/>
    <n v="1"/>
    <n v="7"/>
  </r>
  <r>
    <x v="884"/>
    <n v="38"/>
    <s v="36-45"/>
    <x v="1"/>
    <s v="Travel_Frequently"/>
    <n v="693"/>
    <x v="0"/>
    <n v="7"/>
    <n v="3"/>
    <s v="Life Sciences"/>
    <n v="1"/>
    <n v="1382"/>
    <n v="4"/>
    <x v="0"/>
    <n v="57"/>
    <n v="4"/>
    <n v="1"/>
    <s v="Research Scientist"/>
    <n v="3"/>
    <s v="Divorced"/>
    <n v="2610"/>
    <s v="Upto 5k"/>
    <n v="15748"/>
    <n v="1"/>
    <s v="Y"/>
    <s v="No"/>
    <n v="11"/>
    <n v="3"/>
    <n v="4"/>
    <n v="80"/>
    <n v="3"/>
    <n v="4"/>
    <n v="2"/>
    <n v="3"/>
    <n v="0"/>
    <n v="3"/>
  </r>
  <r>
    <x v="885"/>
    <n v="38"/>
    <s v="36-45"/>
    <x v="1"/>
    <s v="Travel_Frequently"/>
    <n v="888"/>
    <x v="3"/>
    <n v="10"/>
    <n v="4"/>
    <s v="Human Resources"/>
    <n v="1"/>
    <n v="1563"/>
    <n v="3"/>
    <x v="0"/>
    <n v="71"/>
    <n v="3"/>
    <n v="2"/>
    <s v="Human Resources"/>
    <n v="3"/>
    <s v="Married"/>
    <n v="6077"/>
    <s v="5k-10k"/>
    <n v="14814"/>
    <n v="3"/>
    <s v="Y"/>
    <s v="No"/>
    <n v="11"/>
    <n v="3"/>
    <n v="3"/>
    <n v="80"/>
    <n v="0"/>
    <n v="10"/>
    <n v="2"/>
    <n v="3"/>
    <n v="1"/>
    <n v="2"/>
  </r>
  <r>
    <x v="886"/>
    <n v="38"/>
    <s v="36-45"/>
    <x v="0"/>
    <s v="Travel_Rarely"/>
    <n v="903"/>
    <x v="0"/>
    <n v="2"/>
    <n v="3"/>
    <s v="Medical"/>
    <n v="1"/>
    <n v="1573"/>
    <n v="3"/>
    <x v="0"/>
    <n v="81"/>
    <n v="3"/>
    <n v="2"/>
    <s v="Manufacturing Director"/>
    <n v="2"/>
    <s v="Married"/>
    <n v="4855"/>
    <s v="Upto 5k"/>
    <n v="7653"/>
    <n v="4"/>
    <s v="Y"/>
    <s v="No"/>
    <n v="11"/>
    <n v="3"/>
    <n v="1"/>
    <n v="80"/>
    <n v="2"/>
    <n v="7"/>
    <n v="2"/>
    <n v="3"/>
    <n v="1"/>
    <n v="4"/>
  </r>
  <r>
    <x v="887"/>
    <n v="38"/>
    <s v="36-45"/>
    <x v="1"/>
    <s v="Travel_Rarely"/>
    <n v="1245"/>
    <x v="1"/>
    <n v="14"/>
    <n v="3"/>
    <s v="Life Sciences"/>
    <n v="1"/>
    <n v="1582"/>
    <n v="3"/>
    <x v="0"/>
    <n v="80"/>
    <n v="3"/>
    <n v="2"/>
    <s v="Sales Executive"/>
    <n v="2"/>
    <s v="Married"/>
    <n v="9924"/>
    <s v="5k-10k"/>
    <n v="12355"/>
    <n v="0"/>
    <s v="Y"/>
    <s v="No"/>
    <n v="11"/>
    <n v="3"/>
    <n v="4"/>
    <n v="80"/>
    <n v="1"/>
    <n v="10"/>
    <n v="3"/>
    <n v="3"/>
    <n v="7"/>
    <n v="7"/>
  </r>
  <r>
    <x v="888"/>
    <n v="38"/>
    <s v="36-45"/>
    <x v="1"/>
    <s v="Travel_Rarely"/>
    <n v="437"/>
    <x v="1"/>
    <n v="16"/>
    <n v="3"/>
    <s v="Life Sciences"/>
    <n v="1"/>
    <n v="1583"/>
    <n v="2"/>
    <x v="1"/>
    <n v="90"/>
    <n v="3"/>
    <n v="2"/>
    <s v="Sales Executive"/>
    <n v="2"/>
    <s v="Single"/>
    <n v="4198"/>
    <s v="Upto 5k"/>
    <n v="16379"/>
    <n v="2"/>
    <s v="Y"/>
    <s v="No"/>
    <n v="12"/>
    <n v="3"/>
    <n v="2"/>
    <n v="80"/>
    <n v="0"/>
    <n v="8"/>
    <n v="5"/>
    <n v="4"/>
    <n v="1"/>
    <n v="2"/>
  </r>
  <r>
    <x v="889"/>
    <n v="38"/>
    <s v="36-45"/>
    <x v="0"/>
    <s v="Travel_Rarely"/>
    <n v="397"/>
    <x v="0"/>
    <n v="2"/>
    <n v="2"/>
    <s v="Medical"/>
    <n v="1"/>
    <n v="1638"/>
    <n v="4"/>
    <x v="1"/>
    <n v="54"/>
    <n v="2"/>
    <n v="3"/>
    <s v="Manufacturing Director"/>
    <n v="3"/>
    <s v="Married"/>
    <n v="7756"/>
    <s v="5k-10k"/>
    <n v="14199"/>
    <n v="3"/>
    <s v="Y"/>
    <s v="Yes"/>
    <n v="19"/>
    <n v="3"/>
    <n v="4"/>
    <n v="80"/>
    <n v="1"/>
    <n v="10"/>
    <n v="6"/>
    <n v="4"/>
    <n v="0"/>
    <n v="2"/>
  </r>
  <r>
    <x v="890"/>
    <n v="38"/>
    <s v="36-45"/>
    <x v="1"/>
    <s v="Travel_Frequently"/>
    <n v="1189"/>
    <x v="0"/>
    <n v="1"/>
    <n v="3"/>
    <s v="Life Sciences"/>
    <n v="1"/>
    <n v="1668"/>
    <n v="4"/>
    <x v="0"/>
    <n v="90"/>
    <n v="3"/>
    <n v="2"/>
    <s v="Research Scientist"/>
    <n v="4"/>
    <s v="Married"/>
    <n v="4735"/>
    <s v="Upto 5k"/>
    <n v="9867"/>
    <n v="7"/>
    <s v="Y"/>
    <s v="No"/>
    <n v="15"/>
    <n v="3"/>
    <n v="4"/>
    <n v="80"/>
    <n v="2"/>
    <n v="19"/>
    <n v="4"/>
    <n v="4"/>
    <n v="2"/>
    <n v="9"/>
  </r>
  <r>
    <x v="891"/>
    <n v="38"/>
    <s v="36-45"/>
    <x v="1"/>
    <s v="Travel_Frequently"/>
    <n v="148"/>
    <x v="0"/>
    <n v="2"/>
    <n v="3"/>
    <s v="Medical"/>
    <n v="1"/>
    <n v="1675"/>
    <n v="4"/>
    <x v="1"/>
    <n v="42"/>
    <n v="2"/>
    <n v="1"/>
    <s v="Laboratory Technician"/>
    <n v="2"/>
    <s v="Single"/>
    <n v="2440"/>
    <s v="Upto 5k"/>
    <n v="23826"/>
    <n v="1"/>
    <s v="Y"/>
    <s v="No"/>
    <n v="22"/>
    <n v="4"/>
    <n v="2"/>
    <n v="80"/>
    <n v="0"/>
    <n v="4"/>
    <n v="3"/>
    <n v="3"/>
    <n v="3"/>
    <n v="3"/>
  </r>
  <r>
    <x v="892"/>
    <n v="38"/>
    <s v="36-45"/>
    <x v="1"/>
    <s v="Travel_Rarely"/>
    <n v="1495"/>
    <x v="0"/>
    <n v="4"/>
    <n v="2"/>
    <s v="Medical"/>
    <n v="1"/>
    <n v="1687"/>
    <n v="4"/>
    <x v="1"/>
    <n v="87"/>
    <n v="3"/>
    <n v="1"/>
    <s v="Laboratory Technician"/>
    <n v="3"/>
    <s v="Married"/>
    <n v="3306"/>
    <s v="Upto 5k"/>
    <n v="26176"/>
    <n v="7"/>
    <s v="Y"/>
    <s v="No"/>
    <n v="19"/>
    <n v="3"/>
    <n v="4"/>
    <n v="80"/>
    <n v="1"/>
    <n v="7"/>
    <n v="5"/>
    <n v="2"/>
    <n v="0"/>
    <n v="0"/>
  </r>
  <r>
    <x v="893"/>
    <n v="38"/>
    <s v="36-45"/>
    <x v="1"/>
    <s v="Travel_Frequently"/>
    <n v="594"/>
    <x v="0"/>
    <n v="2"/>
    <n v="2"/>
    <s v="Medical"/>
    <n v="1"/>
    <n v="1760"/>
    <n v="3"/>
    <x v="1"/>
    <n v="75"/>
    <n v="2"/>
    <n v="1"/>
    <s v="Laboratory Technician"/>
    <n v="2"/>
    <s v="Married"/>
    <n v="2468"/>
    <s v="Upto 5k"/>
    <n v="15963"/>
    <n v="4"/>
    <s v="Y"/>
    <s v="No"/>
    <n v="14"/>
    <n v="3"/>
    <n v="2"/>
    <n v="80"/>
    <n v="1"/>
    <n v="9"/>
    <n v="4"/>
    <n v="2"/>
    <n v="0"/>
    <n v="5"/>
  </r>
  <r>
    <x v="894"/>
    <n v="38"/>
    <s v="36-45"/>
    <x v="1"/>
    <s v="Travel_Rarely"/>
    <n v="833"/>
    <x v="0"/>
    <n v="18"/>
    <n v="3"/>
    <s v="Medical"/>
    <n v="1"/>
    <n v="1766"/>
    <n v="2"/>
    <x v="0"/>
    <n v="60"/>
    <n v="1"/>
    <n v="2"/>
    <s v="Healthcare Representative"/>
    <n v="4"/>
    <s v="Married"/>
    <n v="5811"/>
    <s v="5k-10k"/>
    <n v="24539"/>
    <n v="3"/>
    <s v="Y"/>
    <s v="Yes"/>
    <n v="16"/>
    <n v="3"/>
    <n v="3"/>
    <n v="80"/>
    <n v="1"/>
    <n v="15"/>
    <n v="2"/>
    <n v="3"/>
    <n v="1"/>
    <n v="0"/>
  </r>
  <r>
    <x v="895"/>
    <n v="38"/>
    <s v="36-45"/>
    <x v="1"/>
    <s v="Travel_Rarely"/>
    <n v="1153"/>
    <x v="0"/>
    <n v="6"/>
    <n v="2"/>
    <s v="Other"/>
    <n v="1"/>
    <n v="1782"/>
    <n v="4"/>
    <x v="1"/>
    <n v="40"/>
    <n v="2"/>
    <n v="1"/>
    <s v="Laboratory Technician"/>
    <n v="3"/>
    <s v="Married"/>
    <n v="3702"/>
    <s v="Upto 5k"/>
    <n v="16376"/>
    <n v="1"/>
    <s v="Y"/>
    <s v="No"/>
    <n v="11"/>
    <n v="3"/>
    <n v="2"/>
    <n v="80"/>
    <n v="1"/>
    <n v="5"/>
    <n v="3"/>
    <n v="3"/>
    <n v="0"/>
    <n v="4"/>
  </r>
  <r>
    <x v="896"/>
    <n v="38"/>
    <s v="36-45"/>
    <x v="1"/>
    <s v="Non-Travel"/>
    <n v="1336"/>
    <x v="3"/>
    <n v="2"/>
    <n v="3"/>
    <s v="Human Resources"/>
    <n v="1"/>
    <n v="1805"/>
    <n v="1"/>
    <x v="0"/>
    <n v="100"/>
    <n v="3"/>
    <n v="1"/>
    <s v="Human Resources"/>
    <n v="2"/>
    <s v="Divorced"/>
    <n v="2592"/>
    <s v="Upto 5k"/>
    <n v="7129"/>
    <n v="5"/>
    <s v="Y"/>
    <s v="No"/>
    <n v="13"/>
    <n v="3"/>
    <n v="4"/>
    <n v="80"/>
    <n v="3"/>
    <n v="13"/>
    <n v="3"/>
    <n v="3"/>
    <n v="3"/>
    <n v="8"/>
  </r>
  <r>
    <x v="897"/>
    <n v="38"/>
    <s v="36-45"/>
    <x v="0"/>
    <s v="Travel_Rarely"/>
    <n v="723"/>
    <x v="1"/>
    <n v="2"/>
    <n v="4"/>
    <s v="Marketing"/>
    <n v="1"/>
    <n v="1835"/>
    <n v="2"/>
    <x v="1"/>
    <n v="77"/>
    <n v="1"/>
    <n v="2"/>
    <s v="Sales Representative"/>
    <n v="4"/>
    <s v="Married"/>
    <n v="5405"/>
    <s v="5k-10k"/>
    <n v="4244"/>
    <n v="2"/>
    <s v="Y"/>
    <s v="Yes"/>
    <n v="20"/>
    <n v="4"/>
    <n v="1"/>
    <n v="80"/>
    <n v="2"/>
    <n v="20"/>
    <n v="4"/>
    <n v="2"/>
    <n v="0"/>
    <n v="3"/>
  </r>
  <r>
    <x v="898"/>
    <n v="38"/>
    <s v="36-45"/>
    <x v="0"/>
    <s v="Travel_Frequently"/>
    <n v="1394"/>
    <x v="0"/>
    <n v="8"/>
    <n v="3"/>
    <s v="Medical"/>
    <n v="1"/>
    <n v="1937"/>
    <n v="4"/>
    <x v="1"/>
    <n v="58"/>
    <n v="2"/>
    <n v="2"/>
    <s v="Research Scientist"/>
    <n v="2"/>
    <s v="Divorced"/>
    <n v="2133"/>
    <s v="Upto 5k"/>
    <n v="18115"/>
    <n v="1"/>
    <s v="Y"/>
    <s v="Yes"/>
    <n v="16"/>
    <n v="3"/>
    <n v="3"/>
    <n v="80"/>
    <n v="1"/>
    <n v="20"/>
    <n v="3"/>
    <n v="3"/>
    <n v="0"/>
    <n v="7"/>
  </r>
  <r>
    <x v="899"/>
    <n v="38"/>
    <s v="36-45"/>
    <x v="1"/>
    <s v="Travel_Rarely"/>
    <n v="1206"/>
    <x v="0"/>
    <n v="9"/>
    <n v="2"/>
    <s v="Life Sciences"/>
    <n v="1"/>
    <n v="1940"/>
    <n v="2"/>
    <x v="0"/>
    <n v="71"/>
    <n v="3"/>
    <n v="1"/>
    <s v="Research Scientist"/>
    <n v="4"/>
    <s v="Divorced"/>
    <n v="4771"/>
    <s v="Upto 5k"/>
    <n v="14293"/>
    <n v="2"/>
    <s v="Y"/>
    <s v="No"/>
    <n v="19"/>
    <n v="3"/>
    <n v="4"/>
    <n v="80"/>
    <n v="2"/>
    <n v="10"/>
    <n v="0"/>
    <n v="4"/>
    <n v="0"/>
    <n v="3"/>
  </r>
  <r>
    <x v="900"/>
    <n v="38"/>
    <s v="36-45"/>
    <x v="1"/>
    <s v="Travel_Rarely"/>
    <n v="1404"/>
    <x v="1"/>
    <n v="1"/>
    <n v="3"/>
    <s v="Life Sciences"/>
    <n v="1"/>
    <n v="1961"/>
    <n v="1"/>
    <x v="0"/>
    <n v="59"/>
    <n v="2"/>
    <n v="1"/>
    <s v="Sales Representative"/>
    <n v="1"/>
    <s v="Single"/>
    <n v="2858"/>
    <s v="Upto 5k"/>
    <n v="11473"/>
    <n v="4"/>
    <s v="Y"/>
    <s v="No"/>
    <n v="14"/>
    <n v="3"/>
    <n v="1"/>
    <n v="80"/>
    <n v="0"/>
    <n v="20"/>
    <n v="3"/>
    <n v="2"/>
    <n v="0"/>
    <n v="0"/>
  </r>
  <r>
    <x v="901"/>
    <n v="38"/>
    <s v="36-45"/>
    <x v="1"/>
    <s v="Travel_Frequently"/>
    <n v="1444"/>
    <x v="3"/>
    <n v="1"/>
    <n v="4"/>
    <s v="Other"/>
    <n v="1"/>
    <n v="1972"/>
    <n v="4"/>
    <x v="0"/>
    <n v="88"/>
    <n v="3"/>
    <n v="1"/>
    <s v="Human Resources"/>
    <n v="2"/>
    <s v="Married"/>
    <n v="2991"/>
    <s v="Upto 5k"/>
    <n v="5224"/>
    <n v="0"/>
    <s v="Y"/>
    <s v="Yes"/>
    <n v="11"/>
    <n v="3"/>
    <n v="2"/>
    <n v="80"/>
    <n v="1"/>
    <n v="7"/>
    <n v="2"/>
    <n v="3"/>
    <n v="1"/>
    <n v="2"/>
  </r>
  <r>
    <x v="902"/>
    <n v="38"/>
    <s v="36-45"/>
    <x v="1"/>
    <s v="Travel_Rarely"/>
    <n v="1321"/>
    <x v="1"/>
    <n v="1"/>
    <n v="4"/>
    <s v="Life Sciences"/>
    <n v="1"/>
    <n v="1995"/>
    <n v="4"/>
    <x v="0"/>
    <n v="86"/>
    <n v="3"/>
    <n v="2"/>
    <s v="Sales Executive"/>
    <n v="2"/>
    <s v="Married"/>
    <n v="4440"/>
    <s v="Upto 5k"/>
    <n v="7636"/>
    <n v="0"/>
    <s v="Y"/>
    <s v="No"/>
    <n v="15"/>
    <n v="3"/>
    <n v="1"/>
    <n v="80"/>
    <n v="2"/>
    <n v="16"/>
    <n v="3"/>
    <n v="3"/>
    <n v="5"/>
    <n v="8"/>
  </r>
  <r>
    <x v="903"/>
    <n v="38"/>
    <s v="36-45"/>
    <x v="1"/>
    <s v="Travel_Frequently"/>
    <n v="508"/>
    <x v="0"/>
    <n v="6"/>
    <n v="4"/>
    <s v="Life Sciences"/>
    <n v="1"/>
    <n v="1997"/>
    <n v="1"/>
    <x v="0"/>
    <n v="72"/>
    <n v="2"/>
    <n v="2"/>
    <s v="Manufacturing Director"/>
    <n v="3"/>
    <s v="Married"/>
    <n v="5321"/>
    <s v="5k-10k"/>
    <n v="14284"/>
    <n v="2"/>
    <s v="Y"/>
    <s v="No"/>
    <n v="11"/>
    <n v="3"/>
    <n v="4"/>
    <n v="80"/>
    <n v="1"/>
    <n v="10"/>
    <n v="1"/>
    <n v="3"/>
    <n v="7"/>
    <n v="7"/>
  </r>
  <r>
    <x v="904"/>
    <n v="38"/>
    <s v="36-45"/>
    <x v="1"/>
    <s v="Travel_Rarely"/>
    <n v="201"/>
    <x v="0"/>
    <n v="10"/>
    <n v="3"/>
    <s v="Medical"/>
    <n v="1"/>
    <n v="2015"/>
    <n v="2"/>
    <x v="1"/>
    <n v="99"/>
    <n v="1"/>
    <n v="3"/>
    <s v="Research Director"/>
    <n v="3"/>
    <s v="Married"/>
    <n v="13206"/>
    <s v="10k-15k"/>
    <n v="3376"/>
    <n v="3"/>
    <s v="Y"/>
    <s v="No"/>
    <n v="12"/>
    <n v="3"/>
    <n v="1"/>
    <n v="80"/>
    <n v="1"/>
    <n v="20"/>
    <n v="3"/>
    <n v="3"/>
    <n v="1"/>
    <n v="11"/>
  </r>
  <r>
    <x v="905"/>
    <n v="38"/>
    <s v="36-45"/>
    <x v="1"/>
    <s v="TravelRarely"/>
    <n v="345"/>
    <x v="1"/>
    <n v="10"/>
    <n v="2"/>
    <s v="Life Sciences"/>
    <n v="1"/>
    <n v="2041"/>
    <n v="1"/>
    <x v="1"/>
    <n v="100"/>
    <n v="3"/>
    <n v="2"/>
    <s v="Sales Executive"/>
    <n v="4"/>
    <s v="Married"/>
    <n v="5343"/>
    <s v="5k-10k"/>
    <n v="5982"/>
    <n v="1"/>
    <s v="Y"/>
    <s v="No"/>
    <n v="11"/>
    <n v="3"/>
    <n v="3"/>
    <n v="80"/>
    <n v="1"/>
    <n v="10"/>
    <n v="1"/>
    <n v="3"/>
    <n v="1"/>
    <n v="9"/>
  </r>
  <r>
    <x v="906"/>
    <n v="39"/>
    <s v="36-45"/>
    <x v="0"/>
    <s v="Travel_Rarely"/>
    <n v="895"/>
    <x v="1"/>
    <n v="5"/>
    <n v="3"/>
    <s v="Technical Degree"/>
    <n v="1"/>
    <n v="42"/>
    <n v="4"/>
    <x v="0"/>
    <n v="56"/>
    <n v="3"/>
    <n v="2"/>
    <s v="Sales Representative"/>
    <n v="4"/>
    <s v="Married"/>
    <n v="2086"/>
    <s v="Upto 5k"/>
    <n v="3335"/>
    <n v="3"/>
    <s v="Y"/>
    <s v="No"/>
    <n v="14"/>
    <n v="3"/>
    <n v="3"/>
    <n v="80"/>
    <n v="1"/>
    <n v="19"/>
    <n v="6"/>
    <n v="4"/>
    <n v="0"/>
    <n v="0"/>
  </r>
  <r>
    <x v="907"/>
    <n v="39"/>
    <s v="36-45"/>
    <x v="1"/>
    <s v="Travel_Rarely"/>
    <n v="1329"/>
    <x v="1"/>
    <n v="4"/>
    <n v="4"/>
    <s v="Life Sciences"/>
    <n v="1"/>
    <n v="182"/>
    <n v="4"/>
    <x v="1"/>
    <n v="47"/>
    <n v="2"/>
    <n v="2"/>
    <s v="Sales Executive"/>
    <n v="3"/>
    <s v="Married"/>
    <n v="5902"/>
    <s v="5k-10k"/>
    <n v="14590"/>
    <n v="4"/>
    <s v="Y"/>
    <s v="No"/>
    <n v="14"/>
    <n v="3"/>
    <n v="3"/>
    <n v="80"/>
    <n v="1"/>
    <n v="17"/>
    <n v="1"/>
    <n v="4"/>
    <n v="5"/>
    <n v="9"/>
  </r>
  <r>
    <x v="908"/>
    <n v="39"/>
    <s v="36-45"/>
    <x v="1"/>
    <s v="Travel_Rarely"/>
    <n v="1431"/>
    <x v="0"/>
    <n v="1"/>
    <n v="4"/>
    <s v="Medical"/>
    <n v="1"/>
    <n v="332"/>
    <n v="3"/>
    <x v="1"/>
    <n v="96"/>
    <n v="3"/>
    <n v="1"/>
    <s v="Laboratory Technician"/>
    <n v="3"/>
    <s v="Divorced"/>
    <n v="2232"/>
    <s v="Upto 5k"/>
    <n v="15417"/>
    <n v="7"/>
    <s v="Y"/>
    <s v="No"/>
    <n v="14"/>
    <n v="3"/>
    <n v="3"/>
    <n v="80"/>
    <n v="3"/>
    <n v="7"/>
    <n v="1"/>
    <n v="3"/>
    <n v="1"/>
    <n v="2"/>
  </r>
  <r>
    <x v="909"/>
    <n v="39"/>
    <s v="36-45"/>
    <x v="1"/>
    <s v="Travel_Frequently"/>
    <n v="505"/>
    <x v="0"/>
    <n v="2"/>
    <n v="4"/>
    <s v="Technical Degree"/>
    <n v="1"/>
    <n v="343"/>
    <n v="3"/>
    <x v="1"/>
    <n v="64"/>
    <n v="3"/>
    <n v="3"/>
    <s v="Healthcare Representative"/>
    <n v="3"/>
    <s v="Single"/>
    <n v="10938"/>
    <s v="10k-15k"/>
    <n v="6420"/>
    <n v="0"/>
    <s v="Y"/>
    <s v="No"/>
    <n v="25"/>
    <n v="4"/>
    <n v="4"/>
    <n v="80"/>
    <n v="0"/>
    <n v="20"/>
    <n v="1"/>
    <n v="3"/>
    <n v="11"/>
    <m/>
  </r>
  <r>
    <x v="910"/>
    <n v="39"/>
    <s v="36-45"/>
    <x v="1"/>
    <s v="Travel_Rarely"/>
    <n v="1132"/>
    <x v="0"/>
    <n v="1"/>
    <n v="3"/>
    <s v="Medical"/>
    <n v="1"/>
    <n v="417"/>
    <n v="3"/>
    <x v="0"/>
    <n v="48"/>
    <n v="4"/>
    <n v="3"/>
    <s v="Healthcare Representative"/>
    <n v="4"/>
    <s v="Divorced"/>
    <n v="9613"/>
    <s v="5k-10k"/>
    <n v="10942"/>
    <n v="0"/>
    <s v="Y"/>
    <s v="No"/>
    <n v="17"/>
    <n v="3"/>
    <n v="1"/>
    <n v="80"/>
    <n v="3"/>
    <n v="19"/>
    <n v="5"/>
    <n v="2"/>
    <n v="3"/>
    <n v="7"/>
  </r>
  <r>
    <x v="911"/>
    <n v="39"/>
    <s v="36-45"/>
    <x v="1"/>
    <s v="Travel_Rarely"/>
    <n v="117"/>
    <x v="0"/>
    <n v="10"/>
    <n v="1"/>
    <s v="Medical"/>
    <n v="1"/>
    <n v="429"/>
    <n v="3"/>
    <x v="0"/>
    <n v="99"/>
    <n v="3"/>
    <n v="4"/>
    <s v="Manager"/>
    <n v="1"/>
    <s v="Married"/>
    <n v="17068"/>
    <s v="15k+"/>
    <n v="5355"/>
    <n v="1"/>
    <s v="Y"/>
    <s v="Yes"/>
    <n v="14"/>
    <n v="3"/>
    <n v="4"/>
    <n v="80"/>
    <n v="0"/>
    <n v="21"/>
    <n v="3"/>
    <n v="3"/>
    <n v="11"/>
    <n v="10"/>
  </r>
  <r>
    <x v="912"/>
    <n v="39"/>
    <s v="36-45"/>
    <x v="1"/>
    <s v="Travel_Frequently"/>
    <n v="672"/>
    <x v="0"/>
    <n v="7"/>
    <n v="2"/>
    <s v="Medical"/>
    <n v="1"/>
    <n v="444"/>
    <n v="3"/>
    <x v="0"/>
    <n v="54"/>
    <n v="2"/>
    <n v="5"/>
    <s v="Manager"/>
    <n v="4"/>
    <s v="Married"/>
    <n v="19272"/>
    <s v="15k+"/>
    <n v="21141"/>
    <n v="1"/>
    <s v="Y"/>
    <s v="No"/>
    <n v="15"/>
    <n v="3"/>
    <n v="1"/>
    <n v="80"/>
    <n v="1"/>
    <n v="21"/>
    <n v="2"/>
    <n v="3"/>
    <n v="13"/>
    <n v="3"/>
  </r>
  <r>
    <x v="913"/>
    <n v="39"/>
    <s v="36-45"/>
    <x v="0"/>
    <s v="Travel_Rarely"/>
    <n v="1162"/>
    <x v="1"/>
    <n v="3"/>
    <n v="2"/>
    <s v="Medical"/>
    <n v="1"/>
    <n v="445"/>
    <n v="4"/>
    <x v="1"/>
    <n v="41"/>
    <n v="3"/>
    <n v="2"/>
    <s v="Sales Executive"/>
    <n v="3"/>
    <s v="Married"/>
    <n v="5238"/>
    <s v="5k-10k"/>
    <n v="17778"/>
    <n v="4"/>
    <s v="Y"/>
    <s v="Yes"/>
    <n v="18"/>
    <n v="3"/>
    <n v="1"/>
    <n v="80"/>
    <n v="0"/>
    <n v="12"/>
    <n v="3"/>
    <n v="2"/>
    <n v="0"/>
    <n v="0"/>
  </r>
  <r>
    <x v="914"/>
    <n v="39"/>
    <s v="36-45"/>
    <x v="1"/>
    <s v="Travel_Frequently"/>
    <n v="1218"/>
    <x v="0"/>
    <n v="1"/>
    <n v="1"/>
    <s v="Life Sciences"/>
    <n v="1"/>
    <n v="531"/>
    <n v="2"/>
    <x v="0"/>
    <n v="52"/>
    <n v="3"/>
    <n v="5"/>
    <s v="Manager"/>
    <n v="3"/>
    <s v="Divorced"/>
    <n v="19197"/>
    <s v="15k+"/>
    <n v="8213"/>
    <n v="1"/>
    <s v="Y"/>
    <s v="Yes"/>
    <n v="14"/>
    <n v="3"/>
    <n v="3"/>
    <n v="80"/>
    <n v="1"/>
    <n v="21"/>
    <n v="3"/>
    <n v="3"/>
    <n v="1"/>
    <n v="6"/>
  </r>
  <r>
    <x v="915"/>
    <n v="39"/>
    <s v="36-45"/>
    <x v="1"/>
    <s v="Travel_Frequently"/>
    <n v="443"/>
    <x v="0"/>
    <n v="8"/>
    <n v="1"/>
    <s v="Life Sciences"/>
    <n v="1"/>
    <n v="602"/>
    <n v="3"/>
    <x v="1"/>
    <n v="48"/>
    <n v="3"/>
    <n v="1"/>
    <s v="Laboratory Technician"/>
    <n v="3"/>
    <s v="Married"/>
    <n v="3755"/>
    <s v="Upto 5k"/>
    <n v="17872"/>
    <n v="1"/>
    <s v="Y"/>
    <s v="No"/>
    <n v="11"/>
    <n v="3"/>
    <n v="1"/>
    <n v="80"/>
    <n v="1"/>
    <n v="8"/>
    <n v="3"/>
    <n v="3"/>
    <n v="0"/>
    <n v="7"/>
  </r>
  <r>
    <x v="916"/>
    <n v="39"/>
    <s v="36-45"/>
    <x v="1"/>
    <s v="Travel_Rarely"/>
    <n v="408"/>
    <x v="0"/>
    <n v="2"/>
    <n v="4"/>
    <s v="Technical Degree"/>
    <n v="1"/>
    <n v="721"/>
    <n v="4"/>
    <x v="1"/>
    <n v="80"/>
    <n v="2"/>
    <n v="2"/>
    <s v="Healthcare Representative"/>
    <n v="3"/>
    <s v="Single"/>
    <n v="4553"/>
    <s v="Upto 5k"/>
    <n v="20978"/>
    <n v="1"/>
    <s v="Y"/>
    <s v="No"/>
    <n v="11"/>
    <n v="3"/>
    <n v="1"/>
    <n v="80"/>
    <n v="0"/>
    <n v="20"/>
    <n v="4"/>
    <n v="3"/>
    <n v="11"/>
    <n v="10"/>
  </r>
  <r>
    <x v="917"/>
    <n v="39"/>
    <s v="36-45"/>
    <x v="1"/>
    <s v="Travel_Rarely"/>
    <n v="141"/>
    <x v="3"/>
    <n v="3"/>
    <n v="3"/>
    <s v="Human Resources"/>
    <n v="1"/>
    <n v="760"/>
    <n v="3"/>
    <x v="1"/>
    <n v="44"/>
    <n v="4"/>
    <n v="2"/>
    <s v="Human Resources"/>
    <n v="2"/>
    <s v="Married"/>
    <n v="6389"/>
    <s v="5k-10k"/>
    <n v="18767"/>
    <n v="9"/>
    <s v="Y"/>
    <s v="No"/>
    <n v="15"/>
    <n v="3"/>
    <n v="3"/>
    <n v="80"/>
    <n v="1"/>
    <n v="12"/>
    <n v="3"/>
    <n v="1"/>
    <n v="3"/>
    <n v="6"/>
  </r>
  <r>
    <x v="918"/>
    <n v="39"/>
    <s v="36-45"/>
    <x v="1"/>
    <s v="Travel_Rarely"/>
    <n v="1383"/>
    <x v="3"/>
    <n v="2"/>
    <n v="3"/>
    <s v="Life Sciences"/>
    <n v="1"/>
    <n v="909"/>
    <n v="4"/>
    <x v="1"/>
    <n v="42"/>
    <n v="2"/>
    <n v="2"/>
    <s v="Human Resources"/>
    <n v="4"/>
    <s v="Married"/>
    <n v="5204"/>
    <s v="5k-10k"/>
    <n v="7790"/>
    <n v="8"/>
    <s v="Y"/>
    <s v="No"/>
    <n v="11"/>
    <n v="3"/>
    <n v="3"/>
    <n v="80"/>
    <n v="2"/>
    <n v="13"/>
    <n v="2"/>
    <n v="3"/>
    <n v="0"/>
    <n v="4"/>
  </r>
  <r>
    <x v="919"/>
    <n v="39"/>
    <s v="36-45"/>
    <x v="0"/>
    <s v="Travel_Rarely"/>
    <n v="1122"/>
    <x v="0"/>
    <n v="6"/>
    <n v="3"/>
    <s v="Medical"/>
    <n v="1"/>
    <n v="932"/>
    <n v="4"/>
    <x v="0"/>
    <n v="70"/>
    <n v="3"/>
    <n v="1"/>
    <s v="Laboratory Technician"/>
    <n v="1"/>
    <s v="Married"/>
    <n v="2404"/>
    <s v="Upto 5k"/>
    <n v="4303"/>
    <n v="7"/>
    <s v="Y"/>
    <s v="Yes"/>
    <n v="21"/>
    <n v="4"/>
    <n v="4"/>
    <n v="80"/>
    <n v="0"/>
    <n v="8"/>
    <n v="2"/>
    <n v="1"/>
    <n v="2"/>
    <n v="2"/>
  </r>
  <r>
    <x v="920"/>
    <n v="39"/>
    <s v="36-45"/>
    <x v="1"/>
    <s v="Travel_Rarely"/>
    <n v="903"/>
    <x v="1"/>
    <n v="2"/>
    <n v="5"/>
    <s v="Life Sciences"/>
    <n v="1"/>
    <n v="985"/>
    <n v="1"/>
    <x v="0"/>
    <n v="41"/>
    <n v="4"/>
    <n v="3"/>
    <s v="Sales Executive"/>
    <n v="3"/>
    <s v="Single"/>
    <n v="7880"/>
    <s v="5k-10k"/>
    <n v="2560"/>
    <n v="0"/>
    <s v="Y"/>
    <s v="No"/>
    <n v="18"/>
    <n v="3"/>
    <n v="4"/>
    <n v="80"/>
    <n v="0"/>
    <n v="9"/>
    <n v="3"/>
    <n v="3"/>
    <n v="0"/>
    <n v="7"/>
  </r>
  <r>
    <x v="921"/>
    <n v="39"/>
    <s v="36-45"/>
    <x v="1"/>
    <s v="Travel_Rarely"/>
    <n v="466"/>
    <x v="0"/>
    <n v="1"/>
    <n v="1"/>
    <s v="Life Sciences"/>
    <n v="1"/>
    <n v="1026"/>
    <n v="4"/>
    <x v="1"/>
    <n v="65"/>
    <n v="2"/>
    <n v="4"/>
    <s v="Manufacturing Director"/>
    <n v="4"/>
    <s v="Married"/>
    <n v="12742"/>
    <s v="10k-15k"/>
    <n v="7060"/>
    <n v="1"/>
    <s v="Y"/>
    <s v="No"/>
    <n v="16"/>
    <n v="3"/>
    <n v="3"/>
    <n v="80"/>
    <n v="1"/>
    <n v="21"/>
    <n v="3"/>
    <n v="3"/>
    <n v="11"/>
    <n v="8"/>
  </r>
  <r>
    <x v="922"/>
    <n v="39"/>
    <s v="36-45"/>
    <x v="0"/>
    <s v="Travel_Frequently"/>
    <n v="945"/>
    <x v="0"/>
    <n v="22"/>
    <n v="3"/>
    <s v="Medical"/>
    <n v="1"/>
    <n v="1043"/>
    <n v="4"/>
    <x v="1"/>
    <n v="82"/>
    <n v="3"/>
    <n v="3"/>
    <s v="Manufacturing Director"/>
    <n v="1"/>
    <s v="Single"/>
    <n v="10880"/>
    <s v="10k-15k"/>
    <n v="5083"/>
    <n v="1"/>
    <s v="Y"/>
    <s v="Yes"/>
    <n v="13"/>
    <n v="3"/>
    <n v="3"/>
    <n v="80"/>
    <n v="0"/>
    <n v="21"/>
    <n v="2"/>
    <n v="3"/>
    <n v="2"/>
    <n v="8"/>
  </r>
  <r>
    <x v="923"/>
    <n v="39"/>
    <s v="36-45"/>
    <x v="0"/>
    <s v="Travel_Frequently"/>
    <n v="203"/>
    <x v="0"/>
    <n v="2"/>
    <n v="3"/>
    <s v="Life Sciences"/>
    <n v="1"/>
    <n v="1127"/>
    <n v="1"/>
    <x v="0"/>
    <n v="84"/>
    <n v="3"/>
    <n v="4"/>
    <s v="Healthcare Representative"/>
    <n v="4"/>
    <s v="Divorced"/>
    <n v="12169"/>
    <s v="10k-15k"/>
    <n v="13547"/>
    <n v="7"/>
    <s v="Y"/>
    <s v="No"/>
    <n v="11"/>
    <n v="3"/>
    <n v="4"/>
    <n v="80"/>
    <n v="3"/>
    <n v="21"/>
    <n v="4"/>
    <n v="3"/>
    <n v="11"/>
    <n v="5"/>
  </r>
  <r>
    <x v="924"/>
    <n v="39"/>
    <s v="36-45"/>
    <x v="1"/>
    <s v="Non-Travel"/>
    <n v="439"/>
    <x v="0"/>
    <n v="9"/>
    <n v="3"/>
    <s v="Life Sciences"/>
    <n v="1"/>
    <n v="1132"/>
    <n v="3"/>
    <x v="0"/>
    <n v="70"/>
    <n v="3"/>
    <n v="2"/>
    <s v="Laboratory Technician"/>
    <n v="2"/>
    <s v="Single"/>
    <n v="6782"/>
    <s v="5k-10k"/>
    <n v="8770"/>
    <n v="9"/>
    <s v="Y"/>
    <s v="No"/>
    <n v="15"/>
    <n v="3"/>
    <n v="3"/>
    <n v="80"/>
    <n v="0"/>
    <n v="9"/>
    <n v="2"/>
    <n v="2"/>
    <n v="0"/>
    <n v="3"/>
  </r>
  <r>
    <x v="925"/>
    <n v="39"/>
    <s v="36-45"/>
    <x v="0"/>
    <s v="Travel_Rarely"/>
    <n v="412"/>
    <x v="0"/>
    <n v="13"/>
    <n v="4"/>
    <s v="Medical"/>
    <n v="1"/>
    <n v="1307"/>
    <n v="3"/>
    <x v="1"/>
    <n v="94"/>
    <n v="2"/>
    <n v="4"/>
    <s v="Manager"/>
    <n v="2"/>
    <s v="Divorced"/>
    <n v="17123"/>
    <s v="15k+"/>
    <n v="17334"/>
    <n v="6"/>
    <s v="Y"/>
    <s v="Yes"/>
    <n v="13"/>
    <n v="3"/>
    <n v="4"/>
    <n v="80"/>
    <n v="2"/>
    <n v="21"/>
    <n v="4"/>
    <n v="3"/>
    <n v="15"/>
    <n v="2"/>
  </r>
  <r>
    <x v="926"/>
    <n v="39"/>
    <s v="36-45"/>
    <x v="0"/>
    <s v="Travel_Rarely"/>
    <n v="360"/>
    <x v="0"/>
    <n v="23"/>
    <n v="3"/>
    <s v="Medical"/>
    <n v="1"/>
    <n v="1310"/>
    <n v="3"/>
    <x v="0"/>
    <n v="93"/>
    <n v="3"/>
    <n v="1"/>
    <s v="Research Scientist"/>
    <n v="1"/>
    <s v="Single"/>
    <n v="3904"/>
    <s v="Upto 5k"/>
    <n v="22154"/>
    <n v="0"/>
    <s v="Y"/>
    <s v="No"/>
    <n v="13"/>
    <n v="3"/>
    <n v="1"/>
    <n v="80"/>
    <n v="0"/>
    <n v="6"/>
    <n v="2"/>
    <n v="3"/>
    <n v="0"/>
    <n v="3"/>
  </r>
  <r>
    <x v="927"/>
    <n v="39"/>
    <s v="36-45"/>
    <x v="1"/>
    <s v="Travel_Rarely"/>
    <n v="524"/>
    <x v="0"/>
    <n v="18"/>
    <n v="2"/>
    <s v="Life Sciences"/>
    <n v="1"/>
    <n v="1322"/>
    <n v="1"/>
    <x v="0"/>
    <n v="32"/>
    <n v="3"/>
    <n v="2"/>
    <s v="Manufacturing Director"/>
    <n v="3"/>
    <s v="Single"/>
    <n v="4534"/>
    <s v="Upto 5k"/>
    <n v="13352"/>
    <n v="0"/>
    <s v="Y"/>
    <s v="No"/>
    <n v="11"/>
    <n v="3"/>
    <n v="1"/>
    <n v="80"/>
    <n v="0"/>
    <n v="9"/>
    <n v="6"/>
    <n v="3"/>
    <n v="1"/>
    <n v="7"/>
  </r>
  <r>
    <x v="928"/>
    <n v="39"/>
    <s v="36-45"/>
    <x v="1"/>
    <s v="Travel_Rarely"/>
    <n v="1498"/>
    <x v="1"/>
    <n v="21"/>
    <n v="4"/>
    <s v="Life Sciences"/>
    <n v="1"/>
    <n v="1390"/>
    <n v="1"/>
    <x v="0"/>
    <n v="44"/>
    <n v="2"/>
    <n v="2"/>
    <s v="Sales Executive"/>
    <n v="4"/>
    <s v="Married"/>
    <n v="6120"/>
    <s v="5k-10k"/>
    <n v="3567"/>
    <n v="3"/>
    <s v="Y"/>
    <s v="Yes"/>
    <n v="12"/>
    <n v="3"/>
    <n v="4"/>
    <n v="80"/>
    <n v="2"/>
    <n v="8"/>
    <n v="2"/>
    <n v="4"/>
    <n v="1"/>
    <n v="4"/>
  </r>
  <r>
    <x v="929"/>
    <n v="39"/>
    <s v="36-45"/>
    <x v="1"/>
    <s v="Non-Travel"/>
    <n v="1485"/>
    <x v="0"/>
    <n v="25"/>
    <n v="2"/>
    <s v="Life Sciences"/>
    <n v="1"/>
    <n v="1397"/>
    <n v="3"/>
    <x v="0"/>
    <n v="71"/>
    <n v="3"/>
    <n v="3"/>
    <s v="Healthcare Representative"/>
    <n v="3"/>
    <s v="Married"/>
    <n v="10920"/>
    <s v="10k-15k"/>
    <n v="3449"/>
    <n v="3"/>
    <s v="Y"/>
    <s v="No"/>
    <n v="21"/>
    <n v="4"/>
    <n v="2"/>
    <n v="80"/>
    <n v="1"/>
    <n v="13"/>
    <n v="2"/>
    <n v="3"/>
    <n v="0"/>
    <n v="5"/>
  </r>
  <r>
    <x v="930"/>
    <n v="39"/>
    <s v="36-45"/>
    <x v="0"/>
    <s v="Non-Travel"/>
    <n v="592"/>
    <x v="0"/>
    <n v="2"/>
    <n v="3"/>
    <s v="Life Sciences"/>
    <n v="1"/>
    <n v="1458"/>
    <n v="1"/>
    <x v="1"/>
    <n v="54"/>
    <n v="2"/>
    <n v="1"/>
    <s v="Laboratory Technician"/>
    <n v="1"/>
    <s v="Single"/>
    <n v="3646"/>
    <s v="Upto 5k"/>
    <n v="17181"/>
    <n v="2"/>
    <s v="Y"/>
    <s v="Yes"/>
    <n v="23"/>
    <n v="4"/>
    <n v="2"/>
    <n v="80"/>
    <n v="0"/>
    <n v="11"/>
    <n v="2"/>
    <n v="4"/>
    <n v="0"/>
    <n v="0"/>
  </r>
  <r>
    <x v="931"/>
    <n v="39"/>
    <s v="36-45"/>
    <x v="1"/>
    <s v="Travel_Rarely"/>
    <n v="1089"/>
    <x v="0"/>
    <n v="6"/>
    <n v="3"/>
    <s v="Life Sciences"/>
    <n v="1"/>
    <n v="1525"/>
    <n v="2"/>
    <x v="1"/>
    <n v="32"/>
    <n v="3"/>
    <n v="3"/>
    <s v="Manufacturing Director"/>
    <n v="2"/>
    <s v="Single"/>
    <n v="8376"/>
    <s v="5k-10k"/>
    <n v="9150"/>
    <n v="4"/>
    <s v="Y"/>
    <s v="No"/>
    <n v="18"/>
    <n v="3"/>
    <n v="4"/>
    <n v="80"/>
    <n v="0"/>
    <n v="9"/>
    <n v="3"/>
    <n v="3"/>
    <n v="2"/>
    <n v="2"/>
  </r>
  <r>
    <x v="932"/>
    <n v="39"/>
    <s v="36-45"/>
    <x v="1"/>
    <s v="Travel_Rarely"/>
    <n v="1462"/>
    <x v="1"/>
    <n v="6"/>
    <n v="3"/>
    <s v="Medical"/>
    <n v="1"/>
    <n v="1588"/>
    <n v="4"/>
    <x v="0"/>
    <n v="38"/>
    <n v="4"/>
    <n v="3"/>
    <s v="Sales Executive"/>
    <n v="3"/>
    <s v="Married"/>
    <n v="8237"/>
    <s v="5k-10k"/>
    <n v="4658"/>
    <n v="2"/>
    <s v="Y"/>
    <s v="No"/>
    <n v="11"/>
    <n v="3"/>
    <n v="1"/>
    <n v="80"/>
    <n v="1"/>
    <n v="11"/>
    <n v="3"/>
    <n v="3"/>
    <n v="7"/>
    <n v="6"/>
  </r>
  <r>
    <x v="933"/>
    <n v="39"/>
    <s v="36-45"/>
    <x v="1"/>
    <s v="Travel_Rarely"/>
    <n v="1387"/>
    <x v="0"/>
    <n v="10"/>
    <n v="5"/>
    <s v="Medical"/>
    <n v="1"/>
    <n v="1618"/>
    <n v="2"/>
    <x v="0"/>
    <n v="76"/>
    <n v="3"/>
    <n v="2"/>
    <s v="Manufacturing Director"/>
    <n v="1"/>
    <s v="Married"/>
    <n v="5377"/>
    <s v="5k-10k"/>
    <n v="3835"/>
    <n v="2"/>
    <s v="Y"/>
    <s v="No"/>
    <n v="13"/>
    <n v="3"/>
    <n v="4"/>
    <n v="80"/>
    <n v="3"/>
    <n v="10"/>
    <n v="3"/>
    <n v="3"/>
    <n v="7"/>
    <n v="7"/>
  </r>
  <r>
    <x v="934"/>
    <n v="39"/>
    <s v="36-45"/>
    <x v="1"/>
    <s v="Travel_Rarely"/>
    <n v="170"/>
    <x v="0"/>
    <n v="3"/>
    <n v="2"/>
    <s v="Medical"/>
    <n v="1"/>
    <n v="1627"/>
    <n v="3"/>
    <x v="0"/>
    <n v="76"/>
    <n v="2"/>
    <n v="2"/>
    <s v="Laboratory Technician"/>
    <n v="3"/>
    <s v="Divorced"/>
    <n v="3069"/>
    <s v="Upto 5k"/>
    <n v="10302"/>
    <n v="0"/>
    <s v="Y"/>
    <s v="No"/>
    <n v="15"/>
    <n v="3"/>
    <n v="4"/>
    <n v="80"/>
    <n v="1"/>
    <n v="11"/>
    <n v="3"/>
    <n v="3"/>
    <n v="0"/>
    <n v="7"/>
  </r>
  <r>
    <x v="935"/>
    <n v="39"/>
    <s v="36-45"/>
    <x v="1"/>
    <s v="Travel_Frequently"/>
    <n v="711"/>
    <x v="0"/>
    <n v="4"/>
    <n v="3"/>
    <s v="Medical"/>
    <n v="1"/>
    <n v="1633"/>
    <n v="1"/>
    <x v="1"/>
    <n v="81"/>
    <n v="3"/>
    <n v="2"/>
    <s v="Manufacturing Director"/>
    <n v="3"/>
    <s v="Single"/>
    <n v="5042"/>
    <s v="5k-10k"/>
    <n v="3140"/>
    <n v="0"/>
    <s v="Y"/>
    <s v="No"/>
    <n v="13"/>
    <n v="3"/>
    <n v="4"/>
    <n v="80"/>
    <n v="0"/>
    <n v="10"/>
    <n v="2"/>
    <n v="1"/>
    <n v="3"/>
    <n v="8"/>
  </r>
  <r>
    <x v="936"/>
    <n v="39"/>
    <s v="36-45"/>
    <x v="1"/>
    <s v="Travel_Rarely"/>
    <n v="492"/>
    <x v="0"/>
    <n v="12"/>
    <n v="3"/>
    <s v="Medical"/>
    <n v="1"/>
    <n v="1654"/>
    <n v="4"/>
    <x v="0"/>
    <n v="66"/>
    <n v="3"/>
    <n v="2"/>
    <s v="Manufacturing Director"/>
    <n v="2"/>
    <s v="Married"/>
    <n v="5295"/>
    <s v="5k-10k"/>
    <n v="7693"/>
    <n v="4"/>
    <s v="Y"/>
    <s v="No"/>
    <n v="21"/>
    <n v="4"/>
    <n v="3"/>
    <n v="80"/>
    <n v="0"/>
    <n v="7"/>
    <n v="3"/>
    <n v="3"/>
    <n v="1"/>
    <n v="0"/>
  </r>
  <r>
    <x v="937"/>
    <n v="39"/>
    <s v="36-45"/>
    <x v="1"/>
    <s v="Non-Travel"/>
    <n v="792"/>
    <x v="0"/>
    <n v="1"/>
    <n v="3"/>
    <s v="Life Sciences"/>
    <n v="1"/>
    <n v="1737"/>
    <n v="4"/>
    <x v="0"/>
    <n v="77"/>
    <n v="3"/>
    <n v="2"/>
    <s v="Laboratory Technician"/>
    <n v="4"/>
    <s v="Married"/>
    <n v="6472"/>
    <s v="5k-10k"/>
    <n v="8989"/>
    <n v="1"/>
    <s v="Y"/>
    <s v="Yes"/>
    <n v="15"/>
    <n v="3"/>
    <n v="4"/>
    <n v="80"/>
    <n v="1"/>
    <n v="9"/>
    <n v="2"/>
    <n v="3"/>
    <n v="5"/>
    <n v="8"/>
  </r>
  <r>
    <x v="938"/>
    <n v="39"/>
    <s v="36-45"/>
    <x v="1"/>
    <s v="Travel_Rarely"/>
    <n v="1253"/>
    <x v="0"/>
    <n v="10"/>
    <n v="1"/>
    <s v="Medical"/>
    <n v="1"/>
    <n v="1800"/>
    <n v="3"/>
    <x v="0"/>
    <n v="65"/>
    <n v="3"/>
    <n v="3"/>
    <s v="Research Director"/>
    <n v="3"/>
    <s v="Single"/>
    <n v="13464"/>
    <s v="10k-15k"/>
    <n v="7914"/>
    <n v="7"/>
    <s v="Y"/>
    <s v="No"/>
    <n v="21"/>
    <n v="4"/>
    <n v="3"/>
    <n v="80"/>
    <n v="0"/>
    <n v="9"/>
    <n v="3"/>
    <n v="3"/>
    <n v="2"/>
    <n v="2"/>
  </r>
  <r>
    <x v="939"/>
    <n v="39"/>
    <s v="36-45"/>
    <x v="1"/>
    <s v="Travel_Frequently"/>
    <n v="766"/>
    <x v="1"/>
    <n v="20"/>
    <n v="3"/>
    <s v="Life Sciences"/>
    <n v="1"/>
    <n v="1812"/>
    <n v="3"/>
    <x v="0"/>
    <n v="83"/>
    <n v="3"/>
    <n v="2"/>
    <s v="Sales Executive"/>
    <n v="4"/>
    <s v="Divorced"/>
    <n v="4127"/>
    <s v="Upto 5k"/>
    <n v="19188"/>
    <n v="2"/>
    <s v="Y"/>
    <s v="No"/>
    <n v="18"/>
    <n v="3"/>
    <n v="4"/>
    <n v="80"/>
    <n v="1"/>
    <n v="7"/>
    <n v="6"/>
    <n v="3"/>
    <n v="2"/>
    <n v="2"/>
  </r>
  <r>
    <x v="940"/>
    <n v="39"/>
    <s v="36-45"/>
    <x v="1"/>
    <s v="Travel_Rarely"/>
    <n v="835"/>
    <x v="0"/>
    <n v="19"/>
    <n v="4"/>
    <s v="Other"/>
    <n v="1"/>
    <n v="1871"/>
    <n v="4"/>
    <x v="0"/>
    <n v="41"/>
    <n v="3"/>
    <n v="2"/>
    <s v="Research Scientist"/>
    <n v="4"/>
    <s v="Divorced"/>
    <n v="3902"/>
    <s v="Upto 5k"/>
    <n v="5141"/>
    <n v="8"/>
    <s v="Y"/>
    <s v="No"/>
    <n v="14"/>
    <n v="3"/>
    <n v="2"/>
    <n v="80"/>
    <n v="3"/>
    <n v="7"/>
    <n v="2"/>
    <n v="3"/>
    <n v="2"/>
    <n v="2"/>
  </r>
  <r>
    <x v="941"/>
    <n v="39"/>
    <s v="36-45"/>
    <x v="1"/>
    <s v="Non-Travel"/>
    <n v="1251"/>
    <x v="1"/>
    <n v="21"/>
    <n v="4"/>
    <s v="Life Sciences"/>
    <n v="1"/>
    <n v="1929"/>
    <n v="1"/>
    <x v="1"/>
    <n v="32"/>
    <n v="1"/>
    <n v="2"/>
    <s v="Sales Executive"/>
    <n v="3"/>
    <s v="Married"/>
    <n v="5736"/>
    <s v="5k-10k"/>
    <n v="3987"/>
    <n v="6"/>
    <s v="Y"/>
    <s v="No"/>
    <n v="19"/>
    <n v="3"/>
    <n v="3"/>
    <n v="80"/>
    <n v="1"/>
    <n v="10"/>
    <n v="1"/>
    <n v="3"/>
    <n v="1"/>
    <n v="2"/>
  </r>
  <r>
    <x v="942"/>
    <n v="39"/>
    <s v="36-45"/>
    <x v="1"/>
    <s v="Travel_Rarely"/>
    <n v="867"/>
    <x v="0"/>
    <n v="9"/>
    <n v="2"/>
    <s v="Medical"/>
    <n v="1"/>
    <n v="1936"/>
    <n v="1"/>
    <x v="0"/>
    <n v="87"/>
    <n v="3"/>
    <n v="2"/>
    <s v="Manufacturing Director"/>
    <n v="1"/>
    <s v="Married"/>
    <n v="5151"/>
    <s v="5k-10k"/>
    <n v="12315"/>
    <n v="1"/>
    <s v="Y"/>
    <s v="No"/>
    <n v="25"/>
    <n v="4"/>
    <n v="4"/>
    <n v="80"/>
    <n v="1"/>
    <n v="10"/>
    <n v="3"/>
    <n v="3"/>
    <n v="7"/>
    <n v="9"/>
  </r>
  <r>
    <x v="943"/>
    <n v="39"/>
    <s v="36-45"/>
    <x v="1"/>
    <s v="Travel_Rarely"/>
    <n v="119"/>
    <x v="1"/>
    <n v="15"/>
    <n v="4"/>
    <s v="Marketing"/>
    <n v="1"/>
    <n v="1975"/>
    <n v="2"/>
    <x v="0"/>
    <n v="77"/>
    <n v="3"/>
    <n v="4"/>
    <s v="Sales Executive"/>
    <n v="1"/>
    <s v="Single"/>
    <n v="13341"/>
    <s v="10k-15k"/>
    <n v="25098"/>
    <n v="0"/>
    <s v="Y"/>
    <s v="No"/>
    <n v="12"/>
    <n v="3"/>
    <n v="1"/>
    <n v="80"/>
    <n v="0"/>
    <n v="21"/>
    <n v="3"/>
    <n v="3"/>
    <n v="11"/>
    <n v="10"/>
  </r>
  <r>
    <x v="944"/>
    <n v="39"/>
    <s v="36-45"/>
    <x v="1"/>
    <s v="Travel_Rarely"/>
    <n v="116"/>
    <x v="0"/>
    <n v="24"/>
    <n v="1"/>
    <s v="Life Sciences"/>
    <n v="1"/>
    <n v="2014"/>
    <n v="1"/>
    <x v="0"/>
    <n v="52"/>
    <n v="3"/>
    <n v="2"/>
    <s v="Research Scientist"/>
    <n v="4"/>
    <s v="Single"/>
    <n v="4108"/>
    <s v="Upto 5k"/>
    <n v="5340"/>
    <n v="7"/>
    <s v="Y"/>
    <s v="No"/>
    <n v="13"/>
    <n v="3"/>
    <n v="1"/>
    <n v="80"/>
    <n v="0"/>
    <n v="18"/>
    <n v="2"/>
    <n v="3"/>
    <n v="1"/>
    <n v="7"/>
  </r>
  <r>
    <x v="945"/>
    <n v="39"/>
    <s v="36-45"/>
    <x v="1"/>
    <s v="Non-Travel"/>
    <n v="105"/>
    <x v="0"/>
    <n v="9"/>
    <n v="3"/>
    <s v="Life Sciences"/>
    <n v="1"/>
    <n v="2022"/>
    <n v="4"/>
    <x v="0"/>
    <n v="87"/>
    <n v="3"/>
    <n v="5"/>
    <s v="Manager"/>
    <n v="4"/>
    <s v="Single"/>
    <n v="19431"/>
    <s v="15k+"/>
    <n v="15302"/>
    <n v="2"/>
    <s v="Y"/>
    <s v="No"/>
    <n v="13"/>
    <n v="3"/>
    <n v="3"/>
    <n v="80"/>
    <n v="0"/>
    <n v="21"/>
    <n v="3"/>
    <n v="2"/>
    <n v="1"/>
    <n v="3"/>
  </r>
  <r>
    <x v="946"/>
    <n v="39"/>
    <s v="36-45"/>
    <x v="1"/>
    <s v="Travel_Rarely"/>
    <n v="722"/>
    <x v="1"/>
    <n v="24"/>
    <n v="1"/>
    <s v="Marketing"/>
    <n v="1"/>
    <n v="2056"/>
    <n v="2"/>
    <x v="1"/>
    <n v="60"/>
    <n v="2"/>
    <n v="4"/>
    <s v="Sales Executive"/>
    <n v="4"/>
    <s v="Married"/>
    <n v="12031"/>
    <s v="10k-15k"/>
    <n v="8828"/>
    <n v="0"/>
    <s v="Y"/>
    <s v="No"/>
    <n v="11"/>
    <n v="3"/>
    <n v="1"/>
    <n v="80"/>
    <n v="1"/>
    <n v="21"/>
    <n v="2"/>
    <n v="2"/>
    <n v="9"/>
    <n v="6"/>
  </r>
  <r>
    <x v="947"/>
    <n v="39"/>
    <s v="36-45"/>
    <x v="1"/>
    <s v="Travel_Rarely"/>
    <n v="613"/>
    <x v="0"/>
    <n v="6"/>
    <n v="1"/>
    <s v="Medical"/>
    <n v="1"/>
    <n v="2062"/>
    <n v="4"/>
    <x v="0"/>
    <n v="42"/>
    <n v="2"/>
    <n v="3"/>
    <s v="Healthcare Representative"/>
    <n v="1"/>
    <s v="Married"/>
    <n v="9991"/>
    <s v="5k-10k"/>
    <n v="21457"/>
    <n v="4"/>
    <s v="Y"/>
    <s v="No"/>
    <n v="15"/>
    <n v="3"/>
    <n v="1"/>
    <n v="80"/>
    <n v="1"/>
    <n v="9"/>
    <n v="5"/>
    <n v="3"/>
    <n v="1"/>
    <n v="7"/>
  </r>
  <r>
    <x v="946"/>
    <n v="39"/>
    <s v="36-45"/>
    <x v="1"/>
    <s v="Travel_Rarely"/>
    <n v="722"/>
    <x v="1"/>
    <n v="24"/>
    <n v="1"/>
    <s v="Marketing"/>
    <n v="1"/>
    <n v="2056"/>
    <n v="2"/>
    <x v="1"/>
    <n v="60"/>
    <n v="2"/>
    <n v="4"/>
    <s v="Sales Executive"/>
    <n v="4"/>
    <s v="Married"/>
    <n v="12031"/>
    <s v="10k-15k"/>
    <n v="8828"/>
    <n v="0"/>
    <s v="Y"/>
    <s v="No"/>
    <n v="11"/>
    <n v="3"/>
    <n v="1"/>
    <n v="80"/>
    <n v="1"/>
    <n v="21"/>
    <n v="2"/>
    <n v="2"/>
    <n v="9"/>
    <n v="6"/>
  </r>
  <r>
    <x v="947"/>
    <n v="39"/>
    <s v="36-45"/>
    <x v="1"/>
    <s v="Travel_Rarely"/>
    <n v="613"/>
    <x v="0"/>
    <n v="6"/>
    <n v="1"/>
    <s v="Medical"/>
    <n v="1"/>
    <n v="2062"/>
    <n v="4"/>
    <x v="0"/>
    <n v="42"/>
    <n v="2"/>
    <n v="3"/>
    <s v="Healthcare Representative"/>
    <n v="1"/>
    <s v="Married"/>
    <n v="9991"/>
    <s v="5k-10k"/>
    <n v="21457"/>
    <n v="4"/>
    <s v="Y"/>
    <s v="No"/>
    <n v="15"/>
    <n v="3"/>
    <n v="1"/>
    <n v="80"/>
    <n v="1"/>
    <n v="9"/>
    <n v="5"/>
    <n v="3"/>
    <n v="1"/>
    <n v="1"/>
  </r>
  <r>
    <x v="948"/>
    <n v="40"/>
    <s v="36-45"/>
    <x v="1"/>
    <s v="Travel_Frequently"/>
    <n v="530"/>
    <x v="0"/>
    <n v="1"/>
    <n v="4"/>
    <s v="Life Sciences"/>
    <n v="1"/>
    <n v="119"/>
    <n v="3"/>
    <x v="0"/>
    <n v="78"/>
    <n v="2"/>
    <n v="4"/>
    <s v="Healthcare Representative"/>
    <n v="2"/>
    <s v="Married"/>
    <n v="13503"/>
    <s v="10k-15k"/>
    <n v="14115"/>
    <n v="1"/>
    <s v="Y"/>
    <s v="No"/>
    <n v="22"/>
    <n v="4"/>
    <n v="4"/>
    <n v="80"/>
    <n v="1"/>
    <n v="22"/>
    <n v="3"/>
    <n v="2"/>
    <n v="11"/>
    <n v="11"/>
  </r>
  <r>
    <x v="949"/>
    <n v="40"/>
    <s v="36-45"/>
    <x v="1"/>
    <s v="Travel_Frequently"/>
    <n v="1395"/>
    <x v="0"/>
    <n v="26"/>
    <n v="3"/>
    <s v="Medical"/>
    <n v="1"/>
    <n v="202"/>
    <n v="2"/>
    <x v="1"/>
    <n v="54"/>
    <n v="3"/>
    <n v="2"/>
    <s v="Research Scientist"/>
    <n v="2"/>
    <s v="Divorced"/>
    <n v="5605"/>
    <s v="5k-10k"/>
    <n v="8504"/>
    <n v="1"/>
    <s v="Y"/>
    <s v="No"/>
    <n v="11"/>
    <n v="3"/>
    <n v="1"/>
    <n v="80"/>
    <n v="1"/>
    <n v="20"/>
    <n v="2"/>
    <n v="3"/>
    <n v="2"/>
    <n v="13"/>
  </r>
  <r>
    <x v="950"/>
    <n v="40"/>
    <s v="36-45"/>
    <x v="1"/>
    <s v="Travel_Rarely"/>
    <n v="630"/>
    <x v="1"/>
    <n v="4"/>
    <n v="4"/>
    <s v="Marketing"/>
    <n v="1"/>
    <n v="215"/>
    <n v="3"/>
    <x v="0"/>
    <n v="67"/>
    <n v="2"/>
    <n v="3"/>
    <s v="Sales Executive"/>
    <n v="4"/>
    <s v="Married"/>
    <n v="10855"/>
    <s v="10k-15k"/>
    <n v="8552"/>
    <n v="7"/>
    <s v="Y"/>
    <s v="No"/>
    <n v="11"/>
    <n v="3"/>
    <n v="1"/>
    <n v="80"/>
    <n v="1"/>
    <n v="15"/>
    <n v="2"/>
    <n v="2"/>
    <n v="2"/>
    <n v="11"/>
  </r>
  <r>
    <x v="951"/>
    <n v="40"/>
    <s v="36-45"/>
    <x v="1"/>
    <s v="Travel_Rarely"/>
    <n v="989"/>
    <x v="0"/>
    <n v="4"/>
    <n v="1"/>
    <s v="Medical"/>
    <n v="1"/>
    <n v="253"/>
    <n v="4"/>
    <x v="1"/>
    <n v="46"/>
    <n v="3"/>
    <n v="5"/>
    <s v="Manager"/>
    <n v="3"/>
    <s v="Married"/>
    <n v="19033"/>
    <s v="15k+"/>
    <n v="6499"/>
    <n v="1"/>
    <s v="Y"/>
    <s v="No"/>
    <n v="14"/>
    <n v="3"/>
    <n v="2"/>
    <n v="80"/>
    <n v="1"/>
    <n v="21"/>
    <n v="2"/>
    <n v="3"/>
    <n v="9"/>
    <n v="9"/>
  </r>
  <r>
    <x v="952"/>
    <n v="40"/>
    <s v="36-45"/>
    <x v="1"/>
    <s v="Travel_Rarely"/>
    <n v="905"/>
    <x v="0"/>
    <n v="19"/>
    <n v="2"/>
    <s v="Medical"/>
    <n v="1"/>
    <n v="281"/>
    <n v="3"/>
    <x v="0"/>
    <n v="99"/>
    <n v="3"/>
    <n v="2"/>
    <s v="Laboratory Technician"/>
    <n v="4"/>
    <s v="Married"/>
    <n v="2741"/>
    <s v="Upto 5k"/>
    <n v="16523"/>
    <n v="8"/>
    <s v="Y"/>
    <s v="Yes"/>
    <n v="15"/>
    <n v="3"/>
    <n v="3"/>
    <n v="80"/>
    <n v="1"/>
    <n v="15"/>
    <n v="2"/>
    <n v="4"/>
    <n v="3"/>
    <n v="7"/>
  </r>
  <r>
    <x v="953"/>
    <n v="40"/>
    <s v="36-45"/>
    <x v="1"/>
    <s v="Non-Travel"/>
    <n v="1151"/>
    <x v="0"/>
    <n v="9"/>
    <n v="5"/>
    <s v="Life Sciences"/>
    <n v="1"/>
    <n v="287"/>
    <n v="4"/>
    <x v="0"/>
    <n v="63"/>
    <n v="2"/>
    <n v="2"/>
    <s v="Healthcare Representative"/>
    <n v="4"/>
    <s v="Married"/>
    <n v="4876"/>
    <s v="Upto 5k"/>
    <n v="14242"/>
    <n v="9"/>
    <s v="Y"/>
    <s v="No"/>
    <n v="14"/>
    <n v="3"/>
    <n v="4"/>
    <n v="80"/>
    <n v="1"/>
    <n v="5"/>
    <n v="5"/>
    <n v="1"/>
    <n v="0"/>
    <m/>
  </r>
  <r>
    <x v="954"/>
    <n v="40"/>
    <s v="36-45"/>
    <x v="1"/>
    <s v="Travel_Rarely"/>
    <n v="1300"/>
    <x v="0"/>
    <n v="24"/>
    <n v="2"/>
    <s v="Technical Degree"/>
    <n v="1"/>
    <n v="335"/>
    <n v="1"/>
    <x v="0"/>
    <n v="62"/>
    <n v="3"/>
    <n v="2"/>
    <s v="Research Scientist"/>
    <n v="4"/>
    <s v="Divorced"/>
    <n v="3319"/>
    <s v="Upto 5k"/>
    <n v="24447"/>
    <n v="1"/>
    <s v="Y"/>
    <s v="No"/>
    <n v="17"/>
    <n v="3"/>
    <n v="1"/>
    <n v="80"/>
    <n v="2"/>
    <n v="9"/>
    <n v="3"/>
    <n v="3"/>
    <n v="4"/>
    <n v="7"/>
  </r>
  <r>
    <x v="955"/>
    <n v="40"/>
    <s v="36-45"/>
    <x v="1"/>
    <s v="Travel_Rarely"/>
    <n v="1416"/>
    <x v="0"/>
    <n v="2"/>
    <n v="2"/>
    <s v="Medical"/>
    <n v="1"/>
    <n v="352"/>
    <n v="1"/>
    <x v="0"/>
    <n v="49"/>
    <n v="3"/>
    <n v="5"/>
    <s v="Research Director"/>
    <n v="3"/>
    <s v="Divorced"/>
    <n v="19436"/>
    <s v="15k+"/>
    <n v="5949"/>
    <n v="0"/>
    <s v="Y"/>
    <s v="No"/>
    <n v="19"/>
    <n v="3"/>
    <n v="4"/>
    <n v="80"/>
    <n v="1"/>
    <n v="22"/>
    <n v="5"/>
    <n v="3"/>
    <n v="3"/>
    <m/>
  </r>
  <r>
    <x v="956"/>
    <n v="40"/>
    <s v="36-45"/>
    <x v="1"/>
    <s v="Travel_Rarely"/>
    <n v="1124"/>
    <x v="1"/>
    <n v="1"/>
    <n v="2"/>
    <s v="Medical"/>
    <n v="1"/>
    <n v="453"/>
    <n v="2"/>
    <x v="0"/>
    <n v="57"/>
    <n v="1"/>
    <n v="2"/>
    <s v="Sales Executive"/>
    <n v="4"/>
    <s v="Married"/>
    <n v="7457"/>
    <s v="5k-10k"/>
    <n v="13273"/>
    <n v="2"/>
    <s v="Y"/>
    <s v="Yes"/>
    <n v="22"/>
    <n v="4"/>
    <n v="3"/>
    <n v="80"/>
    <n v="3"/>
    <n v="6"/>
    <n v="2"/>
    <n v="2"/>
    <n v="0"/>
    <n v="2"/>
  </r>
  <r>
    <x v="957"/>
    <n v="40"/>
    <s v="36-45"/>
    <x v="0"/>
    <s v="Travel_Rarely"/>
    <n v="1171"/>
    <x v="0"/>
    <n v="10"/>
    <n v="4"/>
    <s v="Life Sciences"/>
    <n v="1"/>
    <n v="483"/>
    <n v="4"/>
    <x v="1"/>
    <n v="46"/>
    <n v="4"/>
    <n v="1"/>
    <s v="Laboratory Technician"/>
    <n v="3"/>
    <s v="Married"/>
    <n v="2213"/>
    <s v="Upto 5k"/>
    <n v="22495"/>
    <n v="3"/>
    <s v="Y"/>
    <s v="Yes"/>
    <n v="13"/>
    <n v="3"/>
    <n v="3"/>
    <n v="80"/>
    <n v="1"/>
    <n v="10"/>
    <n v="3"/>
    <n v="3"/>
    <n v="1"/>
    <m/>
  </r>
  <r>
    <x v="958"/>
    <n v="40"/>
    <s v="36-45"/>
    <x v="0"/>
    <s v="Travel_Rarely"/>
    <n v="575"/>
    <x v="1"/>
    <n v="22"/>
    <n v="2"/>
    <s v="Marketing"/>
    <n v="1"/>
    <n v="492"/>
    <n v="3"/>
    <x v="0"/>
    <n v="68"/>
    <n v="2"/>
    <n v="2"/>
    <s v="Sales Executive"/>
    <n v="3"/>
    <s v="Married"/>
    <n v="6380"/>
    <s v="5k-10k"/>
    <n v="6110"/>
    <n v="2"/>
    <s v="Y"/>
    <s v="Yes"/>
    <n v="12"/>
    <n v="3"/>
    <n v="1"/>
    <n v="80"/>
    <n v="2"/>
    <n v="8"/>
    <n v="6"/>
    <n v="3"/>
    <n v="1"/>
    <n v="0"/>
  </r>
  <r>
    <x v="959"/>
    <n v="40"/>
    <s v="36-45"/>
    <x v="1"/>
    <s v="Travel_Rarely"/>
    <n v="759"/>
    <x v="1"/>
    <n v="2"/>
    <n v="2"/>
    <s v="Marketing"/>
    <n v="1"/>
    <n v="516"/>
    <n v="4"/>
    <x v="1"/>
    <n v="46"/>
    <n v="3"/>
    <n v="2"/>
    <s v="Sales Executive"/>
    <n v="2"/>
    <s v="Divorced"/>
    <n v="5715"/>
    <s v="5k-10k"/>
    <n v="22553"/>
    <n v="7"/>
    <s v="Y"/>
    <s v="No"/>
    <n v="12"/>
    <n v="3"/>
    <n v="3"/>
    <n v="80"/>
    <n v="2"/>
    <n v="8"/>
    <n v="5"/>
    <n v="3"/>
    <n v="1"/>
    <n v="3"/>
  </r>
  <r>
    <x v="960"/>
    <n v="40"/>
    <s v="36-45"/>
    <x v="1"/>
    <s v="Travel_Rarely"/>
    <n v="555"/>
    <x v="0"/>
    <n v="2"/>
    <n v="3"/>
    <s v="Medical"/>
    <n v="1"/>
    <n v="521"/>
    <n v="2"/>
    <x v="1"/>
    <n v="78"/>
    <n v="2"/>
    <n v="2"/>
    <s v="Laboratory Technician"/>
    <n v="3"/>
    <s v="Married"/>
    <n v="3448"/>
    <s v="Upto 5k"/>
    <n v="13436"/>
    <n v="6"/>
    <s v="Y"/>
    <s v="No"/>
    <n v="22"/>
    <n v="4"/>
    <n v="2"/>
    <n v="80"/>
    <n v="1"/>
    <n v="20"/>
    <n v="3"/>
    <n v="3"/>
    <n v="0"/>
    <n v="0"/>
  </r>
  <r>
    <x v="961"/>
    <n v="40"/>
    <s v="36-45"/>
    <x v="1"/>
    <s v="Travel_Rarely"/>
    <n v="1398"/>
    <x v="1"/>
    <n v="2"/>
    <n v="4"/>
    <s v="Life Sciences"/>
    <n v="1"/>
    <n v="558"/>
    <n v="3"/>
    <x v="1"/>
    <n v="79"/>
    <n v="3"/>
    <n v="5"/>
    <s v="Manager"/>
    <n v="3"/>
    <s v="Married"/>
    <n v="18041"/>
    <s v="15k+"/>
    <n v="13022"/>
    <n v="0"/>
    <s v="Y"/>
    <s v="No"/>
    <n v="14"/>
    <n v="3"/>
    <n v="4"/>
    <n v="80"/>
    <n v="0"/>
    <n v="21"/>
    <n v="2"/>
    <n v="3"/>
    <n v="1"/>
    <n v="12"/>
  </r>
  <r>
    <x v="962"/>
    <n v="40"/>
    <s v="36-45"/>
    <x v="1"/>
    <s v="Travel_Rarely"/>
    <n v="302"/>
    <x v="0"/>
    <n v="6"/>
    <n v="3"/>
    <s v="Life Sciences"/>
    <n v="1"/>
    <n v="601"/>
    <n v="2"/>
    <x v="1"/>
    <n v="75"/>
    <n v="3"/>
    <n v="4"/>
    <s v="Manufacturing Director"/>
    <n v="3"/>
    <s v="Single"/>
    <n v="13237"/>
    <s v="10k-15k"/>
    <n v="20364"/>
    <n v="7"/>
    <s v="Y"/>
    <s v="No"/>
    <n v="15"/>
    <n v="3"/>
    <n v="3"/>
    <n v="80"/>
    <n v="0"/>
    <n v="22"/>
    <n v="3"/>
    <n v="3"/>
    <n v="5"/>
    <n v="13"/>
  </r>
  <r>
    <x v="963"/>
    <n v="40"/>
    <s v="36-45"/>
    <x v="1"/>
    <s v="Non-Travel"/>
    <n v="1094"/>
    <x v="1"/>
    <n v="28"/>
    <n v="3"/>
    <s v="Other"/>
    <n v="1"/>
    <n v="615"/>
    <n v="3"/>
    <x v="0"/>
    <n v="58"/>
    <n v="1"/>
    <n v="3"/>
    <s v="Sales Executive"/>
    <n v="1"/>
    <s v="Divorced"/>
    <n v="10932"/>
    <s v="10k-15k"/>
    <n v="11373"/>
    <n v="3"/>
    <s v="Y"/>
    <s v="No"/>
    <n v="15"/>
    <n v="3"/>
    <n v="3"/>
    <n v="80"/>
    <n v="1"/>
    <n v="20"/>
    <n v="2"/>
    <n v="3"/>
    <n v="0"/>
    <n v="1"/>
  </r>
  <r>
    <x v="964"/>
    <n v="40"/>
    <s v="36-45"/>
    <x v="1"/>
    <s v="Travel_Frequently"/>
    <n v="580"/>
    <x v="1"/>
    <n v="5"/>
    <n v="4"/>
    <s v="Life Sciences"/>
    <n v="1"/>
    <n v="729"/>
    <n v="4"/>
    <x v="0"/>
    <n v="48"/>
    <n v="2"/>
    <n v="3"/>
    <s v="Sales Executive"/>
    <n v="1"/>
    <s v="Married"/>
    <n v="10475"/>
    <s v="10k-15k"/>
    <n v="23772"/>
    <n v="5"/>
    <s v="Y"/>
    <s v="Yes"/>
    <n v="21"/>
    <n v="4"/>
    <n v="3"/>
    <n v="80"/>
    <n v="1"/>
    <n v="20"/>
    <n v="2"/>
    <n v="3"/>
    <n v="1"/>
    <n v="12"/>
  </r>
  <r>
    <x v="965"/>
    <n v="40"/>
    <s v="36-45"/>
    <x v="0"/>
    <s v="Travel_Rarely"/>
    <n v="804"/>
    <x v="0"/>
    <n v="2"/>
    <n v="1"/>
    <s v="Medical"/>
    <n v="1"/>
    <n v="763"/>
    <n v="4"/>
    <x v="1"/>
    <n v="86"/>
    <n v="2"/>
    <n v="1"/>
    <s v="Research Scientist"/>
    <n v="4"/>
    <s v="Single"/>
    <n v="2342"/>
    <s v="Upto 5k"/>
    <n v="22929"/>
    <n v="0"/>
    <s v="Y"/>
    <s v="Yes"/>
    <n v="20"/>
    <n v="4"/>
    <n v="4"/>
    <n v="80"/>
    <n v="0"/>
    <n v="5"/>
    <n v="2"/>
    <n v="2"/>
    <n v="2"/>
    <n v="3"/>
  </r>
  <r>
    <x v="966"/>
    <n v="40"/>
    <s v="36-45"/>
    <x v="1"/>
    <s v="Travel_Frequently"/>
    <n v="791"/>
    <x v="0"/>
    <n v="2"/>
    <n v="2"/>
    <s v="Medical"/>
    <n v="1"/>
    <n v="807"/>
    <n v="3"/>
    <x v="1"/>
    <n v="38"/>
    <n v="4"/>
    <n v="2"/>
    <s v="Healthcare Representative"/>
    <n v="2"/>
    <s v="Married"/>
    <n v="4244"/>
    <s v="Upto 5k"/>
    <n v="9931"/>
    <n v="1"/>
    <s v="Y"/>
    <s v="No"/>
    <n v="24"/>
    <n v="4"/>
    <n v="4"/>
    <n v="80"/>
    <n v="1"/>
    <n v="8"/>
    <n v="2"/>
    <n v="3"/>
    <n v="3"/>
    <n v="7"/>
  </r>
  <r>
    <x v="967"/>
    <n v="40"/>
    <s v="36-45"/>
    <x v="1"/>
    <s v="Travel_Frequently"/>
    <n v="720"/>
    <x v="0"/>
    <n v="16"/>
    <n v="4"/>
    <s v="Medical"/>
    <n v="1"/>
    <n v="832"/>
    <n v="1"/>
    <x v="0"/>
    <n v="51"/>
    <n v="2"/>
    <n v="2"/>
    <s v="Laboratory Technician"/>
    <n v="3"/>
    <s v="Single"/>
    <n v="5094"/>
    <s v="5k-10k"/>
    <n v="11983"/>
    <n v="6"/>
    <s v="Y"/>
    <s v="No"/>
    <n v="14"/>
    <n v="3"/>
    <n v="4"/>
    <n v="80"/>
    <n v="0"/>
    <n v="10"/>
    <n v="6"/>
    <n v="3"/>
    <n v="0"/>
    <n v="0"/>
  </r>
  <r>
    <x v="968"/>
    <n v="40"/>
    <s v="36-45"/>
    <x v="1"/>
    <s v="Travel_Rarely"/>
    <n v="658"/>
    <x v="1"/>
    <n v="10"/>
    <n v="4"/>
    <s v="Marketing"/>
    <n v="1"/>
    <n v="954"/>
    <n v="1"/>
    <x v="0"/>
    <n v="67"/>
    <n v="2"/>
    <n v="3"/>
    <s v="Sales Executive"/>
    <n v="2"/>
    <s v="Divorced"/>
    <n v="9705"/>
    <s v="5k-10k"/>
    <n v="20652"/>
    <n v="2"/>
    <s v="Y"/>
    <s v="No"/>
    <n v="12"/>
    <n v="3"/>
    <n v="2"/>
    <n v="80"/>
    <n v="1"/>
    <n v="11"/>
    <n v="2"/>
    <n v="2"/>
    <n v="0"/>
    <n v="0"/>
  </r>
  <r>
    <x v="969"/>
    <n v="40"/>
    <s v="36-45"/>
    <x v="1"/>
    <s v="Travel_Frequently"/>
    <n v="1469"/>
    <x v="0"/>
    <n v="9"/>
    <n v="4"/>
    <s v="Medical"/>
    <n v="1"/>
    <n v="964"/>
    <n v="4"/>
    <x v="0"/>
    <n v="35"/>
    <n v="3"/>
    <n v="1"/>
    <s v="Research Scientist"/>
    <n v="2"/>
    <s v="Divorced"/>
    <n v="3617"/>
    <s v="Upto 5k"/>
    <n v="25063"/>
    <n v="8"/>
    <s v="Y"/>
    <s v="Yes"/>
    <n v="14"/>
    <n v="3"/>
    <n v="4"/>
    <n v="80"/>
    <n v="1"/>
    <n v="3"/>
    <n v="2"/>
    <n v="3"/>
    <n v="0"/>
    <n v="0"/>
  </r>
  <r>
    <x v="970"/>
    <n v="40"/>
    <s v="36-45"/>
    <x v="0"/>
    <s v="Non-Travel"/>
    <n v="1479"/>
    <x v="1"/>
    <n v="24"/>
    <n v="3"/>
    <s v="Life Sciences"/>
    <n v="1"/>
    <n v="986"/>
    <n v="2"/>
    <x v="1"/>
    <n v="100"/>
    <n v="4"/>
    <n v="4"/>
    <s v="Sales Executive"/>
    <n v="2"/>
    <s v="Single"/>
    <n v="13194"/>
    <s v="10k-15k"/>
    <n v="17071"/>
    <n v="4"/>
    <s v="Y"/>
    <s v="Yes"/>
    <n v="16"/>
    <n v="3"/>
    <n v="4"/>
    <n v="80"/>
    <n v="0"/>
    <n v="22"/>
    <n v="2"/>
    <n v="2"/>
    <n v="0"/>
    <n v="0"/>
  </r>
  <r>
    <x v="971"/>
    <n v="40"/>
    <s v="36-45"/>
    <x v="1"/>
    <s v="Travel_Rarely"/>
    <n v="300"/>
    <x v="1"/>
    <n v="26"/>
    <n v="3"/>
    <s v="Marketing"/>
    <n v="1"/>
    <n v="1066"/>
    <n v="3"/>
    <x v="0"/>
    <n v="74"/>
    <n v="3"/>
    <n v="2"/>
    <s v="Sales Executive"/>
    <n v="1"/>
    <s v="Married"/>
    <n v="8396"/>
    <s v="5k-10k"/>
    <n v="22217"/>
    <n v="1"/>
    <s v="Y"/>
    <s v="No"/>
    <n v="14"/>
    <n v="3"/>
    <n v="2"/>
    <n v="80"/>
    <n v="1"/>
    <n v="8"/>
    <n v="3"/>
    <n v="2"/>
    <n v="7"/>
    <n v="5"/>
  </r>
  <r>
    <x v="972"/>
    <n v="40"/>
    <s v="36-45"/>
    <x v="1"/>
    <s v="Travel_Rarely"/>
    <n v="1492"/>
    <x v="0"/>
    <n v="20"/>
    <n v="4"/>
    <s v="Technical Degree"/>
    <n v="1"/>
    <n v="1092"/>
    <n v="1"/>
    <x v="0"/>
    <n v="61"/>
    <n v="3"/>
    <n v="3"/>
    <s v="Healthcare Representative"/>
    <n v="4"/>
    <s v="Married"/>
    <n v="10322"/>
    <s v="10k-15k"/>
    <n v="26542"/>
    <n v="4"/>
    <s v="Y"/>
    <s v="No"/>
    <n v="20"/>
    <n v="4"/>
    <n v="4"/>
    <n v="80"/>
    <n v="1"/>
    <n v="14"/>
    <n v="6"/>
    <n v="3"/>
    <n v="11"/>
    <n v="1"/>
  </r>
  <r>
    <x v="973"/>
    <n v="40"/>
    <s v="36-45"/>
    <x v="1"/>
    <s v="Travel_Rarely"/>
    <n v="1308"/>
    <x v="0"/>
    <n v="14"/>
    <n v="3"/>
    <s v="Medical"/>
    <n v="1"/>
    <n v="1128"/>
    <n v="3"/>
    <x v="0"/>
    <n v="44"/>
    <n v="2"/>
    <n v="5"/>
    <s v="Research Director"/>
    <n v="3"/>
    <s v="Single"/>
    <n v="19626"/>
    <s v="15k+"/>
    <n v="17544"/>
    <n v="1"/>
    <s v="Y"/>
    <s v="No"/>
    <n v="14"/>
    <n v="3"/>
    <n v="1"/>
    <n v="80"/>
    <n v="0"/>
    <n v="21"/>
    <n v="2"/>
    <n v="4"/>
    <n v="4"/>
    <n v="9"/>
  </r>
  <r>
    <x v="974"/>
    <n v="40"/>
    <s v="36-45"/>
    <x v="1"/>
    <s v="Travel_Frequently"/>
    <n v="593"/>
    <x v="0"/>
    <n v="9"/>
    <n v="4"/>
    <s v="Medical"/>
    <n v="1"/>
    <n v="1166"/>
    <n v="2"/>
    <x v="1"/>
    <n v="88"/>
    <n v="3"/>
    <n v="3"/>
    <s v="Research Director"/>
    <n v="3"/>
    <s v="Single"/>
    <n v="13499"/>
    <s v="10k-15k"/>
    <n v="13782"/>
    <n v="9"/>
    <s v="Y"/>
    <s v="No"/>
    <n v="17"/>
    <n v="3"/>
    <n v="3"/>
    <n v="80"/>
    <n v="0"/>
    <n v="20"/>
    <n v="3"/>
    <n v="2"/>
    <n v="2"/>
    <n v="13"/>
  </r>
  <r>
    <x v="975"/>
    <n v="40"/>
    <s v="36-45"/>
    <x v="0"/>
    <s v="Travel_Frequently"/>
    <n v="902"/>
    <x v="0"/>
    <n v="26"/>
    <n v="2"/>
    <s v="Medical"/>
    <n v="1"/>
    <n v="1180"/>
    <n v="3"/>
    <x v="1"/>
    <n v="92"/>
    <n v="2"/>
    <n v="2"/>
    <s v="Research Scientist"/>
    <n v="4"/>
    <s v="Married"/>
    <n v="4422"/>
    <s v="Upto 5k"/>
    <n v="21203"/>
    <n v="3"/>
    <s v="Y"/>
    <s v="Yes"/>
    <n v="13"/>
    <n v="3"/>
    <n v="4"/>
    <n v="80"/>
    <n v="1"/>
    <n v="16"/>
    <n v="3"/>
    <n v="1"/>
    <n v="0"/>
    <n v="0"/>
  </r>
  <r>
    <x v="976"/>
    <n v="40"/>
    <s v="36-45"/>
    <x v="1"/>
    <s v="Travel_Frequently"/>
    <n v="1184"/>
    <x v="1"/>
    <n v="2"/>
    <n v="4"/>
    <s v="Medical"/>
    <n v="1"/>
    <n v="1212"/>
    <n v="2"/>
    <x v="0"/>
    <n v="62"/>
    <n v="3"/>
    <n v="2"/>
    <s v="Sales Executive"/>
    <n v="2"/>
    <s v="Married"/>
    <n v="4327"/>
    <s v="Upto 5k"/>
    <n v="25440"/>
    <n v="5"/>
    <s v="Y"/>
    <s v="No"/>
    <n v="12"/>
    <n v="3"/>
    <n v="4"/>
    <n v="80"/>
    <n v="3"/>
    <n v="5"/>
    <n v="2"/>
    <n v="3"/>
    <n v="0"/>
    <n v="0"/>
  </r>
  <r>
    <x v="977"/>
    <n v="40"/>
    <s v="36-45"/>
    <x v="1"/>
    <s v="Travel_Rarely"/>
    <n v="107"/>
    <x v="1"/>
    <n v="10"/>
    <n v="3"/>
    <s v="Technical Degree"/>
    <n v="1"/>
    <n v="1239"/>
    <n v="2"/>
    <x v="1"/>
    <n v="84"/>
    <n v="2"/>
    <n v="2"/>
    <s v="Sales Executive"/>
    <n v="2"/>
    <s v="Divorced"/>
    <n v="6852"/>
    <s v="5k-10k"/>
    <n v="11591"/>
    <n v="7"/>
    <s v="Y"/>
    <s v="No"/>
    <n v="12"/>
    <n v="3"/>
    <n v="2"/>
    <n v="80"/>
    <n v="1"/>
    <n v="7"/>
    <n v="2"/>
    <n v="4"/>
    <n v="1"/>
    <n v="3"/>
  </r>
  <r>
    <x v="978"/>
    <n v="40"/>
    <s v="36-45"/>
    <x v="0"/>
    <s v="Travel_Rarely"/>
    <n v="299"/>
    <x v="1"/>
    <n v="25"/>
    <n v="4"/>
    <s v="Marketing"/>
    <n v="1"/>
    <n v="1318"/>
    <n v="4"/>
    <x v="0"/>
    <n v="57"/>
    <n v="2"/>
    <n v="3"/>
    <s v="Sales Executive"/>
    <n v="2"/>
    <s v="Single"/>
    <n v="9094"/>
    <s v="5k-10k"/>
    <n v="17235"/>
    <n v="2"/>
    <s v="Y"/>
    <s v="Yes"/>
    <n v="12"/>
    <n v="3"/>
    <n v="3"/>
    <n v="80"/>
    <n v="0"/>
    <n v="9"/>
    <n v="2"/>
    <n v="3"/>
    <n v="1"/>
    <n v="0"/>
  </r>
  <r>
    <x v="979"/>
    <n v="40"/>
    <s v="36-45"/>
    <x v="1"/>
    <s v="Non-Travel"/>
    <n v="458"/>
    <x v="0"/>
    <n v="16"/>
    <n v="2"/>
    <s v="Life Sciences"/>
    <n v="1"/>
    <n v="1340"/>
    <n v="3"/>
    <x v="0"/>
    <n v="74"/>
    <n v="3"/>
    <n v="1"/>
    <s v="Research Scientist"/>
    <n v="3"/>
    <s v="Divorced"/>
    <n v="3544"/>
    <s v="Upto 5k"/>
    <n v="8532"/>
    <n v="9"/>
    <s v="Y"/>
    <s v="No"/>
    <n v="16"/>
    <n v="3"/>
    <n v="2"/>
    <n v="80"/>
    <n v="1"/>
    <n v="6"/>
    <n v="0"/>
    <n v="3"/>
    <n v="0"/>
    <n v="0"/>
  </r>
  <r>
    <x v="980"/>
    <n v="40"/>
    <s v="36-45"/>
    <x v="1"/>
    <s v="Travel_Rarely"/>
    <n v="523"/>
    <x v="0"/>
    <n v="2"/>
    <n v="3"/>
    <s v="Life Sciences"/>
    <n v="1"/>
    <n v="1346"/>
    <n v="3"/>
    <x v="0"/>
    <n v="98"/>
    <n v="3"/>
    <n v="2"/>
    <s v="Research Scientist"/>
    <n v="4"/>
    <s v="Single"/>
    <n v="4661"/>
    <s v="Upto 5k"/>
    <n v="22455"/>
    <n v="1"/>
    <s v="Y"/>
    <s v="No"/>
    <n v="13"/>
    <n v="3"/>
    <n v="3"/>
    <n v="80"/>
    <n v="0"/>
    <n v="9"/>
    <n v="4"/>
    <n v="3"/>
    <n v="8"/>
    <n v="8"/>
  </r>
  <r>
    <x v="981"/>
    <n v="40"/>
    <s v="36-45"/>
    <x v="1"/>
    <s v="Travel_Rarely"/>
    <n v="329"/>
    <x v="0"/>
    <n v="1"/>
    <n v="4"/>
    <s v="Life Sciences"/>
    <n v="1"/>
    <n v="1361"/>
    <n v="2"/>
    <x v="0"/>
    <n v="88"/>
    <n v="3"/>
    <n v="1"/>
    <s v="Laboratory Technician"/>
    <n v="2"/>
    <s v="Married"/>
    <n v="2387"/>
    <s v="Upto 5k"/>
    <n v="6762"/>
    <n v="3"/>
    <s v="Y"/>
    <s v="No"/>
    <n v="22"/>
    <n v="4"/>
    <n v="3"/>
    <n v="80"/>
    <n v="1"/>
    <n v="7"/>
    <n v="3"/>
    <n v="3"/>
    <n v="0"/>
    <n v="3"/>
  </r>
  <r>
    <x v="982"/>
    <n v="40"/>
    <s v="36-45"/>
    <x v="1"/>
    <s v="Travel_Rarely"/>
    <n v="1202"/>
    <x v="0"/>
    <n v="2"/>
    <n v="1"/>
    <s v="Medical"/>
    <n v="1"/>
    <n v="1375"/>
    <n v="2"/>
    <x v="1"/>
    <n v="89"/>
    <n v="4"/>
    <n v="2"/>
    <s v="Healthcare Representative"/>
    <n v="3"/>
    <s v="Divorced"/>
    <n v="6377"/>
    <s v="5k-10k"/>
    <n v="13888"/>
    <n v="5"/>
    <s v="Y"/>
    <s v="No"/>
    <n v="20"/>
    <n v="4"/>
    <n v="2"/>
    <n v="80"/>
    <n v="3"/>
    <n v="15"/>
    <n v="0"/>
    <n v="3"/>
    <n v="11"/>
    <n v="8"/>
  </r>
  <r>
    <x v="983"/>
    <n v="40"/>
    <s v="36-45"/>
    <x v="1"/>
    <s v="Non-Travel"/>
    <n v="663"/>
    <x v="0"/>
    <n v="9"/>
    <n v="4"/>
    <s v="Other"/>
    <n v="1"/>
    <n v="1449"/>
    <n v="3"/>
    <x v="0"/>
    <n v="81"/>
    <n v="3"/>
    <n v="2"/>
    <s v="Laboratory Technician"/>
    <n v="3"/>
    <s v="Divorced"/>
    <n v="3975"/>
    <s v="Upto 5k"/>
    <n v="23099"/>
    <n v="3"/>
    <s v="Y"/>
    <s v="No"/>
    <n v="11"/>
    <n v="3"/>
    <n v="3"/>
    <n v="80"/>
    <n v="2"/>
    <n v="11"/>
    <n v="2"/>
    <n v="4"/>
    <n v="0"/>
    <n v="7"/>
  </r>
  <r>
    <x v="984"/>
    <n v="40"/>
    <s v="36-45"/>
    <x v="1"/>
    <s v="Non-Travel"/>
    <n v="218"/>
    <x v="0"/>
    <n v="8"/>
    <n v="1"/>
    <s v="Medical"/>
    <n v="1"/>
    <n v="1468"/>
    <n v="4"/>
    <x v="0"/>
    <n v="55"/>
    <n v="2"/>
    <n v="3"/>
    <s v="Research Director"/>
    <n v="2"/>
    <s v="Divorced"/>
    <n v="13757"/>
    <s v="10k-15k"/>
    <n v="25178"/>
    <n v="2"/>
    <s v="Y"/>
    <s v="No"/>
    <n v="11"/>
    <n v="3"/>
    <n v="3"/>
    <n v="80"/>
    <n v="1"/>
    <n v="16"/>
    <n v="5"/>
    <n v="3"/>
    <n v="4"/>
    <n v="8"/>
  </r>
  <r>
    <x v="985"/>
    <n v="40"/>
    <s v="36-45"/>
    <x v="1"/>
    <s v="Travel_Rarely"/>
    <n v="896"/>
    <x v="0"/>
    <n v="2"/>
    <n v="3"/>
    <s v="Medical"/>
    <n v="1"/>
    <n v="1474"/>
    <n v="3"/>
    <x v="0"/>
    <n v="68"/>
    <n v="3"/>
    <n v="1"/>
    <s v="Research Scientist"/>
    <n v="3"/>
    <s v="Divorced"/>
    <n v="2345"/>
    <s v="Upto 5k"/>
    <n v="8045"/>
    <n v="2"/>
    <s v="Y"/>
    <s v="No"/>
    <n v="14"/>
    <n v="3"/>
    <n v="3"/>
    <n v="80"/>
    <n v="1"/>
    <n v="8"/>
    <n v="3"/>
    <n v="4"/>
    <n v="1"/>
    <n v="2"/>
  </r>
  <r>
    <x v="986"/>
    <n v="40"/>
    <s v="36-45"/>
    <x v="0"/>
    <s v="Travel_Rarely"/>
    <n v="676"/>
    <x v="0"/>
    <n v="9"/>
    <n v="4"/>
    <s v="Life Sciences"/>
    <n v="1"/>
    <n v="1534"/>
    <n v="4"/>
    <x v="0"/>
    <n v="86"/>
    <n v="3"/>
    <n v="1"/>
    <s v="Laboratory Technician"/>
    <n v="1"/>
    <s v="Single"/>
    <n v="2018"/>
    <s v="Upto 5k"/>
    <n v="21831"/>
    <n v="3"/>
    <s v="Y"/>
    <s v="No"/>
    <n v="14"/>
    <n v="3"/>
    <n v="2"/>
    <n v="80"/>
    <n v="0"/>
    <n v="15"/>
    <n v="3"/>
    <n v="1"/>
    <n v="1"/>
    <n v="0"/>
  </r>
  <r>
    <x v="987"/>
    <n v="40"/>
    <s v="36-45"/>
    <x v="1"/>
    <s v="Travel_Rarely"/>
    <n v="1342"/>
    <x v="1"/>
    <n v="9"/>
    <n v="2"/>
    <s v="Medical"/>
    <n v="1"/>
    <n v="1548"/>
    <n v="1"/>
    <x v="0"/>
    <n v="47"/>
    <n v="3"/>
    <n v="2"/>
    <s v="Sales Executive"/>
    <n v="1"/>
    <s v="Married"/>
    <n v="5473"/>
    <s v="5k-10k"/>
    <n v="19345"/>
    <n v="0"/>
    <s v="Y"/>
    <s v="No"/>
    <n v="12"/>
    <n v="3"/>
    <n v="4"/>
    <n v="80"/>
    <n v="0"/>
    <n v="9"/>
    <n v="5"/>
    <n v="4"/>
    <n v="7"/>
    <n v="1"/>
  </r>
  <r>
    <x v="988"/>
    <n v="40"/>
    <s v="36-45"/>
    <x v="1"/>
    <s v="Travel_Rarely"/>
    <n v="898"/>
    <x v="3"/>
    <n v="6"/>
    <n v="2"/>
    <s v="Medical"/>
    <n v="1"/>
    <n v="1550"/>
    <n v="3"/>
    <x v="0"/>
    <n v="38"/>
    <n v="3"/>
    <n v="4"/>
    <s v="Manager"/>
    <n v="4"/>
    <s v="Single"/>
    <n v="16437"/>
    <s v="15k+"/>
    <n v="17381"/>
    <n v="1"/>
    <s v="Y"/>
    <s v="Yes"/>
    <n v="21"/>
    <n v="4"/>
    <n v="4"/>
    <n v="80"/>
    <n v="0"/>
    <n v="21"/>
    <n v="2"/>
    <n v="3"/>
    <n v="7"/>
    <n v="7"/>
  </r>
  <r>
    <x v="989"/>
    <n v="40"/>
    <s v="36-45"/>
    <x v="1"/>
    <s v="Non-Travel"/>
    <n v="1142"/>
    <x v="0"/>
    <n v="8"/>
    <n v="2"/>
    <s v="Life Sciences"/>
    <n v="1"/>
    <n v="1552"/>
    <n v="4"/>
    <x v="0"/>
    <n v="72"/>
    <n v="3"/>
    <n v="2"/>
    <s v="Healthcare Representative"/>
    <n v="4"/>
    <s v="Divorced"/>
    <n v="4069"/>
    <s v="Upto 5k"/>
    <n v="8841"/>
    <n v="3"/>
    <s v="Y"/>
    <s v="Yes"/>
    <n v="18"/>
    <n v="3"/>
    <n v="3"/>
    <n v="80"/>
    <n v="0"/>
    <n v="8"/>
    <n v="2"/>
    <n v="3"/>
    <n v="2"/>
    <n v="2"/>
  </r>
  <r>
    <x v="990"/>
    <n v="40"/>
    <s v="36-45"/>
    <x v="1"/>
    <s v="Travel_Rarely"/>
    <n v="118"/>
    <x v="1"/>
    <n v="14"/>
    <n v="2"/>
    <s v="Life Sciences"/>
    <n v="1"/>
    <n v="1598"/>
    <n v="4"/>
    <x v="1"/>
    <n v="84"/>
    <n v="3"/>
    <n v="2"/>
    <s v="Sales Executive"/>
    <n v="1"/>
    <s v="Married"/>
    <n v="4639"/>
    <s v="Upto 5k"/>
    <n v="11262"/>
    <n v="1"/>
    <s v="Y"/>
    <s v="No"/>
    <n v="15"/>
    <n v="3"/>
    <n v="3"/>
    <n v="80"/>
    <n v="1"/>
    <n v="5"/>
    <n v="2"/>
    <n v="3"/>
    <n v="1"/>
    <n v="2"/>
  </r>
  <r>
    <x v="991"/>
    <n v="40"/>
    <s v="36-45"/>
    <x v="1"/>
    <s v="Travel_Rarely"/>
    <n v="884"/>
    <x v="0"/>
    <n v="15"/>
    <n v="3"/>
    <s v="Life Sciences"/>
    <n v="1"/>
    <n v="1628"/>
    <n v="1"/>
    <x v="1"/>
    <n v="80"/>
    <n v="2"/>
    <n v="3"/>
    <s v="Manufacturing Director"/>
    <n v="3"/>
    <s v="Married"/>
    <n v="10435"/>
    <s v="10k-15k"/>
    <n v="25800"/>
    <n v="1"/>
    <s v="Y"/>
    <s v="No"/>
    <n v="13"/>
    <n v="3"/>
    <n v="4"/>
    <n v="80"/>
    <n v="2"/>
    <n v="18"/>
    <n v="2"/>
    <n v="3"/>
    <n v="14"/>
    <n v="12"/>
  </r>
  <r>
    <x v="992"/>
    <n v="40"/>
    <s v="36-45"/>
    <x v="0"/>
    <s v="Travel_Rarely"/>
    <n v="448"/>
    <x v="0"/>
    <n v="16"/>
    <n v="3"/>
    <s v="Life Sciences"/>
    <n v="1"/>
    <n v="1641"/>
    <n v="3"/>
    <x v="1"/>
    <n v="84"/>
    <n v="3"/>
    <n v="3"/>
    <s v="Manufacturing Director"/>
    <n v="4"/>
    <s v="Single"/>
    <n v="7945"/>
    <s v="5k-10k"/>
    <n v="19948"/>
    <n v="6"/>
    <s v="Y"/>
    <s v="Yes"/>
    <n v="15"/>
    <n v="3"/>
    <n v="4"/>
    <n v="80"/>
    <n v="0"/>
    <n v="18"/>
    <n v="2"/>
    <n v="2"/>
    <n v="3"/>
    <n v="3"/>
  </r>
  <r>
    <x v="993"/>
    <n v="40"/>
    <s v="36-45"/>
    <x v="0"/>
    <s v="Travel_Rarely"/>
    <n v="1329"/>
    <x v="0"/>
    <n v="7"/>
    <n v="3"/>
    <s v="Life Sciences"/>
    <n v="1"/>
    <n v="1649"/>
    <n v="1"/>
    <x v="0"/>
    <n v="73"/>
    <n v="3"/>
    <n v="1"/>
    <s v="Laboratory Technician"/>
    <n v="1"/>
    <s v="Single"/>
    <n v="2166"/>
    <s v="Upto 5k"/>
    <n v="3339"/>
    <n v="3"/>
    <s v="Y"/>
    <s v="Yes"/>
    <n v="14"/>
    <n v="3"/>
    <n v="2"/>
    <n v="80"/>
    <n v="0"/>
    <n v="10"/>
    <n v="3"/>
    <n v="1"/>
    <n v="0"/>
    <n v="3"/>
  </r>
  <r>
    <x v="994"/>
    <n v="40"/>
    <s v="36-45"/>
    <x v="0"/>
    <s v="Travel_Rarely"/>
    <n v="369"/>
    <x v="0"/>
    <n v="8"/>
    <n v="2"/>
    <s v="Life Sciences"/>
    <n v="1"/>
    <n v="1724"/>
    <n v="2"/>
    <x v="1"/>
    <n v="92"/>
    <n v="3"/>
    <n v="2"/>
    <s v="Manufacturing Director"/>
    <n v="1"/>
    <s v="Married"/>
    <n v="6516"/>
    <s v="5k-10k"/>
    <n v="5041"/>
    <n v="2"/>
    <s v="Y"/>
    <s v="Yes"/>
    <n v="16"/>
    <n v="3"/>
    <n v="2"/>
    <n v="80"/>
    <n v="1"/>
    <n v="18"/>
    <n v="3"/>
    <n v="3"/>
    <n v="0"/>
    <n v="0"/>
  </r>
  <r>
    <x v="995"/>
    <n v="40"/>
    <s v="36-45"/>
    <x v="1"/>
    <s v="Travel_Rarely"/>
    <n v="611"/>
    <x v="1"/>
    <n v="7"/>
    <n v="4"/>
    <s v="Medical"/>
    <n v="1"/>
    <n v="1740"/>
    <n v="2"/>
    <x v="0"/>
    <n v="88"/>
    <n v="3"/>
    <n v="5"/>
    <s v="Manager"/>
    <n v="2"/>
    <s v="Single"/>
    <n v="19833"/>
    <s v="15k+"/>
    <n v="4349"/>
    <n v="1"/>
    <s v="Y"/>
    <s v="No"/>
    <n v="14"/>
    <n v="3"/>
    <n v="2"/>
    <n v="80"/>
    <n v="0"/>
    <n v="21"/>
    <n v="3"/>
    <n v="2"/>
    <n v="12"/>
    <n v="8"/>
  </r>
  <r>
    <x v="996"/>
    <n v="40"/>
    <s v="36-45"/>
    <x v="1"/>
    <s v="Travel_Rarely"/>
    <n v="616"/>
    <x v="0"/>
    <n v="2"/>
    <n v="2"/>
    <s v="Life Sciences"/>
    <n v="1"/>
    <n v="1802"/>
    <n v="3"/>
    <x v="1"/>
    <n v="99"/>
    <n v="3"/>
    <n v="1"/>
    <s v="Laboratory Technician"/>
    <n v="1"/>
    <s v="Married"/>
    <n v="3377"/>
    <s v="Upto 5k"/>
    <n v="25605"/>
    <n v="4"/>
    <s v="Y"/>
    <s v="No"/>
    <n v="17"/>
    <n v="3"/>
    <n v="4"/>
    <n v="80"/>
    <n v="1"/>
    <n v="7"/>
    <n v="5"/>
    <n v="2"/>
    <n v="0"/>
    <n v="2"/>
  </r>
  <r>
    <x v="997"/>
    <n v="40"/>
    <s v="36-45"/>
    <x v="1"/>
    <s v="Travel_Rarely"/>
    <n v="1194"/>
    <x v="0"/>
    <n v="1"/>
    <n v="3"/>
    <s v="Life Sciences"/>
    <n v="1"/>
    <n v="1822"/>
    <n v="3"/>
    <x v="1"/>
    <n v="52"/>
    <n v="3"/>
    <n v="2"/>
    <s v="Healthcare Representative"/>
    <n v="4"/>
    <s v="Divorced"/>
    <n v="6513"/>
    <s v="5k-10k"/>
    <n v="9060"/>
    <n v="4"/>
    <s v="Y"/>
    <s v="No"/>
    <n v="17"/>
    <n v="3"/>
    <n v="4"/>
    <n v="80"/>
    <n v="1"/>
    <n v="12"/>
    <n v="3"/>
    <n v="3"/>
    <n v="0"/>
    <n v="3"/>
  </r>
  <r>
    <x v="998"/>
    <n v="40"/>
    <s v="36-45"/>
    <x v="1"/>
    <s v="Travel_Rarely"/>
    <n v="750"/>
    <x v="0"/>
    <n v="12"/>
    <n v="3"/>
    <s v="Life Sciences"/>
    <n v="1"/>
    <n v="1829"/>
    <n v="2"/>
    <x v="1"/>
    <n v="47"/>
    <n v="3"/>
    <n v="2"/>
    <s v="Healthcare Representative"/>
    <n v="1"/>
    <s v="Divorced"/>
    <n v="4448"/>
    <s v="Upto 5k"/>
    <n v="10748"/>
    <n v="2"/>
    <s v="Y"/>
    <s v="No"/>
    <n v="12"/>
    <n v="3"/>
    <n v="2"/>
    <n v="80"/>
    <n v="1"/>
    <n v="15"/>
    <n v="3"/>
    <n v="3"/>
    <n v="7"/>
    <n v="7"/>
  </r>
  <r>
    <x v="999"/>
    <n v="40"/>
    <s v="36-45"/>
    <x v="1"/>
    <s v="Travel_Rarely"/>
    <n v="1137"/>
    <x v="0"/>
    <n v="1"/>
    <n v="4"/>
    <s v="Life Sciences"/>
    <n v="1"/>
    <n v="1892"/>
    <n v="1"/>
    <x v="0"/>
    <n v="98"/>
    <n v="3"/>
    <n v="4"/>
    <s v="Manager"/>
    <n v="1"/>
    <s v="Divorced"/>
    <n v="16823"/>
    <s v="15k+"/>
    <n v="18991"/>
    <n v="2"/>
    <s v="Y"/>
    <s v="No"/>
    <n v="11"/>
    <n v="3"/>
    <n v="1"/>
    <n v="80"/>
    <n v="1"/>
    <n v="22"/>
    <n v="3"/>
    <n v="3"/>
    <n v="11"/>
    <n v="16"/>
  </r>
  <r>
    <x v="1000"/>
    <n v="40"/>
    <s v="36-45"/>
    <x v="1"/>
    <s v="Travel_Frequently"/>
    <n v="692"/>
    <x v="0"/>
    <n v="11"/>
    <n v="3"/>
    <s v="Technical Degree"/>
    <n v="1"/>
    <n v="1985"/>
    <n v="4"/>
    <x v="1"/>
    <n v="73"/>
    <n v="3"/>
    <n v="2"/>
    <s v="Laboratory Technician"/>
    <n v="3"/>
    <s v="Married"/>
    <n v="6323"/>
    <s v="5k-10k"/>
    <n v="26849"/>
    <n v="1"/>
    <s v="Y"/>
    <s v="No"/>
    <n v="11"/>
    <n v="3"/>
    <n v="1"/>
    <n v="80"/>
    <n v="1"/>
    <n v="10"/>
    <n v="2"/>
    <n v="4"/>
    <n v="9"/>
    <n v="4"/>
  </r>
  <r>
    <x v="1001"/>
    <n v="40"/>
    <s v="36-45"/>
    <x v="1"/>
    <s v="Travel_Rarely"/>
    <n v="444"/>
    <x v="1"/>
    <n v="2"/>
    <n v="2"/>
    <s v="Marketing"/>
    <n v="1"/>
    <n v="1986"/>
    <n v="2"/>
    <x v="1"/>
    <n v="92"/>
    <n v="3"/>
    <n v="2"/>
    <s v="Sales Executive"/>
    <n v="2"/>
    <s v="Married"/>
    <n v="5677"/>
    <s v="5k-10k"/>
    <n v="4258"/>
    <n v="3"/>
    <s v="Y"/>
    <s v="No"/>
    <n v="14"/>
    <n v="3"/>
    <n v="3"/>
    <n v="80"/>
    <n v="1"/>
    <n v="15"/>
    <n v="4"/>
    <n v="3"/>
    <n v="5"/>
    <n v="10"/>
  </r>
  <r>
    <x v="1002"/>
    <n v="40"/>
    <s v="36-45"/>
    <x v="1"/>
    <s v="Travel_Rarely"/>
    <n v="543"/>
    <x v="0"/>
    <n v="1"/>
    <n v="4"/>
    <s v="Life Sciences"/>
    <n v="1"/>
    <n v="2012"/>
    <n v="1"/>
    <x v="0"/>
    <n v="83"/>
    <n v="3"/>
    <n v="1"/>
    <s v="Laboratory Technician"/>
    <n v="4"/>
    <s v="Married"/>
    <n v="2406"/>
    <s v="Upto 5k"/>
    <n v="4060"/>
    <n v="8"/>
    <s v="Y"/>
    <s v="No"/>
    <n v="19"/>
    <n v="3"/>
    <n v="3"/>
    <n v="80"/>
    <n v="2"/>
    <n v="8"/>
    <n v="3"/>
    <n v="2"/>
    <n v="0"/>
    <n v="0"/>
  </r>
  <r>
    <x v="1003"/>
    <n v="40"/>
    <s v="36-45"/>
    <x v="1"/>
    <s v="Travel_Rarely"/>
    <n v="1322"/>
    <x v="0"/>
    <n v="2"/>
    <n v="4"/>
    <s v="Life Sciences"/>
    <n v="1"/>
    <n v="2048"/>
    <n v="3"/>
    <x v="0"/>
    <n v="52"/>
    <n v="2"/>
    <n v="1"/>
    <s v="Research Scientist"/>
    <n v="3"/>
    <s v="Single"/>
    <n v="2809"/>
    <s v="Upto 5k"/>
    <n v="2725"/>
    <n v="2"/>
    <s v="Y"/>
    <s v="No"/>
    <n v="14"/>
    <n v="3"/>
    <n v="4"/>
    <n v="80"/>
    <n v="0"/>
    <n v="8"/>
    <n v="2"/>
    <n v="3"/>
    <n v="2"/>
    <n v="2"/>
  </r>
  <r>
    <x v="1004"/>
    <n v="40"/>
    <s v="36-45"/>
    <x v="1"/>
    <s v="Travel_Rarely"/>
    <n v="1194"/>
    <x v="0"/>
    <n v="2"/>
    <n v="4"/>
    <s v="Medical"/>
    <n v="1"/>
    <n v="2051"/>
    <n v="3"/>
    <x v="1"/>
    <n v="98"/>
    <n v="3"/>
    <n v="1"/>
    <s v="Research Scientist"/>
    <n v="3"/>
    <s v="Married"/>
    <n v="2001"/>
    <s v="Upto 5k"/>
    <n v="12549"/>
    <n v="2"/>
    <s v="Y"/>
    <s v="No"/>
    <n v="14"/>
    <n v="3"/>
    <n v="2"/>
    <n v="80"/>
    <n v="3"/>
    <n v="20"/>
    <n v="2"/>
    <n v="3"/>
    <n v="0"/>
    <n v="2"/>
  </r>
  <r>
    <x v="1005"/>
    <n v="41"/>
    <s v="36-45"/>
    <x v="0"/>
    <s v="Travel_Rarely"/>
    <n v="1102"/>
    <x v="1"/>
    <n v="1"/>
    <n v="2"/>
    <s v="Life Sciences"/>
    <n v="1"/>
    <n v="1"/>
    <n v="2"/>
    <x v="1"/>
    <n v="94"/>
    <n v="3"/>
    <n v="2"/>
    <s v="Sales Executive"/>
    <n v="4"/>
    <s v="Single"/>
    <n v="5993"/>
    <s v="5k-10k"/>
    <n v="19479"/>
    <n v="8"/>
    <s v="Y"/>
    <s v="Yes"/>
    <n v="11"/>
    <n v="3"/>
    <n v="1"/>
    <n v="80"/>
    <n v="0"/>
    <n v="8"/>
    <n v="0"/>
    <n v="1"/>
    <n v="0"/>
    <n v="5"/>
  </r>
  <r>
    <x v="1006"/>
    <n v="41"/>
    <s v="36-45"/>
    <x v="0"/>
    <s v="Travel_Rarely"/>
    <n v="1360"/>
    <x v="0"/>
    <n v="12"/>
    <n v="3"/>
    <s v="Technical Degree"/>
    <n v="1"/>
    <n v="58"/>
    <n v="2"/>
    <x v="1"/>
    <n v="49"/>
    <n v="3"/>
    <n v="5"/>
    <s v="Research Director"/>
    <n v="3"/>
    <s v="Married"/>
    <n v="19545"/>
    <s v="15k+"/>
    <n v="16280"/>
    <n v="1"/>
    <s v="Y"/>
    <s v="No"/>
    <n v="12"/>
    <n v="3"/>
    <n v="4"/>
    <n v="80"/>
    <n v="0"/>
    <n v="23"/>
    <n v="0"/>
    <n v="3"/>
    <n v="15"/>
    <n v="8"/>
  </r>
  <r>
    <x v="1007"/>
    <n v="41"/>
    <s v="36-45"/>
    <x v="1"/>
    <s v="Travel_Rarely"/>
    <n v="802"/>
    <x v="1"/>
    <n v="9"/>
    <n v="1"/>
    <s v="Life Sciences"/>
    <n v="1"/>
    <n v="176"/>
    <n v="3"/>
    <x v="0"/>
    <n v="96"/>
    <n v="3"/>
    <n v="3"/>
    <s v="Sales Executive"/>
    <n v="3"/>
    <s v="Divorced"/>
    <n v="8189"/>
    <s v="5k-10k"/>
    <n v="21196"/>
    <n v="3"/>
    <s v="Y"/>
    <s v="Yes"/>
    <n v="13"/>
    <n v="3"/>
    <n v="3"/>
    <n v="80"/>
    <n v="1"/>
    <n v="12"/>
    <n v="2"/>
    <n v="3"/>
    <n v="0"/>
    <n v="7"/>
  </r>
  <r>
    <x v="1008"/>
    <n v="41"/>
    <s v="36-45"/>
    <x v="1"/>
    <s v="Travel_Frequently"/>
    <n v="857"/>
    <x v="0"/>
    <n v="10"/>
    <n v="3"/>
    <s v="Life Sciences"/>
    <n v="1"/>
    <n v="199"/>
    <n v="4"/>
    <x v="0"/>
    <n v="91"/>
    <n v="2"/>
    <n v="4"/>
    <s v="Manager"/>
    <n v="1"/>
    <s v="Divorced"/>
    <n v="17181"/>
    <s v="15k+"/>
    <n v="12888"/>
    <n v="4"/>
    <s v="Y"/>
    <s v="No"/>
    <n v="13"/>
    <n v="3"/>
    <n v="2"/>
    <n v="80"/>
    <n v="1"/>
    <n v="21"/>
    <n v="2"/>
    <n v="2"/>
    <n v="7"/>
    <n v="7"/>
  </r>
  <r>
    <x v="1009"/>
    <n v="41"/>
    <s v="36-45"/>
    <x v="1"/>
    <s v="Travel_Rarely"/>
    <n v="933"/>
    <x v="0"/>
    <n v="9"/>
    <n v="4"/>
    <s v="Life Sciences"/>
    <n v="1"/>
    <n v="200"/>
    <n v="3"/>
    <x v="0"/>
    <n v="94"/>
    <n v="3"/>
    <n v="1"/>
    <s v="Laboratory Technician"/>
    <n v="1"/>
    <s v="Married"/>
    <n v="2238"/>
    <s v="Upto 5k"/>
    <n v="6961"/>
    <n v="2"/>
    <s v="Y"/>
    <s v="No"/>
    <n v="21"/>
    <n v="4"/>
    <n v="4"/>
    <n v="80"/>
    <n v="1"/>
    <n v="7"/>
    <n v="2"/>
    <n v="3"/>
    <n v="1"/>
    <n v="4"/>
  </r>
  <r>
    <x v="1010"/>
    <n v="41"/>
    <s v="36-45"/>
    <x v="1"/>
    <s v="Travel_Rarely"/>
    <n v="465"/>
    <x v="0"/>
    <n v="14"/>
    <n v="3"/>
    <s v="Life Sciences"/>
    <n v="1"/>
    <n v="227"/>
    <n v="1"/>
    <x v="0"/>
    <n v="56"/>
    <n v="3"/>
    <n v="1"/>
    <s v="Research Scientist"/>
    <n v="3"/>
    <s v="Divorced"/>
    <n v="2451"/>
    <s v="Upto 5k"/>
    <n v="4609"/>
    <n v="4"/>
    <s v="Y"/>
    <s v="No"/>
    <n v="12"/>
    <n v="3"/>
    <n v="1"/>
    <n v="80"/>
    <n v="1"/>
    <n v="13"/>
    <n v="2"/>
    <n v="3"/>
    <n v="1"/>
    <n v="8"/>
  </r>
  <r>
    <x v="1011"/>
    <n v="41"/>
    <s v="36-45"/>
    <x v="0"/>
    <s v="Travel_Rarely"/>
    <n v="1356"/>
    <x v="1"/>
    <n v="20"/>
    <n v="2"/>
    <s v="Marketing"/>
    <n v="1"/>
    <n v="248"/>
    <n v="2"/>
    <x v="1"/>
    <n v="70"/>
    <n v="3"/>
    <n v="1"/>
    <s v="Sales Representative"/>
    <n v="2"/>
    <s v="Single"/>
    <n v="3140"/>
    <s v="Upto 5k"/>
    <n v="21728"/>
    <n v="1"/>
    <s v="Y"/>
    <s v="Yes"/>
    <n v="22"/>
    <n v="4"/>
    <n v="4"/>
    <n v="80"/>
    <n v="0"/>
    <n v="4"/>
    <n v="5"/>
    <n v="2"/>
    <n v="0"/>
    <n v="2"/>
  </r>
  <r>
    <x v="1012"/>
    <n v="41"/>
    <s v="36-45"/>
    <x v="0"/>
    <s v="Travel_Rarely"/>
    <n v="896"/>
    <x v="1"/>
    <n v="6"/>
    <n v="3"/>
    <s v="Life Sciences"/>
    <n v="1"/>
    <n v="298"/>
    <n v="4"/>
    <x v="1"/>
    <n v="75"/>
    <n v="3"/>
    <n v="3"/>
    <s v="Manager"/>
    <n v="4"/>
    <s v="Single"/>
    <n v="13591"/>
    <s v="10k-15k"/>
    <n v="14674"/>
    <n v="3"/>
    <s v="Y"/>
    <s v="Yes"/>
    <n v="18"/>
    <n v="3"/>
    <n v="3"/>
    <n v="80"/>
    <n v="0"/>
    <n v="16"/>
    <n v="3"/>
    <n v="3"/>
    <n v="0"/>
    <n v="0"/>
  </r>
  <r>
    <x v="1013"/>
    <n v="41"/>
    <s v="36-45"/>
    <x v="1"/>
    <s v="Travel_Rarely"/>
    <n v="1411"/>
    <x v="0"/>
    <n v="19"/>
    <n v="2"/>
    <s v="Life Sciences"/>
    <n v="1"/>
    <n v="334"/>
    <n v="3"/>
    <x v="0"/>
    <n v="36"/>
    <n v="3"/>
    <n v="2"/>
    <s v="Research Scientist"/>
    <n v="1"/>
    <s v="Divorced"/>
    <n v="3072"/>
    <s v="Upto 5k"/>
    <n v="19877"/>
    <n v="2"/>
    <s v="Y"/>
    <s v="No"/>
    <n v="16"/>
    <n v="3"/>
    <n v="1"/>
    <n v="80"/>
    <n v="2"/>
    <n v="17"/>
    <n v="2"/>
    <n v="2"/>
    <n v="0"/>
    <n v="0"/>
  </r>
  <r>
    <x v="1014"/>
    <n v="41"/>
    <s v="36-45"/>
    <x v="1"/>
    <s v="Travel_Rarely"/>
    <n v="334"/>
    <x v="1"/>
    <n v="2"/>
    <n v="4"/>
    <s v="Life Sciences"/>
    <n v="1"/>
    <n v="410"/>
    <n v="4"/>
    <x v="0"/>
    <n v="88"/>
    <n v="3"/>
    <n v="4"/>
    <s v="Manager"/>
    <n v="2"/>
    <s v="Single"/>
    <n v="16015"/>
    <s v="15k+"/>
    <n v="15896"/>
    <n v="1"/>
    <s v="Y"/>
    <s v="No"/>
    <n v="19"/>
    <n v="3"/>
    <n v="2"/>
    <n v="80"/>
    <n v="0"/>
    <n v="22"/>
    <n v="2"/>
    <n v="3"/>
    <n v="0"/>
    <n v="4"/>
  </r>
  <r>
    <x v="1015"/>
    <n v="41"/>
    <s v="36-45"/>
    <x v="1"/>
    <s v="Travel_Rarely"/>
    <n v="483"/>
    <x v="0"/>
    <n v="6"/>
    <n v="3"/>
    <s v="Medical"/>
    <n v="1"/>
    <n v="466"/>
    <n v="4"/>
    <x v="0"/>
    <n v="95"/>
    <n v="2"/>
    <n v="2"/>
    <s v="Manufacturing Director"/>
    <n v="2"/>
    <s v="Single"/>
    <n v="6032"/>
    <s v="5k-10k"/>
    <n v="10110"/>
    <n v="6"/>
    <s v="Y"/>
    <s v="Yes"/>
    <n v="15"/>
    <n v="3"/>
    <n v="4"/>
    <n v="80"/>
    <n v="0"/>
    <n v="8"/>
    <n v="3"/>
    <n v="3"/>
    <n v="1"/>
    <n v="2"/>
  </r>
  <r>
    <x v="1016"/>
    <n v="41"/>
    <s v="36-45"/>
    <x v="0"/>
    <s v="Travel_Frequently"/>
    <n v="143"/>
    <x v="1"/>
    <n v="4"/>
    <n v="3"/>
    <s v="Marketing"/>
    <n v="1"/>
    <n v="488"/>
    <n v="1"/>
    <x v="0"/>
    <n v="56"/>
    <n v="3"/>
    <n v="2"/>
    <s v="Sales Executive"/>
    <n v="2"/>
    <s v="Single"/>
    <n v="9355"/>
    <s v="5k-10k"/>
    <n v="9558"/>
    <n v="1"/>
    <s v="Y"/>
    <s v="No"/>
    <n v="18"/>
    <n v="3"/>
    <n v="3"/>
    <n v="80"/>
    <n v="0"/>
    <n v="8"/>
    <n v="5"/>
    <n v="3"/>
    <n v="7"/>
    <n v="7"/>
  </r>
  <r>
    <x v="1017"/>
    <n v="41"/>
    <s v="36-45"/>
    <x v="1"/>
    <s v="Travel_Rarely"/>
    <n v="645"/>
    <x v="1"/>
    <n v="1"/>
    <n v="3"/>
    <s v="Marketing"/>
    <n v="1"/>
    <n v="534"/>
    <n v="2"/>
    <x v="0"/>
    <n v="49"/>
    <n v="4"/>
    <n v="3"/>
    <s v="Sales Executive"/>
    <n v="1"/>
    <s v="Married"/>
    <n v="8392"/>
    <s v="5k-10k"/>
    <n v="19566"/>
    <n v="1"/>
    <s v="Y"/>
    <s v="No"/>
    <n v="16"/>
    <n v="3"/>
    <n v="3"/>
    <n v="80"/>
    <n v="1"/>
    <n v="10"/>
    <n v="2"/>
    <n v="3"/>
    <n v="0"/>
    <m/>
  </r>
  <r>
    <x v="1018"/>
    <n v="41"/>
    <s v="36-45"/>
    <x v="1"/>
    <s v="Non-Travel"/>
    <n v="267"/>
    <x v="1"/>
    <n v="10"/>
    <n v="2"/>
    <s v="Life Sciences"/>
    <n v="1"/>
    <n v="599"/>
    <n v="4"/>
    <x v="0"/>
    <n v="56"/>
    <n v="3"/>
    <n v="2"/>
    <s v="Sales Executive"/>
    <n v="4"/>
    <s v="Single"/>
    <n v="6230"/>
    <s v="5k-10k"/>
    <n v="13430"/>
    <n v="7"/>
    <s v="Y"/>
    <s v="No"/>
    <n v="14"/>
    <n v="3"/>
    <n v="4"/>
    <n v="80"/>
    <n v="0"/>
    <n v="16"/>
    <n v="3"/>
    <n v="3"/>
    <n v="1"/>
    <n v="10"/>
  </r>
  <r>
    <x v="1019"/>
    <n v="41"/>
    <s v="36-45"/>
    <x v="0"/>
    <s v="Non-Travel"/>
    <n v="509"/>
    <x v="0"/>
    <n v="2"/>
    <n v="4"/>
    <s v="Other"/>
    <n v="1"/>
    <n v="616"/>
    <n v="1"/>
    <x v="1"/>
    <n v="62"/>
    <n v="2"/>
    <n v="2"/>
    <s v="Healthcare Representative"/>
    <n v="3"/>
    <s v="Single"/>
    <n v="6811"/>
    <s v="5k-10k"/>
    <n v="2112"/>
    <n v="2"/>
    <s v="Y"/>
    <s v="Yes"/>
    <n v="17"/>
    <n v="3"/>
    <n v="1"/>
    <n v="80"/>
    <n v="0"/>
    <n v="10"/>
    <n v="3"/>
    <n v="3"/>
    <n v="0"/>
    <n v="7"/>
  </r>
  <r>
    <x v="1020"/>
    <n v="41"/>
    <s v="36-45"/>
    <x v="1"/>
    <s v="Travel_Rarely"/>
    <n v="1276"/>
    <x v="1"/>
    <n v="2"/>
    <n v="5"/>
    <s v="Life Sciences"/>
    <n v="1"/>
    <n v="625"/>
    <n v="2"/>
    <x v="1"/>
    <n v="91"/>
    <n v="3"/>
    <n v="4"/>
    <s v="Manager"/>
    <n v="1"/>
    <s v="Married"/>
    <n v="16595"/>
    <s v="15k+"/>
    <n v="5626"/>
    <n v="7"/>
    <s v="Y"/>
    <s v="No"/>
    <n v="16"/>
    <n v="3"/>
    <n v="2"/>
    <n v="80"/>
    <n v="1"/>
    <n v="22"/>
    <n v="2"/>
    <n v="3"/>
    <n v="11"/>
    <n v="8"/>
  </r>
  <r>
    <x v="1021"/>
    <n v="41"/>
    <s v="36-45"/>
    <x v="1"/>
    <s v="Travel_Rarely"/>
    <n v="427"/>
    <x v="3"/>
    <n v="10"/>
    <n v="4"/>
    <s v="Human Resources"/>
    <n v="1"/>
    <n v="731"/>
    <n v="2"/>
    <x v="0"/>
    <n v="73"/>
    <n v="2"/>
    <n v="5"/>
    <s v="Manager"/>
    <n v="4"/>
    <s v="Divorced"/>
    <n v="19141"/>
    <s v="15k+"/>
    <n v="8861"/>
    <n v="3"/>
    <s v="Y"/>
    <s v="No"/>
    <n v="15"/>
    <n v="3"/>
    <n v="2"/>
    <n v="80"/>
    <n v="3"/>
    <n v="23"/>
    <n v="2"/>
    <n v="2"/>
    <n v="12"/>
    <n v="6"/>
  </r>
  <r>
    <x v="1022"/>
    <n v="41"/>
    <s v="36-45"/>
    <x v="1"/>
    <s v="Travel_Rarely"/>
    <n v="314"/>
    <x v="3"/>
    <n v="1"/>
    <n v="3"/>
    <s v="Human Resources"/>
    <n v="1"/>
    <n v="734"/>
    <n v="4"/>
    <x v="0"/>
    <n v="59"/>
    <n v="2"/>
    <n v="5"/>
    <s v="Manager"/>
    <n v="3"/>
    <s v="Married"/>
    <n v="19189"/>
    <s v="15k+"/>
    <n v="19562"/>
    <n v="1"/>
    <s v="Y"/>
    <s v="No"/>
    <n v="12"/>
    <n v="3"/>
    <n v="2"/>
    <n v="80"/>
    <n v="1"/>
    <n v="22"/>
    <n v="3"/>
    <n v="3"/>
    <n v="2"/>
    <n v="10"/>
  </r>
  <r>
    <x v="1023"/>
    <n v="41"/>
    <s v="36-45"/>
    <x v="0"/>
    <s v="Travel_Rarely"/>
    <n v="1085"/>
    <x v="0"/>
    <n v="2"/>
    <n v="4"/>
    <s v="Life Sciences"/>
    <n v="1"/>
    <n v="927"/>
    <n v="2"/>
    <x v="1"/>
    <n v="57"/>
    <n v="1"/>
    <n v="1"/>
    <s v="Laboratory Technician"/>
    <n v="4"/>
    <s v="Divorced"/>
    <n v="2778"/>
    <s v="Upto 5k"/>
    <n v="17725"/>
    <n v="4"/>
    <s v="Y"/>
    <s v="Yes"/>
    <n v="13"/>
    <n v="3"/>
    <n v="3"/>
    <n v="80"/>
    <n v="1"/>
    <n v="10"/>
    <n v="1"/>
    <n v="2"/>
    <n v="1"/>
    <n v="0"/>
  </r>
  <r>
    <x v="1024"/>
    <n v="41"/>
    <s v="36-45"/>
    <x v="1"/>
    <s v="Travel_Rarely"/>
    <n v="263"/>
    <x v="0"/>
    <n v="6"/>
    <n v="3"/>
    <s v="Medical"/>
    <n v="1"/>
    <n v="957"/>
    <n v="4"/>
    <x v="0"/>
    <n v="59"/>
    <n v="3"/>
    <n v="1"/>
    <s v="Laboratory Technician"/>
    <n v="1"/>
    <s v="Single"/>
    <n v="4721"/>
    <s v="Upto 5k"/>
    <n v="3119"/>
    <n v="2"/>
    <s v="Y"/>
    <s v="Yes"/>
    <n v="13"/>
    <n v="3"/>
    <n v="3"/>
    <n v="80"/>
    <n v="0"/>
    <n v="20"/>
    <n v="3"/>
    <n v="3"/>
    <n v="2"/>
    <n v="17"/>
  </r>
  <r>
    <x v="1025"/>
    <n v="41"/>
    <s v="36-45"/>
    <x v="1"/>
    <s v="Travel_Frequently"/>
    <n v="840"/>
    <x v="0"/>
    <n v="9"/>
    <n v="3"/>
    <s v="Medical"/>
    <n v="1"/>
    <n v="999"/>
    <n v="1"/>
    <x v="0"/>
    <n v="64"/>
    <n v="3"/>
    <n v="5"/>
    <s v="Research Director"/>
    <n v="3"/>
    <s v="Divorced"/>
    <n v="19419"/>
    <s v="15k+"/>
    <n v="3735"/>
    <n v="2"/>
    <s v="Y"/>
    <s v="No"/>
    <n v="17"/>
    <n v="3"/>
    <n v="2"/>
    <n v="80"/>
    <n v="1"/>
    <n v="21"/>
    <n v="2"/>
    <n v="4"/>
    <n v="0"/>
    <n v="11"/>
  </r>
  <r>
    <x v="1026"/>
    <n v="41"/>
    <s v="36-45"/>
    <x v="1"/>
    <s v="Travel_Rarely"/>
    <n v="549"/>
    <x v="0"/>
    <n v="7"/>
    <n v="2"/>
    <s v="Medical"/>
    <n v="1"/>
    <n v="1025"/>
    <n v="4"/>
    <x v="1"/>
    <n v="42"/>
    <n v="3"/>
    <n v="2"/>
    <s v="Manufacturing Director"/>
    <n v="3"/>
    <s v="Single"/>
    <n v="5003"/>
    <s v="5k-10k"/>
    <n v="23371"/>
    <n v="6"/>
    <s v="Y"/>
    <s v="No"/>
    <n v="14"/>
    <n v="3"/>
    <n v="2"/>
    <n v="80"/>
    <n v="0"/>
    <n v="8"/>
    <n v="6"/>
    <n v="3"/>
    <n v="2"/>
    <n v="1"/>
  </r>
  <r>
    <x v="1027"/>
    <n v="41"/>
    <s v="36-45"/>
    <x v="1"/>
    <s v="Non-Travel"/>
    <n v="247"/>
    <x v="0"/>
    <n v="7"/>
    <n v="1"/>
    <s v="Life Sciences"/>
    <n v="1"/>
    <n v="1035"/>
    <n v="2"/>
    <x v="1"/>
    <n v="55"/>
    <n v="1"/>
    <n v="5"/>
    <s v="Research Director"/>
    <n v="3"/>
    <s v="Divorced"/>
    <n v="19973"/>
    <s v="15k+"/>
    <n v="20284"/>
    <n v="1"/>
    <s v="Y"/>
    <s v="No"/>
    <n v="22"/>
    <n v="4"/>
    <n v="2"/>
    <n v="80"/>
    <n v="2"/>
    <n v="21"/>
    <n v="3"/>
    <n v="3"/>
    <n v="5"/>
    <n v="10"/>
  </r>
  <r>
    <x v="1028"/>
    <n v="41"/>
    <s v="36-45"/>
    <x v="1"/>
    <s v="Travel_Rarely"/>
    <n v="509"/>
    <x v="0"/>
    <n v="7"/>
    <n v="2"/>
    <s v="Technical Degree"/>
    <n v="1"/>
    <n v="1085"/>
    <n v="2"/>
    <x v="1"/>
    <n v="43"/>
    <n v="4"/>
    <n v="1"/>
    <s v="Research Scientist"/>
    <n v="3"/>
    <s v="Married"/>
    <n v="3376"/>
    <s v="Upto 5k"/>
    <n v="18863"/>
    <n v="1"/>
    <s v="Y"/>
    <s v="No"/>
    <n v="13"/>
    <n v="3"/>
    <n v="3"/>
    <n v="80"/>
    <n v="0"/>
    <n v="10"/>
    <n v="3"/>
    <n v="3"/>
    <n v="0"/>
    <n v="8"/>
  </r>
  <r>
    <x v="1029"/>
    <n v="41"/>
    <s v="36-45"/>
    <x v="1"/>
    <s v="Travel_Rarely"/>
    <n v="167"/>
    <x v="0"/>
    <n v="12"/>
    <n v="4"/>
    <s v="Life Sciences"/>
    <n v="1"/>
    <n v="1158"/>
    <n v="2"/>
    <x v="0"/>
    <n v="46"/>
    <n v="3"/>
    <n v="1"/>
    <s v="Laboratory Technician"/>
    <n v="4"/>
    <s v="Married"/>
    <n v="4766"/>
    <s v="Upto 5k"/>
    <n v="9051"/>
    <n v="3"/>
    <s v="Y"/>
    <s v="Yes"/>
    <n v="11"/>
    <n v="3"/>
    <n v="1"/>
    <n v="80"/>
    <n v="1"/>
    <n v="6"/>
    <n v="4"/>
    <n v="3"/>
    <n v="0"/>
    <n v="0"/>
  </r>
  <r>
    <x v="1030"/>
    <n v="41"/>
    <s v="36-45"/>
    <x v="0"/>
    <s v="Non-Travel"/>
    <n v="906"/>
    <x v="0"/>
    <n v="5"/>
    <n v="2"/>
    <s v="Life Sciences"/>
    <n v="1"/>
    <n v="1210"/>
    <n v="1"/>
    <x v="0"/>
    <n v="95"/>
    <n v="2"/>
    <n v="1"/>
    <s v="Research Scientist"/>
    <n v="1"/>
    <s v="Divorced"/>
    <n v="2107"/>
    <s v="Upto 5k"/>
    <n v="20293"/>
    <n v="6"/>
    <s v="Y"/>
    <s v="No"/>
    <n v="17"/>
    <n v="3"/>
    <n v="1"/>
    <n v="80"/>
    <n v="1"/>
    <n v="5"/>
    <n v="2"/>
    <n v="1"/>
    <n v="0"/>
    <n v="0"/>
  </r>
  <r>
    <x v="1031"/>
    <n v="41"/>
    <s v="36-45"/>
    <x v="1"/>
    <s v="Non-Travel"/>
    <n v="256"/>
    <x v="1"/>
    <n v="10"/>
    <n v="2"/>
    <s v="Medical"/>
    <n v="1"/>
    <n v="1329"/>
    <n v="3"/>
    <x v="0"/>
    <n v="40"/>
    <n v="1"/>
    <n v="2"/>
    <s v="Sales Executive"/>
    <n v="2"/>
    <s v="Single"/>
    <n v="6151"/>
    <s v="5k-10k"/>
    <n v="22074"/>
    <n v="1"/>
    <s v="Y"/>
    <s v="No"/>
    <n v="13"/>
    <n v="3"/>
    <n v="1"/>
    <n v="80"/>
    <n v="0"/>
    <n v="19"/>
    <n v="4"/>
    <n v="3"/>
    <n v="11"/>
    <n v="9"/>
  </r>
  <r>
    <x v="1032"/>
    <n v="41"/>
    <s v="36-45"/>
    <x v="1"/>
    <s v="Travel_Frequently"/>
    <n v="1018"/>
    <x v="1"/>
    <n v="1"/>
    <n v="3"/>
    <s v="Marketing"/>
    <n v="1"/>
    <n v="1349"/>
    <n v="3"/>
    <x v="1"/>
    <n v="66"/>
    <n v="3"/>
    <n v="2"/>
    <s v="Sales Executive"/>
    <n v="1"/>
    <s v="Divorced"/>
    <n v="4103"/>
    <s v="Upto 5k"/>
    <n v="4297"/>
    <n v="0"/>
    <s v="Y"/>
    <s v="No"/>
    <n v="17"/>
    <n v="3"/>
    <n v="4"/>
    <n v="80"/>
    <n v="1"/>
    <n v="10"/>
    <n v="2"/>
    <n v="3"/>
    <n v="1"/>
    <n v="7"/>
  </r>
  <r>
    <x v="1033"/>
    <n v="41"/>
    <s v="36-45"/>
    <x v="0"/>
    <s v="Travel_Frequently"/>
    <n v="1200"/>
    <x v="0"/>
    <n v="22"/>
    <n v="3"/>
    <s v="Life Sciences"/>
    <n v="1"/>
    <n v="1392"/>
    <n v="4"/>
    <x v="1"/>
    <n v="75"/>
    <n v="3"/>
    <n v="2"/>
    <s v="Research Scientist"/>
    <n v="4"/>
    <s v="Divorced"/>
    <n v="5467"/>
    <s v="5k-10k"/>
    <n v="13953"/>
    <n v="3"/>
    <s v="Y"/>
    <s v="Yes"/>
    <n v="14"/>
    <n v="3"/>
    <n v="1"/>
    <n v="80"/>
    <n v="2"/>
    <n v="12"/>
    <n v="4"/>
    <n v="2"/>
    <n v="3"/>
    <n v="3"/>
  </r>
  <r>
    <x v="1034"/>
    <n v="41"/>
    <s v="36-45"/>
    <x v="1"/>
    <s v="Travel_Rarely"/>
    <n v="1283"/>
    <x v="0"/>
    <n v="5"/>
    <n v="5"/>
    <s v="Medical"/>
    <n v="1"/>
    <n v="1448"/>
    <n v="2"/>
    <x v="0"/>
    <n v="90"/>
    <n v="4"/>
    <n v="1"/>
    <s v="Research Scientist"/>
    <n v="3"/>
    <s v="Married"/>
    <n v="2127"/>
    <s v="Upto 5k"/>
    <n v="5561"/>
    <n v="2"/>
    <s v="Y"/>
    <s v="Yes"/>
    <n v="12"/>
    <n v="3"/>
    <n v="1"/>
    <n v="80"/>
    <n v="0"/>
    <n v="7"/>
    <n v="5"/>
    <n v="2"/>
    <n v="0"/>
    <n v="3"/>
  </r>
  <r>
    <x v="1035"/>
    <n v="41"/>
    <s v="36-45"/>
    <x v="1"/>
    <s v="Travel_Rarely"/>
    <n v="1206"/>
    <x v="1"/>
    <n v="23"/>
    <n v="2"/>
    <s v="Life Sciences"/>
    <n v="1"/>
    <n v="1678"/>
    <n v="4"/>
    <x v="0"/>
    <n v="80"/>
    <n v="3"/>
    <n v="3"/>
    <s v="Sales Executive"/>
    <n v="3"/>
    <s v="Single"/>
    <n v="7082"/>
    <s v="5k-10k"/>
    <n v="11591"/>
    <n v="3"/>
    <s v="Y"/>
    <s v="Yes"/>
    <n v="16"/>
    <n v="3"/>
    <n v="4"/>
    <n v="80"/>
    <n v="0"/>
    <n v="21"/>
    <n v="2"/>
    <n v="3"/>
    <n v="0"/>
    <n v="2"/>
  </r>
  <r>
    <x v="1036"/>
    <n v="41"/>
    <s v="36-45"/>
    <x v="1"/>
    <s v="Travel_Rarely"/>
    <n v="918"/>
    <x v="1"/>
    <n v="6"/>
    <n v="3"/>
    <s v="Marketing"/>
    <n v="1"/>
    <n v="1708"/>
    <n v="4"/>
    <x v="0"/>
    <n v="35"/>
    <n v="3"/>
    <n v="3"/>
    <s v="Sales Executive"/>
    <n v="3"/>
    <s v="Single"/>
    <n v="9241"/>
    <s v="5k-10k"/>
    <n v="15869"/>
    <n v="1"/>
    <s v="Y"/>
    <s v="No"/>
    <n v="12"/>
    <n v="3"/>
    <n v="2"/>
    <n v="80"/>
    <n v="0"/>
    <n v="10"/>
    <n v="3"/>
    <n v="3"/>
    <n v="8"/>
    <n v="7"/>
  </r>
  <r>
    <x v="1037"/>
    <n v="41"/>
    <s v="36-45"/>
    <x v="1"/>
    <s v="Non-Travel"/>
    <n v="552"/>
    <x v="3"/>
    <n v="4"/>
    <n v="3"/>
    <s v="Human Resources"/>
    <n v="1"/>
    <n v="1722"/>
    <n v="3"/>
    <x v="0"/>
    <n v="60"/>
    <n v="1"/>
    <n v="2"/>
    <s v="Human Resources"/>
    <n v="2"/>
    <s v="Married"/>
    <n v="6430"/>
    <s v="5k-10k"/>
    <n v="20794"/>
    <n v="6"/>
    <s v="Y"/>
    <s v="No"/>
    <n v="19"/>
    <n v="3"/>
    <n v="2"/>
    <n v="80"/>
    <n v="1"/>
    <n v="10"/>
    <n v="4"/>
    <n v="3"/>
    <n v="1"/>
    <n v="2"/>
  </r>
  <r>
    <x v="1038"/>
    <n v="41"/>
    <s v="36-45"/>
    <x v="1"/>
    <s v="Travel_Rarely"/>
    <n v="548"/>
    <x v="0"/>
    <n v="9"/>
    <n v="4"/>
    <s v="Life Sciences"/>
    <n v="1"/>
    <n v="1772"/>
    <n v="3"/>
    <x v="0"/>
    <n v="94"/>
    <n v="3"/>
    <n v="1"/>
    <s v="Laboratory Technician"/>
    <n v="1"/>
    <s v="Divorced"/>
    <n v="2289"/>
    <s v="Upto 5k"/>
    <n v="20520"/>
    <n v="1"/>
    <s v="Y"/>
    <s v="No"/>
    <n v="20"/>
    <n v="4"/>
    <n v="2"/>
    <n v="80"/>
    <n v="2"/>
    <n v="5"/>
    <n v="2"/>
    <n v="3"/>
    <n v="0"/>
    <n v="4"/>
  </r>
  <r>
    <x v="1039"/>
    <n v="41"/>
    <s v="36-45"/>
    <x v="1"/>
    <s v="Travel_Rarely"/>
    <n v="447"/>
    <x v="0"/>
    <n v="5"/>
    <n v="3"/>
    <s v="Life Sciences"/>
    <n v="1"/>
    <n v="1814"/>
    <n v="2"/>
    <x v="0"/>
    <n v="85"/>
    <n v="4"/>
    <n v="2"/>
    <s v="Healthcare Representative"/>
    <n v="2"/>
    <s v="Single"/>
    <n v="6870"/>
    <s v="5k-10k"/>
    <n v="15530"/>
    <n v="3"/>
    <s v="Y"/>
    <s v="No"/>
    <n v="12"/>
    <n v="3"/>
    <n v="1"/>
    <n v="80"/>
    <n v="0"/>
    <n v="11"/>
    <n v="3"/>
    <n v="1"/>
    <n v="1"/>
    <n v="2"/>
  </r>
  <r>
    <x v="1040"/>
    <n v="41"/>
    <s v="36-45"/>
    <x v="0"/>
    <s v="Travel_Rarely"/>
    <n v="796"/>
    <x v="1"/>
    <n v="4"/>
    <n v="1"/>
    <s v="Marketing"/>
    <n v="1"/>
    <n v="1815"/>
    <n v="3"/>
    <x v="1"/>
    <n v="81"/>
    <n v="3"/>
    <n v="3"/>
    <s v="Sales Executive"/>
    <n v="3"/>
    <s v="Divorced"/>
    <n v="10447"/>
    <s v="10k-15k"/>
    <n v="26458"/>
    <n v="0"/>
    <s v="Y"/>
    <s v="Yes"/>
    <n v="13"/>
    <n v="3"/>
    <n v="4"/>
    <n v="80"/>
    <n v="1"/>
    <n v="23"/>
    <n v="3"/>
    <n v="4"/>
    <n v="13"/>
    <n v="5"/>
  </r>
  <r>
    <x v="1041"/>
    <n v="41"/>
    <s v="36-45"/>
    <x v="1"/>
    <s v="Travel_Rarely"/>
    <n v="337"/>
    <x v="1"/>
    <n v="8"/>
    <n v="3"/>
    <s v="Marketing"/>
    <n v="1"/>
    <n v="1909"/>
    <n v="3"/>
    <x v="1"/>
    <n v="54"/>
    <n v="3"/>
    <n v="2"/>
    <s v="Sales Executive"/>
    <n v="2"/>
    <s v="Married"/>
    <n v="4393"/>
    <s v="Upto 5k"/>
    <n v="26841"/>
    <n v="5"/>
    <s v="Y"/>
    <s v="No"/>
    <n v="21"/>
    <n v="4"/>
    <n v="3"/>
    <n v="80"/>
    <n v="1"/>
    <n v="14"/>
    <n v="3"/>
    <n v="3"/>
    <n v="1"/>
    <n v="4"/>
  </r>
  <r>
    <x v="1042"/>
    <n v="41"/>
    <s v="36-45"/>
    <x v="1"/>
    <s v="Travel_Rarely"/>
    <n v="642"/>
    <x v="0"/>
    <n v="1"/>
    <n v="3"/>
    <s v="Life Sciences"/>
    <n v="1"/>
    <n v="1999"/>
    <n v="4"/>
    <x v="0"/>
    <n v="76"/>
    <n v="3"/>
    <n v="1"/>
    <s v="Research Scientist"/>
    <n v="4"/>
    <s v="Married"/>
    <n v="2782"/>
    <s v="Upto 5k"/>
    <n v="21412"/>
    <n v="3"/>
    <s v="Y"/>
    <s v="No"/>
    <n v="22"/>
    <n v="4"/>
    <n v="1"/>
    <n v="80"/>
    <n v="1"/>
    <n v="12"/>
    <n v="3"/>
    <n v="3"/>
    <n v="1"/>
    <n v="0"/>
  </r>
  <r>
    <x v="1043"/>
    <n v="41"/>
    <s v="36-45"/>
    <x v="1"/>
    <s v="Travel_Rarely"/>
    <n v="582"/>
    <x v="0"/>
    <n v="28"/>
    <n v="4"/>
    <s v="Life Sciences"/>
    <n v="1"/>
    <n v="2034"/>
    <n v="1"/>
    <x v="1"/>
    <n v="60"/>
    <n v="2"/>
    <n v="4"/>
    <s v="Manufacturing Director"/>
    <n v="2"/>
    <s v="Married"/>
    <n v="13570"/>
    <s v="10k-15k"/>
    <n v="5640"/>
    <n v="0"/>
    <s v="Y"/>
    <s v="No"/>
    <n v="23"/>
    <n v="4"/>
    <n v="3"/>
    <n v="80"/>
    <n v="1"/>
    <n v="21"/>
    <n v="3"/>
    <n v="3"/>
    <n v="0"/>
    <n v="10"/>
  </r>
  <r>
    <x v="1044"/>
    <n v="41"/>
    <s v="36-45"/>
    <x v="1"/>
    <s v="Travel_Rarely"/>
    <n v="930"/>
    <x v="1"/>
    <n v="3"/>
    <n v="3"/>
    <s v="Life Sciences"/>
    <n v="1"/>
    <n v="2037"/>
    <n v="3"/>
    <x v="0"/>
    <n v="57"/>
    <n v="2"/>
    <n v="2"/>
    <s v="Sales Executive"/>
    <n v="2"/>
    <s v="Divorced"/>
    <n v="8938"/>
    <s v="5k-10k"/>
    <n v="12227"/>
    <n v="2"/>
    <s v="Y"/>
    <s v="No"/>
    <n v="11"/>
    <n v="3"/>
    <n v="3"/>
    <n v="80"/>
    <n v="1"/>
    <n v="14"/>
    <n v="5"/>
    <n v="3"/>
    <n v="0"/>
    <n v="4"/>
  </r>
  <r>
    <x v="1045"/>
    <n v="42"/>
    <s v="36-45"/>
    <x v="1"/>
    <s v="Travel_Rarely"/>
    <n v="691"/>
    <x v="1"/>
    <n v="8"/>
    <n v="4"/>
    <s v="Marketing"/>
    <n v="1"/>
    <n v="35"/>
    <n v="3"/>
    <x v="0"/>
    <n v="48"/>
    <n v="3"/>
    <n v="2"/>
    <s v="Sales Executive"/>
    <n v="2"/>
    <s v="Married"/>
    <n v="6825"/>
    <s v="5k-10k"/>
    <n v="21173"/>
    <n v="0"/>
    <s v="Y"/>
    <s v="No"/>
    <n v="11"/>
    <n v="3"/>
    <n v="4"/>
    <n v="80"/>
    <n v="1"/>
    <n v="10"/>
    <n v="2"/>
    <n v="3"/>
    <n v="4"/>
    <m/>
  </r>
  <r>
    <x v="1046"/>
    <n v="42"/>
    <s v="36-45"/>
    <x v="1"/>
    <s v="Non-Travel"/>
    <n v="926"/>
    <x v="0"/>
    <n v="21"/>
    <n v="2"/>
    <s v="Medical"/>
    <n v="1"/>
    <n v="270"/>
    <n v="3"/>
    <x v="1"/>
    <n v="36"/>
    <n v="3"/>
    <n v="2"/>
    <s v="Manufacturing Director"/>
    <n v="3"/>
    <s v="Divorced"/>
    <n v="5265"/>
    <s v="5k-10k"/>
    <n v="16439"/>
    <n v="2"/>
    <s v="Y"/>
    <s v="No"/>
    <n v="16"/>
    <n v="3"/>
    <n v="2"/>
    <n v="80"/>
    <n v="1"/>
    <n v="11"/>
    <n v="5"/>
    <n v="3"/>
    <n v="0"/>
    <n v="2"/>
  </r>
  <r>
    <x v="1047"/>
    <n v="42"/>
    <s v="36-45"/>
    <x v="1"/>
    <s v="Travel_Rarely"/>
    <n v="532"/>
    <x v="0"/>
    <n v="4"/>
    <n v="2"/>
    <s v="Technical Degree"/>
    <n v="1"/>
    <n v="319"/>
    <n v="3"/>
    <x v="0"/>
    <n v="58"/>
    <n v="3"/>
    <n v="5"/>
    <s v="Manager"/>
    <n v="4"/>
    <s v="Married"/>
    <n v="19232"/>
    <s v="15k+"/>
    <n v="4933"/>
    <n v="1"/>
    <s v="Y"/>
    <s v="No"/>
    <n v="11"/>
    <n v="3"/>
    <n v="4"/>
    <n v="80"/>
    <n v="0"/>
    <n v="22"/>
    <n v="3"/>
    <n v="3"/>
    <n v="11"/>
    <n v="15"/>
  </r>
  <r>
    <x v="1048"/>
    <n v="42"/>
    <s v="36-45"/>
    <x v="0"/>
    <s v="Travel_Rarely"/>
    <n v="916"/>
    <x v="0"/>
    <n v="17"/>
    <n v="2"/>
    <s v="Life Sciences"/>
    <n v="1"/>
    <n v="347"/>
    <n v="4"/>
    <x v="1"/>
    <n v="82"/>
    <n v="4"/>
    <n v="2"/>
    <s v="Research Scientist"/>
    <n v="1"/>
    <s v="Single"/>
    <n v="6545"/>
    <s v="5k-10k"/>
    <n v="23016"/>
    <n v="3"/>
    <s v="Y"/>
    <s v="Yes"/>
    <n v="13"/>
    <n v="3"/>
    <n v="3"/>
    <n v="80"/>
    <n v="0"/>
    <n v="10"/>
    <n v="1"/>
    <n v="3"/>
    <n v="0"/>
    <m/>
  </r>
  <r>
    <x v="1049"/>
    <n v="42"/>
    <s v="36-45"/>
    <x v="0"/>
    <s v="Travel_Rarely"/>
    <n v="269"/>
    <x v="0"/>
    <n v="2"/>
    <n v="3"/>
    <s v="Medical"/>
    <n v="1"/>
    <n v="351"/>
    <n v="4"/>
    <x v="1"/>
    <n v="56"/>
    <n v="2"/>
    <n v="1"/>
    <s v="Laboratory Technician"/>
    <n v="1"/>
    <s v="Divorced"/>
    <n v="2593"/>
    <s v="Upto 5k"/>
    <n v="8007"/>
    <n v="0"/>
    <s v="Y"/>
    <s v="Yes"/>
    <n v="11"/>
    <n v="3"/>
    <n v="3"/>
    <n v="80"/>
    <n v="1"/>
    <n v="10"/>
    <n v="4"/>
    <n v="3"/>
    <n v="7"/>
    <m/>
  </r>
  <r>
    <x v="1050"/>
    <n v="42"/>
    <s v="36-45"/>
    <x v="1"/>
    <s v="Travel_Rarely"/>
    <n v="635"/>
    <x v="1"/>
    <n v="1"/>
    <n v="1"/>
    <s v="Life Sciences"/>
    <n v="1"/>
    <n v="387"/>
    <n v="2"/>
    <x v="0"/>
    <n v="99"/>
    <n v="3"/>
    <n v="2"/>
    <s v="Sales Executive"/>
    <n v="3"/>
    <s v="Married"/>
    <n v="4907"/>
    <s v="Upto 5k"/>
    <n v="24532"/>
    <n v="1"/>
    <s v="Y"/>
    <s v="No"/>
    <n v="25"/>
    <n v="4"/>
    <n v="3"/>
    <n v="80"/>
    <n v="0"/>
    <n v="20"/>
    <n v="3"/>
    <n v="3"/>
    <n v="11"/>
    <n v="6"/>
  </r>
  <r>
    <x v="1051"/>
    <n v="42"/>
    <s v="36-45"/>
    <x v="1"/>
    <s v="Travel_Frequently"/>
    <n v="555"/>
    <x v="1"/>
    <n v="26"/>
    <n v="3"/>
    <s v="Marketing"/>
    <n v="1"/>
    <n v="404"/>
    <n v="3"/>
    <x v="1"/>
    <n v="77"/>
    <n v="3"/>
    <n v="4"/>
    <s v="Sales Executive"/>
    <n v="2"/>
    <s v="Married"/>
    <n v="13525"/>
    <s v="10k-15k"/>
    <n v="14864"/>
    <n v="5"/>
    <s v="Y"/>
    <s v="No"/>
    <n v="14"/>
    <n v="3"/>
    <n v="4"/>
    <n v="80"/>
    <n v="1"/>
    <n v="23"/>
    <n v="2"/>
    <n v="4"/>
    <n v="4"/>
    <n v="8"/>
  </r>
  <r>
    <x v="1052"/>
    <n v="42"/>
    <s v="36-45"/>
    <x v="1"/>
    <s v="Travel_Rarely"/>
    <n v="810"/>
    <x v="0"/>
    <n v="23"/>
    <n v="5"/>
    <s v="Life Sciences"/>
    <n v="1"/>
    <n v="468"/>
    <n v="1"/>
    <x v="1"/>
    <n v="44"/>
    <n v="3"/>
    <n v="4"/>
    <s v="Research Director"/>
    <n v="4"/>
    <s v="Single"/>
    <n v="15992"/>
    <s v="15k+"/>
    <n v="15901"/>
    <n v="2"/>
    <s v="Y"/>
    <s v="No"/>
    <n v="14"/>
    <n v="3"/>
    <n v="2"/>
    <n v="80"/>
    <n v="0"/>
    <n v="16"/>
    <n v="2"/>
    <n v="3"/>
    <n v="0"/>
    <n v="0"/>
  </r>
  <r>
    <x v="1053"/>
    <n v="42"/>
    <s v="36-45"/>
    <x v="1"/>
    <s v="Travel_Rarely"/>
    <n v="544"/>
    <x v="3"/>
    <n v="2"/>
    <n v="1"/>
    <s v="Technical Degree"/>
    <n v="1"/>
    <n v="470"/>
    <n v="3"/>
    <x v="0"/>
    <n v="52"/>
    <n v="3"/>
    <n v="1"/>
    <s v="Human Resources"/>
    <n v="3"/>
    <s v="Divorced"/>
    <n v="2696"/>
    <s v="Upto 5k"/>
    <n v="24017"/>
    <n v="0"/>
    <s v="Y"/>
    <s v="Yes"/>
    <n v="11"/>
    <n v="3"/>
    <n v="3"/>
    <n v="80"/>
    <n v="1"/>
    <n v="4"/>
    <n v="5"/>
    <n v="3"/>
    <n v="1"/>
    <n v="0"/>
  </r>
  <r>
    <x v="1054"/>
    <n v="42"/>
    <s v="36-45"/>
    <x v="1"/>
    <s v="Travel_Rarely"/>
    <n v="1332"/>
    <x v="0"/>
    <n v="2"/>
    <n v="4"/>
    <s v="Other"/>
    <n v="1"/>
    <n v="477"/>
    <n v="1"/>
    <x v="0"/>
    <n v="98"/>
    <n v="2"/>
    <n v="2"/>
    <s v="Healthcare Representative"/>
    <n v="4"/>
    <s v="Single"/>
    <n v="6781"/>
    <s v="5k-10k"/>
    <n v="17078"/>
    <n v="3"/>
    <s v="Y"/>
    <s v="No"/>
    <n v="23"/>
    <n v="4"/>
    <n v="2"/>
    <n v="80"/>
    <n v="0"/>
    <n v="14"/>
    <n v="6"/>
    <n v="3"/>
    <n v="0"/>
    <n v="0"/>
  </r>
  <r>
    <x v="1055"/>
    <n v="42"/>
    <s v="36-45"/>
    <x v="1"/>
    <s v="Travel_Rarely"/>
    <n v="201"/>
    <x v="0"/>
    <n v="1"/>
    <n v="4"/>
    <s v="Life Sciences"/>
    <n v="1"/>
    <n v="517"/>
    <n v="2"/>
    <x v="1"/>
    <n v="95"/>
    <n v="3"/>
    <n v="1"/>
    <s v="Laboratory Technician"/>
    <n v="1"/>
    <s v="Divorced"/>
    <n v="2576"/>
    <s v="Upto 5k"/>
    <n v="20490"/>
    <n v="3"/>
    <s v="Y"/>
    <s v="No"/>
    <n v="16"/>
    <n v="3"/>
    <n v="2"/>
    <n v="80"/>
    <n v="1"/>
    <n v="8"/>
    <n v="5"/>
    <n v="3"/>
    <n v="1"/>
    <n v="2"/>
  </r>
  <r>
    <x v="1056"/>
    <n v="42"/>
    <s v="36-45"/>
    <x v="1"/>
    <s v="Travel_Frequently"/>
    <n v="532"/>
    <x v="0"/>
    <n v="29"/>
    <n v="2"/>
    <s v="Life Sciences"/>
    <n v="1"/>
    <n v="547"/>
    <n v="1"/>
    <x v="1"/>
    <n v="92"/>
    <n v="3"/>
    <n v="2"/>
    <s v="Research Scientist"/>
    <n v="3"/>
    <s v="Divorced"/>
    <n v="4556"/>
    <s v="Upto 5k"/>
    <n v="12932"/>
    <n v="2"/>
    <s v="Y"/>
    <s v="No"/>
    <n v="11"/>
    <n v="3"/>
    <n v="2"/>
    <n v="80"/>
    <n v="1"/>
    <n v="19"/>
    <n v="3"/>
    <n v="3"/>
    <n v="0"/>
    <n v="2"/>
  </r>
  <r>
    <x v="1057"/>
    <n v="42"/>
    <s v="36-45"/>
    <x v="1"/>
    <s v="Travel_Frequently"/>
    <n v="1368"/>
    <x v="0"/>
    <n v="28"/>
    <n v="4"/>
    <s v="Technical Degree"/>
    <n v="1"/>
    <n v="551"/>
    <n v="4"/>
    <x v="1"/>
    <n v="88"/>
    <n v="2"/>
    <n v="2"/>
    <s v="Healthcare Representative"/>
    <n v="4"/>
    <s v="Married"/>
    <n v="4523"/>
    <s v="Upto 5k"/>
    <n v="4386"/>
    <n v="0"/>
    <s v="Y"/>
    <s v="No"/>
    <n v="11"/>
    <n v="3"/>
    <n v="4"/>
    <n v="80"/>
    <n v="3"/>
    <n v="7"/>
    <n v="4"/>
    <n v="4"/>
    <n v="0"/>
    <n v="4"/>
  </r>
  <r>
    <x v="1058"/>
    <n v="42"/>
    <s v="36-45"/>
    <x v="1"/>
    <s v="Travel_Frequently"/>
    <n v="1474"/>
    <x v="0"/>
    <n v="5"/>
    <n v="2"/>
    <s v="Other"/>
    <n v="1"/>
    <n v="591"/>
    <n v="2"/>
    <x v="0"/>
    <n v="97"/>
    <n v="3"/>
    <n v="1"/>
    <s v="Laboratory Technician"/>
    <n v="3"/>
    <s v="Married"/>
    <n v="2093"/>
    <s v="Upto 5k"/>
    <n v="9260"/>
    <n v="4"/>
    <s v="Y"/>
    <s v="No"/>
    <n v="17"/>
    <n v="3"/>
    <n v="4"/>
    <n v="80"/>
    <n v="1"/>
    <n v="8"/>
    <n v="4"/>
    <n v="3"/>
    <n v="2"/>
    <n v="0"/>
  </r>
  <r>
    <x v="1059"/>
    <n v="42"/>
    <s v="36-45"/>
    <x v="1"/>
    <s v="Travel_Rarely"/>
    <n v="319"/>
    <x v="0"/>
    <n v="24"/>
    <n v="3"/>
    <s v="Medical"/>
    <n v="1"/>
    <n v="605"/>
    <n v="4"/>
    <x v="0"/>
    <n v="56"/>
    <n v="3"/>
    <n v="3"/>
    <s v="Manufacturing Director"/>
    <n v="1"/>
    <s v="Married"/>
    <n v="7406"/>
    <s v="5k-10k"/>
    <n v="6950"/>
    <n v="1"/>
    <s v="Y"/>
    <s v="Yes"/>
    <n v="21"/>
    <n v="4"/>
    <n v="4"/>
    <n v="80"/>
    <n v="1"/>
    <n v="10"/>
    <n v="5"/>
    <n v="2"/>
    <n v="5"/>
    <n v="8"/>
  </r>
  <r>
    <x v="1060"/>
    <n v="42"/>
    <s v="36-45"/>
    <x v="1"/>
    <s v="Travel_Rarely"/>
    <n v="622"/>
    <x v="0"/>
    <n v="2"/>
    <n v="4"/>
    <s v="Life Sciences"/>
    <n v="1"/>
    <n v="659"/>
    <n v="3"/>
    <x v="1"/>
    <n v="81"/>
    <n v="3"/>
    <n v="2"/>
    <s v="Healthcare Representative"/>
    <n v="4"/>
    <s v="Married"/>
    <n v="4089"/>
    <s v="Upto 5k"/>
    <n v="5718"/>
    <n v="1"/>
    <s v="Y"/>
    <s v="No"/>
    <n v="13"/>
    <n v="3"/>
    <n v="2"/>
    <n v="80"/>
    <n v="2"/>
    <n v="10"/>
    <n v="4"/>
    <n v="3"/>
    <n v="2"/>
    <n v="2"/>
  </r>
  <r>
    <x v="1061"/>
    <n v="42"/>
    <s v="36-45"/>
    <x v="0"/>
    <s v="Travel_Frequently"/>
    <n v="933"/>
    <x v="0"/>
    <n v="19"/>
    <n v="3"/>
    <s v="Medical"/>
    <n v="1"/>
    <n v="752"/>
    <n v="3"/>
    <x v="0"/>
    <n v="57"/>
    <n v="4"/>
    <n v="1"/>
    <s v="Research Scientist"/>
    <n v="3"/>
    <s v="Divorced"/>
    <n v="2759"/>
    <s v="Upto 5k"/>
    <n v="20366"/>
    <n v="6"/>
    <s v="Y"/>
    <s v="Yes"/>
    <n v="12"/>
    <n v="3"/>
    <n v="4"/>
    <n v="80"/>
    <n v="0"/>
    <n v="7"/>
    <n v="2"/>
    <n v="3"/>
    <n v="2"/>
    <n v="2"/>
  </r>
  <r>
    <x v="1062"/>
    <n v="42"/>
    <s v="36-45"/>
    <x v="1"/>
    <s v="Travel_Frequently"/>
    <n v="570"/>
    <x v="0"/>
    <n v="8"/>
    <n v="3"/>
    <s v="Life Sciences"/>
    <n v="1"/>
    <n v="809"/>
    <n v="2"/>
    <x v="0"/>
    <n v="66"/>
    <n v="3"/>
    <n v="5"/>
    <s v="Manager"/>
    <n v="4"/>
    <s v="Divorced"/>
    <n v="18430"/>
    <s v="15k+"/>
    <n v="16225"/>
    <n v="1"/>
    <s v="Y"/>
    <s v="No"/>
    <n v="13"/>
    <n v="3"/>
    <n v="2"/>
    <n v="80"/>
    <n v="1"/>
    <n v="24"/>
    <n v="4"/>
    <n v="2"/>
    <n v="14"/>
    <n v="9"/>
  </r>
  <r>
    <x v="1063"/>
    <n v="42"/>
    <s v="36-45"/>
    <x v="0"/>
    <s v="Travel_Rarely"/>
    <n v="932"/>
    <x v="0"/>
    <n v="1"/>
    <n v="2"/>
    <s v="Life Sciences"/>
    <n v="1"/>
    <n v="827"/>
    <n v="4"/>
    <x v="1"/>
    <n v="43"/>
    <n v="2"/>
    <n v="2"/>
    <s v="Manufacturing Director"/>
    <n v="4"/>
    <s v="Married"/>
    <n v="6062"/>
    <s v="5k-10k"/>
    <n v="4051"/>
    <n v="9"/>
    <s v="Y"/>
    <s v="Yes"/>
    <n v="13"/>
    <n v="3"/>
    <n v="4"/>
    <n v="80"/>
    <n v="1"/>
    <n v="8"/>
    <n v="4"/>
    <n v="3"/>
    <n v="0"/>
    <n v="2"/>
  </r>
  <r>
    <x v="1064"/>
    <n v="42"/>
    <s v="36-45"/>
    <x v="1"/>
    <s v="Travel_Rarely"/>
    <n v="933"/>
    <x v="0"/>
    <n v="29"/>
    <n v="3"/>
    <s v="Life Sciences"/>
    <n v="1"/>
    <n v="836"/>
    <n v="2"/>
    <x v="0"/>
    <n v="98"/>
    <n v="3"/>
    <n v="2"/>
    <s v="Manufacturing Director"/>
    <n v="2"/>
    <s v="Married"/>
    <n v="4434"/>
    <s v="Upto 5k"/>
    <n v="11806"/>
    <n v="1"/>
    <s v="Y"/>
    <s v="No"/>
    <n v="13"/>
    <n v="3"/>
    <n v="4"/>
    <n v="80"/>
    <n v="1"/>
    <n v="10"/>
    <n v="3"/>
    <n v="2"/>
    <n v="7"/>
    <n v="8"/>
  </r>
  <r>
    <x v="1065"/>
    <n v="42"/>
    <s v="36-45"/>
    <x v="1"/>
    <s v="Travel_Frequently"/>
    <n v="1271"/>
    <x v="0"/>
    <n v="2"/>
    <n v="1"/>
    <s v="Medical"/>
    <n v="1"/>
    <n v="875"/>
    <n v="2"/>
    <x v="0"/>
    <n v="35"/>
    <n v="3"/>
    <n v="1"/>
    <s v="Research Scientist"/>
    <n v="4"/>
    <s v="Single"/>
    <n v="2515"/>
    <s v="Upto 5k"/>
    <n v="9068"/>
    <n v="5"/>
    <s v="Y"/>
    <s v="Yes"/>
    <n v="14"/>
    <n v="3"/>
    <n v="4"/>
    <n v="80"/>
    <n v="0"/>
    <n v="8"/>
    <n v="2"/>
    <n v="3"/>
    <n v="2"/>
    <n v="2"/>
  </r>
  <r>
    <x v="1066"/>
    <n v="42"/>
    <s v="36-45"/>
    <x v="0"/>
    <s v="Travel_Rarely"/>
    <n v="1265"/>
    <x v="0"/>
    <n v="3"/>
    <n v="3"/>
    <s v="Life Sciences"/>
    <n v="1"/>
    <n v="894"/>
    <n v="3"/>
    <x v="1"/>
    <n v="95"/>
    <n v="4"/>
    <n v="2"/>
    <s v="Laboratory Technician"/>
    <n v="4"/>
    <s v="Married"/>
    <n v="5231"/>
    <s v="5k-10k"/>
    <n v="23726"/>
    <n v="2"/>
    <s v="Y"/>
    <s v="Yes"/>
    <n v="13"/>
    <n v="3"/>
    <n v="2"/>
    <n v="80"/>
    <n v="1"/>
    <n v="17"/>
    <n v="1"/>
    <n v="2"/>
    <n v="1"/>
    <n v="3"/>
  </r>
  <r>
    <x v="1067"/>
    <n v="42"/>
    <s v="36-45"/>
    <x v="1"/>
    <s v="Travel_Rarely"/>
    <n v="462"/>
    <x v="1"/>
    <n v="14"/>
    <n v="2"/>
    <s v="Medical"/>
    <n v="1"/>
    <n v="936"/>
    <n v="3"/>
    <x v="1"/>
    <n v="68"/>
    <n v="2"/>
    <n v="2"/>
    <s v="Sales Executive"/>
    <n v="3"/>
    <s v="Single"/>
    <n v="6244"/>
    <s v="5k-10k"/>
    <n v="7824"/>
    <n v="7"/>
    <s v="Y"/>
    <s v="No"/>
    <n v="17"/>
    <n v="3"/>
    <n v="1"/>
    <n v="80"/>
    <n v="0"/>
    <n v="10"/>
    <n v="6"/>
    <n v="3"/>
    <n v="0"/>
    <n v="3"/>
  </r>
  <r>
    <x v="1068"/>
    <n v="42"/>
    <s v="36-45"/>
    <x v="1"/>
    <s v="Travel_Rarely"/>
    <n v="265"/>
    <x v="1"/>
    <n v="5"/>
    <n v="2"/>
    <s v="Marketing"/>
    <n v="1"/>
    <n v="1029"/>
    <n v="4"/>
    <x v="0"/>
    <n v="90"/>
    <n v="3"/>
    <n v="5"/>
    <s v="Manager"/>
    <n v="3"/>
    <s v="Married"/>
    <n v="18303"/>
    <s v="15k+"/>
    <n v="7770"/>
    <n v="6"/>
    <s v="Y"/>
    <s v="No"/>
    <n v="13"/>
    <n v="3"/>
    <n v="2"/>
    <n v="80"/>
    <n v="0"/>
    <n v="21"/>
    <n v="3"/>
    <n v="4"/>
    <n v="0"/>
    <n v="0"/>
  </r>
  <r>
    <x v="1069"/>
    <n v="42"/>
    <s v="36-45"/>
    <x v="1"/>
    <s v="Travel_Rarely"/>
    <n v="469"/>
    <x v="0"/>
    <n v="2"/>
    <n v="2"/>
    <s v="Medical"/>
    <n v="1"/>
    <n v="1109"/>
    <n v="4"/>
    <x v="0"/>
    <n v="35"/>
    <n v="3"/>
    <n v="4"/>
    <s v="Manager"/>
    <n v="1"/>
    <s v="Married"/>
    <n v="17665"/>
    <s v="15k+"/>
    <n v="14399"/>
    <n v="0"/>
    <s v="Y"/>
    <s v="No"/>
    <n v="17"/>
    <n v="3"/>
    <n v="4"/>
    <n v="80"/>
    <n v="1"/>
    <n v="23"/>
    <n v="3"/>
    <n v="3"/>
    <n v="13"/>
    <n v="7"/>
  </r>
  <r>
    <x v="1070"/>
    <n v="42"/>
    <s v="36-45"/>
    <x v="1"/>
    <s v="Travel_Rarely"/>
    <n v="188"/>
    <x v="0"/>
    <n v="29"/>
    <n v="3"/>
    <s v="Medical"/>
    <n v="1"/>
    <n v="1148"/>
    <n v="2"/>
    <x v="0"/>
    <n v="56"/>
    <n v="1"/>
    <n v="2"/>
    <s v="Laboratory Technician"/>
    <n v="4"/>
    <s v="Single"/>
    <n v="4272"/>
    <s v="Upto 5k"/>
    <n v="9558"/>
    <n v="4"/>
    <s v="Y"/>
    <s v="No"/>
    <n v="19"/>
    <n v="3"/>
    <n v="1"/>
    <n v="80"/>
    <n v="0"/>
    <n v="16"/>
    <n v="3"/>
    <n v="3"/>
    <n v="0"/>
    <n v="0"/>
  </r>
  <r>
    <x v="1071"/>
    <n v="42"/>
    <s v="36-45"/>
    <x v="0"/>
    <s v="Travel_Frequently"/>
    <n v="481"/>
    <x v="1"/>
    <n v="12"/>
    <n v="3"/>
    <s v="Life Sciences"/>
    <n v="1"/>
    <n v="1167"/>
    <n v="3"/>
    <x v="0"/>
    <n v="44"/>
    <n v="3"/>
    <n v="4"/>
    <s v="Sales Executive"/>
    <n v="1"/>
    <s v="Single"/>
    <n v="13758"/>
    <s v="10k-15k"/>
    <n v="2447"/>
    <n v="0"/>
    <s v="Y"/>
    <s v="Yes"/>
    <n v="12"/>
    <n v="3"/>
    <n v="2"/>
    <n v="80"/>
    <n v="0"/>
    <n v="22"/>
    <n v="2"/>
    <n v="2"/>
    <n v="13"/>
    <n v="14"/>
  </r>
  <r>
    <x v="1072"/>
    <n v="42"/>
    <s v="36-45"/>
    <x v="1"/>
    <s v="Travel_Rarely"/>
    <n v="647"/>
    <x v="1"/>
    <n v="4"/>
    <n v="4"/>
    <s v="Marketing"/>
    <n v="1"/>
    <n v="1171"/>
    <n v="2"/>
    <x v="0"/>
    <n v="45"/>
    <n v="3"/>
    <n v="2"/>
    <s v="Sales Executive"/>
    <n v="1"/>
    <s v="Single"/>
    <n v="5155"/>
    <s v="5k-10k"/>
    <n v="2253"/>
    <n v="7"/>
    <s v="Y"/>
    <s v="No"/>
    <n v="13"/>
    <n v="3"/>
    <n v="4"/>
    <n v="80"/>
    <n v="0"/>
    <n v="9"/>
    <n v="3"/>
    <n v="4"/>
    <n v="1"/>
    <n v="5"/>
  </r>
  <r>
    <x v="1073"/>
    <n v="42"/>
    <s v="36-45"/>
    <x v="1"/>
    <s v="Non-Travel"/>
    <n v="179"/>
    <x v="3"/>
    <n v="2"/>
    <n v="5"/>
    <s v="Medical"/>
    <n v="1"/>
    <n v="1231"/>
    <n v="4"/>
    <x v="0"/>
    <n v="79"/>
    <n v="4"/>
    <n v="2"/>
    <s v="Human Resources"/>
    <n v="1"/>
    <s v="Married"/>
    <n v="6272"/>
    <s v="5k-10k"/>
    <n v="12858"/>
    <n v="7"/>
    <s v="Y"/>
    <s v="No"/>
    <n v="16"/>
    <n v="3"/>
    <n v="1"/>
    <n v="80"/>
    <n v="1"/>
    <n v="10"/>
    <n v="3"/>
    <n v="4"/>
    <n v="0"/>
    <n v="3"/>
  </r>
  <r>
    <x v="1074"/>
    <n v="42"/>
    <s v="36-45"/>
    <x v="0"/>
    <s v="Travel_Frequently"/>
    <n v="458"/>
    <x v="0"/>
    <n v="26"/>
    <n v="5"/>
    <s v="Medical"/>
    <n v="1"/>
    <n v="1242"/>
    <n v="1"/>
    <x v="1"/>
    <n v="60"/>
    <n v="3"/>
    <n v="3"/>
    <s v="Research Director"/>
    <n v="1"/>
    <s v="Married"/>
    <n v="13191"/>
    <s v="10k-15k"/>
    <n v="23281"/>
    <n v="3"/>
    <s v="Y"/>
    <s v="Yes"/>
    <n v="17"/>
    <n v="3"/>
    <n v="3"/>
    <n v="80"/>
    <n v="0"/>
    <n v="20"/>
    <n v="6"/>
    <n v="3"/>
    <n v="0"/>
    <n v="0"/>
  </r>
  <r>
    <x v="1075"/>
    <n v="42"/>
    <s v="36-45"/>
    <x v="0"/>
    <s v="Travel_Rarely"/>
    <n v="603"/>
    <x v="0"/>
    <n v="7"/>
    <n v="4"/>
    <s v="Medical"/>
    <n v="1"/>
    <n v="1292"/>
    <n v="2"/>
    <x v="1"/>
    <n v="78"/>
    <n v="4"/>
    <n v="2"/>
    <s v="Research Scientist"/>
    <n v="2"/>
    <s v="Married"/>
    <n v="2372"/>
    <s v="Upto 5k"/>
    <n v="5628"/>
    <n v="6"/>
    <s v="Y"/>
    <s v="Yes"/>
    <n v="16"/>
    <n v="3"/>
    <n v="4"/>
    <n v="80"/>
    <n v="0"/>
    <n v="18"/>
    <n v="2"/>
    <n v="3"/>
    <n v="0"/>
    <n v="0"/>
  </r>
  <r>
    <x v="1076"/>
    <n v="42"/>
    <s v="36-45"/>
    <x v="1"/>
    <s v="Non-Travel"/>
    <n v="495"/>
    <x v="0"/>
    <n v="2"/>
    <n v="1"/>
    <s v="Life Sciences"/>
    <n v="1"/>
    <n v="1334"/>
    <n v="3"/>
    <x v="0"/>
    <n v="37"/>
    <n v="3"/>
    <n v="4"/>
    <s v="Manager"/>
    <n v="3"/>
    <s v="Married"/>
    <n v="17861"/>
    <s v="15k+"/>
    <n v="26582"/>
    <n v="0"/>
    <s v="Y"/>
    <s v="Yes"/>
    <n v="13"/>
    <n v="3"/>
    <n v="4"/>
    <n v="80"/>
    <n v="0"/>
    <n v="21"/>
    <n v="3"/>
    <n v="2"/>
    <n v="2"/>
    <n v="10"/>
  </r>
  <r>
    <x v="1077"/>
    <n v="42"/>
    <s v="36-45"/>
    <x v="1"/>
    <s v="Travel_Rarely"/>
    <n v="1147"/>
    <x v="3"/>
    <n v="10"/>
    <n v="3"/>
    <s v="Human Resources"/>
    <n v="1"/>
    <n v="1408"/>
    <n v="3"/>
    <x v="1"/>
    <n v="31"/>
    <n v="3"/>
    <n v="4"/>
    <s v="Manager"/>
    <n v="1"/>
    <s v="Married"/>
    <n v="16799"/>
    <s v="15k+"/>
    <n v="16616"/>
    <n v="0"/>
    <s v="Y"/>
    <s v="No"/>
    <n v="14"/>
    <n v="3"/>
    <n v="3"/>
    <n v="80"/>
    <n v="1"/>
    <n v="21"/>
    <n v="5"/>
    <n v="3"/>
    <n v="0"/>
    <n v="9"/>
  </r>
  <r>
    <x v="1078"/>
    <n v="42"/>
    <s v="36-45"/>
    <x v="1"/>
    <s v="Travel_Frequently"/>
    <n v="748"/>
    <x v="0"/>
    <n v="9"/>
    <n v="2"/>
    <s v="Medical"/>
    <n v="1"/>
    <n v="1480"/>
    <n v="1"/>
    <x v="1"/>
    <n v="74"/>
    <n v="3"/>
    <n v="1"/>
    <s v="Laboratory Technician"/>
    <n v="4"/>
    <s v="Single"/>
    <n v="3673"/>
    <s v="Upto 5k"/>
    <n v="16458"/>
    <n v="1"/>
    <s v="Y"/>
    <s v="No"/>
    <n v="13"/>
    <n v="3"/>
    <n v="3"/>
    <n v="80"/>
    <n v="0"/>
    <n v="12"/>
    <n v="3"/>
    <n v="3"/>
    <n v="5"/>
    <n v="8"/>
  </r>
  <r>
    <x v="1079"/>
    <n v="42"/>
    <s v="36-45"/>
    <x v="1"/>
    <s v="Travel_Rarely"/>
    <n v="1210"/>
    <x v="0"/>
    <n v="2"/>
    <n v="3"/>
    <s v="Medical"/>
    <n v="1"/>
    <n v="1542"/>
    <n v="3"/>
    <x v="0"/>
    <n v="68"/>
    <n v="2"/>
    <n v="1"/>
    <s v="Laboratory Technician"/>
    <n v="2"/>
    <s v="Married"/>
    <n v="4841"/>
    <s v="Upto 5k"/>
    <n v="24052"/>
    <n v="4"/>
    <s v="Y"/>
    <s v="No"/>
    <n v="14"/>
    <n v="3"/>
    <n v="2"/>
    <n v="80"/>
    <n v="1"/>
    <n v="4"/>
    <n v="3"/>
    <n v="3"/>
    <n v="0"/>
    <n v="0"/>
  </r>
  <r>
    <x v="1080"/>
    <n v="42"/>
    <s v="36-45"/>
    <x v="1"/>
    <s v="Travel_Frequently"/>
    <n v="288"/>
    <x v="0"/>
    <n v="2"/>
    <n v="3"/>
    <s v="Life Sciences"/>
    <n v="1"/>
    <n v="1547"/>
    <n v="4"/>
    <x v="0"/>
    <n v="40"/>
    <n v="3"/>
    <n v="3"/>
    <s v="Healthcare Representative"/>
    <n v="4"/>
    <s v="Married"/>
    <n v="10124"/>
    <s v="10k-15k"/>
    <n v="18611"/>
    <n v="2"/>
    <s v="Y"/>
    <s v="Yes"/>
    <n v="14"/>
    <n v="3"/>
    <n v="3"/>
    <n v="80"/>
    <n v="1"/>
    <n v="24"/>
    <n v="3"/>
    <n v="1"/>
    <n v="13"/>
    <n v="9"/>
  </r>
  <r>
    <x v="1081"/>
    <n v="42"/>
    <s v="36-45"/>
    <x v="1"/>
    <s v="Travel_Rarely"/>
    <n v="1059"/>
    <x v="0"/>
    <n v="9"/>
    <n v="2"/>
    <s v="Other"/>
    <n v="1"/>
    <n v="1595"/>
    <n v="4"/>
    <x v="0"/>
    <n v="93"/>
    <n v="2"/>
    <n v="5"/>
    <s v="Manager"/>
    <n v="4"/>
    <s v="Single"/>
    <n v="19613"/>
    <s v="15k+"/>
    <n v="26362"/>
    <n v="8"/>
    <s v="Y"/>
    <s v="No"/>
    <n v="22"/>
    <n v="4"/>
    <n v="4"/>
    <n v="80"/>
    <n v="0"/>
    <n v="24"/>
    <n v="2"/>
    <n v="3"/>
    <n v="0"/>
    <n v="1"/>
  </r>
  <r>
    <x v="1082"/>
    <n v="42"/>
    <s v="36-45"/>
    <x v="1"/>
    <s v="Travel_Rarely"/>
    <n v="855"/>
    <x v="0"/>
    <n v="12"/>
    <n v="3"/>
    <s v="Medical"/>
    <n v="1"/>
    <n v="1768"/>
    <n v="2"/>
    <x v="0"/>
    <n v="57"/>
    <n v="3"/>
    <n v="1"/>
    <s v="Laboratory Technician"/>
    <n v="2"/>
    <s v="Divorced"/>
    <n v="2766"/>
    <s v="Upto 5k"/>
    <n v="8952"/>
    <n v="8"/>
    <s v="Y"/>
    <s v="No"/>
    <n v="22"/>
    <n v="4"/>
    <n v="2"/>
    <n v="80"/>
    <n v="3"/>
    <n v="7"/>
    <n v="6"/>
    <n v="2"/>
    <n v="0"/>
    <n v="4"/>
  </r>
  <r>
    <x v="1083"/>
    <n v="42"/>
    <s v="36-45"/>
    <x v="1"/>
    <s v="Travel_Rarely"/>
    <n v="1128"/>
    <x v="0"/>
    <n v="13"/>
    <n v="3"/>
    <s v="Medical"/>
    <n v="1"/>
    <n v="1803"/>
    <n v="2"/>
    <x v="0"/>
    <n v="95"/>
    <n v="4"/>
    <n v="2"/>
    <s v="Healthcare Representative"/>
    <n v="1"/>
    <s v="Married"/>
    <n v="5538"/>
    <s v="5k-10k"/>
    <n v="5696"/>
    <n v="5"/>
    <s v="Y"/>
    <s v="No"/>
    <n v="18"/>
    <n v="3"/>
    <n v="3"/>
    <n v="80"/>
    <n v="2"/>
    <n v="10"/>
    <n v="2"/>
    <n v="2"/>
    <n v="0"/>
    <n v="0"/>
  </r>
  <r>
    <x v="1084"/>
    <n v="42"/>
    <s v="36-45"/>
    <x v="1"/>
    <s v="Non-Travel"/>
    <n v="355"/>
    <x v="0"/>
    <n v="10"/>
    <n v="4"/>
    <s v="Technical Degree"/>
    <n v="1"/>
    <n v="1854"/>
    <n v="3"/>
    <x v="0"/>
    <n v="38"/>
    <n v="3"/>
    <n v="1"/>
    <s v="Research Scientist"/>
    <n v="3"/>
    <s v="Married"/>
    <n v="2936"/>
    <s v="Upto 5k"/>
    <n v="6161"/>
    <n v="3"/>
    <s v="Y"/>
    <s v="No"/>
    <n v="22"/>
    <n v="4"/>
    <n v="2"/>
    <n v="80"/>
    <n v="2"/>
    <n v="10"/>
    <n v="1"/>
    <n v="2"/>
    <n v="3"/>
    <n v="3"/>
  </r>
  <r>
    <x v="1085"/>
    <n v="42"/>
    <s v="36-45"/>
    <x v="1"/>
    <s v="Travel_Rarely"/>
    <n v="1142"/>
    <x v="0"/>
    <n v="8"/>
    <n v="3"/>
    <s v="Life Sciences"/>
    <n v="1"/>
    <n v="1860"/>
    <n v="4"/>
    <x v="0"/>
    <n v="81"/>
    <n v="3"/>
    <n v="1"/>
    <s v="Laboratory Technician"/>
    <n v="3"/>
    <s v="Single"/>
    <n v="3968"/>
    <s v="Upto 5k"/>
    <n v="13624"/>
    <n v="4"/>
    <s v="Y"/>
    <s v="No"/>
    <n v="13"/>
    <n v="3"/>
    <n v="4"/>
    <n v="80"/>
    <n v="0"/>
    <n v="8"/>
    <n v="3"/>
    <n v="3"/>
    <n v="0"/>
    <n v="0"/>
  </r>
  <r>
    <x v="1086"/>
    <n v="42"/>
    <s v="36-45"/>
    <x v="1"/>
    <s v="Travel_Rarely"/>
    <n v="1396"/>
    <x v="0"/>
    <n v="6"/>
    <n v="3"/>
    <s v="Medical"/>
    <n v="1"/>
    <n v="1911"/>
    <n v="3"/>
    <x v="0"/>
    <n v="83"/>
    <n v="3"/>
    <n v="3"/>
    <s v="Research Director"/>
    <n v="1"/>
    <s v="Married"/>
    <n v="13348"/>
    <s v="10k-15k"/>
    <n v="14842"/>
    <n v="9"/>
    <s v="Y"/>
    <s v="No"/>
    <n v="13"/>
    <n v="3"/>
    <n v="2"/>
    <n v="80"/>
    <n v="1"/>
    <n v="18"/>
    <n v="3"/>
    <n v="4"/>
    <n v="5"/>
    <n v="7"/>
  </r>
  <r>
    <x v="1087"/>
    <n v="42"/>
    <s v="36-45"/>
    <x v="1"/>
    <s v="Travel_Rarely"/>
    <n v="419"/>
    <x v="1"/>
    <n v="12"/>
    <n v="4"/>
    <s v="Marketing"/>
    <n v="1"/>
    <n v="1943"/>
    <n v="2"/>
    <x v="0"/>
    <n v="77"/>
    <n v="3"/>
    <n v="2"/>
    <s v="Sales Executive"/>
    <n v="4"/>
    <s v="Divorced"/>
    <n v="5087"/>
    <s v="5k-10k"/>
    <n v="2900"/>
    <n v="3"/>
    <s v="Y"/>
    <s v="Yes"/>
    <n v="12"/>
    <n v="3"/>
    <n v="3"/>
    <n v="80"/>
    <n v="2"/>
    <n v="14"/>
    <n v="4"/>
    <n v="3"/>
    <n v="0"/>
    <n v="0"/>
  </r>
  <r>
    <x v="1088"/>
    <n v="42"/>
    <s v="36-45"/>
    <x v="1"/>
    <s v="Non-Travel"/>
    <n v="335"/>
    <x v="0"/>
    <n v="23"/>
    <n v="2"/>
    <s v="Life Sciences"/>
    <n v="1"/>
    <n v="1976"/>
    <n v="4"/>
    <x v="0"/>
    <n v="37"/>
    <n v="2"/>
    <n v="2"/>
    <s v="Research Scientist"/>
    <n v="3"/>
    <s v="Single"/>
    <n v="4332"/>
    <s v="Upto 5k"/>
    <n v="14811"/>
    <n v="1"/>
    <s v="Y"/>
    <s v="No"/>
    <n v="12"/>
    <n v="3"/>
    <n v="4"/>
    <n v="80"/>
    <n v="0"/>
    <n v="20"/>
    <n v="2"/>
    <n v="3"/>
    <n v="3"/>
    <n v="7"/>
  </r>
  <r>
    <x v="1089"/>
    <n v="42"/>
    <s v="36-45"/>
    <x v="1"/>
    <s v="Travel_Rarely"/>
    <n v="557"/>
    <x v="0"/>
    <n v="18"/>
    <n v="4"/>
    <s v="Life Sciences"/>
    <n v="1"/>
    <n v="1998"/>
    <n v="4"/>
    <x v="0"/>
    <n v="35"/>
    <n v="3"/>
    <n v="2"/>
    <s v="Research Scientist"/>
    <n v="1"/>
    <s v="Divorced"/>
    <n v="5410"/>
    <s v="5k-10k"/>
    <n v="11189"/>
    <n v="6"/>
    <s v="Y"/>
    <s v="Yes"/>
    <n v="17"/>
    <n v="3"/>
    <n v="3"/>
    <n v="80"/>
    <n v="1"/>
    <n v="9"/>
    <n v="3"/>
    <n v="2"/>
    <n v="1"/>
    <n v="2"/>
  </r>
  <r>
    <x v="1090"/>
    <n v="42"/>
    <s v="36-45"/>
    <x v="1"/>
    <s v="Travel_Rarely"/>
    <n v="300"/>
    <x v="0"/>
    <n v="2"/>
    <n v="3"/>
    <s v="Life Sciences"/>
    <n v="1"/>
    <n v="2031"/>
    <n v="1"/>
    <x v="0"/>
    <n v="56"/>
    <n v="3"/>
    <n v="5"/>
    <s v="Manager"/>
    <n v="3"/>
    <s v="Married"/>
    <n v="18880"/>
    <s v="15k+"/>
    <n v="17312"/>
    <n v="5"/>
    <s v="Y"/>
    <s v="No"/>
    <n v="11"/>
    <n v="3"/>
    <n v="1"/>
    <n v="80"/>
    <n v="0"/>
    <n v="24"/>
    <n v="2"/>
    <n v="2"/>
    <n v="4"/>
    <n v="14"/>
  </r>
  <r>
    <x v="1091"/>
    <n v="43"/>
    <s v="36-45"/>
    <x v="1"/>
    <s v="Travel_Rarely"/>
    <n v="1273"/>
    <x v="0"/>
    <n v="2"/>
    <n v="2"/>
    <s v="Medical"/>
    <n v="1"/>
    <n v="46"/>
    <n v="4"/>
    <x v="1"/>
    <n v="72"/>
    <n v="4"/>
    <n v="1"/>
    <s v="Research Scientist"/>
    <n v="3"/>
    <s v="Divorced"/>
    <n v="2645"/>
    <s v="Upto 5k"/>
    <n v="21923"/>
    <n v="1"/>
    <s v="Y"/>
    <s v="No"/>
    <n v="12"/>
    <n v="3"/>
    <n v="4"/>
    <n v="80"/>
    <n v="2"/>
    <n v="6"/>
    <n v="3"/>
    <n v="2"/>
    <n v="1"/>
    <n v="4"/>
  </r>
  <r>
    <x v="1092"/>
    <n v="43"/>
    <s v="36-45"/>
    <x v="1"/>
    <s v="Travel_Frequently"/>
    <n v="394"/>
    <x v="1"/>
    <n v="26"/>
    <n v="2"/>
    <s v="Life Sciences"/>
    <n v="1"/>
    <n v="158"/>
    <n v="3"/>
    <x v="0"/>
    <n v="92"/>
    <n v="3"/>
    <n v="4"/>
    <s v="Manager"/>
    <n v="4"/>
    <s v="Married"/>
    <n v="16959"/>
    <s v="15k+"/>
    <n v="19494"/>
    <n v="1"/>
    <s v="Y"/>
    <s v="Yes"/>
    <n v="12"/>
    <n v="3"/>
    <n v="4"/>
    <n v="80"/>
    <n v="2"/>
    <n v="25"/>
    <n v="3"/>
    <n v="4"/>
    <n v="4"/>
    <n v="12"/>
  </r>
  <r>
    <x v="1093"/>
    <n v="43"/>
    <s v="36-45"/>
    <x v="1"/>
    <s v="Travel_Frequently"/>
    <n v="957"/>
    <x v="0"/>
    <n v="28"/>
    <n v="3"/>
    <s v="Medical"/>
    <n v="1"/>
    <n v="171"/>
    <n v="2"/>
    <x v="1"/>
    <n v="72"/>
    <n v="4"/>
    <n v="1"/>
    <s v="Research Scientist"/>
    <n v="3"/>
    <s v="Single"/>
    <n v="4739"/>
    <s v="Upto 5k"/>
    <n v="16090"/>
    <n v="4"/>
    <s v="Y"/>
    <s v="No"/>
    <n v="12"/>
    <n v="3"/>
    <n v="4"/>
    <n v="80"/>
    <n v="0"/>
    <n v="18"/>
    <n v="2"/>
    <n v="3"/>
    <n v="1"/>
    <n v="2"/>
  </r>
  <r>
    <x v="1094"/>
    <n v="43"/>
    <s v="36-45"/>
    <x v="1"/>
    <s v="Non-Travel"/>
    <n v="1344"/>
    <x v="0"/>
    <n v="7"/>
    <n v="3"/>
    <s v="Medical"/>
    <n v="1"/>
    <n v="262"/>
    <n v="4"/>
    <x v="0"/>
    <n v="37"/>
    <n v="4"/>
    <n v="1"/>
    <s v="Research Scientist"/>
    <n v="4"/>
    <s v="Divorced"/>
    <n v="2089"/>
    <s v="Upto 5k"/>
    <n v="5228"/>
    <n v="4"/>
    <s v="Y"/>
    <s v="No"/>
    <n v="14"/>
    <n v="3"/>
    <n v="4"/>
    <n v="80"/>
    <n v="3"/>
    <n v="7"/>
    <n v="3"/>
    <n v="4"/>
    <n v="2"/>
    <n v="2"/>
  </r>
  <r>
    <x v="1095"/>
    <n v="43"/>
    <s v="36-45"/>
    <x v="0"/>
    <s v="Travel_Rarely"/>
    <n v="1034"/>
    <x v="1"/>
    <n v="16"/>
    <n v="3"/>
    <s v="Marketing"/>
    <n v="1"/>
    <n v="327"/>
    <n v="4"/>
    <x v="1"/>
    <n v="80"/>
    <n v="3"/>
    <n v="4"/>
    <s v="Manager"/>
    <n v="4"/>
    <s v="Married"/>
    <n v="16064"/>
    <s v="15k+"/>
    <n v="7744"/>
    <n v="5"/>
    <s v="Y"/>
    <s v="Yes"/>
    <n v="22"/>
    <n v="4"/>
    <n v="3"/>
    <n v="80"/>
    <n v="1"/>
    <n v="22"/>
    <n v="3"/>
    <n v="3"/>
    <n v="1"/>
    <n v="9"/>
  </r>
  <r>
    <x v="1096"/>
    <n v="43"/>
    <s v="36-45"/>
    <x v="1"/>
    <s v="Travel_Frequently"/>
    <n v="185"/>
    <x v="0"/>
    <n v="10"/>
    <n v="4"/>
    <s v="Life Sciences"/>
    <n v="1"/>
    <n v="430"/>
    <n v="3"/>
    <x v="1"/>
    <n v="33"/>
    <n v="3"/>
    <n v="1"/>
    <s v="Laboratory Technician"/>
    <n v="4"/>
    <s v="Single"/>
    <n v="2455"/>
    <s v="Upto 5k"/>
    <n v="10675"/>
    <n v="0"/>
    <s v="Y"/>
    <s v="No"/>
    <n v="19"/>
    <n v="3"/>
    <n v="1"/>
    <n v="80"/>
    <n v="0"/>
    <n v="9"/>
    <n v="5"/>
    <n v="3"/>
    <n v="1"/>
    <n v="7"/>
  </r>
  <r>
    <x v="1097"/>
    <n v="43"/>
    <s v="36-45"/>
    <x v="1"/>
    <s v="Travel_Frequently"/>
    <n v="559"/>
    <x v="0"/>
    <n v="10"/>
    <n v="4"/>
    <s v="Life Sciences"/>
    <n v="1"/>
    <n v="448"/>
    <n v="3"/>
    <x v="1"/>
    <n v="82"/>
    <n v="2"/>
    <n v="2"/>
    <s v="Laboratory Technician"/>
    <n v="3"/>
    <s v="Divorced"/>
    <n v="5257"/>
    <s v="5k-10k"/>
    <n v="6227"/>
    <n v="1"/>
    <s v="Y"/>
    <s v="No"/>
    <n v="11"/>
    <n v="3"/>
    <n v="2"/>
    <n v="80"/>
    <n v="1"/>
    <n v="9"/>
    <n v="3"/>
    <n v="4"/>
    <n v="0"/>
    <n v="0"/>
  </r>
  <r>
    <x v="1098"/>
    <n v="43"/>
    <s v="36-45"/>
    <x v="1"/>
    <s v="Travel_Rarely"/>
    <n v="1001"/>
    <x v="0"/>
    <n v="7"/>
    <n v="3"/>
    <s v="Life Sciences"/>
    <n v="1"/>
    <n v="451"/>
    <n v="3"/>
    <x v="1"/>
    <n v="43"/>
    <n v="3"/>
    <n v="3"/>
    <s v="Healthcare Representative"/>
    <n v="1"/>
    <s v="Married"/>
    <n v="9985"/>
    <s v="5k-10k"/>
    <n v="9262"/>
    <n v="8"/>
    <s v="Y"/>
    <s v="No"/>
    <n v="16"/>
    <n v="3"/>
    <n v="1"/>
    <n v="80"/>
    <n v="1"/>
    <n v="10"/>
    <n v="1"/>
    <n v="2"/>
    <n v="0"/>
    <n v="0"/>
  </r>
  <r>
    <x v="1099"/>
    <n v="43"/>
    <s v="36-45"/>
    <x v="1"/>
    <s v="Travel_Rarely"/>
    <n v="982"/>
    <x v="0"/>
    <n v="12"/>
    <n v="3"/>
    <s v="Life Sciences"/>
    <n v="1"/>
    <n v="520"/>
    <n v="1"/>
    <x v="0"/>
    <n v="59"/>
    <n v="2"/>
    <n v="4"/>
    <s v="Research Director"/>
    <n v="2"/>
    <s v="Divorced"/>
    <n v="14336"/>
    <s v="10k-15k"/>
    <n v="4345"/>
    <n v="1"/>
    <s v="Y"/>
    <s v="No"/>
    <n v="11"/>
    <n v="3"/>
    <n v="3"/>
    <n v="80"/>
    <n v="1"/>
    <n v="25"/>
    <n v="3"/>
    <n v="3"/>
    <n v="3"/>
    <n v="9"/>
  </r>
  <r>
    <x v="1100"/>
    <n v="43"/>
    <s v="36-45"/>
    <x v="1"/>
    <s v="Travel_Frequently"/>
    <n v="313"/>
    <x v="0"/>
    <n v="21"/>
    <n v="3"/>
    <s v="Medical"/>
    <n v="1"/>
    <n v="525"/>
    <n v="4"/>
    <x v="0"/>
    <n v="61"/>
    <n v="3"/>
    <n v="1"/>
    <s v="Laboratory Technician"/>
    <n v="4"/>
    <s v="Married"/>
    <n v="2258"/>
    <s v="Upto 5k"/>
    <n v="15238"/>
    <n v="7"/>
    <s v="Y"/>
    <s v="No"/>
    <n v="20"/>
    <n v="4"/>
    <n v="1"/>
    <n v="80"/>
    <n v="1"/>
    <n v="8"/>
    <n v="1"/>
    <n v="3"/>
    <n v="1"/>
    <n v="2"/>
  </r>
  <r>
    <x v="1101"/>
    <n v="43"/>
    <s v="36-45"/>
    <x v="0"/>
    <s v="Travel_Rarely"/>
    <n v="1473"/>
    <x v="0"/>
    <n v="8"/>
    <n v="4"/>
    <s v="Other"/>
    <n v="1"/>
    <n v="526"/>
    <n v="3"/>
    <x v="1"/>
    <n v="74"/>
    <n v="3"/>
    <n v="2"/>
    <s v="Healthcare Representative"/>
    <n v="3"/>
    <s v="Divorced"/>
    <n v="4522"/>
    <s v="Upto 5k"/>
    <n v="2227"/>
    <n v="4"/>
    <s v="Y"/>
    <s v="Yes"/>
    <n v="14"/>
    <n v="3"/>
    <n v="4"/>
    <n v="80"/>
    <n v="0"/>
    <n v="8"/>
    <n v="3"/>
    <n v="3"/>
    <n v="0"/>
    <n v="2"/>
  </r>
  <r>
    <x v="1102"/>
    <n v="43"/>
    <s v="36-45"/>
    <x v="1"/>
    <s v="Travel_Rarely"/>
    <n v="782"/>
    <x v="0"/>
    <n v="6"/>
    <n v="4"/>
    <s v="Other"/>
    <n v="1"/>
    <n v="661"/>
    <n v="2"/>
    <x v="0"/>
    <n v="50"/>
    <n v="2"/>
    <n v="4"/>
    <s v="Research Director"/>
    <n v="4"/>
    <s v="Divorced"/>
    <n v="16627"/>
    <s v="15k+"/>
    <n v="2671"/>
    <n v="4"/>
    <s v="Y"/>
    <s v="Yes"/>
    <n v="14"/>
    <n v="3"/>
    <n v="3"/>
    <n v="80"/>
    <n v="1"/>
    <n v="21"/>
    <n v="3"/>
    <n v="2"/>
    <n v="0"/>
    <n v="0"/>
  </r>
  <r>
    <x v="1103"/>
    <n v="43"/>
    <s v="36-45"/>
    <x v="1"/>
    <s v="Travel_Frequently"/>
    <n v="1001"/>
    <x v="0"/>
    <n v="9"/>
    <n v="5"/>
    <s v="Medical"/>
    <n v="1"/>
    <n v="663"/>
    <n v="4"/>
    <x v="0"/>
    <n v="72"/>
    <n v="3"/>
    <n v="2"/>
    <s v="Laboratory Technician"/>
    <n v="3"/>
    <s v="Divorced"/>
    <n v="5679"/>
    <s v="5k-10k"/>
    <n v="19627"/>
    <n v="3"/>
    <s v="Y"/>
    <s v="Yes"/>
    <n v="13"/>
    <n v="3"/>
    <n v="2"/>
    <n v="80"/>
    <n v="1"/>
    <n v="10"/>
    <n v="3"/>
    <n v="3"/>
    <n v="4"/>
    <n v="7"/>
  </r>
  <r>
    <x v="1104"/>
    <n v="43"/>
    <s v="36-45"/>
    <x v="1"/>
    <s v="Travel_Frequently"/>
    <n v="775"/>
    <x v="1"/>
    <n v="15"/>
    <n v="3"/>
    <s v="Life Sciences"/>
    <n v="1"/>
    <n v="754"/>
    <n v="4"/>
    <x v="0"/>
    <n v="47"/>
    <n v="2"/>
    <n v="2"/>
    <s v="Sales Executive"/>
    <n v="4"/>
    <s v="Married"/>
    <n v="6804"/>
    <s v="5k-10k"/>
    <n v="23683"/>
    <n v="3"/>
    <s v="Y"/>
    <s v="No"/>
    <n v="18"/>
    <n v="3"/>
    <n v="3"/>
    <n v="80"/>
    <n v="1"/>
    <n v="7"/>
    <n v="5"/>
    <n v="3"/>
    <n v="2"/>
    <n v="2"/>
  </r>
  <r>
    <x v="1105"/>
    <n v="43"/>
    <s v="36-45"/>
    <x v="1"/>
    <s v="Travel_Rarely"/>
    <n v="589"/>
    <x v="0"/>
    <n v="14"/>
    <n v="2"/>
    <s v="Life Sciences"/>
    <n v="1"/>
    <n v="843"/>
    <n v="2"/>
    <x v="0"/>
    <n v="94"/>
    <n v="3"/>
    <n v="4"/>
    <s v="Research Director"/>
    <n v="1"/>
    <s v="Married"/>
    <n v="17159"/>
    <s v="15k+"/>
    <n v="5200"/>
    <n v="6"/>
    <s v="Y"/>
    <s v="No"/>
    <n v="24"/>
    <n v="4"/>
    <n v="3"/>
    <n v="80"/>
    <n v="1"/>
    <n v="22"/>
    <n v="3"/>
    <n v="3"/>
    <n v="1"/>
    <n v="0"/>
  </r>
  <r>
    <x v="1106"/>
    <n v="43"/>
    <s v="36-45"/>
    <x v="1"/>
    <s v="Travel_Frequently"/>
    <n v="422"/>
    <x v="0"/>
    <n v="1"/>
    <n v="3"/>
    <s v="Life Sciences"/>
    <n v="1"/>
    <n v="902"/>
    <n v="4"/>
    <x v="1"/>
    <n v="33"/>
    <n v="3"/>
    <n v="2"/>
    <s v="Healthcare Representative"/>
    <n v="4"/>
    <s v="Married"/>
    <n v="5562"/>
    <s v="5k-10k"/>
    <n v="21782"/>
    <n v="4"/>
    <s v="Y"/>
    <s v="No"/>
    <n v="13"/>
    <n v="3"/>
    <n v="2"/>
    <n v="80"/>
    <n v="1"/>
    <n v="12"/>
    <n v="2"/>
    <n v="2"/>
    <n v="2"/>
    <n v="2"/>
  </r>
  <r>
    <x v="1107"/>
    <n v="43"/>
    <s v="36-45"/>
    <x v="1"/>
    <s v="Travel_Rarely"/>
    <n v="177"/>
    <x v="0"/>
    <n v="8"/>
    <n v="3"/>
    <s v="Life Sciences"/>
    <n v="1"/>
    <n v="920"/>
    <n v="1"/>
    <x v="1"/>
    <n v="55"/>
    <n v="3"/>
    <n v="2"/>
    <s v="Manufacturing Director"/>
    <n v="2"/>
    <s v="Divorced"/>
    <n v="4765"/>
    <s v="Upto 5k"/>
    <n v="23814"/>
    <n v="4"/>
    <s v="Y"/>
    <s v="No"/>
    <n v="21"/>
    <n v="4"/>
    <n v="3"/>
    <n v="80"/>
    <n v="1"/>
    <n v="4"/>
    <n v="2"/>
    <n v="4"/>
    <n v="0"/>
    <n v="0"/>
  </r>
  <r>
    <x v="1108"/>
    <n v="43"/>
    <s v="36-45"/>
    <x v="1"/>
    <s v="Travel_Rarely"/>
    <n v="415"/>
    <x v="1"/>
    <n v="25"/>
    <n v="3"/>
    <s v="Medical"/>
    <n v="1"/>
    <n v="1076"/>
    <n v="3"/>
    <x v="0"/>
    <n v="79"/>
    <n v="2"/>
    <n v="3"/>
    <s v="Sales Executive"/>
    <n v="4"/>
    <s v="Divorced"/>
    <n v="10798"/>
    <s v="10k-15k"/>
    <n v="5268"/>
    <n v="5"/>
    <s v="Y"/>
    <s v="No"/>
    <n v="13"/>
    <n v="3"/>
    <n v="3"/>
    <n v="80"/>
    <n v="1"/>
    <n v="18"/>
    <n v="5"/>
    <n v="3"/>
    <n v="0"/>
    <n v="0"/>
  </r>
  <r>
    <x v="1109"/>
    <n v="43"/>
    <s v="36-45"/>
    <x v="1"/>
    <s v="Travel_Frequently"/>
    <n v="1082"/>
    <x v="0"/>
    <n v="27"/>
    <n v="3"/>
    <s v="Life Sciences"/>
    <n v="1"/>
    <n v="1126"/>
    <n v="3"/>
    <x v="1"/>
    <n v="83"/>
    <n v="3"/>
    <n v="3"/>
    <s v="Manufacturing Director"/>
    <n v="1"/>
    <s v="Married"/>
    <n v="10820"/>
    <s v="10k-15k"/>
    <n v="11535"/>
    <n v="8"/>
    <s v="Y"/>
    <s v="No"/>
    <n v="11"/>
    <n v="3"/>
    <n v="3"/>
    <n v="80"/>
    <n v="1"/>
    <n v="18"/>
    <n v="1"/>
    <n v="3"/>
    <n v="0"/>
    <n v="1"/>
  </r>
  <r>
    <x v="1110"/>
    <n v="43"/>
    <s v="36-45"/>
    <x v="0"/>
    <s v="Travel_Rarely"/>
    <n v="1372"/>
    <x v="1"/>
    <n v="9"/>
    <n v="3"/>
    <s v="Marketing"/>
    <n v="1"/>
    <n v="1188"/>
    <n v="1"/>
    <x v="1"/>
    <n v="85"/>
    <n v="1"/>
    <n v="2"/>
    <s v="Sales Executive"/>
    <n v="3"/>
    <s v="Single"/>
    <n v="5346"/>
    <s v="5k-10k"/>
    <n v="9489"/>
    <n v="8"/>
    <s v="Y"/>
    <s v="No"/>
    <n v="13"/>
    <n v="3"/>
    <n v="2"/>
    <n v="80"/>
    <n v="0"/>
    <n v="7"/>
    <n v="2"/>
    <n v="2"/>
    <n v="1"/>
    <n v="3"/>
  </r>
  <r>
    <x v="1111"/>
    <n v="43"/>
    <s v="36-45"/>
    <x v="1"/>
    <s v="Travel_Rarely"/>
    <n v="920"/>
    <x v="0"/>
    <n v="3"/>
    <n v="3"/>
    <s v="Life Sciences"/>
    <n v="1"/>
    <n v="1255"/>
    <n v="3"/>
    <x v="0"/>
    <n v="96"/>
    <n v="1"/>
    <n v="5"/>
    <s v="Research Director"/>
    <n v="4"/>
    <s v="Married"/>
    <n v="19740"/>
    <s v="15k+"/>
    <n v="18625"/>
    <n v="3"/>
    <s v="Y"/>
    <s v="No"/>
    <n v="14"/>
    <n v="3"/>
    <n v="2"/>
    <n v="80"/>
    <n v="1"/>
    <n v="25"/>
    <n v="2"/>
    <n v="3"/>
    <n v="0"/>
    <n v="7"/>
  </r>
  <r>
    <x v="1112"/>
    <n v="43"/>
    <s v="36-45"/>
    <x v="1"/>
    <s v="Travel_Rarely"/>
    <n v="531"/>
    <x v="1"/>
    <n v="4"/>
    <n v="4"/>
    <s v="Marketing"/>
    <n v="1"/>
    <n v="1293"/>
    <n v="4"/>
    <x v="1"/>
    <n v="56"/>
    <n v="2"/>
    <n v="3"/>
    <s v="Sales Executive"/>
    <n v="4"/>
    <s v="Single"/>
    <n v="10231"/>
    <s v="10k-15k"/>
    <n v="20364"/>
    <n v="3"/>
    <s v="Y"/>
    <s v="No"/>
    <n v="14"/>
    <n v="3"/>
    <n v="4"/>
    <n v="80"/>
    <n v="0"/>
    <n v="23"/>
    <n v="3"/>
    <n v="4"/>
    <n v="15"/>
    <n v="17"/>
  </r>
  <r>
    <x v="1113"/>
    <n v="43"/>
    <s v="36-45"/>
    <x v="0"/>
    <s v="Travel_Rarely"/>
    <n v="930"/>
    <x v="0"/>
    <n v="6"/>
    <n v="3"/>
    <s v="Medical"/>
    <n v="1"/>
    <n v="1402"/>
    <n v="1"/>
    <x v="1"/>
    <n v="73"/>
    <n v="2"/>
    <n v="2"/>
    <s v="Research Scientist"/>
    <n v="3"/>
    <s v="Single"/>
    <n v="4081"/>
    <s v="Upto 5k"/>
    <n v="20003"/>
    <n v="1"/>
    <s v="Y"/>
    <s v="Yes"/>
    <n v="14"/>
    <n v="3"/>
    <n v="1"/>
    <n v="80"/>
    <n v="0"/>
    <n v="20"/>
    <n v="3"/>
    <n v="1"/>
    <n v="1"/>
    <n v="8"/>
  </r>
  <r>
    <x v="1114"/>
    <n v="43"/>
    <s v="36-45"/>
    <x v="1"/>
    <s v="Travel_Rarely"/>
    <n v="990"/>
    <x v="0"/>
    <n v="27"/>
    <n v="3"/>
    <s v="Technical Degree"/>
    <n v="1"/>
    <n v="1599"/>
    <n v="4"/>
    <x v="0"/>
    <n v="87"/>
    <n v="4"/>
    <n v="1"/>
    <s v="Laboratory Technician"/>
    <n v="2"/>
    <s v="Divorced"/>
    <n v="4876"/>
    <s v="Upto 5k"/>
    <n v="5855"/>
    <n v="5"/>
    <s v="Y"/>
    <s v="No"/>
    <n v="12"/>
    <n v="3"/>
    <n v="3"/>
    <n v="80"/>
    <n v="1"/>
    <n v="8"/>
    <n v="0"/>
    <n v="3"/>
    <n v="0"/>
    <n v="2"/>
  </r>
  <r>
    <x v="1115"/>
    <n v="43"/>
    <s v="36-45"/>
    <x v="1"/>
    <s v="Travel_Rarely"/>
    <n v="1291"/>
    <x v="0"/>
    <n v="15"/>
    <n v="2"/>
    <s v="Life Sciences"/>
    <n v="1"/>
    <n v="1666"/>
    <n v="3"/>
    <x v="0"/>
    <n v="65"/>
    <n v="2"/>
    <n v="4"/>
    <s v="Research Director"/>
    <n v="3"/>
    <s v="Married"/>
    <n v="17603"/>
    <s v="15k+"/>
    <n v="3525"/>
    <n v="1"/>
    <s v="Y"/>
    <s v="No"/>
    <n v="24"/>
    <n v="4"/>
    <n v="1"/>
    <n v="80"/>
    <n v="1"/>
    <n v="14"/>
    <n v="3"/>
    <n v="3"/>
    <n v="6"/>
    <n v="11"/>
  </r>
  <r>
    <x v="1116"/>
    <n v="43"/>
    <s v="36-45"/>
    <x v="1"/>
    <s v="Travel_Rarely"/>
    <n v="1179"/>
    <x v="1"/>
    <n v="2"/>
    <n v="3"/>
    <s v="Medical"/>
    <n v="1"/>
    <n v="1706"/>
    <n v="4"/>
    <x v="0"/>
    <n v="73"/>
    <n v="3"/>
    <n v="2"/>
    <s v="Sales Executive"/>
    <n v="4"/>
    <s v="Married"/>
    <n v="7847"/>
    <s v="5k-10k"/>
    <n v="6069"/>
    <n v="1"/>
    <s v="Y"/>
    <s v="Yes"/>
    <n v="17"/>
    <n v="3"/>
    <n v="1"/>
    <n v="80"/>
    <n v="1"/>
    <n v="10"/>
    <n v="3"/>
    <n v="3"/>
    <n v="8"/>
    <n v="8"/>
  </r>
  <r>
    <x v="1117"/>
    <n v="43"/>
    <s v="36-45"/>
    <x v="0"/>
    <s v="Travel_Frequently"/>
    <n v="807"/>
    <x v="0"/>
    <n v="17"/>
    <n v="3"/>
    <s v="Technical Degree"/>
    <n v="1"/>
    <n v="1767"/>
    <n v="3"/>
    <x v="0"/>
    <n v="38"/>
    <n v="2"/>
    <n v="1"/>
    <s v="Research Scientist"/>
    <n v="3"/>
    <s v="Married"/>
    <n v="2437"/>
    <s v="Upto 5k"/>
    <n v="15587"/>
    <n v="9"/>
    <s v="Y"/>
    <s v="Yes"/>
    <n v="16"/>
    <n v="3"/>
    <n v="4"/>
    <n v="80"/>
    <n v="1"/>
    <n v="6"/>
    <n v="4"/>
    <n v="3"/>
    <n v="0"/>
    <n v="0"/>
  </r>
  <r>
    <x v="1118"/>
    <n v="43"/>
    <s v="36-45"/>
    <x v="1"/>
    <s v="Travel_Rarely"/>
    <n v="244"/>
    <x v="3"/>
    <n v="2"/>
    <n v="3"/>
    <s v="Life Sciences"/>
    <n v="1"/>
    <n v="1778"/>
    <n v="2"/>
    <x v="0"/>
    <n v="97"/>
    <n v="3"/>
    <n v="1"/>
    <s v="Human Resources"/>
    <n v="4"/>
    <s v="Single"/>
    <n v="3539"/>
    <s v="Upto 5k"/>
    <n v="5033"/>
    <n v="0"/>
    <s v="Y"/>
    <s v="No"/>
    <n v="13"/>
    <n v="3"/>
    <n v="2"/>
    <n v="80"/>
    <n v="0"/>
    <n v="10"/>
    <n v="5"/>
    <n v="3"/>
    <n v="1"/>
    <n v="8"/>
  </r>
  <r>
    <x v="1119"/>
    <n v="43"/>
    <s v="36-45"/>
    <x v="1"/>
    <s v="Non-Travel"/>
    <n v="343"/>
    <x v="0"/>
    <n v="9"/>
    <n v="3"/>
    <s v="Life Sciences"/>
    <n v="1"/>
    <n v="1813"/>
    <n v="1"/>
    <x v="0"/>
    <n v="52"/>
    <n v="3"/>
    <n v="1"/>
    <s v="Research Scientist"/>
    <n v="3"/>
    <s v="Single"/>
    <n v="2438"/>
    <s v="Upto 5k"/>
    <n v="24978"/>
    <n v="4"/>
    <s v="Y"/>
    <s v="No"/>
    <n v="13"/>
    <n v="3"/>
    <n v="3"/>
    <n v="80"/>
    <n v="0"/>
    <n v="7"/>
    <n v="2"/>
    <n v="2"/>
    <n v="1"/>
    <n v="2"/>
  </r>
  <r>
    <x v="1120"/>
    <n v="43"/>
    <s v="36-45"/>
    <x v="1"/>
    <s v="Travel_Frequently"/>
    <n v="1422"/>
    <x v="1"/>
    <n v="2"/>
    <n v="4"/>
    <s v="Life Sciences"/>
    <n v="1"/>
    <n v="1849"/>
    <n v="1"/>
    <x v="0"/>
    <n v="92"/>
    <n v="3"/>
    <n v="2"/>
    <s v="Sales Executive"/>
    <n v="4"/>
    <s v="Married"/>
    <n v="5675"/>
    <s v="5k-10k"/>
    <n v="19246"/>
    <n v="1"/>
    <s v="Y"/>
    <s v="No"/>
    <n v="20"/>
    <n v="4"/>
    <n v="3"/>
    <n v="80"/>
    <n v="1"/>
    <n v="7"/>
    <n v="5"/>
    <n v="3"/>
    <n v="7"/>
    <n v="7"/>
  </r>
  <r>
    <x v="1121"/>
    <n v="43"/>
    <s v="36-45"/>
    <x v="1"/>
    <s v="Travel_Rarely"/>
    <n v="823"/>
    <x v="0"/>
    <n v="6"/>
    <n v="3"/>
    <s v="Medical"/>
    <n v="1"/>
    <n v="1866"/>
    <n v="1"/>
    <x v="1"/>
    <n v="81"/>
    <n v="2"/>
    <n v="5"/>
    <s v="Manager"/>
    <n v="3"/>
    <s v="Married"/>
    <n v="19392"/>
    <s v="15k+"/>
    <n v="22539"/>
    <n v="7"/>
    <s v="Y"/>
    <s v="No"/>
    <n v="13"/>
    <n v="3"/>
    <n v="4"/>
    <n v="80"/>
    <n v="0"/>
    <n v="21"/>
    <n v="2"/>
    <n v="3"/>
    <n v="6"/>
    <n v="14"/>
  </r>
  <r>
    <x v="1122"/>
    <n v="43"/>
    <s v="36-45"/>
    <x v="1"/>
    <s v="Travel_Rarely"/>
    <n v="574"/>
    <x v="0"/>
    <n v="11"/>
    <n v="3"/>
    <s v="Life Sciences"/>
    <n v="1"/>
    <n v="1971"/>
    <n v="1"/>
    <x v="0"/>
    <n v="30"/>
    <n v="3"/>
    <n v="3"/>
    <s v="Healthcare Representative"/>
    <n v="3"/>
    <s v="Married"/>
    <n v="7510"/>
    <s v="5k-10k"/>
    <n v="16873"/>
    <n v="1"/>
    <s v="Y"/>
    <s v="No"/>
    <n v="17"/>
    <n v="3"/>
    <n v="2"/>
    <n v="80"/>
    <n v="1"/>
    <n v="10"/>
    <n v="1"/>
    <n v="3"/>
    <n v="0"/>
    <n v="9"/>
  </r>
  <r>
    <x v="1123"/>
    <n v="44"/>
    <s v="36-45"/>
    <x v="1"/>
    <s v="Travel_Rarely"/>
    <n v="477"/>
    <x v="0"/>
    <n v="7"/>
    <n v="4"/>
    <s v="Medical"/>
    <n v="1"/>
    <n v="36"/>
    <n v="1"/>
    <x v="1"/>
    <n v="42"/>
    <n v="2"/>
    <n v="3"/>
    <s v="Healthcare Representative"/>
    <n v="4"/>
    <s v="Married"/>
    <n v="10248"/>
    <s v="10k-15k"/>
    <n v="2094"/>
    <n v="3"/>
    <s v="Y"/>
    <s v="No"/>
    <n v="14"/>
    <n v="3"/>
    <n v="4"/>
    <n v="80"/>
    <n v="1"/>
    <n v="24"/>
    <n v="4"/>
    <n v="3"/>
    <n v="5"/>
    <m/>
  </r>
  <r>
    <x v="1124"/>
    <n v="44"/>
    <s v="36-45"/>
    <x v="1"/>
    <s v="Travel_Rarely"/>
    <n v="1459"/>
    <x v="0"/>
    <n v="10"/>
    <n v="4"/>
    <s v="Other"/>
    <n v="1"/>
    <n v="40"/>
    <n v="4"/>
    <x v="0"/>
    <n v="41"/>
    <n v="3"/>
    <n v="2"/>
    <s v="Healthcare Representative"/>
    <n v="4"/>
    <s v="Married"/>
    <n v="6465"/>
    <s v="5k-10k"/>
    <n v="19121"/>
    <n v="2"/>
    <s v="Y"/>
    <s v="Yes"/>
    <n v="13"/>
    <n v="3"/>
    <n v="4"/>
    <n v="80"/>
    <n v="0"/>
    <n v="9"/>
    <n v="5"/>
    <n v="4"/>
    <n v="1"/>
    <n v="3"/>
  </r>
  <r>
    <x v="1125"/>
    <n v="44"/>
    <s v="36-45"/>
    <x v="0"/>
    <s v="Travel_Rarely"/>
    <n v="1488"/>
    <x v="1"/>
    <n v="1"/>
    <n v="5"/>
    <s v="Marketing"/>
    <n v="1"/>
    <n v="68"/>
    <n v="2"/>
    <x v="1"/>
    <n v="75"/>
    <n v="3"/>
    <n v="2"/>
    <s v="Sales Executive"/>
    <n v="1"/>
    <s v="Divorced"/>
    <n v="5454"/>
    <s v="5k-10k"/>
    <n v="4009"/>
    <n v="5"/>
    <s v="Y"/>
    <s v="Yes"/>
    <n v="21"/>
    <n v="4"/>
    <n v="3"/>
    <n v="80"/>
    <n v="1"/>
    <n v="9"/>
    <n v="2"/>
    <n v="2"/>
    <n v="1"/>
    <n v="3"/>
  </r>
  <r>
    <x v="1126"/>
    <n v="44"/>
    <s v="36-45"/>
    <x v="1"/>
    <s v="Non-Travel"/>
    <n v="489"/>
    <x v="0"/>
    <n v="23"/>
    <n v="3"/>
    <s v="Medical"/>
    <n v="1"/>
    <n v="132"/>
    <n v="2"/>
    <x v="0"/>
    <n v="67"/>
    <n v="3"/>
    <n v="2"/>
    <s v="Laboratory Technician"/>
    <n v="2"/>
    <s v="Married"/>
    <n v="2042"/>
    <s v="Upto 5k"/>
    <n v="25043"/>
    <n v="4"/>
    <s v="Y"/>
    <s v="No"/>
    <n v="12"/>
    <n v="3"/>
    <n v="3"/>
    <n v="80"/>
    <n v="1"/>
    <n v="17"/>
    <n v="3"/>
    <n v="4"/>
    <n v="1"/>
    <n v="2"/>
  </r>
  <r>
    <x v="1127"/>
    <n v="44"/>
    <s v="36-45"/>
    <x v="0"/>
    <s v="Travel_Frequently"/>
    <n v="920"/>
    <x v="0"/>
    <n v="24"/>
    <n v="3"/>
    <s v="Life Sciences"/>
    <n v="1"/>
    <n v="392"/>
    <n v="4"/>
    <x v="0"/>
    <n v="43"/>
    <n v="3"/>
    <n v="1"/>
    <s v="Laboratory Technician"/>
    <n v="3"/>
    <s v="Divorced"/>
    <n v="3161"/>
    <s v="Upto 5k"/>
    <n v="19920"/>
    <n v="3"/>
    <s v="Y"/>
    <s v="Yes"/>
    <n v="22"/>
    <n v="4"/>
    <n v="4"/>
    <n v="80"/>
    <n v="1"/>
    <n v="19"/>
    <n v="0"/>
    <n v="1"/>
    <n v="0"/>
    <n v="0"/>
  </r>
  <r>
    <x v="1128"/>
    <n v="44"/>
    <s v="36-45"/>
    <x v="1"/>
    <s v="Travel_Rarely"/>
    <n v="1112"/>
    <x v="3"/>
    <n v="1"/>
    <n v="4"/>
    <s v="Life Sciences"/>
    <n v="1"/>
    <n v="665"/>
    <n v="1"/>
    <x v="1"/>
    <n v="50"/>
    <n v="2"/>
    <n v="2"/>
    <s v="Human Resources"/>
    <n v="3"/>
    <s v="Single"/>
    <n v="5985"/>
    <s v="5k-10k"/>
    <n v="26894"/>
    <n v="4"/>
    <s v="Y"/>
    <s v="No"/>
    <n v="11"/>
    <n v="3"/>
    <n v="2"/>
    <n v="80"/>
    <n v="0"/>
    <n v="10"/>
    <n v="1"/>
    <n v="4"/>
    <n v="0"/>
    <n v="2"/>
  </r>
  <r>
    <x v="1129"/>
    <n v="44"/>
    <s v="36-45"/>
    <x v="1"/>
    <s v="Travel_Rarely"/>
    <n v="1315"/>
    <x v="0"/>
    <n v="3"/>
    <n v="4"/>
    <s v="Other"/>
    <n v="1"/>
    <n v="671"/>
    <n v="4"/>
    <x v="0"/>
    <n v="35"/>
    <n v="3"/>
    <n v="5"/>
    <s v="Manager"/>
    <n v="4"/>
    <s v="Married"/>
    <n v="19513"/>
    <s v="15k+"/>
    <n v="9358"/>
    <n v="4"/>
    <s v="Y"/>
    <s v="Yes"/>
    <n v="12"/>
    <n v="3"/>
    <n v="1"/>
    <n v="80"/>
    <n v="1"/>
    <n v="26"/>
    <n v="2"/>
    <n v="4"/>
    <n v="0"/>
    <n v="1"/>
  </r>
  <r>
    <x v="1130"/>
    <n v="44"/>
    <s v="36-45"/>
    <x v="1"/>
    <s v="Non-Travel"/>
    <n v="381"/>
    <x v="0"/>
    <n v="24"/>
    <n v="3"/>
    <s v="Medical"/>
    <n v="1"/>
    <n v="744"/>
    <n v="1"/>
    <x v="0"/>
    <n v="49"/>
    <n v="1"/>
    <n v="1"/>
    <s v="Laboratory Technician"/>
    <n v="3"/>
    <s v="Single"/>
    <n v="3708"/>
    <s v="Upto 5k"/>
    <n v="2104"/>
    <n v="2"/>
    <s v="Y"/>
    <s v="No"/>
    <n v="14"/>
    <n v="3"/>
    <n v="3"/>
    <n v="80"/>
    <n v="0"/>
    <n v="9"/>
    <n v="5"/>
    <n v="3"/>
    <n v="1"/>
    <n v="4"/>
  </r>
  <r>
    <x v="1131"/>
    <n v="44"/>
    <s v="36-45"/>
    <x v="1"/>
    <s v="Travel_Rarely"/>
    <n v="625"/>
    <x v="0"/>
    <n v="4"/>
    <n v="3"/>
    <s v="Medical"/>
    <n v="1"/>
    <n v="852"/>
    <n v="4"/>
    <x v="0"/>
    <n v="50"/>
    <n v="3"/>
    <n v="2"/>
    <s v="Healthcare Representative"/>
    <n v="2"/>
    <s v="Single"/>
    <n v="5933"/>
    <s v="5k-10k"/>
    <n v="5197"/>
    <n v="9"/>
    <s v="Y"/>
    <s v="No"/>
    <n v="12"/>
    <n v="3"/>
    <n v="4"/>
    <n v="80"/>
    <n v="0"/>
    <n v="10"/>
    <n v="2"/>
    <n v="2"/>
    <n v="2"/>
    <n v="3"/>
  </r>
  <r>
    <x v="1132"/>
    <n v="44"/>
    <s v="36-45"/>
    <x v="1"/>
    <s v="Travel_Rarely"/>
    <n v="986"/>
    <x v="0"/>
    <n v="8"/>
    <n v="4"/>
    <s v="Life Sciences"/>
    <n v="1"/>
    <n v="874"/>
    <n v="1"/>
    <x v="0"/>
    <n v="62"/>
    <n v="4"/>
    <n v="1"/>
    <s v="Laboratory Technician"/>
    <n v="4"/>
    <s v="Married"/>
    <n v="2818"/>
    <s v="Upto 5k"/>
    <n v="5044"/>
    <n v="2"/>
    <s v="Y"/>
    <s v="Yes"/>
    <n v="24"/>
    <n v="4"/>
    <n v="3"/>
    <n v="80"/>
    <n v="1"/>
    <n v="10"/>
    <n v="2"/>
    <n v="2"/>
    <n v="0"/>
    <n v="2"/>
  </r>
  <r>
    <x v="1133"/>
    <n v="44"/>
    <s v="36-45"/>
    <x v="1"/>
    <s v="Travel_Rarely"/>
    <n v="661"/>
    <x v="0"/>
    <n v="9"/>
    <n v="2"/>
    <s v="Life Sciences"/>
    <n v="1"/>
    <n v="913"/>
    <n v="2"/>
    <x v="0"/>
    <n v="61"/>
    <n v="3"/>
    <n v="1"/>
    <s v="Research Scientist"/>
    <n v="1"/>
    <s v="Married"/>
    <n v="2559"/>
    <s v="Upto 5k"/>
    <n v="7508"/>
    <n v="1"/>
    <s v="Y"/>
    <s v="Yes"/>
    <n v="13"/>
    <n v="3"/>
    <n v="4"/>
    <n v="80"/>
    <n v="0"/>
    <n v="8"/>
    <n v="0"/>
    <n v="3"/>
    <n v="7"/>
    <n v="1"/>
  </r>
  <r>
    <x v="1134"/>
    <n v="44"/>
    <s v="36-45"/>
    <x v="0"/>
    <s v="Travel_Rarely"/>
    <n v="1448"/>
    <x v="1"/>
    <n v="28"/>
    <n v="3"/>
    <s v="Medical"/>
    <n v="1"/>
    <n v="1039"/>
    <n v="4"/>
    <x v="1"/>
    <n v="53"/>
    <n v="4"/>
    <n v="4"/>
    <s v="Sales Executive"/>
    <n v="4"/>
    <s v="Married"/>
    <n v="13320"/>
    <s v="10k-15k"/>
    <n v="11737"/>
    <n v="3"/>
    <s v="Y"/>
    <s v="Yes"/>
    <n v="18"/>
    <n v="3"/>
    <n v="3"/>
    <n v="80"/>
    <n v="1"/>
    <n v="23"/>
    <n v="2"/>
    <n v="3"/>
    <n v="11"/>
    <n v="11"/>
  </r>
  <r>
    <x v="1135"/>
    <n v="44"/>
    <s v="36-45"/>
    <x v="0"/>
    <s v="Travel_Rarely"/>
    <n v="1376"/>
    <x v="3"/>
    <n v="1"/>
    <n v="2"/>
    <s v="Medical"/>
    <n v="1"/>
    <n v="1098"/>
    <n v="2"/>
    <x v="0"/>
    <n v="91"/>
    <n v="2"/>
    <n v="3"/>
    <s v="Human Resources"/>
    <n v="1"/>
    <s v="Married"/>
    <n v="10482"/>
    <s v="10k-15k"/>
    <n v="2326"/>
    <n v="9"/>
    <s v="Y"/>
    <s v="No"/>
    <n v="14"/>
    <n v="3"/>
    <n v="4"/>
    <n v="80"/>
    <n v="1"/>
    <n v="24"/>
    <n v="1"/>
    <n v="3"/>
    <n v="3"/>
    <n v="6"/>
  </r>
  <r>
    <x v="1136"/>
    <n v="44"/>
    <s v="36-45"/>
    <x v="0"/>
    <s v="Travel_Rarely"/>
    <n v="1097"/>
    <x v="0"/>
    <n v="10"/>
    <n v="4"/>
    <s v="Life Sciences"/>
    <n v="1"/>
    <n v="1200"/>
    <n v="3"/>
    <x v="0"/>
    <n v="96"/>
    <n v="3"/>
    <n v="1"/>
    <s v="Research Scientist"/>
    <n v="3"/>
    <s v="Single"/>
    <n v="2936"/>
    <s v="Upto 5k"/>
    <n v="10826"/>
    <n v="1"/>
    <s v="Y"/>
    <s v="Yes"/>
    <n v="11"/>
    <n v="3"/>
    <n v="3"/>
    <n v="80"/>
    <n v="0"/>
    <n v="6"/>
    <n v="4"/>
    <n v="3"/>
    <n v="0"/>
    <n v="2"/>
  </r>
  <r>
    <x v="1137"/>
    <n v="44"/>
    <s v="36-45"/>
    <x v="1"/>
    <s v="Non-Travel"/>
    <n v="111"/>
    <x v="0"/>
    <n v="17"/>
    <n v="3"/>
    <s v="Life Sciences"/>
    <n v="1"/>
    <n v="1206"/>
    <n v="4"/>
    <x v="0"/>
    <n v="74"/>
    <n v="1"/>
    <n v="1"/>
    <s v="Research Scientist"/>
    <n v="3"/>
    <s v="Single"/>
    <n v="2290"/>
    <s v="Upto 5k"/>
    <n v="4279"/>
    <n v="2"/>
    <s v="Y"/>
    <s v="No"/>
    <n v="13"/>
    <n v="3"/>
    <n v="4"/>
    <n v="80"/>
    <n v="0"/>
    <n v="6"/>
    <n v="3"/>
    <n v="3"/>
    <n v="0"/>
    <n v="0"/>
  </r>
  <r>
    <x v="1138"/>
    <n v="44"/>
    <s v="36-45"/>
    <x v="1"/>
    <s v="Travel_Rarely"/>
    <n v="200"/>
    <x v="0"/>
    <n v="29"/>
    <n v="4"/>
    <s v="Other"/>
    <n v="1"/>
    <n v="1225"/>
    <n v="4"/>
    <x v="0"/>
    <n v="32"/>
    <n v="3"/>
    <n v="2"/>
    <s v="Research Scientist"/>
    <n v="4"/>
    <s v="Single"/>
    <n v="4541"/>
    <s v="Upto 5k"/>
    <n v="7744"/>
    <n v="1"/>
    <s v="Y"/>
    <s v="No"/>
    <n v="25"/>
    <n v="4"/>
    <n v="2"/>
    <n v="80"/>
    <n v="0"/>
    <n v="20"/>
    <n v="3"/>
    <n v="3"/>
    <n v="13"/>
    <n v="17"/>
  </r>
  <r>
    <x v="1139"/>
    <n v="44"/>
    <s v="36-45"/>
    <x v="1"/>
    <s v="Travel_Rarely"/>
    <n v="1117"/>
    <x v="0"/>
    <n v="2"/>
    <n v="1"/>
    <s v="Life Sciences"/>
    <n v="1"/>
    <n v="1246"/>
    <n v="1"/>
    <x v="1"/>
    <n v="72"/>
    <n v="4"/>
    <n v="1"/>
    <s v="Research Scientist"/>
    <n v="4"/>
    <s v="Married"/>
    <n v="2011"/>
    <s v="Upto 5k"/>
    <n v="19982"/>
    <n v="1"/>
    <s v="Y"/>
    <s v="No"/>
    <n v="13"/>
    <n v="3"/>
    <n v="4"/>
    <n v="80"/>
    <n v="1"/>
    <n v="10"/>
    <n v="5"/>
    <n v="3"/>
    <n v="7"/>
    <n v="7"/>
  </r>
  <r>
    <x v="1140"/>
    <n v="44"/>
    <s v="36-45"/>
    <x v="1"/>
    <s v="Travel_Rarely"/>
    <n v="1099"/>
    <x v="1"/>
    <n v="5"/>
    <n v="3"/>
    <s v="Marketing"/>
    <n v="1"/>
    <n v="1267"/>
    <n v="2"/>
    <x v="0"/>
    <n v="88"/>
    <n v="3"/>
    <n v="5"/>
    <s v="Manager"/>
    <n v="2"/>
    <s v="Married"/>
    <n v="18213"/>
    <s v="15k+"/>
    <n v="8751"/>
    <n v="7"/>
    <s v="Y"/>
    <s v="No"/>
    <n v="11"/>
    <n v="3"/>
    <n v="3"/>
    <n v="80"/>
    <n v="1"/>
    <n v="26"/>
    <n v="5"/>
    <n v="3"/>
    <n v="3"/>
    <n v="10"/>
  </r>
  <r>
    <x v="1141"/>
    <n v="44"/>
    <s v="36-45"/>
    <x v="1"/>
    <s v="Travel_Rarely"/>
    <n v="1199"/>
    <x v="0"/>
    <n v="4"/>
    <n v="2"/>
    <s v="Life Sciences"/>
    <n v="1"/>
    <n v="1288"/>
    <n v="3"/>
    <x v="0"/>
    <n v="92"/>
    <n v="4"/>
    <n v="5"/>
    <s v="Manager"/>
    <n v="1"/>
    <s v="Divorced"/>
    <n v="19190"/>
    <s v="15k+"/>
    <n v="17477"/>
    <n v="1"/>
    <s v="Y"/>
    <s v="No"/>
    <n v="14"/>
    <n v="3"/>
    <n v="4"/>
    <n v="80"/>
    <n v="2"/>
    <n v="26"/>
    <n v="4"/>
    <n v="2"/>
    <n v="14"/>
    <n v="13"/>
  </r>
  <r>
    <x v="1142"/>
    <n v="44"/>
    <s v="36-45"/>
    <x v="0"/>
    <s v="Travel_Rarely"/>
    <n v="621"/>
    <x v="0"/>
    <n v="15"/>
    <n v="3"/>
    <s v="Medical"/>
    <n v="1"/>
    <n v="1295"/>
    <n v="1"/>
    <x v="1"/>
    <n v="73"/>
    <n v="3"/>
    <n v="3"/>
    <s v="Healthcare Representative"/>
    <n v="4"/>
    <s v="Married"/>
    <n v="7978"/>
    <s v="5k-10k"/>
    <n v="14075"/>
    <n v="1"/>
    <s v="Y"/>
    <s v="No"/>
    <n v="11"/>
    <n v="3"/>
    <n v="4"/>
    <n v="80"/>
    <n v="1"/>
    <n v="10"/>
    <n v="2"/>
    <n v="3"/>
    <n v="0"/>
    <n v="5"/>
  </r>
  <r>
    <x v="1143"/>
    <n v="44"/>
    <s v="36-45"/>
    <x v="0"/>
    <s v="Travel_Rarely"/>
    <n v="935"/>
    <x v="0"/>
    <n v="3"/>
    <n v="3"/>
    <s v="Life Sciences"/>
    <n v="1"/>
    <n v="1333"/>
    <n v="1"/>
    <x v="0"/>
    <n v="89"/>
    <n v="3"/>
    <n v="1"/>
    <s v="Laboratory Technician"/>
    <n v="1"/>
    <s v="Married"/>
    <n v="2362"/>
    <s v="Upto 5k"/>
    <n v="14669"/>
    <n v="4"/>
    <s v="Y"/>
    <s v="No"/>
    <n v="12"/>
    <n v="3"/>
    <n v="3"/>
    <n v="80"/>
    <n v="0"/>
    <n v="10"/>
    <n v="4"/>
    <n v="4"/>
    <n v="1"/>
    <n v="2"/>
  </r>
  <r>
    <x v="1144"/>
    <n v="44"/>
    <s v="36-45"/>
    <x v="1"/>
    <s v="Non-Travel"/>
    <n v="981"/>
    <x v="0"/>
    <n v="5"/>
    <n v="3"/>
    <s v="Life Sciences"/>
    <n v="1"/>
    <n v="1471"/>
    <n v="3"/>
    <x v="0"/>
    <n v="90"/>
    <n v="2"/>
    <n v="1"/>
    <s v="Laboratory Technician"/>
    <n v="3"/>
    <s v="Single"/>
    <n v="3162"/>
    <s v="Upto 5k"/>
    <n v="7973"/>
    <n v="3"/>
    <s v="Y"/>
    <s v="No"/>
    <n v="14"/>
    <n v="3"/>
    <n v="4"/>
    <n v="80"/>
    <n v="0"/>
    <n v="7"/>
    <n v="5"/>
    <n v="3"/>
    <n v="0"/>
    <n v="3"/>
  </r>
  <r>
    <x v="1145"/>
    <n v="44"/>
    <s v="36-45"/>
    <x v="1"/>
    <s v="Travel_Rarely"/>
    <n v="1467"/>
    <x v="0"/>
    <n v="20"/>
    <n v="3"/>
    <s v="Life Sciences"/>
    <n v="1"/>
    <n v="1475"/>
    <n v="4"/>
    <x v="0"/>
    <n v="49"/>
    <n v="3"/>
    <n v="1"/>
    <s v="Research Scientist"/>
    <n v="2"/>
    <s v="Single"/>
    <n v="3420"/>
    <s v="Upto 5k"/>
    <n v="21158"/>
    <n v="1"/>
    <s v="Y"/>
    <s v="No"/>
    <n v="13"/>
    <n v="3"/>
    <n v="3"/>
    <n v="80"/>
    <n v="0"/>
    <n v="6"/>
    <n v="3"/>
    <n v="2"/>
    <n v="1"/>
    <n v="3"/>
  </r>
  <r>
    <x v="1146"/>
    <n v="44"/>
    <s v="36-45"/>
    <x v="1"/>
    <s v="Travel_Frequently"/>
    <n v="383"/>
    <x v="1"/>
    <n v="1"/>
    <n v="5"/>
    <s v="Marketing"/>
    <n v="1"/>
    <n v="1481"/>
    <n v="1"/>
    <x v="1"/>
    <n v="79"/>
    <n v="3"/>
    <n v="2"/>
    <s v="Sales Executive"/>
    <n v="3"/>
    <s v="Married"/>
    <n v="4768"/>
    <s v="Upto 5k"/>
    <n v="9282"/>
    <n v="7"/>
    <s v="Y"/>
    <s v="No"/>
    <n v="12"/>
    <n v="3"/>
    <n v="3"/>
    <n v="80"/>
    <n v="1"/>
    <n v="11"/>
    <n v="4"/>
    <n v="2"/>
    <n v="0"/>
    <n v="0"/>
  </r>
  <r>
    <x v="1147"/>
    <n v="44"/>
    <s v="36-45"/>
    <x v="1"/>
    <s v="Travel_Frequently"/>
    <n v="1193"/>
    <x v="0"/>
    <n v="2"/>
    <n v="1"/>
    <s v="Medical"/>
    <n v="1"/>
    <n v="1496"/>
    <n v="2"/>
    <x v="0"/>
    <n v="86"/>
    <n v="3"/>
    <n v="3"/>
    <s v="Manufacturing Director"/>
    <n v="3"/>
    <s v="Single"/>
    <n v="10209"/>
    <s v="10k-15k"/>
    <n v="19719"/>
    <n v="5"/>
    <s v="Y"/>
    <s v="Yes"/>
    <n v="18"/>
    <n v="3"/>
    <n v="2"/>
    <n v="80"/>
    <n v="0"/>
    <n v="16"/>
    <n v="2"/>
    <n v="2"/>
    <n v="2"/>
    <n v="2"/>
  </r>
  <r>
    <x v="1148"/>
    <n v="44"/>
    <s v="36-45"/>
    <x v="1"/>
    <s v="Travel_Rarely"/>
    <n v="136"/>
    <x v="0"/>
    <n v="28"/>
    <n v="3"/>
    <s v="Life Sciences"/>
    <n v="1"/>
    <n v="1523"/>
    <n v="4"/>
    <x v="0"/>
    <n v="32"/>
    <n v="3"/>
    <n v="4"/>
    <s v="Research Director"/>
    <n v="1"/>
    <s v="Married"/>
    <n v="16328"/>
    <s v="15k+"/>
    <n v="22074"/>
    <n v="3"/>
    <s v="Y"/>
    <s v="No"/>
    <n v="13"/>
    <n v="3"/>
    <n v="3"/>
    <n v="80"/>
    <n v="1"/>
    <n v="24"/>
    <n v="1"/>
    <n v="4"/>
    <n v="14"/>
    <n v="17"/>
  </r>
  <r>
    <x v="1149"/>
    <n v="44"/>
    <s v="36-45"/>
    <x v="0"/>
    <s v="Travel_Rarely"/>
    <n v="1313"/>
    <x v="0"/>
    <n v="7"/>
    <n v="3"/>
    <s v="Medical"/>
    <n v="1"/>
    <n v="1608"/>
    <n v="2"/>
    <x v="1"/>
    <n v="31"/>
    <n v="3"/>
    <n v="5"/>
    <s v="Research Director"/>
    <n v="4"/>
    <s v="Divorced"/>
    <n v="19049"/>
    <s v="15k+"/>
    <n v="3549"/>
    <n v="0"/>
    <s v="Y"/>
    <s v="Yes"/>
    <n v="14"/>
    <n v="3"/>
    <n v="4"/>
    <n v="80"/>
    <n v="1"/>
    <n v="23"/>
    <n v="4"/>
    <n v="2"/>
    <n v="1"/>
    <n v="10"/>
  </r>
  <r>
    <x v="1150"/>
    <n v="44"/>
    <s v="36-45"/>
    <x v="1"/>
    <s v="Travel_Frequently"/>
    <n v="602"/>
    <x v="3"/>
    <n v="1"/>
    <n v="5"/>
    <s v="Human Resources"/>
    <n v="1"/>
    <n v="1642"/>
    <n v="1"/>
    <x v="0"/>
    <n v="37"/>
    <n v="3"/>
    <n v="2"/>
    <s v="Human Resources"/>
    <n v="4"/>
    <s v="Married"/>
    <n v="5743"/>
    <s v="5k-10k"/>
    <n v="10503"/>
    <n v="4"/>
    <s v="Y"/>
    <s v="Yes"/>
    <n v="11"/>
    <n v="3"/>
    <n v="3"/>
    <n v="80"/>
    <n v="0"/>
    <n v="14"/>
    <n v="3"/>
    <n v="3"/>
    <n v="0"/>
    <n v="2"/>
  </r>
  <r>
    <x v="1151"/>
    <n v="44"/>
    <s v="36-45"/>
    <x v="0"/>
    <s v="Travel_Rarely"/>
    <n v="528"/>
    <x v="3"/>
    <n v="1"/>
    <n v="3"/>
    <s v="Life Sciences"/>
    <n v="1"/>
    <n v="1683"/>
    <n v="3"/>
    <x v="1"/>
    <n v="44"/>
    <n v="3"/>
    <n v="1"/>
    <s v="Human Resources"/>
    <n v="4"/>
    <s v="Divorced"/>
    <n v="3195"/>
    <s v="Upto 5k"/>
    <n v="4167"/>
    <n v="4"/>
    <s v="Y"/>
    <s v="Yes"/>
    <n v="18"/>
    <n v="3"/>
    <n v="1"/>
    <n v="80"/>
    <n v="3"/>
    <n v="8"/>
    <n v="2"/>
    <n v="3"/>
    <n v="2"/>
    <n v="2"/>
  </r>
  <r>
    <x v="1152"/>
    <n v="44"/>
    <s v="36-45"/>
    <x v="0"/>
    <s v="Travel_Rarely"/>
    <n v="921"/>
    <x v="0"/>
    <n v="2"/>
    <n v="3"/>
    <s v="Life Sciences"/>
    <n v="1"/>
    <n v="1703"/>
    <n v="3"/>
    <x v="1"/>
    <n v="96"/>
    <n v="4"/>
    <n v="3"/>
    <s v="Healthcare Representative"/>
    <n v="4"/>
    <s v="Married"/>
    <n v="7879"/>
    <s v="5k-10k"/>
    <n v="14810"/>
    <n v="1"/>
    <s v="Y"/>
    <s v="Yes"/>
    <n v="19"/>
    <n v="3"/>
    <n v="2"/>
    <n v="80"/>
    <n v="1"/>
    <n v="9"/>
    <n v="2"/>
    <n v="3"/>
    <n v="6"/>
    <n v="7"/>
  </r>
  <r>
    <x v="1153"/>
    <n v="44"/>
    <s v="36-45"/>
    <x v="0"/>
    <s v="Travel_Frequently"/>
    <n v="429"/>
    <x v="0"/>
    <n v="1"/>
    <n v="2"/>
    <s v="Medical"/>
    <n v="1"/>
    <n v="1792"/>
    <n v="3"/>
    <x v="0"/>
    <n v="99"/>
    <n v="3"/>
    <n v="1"/>
    <s v="Research Scientist"/>
    <n v="2"/>
    <s v="Divorced"/>
    <n v="2342"/>
    <s v="Upto 5k"/>
    <n v="11092"/>
    <n v="1"/>
    <s v="Y"/>
    <s v="Yes"/>
    <n v="12"/>
    <n v="3"/>
    <n v="3"/>
    <n v="80"/>
    <n v="3"/>
    <n v="6"/>
    <n v="2"/>
    <n v="2"/>
    <n v="2"/>
    <n v="3"/>
  </r>
  <r>
    <x v="1154"/>
    <n v="44"/>
    <s v="36-45"/>
    <x v="1"/>
    <s v="Travel_Rarely"/>
    <n v="170"/>
    <x v="0"/>
    <n v="1"/>
    <n v="4"/>
    <s v="Life Sciences"/>
    <n v="1"/>
    <n v="1903"/>
    <n v="2"/>
    <x v="0"/>
    <n v="78"/>
    <n v="4"/>
    <n v="2"/>
    <s v="Healthcare Representative"/>
    <n v="1"/>
    <s v="Married"/>
    <n v="5033"/>
    <s v="5k-10k"/>
    <n v="9364"/>
    <n v="2"/>
    <s v="Y"/>
    <s v="No"/>
    <n v="15"/>
    <n v="3"/>
    <n v="4"/>
    <n v="80"/>
    <n v="1"/>
    <n v="10"/>
    <n v="5"/>
    <n v="3"/>
    <n v="2"/>
    <n v="2"/>
  </r>
  <r>
    <x v="1155"/>
    <n v="44"/>
    <s v="36-45"/>
    <x v="1"/>
    <s v="Travel_Rarely"/>
    <n v="1037"/>
    <x v="0"/>
    <n v="1"/>
    <n v="3"/>
    <s v="Medical"/>
    <n v="1"/>
    <n v="2020"/>
    <n v="2"/>
    <x v="0"/>
    <n v="42"/>
    <n v="3"/>
    <n v="1"/>
    <s v="Research Scientist"/>
    <n v="4"/>
    <s v="Single"/>
    <n v="2436"/>
    <s v="Upto 5k"/>
    <n v="13422"/>
    <n v="6"/>
    <s v="Y"/>
    <s v="Yes"/>
    <n v="12"/>
    <n v="3"/>
    <n v="3"/>
    <n v="80"/>
    <n v="0"/>
    <n v="6"/>
    <n v="2"/>
    <n v="3"/>
    <n v="1"/>
    <n v="2"/>
  </r>
  <r>
    <x v="1156"/>
    <n v="45"/>
    <s v="36-45"/>
    <x v="1"/>
    <s v="Travel_Rarely"/>
    <n v="1339"/>
    <x v="0"/>
    <n v="7"/>
    <n v="3"/>
    <s v="Life Sciences"/>
    <n v="1"/>
    <n v="86"/>
    <n v="2"/>
    <x v="0"/>
    <n v="59"/>
    <n v="3"/>
    <n v="3"/>
    <s v="Research Scientist"/>
    <n v="1"/>
    <s v="Divorced"/>
    <n v="9724"/>
    <s v="5k-10k"/>
    <n v="18787"/>
    <n v="2"/>
    <s v="Y"/>
    <s v="No"/>
    <n v="17"/>
    <n v="3"/>
    <n v="3"/>
    <n v="80"/>
    <n v="1"/>
    <n v="25"/>
    <n v="2"/>
    <n v="3"/>
    <n v="0"/>
    <n v="0"/>
  </r>
  <r>
    <x v="1157"/>
    <n v="45"/>
    <s v="36-45"/>
    <x v="1"/>
    <s v="Travel_Rarely"/>
    <n v="193"/>
    <x v="0"/>
    <n v="6"/>
    <n v="4"/>
    <s v="Other"/>
    <n v="1"/>
    <n v="101"/>
    <n v="4"/>
    <x v="0"/>
    <n v="52"/>
    <n v="3"/>
    <n v="3"/>
    <s v="Research Director"/>
    <n v="1"/>
    <s v="Married"/>
    <n v="13245"/>
    <s v="10k-15k"/>
    <n v="15067"/>
    <n v="4"/>
    <s v="Y"/>
    <s v="Yes"/>
    <n v="14"/>
    <n v="3"/>
    <n v="2"/>
    <n v="80"/>
    <n v="0"/>
    <n v="17"/>
    <n v="3"/>
    <n v="4"/>
    <n v="0"/>
    <m/>
  </r>
  <r>
    <x v="1158"/>
    <n v="45"/>
    <s v="36-45"/>
    <x v="1"/>
    <s v="Travel_Rarely"/>
    <n v="1316"/>
    <x v="0"/>
    <n v="29"/>
    <n v="3"/>
    <s v="Medical"/>
    <n v="1"/>
    <n v="192"/>
    <n v="3"/>
    <x v="0"/>
    <n v="83"/>
    <n v="3"/>
    <n v="1"/>
    <s v="Research Scientist"/>
    <n v="4"/>
    <s v="Single"/>
    <n v="3452"/>
    <s v="Upto 5k"/>
    <n v="9752"/>
    <n v="5"/>
    <s v="Y"/>
    <s v="No"/>
    <n v="13"/>
    <n v="3"/>
    <n v="2"/>
    <n v="80"/>
    <n v="0"/>
    <n v="9"/>
    <n v="2"/>
    <n v="2"/>
    <n v="0"/>
    <m/>
  </r>
  <r>
    <x v="1159"/>
    <n v="45"/>
    <s v="36-45"/>
    <x v="1"/>
    <s v="Travel_Rarely"/>
    <n v="194"/>
    <x v="0"/>
    <n v="9"/>
    <n v="3"/>
    <s v="Life Sciences"/>
    <n v="1"/>
    <n v="206"/>
    <n v="2"/>
    <x v="0"/>
    <n v="60"/>
    <n v="3"/>
    <n v="2"/>
    <s v="Laboratory Technician"/>
    <n v="2"/>
    <s v="Divorced"/>
    <n v="2348"/>
    <s v="Upto 5k"/>
    <n v="10901"/>
    <n v="8"/>
    <s v="Y"/>
    <s v="No"/>
    <n v="18"/>
    <n v="3"/>
    <n v="3"/>
    <n v="80"/>
    <n v="1"/>
    <n v="20"/>
    <n v="2"/>
    <n v="1"/>
    <n v="0"/>
    <n v="15"/>
  </r>
  <r>
    <x v="1160"/>
    <n v="45"/>
    <s v="36-45"/>
    <x v="0"/>
    <s v="Travel_Rarely"/>
    <n v="1268"/>
    <x v="1"/>
    <n v="4"/>
    <n v="2"/>
    <s v="Life Sciences"/>
    <n v="1"/>
    <n v="240"/>
    <n v="3"/>
    <x v="1"/>
    <n v="30"/>
    <n v="3"/>
    <n v="2"/>
    <s v="Sales Executive"/>
    <n v="1"/>
    <s v="Divorced"/>
    <n v="5006"/>
    <s v="5k-10k"/>
    <n v="6319"/>
    <n v="4"/>
    <s v="Y"/>
    <s v="Yes"/>
    <n v="11"/>
    <n v="3"/>
    <n v="1"/>
    <n v="80"/>
    <n v="1"/>
    <n v="9"/>
    <n v="3"/>
    <n v="4"/>
    <n v="0"/>
    <n v="3"/>
  </r>
  <r>
    <x v="1161"/>
    <n v="45"/>
    <s v="36-45"/>
    <x v="1"/>
    <s v="Non-Travel"/>
    <n v="1195"/>
    <x v="0"/>
    <n v="2"/>
    <n v="2"/>
    <s v="Medical"/>
    <n v="1"/>
    <n v="264"/>
    <n v="1"/>
    <x v="0"/>
    <n v="65"/>
    <n v="2"/>
    <n v="4"/>
    <s v="Manager"/>
    <n v="4"/>
    <s v="Married"/>
    <n v="16792"/>
    <s v="15k+"/>
    <n v="20462"/>
    <n v="9"/>
    <s v="Y"/>
    <s v="No"/>
    <n v="23"/>
    <n v="4"/>
    <n v="4"/>
    <n v="80"/>
    <n v="1"/>
    <n v="22"/>
    <n v="1"/>
    <n v="3"/>
    <n v="11"/>
    <n v="8"/>
  </r>
  <r>
    <x v="1162"/>
    <n v="45"/>
    <s v="36-45"/>
    <x v="1"/>
    <s v="Non-Travel"/>
    <n v="1052"/>
    <x v="1"/>
    <n v="6"/>
    <n v="3"/>
    <s v="Medical"/>
    <n v="1"/>
    <n v="302"/>
    <n v="4"/>
    <x v="1"/>
    <n v="57"/>
    <n v="2"/>
    <n v="3"/>
    <s v="Sales Executive"/>
    <n v="4"/>
    <s v="Single"/>
    <n v="8865"/>
    <s v="5k-10k"/>
    <n v="16840"/>
    <n v="6"/>
    <s v="Y"/>
    <s v="No"/>
    <n v="12"/>
    <n v="3"/>
    <n v="4"/>
    <n v="80"/>
    <n v="0"/>
    <n v="23"/>
    <n v="2"/>
    <n v="3"/>
    <n v="12"/>
    <n v="8"/>
  </r>
  <r>
    <x v="1163"/>
    <n v="45"/>
    <s v="36-45"/>
    <x v="1"/>
    <s v="Travel_Rarely"/>
    <n v="252"/>
    <x v="0"/>
    <n v="1"/>
    <n v="3"/>
    <s v="Other"/>
    <n v="1"/>
    <n v="336"/>
    <n v="3"/>
    <x v="0"/>
    <n v="70"/>
    <n v="4"/>
    <n v="5"/>
    <s v="Manager"/>
    <n v="4"/>
    <s v="Married"/>
    <n v="19202"/>
    <s v="15k+"/>
    <n v="15970"/>
    <n v="0"/>
    <s v="Y"/>
    <s v="No"/>
    <n v="11"/>
    <n v="3"/>
    <n v="3"/>
    <n v="80"/>
    <n v="1"/>
    <n v="25"/>
    <n v="2"/>
    <n v="3"/>
    <n v="1"/>
    <n v="7"/>
  </r>
  <r>
    <x v="1164"/>
    <n v="45"/>
    <s v="36-45"/>
    <x v="1"/>
    <s v="Travel_Frequently"/>
    <n v="1199"/>
    <x v="0"/>
    <n v="7"/>
    <n v="4"/>
    <s v="Life Sciences"/>
    <n v="1"/>
    <n v="341"/>
    <n v="1"/>
    <x v="0"/>
    <n v="77"/>
    <n v="4"/>
    <n v="2"/>
    <s v="Manufacturing Director"/>
    <n v="3"/>
    <s v="Married"/>
    <n v="6434"/>
    <s v="5k-10k"/>
    <n v="5118"/>
    <n v="4"/>
    <s v="Y"/>
    <s v="No"/>
    <n v="17"/>
    <n v="3"/>
    <n v="4"/>
    <n v="80"/>
    <n v="1"/>
    <n v="9"/>
    <n v="1"/>
    <n v="3"/>
    <n v="0"/>
    <m/>
  </r>
  <r>
    <x v="1165"/>
    <n v="45"/>
    <s v="36-45"/>
    <x v="1"/>
    <s v="Travel_Rarely"/>
    <n v="1385"/>
    <x v="0"/>
    <n v="20"/>
    <n v="2"/>
    <s v="Medical"/>
    <n v="1"/>
    <n v="372"/>
    <n v="3"/>
    <x v="0"/>
    <n v="79"/>
    <n v="3"/>
    <n v="4"/>
    <s v="Healthcare Representative"/>
    <n v="4"/>
    <s v="Married"/>
    <n v="13496"/>
    <s v="10k-15k"/>
    <n v="7501"/>
    <n v="0"/>
    <s v="Y"/>
    <s v="Yes"/>
    <n v="14"/>
    <n v="3"/>
    <n v="2"/>
    <n v="80"/>
    <n v="0"/>
    <n v="21"/>
    <n v="2"/>
    <n v="3"/>
    <n v="4"/>
    <n v="10"/>
  </r>
  <r>
    <x v="1166"/>
    <n v="45"/>
    <s v="36-45"/>
    <x v="1"/>
    <s v="Travel_Frequently"/>
    <n v="1249"/>
    <x v="0"/>
    <n v="7"/>
    <n v="3"/>
    <s v="Life Sciences"/>
    <n v="1"/>
    <n v="425"/>
    <n v="1"/>
    <x v="0"/>
    <n v="97"/>
    <n v="3"/>
    <n v="3"/>
    <s v="Laboratory Technician"/>
    <n v="1"/>
    <s v="Divorced"/>
    <n v="5210"/>
    <s v="5k-10k"/>
    <n v="20308"/>
    <n v="1"/>
    <s v="Y"/>
    <s v="No"/>
    <n v="18"/>
    <n v="3"/>
    <n v="1"/>
    <n v="80"/>
    <n v="1"/>
    <n v="24"/>
    <n v="2"/>
    <n v="3"/>
    <n v="9"/>
    <n v="11"/>
  </r>
  <r>
    <x v="1167"/>
    <n v="45"/>
    <s v="36-45"/>
    <x v="1"/>
    <s v="Travel_Rarely"/>
    <n v="549"/>
    <x v="0"/>
    <n v="8"/>
    <n v="4"/>
    <s v="Other"/>
    <n v="1"/>
    <n v="452"/>
    <n v="4"/>
    <x v="0"/>
    <n v="75"/>
    <n v="3"/>
    <n v="2"/>
    <s v="Research Scientist"/>
    <n v="4"/>
    <s v="Married"/>
    <n v="3697"/>
    <s v="Upto 5k"/>
    <n v="9278"/>
    <n v="9"/>
    <s v="Y"/>
    <s v="No"/>
    <n v="14"/>
    <n v="3"/>
    <n v="1"/>
    <n v="80"/>
    <n v="2"/>
    <n v="12"/>
    <n v="3"/>
    <n v="3"/>
    <n v="9"/>
    <n v="8"/>
  </r>
  <r>
    <x v="1168"/>
    <n v="45"/>
    <s v="36-45"/>
    <x v="1"/>
    <s v="Travel_Rarely"/>
    <n v="192"/>
    <x v="0"/>
    <n v="10"/>
    <n v="2"/>
    <s v="Life Sciences"/>
    <n v="1"/>
    <n v="544"/>
    <n v="1"/>
    <x v="0"/>
    <n v="69"/>
    <n v="3"/>
    <n v="1"/>
    <s v="Research Scientist"/>
    <n v="4"/>
    <s v="Married"/>
    <n v="2654"/>
    <s v="Upto 5k"/>
    <n v="9655"/>
    <n v="3"/>
    <s v="Y"/>
    <s v="No"/>
    <n v="21"/>
    <n v="4"/>
    <n v="4"/>
    <n v="80"/>
    <n v="2"/>
    <n v="8"/>
    <n v="3"/>
    <n v="2"/>
    <n v="0"/>
    <m/>
  </r>
  <r>
    <x v="1169"/>
    <n v="45"/>
    <s v="36-45"/>
    <x v="1"/>
    <s v="Travel_Rarely"/>
    <n v="561"/>
    <x v="1"/>
    <n v="2"/>
    <n v="3"/>
    <s v="Other"/>
    <n v="1"/>
    <n v="606"/>
    <n v="4"/>
    <x v="0"/>
    <n v="61"/>
    <n v="3"/>
    <n v="2"/>
    <s v="Sales Executive"/>
    <n v="2"/>
    <s v="Married"/>
    <n v="4805"/>
    <s v="Upto 5k"/>
    <n v="16177"/>
    <n v="0"/>
    <s v="Y"/>
    <s v="No"/>
    <n v="19"/>
    <n v="3"/>
    <n v="2"/>
    <n v="80"/>
    <n v="1"/>
    <n v="9"/>
    <n v="3"/>
    <n v="4"/>
    <n v="3"/>
    <n v="7"/>
  </r>
  <r>
    <x v="1170"/>
    <n v="45"/>
    <s v="36-45"/>
    <x v="0"/>
    <s v="Travel_Frequently"/>
    <n v="306"/>
    <x v="1"/>
    <n v="26"/>
    <n v="4"/>
    <s v="Life Sciences"/>
    <n v="1"/>
    <n v="684"/>
    <n v="1"/>
    <x v="1"/>
    <n v="100"/>
    <n v="3"/>
    <n v="2"/>
    <s v="Sales Executive"/>
    <n v="1"/>
    <s v="Married"/>
    <n v="4286"/>
    <s v="Upto 5k"/>
    <n v="5630"/>
    <n v="2"/>
    <s v="Y"/>
    <s v="No"/>
    <n v="14"/>
    <n v="3"/>
    <n v="4"/>
    <n v="80"/>
    <n v="2"/>
    <n v="5"/>
    <n v="4"/>
    <n v="3"/>
    <n v="0"/>
    <n v="0"/>
  </r>
  <r>
    <x v="1171"/>
    <n v="45"/>
    <s v="36-45"/>
    <x v="1"/>
    <s v="Travel_Rarely"/>
    <n v="954"/>
    <x v="1"/>
    <n v="2"/>
    <n v="2"/>
    <s v="Technical Degree"/>
    <n v="1"/>
    <n v="783"/>
    <n v="2"/>
    <x v="0"/>
    <n v="46"/>
    <n v="1"/>
    <n v="2"/>
    <s v="Sales Representative"/>
    <n v="3"/>
    <s v="Single"/>
    <n v="6632"/>
    <s v="5k-10k"/>
    <n v="12388"/>
    <n v="0"/>
    <s v="Y"/>
    <s v="No"/>
    <n v="13"/>
    <n v="3"/>
    <n v="1"/>
    <n v="80"/>
    <n v="0"/>
    <n v="9"/>
    <n v="3"/>
    <n v="3"/>
    <n v="3"/>
    <n v="1"/>
  </r>
  <r>
    <x v="1172"/>
    <n v="45"/>
    <s v="36-45"/>
    <x v="1"/>
    <s v="Travel_Rarely"/>
    <n v="252"/>
    <x v="0"/>
    <n v="2"/>
    <n v="3"/>
    <s v="Life Sciences"/>
    <n v="1"/>
    <n v="834"/>
    <n v="2"/>
    <x v="1"/>
    <n v="95"/>
    <n v="2"/>
    <n v="1"/>
    <s v="Research Scientist"/>
    <n v="3"/>
    <s v="Single"/>
    <n v="2274"/>
    <s v="Upto 5k"/>
    <n v="6153"/>
    <n v="1"/>
    <s v="Y"/>
    <s v="No"/>
    <n v="14"/>
    <n v="3"/>
    <n v="4"/>
    <n v="80"/>
    <n v="0"/>
    <n v="1"/>
    <n v="3"/>
    <n v="3"/>
    <n v="0"/>
    <n v="0"/>
  </r>
  <r>
    <x v="1173"/>
    <n v="45"/>
    <s v="36-45"/>
    <x v="1"/>
    <s v="Travel_Rarely"/>
    <n v="930"/>
    <x v="1"/>
    <n v="9"/>
    <n v="3"/>
    <s v="Marketing"/>
    <n v="1"/>
    <n v="864"/>
    <n v="4"/>
    <x v="0"/>
    <n v="74"/>
    <n v="3"/>
    <n v="3"/>
    <s v="Sales Executive"/>
    <n v="1"/>
    <s v="Divorced"/>
    <n v="10761"/>
    <s v="10k-15k"/>
    <n v="19239"/>
    <n v="4"/>
    <s v="Y"/>
    <s v="Yes"/>
    <n v="12"/>
    <n v="3"/>
    <n v="3"/>
    <n v="80"/>
    <n v="1"/>
    <n v="18"/>
    <n v="2"/>
    <n v="3"/>
    <n v="0"/>
    <n v="2"/>
  </r>
  <r>
    <x v="1174"/>
    <n v="45"/>
    <s v="36-45"/>
    <x v="1"/>
    <s v="Non-Travel"/>
    <n v="805"/>
    <x v="0"/>
    <n v="4"/>
    <n v="2"/>
    <s v="Life Sciences"/>
    <n v="1"/>
    <n v="972"/>
    <n v="3"/>
    <x v="0"/>
    <n v="57"/>
    <n v="3"/>
    <n v="2"/>
    <s v="Laboratory Technician"/>
    <n v="2"/>
    <s v="Married"/>
    <n v="4447"/>
    <s v="Upto 5k"/>
    <n v="23163"/>
    <n v="1"/>
    <s v="Y"/>
    <s v="No"/>
    <n v="12"/>
    <n v="3"/>
    <n v="2"/>
    <n v="80"/>
    <n v="0"/>
    <n v="9"/>
    <n v="5"/>
    <n v="2"/>
    <n v="0"/>
    <n v="8"/>
  </r>
  <r>
    <x v="1175"/>
    <n v="45"/>
    <s v="36-45"/>
    <x v="1"/>
    <s v="Travel_Rarely"/>
    <n v="974"/>
    <x v="0"/>
    <n v="1"/>
    <n v="4"/>
    <s v="Medical"/>
    <n v="1"/>
    <n v="996"/>
    <n v="4"/>
    <x v="1"/>
    <n v="91"/>
    <n v="3"/>
    <n v="1"/>
    <s v="Laboratory Technician"/>
    <n v="4"/>
    <s v="Divorced"/>
    <n v="2270"/>
    <s v="Upto 5k"/>
    <n v="11005"/>
    <n v="3"/>
    <s v="Y"/>
    <s v="No"/>
    <n v="14"/>
    <n v="3"/>
    <n v="4"/>
    <n v="80"/>
    <n v="2"/>
    <n v="8"/>
    <n v="2"/>
    <n v="3"/>
    <n v="0"/>
    <n v="2"/>
  </r>
  <r>
    <x v="1176"/>
    <n v="45"/>
    <s v="36-45"/>
    <x v="1"/>
    <s v="Non-Travel"/>
    <n v="248"/>
    <x v="0"/>
    <n v="23"/>
    <n v="2"/>
    <s v="Life Sciences"/>
    <n v="1"/>
    <n v="1002"/>
    <n v="4"/>
    <x v="0"/>
    <n v="42"/>
    <n v="3"/>
    <n v="2"/>
    <s v="Laboratory Technician"/>
    <n v="1"/>
    <s v="Married"/>
    <n v="3633"/>
    <s v="Upto 5k"/>
    <n v="14039"/>
    <n v="1"/>
    <s v="Y"/>
    <s v="Yes"/>
    <n v="15"/>
    <n v="3"/>
    <n v="3"/>
    <n v="80"/>
    <n v="1"/>
    <n v="9"/>
    <n v="2"/>
    <n v="3"/>
    <n v="0"/>
    <n v="8"/>
  </r>
  <r>
    <x v="1177"/>
    <n v="45"/>
    <s v="36-45"/>
    <x v="1"/>
    <s v="Travel_Rarely"/>
    <n v="1234"/>
    <x v="1"/>
    <n v="11"/>
    <n v="2"/>
    <s v="Life Sciences"/>
    <n v="1"/>
    <n v="1045"/>
    <n v="4"/>
    <x v="1"/>
    <n v="90"/>
    <n v="3"/>
    <n v="4"/>
    <s v="Manager"/>
    <n v="4"/>
    <s v="Married"/>
    <n v="17650"/>
    <s v="15k+"/>
    <n v="5404"/>
    <n v="3"/>
    <s v="Y"/>
    <s v="No"/>
    <n v="13"/>
    <n v="3"/>
    <n v="2"/>
    <n v="80"/>
    <n v="1"/>
    <n v="26"/>
    <n v="4"/>
    <n v="4"/>
    <n v="1"/>
    <n v="1"/>
  </r>
  <r>
    <x v="1178"/>
    <n v="45"/>
    <s v="36-45"/>
    <x v="1"/>
    <s v="Travel_Rarely"/>
    <n v="788"/>
    <x v="3"/>
    <n v="24"/>
    <n v="4"/>
    <s v="Medical"/>
    <n v="1"/>
    <n v="1049"/>
    <n v="2"/>
    <x v="0"/>
    <n v="36"/>
    <n v="3"/>
    <n v="1"/>
    <s v="Human Resources"/>
    <n v="2"/>
    <s v="Single"/>
    <n v="2177"/>
    <s v="Upto 5k"/>
    <n v="8318"/>
    <n v="1"/>
    <s v="Y"/>
    <s v="No"/>
    <n v="16"/>
    <n v="3"/>
    <n v="1"/>
    <n v="80"/>
    <n v="0"/>
    <n v="6"/>
    <n v="3"/>
    <n v="3"/>
    <n v="0"/>
    <n v="4"/>
  </r>
  <r>
    <x v="1179"/>
    <n v="45"/>
    <s v="36-45"/>
    <x v="1"/>
    <s v="Non-Travel"/>
    <n v="1050"/>
    <x v="1"/>
    <n v="9"/>
    <n v="4"/>
    <s v="Life Sciences"/>
    <n v="1"/>
    <n v="1117"/>
    <n v="2"/>
    <x v="1"/>
    <n v="65"/>
    <n v="2"/>
    <n v="2"/>
    <s v="Sales Executive"/>
    <n v="3"/>
    <s v="Married"/>
    <n v="5593"/>
    <s v="5k-10k"/>
    <n v="17970"/>
    <n v="1"/>
    <s v="Y"/>
    <s v="No"/>
    <n v="13"/>
    <n v="3"/>
    <n v="4"/>
    <n v="80"/>
    <n v="1"/>
    <n v="15"/>
    <n v="2"/>
    <n v="3"/>
    <n v="4"/>
    <n v="12"/>
  </r>
  <r>
    <x v="1180"/>
    <n v="45"/>
    <s v="36-45"/>
    <x v="0"/>
    <s v="Travel_Rarely"/>
    <n v="1457"/>
    <x v="0"/>
    <n v="7"/>
    <n v="3"/>
    <s v="Medical"/>
    <n v="1"/>
    <n v="1195"/>
    <n v="1"/>
    <x v="1"/>
    <n v="83"/>
    <n v="3"/>
    <n v="1"/>
    <s v="Research Scientist"/>
    <n v="3"/>
    <s v="Married"/>
    <n v="4477"/>
    <s v="Upto 5k"/>
    <n v="20100"/>
    <n v="4"/>
    <s v="Y"/>
    <s v="Yes"/>
    <n v="19"/>
    <n v="3"/>
    <n v="3"/>
    <n v="80"/>
    <n v="1"/>
    <n v="7"/>
    <n v="2"/>
    <n v="2"/>
    <n v="0"/>
    <n v="2"/>
  </r>
  <r>
    <x v="1181"/>
    <n v="45"/>
    <s v="36-45"/>
    <x v="0"/>
    <s v="Travel_Rarely"/>
    <n v="1449"/>
    <x v="1"/>
    <n v="2"/>
    <n v="3"/>
    <s v="Marketing"/>
    <n v="1"/>
    <n v="1277"/>
    <n v="1"/>
    <x v="1"/>
    <n v="94"/>
    <n v="1"/>
    <n v="5"/>
    <s v="Manager"/>
    <n v="2"/>
    <s v="Single"/>
    <n v="18824"/>
    <s v="15k+"/>
    <n v="2493"/>
    <n v="2"/>
    <s v="Y"/>
    <s v="Yes"/>
    <n v="16"/>
    <n v="3"/>
    <n v="1"/>
    <n v="80"/>
    <n v="0"/>
    <n v="26"/>
    <n v="2"/>
    <n v="3"/>
    <n v="1"/>
    <n v="11"/>
  </r>
  <r>
    <x v="1182"/>
    <n v="45"/>
    <s v="36-45"/>
    <x v="1"/>
    <s v="Travel_Frequently"/>
    <n v="364"/>
    <x v="0"/>
    <n v="25"/>
    <n v="3"/>
    <s v="Medical"/>
    <n v="1"/>
    <n v="1306"/>
    <n v="2"/>
    <x v="1"/>
    <n v="83"/>
    <n v="3"/>
    <n v="5"/>
    <s v="Manager"/>
    <n v="2"/>
    <s v="Single"/>
    <n v="18061"/>
    <s v="15k+"/>
    <n v="13035"/>
    <n v="3"/>
    <s v="Y"/>
    <s v="No"/>
    <n v="22"/>
    <n v="4"/>
    <n v="3"/>
    <n v="80"/>
    <n v="0"/>
    <n v="22"/>
    <n v="4"/>
    <n v="3"/>
    <n v="0"/>
    <n v="0"/>
  </r>
  <r>
    <x v="1183"/>
    <n v="45"/>
    <s v="36-45"/>
    <x v="1"/>
    <s v="Travel_Rarely"/>
    <n v="1038"/>
    <x v="0"/>
    <n v="20"/>
    <n v="3"/>
    <s v="Medical"/>
    <n v="1"/>
    <n v="1460"/>
    <n v="2"/>
    <x v="0"/>
    <n v="95"/>
    <n v="1"/>
    <n v="3"/>
    <s v="Healthcare Representative"/>
    <n v="1"/>
    <s v="Divorced"/>
    <n v="10851"/>
    <s v="10k-15k"/>
    <n v="19863"/>
    <n v="2"/>
    <s v="Y"/>
    <s v="Yes"/>
    <n v="18"/>
    <n v="3"/>
    <n v="2"/>
    <n v="80"/>
    <n v="1"/>
    <n v="24"/>
    <n v="2"/>
    <n v="3"/>
    <n v="0"/>
    <n v="7"/>
  </r>
  <r>
    <x v="1184"/>
    <n v="45"/>
    <s v="36-45"/>
    <x v="1"/>
    <s v="Travel_Rarely"/>
    <n v="1448"/>
    <x v="0"/>
    <n v="29"/>
    <n v="3"/>
    <s v="Technical Degree"/>
    <n v="1"/>
    <n v="1465"/>
    <n v="2"/>
    <x v="0"/>
    <n v="55"/>
    <n v="3"/>
    <n v="3"/>
    <s v="Manufacturing Director"/>
    <n v="4"/>
    <s v="Married"/>
    <n v="9380"/>
    <s v="5k-10k"/>
    <n v="14720"/>
    <n v="4"/>
    <s v="Y"/>
    <s v="Yes"/>
    <n v="18"/>
    <n v="3"/>
    <n v="4"/>
    <n v="80"/>
    <n v="2"/>
    <n v="10"/>
    <n v="4"/>
    <n v="4"/>
    <n v="1"/>
    <n v="2"/>
  </r>
  <r>
    <x v="1185"/>
    <n v="45"/>
    <s v="36-45"/>
    <x v="1"/>
    <s v="Travel_Rarely"/>
    <n v="950"/>
    <x v="0"/>
    <n v="28"/>
    <n v="3"/>
    <s v="Technical Degree"/>
    <n v="1"/>
    <n v="1546"/>
    <n v="4"/>
    <x v="0"/>
    <n v="97"/>
    <n v="3"/>
    <n v="1"/>
    <s v="Research Scientist"/>
    <n v="4"/>
    <s v="Married"/>
    <n v="2132"/>
    <s v="Upto 5k"/>
    <n v="4585"/>
    <n v="4"/>
    <s v="Y"/>
    <s v="No"/>
    <n v="20"/>
    <n v="4"/>
    <n v="4"/>
    <n v="80"/>
    <n v="1"/>
    <n v="8"/>
    <n v="3"/>
    <n v="3"/>
    <n v="0"/>
    <n v="3"/>
  </r>
  <r>
    <x v="1186"/>
    <n v="45"/>
    <s v="36-45"/>
    <x v="1"/>
    <s v="Travel_Rarely"/>
    <n v="538"/>
    <x v="0"/>
    <n v="1"/>
    <n v="4"/>
    <s v="Technical Degree"/>
    <n v="1"/>
    <n v="1553"/>
    <n v="1"/>
    <x v="0"/>
    <n v="66"/>
    <n v="3"/>
    <n v="3"/>
    <s v="Healthcare Representative"/>
    <n v="2"/>
    <s v="Divorced"/>
    <n v="7441"/>
    <s v="5k-10k"/>
    <n v="20933"/>
    <n v="1"/>
    <s v="Y"/>
    <s v="No"/>
    <n v="12"/>
    <n v="3"/>
    <n v="1"/>
    <n v="80"/>
    <n v="3"/>
    <n v="10"/>
    <n v="4"/>
    <n v="3"/>
    <n v="7"/>
    <n v="7"/>
  </r>
  <r>
    <x v="1187"/>
    <n v="45"/>
    <s v="36-45"/>
    <x v="0"/>
    <s v="Travel_Rarely"/>
    <n v="1015"/>
    <x v="0"/>
    <n v="5"/>
    <n v="5"/>
    <s v="Medical"/>
    <n v="1"/>
    <n v="1611"/>
    <n v="3"/>
    <x v="1"/>
    <n v="50"/>
    <n v="1"/>
    <n v="2"/>
    <s v="Laboratory Technician"/>
    <n v="1"/>
    <s v="Single"/>
    <n v="5769"/>
    <s v="5k-10k"/>
    <n v="23447"/>
    <n v="1"/>
    <s v="Y"/>
    <s v="Yes"/>
    <n v="14"/>
    <n v="3"/>
    <n v="1"/>
    <n v="80"/>
    <n v="0"/>
    <n v="10"/>
    <n v="3"/>
    <n v="3"/>
    <n v="1"/>
    <n v="4"/>
  </r>
  <r>
    <x v="1188"/>
    <n v="45"/>
    <s v="36-45"/>
    <x v="1"/>
    <s v="Non-Travel"/>
    <n v="336"/>
    <x v="1"/>
    <n v="26"/>
    <n v="3"/>
    <s v="Marketing"/>
    <n v="1"/>
    <n v="1612"/>
    <n v="1"/>
    <x v="0"/>
    <n v="52"/>
    <n v="2"/>
    <n v="2"/>
    <s v="Sales Executive"/>
    <n v="1"/>
    <s v="Married"/>
    <n v="4385"/>
    <s v="Upto 5k"/>
    <n v="24162"/>
    <n v="1"/>
    <s v="Y"/>
    <s v="No"/>
    <n v="15"/>
    <n v="3"/>
    <n v="1"/>
    <n v="80"/>
    <n v="1"/>
    <n v="10"/>
    <n v="2"/>
    <n v="3"/>
    <n v="4"/>
    <n v="5"/>
  </r>
  <r>
    <x v="1189"/>
    <n v="45"/>
    <s v="36-45"/>
    <x v="1"/>
    <s v="Travel_Rarely"/>
    <n v="1329"/>
    <x v="0"/>
    <n v="2"/>
    <n v="2"/>
    <s v="Other"/>
    <n v="1"/>
    <n v="1635"/>
    <n v="4"/>
    <x v="1"/>
    <n v="59"/>
    <n v="2"/>
    <n v="2"/>
    <s v="Manufacturing Director"/>
    <n v="4"/>
    <s v="Divorced"/>
    <n v="5770"/>
    <s v="5k-10k"/>
    <n v="5388"/>
    <n v="1"/>
    <s v="Y"/>
    <s v="No"/>
    <n v="19"/>
    <n v="3"/>
    <n v="1"/>
    <n v="80"/>
    <n v="2"/>
    <n v="10"/>
    <n v="3"/>
    <n v="3"/>
    <n v="3"/>
    <n v="9"/>
  </r>
  <r>
    <x v="1190"/>
    <n v="45"/>
    <s v="36-45"/>
    <x v="1"/>
    <s v="Non-Travel"/>
    <n v="1238"/>
    <x v="0"/>
    <n v="1"/>
    <n v="1"/>
    <s v="Life Sciences"/>
    <n v="1"/>
    <n v="1712"/>
    <n v="3"/>
    <x v="0"/>
    <n v="74"/>
    <n v="2"/>
    <n v="3"/>
    <s v="Healthcare Representative"/>
    <n v="3"/>
    <s v="Married"/>
    <n v="10748"/>
    <s v="10k-15k"/>
    <n v="3395"/>
    <n v="3"/>
    <s v="Y"/>
    <s v="No"/>
    <n v="23"/>
    <n v="4"/>
    <n v="4"/>
    <n v="80"/>
    <n v="1"/>
    <n v="25"/>
    <n v="3"/>
    <n v="2"/>
    <n v="14"/>
    <n v="4"/>
  </r>
  <r>
    <x v="1191"/>
    <n v="45"/>
    <s v="36-45"/>
    <x v="1"/>
    <s v="Travel_Rarely"/>
    <n v="1005"/>
    <x v="0"/>
    <n v="28"/>
    <n v="2"/>
    <s v="Technical Degree"/>
    <n v="1"/>
    <n v="1719"/>
    <n v="4"/>
    <x v="1"/>
    <n v="48"/>
    <n v="2"/>
    <n v="4"/>
    <s v="Research Director"/>
    <n v="2"/>
    <s v="Single"/>
    <n v="16704"/>
    <s v="15k+"/>
    <n v="17119"/>
    <n v="1"/>
    <s v="Y"/>
    <s v="No"/>
    <n v="11"/>
    <n v="3"/>
    <n v="3"/>
    <n v="80"/>
    <n v="0"/>
    <n v="21"/>
    <n v="2"/>
    <n v="3"/>
    <n v="8"/>
    <n v="6"/>
  </r>
  <r>
    <x v="1192"/>
    <n v="45"/>
    <s v="36-45"/>
    <x v="1"/>
    <s v="Travel_Rarely"/>
    <n v="176"/>
    <x v="3"/>
    <n v="4"/>
    <n v="3"/>
    <s v="Life Sciences"/>
    <n v="1"/>
    <n v="1744"/>
    <n v="3"/>
    <x v="1"/>
    <n v="56"/>
    <n v="1"/>
    <n v="3"/>
    <s v="Human Resources"/>
    <n v="3"/>
    <s v="Married"/>
    <n v="9756"/>
    <s v="5k-10k"/>
    <n v="6595"/>
    <n v="4"/>
    <s v="Y"/>
    <s v="No"/>
    <n v="21"/>
    <n v="4"/>
    <n v="3"/>
    <n v="80"/>
    <n v="2"/>
    <n v="9"/>
    <n v="2"/>
    <n v="4"/>
    <n v="0"/>
    <n v="3"/>
  </r>
  <r>
    <x v="1193"/>
    <n v="45"/>
    <s v="36-45"/>
    <x v="1"/>
    <s v="Non-Travel"/>
    <n v="589"/>
    <x v="1"/>
    <n v="2"/>
    <n v="4"/>
    <s v="Life Sciences"/>
    <n v="1"/>
    <n v="1845"/>
    <n v="3"/>
    <x v="1"/>
    <n v="67"/>
    <n v="3"/>
    <n v="2"/>
    <s v="Sales Executive"/>
    <n v="3"/>
    <s v="Married"/>
    <n v="5154"/>
    <s v="5k-10k"/>
    <n v="19665"/>
    <n v="4"/>
    <s v="Y"/>
    <s v="No"/>
    <n v="22"/>
    <n v="4"/>
    <n v="2"/>
    <n v="80"/>
    <n v="2"/>
    <n v="10"/>
    <n v="3"/>
    <n v="4"/>
    <n v="5"/>
    <n v="7"/>
  </r>
  <r>
    <x v="1194"/>
    <n v="45"/>
    <s v="36-45"/>
    <x v="1"/>
    <s v="Travel_Rarely"/>
    <n v="556"/>
    <x v="0"/>
    <n v="25"/>
    <n v="2"/>
    <s v="Life Sciences"/>
    <n v="1"/>
    <n v="1888"/>
    <n v="2"/>
    <x v="1"/>
    <n v="93"/>
    <n v="2"/>
    <n v="2"/>
    <s v="Manufacturing Director"/>
    <n v="4"/>
    <s v="Married"/>
    <n v="5906"/>
    <s v="5k-10k"/>
    <n v="23888"/>
    <n v="0"/>
    <s v="Y"/>
    <s v="No"/>
    <n v="13"/>
    <n v="3"/>
    <n v="4"/>
    <n v="80"/>
    <n v="2"/>
    <n v="10"/>
    <n v="2"/>
    <n v="2"/>
    <n v="3"/>
    <n v="8"/>
  </r>
  <r>
    <x v="1195"/>
    <n v="45"/>
    <s v="36-45"/>
    <x v="1"/>
    <s v="Travel_Frequently"/>
    <n v="1297"/>
    <x v="0"/>
    <n v="1"/>
    <n v="4"/>
    <s v="Medical"/>
    <n v="1"/>
    <n v="1922"/>
    <n v="2"/>
    <x v="0"/>
    <n v="44"/>
    <n v="3"/>
    <n v="2"/>
    <s v="Healthcare Representative"/>
    <n v="3"/>
    <s v="Single"/>
    <n v="5399"/>
    <s v="5k-10k"/>
    <n v="14511"/>
    <n v="4"/>
    <s v="Y"/>
    <s v="No"/>
    <n v="12"/>
    <n v="3"/>
    <n v="3"/>
    <n v="80"/>
    <n v="0"/>
    <n v="12"/>
    <n v="3"/>
    <n v="3"/>
    <n v="0"/>
    <n v="3"/>
  </r>
  <r>
    <x v="1196"/>
    <n v="45"/>
    <s v="36-45"/>
    <x v="1"/>
    <s v="Travel_Rarely"/>
    <n v="374"/>
    <x v="1"/>
    <n v="20"/>
    <n v="3"/>
    <s v="Life Sciences"/>
    <n v="1"/>
    <n v="2046"/>
    <n v="4"/>
    <x v="1"/>
    <n v="50"/>
    <n v="3"/>
    <n v="2"/>
    <s v="Sales Executive"/>
    <n v="3"/>
    <s v="Single"/>
    <n v="4850"/>
    <s v="Upto 5k"/>
    <n v="23333"/>
    <n v="8"/>
    <s v="Y"/>
    <s v="No"/>
    <n v="15"/>
    <n v="3"/>
    <n v="3"/>
    <n v="80"/>
    <n v="0"/>
    <n v="8"/>
    <n v="3"/>
    <n v="3"/>
    <n v="0"/>
    <n v="1"/>
  </r>
  <r>
    <x v="1197"/>
    <n v="46"/>
    <s v="46-55"/>
    <x v="1"/>
    <s v="Travel_Rarely"/>
    <n v="705"/>
    <x v="1"/>
    <n v="2"/>
    <n v="4"/>
    <s v="Marketing"/>
    <n v="1"/>
    <n v="38"/>
    <n v="2"/>
    <x v="1"/>
    <n v="83"/>
    <n v="3"/>
    <n v="5"/>
    <s v="Manager"/>
    <n v="1"/>
    <s v="Single"/>
    <n v="18947"/>
    <s v="15k+"/>
    <n v="22822"/>
    <n v="3"/>
    <s v="Y"/>
    <s v="No"/>
    <n v="12"/>
    <n v="3"/>
    <n v="4"/>
    <n v="80"/>
    <n v="0"/>
    <n v="22"/>
    <n v="2"/>
    <n v="2"/>
    <n v="2"/>
    <m/>
  </r>
  <r>
    <x v="1198"/>
    <n v="46"/>
    <s v="46-55"/>
    <x v="1"/>
    <s v="Travel_Frequently"/>
    <n v="1211"/>
    <x v="1"/>
    <n v="5"/>
    <n v="4"/>
    <s v="Marketing"/>
    <n v="1"/>
    <n v="62"/>
    <n v="1"/>
    <x v="0"/>
    <n v="98"/>
    <n v="3"/>
    <n v="2"/>
    <s v="Sales Executive"/>
    <n v="4"/>
    <s v="Single"/>
    <n v="5772"/>
    <s v="5k-10k"/>
    <n v="20445"/>
    <n v="4"/>
    <s v="Y"/>
    <s v="Yes"/>
    <n v="21"/>
    <n v="4"/>
    <n v="3"/>
    <n v="80"/>
    <n v="0"/>
    <n v="14"/>
    <n v="4"/>
    <n v="3"/>
    <n v="0"/>
    <n v="8"/>
  </r>
  <r>
    <x v="1199"/>
    <n v="46"/>
    <s v="46-55"/>
    <x v="1"/>
    <s v="Travel_Rarely"/>
    <n v="945"/>
    <x v="3"/>
    <n v="5"/>
    <n v="2"/>
    <s v="Medical"/>
    <n v="1"/>
    <n v="103"/>
    <n v="2"/>
    <x v="0"/>
    <n v="80"/>
    <n v="3"/>
    <n v="2"/>
    <s v="Human Resources"/>
    <n v="2"/>
    <s v="Divorced"/>
    <n v="5021"/>
    <s v="5k-10k"/>
    <n v="10425"/>
    <n v="8"/>
    <s v="Y"/>
    <s v="Yes"/>
    <n v="22"/>
    <n v="4"/>
    <n v="4"/>
    <n v="80"/>
    <n v="1"/>
    <n v="16"/>
    <n v="2"/>
    <n v="3"/>
    <n v="0"/>
    <n v="2"/>
  </r>
  <r>
    <x v="1200"/>
    <n v="46"/>
    <s v="46-55"/>
    <x v="0"/>
    <s v="Travel_Rarely"/>
    <n v="669"/>
    <x v="1"/>
    <n v="9"/>
    <n v="2"/>
    <s v="Medical"/>
    <n v="1"/>
    <n v="118"/>
    <n v="3"/>
    <x v="0"/>
    <n v="64"/>
    <n v="2"/>
    <n v="3"/>
    <s v="Sales Executive"/>
    <n v="4"/>
    <s v="Single"/>
    <n v="9619"/>
    <s v="5k-10k"/>
    <n v="13596"/>
    <n v="1"/>
    <s v="Y"/>
    <s v="No"/>
    <n v="16"/>
    <n v="3"/>
    <n v="4"/>
    <n v="80"/>
    <n v="0"/>
    <n v="9"/>
    <n v="3"/>
    <n v="3"/>
    <n v="4"/>
    <n v="7"/>
  </r>
  <r>
    <x v="1201"/>
    <n v="46"/>
    <s v="46-55"/>
    <x v="1"/>
    <s v="Travel_Frequently"/>
    <n v="638"/>
    <x v="0"/>
    <n v="1"/>
    <n v="3"/>
    <s v="Medical"/>
    <n v="1"/>
    <n v="124"/>
    <n v="3"/>
    <x v="0"/>
    <n v="40"/>
    <n v="2"/>
    <n v="3"/>
    <s v="Healthcare Representative"/>
    <n v="1"/>
    <s v="Married"/>
    <n v="10673"/>
    <s v="10k-15k"/>
    <n v="3142"/>
    <n v="2"/>
    <s v="Y"/>
    <s v="Yes"/>
    <n v="13"/>
    <n v="3"/>
    <n v="3"/>
    <n v="80"/>
    <n v="1"/>
    <n v="21"/>
    <n v="5"/>
    <n v="2"/>
    <n v="9"/>
    <n v="5"/>
  </r>
  <r>
    <x v="1202"/>
    <n v="46"/>
    <s v="46-55"/>
    <x v="1"/>
    <s v="Travel_Rarely"/>
    <n v="526"/>
    <x v="1"/>
    <n v="1"/>
    <n v="2"/>
    <s v="Marketing"/>
    <n v="1"/>
    <n v="244"/>
    <n v="2"/>
    <x v="1"/>
    <n v="92"/>
    <n v="3"/>
    <n v="3"/>
    <s v="Sales Executive"/>
    <n v="1"/>
    <s v="Divorced"/>
    <n v="10453"/>
    <s v="10k-15k"/>
    <n v="2137"/>
    <n v="1"/>
    <s v="Y"/>
    <s v="No"/>
    <n v="25"/>
    <n v="4"/>
    <n v="3"/>
    <n v="80"/>
    <n v="3"/>
    <n v="24"/>
    <n v="2"/>
    <n v="3"/>
    <n v="15"/>
    <n v="7"/>
  </r>
  <r>
    <x v="1203"/>
    <n v="46"/>
    <s v="46-55"/>
    <x v="1"/>
    <s v="Travel_Rarely"/>
    <n v="644"/>
    <x v="0"/>
    <n v="1"/>
    <n v="4"/>
    <s v="Medical"/>
    <n v="1"/>
    <n v="288"/>
    <n v="4"/>
    <x v="0"/>
    <n v="97"/>
    <n v="3"/>
    <n v="3"/>
    <s v="Healthcare Representative"/>
    <n v="1"/>
    <s v="Divorced"/>
    <n v="9396"/>
    <s v="5k-10k"/>
    <n v="12368"/>
    <n v="7"/>
    <s v="Y"/>
    <s v="No"/>
    <n v="16"/>
    <n v="3"/>
    <n v="3"/>
    <n v="80"/>
    <n v="1"/>
    <n v="17"/>
    <n v="3"/>
    <n v="3"/>
    <n v="0"/>
    <m/>
  </r>
  <r>
    <x v="1204"/>
    <n v="46"/>
    <s v="46-55"/>
    <x v="0"/>
    <s v="Travel_Rarely"/>
    <n v="488"/>
    <x v="1"/>
    <n v="2"/>
    <n v="3"/>
    <s v="Technical Degree"/>
    <n v="1"/>
    <n v="363"/>
    <n v="3"/>
    <x v="1"/>
    <n v="75"/>
    <n v="1"/>
    <n v="4"/>
    <s v="Manager"/>
    <n v="2"/>
    <s v="Married"/>
    <n v="16872"/>
    <s v="15k+"/>
    <n v="14977"/>
    <n v="3"/>
    <s v="Y"/>
    <s v="Yes"/>
    <n v="12"/>
    <n v="3"/>
    <n v="2"/>
    <n v="80"/>
    <n v="1"/>
    <n v="28"/>
    <n v="2"/>
    <n v="2"/>
    <n v="7"/>
    <n v="7"/>
  </r>
  <r>
    <x v="1205"/>
    <n v="46"/>
    <s v="46-55"/>
    <x v="1"/>
    <s v="Non-Travel"/>
    <n v="1144"/>
    <x v="0"/>
    <n v="7"/>
    <n v="4"/>
    <s v="Medical"/>
    <n v="1"/>
    <n v="487"/>
    <n v="3"/>
    <x v="1"/>
    <n v="30"/>
    <n v="3"/>
    <n v="2"/>
    <s v="Manufacturing Director"/>
    <n v="3"/>
    <s v="Married"/>
    <n v="5258"/>
    <s v="5k-10k"/>
    <n v="16044"/>
    <n v="2"/>
    <s v="Y"/>
    <s v="No"/>
    <n v="14"/>
    <n v="3"/>
    <n v="3"/>
    <n v="80"/>
    <n v="0"/>
    <n v="7"/>
    <n v="2"/>
    <n v="4"/>
    <n v="0"/>
    <n v="0"/>
  </r>
  <r>
    <x v="1206"/>
    <n v="46"/>
    <s v="46-55"/>
    <x v="1"/>
    <s v="Travel_Rarely"/>
    <n v="1485"/>
    <x v="0"/>
    <n v="18"/>
    <n v="3"/>
    <s v="Medical"/>
    <n v="1"/>
    <n v="550"/>
    <n v="3"/>
    <x v="1"/>
    <n v="87"/>
    <n v="3"/>
    <n v="2"/>
    <s v="Manufacturing Director"/>
    <n v="3"/>
    <s v="Divorced"/>
    <n v="4810"/>
    <s v="Upto 5k"/>
    <n v="26314"/>
    <n v="2"/>
    <s v="Y"/>
    <s v="No"/>
    <n v="14"/>
    <n v="3"/>
    <n v="3"/>
    <n v="80"/>
    <n v="1"/>
    <n v="19"/>
    <n v="5"/>
    <n v="2"/>
    <n v="0"/>
    <n v="8"/>
  </r>
  <r>
    <x v="1207"/>
    <n v="46"/>
    <s v="46-55"/>
    <x v="1"/>
    <s v="Travel_Rarely"/>
    <n v="1009"/>
    <x v="0"/>
    <n v="2"/>
    <n v="3"/>
    <s v="Life Sciences"/>
    <n v="1"/>
    <n v="575"/>
    <n v="1"/>
    <x v="0"/>
    <n v="51"/>
    <n v="3"/>
    <n v="4"/>
    <s v="Research Director"/>
    <n v="3"/>
    <s v="Married"/>
    <n v="17861"/>
    <s v="15k+"/>
    <n v="2288"/>
    <n v="6"/>
    <s v="Y"/>
    <s v="No"/>
    <n v="13"/>
    <n v="3"/>
    <n v="3"/>
    <n v="80"/>
    <n v="0"/>
    <n v="26"/>
    <n v="2"/>
    <n v="1"/>
    <n v="0"/>
    <n v="1"/>
  </r>
  <r>
    <x v="1208"/>
    <n v="46"/>
    <s v="46-55"/>
    <x v="0"/>
    <s v="Travel_Rarely"/>
    <n v="1125"/>
    <x v="1"/>
    <n v="10"/>
    <n v="3"/>
    <s v="Marketing"/>
    <n v="1"/>
    <n v="580"/>
    <n v="3"/>
    <x v="1"/>
    <n v="94"/>
    <n v="2"/>
    <n v="3"/>
    <s v="Sales Executive"/>
    <n v="4"/>
    <s v="Married"/>
    <n v="9071"/>
    <s v="5k-10k"/>
    <n v="11563"/>
    <n v="2"/>
    <s v="Y"/>
    <s v="Yes"/>
    <n v="19"/>
    <n v="3"/>
    <n v="3"/>
    <n v="80"/>
    <n v="1"/>
    <n v="15"/>
    <n v="3"/>
    <n v="3"/>
    <n v="1"/>
    <n v="2"/>
  </r>
  <r>
    <x v="1209"/>
    <n v="46"/>
    <s v="46-55"/>
    <x v="1"/>
    <s v="Travel_Frequently"/>
    <n v="1034"/>
    <x v="0"/>
    <n v="18"/>
    <n v="1"/>
    <s v="Medical"/>
    <n v="1"/>
    <n v="624"/>
    <n v="1"/>
    <x v="1"/>
    <n v="86"/>
    <n v="3"/>
    <n v="3"/>
    <s v="Healthcare Representative"/>
    <n v="3"/>
    <s v="Married"/>
    <n v="10527"/>
    <s v="10k-15k"/>
    <n v="8984"/>
    <n v="5"/>
    <s v="Y"/>
    <s v="No"/>
    <n v="11"/>
    <n v="3"/>
    <n v="4"/>
    <n v="80"/>
    <n v="0"/>
    <n v="28"/>
    <n v="3"/>
    <n v="2"/>
    <n v="1"/>
    <n v="2"/>
  </r>
  <r>
    <x v="1210"/>
    <n v="46"/>
    <s v="46-55"/>
    <x v="1"/>
    <s v="Travel_Rarely"/>
    <n v="566"/>
    <x v="0"/>
    <n v="7"/>
    <n v="2"/>
    <s v="Medical"/>
    <n v="1"/>
    <n v="1007"/>
    <n v="4"/>
    <x v="0"/>
    <n v="75"/>
    <n v="3"/>
    <n v="3"/>
    <s v="Manufacturing Director"/>
    <n v="3"/>
    <s v="Divorced"/>
    <n v="10845"/>
    <s v="10k-15k"/>
    <n v="24208"/>
    <n v="6"/>
    <s v="Y"/>
    <s v="No"/>
    <n v="13"/>
    <n v="3"/>
    <n v="2"/>
    <n v="80"/>
    <n v="1"/>
    <n v="13"/>
    <n v="3"/>
    <n v="3"/>
    <n v="0"/>
    <n v="7"/>
  </r>
  <r>
    <x v="1211"/>
    <n v="46"/>
    <s v="46-55"/>
    <x v="1"/>
    <s v="Travel_Rarely"/>
    <n v="430"/>
    <x v="0"/>
    <n v="1"/>
    <n v="4"/>
    <s v="Medical"/>
    <n v="1"/>
    <n v="1069"/>
    <n v="4"/>
    <x v="0"/>
    <n v="40"/>
    <n v="3"/>
    <n v="5"/>
    <s v="Research Director"/>
    <n v="4"/>
    <s v="Divorced"/>
    <n v="19627"/>
    <s v="15k+"/>
    <n v="21445"/>
    <n v="9"/>
    <s v="Y"/>
    <s v="No"/>
    <n v="17"/>
    <n v="3"/>
    <n v="4"/>
    <n v="80"/>
    <n v="2"/>
    <n v="23"/>
    <n v="0"/>
    <n v="3"/>
    <n v="2"/>
    <n v="2"/>
  </r>
  <r>
    <x v="1212"/>
    <n v="46"/>
    <s v="46-55"/>
    <x v="0"/>
    <s v="Travel_Rarely"/>
    <n v="1003"/>
    <x v="0"/>
    <n v="8"/>
    <n v="4"/>
    <s v="Life Sciences"/>
    <n v="1"/>
    <n v="1080"/>
    <n v="4"/>
    <x v="1"/>
    <n v="74"/>
    <n v="2"/>
    <n v="2"/>
    <s v="Research Scientist"/>
    <n v="1"/>
    <s v="Divorced"/>
    <n v="4615"/>
    <s v="Upto 5k"/>
    <n v="21029"/>
    <n v="8"/>
    <s v="Y"/>
    <s v="Yes"/>
    <n v="23"/>
    <n v="4"/>
    <n v="1"/>
    <n v="80"/>
    <n v="3"/>
    <n v="19"/>
    <n v="2"/>
    <n v="3"/>
    <n v="1"/>
    <n v="7"/>
  </r>
  <r>
    <x v="1213"/>
    <n v="46"/>
    <s v="46-55"/>
    <x v="1"/>
    <s v="Travel_Rarely"/>
    <n v="406"/>
    <x v="1"/>
    <n v="3"/>
    <n v="1"/>
    <s v="Marketing"/>
    <n v="1"/>
    <n v="1124"/>
    <n v="1"/>
    <x v="0"/>
    <n v="52"/>
    <n v="3"/>
    <n v="4"/>
    <s v="Manager"/>
    <n v="3"/>
    <s v="Married"/>
    <n v="17465"/>
    <s v="15k+"/>
    <n v="15596"/>
    <n v="3"/>
    <s v="Y"/>
    <s v="No"/>
    <n v="12"/>
    <n v="3"/>
    <n v="4"/>
    <n v="80"/>
    <n v="1"/>
    <n v="23"/>
    <n v="3"/>
    <n v="3"/>
    <n v="4"/>
    <n v="9"/>
  </r>
  <r>
    <x v="1214"/>
    <n v="46"/>
    <s v="46-55"/>
    <x v="1"/>
    <s v="Travel_Rarely"/>
    <n v="1402"/>
    <x v="1"/>
    <n v="2"/>
    <n v="3"/>
    <s v="Marketing"/>
    <n v="1"/>
    <n v="1204"/>
    <n v="3"/>
    <x v="1"/>
    <n v="69"/>
    <n v="3"/>
    <n v="4"/>
    <s v="Manager"/>
    <n v="1"/>
    <s v="Married"/>
    <n v="17048"/>
    <s v="15k+"/>
    <n v="24097"/>
    <n v="8"/>
    <s v="Y"/>
    <s v="No"/>
    <n v="23"/>
    <n v="4"/>
    <n v="1"/>
    <n v="80"/>
    <n v="0"/>
    <n v="28"/>
    <n v="2"/>
    <n v="3"/>
    <n v="15"/>
    <n v="9"/>
  </r>
  <r>
    <x v="1215"/>
    <n v="46"/>
    <s v="46-55"/>
    <x v="1"/>
    <s v="Travel_Rarely"/>
    <n v="1450"/>
    <x v="0"/>
    <n v="15"/>
    <n v="2"/>
    <s v="Life Sciences"/>
    <n v="1"/>
    <n v="1217"/>
    <n v="4"/>
    <x v="0"/>
    <n v="52"/>
    <n v="3"/>
    <n v="5"/>
    <s v="Research Director"/>
    <n v="2"/>
    <s v="Married"/>
    <n v="19081"/>
    <s v="15k+"/>
    <n v="10849"/>
    <n v="5"/>
    <s v="Y"/>
    <s v="No"/>
    <n v="11"/>
    <n v="3"/>
    <n v="1"/>
    <n v="80"/>
    <n v="1"/>
    <n v="25"/>
    <n v="2"/>
    <n v="3"/>
    <n v="0"/>
    <n v="3"/>
  </r>
  <r>
    <x v="1216"/>
    <n v="46"/>
    <s v="46-55"/>
    <x v="1"/>
    <s v="Travel_Rarely"/>
    <n v="150"/>
    <x v="0"/>
    <n v="2"/>
    <n v="4"/>
    <s v="Technical Degree"/>
    <n v="1"/>
    <n v="1228"/>
    <n v="4"/>
    <x v="0"/>
    <n v="60"/>
    <n v="3"/>
    <n v="2"/>
    <s v="Manufacturing Director"/>
    <n v="4"/>
    <s v="Divorced"/>
    <n v="7379"/>
    <s v="5k-10k"/>
    <n v="17433"/>
    <n v="2"/>
    <s v="Y"/>
    <s v="No"/>
    <n v="11"/>
    <n v="3"/>
    <n v="3"/>
    <n v="80"/>
    <n v="1"/>
    <n v="12"/>
    <n v="3"/>
    <n v="2"/>
    <n v="1"/>
    <n v="4"/>
  </r>
  <r>
    <x v="1217"/>
    <n v="46"/>
    <s v="46-55"/>
    <x v="1"/>
    <s v="Travel_Rarely"/>
    <n v="168"/>
    <x v="1"/>
    <n v="4"/>
    <n v="2"/>
    <s v="Marketing"/>
    <n v="1"/>
    <n v="1280"/>
    <n v="4"/>
    <x v="1"/>
    <n v="33"/>
    <n v="2"/>
    <n v="5"/>
    <s v="Manager"/>
    <n v="2"/>
    <s v="Married"/>
    <n v="18789"/>
    <s v="15k+"/>
    <n v="9946"/>
    <n v="2"/>
    <s v="Y"/>
    <s v="No"/>
    <n v="14"/>
    <n v="3"/>
    <n v="3"/>
    <n v="80"/>
    <n v="1"/>
    <n v="26"/>
    <n v="2"/>
    <n v="3"/>
    <n v="0"/>
    <n v="8"/>
  </r>
  <r>
    <x v="1218"/>
    <n v="46"/>
    <s v="46-55"/>
    <x v="1"/>
    <s v="Travel_Rarely"/>
    <n v="991"/>
    <x v="3"/>
    <n v="1"/>
    <n v="2"/>
    <s v="Life Sciences"/>
    <n v="1"/>
    <n v="1314"/>
    <n v="4"/>
    <x v="1"/>
    <n v="44"/>
    <n v="3"/>
    <n v="1"/>
    <s v="Human Resources"/>
    <n v="1"/>
    <s v="Single"/>
    <n v="3423"/>
    <s v="Upto 5k"/>
    <n v="22957"/>
    <n v="6"/>
    <s v="Y"/>
    <s v="No"/>
    <n v="12"/>
    <n v="3"/>
    <n v="3"/>
    <n v="80"/>
    <n v="0"/>
    <n v="10"/>
    <n v="3"/>
    <n v="4"/>
    <n v="5"/>
    <n v="7"/>
  </r>
  <r>
    <x v="1219"/>
    <n v="46"/>
    <s v="46-55"/>
    <x v="0"/>
    <s v="Travel_Rarely"/>
    <n v="377"/>
    <x v="1"/>
    <n v="9"/>
    <n v="3"/>
    <s v="Marketing"/>
    <n v="1"/>
    <n v="1457"/>
    <n v="1"/>
    <x v="0"/>
    <n v="52"/>
    <n v="3"/>
    <n v="3"/>
    <s v="Sales Executive"/>
    <n v="4"/>
    <s v="Divorced"/>
    <n v="10096"/>
    <s v="10k-15k"/>
    <n v="15986"/>
    <n v="4"/>
    <s v="Y"/>
    <s v="No"/>
    <n v="11"/>
    <n v="3"/>
    <n v="1"/>
    <n v="80"/>
    <n v="1"/>
    <n v="28"/>
    <n v="1"/>
    <n v="4"/>
    <n v="4"/>
    <n v="3"/>
  </r>
  <r>
    <x v="1220"/>
    <n v="46"/>
    <s v="46-55"/>
    <x v="1"/>
    <s v="Travel_Rarely"/>
    <n v="228"/>
    <x v="1"/>
    <n v="3"/>
    <n v="3"/>
    <s v="Life Sciences"/>
    <n v="1"/>
    <n v="1527"/>
    <n v="3"/>
    <x v="1"/>
    <n v="51"/>
    <n v="3"/>
    <n v="4"/>
    <s v="Manager"/>
    <n v="2"/>
    <s v="Married"/>
    <n v="16606"/>
    <s v="15k+"/>
    <n v="11380"/>
    <n v="8"/>
    <s v="Y"/>
    <s v="No"/>
    <n v="12"/>
    <n v="3"/>
    <n v="4"/>
    <n v="80"/>
    <n v="1"/>
    <n v="23"/>
    <n v="2"/>
    <n v="4"/>
    <n v="5"/>
    <n v="1"/>
  </r>
  <r>
    <x v="1221"/>
    <n v="46"/>
    <s v="46-55"/>
    <x v="1"/>
    <s v="Travel_Rarely"/>
    <n v="563"/>
    <x v="1"/>
    <n v="1"/>
    <n v="4"/>
    <s v="Life Sciences"/>
    <n v="1"/>
    <n v="1602"/>
    <n v="4"/>
    <x v="0"/>
    <n v="56"/>
    <n v="4"/>
    <n v="4"/>
    <s v="Manager"/>
    <n v="1"/>
    <s v="Single"/>
    <n v="17567"/>
    <s v="15k+"/>
    <n v="3156"/>
    <n v="1"/>
    <s v="Y"/>
    <s v="No"/>
    <n v="15"/>
    <n v="3"/>
    <n v="2"/>
    <n v="80"/>
    <n v="0"/>
    <n v="27"/>
    <n v="5"/>
    <n v="1"/>
    <n v="0"/>
    <n v="12"/>
  </r>
  <r>
    <x v="1222"/>
    <n v="46"/>
    <s v="46-55"/>
    <x v="1"/>
    <s v="Travel_Rarely"/>
    <n v="717"/>
    <x v="0"/>
    <n v="13"/>
    <n v="4"/>
    <s v="Life Sciences"/>
    <n v="1"/>
    <n v="1727"/>
    <n v="3"/>
    <x v="0"/>
    <n v="34"/>
    <n v="3"/>
    <n v="2"/>
    <s v="Healthcare Representative"/>
    <n v="2"/>
    <s v="Single"/>
    <n v="5562"/>
    <s v="5k-10k"/>
    <n v="9697"/>
    <n v="6"/>
    <s v="Y"/>
    <s v="No"/>
    <n v="14"/>
    <n v="3"/>
    <n v="4"/>
    <n v="80"/>
    <n v="0"/>
    <n v="19"/>
    <n v="3"/>
    <n v="3"/>
    <n v="0"/>
    <n v="9"/>
  </r>
  <r>
    <x v="1223"/>
    <n v="46"/>
    <s v="46-55"/>
    <x v="1"/>
    <s v="Travel_Rarely"/>
    <n v="1277"/>
    <x v="1"/>
    <n v="2"/>
    <n v="3"/>
    <s v="Life Sciences"/>
    <n v="1"/>
    <n v="1732"/>
    <n v="3"/>
    <x v="0"/>
    <n v="74"/>
    <n v="3"/>
    <n v="3"/>
    <s v="Sales Executive"/>
    <n v="4"/>
    <s v="Divorced"/>
    <n v="10368"/>
    <s v="10k-15k"/>
    <n v="5596"/>
    <n v="4"/>
    <s v="Y"/>
    <s v="Yes"/>
    <n v="12"/>
    <n v="3"/>
    <n v="2"/>
    <n v="80"/>
    <n v="1"/>
    <n v="13"/>
    <n v="5"/>
    <n v="2"/>
    <n v="0"/>
    <n v="3"/>
  </r>
  <r>
    <x v="1224"/>
    <n v="46"/>
    <s v="46-55"/>
    <x v="1"/>
    <s v="Travel_Rarely"/>
    <n v="734"/>
    <x v="0"/>
    <n v="2"/>
    <n v="4"/>
    <s v="Medical"/>
    <n v="1"/>
    <n v="1789"/>
    <n v="3"/>
    <x v="0"/>
    <n v="46"/>
    <n v="3"/>
    <n v="5"/>
    <s v="Research Director"/>
    <n v="4"/>
    <s v="Divorced"/>
    <n v="19328"/>
    <s v="15k+"/>
    <n v="14218"/>
    <n v="7"/>
    <s v="Y"/>
    <s v="Yes"/>
    <n v="17"/>
    <n v="3"/>
    <n v="3"/>
    <n v="80"/>
    <n v="1"/>
    <n v="24"/>
    <n v="3"/>
    <n v="3"/>
    <n v="2"/>
    <n v="2"/>
  </r>
  <r>
    <x v="1225"/>
    <n v="46"/>
    <s v="46-55"/>
    <x v="1"/>
    <s v="Non-Travel"/>
    <n v="849"/>
    <x v="1"/>
    <n v="26"/>
    <n v="2"/>
    <s v="Life Sciences"/>
    <n v="1"/>
    <n v="1801"/>
    <n v="2"/>
    <x v="0"/>
    <n v="98"/>
    <n v="2"/>
    <n v="2"/>
    <s v="Sales Executive"/>
    <n v="2"/>
    <s v="Single"/>
    <n v="7991"/>
    <s v="5k-10k"/>
    <n v="25166"/>
    <n v="8"/>
    <s v="Y"/>
    <s v="No"/>
    <n v="15"/>
    <n v="3"/>
    <n v="3"/>
    <n v="80"/>
    <n v="0"/>
    <n v="6"/>
    <n v="3"/>
    <n v="3"/>
    <n v="2"/>
    <n v="2"/>
  </r>
  <r>
    <x v="1226"/>
    <n v="46"/>
    <s v="46-55"/>
    <x v="0"/>
    <s v="Travel_Rarely"/>
    <n v="261"/>
    <x v="0"/>
    <n v="21"/>
    <n v="2"/>
    <s v="Medical"/>
    <n v="1"/>
    <n v="1821"/>
    <n v="4"/>
    <x v="1"/>
    <n v="66"/>
    <n v="3"/>
    <n v="2"/>
    <s v="Healthcare Representative"/>
    <n v="2"/>
    <s v="Married"/>
    <n v="8926"/>
    <s v="5k-10k"/>
    <n v="10842"/>
    <n v="4"/>
    <s v="Y"/>
    <s v="No"/>
    <n v="22"/>
    <n v="4"/>
    <n v="4"/>
    <n v="80"/>
    <n v="1"/>
    <n v="13"/>
    <n v="2"/>
    <n v="4"/>
    <n v="3"/>
    <n v="7"/>
  </r>
  <r>
    <x v="1227"/>
    <n v="46"/>
    <s v="46-55"/>
    <x v="1"/>
    <s v="Travel_Rarely"/>
    <n v="706"/>
    <x v="0"/>
    <n v="2"/>
    <n v="2"/>
    <s v="Life Sciences"/>
    <n v="1"/>
    <n v="1857"/>
    <n v="4"/>
    <x v="0"/>
    <n v="82"/>
    <n v="3"/>
    <n v="3"/>
    <s v="Manufacturing Director"/>
    <n v="4"/>
    <s v="Divorced"/>
    <n v="8578"/>
    <s v="5k-10k"/>
    <n v="19989"/>
    <n v="3"/>
    <s v="Y"/>
    <s v="No"/>
    <n v="14"/>
    <n v="3"/>
    <n v="3"/>
    <n v="80"/>
    <n v="1"/>
    <n v="12"/>
    <n v="4"/>
    <n v="2"/>
    <n v="4"/>
    <n v="7"/>
  </r>
  <r>
    <x v="1228"/>
    <n v="46"/>
    <s v="46-55"/>
    <x v="1"/>
    <s v="Travel_Rarely"/>
    <n v="1319"/>
    <x v="1"/>
    <n v="3"/>
    <n v="3"/>
    <s v="Technical Degree"/>
    <n v="1"/>
    <n v="1863"/>
    <n v="1"/>
    <x v="1"/>
    <n v="45"/>
    <n v="4"/>
    <n v="4"/>
    <s v="Sales Executive"/>
    <n v="1"/>
    <s v="Divorced"/>
    <n v="13225"/>
    <s v="10k-15k"/>
    <n v="7739"/>
    <n v="2"/>
    <s v="Y"/>
    <s v="No"/>
    <n v="12"/>
    <n v="3"/>
    <n v="4"/>
    <n v="80"/>
    <n v="1"/>
    <n v="25"/>
    <n v="5"/>
    <n v="3"/>
    <n v="2"/>
    <n v="8"/>
  </r>
  <r>
    <x v="1229"/>
    <n v="46"/>
    <s v="46-55"/>
    <x v="0"/>
    <s v="Travel_Rarely"/>
    <n v="1254"/>
    <x v="1"/>
    <n v="10"/>
    <n v="3"/>
    <s v="Life Sciences"/>
    <n v="1"/>
    <n v="1869"/>
    <n v="3"/>
    <x v="1"/>
    <n v="64"/>
    <n v="3"/>
    <n v="3"/>
    <s v="Sales Executive"/>
    <n v="2"/>
    <s v="Married"/>
    <n v="7314"/>
    <s v="5k-10k"/>
    <n v="14011"/>
    <n v="5"/>
    <s v="Y"/>
    <s v="No"/>
    <n v="21"/>
    <n v="4"/>
    <n v="3"/>
    <n v="80"/>
    <n v="3"/>
    <n v="14"/>
    <n v="2"/>
    <n v="3"/>
    <n v="0"/>
    <n v="7"/>
  </r>
  <r>
    <x v="1230"/>
    <n v="47"/>
    <s v="46-55"/>
    <x v="0"/>
    <s v="Non-Travel"/>
    <n v="666"/>
    <x v="0"/>
    <n v="29"/>
    <n v="4"/>
    <s v="Life Sciences"/>
    <n v="1"/>
    <n v="376"/>
    <n v="1"/>
    <x v="0"/>
    <n v="88"/>
    <n v="3"/>
    <n v="3"/>
    <s v="Manager"/>
    <n v="2"/>
    <s v="Married"/>
    <n v="11849"/>
    <s v="10k-15k"/>
    <n v="10268"/>
    <n v="1"/>
    <s v="Y"/>
    <s v="Yes"/>
    <n v="12"/>
    <n v="3"/>
    <n v="4"/>
    <n v="80"/>
    <n v="1"/>
    <n v="10"/>
    <n v="2"/>
    <n v="2"/>
    <n v="9"/>
    <n v="9"/>
  </r>
  <r>
    <x v="1231"/>
    <n v="47"/>
    <s v="46-55"/>
    <x v="1"/>
    <s v="Travel_Rarely"/>
    <n v="1482"/>
    <x v="0"/>
    <n v="5"/>
    <n v="5"/>
    <s v="Life Sciences"/>
    <n v="1"/>
    <n v="447"/>
    <n v="4"/>
    <x v="0"/>
    <n v="42"/>
    <n v="3"/>
    <n v="5"/>
    <s v="Research Director"/>
    <n v="3"/>
    <s v="Married"/>
    <n v="18300"/>
    <s v="15k+"/>
    <n v="16375"/>
    <n v="4"/>
    <s v="Y"/>
    <s v="No"/>
    <n v="11"/>
    <n v="3"/>
    <n v="2"/>
    <n v="80"/>
    <n v="1"/>
    <n v="21"/>
    <n v="2"/>
    <n v="3"/>
    <n v="1"/>
    <n v="1"/>
  </r>
  <r>
    <x v="1232"/>
    <n v="47"/>
    <s v="46-55"/>
    <x v="1"/>
    <s v="Travel_Frequently"/>
    <n v="1309"/>
    <x v="1"/>
    <n v="4"/>
    <n v="1"/>
    <s v="Medical"/>
    <n v="1"/>
    <n v="467"/>
    <n v="2"/>
    <x v="0"/>
    <n v="99"/>
    <n v="3"/>
    <n v="2"/>
    <s v="Sales Representative"/>
    <n v="3"/>
    <s v="Single"/>
    <n v="2976"/>
    <s v="Upto 5k"/>
    <n v="25751"/>
    <n v="3"/>
    <s v="Y"/>
    <s v="No"/>
    <n v="19"/>
    <n v="3"/>
    <n v="1"/>
    <n v="80"/>
    <n v="0"/>
    <n v="5"/>
    <n v="3"/>
    <n v="3"/>
    <n v="0"/>
    <n v="0"/>
  </r>
  <r>
    <x v="1233"/>
    <n v="47"/>
    <s v="46-55"/>
    <x v="1"/>
    <s v="Travel_Rarely"/>
    <n v="983"/>
    <x v="0"/>
    <n v="2"/>
    <n v="2"/>
    <s v="Medical"/>
    <n v="1"/>
    <n v="574"/>
    <n v="1"/>
    <x v="1"/>
    <n v="65"/>
    <n v="3"/>
    <n v="2"/>
    <s v="Manufacturing Director"/>
    <n v="4"/>
    <s v="Divorced"/>
    <n v="5070"/>
    <s v="5k-10k"/>
    <n v="7389"/>
    <n v="5"/>
    <s v="Y"/>
    <s v="No"/>
    <n v="13"/>
    <n v="3"/>
    <n v="3"/>
    <n v="80"/>
    <n v="3"/>
    <n v="20"/>
    <n v="2"/>
    <n v="3"/>
    <n v="0"/>
    <n v="4"/>
  </r>
  <r>
    <x v="1234"/>
    <n v="47"/>
    <s v="46-55"/>
    <x v="1"/>
    <s v="Travel_Rarely"/>
    <n v="703"/>
    <x v="1"/>
    <n v="14"/>
    <n v="4"/>
    <s v="Marketing"/>
    <n v="1"/>
    <n v="728"/>
    <n v="4"/>
    <x v="0"/>
    <n v="42"/>
    <n v="3"/>
    <n v="2"/>
    <s v="Sales Executive"/>
    <n v="1"/>
    <s v="Single"/>
    <n v="4960"/>
    <s v="Upto 5k"/>
    <n v="11825"/>
    <n v="2"/>
    <s v="Y"/>
    <s v="No"/>
    <n v="12"/>
    <n v="3"/>
    <n v="4"/>
    <n v="80"/>
    <n v="0"/>
    <n v="20"/>
    <n v="2"/>
    <n v="3"/>
    <n v="1"/>
    <n v="7"/>
  </r>
  <r>
    <x v="1235"/>
    <n v="47"/>
    <s v="46-55"/>
    <x v="0"/>
    <s v="Travel_Frequently"/>
    <n v="217"/>
    <x v="1"/>
    <n v="3"/>
    <n v="3"/>
    <s v="Medical"/>
    <n v="1"/>
    <n v="746"/>
    <n v="4"/>
    <x v="1"/>
    <n v="49"/>
    <n v="3"/>
    <n v="4"/>
    <s v="Sales Executive"/>
    <n v="3"/>
    <s v="Divorced"/>
    <n v="13770"/>
    <s v="10k-15k"/>
    <n v="10225"/>
    <n v="9"/>
    <s v="Y"/>
    <s v="Yes"/>
    <n v="12"/>
    <n v="3"/>
    <n v="4"/>
    <n v="80"/>
    <n v="2"/>
    <n v="28"/>
    <n v="2"/>
    <n v="2"/>
    <n v="11"/>
    <n v="13"/>
  </r>
  <r>
    <x v="1236"/>
    <n v="47"/>
    <s v="46-55"/>
    <x v="0"/>
    <s v="Travel_Frequently"/>
    <n v="719"/>
    <x v="1"/>
    <n v="27"/>
    <n v="2"/>
    <s v="Life Sciences"/>
    <n v="1"/>
    <n v="785"/>
    <n v="2"/>
    <x v="1"/>
    <n v="77"/>
    <n v="4"/>
    <n v="2"/>
    <s v="Sales Executive"/>
    <n v="3"/>
    <s v="Single"/>
    <n v="6397"/>
    <s v="5k-10k"/>
    <n v="10339"/>
    <n v="4"/>
    <s v="Y"/>
    <s v="Yes"/>
    <n v="12"/>
    <n v="3"/>
    <n v="4"/>
    <n v="80"/>
    <n v="0"/>
    <n v="8"/>
    <n v="2"/>
    <n v="3"/>
    <n v="1"/>
    <n v="3"/>
  </r>
  <r>
    <x v="1237"/>
    <n v="47"/>
    <s v="46-55"/>
    <x v="0"/>
    <s v="Travel_Rarely"/>
    <n v="202"/>
    <x v="0"/>
    <n v="2"/>
    <n v="2"/>
    <s v="Other"/>
    <n v="1"/>
    <n v="820"/>
    <n v="3"/>
    <x v="1"/>
    <n v="33"/>
    <n v="3"/>
    <n v="4"/>
    <s v="Manager"/>
    <n v="4"/>
    <s v="Married"/>
    <n v="16752"/>
    <s v="15k+"/>
    <n v="12982"/>
    <n v="1"/>
    <s v="Y"/>
    <s v="Yes"/>
    <n v="11"/>
    <n v="3"/>
    <n v="3"/>
    <n v="80"/>
    <n v="1"/>
    <n v="26"/>
    <n v="3"/>
    <n v="2"/>
    <n v="3"/>
    <n v="0"/>
  </r>
  <r>
    <x v="1238"/>
    <n v="47"/>
    <s v="46-55"/>
    <x v="0"/>
    <s v="Travel_Rarely"/>
    <n v="249"/>
    <x v="1"/>
    <n v="2"/>
    <n v="2"/>
    <s v="Marketing"/>
    <n v="1"/>
    <n v="903"/>
    <n v="3"/>
    <x v="1"/>
    <n v="35"/>
    <n v="3"/>
    <n v="2"/>
    <s v="Sales Executive"/>
    <n v="4"/>
    <s v="Married"/>
    <n v="4537"/>
    <s v="Upto 5k"/>
    <n v="17783"/>
    <n v="0"/>
    <s v="Y"/>
    <s v="Yes"/>
    <n v="22"/>
    <n v="4"/>
    <n v="1"/>
    <n v="80"/>
    <n v="1"/>
    <n v="8"/>
    <n v="2"/>
    <n v="3"/>
    <n v="7"/>
    <n v="7"/>
  </r>
  <r>
    <x v="1239"/>
    <n v="47"/>
    <s v="46-55"/>
    <x v="0"/>
    <s v="Travel_Rarely"/>
    <n v="1454"/>
    <x v="1"/>
    <n v="2"/>
    <n v="4"/>
    <s v="Life Sciences"/>
    <n v="1"/>
    <n v="925"/>
    <n v="4"/>
    <x v="1"/>
    <n v="65"/>
    <n v="2"/>
    <n v="1"/>
    <s v="Sales Representative"/>
    <n v="4"/>
    <s v="Single"/>
    <n v="3294"/>
    <s v="Upto 5k"/>
    <n v="13137"/>
    <n v="1"/>
    <s v="Y"/>
    <s v="Yes"/>
    <n v="18"/>
    <n v="3"/>
    <n v="1"/>
    <n v="80"/>
    <n v="0"/>
    <n v="3"/>
    <n v="3"/>
    <n v="2"/>
    <n v="1"/>
    <n v="2"/>
  </r>
  <r>
    <x v="1240"/>
    <n v="47"/>
    <s v="46-55"/>
    <x v="1"/>
    <s v="Travel_Frequently"/>
    <n v="1379"/>
    <x v="0"/>
    <n v="16"/>
    <n v="4"/>
    <s v="Medical"/>
    <n v="1"/>
    <n v="987"/>
    <n v="3"/>
    <x v="0"/>
    <n v="64"/>
    <n v="4"/>
    <n v="2"/>
    <s v="Manufacturing Director"/>
    <n v="3"/>
    <s v="Divorced"/>
    <n v="5067"/>
    <s v="5k-10k"/>
    <n v="6759"/>
    <n v="1"/>
    <s v="Y"/>
    <s v="Yes"/>
    <n v="19"/>
    <n v="3"/>
    <n v="3"/>
    <n v="80"/>
    <n v="0"/>
    <n v="20"/>
    <n v="3"/>
    <n v="4"/>
    <n v="2"/>
    <n v="7"/>
  </r>
  <r>
    <x v="1241"/>
    <n v="47"/>
    <s v="46-55"/>
    <x v="0"/>
    <s v="Travel_Rarely"/>
    <n v="955"/>
    <x v="1"/>
    <n v="4"/>
    <n v="2"/>
    <s v="Life Sciences"/>
    <n v="1"/>
    <n v="1003"/>
    <n v="4"/>
    <x v="1"/>
    <n v="83"/>
    <n v="3"/>
    <n v="2"/>
    <s v="Sales Executive"/>
    <n v="4"/>
    <s v="Single"/>
    <n v="4163"/>
    <s v="Upto 5k"/>
    <n v="8571"/>
    <n v="1"/>
    <s v="Y"/>
    <s v="Yes"/>
    <n v="17"/>
    <n v="3"/>
    <n v="3"/>
    <n v="80"/>
    <n v="0"/>
    <n v="9"/>
    <n v="0"/>
    <n v="3"/>
    <n v="0"/>
    <n v="7"/>
  </r>
  <r>
    <x v="1242"/>
    <n v="47"/>
    <s v="46-55"/>
    <x v="1"/>
    <s v="Travel_Rarely"/>
    <n v="465"/>
    <x v="0"/>
    <n v="1"/>
    <n v="3"/>
    <s v="Technical Degree"/>
    <n v="1"/>
    <n v="1438"/>
    <n v="1"/>
    <x v="0"/>
    <n v="74"/>
    <n v="3"/>
    <n v="1"/>
    <s v="Research Scientist"/>
    <n v="4"/>
    <s v="Married"/>
    <n v="3420"/>
    <s v="Upto 5k"/>
    <n v="10205"/>
    <n v="7"/>
    <s v="Y"/>
    <s v="No"/>
    <n v="12"/>
    <n v="3"/>
    <n v="3"/>
    <n v="80"/>
    <n v="1"/>
    <n v="17"/>
    <n v="2"/>
    <n v="2"/>
    <n v="1"/>
    <n v="2"/>
  </r>
  <r>
    <x v="1243"/>
    <n v="47"/>
    <s v="46-55"/>
    <x v="1"/>
    <s v="Travel_Rarely"/>
    <n v="359"/>
    <x v="0"/>
    <n v="2"/>
    <n v="4"/>
    <s v="Medical"/>
    <n v="1"/>
    <n v="1443"/>
    <n v="1"/>
    <x v="1"/>
    <n v="82"/>
    <n v="3"/>
    <n v="4"/>
    <s v="Research Director"/>
    <n v="3"/>
    <s v="Married"/>
    <n v="17169"/>
    <s v="15k+"/>
    <n v="26703"/>
    <n v="3"/>
    <s v="Y"/>
    <s v="No"/>
    <n v="19"/>
    <n v="3"/>
    <n v="2"/>
    <n v="80"/>
    <n v="2"/>
    <n v="26"/>
    <n v="2"/>
    <n v="4"/>
    <n v="5"/>
    <n v="6"/>
  </r>
  <r>
    <x v="1244"/>
    <n v="47"/>
    <s v="46-55"/>
    <x v="0"/>
    <s v="Travel_Rarely"/>
    <n v="571"/>
    <x v="1"/>
    <n v="14"/>
    <n v="3"/>
    <s v="Medical"/>
    <n v="1"/>
    <n v="1503"/>
    <n v="3"/>
    <x v="1"/>
    <n v="78"/>
    <n v="3"/>
    <n v="2"/>
    <s v="Sales Executive"/>
    <n v="3"/>
    <s v="Married"/>
    <n v="4591"/>
    <s v="Upto 5k"/>
    <n v="24200"/>
    <n v="3"/>
    <s v="Y"/>
    <s v="Yes"/>
    <n v="17"/>
    <n v="3"/>
    <n v="3"/>
    <n v="80"/>
    <n v="1"/>
    <n v="11"/>
    <n v="4"/>
    <n v="2"/>
    <n v="1"/>
    <n v="2"/>
  </r>
  <r>
    <x v="1245"/>
    <n v="47"/>
    <s v="46-55"/>
    <x v="1"/>
    <s v="Travel_Rarely"/>
    <n v="1176"/>
    <x v="3"/>
    <n v="26"/>
    <n v="4"/>
    <s v="Life Sciences"/>
    <n v="1"/>
    <n v="1625"/>
    <n v="4"/>
    <x v="1"/>
    <n v="98"/>
    <n v="3"/>
    <n v="5"/>
    <s v="Manager"/>
    <n v="3"/>
    <s v="Married"/>
    <n v="19658"/>
    <s v="15k+"/>
    <n v="5220"/>
    <n v="3"/>
    <s v="Y"/>
    <s v="No"/>
    <n v="11"/>
    <n v="3"/>
    <n v="3"/>
    <n v="80"/>
    <n v="1"/>
    <n v="27"/>
    <n v="2"/>
    <n v="3"/>
    <n v="1"/>
    <n v="0"/>
  </r>
  <r>
    <x v="1246"/>
    <n v="47"/>
    <s v="46-55"/>
    <x v="1"/>
    <s v="Travel_Rarely"/>
    <n v="1225"/>
    <x v="1"/>
    <n v="2"/>
    <n v="4"/>
    <s v="Life Sciences"/>
    <n v="1"/>
    <n v="1676"/>
    <n v="2"/>
    <x v="1"/>
    <n v="47"/>
    <n v="4"/>
    <n v="4"/>
    <s v="Manager"/>
    <n v="2"/>
    <s v="Divorced"/>
    <n v="15972"/>
    <s v="15k+"/>
    <n v="21086"/>
    <n v="6"/>
    <s v="Y"/>
    <s v="No"/>
    <n v="14"/>
    <n v="3"/>
    <n v="3"/>
    <n v="80"/>
    <n v="3"/>
    <n v="29"/>
    <n v="2"/>
    <n v="3"/>
    <n v="1"/>
    <n v="2"/>
  </r>
  <r>
    <x v="1247"/>
    <n v="47"/>
    <s v="46-55"/>
    <x v="0"/>
    <s v="Travel_Frequently"/>
    <n v="1093"/>
    <x v="1"/>
    <n v="9"/>
    <n v="3"/>
    <s v="Life Sciences"/>
    <n v="1"/>
    <n v="1716"/>
    <n v="3"/>
    <x v="0"/>
    <n v="82"/>
    <n v="1"/>
    <n v="4"/>
    <s v="Sales Executive"/>
    <n v="3"/>
    <s v="Married"/>
    <n v="12936"/>
    <s v="10k-15k"/>
    <n v="24164"/>
    <n v="7"/>
    <s v="Y"/>
    <s v="No"/>
    <n v="11"/>
    <n v="3"/>
    <n v="3"/>
    <n v="80"/>
    <n v="0"/>
    <n v="25"/>
    <n v="3"/>
    <n v="1"/>
    <n v="14"/>
    <n v="10"/>
  </r>
  <r>
    <x v="1248"/>
    <n v="47"/>
    <s v="46-55"/>
    <x v="1"/>
    <s v="Non-Travel"/>
    <n v="543"/>
    <x v="1"/>
    <n v="2"/>
    <n v="4"/>
    <s v="Marketing"/>
    <n v="1"/>
    <n v="1731"/>
    <n v="3"/>
    <x v="0"/>
    <n v="87"/>
    <n v="3"/>
    <n v="2"/>
    <s v="Sales Executive"/>
    <n v="2"/>
    <s v="Married"/>
    <n v="4978"/>
    <s v="Upto 5k"/>
    <n v="3536"/>
    <n v="7"/>
    <s v="Y"/>
    <s v="No"/>
    <n v="11"/>
    <n v="3"/>
    <n v="4"/>
    <n v="80"/>
    <n v="1"/>
    <n v="4"/>
    <n v="3"/>
    <n v="1"/>
    <n v="0"/>
    <n v="0"/>
  </r>
  <r>
    <x v="1249"/>
    <n v="47"/>
    <s v="46-55"/>
    <x v="0"/>
    <s v="Travel_Rarely"/>
    <n v="1001"/>
    <x v="0"/>
    <n v="4"/>
    <n v="3"/>
    <s v="Life Sciences"/>
    <n v="1"/>
    <n v="1827"/>
    <n v="3"/>
    <x v="1"/>
    <n v="92"/>
    <n v="2"/>
    <n v="3"/>
    <s v="Manufacturing Director"/>
    <n v="2"/>
    <s v="Divorced"/>
    <n v="10333"/>
    <s v="10k-15k"/>
    <n v="19271"/>
    <n v="8"/>
    <s v="Y"/>
    <s v="Yes"/>
    <n v="12"/>
    <n v="3"/>
    <n v="3"/>
    <n v="80"/>
    <n v="1"/>
    <n v="28"/>
    <n v="4"/>
    <n v="3"/>
    <n v="14"/>
    <n v="10"/>
  </r>
  <r>
    <x v="1250"/>
    <n v="47"/>
    <s v="46-55"/>
    <x v="1"/>
    <s v="Travel_Rarely"/>
    <n v="207"/>
    <x v="0"/>
    <n v="9"/>
    <n v="4"/>
    <s v="Life Sciences"/>
    <n v="1"/>
    <n v="1856"/>
    <n v="2"/>
    <x v="1"/>
    <n v="64"/>
    <n v="3"/>
    <n v="1"/>
    <s v="Laboratory Technician"/>
    <n v="3"/>
    <s v="Single"/>
    <n v="2105"/>
    <s v="Upto 5k"/>
    <n v="5411"/>
    <n v="4"/>
    <s v="Y"/>
    <s v="No"/>
    <n v="12"/>
    <n v="3"/>
    <n v="3"/>
    <n v="80"/>
    <n v="0"/>
    <n v="7"/>
    <n v="2"/>
    <n v="3"/>
    <n v="2"/>
    <n v="0"/>
  </r>
  <r>
    <x v="1251"/>
    <n v="47"/>
    <s v="46-55"/>
    <x v="1"/>
    <s v="Non-Travel"/>
    <n v="1169"/>
    <x v="0"/>
    <n v="14"/>
    <n v="4"/>
    <s v="Technical Degree"/>
    <n v="1"/>
    <n v="1934"/>
    <n v="3"/>
    <x v="0"/>
    <n v="64"/>
    <n v="3"/>
    <n v="2"/>
    <s v="Research Scientist"/>
    <n v="2"/>
    <s v="Married"/>
    <n v="5467"/>
    <s v="5k-10k"/>
    <n v="2125"/>
    <n v="8"/>
    <s v="Y"/>
    <s v="No"/>
    <n v="18"/>
    <n v="3"/>
    <n v="3"/>
    <n v="80"/>
    <n v="1"/>
    <n v="16"/>
    <n v="4"/>
    <n v="4"/>
    <n v="1"/>
    <n v="7"/>
  </r>
  <r>
    <x v="1252"/>
    <n v="47"/>
    <s v="46-55"/>
    <x v="1"/>
    <s v="Travel_Rarely"/>
    <n v="1180"/>
    <x v="0"/>
    <n v="25"/>
    <n v="3"/>
    <s v="Medical"/>
    <n v="1"/>
    <n v="1993"/>
    <n v="1"/>
    <x v="0"/>
    <n v="84"/>
    <n v="3"/>
    <n v="3"/>
    <s v="Healthcare Representative"/>
    <n v="3"/>
    <s v="Single"/>
    <n v="8633"/>
    <s v="5k-10k"/>
    <n v="13084"/>
    <n v="2"/>
    <s v="Y"/>
    <s v="No"/>
    <n v="23"/>
    <n v="4"/>
    <n v="2"/>
    <n v="80"/>
    <n v="0"/>
    <n v="25"/>
    <n v="3"/>
    <n v="3"/>
    <n v="12"/>
    <n v="11"/>
  </r>
  <r>
    <x v="1253"/>
    <n v="47"/>
    <s v="46-55"/>
    <x v="1"/>
    <s v="Non-Travel"/>
    <n v="1162"/>
    <x v="0"/>
    <n v="1"/>
    <n v="1"/>
    <s v="Medical"/>
    <n v="1"/>
    <n v="2000"/>
    <n v="3"/>
    <x v="1"/>
    <n v="98"/>
    <n v="3"/>
    <n v="3"/>
    <s v="Research Director"/>
    <n v="2"/>
    <s v="Married"/>
    <n v="11957"/>
    <s v="10k-15k"/>
    <n v="17231"/>
    <n v="0"/>
    <s v="Y"/>
    <s v="No"/>
    <n v="18"/>
    <n v="3"/>
    <n v="1"/>
    <n v="80"/>
    <n v="2"/>
    <n v="14"/>
    <n v="3"/>
    <n v="1"/>
    <n v="5"/>
    <n v="12"/>
  </r>
  <r>
    <x v="1254"/>
    <n v="48"/>
    <s v="46-55"/>
    <x v="0"/>
    <s v="Travel_Rarely"/>
    <n v="626"/>
    <x v="0"/>
    <n v="1"/>
    <n v="2"/>
    <s v="Life Sciences"/>
    <n v="1"/>
    <n v="64"/>
    <n v="1"/>
    <x v="0"/>
    <n v="98"/>
    <n v="2"/>
    <n v="3"/>
    <s v="Laboratory Technician"/>
    <n v="3"/>
    <s v="Single"/>
    <n v="5381"/>
    <s v="5k-10k"/>
    <n v="19294"/>
    <n v="9"/>
    <s v="Y"/>
    <s v="Yes"/>
    <n v="13"/>
    <n v="3"/>
    <n v="4"/>
    <n v="80"/>
    <n v="0"/>
    <n v="23"/>
    <n v="2"/>
    <n v="3"/>
    <n v="0"/>
    <n v="0"/>
  </r>
  <r>
    <x v="1255"/>
    <n v="48"/>
    <s v="46-55"/>
    <x v="1"/>
    <s v="Travel_Rarely"/>
    <n v="530"/>
    <x v="1"/>
    <n v="29"/>
    <n v="1"/>
    <s v="Medical"/>
    <n v="1"/>
    <n v="473"/>
    <n v="1"/>
    <x v="1"/>
    <n v="91"/>
    <n v="3"/>
    <n v="3"/>
    <s v="Manager"/>
    <n v="3"/>
    <s v="Married"/>
    <n v="12504"/>
    <s v="10k-15k"/>
    <n v="23978"/>
    <n v="3"/>
    <s v="Y"/>
    <s v="No"/>
    <n v="21"/>
    <n v="4"/>
    <n v="2"/>
    <n v="80"/>
    <n v="1"/>
    <n v="15"/>
    <n v="3"/>
    <n v="1"/>
    <n v="0"/>
    <n v="0"/>
  </r>
  <r>
    <x v="1256"/>
    <n v="48"/>
    <s v="46-55"/>
    <x v="1"/>
    <s v="Travel_Rarely"/>
    <n v="163"/>
    <x v="1"/>
    <n v="2"/>
    <n v="5"/>
    <s v="Marketing"/>
    <n v="1"/>
    <n v="595"/>
    <n v="2"/>
    <x v="1"/>
    <n v="37"/>
    <n v="3"/>
    <n v="2"/>
    <s v="Sales Executive"/>
    <n v="4"/>
    <s v="Married"/>
    <n v="4051"/>
    <s v="Upto 5k"/>
    <n v="19658"/>
    <n v="2"/>
    <s v="Y"/>
    <s v="No"/>
    <n v="14"/>
    <n v="3"/>
    <n v="1"/>
    <n v="80"/>
    <n v="1"/>
    <n v="14"/>
    <n v="2"/>
    <n v="3"/>
    <n v="6"/>
    <n v="7"/>
  </r>
  <r>
    <x v="1257"/>
    <n v="48"/>
    <s v="46-55"/>
    <x v="1"/>
    <s v="Travel_Rarely"/>
    <n v="1236"/>
    <x v="0"/>
    <n v="1"/>
    <n v="4"/>
    <s v="Life Sciences"/>
    <n v="1"/>
    <n v="664"/>
    <n v="4"/>
    <x v="1"/>
    <n v="40"/>
    <n v="2"/>
    <n v="4"/>
    <s v="Manager"/>
    <n v="1"/>
    <s v="Married"/>
    <n v="15402"/>
    <s v="15k+"/>
    <n v="17997"/>
    <n v="7"/>
    <s v="Y"/>
    <s v="No"/>
    <n v="11"/>
    <n v="3"/>
    <n v="1"/>
    <n v="80"/>
    <n v="1"/>
    <n v="21"/>
    <n v="3"/>
    <n v="1"/>
    <n v="0"/>
    <n v="2"/>
  </r>
  <r>
    <x v="1258"/>
    <n v="48"/>
    <s v="46-55"/>
    <x v="1"/>
    <s v="Travel_Rarely"/>
    <n v="817"/>
    <x v="1"/>
    <n v="2"/>
    <n v="1"/>
    <s v="Marketing"/>
    <n v="1"/>
    <n v="712"/>
    <n v="2"/>
    <x v="0"/>
    <n v="56"/>
    <n v="4"/>
    <n v="2"/>
    <s v="Sales Executive"/>
    <n v="2"/>
    <s v="Married"/>
    <n v="8120"/>
    <s v="5k-10k"/>
    <n v="18597"/>
    <n v="3"/>
    <s v="Y"/>
    <s v="No"/>
    <n v="12"/>
    <n v="3"/>
    <n v="4"/>
    <n v="80"/>
    <n v="0"/>
    <n v="12"/>
    <n v="3"/>
    <n v="3"/>
    <n v="2"/>
    <n v="2"/>
  </r>
  <r>
    <x v="1259"/>
    <n v="48"/>
    <s v="46-55"/>
    <x v="1"/>
    <s v="Travel_Rarely"/>
    <n v="1469"/>
    <x v="0"/>
    <n v="20"/>
    <n v="4"/>
    <s v="Medical"/>
    <n v="1"/>
    <n v="945"/>
    <n v="4"/>
    <x v="0"/>
    <n v="51"/>
    <n v="3"/>
    <n v="1"/>
    <s v="Research Scientist"/>
    <n v="3"/>
    <s v="Married"/>
    <n v="2259"/>
    <s v="Upto 5k"/>
    <n v="5543"/>
    <n v="4"/>
    <s v="Y"/>
    <s v="No"/>
    <n v="17"/>
    <n v="3"/>
    <n v="1"/>
    <n v="80"/>
    <n v="2"/>
    <n v="13"/>
    <n v="2"/>
    <n v="2"/>
    <n v="0"/>
    <n v="0"/>
  </r>
  <r>
    <x v="1260"/>
    <n v="48"/>
    <s v="46-55"/>
    <x v="1"/>
    <s v="Travel_Rarely"/>
    <n v="277"/>
    <x v="0"/>
    <n v="6"/>
    <n v="3"/>
    <s v="Life Sciences"/>
    <n v="1"/>
    <n v="1022"/>
    <n v="1"/>
    <x v="0"/>
    <n v="97"/>
    <n v="2"/>
    <n v="2"/>
    <s v="Healthcare Representative"/>
    <n v="3"/>
    <s v="Single"/>
    <n v="4240"/>
    <s v="Upto 5k"/>
    <n v="13119"/>
    <n v="2"/>
    <s v="Y"/>
    <s v="No"/>
    <n v="13"/>
    <n v="3"/>
    <n v="4"/>
    <n v="80"/>
    <n v="0"/>
    <n v="19"/>
    <n v="0"/>
    <n v="3"/>
    <n v="2"/>
    <n v="2"/>
  </r>
  <r>
    <x v="1261"/>
    <n v="48"/>
    <s v="46-55"/>
    <x v="1"/>
    <s v="Travel_Rarely"/>
    <n v="1355"/>
    <x v="0"/>
    <n v="4"/>
    <n v="4"/>
    <s v="Life Sciences"/>
    <n v="1"/>
    <n v="1024"/>
    <n v="3"/>
    <x v="0"/>
    <n v="78"/>
    <n v="2"/>
    <n v="3"/>
    <s v="Healthcare Representative"/>
    <n v="3"/>
    <s v="Single"/>
    <n v="10999"/>
    <s v="10k-15k"/>
    <n v="22245"/>
    <n v="7"/>
    <s v="Y"/>
    <s v="No"/>
    <n v="14"/>
    <n v="3"/>
    <n v="2"/>
    <n v="80"/>
    <n v="0"/>
    <n v="27"/>
    <n v="3"/>
    <n v="3"/>
    <n v="4"/>
    <n v="8"/>
  </r>
  <r>
    <x v="1262"/>
    <n v="48"/>
    <s v="46-55"/>
    <x v="1"/>
    <s v="Non-Travel"/>
    <n v="1262"/>
    <x v="0"/>
    <n v="1"/>
    <n v="4"/>
    <s v="Medical"/>
    <n v="1"/>
    <n v="1116"/>
    <n v="1"/>
    <x v="0"/>
    <n v="35"/>
    <n v="4"/>
    <n v="4"/>
    <s v="Manager"/>
    <n v="4"/>
    <s v="Single"/>
    <n v="16885"/>
    <s v="15k+"/>
    <n v="16154"/>
    <n v="2"/>
    <s v="Y"/>
    <s v="No"/>
    <n v="22"/>
    <n v="4"/>
    <n v="3"/>
    <n v="80"/>
    <n v="0"/>
    <n v="27"/>
    <n v="3"/>
    <n v="2"/>
    <n v="2"/>
    <n v="1"/>
  </r>
  <r>
    <x v="1263"/>
    <n v="48"/>
    <s v="46-55"/>
    <x v="1"/>
    <s v="Travel_Rarely"/>
    <n v="969"/>
    <x v="0"/>
    <n v="2"/>
    <n v="2"/>
    <s v="Technical Degree"/>
    <n v="1"/>
    <n v="1258"/>
    <n v="4"/>
    <x v="0"/>
    <n v="76"/>
    <n v="4"/>
    <n v="1"/>
    <s v="Laboratory Technician"/>
    <n v="2"/>
    <s v="Single"/>
    <n v="2559"/>
    <s v="Upto 5k"/>
    <n v="16620"/>
    <n v="5"/>
    <s v="Y"/>
    <s v="No"/>
    <n v="11"/>
    <n v="3"/>
    <n v="3"/>
    <n v="80"/>
    <n v="0"/>
    <n v="7"/>
    <n v="4"/>
    <n v="2"/>
    <n v="0"/>
    <n v="0"/>
  </r>
  <r>
    <x v="1264"/>
    <n v="48"/>
    <s v="46-55"/>
    <x v="1"/>
    <s v="Travel_Rarely"/>
    <n v="715"/>
    <x v="0"/>
    <n v="1"/>
    <n v="3"/>
    <s v="Life Sciences"/>
    <n v="1"/>
    <n v="1263"/>
    <n v="4"/>
    <x v="0"/>
    <n v="76"/>
    <n v="2"/>
    <n v="5"/>
    <s v="Research Director"/>
    <n v="4"/>
    <s v="Single"/>
    <n v="18265"/>
    <s v="15k+"/>
    <n v="8733"/>
    <n v="6"/>
    <s v="Y"/>
    <s v="No"/>
    <n v="12"/>
    <n v="3"/>
    <n v="3"/>
    <n v="80"/>
    <n v="0"/>
    <n v="25"/>
    <n v="3"/>
    <n v="4"/>
    <n v="0"/>
    <n v="0"/>
  </r>
  <r>
    <x v="1265"/>
    <n v="48"/>
    <s v="46-55"/>
    <x v="1"/>
    <s v="Travel_Rarely"/>
    <n v="855"/>
    <x v="0"/>
    <n v="4"/>
    <n v="3"/>
    <s v="Life Sciences"/>
    <n v="1"/>
    <n v="1363"/>
    <n v="4"/>
    <x v="0"/>
    <n v="54"/>
    <n v="3"/>
    <n v="3"/>
    <s v="Manufacturing Director"/>
    <n v="4"/>
    <s v="Single"/>
    <n v="7898"/>
    <s v="5k-10k"/>
    <n v="18706"/>
    <n v="1"/>
    <s v="Y"/>
    <s v="No"/>
    <n v="11"/>
    <n v="3"/>
    <n v="3"/>
    <n v="80"/>
    <n v="0"/>
    <n v="11"/>
    <n v="2"/>
    <n v="3"/>
    <n v="0"/>
    <n v="8"/>
  </r>
  <r>
    <x v="1266"/>
    <n v="48"/>
    <s v="46-55"/>
    <x v="1"/>
    <s v="Travel_Rarely"/>
    <n v="1221"/>
    <x v="1"/>
    <n v="7"/>
    <n v="3"/>
    <s v="Marketing"/>
    <n v="1"/>
    <n v="1466"/>
    <n v="3"/>
    <x v="0"/>
    <n v="96"/>
    <n v="3"/>
    <n v="2"/>
    <s v="Sales Executive"/>
    <n v="1"/>
    <s v="Divorced"/>
    <n v="5486"/>
    <s v="5k-10k"/>
    <n v="24795"/>
    <n v="4"/>
    <s v="Y"/>
    <s v="No"/>
    <n v="11"/>
    <n v="3"/>
    <n v="1"/>
    <n v="80"/>
    <n v="3"/>
    <n v="15"/>
    <n v="3"/>
    <n v="3"/>
    <n v="2"/>
    <n v="2"/>
  </r>
  <r>
    <x v="1267"/>
    <n v="48"/>
    <s v="46-55"/>
    <x v="1"/>
    <s v="Travel_Rarely"/>
    <n v="492"/>
    <x v="1"/>
    <n v="16"/>
    <n v="4"/>
    <s v="Life Sciences"/>
    <n v="1"/>
    <n v="1557"/>
    <n v="3"/>
    <x v="1"/>
    <n v="96"/>
    <n v="3"/>
    <n v="2"/>
    <s v="Sales Executive"/>
    <n v="3"/>
    <s v="Divorced"/>
    <n v="6439"/>
    <s v="5k-10k"/>
    <n v="13693"/>
    <n v="8"/>
    <s v="Y"/>
    <s v="No"/>
    <n v="14"/>
    <n v="3"/>
    <n v="3"/>
    <n v="80"/>
    <n v="1"/>
    <n v="18"/>
    <n v="2"/>
    <n v="3"/>
    <n v="7"/>
    <n v="7"/>
  </r>
  <r>
    <x v="1268"/>
    <n v="48"/>
    <s v="46-55"/>
    <x v="1"/>
    <s v="Travel_Rarely"/>
    <n v="1108"/>
    <x v="0"/>
    <n v="15"/>
    <n v="4"/>
    <s v="Other"/>
    <n v="1"/>
    <n v="1576"/>
    <n v="3"/>
    <x v="1"/>
    <n v="65"/>
    <n v="3"/>
    <n v="1"/>
    <s v="Research Scientist"/>
    <n v="1"/>
    <s v="Married"/>
    <n v="2367"/>
    <s v="Upto 5k"/>
    <n v="16530"/>
    <n v="8"/>
    <s v="Y"/>
    <s v="No"/>
    <n v="12"/>
    <n v="3"/>
    <n v="4"/>
    <n v="80"/>
    <n v="1"/>
    <n v="10"/>
    <n v="3"/>
    <n v="2"/>
    <n v="7"/>
    <n v="6"/>
  </r>
  <r>
    <x v="1269"/>
    <n v="48"/>
    <s v="46-55"/>
    <x v="1"/>
    <s v="Travel_Frequently"/>
    <n v="365"/>
    <x v="0"/>
    <n v="4"/>
    <n v="5"/>
    <s v="Medical"/>
    <n v="1"/>
    <n v="1644"/>
    <n v="3"/>
    <x v="0"/>
    <n v="89"/>
    <n v="2"/>
    <n v="4"/>
    <s v="Manager"/>
    <n v="4"/>
    <s v="Married"/>
    <n v="15202"/>
    <s v="15k+"/>
    <n v="5602"/>
    <n v="2"/>
    <s v="Y"/>
    <s v="No"/>
    <n v="25"/>
    <n v="4"/>
    <n v="2"/>
    <n v="80"/>
    <n v="1"/>
    <n v="23"/>
    <n v="3"/>
    <n v="3"/>
    <n v="2"/>
    <n v="2"/>
  </r>
  <r>
    <x v="1270"/>
    <n v="48"/>
    <s v="46-55"/>
    <x v="0"/>
    <s v="Travel_Frequently"/>
    <n v="708"/>
    <x v="1"/>
    <n v="7"/>
    <n v="2"/>
    <s v="Medical"/>
    <n v="1"/>
    <n v="1691"/>
    <n v="4"/>
    <x v="1"/>
    <n v="95"/>
    <n v="3"/>
    <n v="1"/>
    <s v="Sales Representative"/>
    <n v="3"/>
    <s v="Married"/>
    <n v="2655"/>
    <s v="Upto 5k"/>
    <n v="11740"/>
    <n v="2"/>
    <s v="Y"/>
    <s v="Yes"/>
    <n v="11"/>
    <n v="3"/>
    <n v="3"/>
    <n v="80"/>
    <n v="2"/>
    <n v="19"/>
    <n v="3"/>
    <n v="3"/>
    <n v="7"/>
    <n v="7"/>
  </r>
  <r>
    <x v="1271"/>
    <n v="48"/>
    <s v="46-55"/>
    <x v="1"/>
    <s v="Travel_Rarely"/>
    <n v="1224"/>
    <x v="0"/>
    <n v="10"/>
    <n v="3"/>
    <s v="Life Sciences"/>
    <n v="1"/>
    <n v="1867"/>
    <n v="4"/>
    <x v="0"/>
    <n v="91"/>
    <n v="2"/>
    <n v="5"/>
    <s v="Research Director"/>
    <n v="2"/>
    <s v="Married"/>
    <n v="19665"/>
    <s v="15k+"/>
    <n v="13583"/>
    <n v="4"/>
    <s v="Y"/>
    <s v="No"/>
    <n v="12"/>
    <n v="3"/>
    <n v="4"/>
    <n v="80"/>
    <n v="0"/>
    <n v="29"/>
    <n v="3"/>
    <n v="3"/>
    <n v="12"/>
    <n v="9"/>
  </r>
  <r>
    <x v="1272"/>
    <n v="48"/>
    <s v="46-55"/>
    <x v="1"/>
    <s v="Travel_Frequently"/>
    <n v="117"/>
    <x v="0"/>
    <n v="22"/>
    <n v="3"/>
    <s v="Medical"/>
    <n v="1"/>
    <n v="1900"/>
    <n v="4"/>
    <x v="1"/>
    <n v="58"/>
    <n v="3"/>
    <n v="4"/>
    <s v="Manager"/>
    <n v="4"/>
    <s v="Divorced"/>
    <n v="17174"/>
    <s v="15k+"/>
    <n v="2437"/>
    <n v="3"/>
    <s v="Y"/>
    <s v="No"/>
    <n v="11"/>
    <n v="3"/>
    <n v="2"/>
    <n v="80"/>
    <n v="1"/>
    <n v="24"/>
    <n v="3"/>
    <n v="3"/>
    <n v="4"/>
    <n v="7"/>
  </r>
  <r>
    <x v="1273"/>
    <n v="49"/>
    <s v="46-55"/>
    <x v="1"/>
    <s v="Travel_Frequently"/>
    <n v="279"/>
    <x v="0"/>
    <n v="8"/>
    <n v="1"/>
    <s v="Life Sciences"/>
    <n v="1"/>
    <n v="2"/>
    <n v="3"/>
    <x v="0"/>
    <n v="61"/>
    <n v="2"/>
    <n v="2"/>
    <s v="Research Scientist"/>
    <n v="2"/>
    <s v="Married"/>
    <n v="5130"/>
    <s v="5k-10k"/>
    <n v="24907"/>
    <n v="1"/>
    <s v="Y"/>
    <s v="No"/>
    <n v="23"/>
    <n v="4"/>
    <n v="4"/>
    <n v="80"/>
    <n v="1"/>
    <n v="10"/>
    <n v="3"/>
    <n v="3"/>
    <n v="1"/>
    <n v="7"/>
  </r>
  <r>
    <x v="1274"/>
    <n v="49"/>
    <s v="46-55"/>
    <x v="1"/>
    <s v="Travel_Rarely"/>
    <n v="470"/>
    <x v="0"/>
    <n v="20"/>
    <n v="4"/>
    <s v="Medical"/>
    <n v="1"/>
    <n v="170"/>
    <n v="3"/>
    <x v="1"/>
    <n v="96"/>
    <n v="3"/>
    <n v="2"/>
    <s v="Manufacturing Director"/>
    <n v="1"/>
    <s v="Married"/>
    <n v="6567"/>
    <s v="5k-10k"/>
    <n v="5549"/>
    <n v="1"/>
    <s v="Y"/>
    <s v="No"/>
    <n v="14"/>
    <n v="3"/>
    <n v="3"/>
    <n v="80"/>
    <n v="0"/>
    <n v="16"/>
    <n v="2"/>
    <n v="2"/>
    <n v="5"/>
    <n v="11"/>
  </r>
  <r>
    <x v="1275"/>
    <n v="49"/>
    <s v="46-55"/>
    <x v="1"/>
    <s v="Non-Travel"/>
    <n v="1002"/>
    <x v="0"/>
    <n v="18"/>
    <n v="4"/>
    <s v="Life Sciences"/>
    <n v="1"/>
    <n v="275"/>
    <n v="4"/>
    <x v="0"/>
    <n v="92"/>
    <n v="3"/>
    <n v="2"/>
    <s v="Manufacturing Director"/>
    <n v="4"/>
    <s v="Divorced"/>
    <n v="6804"/>
    <s v="5k-10k"/>
    <n v="23793"/>
    <n v="1"/>
    <s v="Y"/>
    <s v="Yes"/>
    <n v="15"/>
    <n v="3"/>
    <n v="1"/>
    <n v="80"/>
    <n v="2"/>
    <n v="7"/>
    <n v="0"/>
    <n v="3"/>
    <n v="1"/>
    <n v="7"/>
  </r>
  <r>
    <x v="1276"/>
    <n v="49"/>
    <s v="46-55"/>
    <x v="0"/>
    <s v="Travel_Frequently"/>
    <n v="636"/>
    <x v="0"/>
    <n v="10"/>
    <n v="4"/>
    <s v="Life Sciences"/>
    <n v="1"/>
    <n v="396"/>
    <n v="3"/>
    <x v="1"/>
    <n v="35"/>
    <n v="3"/>
    <n v="5"/>
    <s v="Research Director"/>
    <n v="1"/>
    <s v="Single"/>
    <n v="18665"/>
    <s v="15k+"/>
    <n v="25594"/>
    <n v="9"/>
    <s v="Y"/>
    <s v="Yes"/>
    <n v="11"/>
    <n v="3"/>
    <n v="4"/>
    <n v="80"/>
    <n v="0"/>
    <n v="22"/>
    <n v="4"/>
    <n v="3"/>
    <n v="1"/>
    <n v="2"/>
  </r>
  <r>
    <x v="1277"/>
    <n v="49"/>
    <s v="46-55"/>
    <x v="0"/>
    <s v="Travel_Rarely"/>
    <n v="1091"/>
    <x v="0"/>
    <n v="1"/>
    <n v="2"/>
    <s v="Technical Degree"/>
    <n v="1"/>
    <n v="431"/>
    <n v="3"/>
    <x v="1"/>
    <n v="90"/>
    <n v="2"/>
    <n v="4"/>
    <s v="Healthcare Representative"/>
    <n v="3"/>
    <s v="Single"/>
    <n v="13964"/>
    <s v="10k-15k"/>
    <n v="17810"/>
    <n v="7"/>
    <s v="Y"/>
    <s v="Yes"/>
    <n v="12"/>
    <n v="3"/>
    <n v="4"/>
    <n v="80"/>
    <n v="0"/>
    <n v="25"/>
    <n v="2"/>
    <n v="3"/>
    <n v="0"/>
    <n v="7"/>
  </r>
  <r>
    <x v="1278"/>
    <n v="49"/>
    <s v="46-55"/>
    <x v="1"/>
    <s v="Travel_Rarely"/>
    <n v="1261"/>
    <x v="0"/>
    <n v="7"/>
    <n v="3"/>
    <s v="Other"/>
    <n v="1"/>
    <n v="499"/>
    <n v="2"/>
    <x v="0"/>
    <n v="31"/>
    <n v="2"/>
    <n v="3"/>
    <s v="Healthcare Representative"/>
    <n v="3"/>
    <s v="Single"/>
    <n v="10965"/>
    <s v="10k-15k"/>
    <n v="12066"/>
    <n v="8"/>
    <s v="Y"/>
    <s v="No"/>
    <n v="24"/>
    <n v="4"/>
    <n v="3"/>
    <n v="80"/>
    <n v="0"/>
    <n v="26"/>
    <n v="2"/>
    <n v="3"/>
    <n v="0"/>
    <n v="0"/>
  </r>
  <r>
    <x v="1279"/>
    <n v="49"/>
    <s v="46-55"/>
    <x v="1"/>
    <s v="Travel_Rarely"/>
    <n v="1245"/>
    <x v="0"/>
    <n v="18"/>
    <n v="4"/>
    <s v="Life Sciences"/>
    <n v="1"/>
    <n v="638"/>
    <n v="4"/>
    <x v="0"/>
    <n v="58"/>
    <n v="2"/>
    <n v="5"/>
    <s v="Research Director"/>
    <n v="3"/>
    <s v="Divorced"/>
    <n v="19502"/>
    <s v="15k+"/>
    <n v="2125"/>
    <n v="1"/>
    <s v="Y"/>
    <s v="Yes"/>
    <n v="17"/>
    <n v="3"/>
    <n v="3"/>
    <n v="80"/>
    <n v="1"/>
    <n v="31"/>
    <n v="5"/>
    <n v="3"/>
    <n v="0"/>
    <n v="9"/>
  </r>
  <r>
    <x v="1280"/>
    <n v="49"/>
    <s v="46-55"/>
    <x v="0"/>
    <s v="Travel_Rarely"/>
    <n v="1184"/>
    <x v="1"/>
    <n v="11"/>
    <n v="3"/>
    <s v="Marketing"/>
    <n v="1"/>
    <n v="840"/>
    <n v="3"/>
    <x v="1"/>
    <n v="43"/>
    <n v="3"/>
    <n v="3"/>
    <s v="Sales Executive"/>
    <n v="4"/>
    <s v="Married"/>
    <n v="7654"/>
    <s v="5k-10k"/>
    <n v="5860"/>
    <n v="1"/>
    <s v="Y"/>
    <s v="No"/>
    <n v="18"/>
    <n v="3"/>
    <n v="1"/>
    <n v="80"/>
    <n v="2"/>
    <n v="9"/>
    <n v="3"/>
    <n v="4"/>
    <n v="7"/>
    <n v="7"/>
  </r>
  <r>
    <x v="1281"/>
    <n v="49"/>
    <s v="46-55"/>
    <x v="1"/>
    <s v="Travel_Rarely"/>
    <n v="1418"/>
    <x v="0"/>
    <n v="1"/>
    <n v="3"/>
    <s v="Technical Degree"/>
    <n v="1"/>
    <n v="887"/>
    <n v="3"/>
    <x v="1"/>
    <n v="36"/>
    <n v="3"/>
    <n v="1"/>
    <s v="Research Scientist"/>
    <n v="1"/>
    <s v="Married"/>
    <n v="3580"/>
    <s v="Upto 5k"/>
    <n v="10554"/>
    <n v="2"/>
    <s v="Y"/>
    <s v="No"/>
    <n v="16"/>
    <n v="3"/>
    <n v="2"/>
    <n v="80"/>
    <n v="1"/>
    <n v="7"/>
    <n v="2"/>
    <n v="3"/>
    <n v="0"/>
    <n v="2"/>
  </r>
  <r>
    <x v="1282"/>
    <n v="49"/>
    <s v="46-55"/>
    <x v="1"/>
    <s v="Travel_Rarely"/>
    <n v="527"/>
    <x v="0"/>
    <n v="8"/>
    <n v="2"/>
    <s v="Other"/>
    <n v="1"/>
    <n v="944"/>
    <n v="1"/>
    <x v="1"/>
    <n v="51"/>
    <n v="3"/>
    <n v="3"/>
    <s v="Laboratory Technician"/>
    <n v="2"/>
    <s v="Married"/>
    <n v="7403"/>
    <s v="5k-10k"/>
    <n v="22477"/>
    <n v="4"/>
    <s v="Y"/>
    <s v="No"/>
    <n v="11"/>
    <n v="3"/>
    <n v="3"/>
    <n v="80"/>
    <n v="1"/>
    <n v="29"/>
    <n v="3"/>
    <n v="2"/>
    <n v="1"/>
    <n v="7"/>
  </r>
  <r>
    <x v="1283"/>
    <n v="49"/>
    <s v="46-55"/>
    <x v="1"/>
    <s v="Travel_Rarely"/>
    <n v="174"/>
    <x v="1"/>
    <n v="8"/>
    <n v="4"/>
    <s v="Technical Degree"/>
    <n v="1"/>
    <n v="1138"/>
    <n v="4"/>
    <x v="0"/>
    <n v="56"/>
    <n v="2"/>
    <n v="4"/>
    <s v="Sales Executive"/>
    <n v="2"/>
    <s v="Married"/>
    <n v="13120"/>
    <s v="10k-15k"/>
    <n v="11879"/>
    <n v="6"/>
    <s v="Y"/>
    <s v="No"/>
    <n v="17"/>
    <n v="3"/>
    <n v="2"/>
    <n v="80"/>
    <n v="1"/>
    <n v="22"/>
    <n v="3"/>
    <n v="3"/>
    <n v="2"/>
    <n v="3"/>
  </r>
  <r>
    <x v="1284"/>
    <n v="49"/>
    <s v="46-55"/>
    <x v="1"/>
    <s v="Travel_Rarely"/>
    <n v="1098"/>
    <x v="0"/>
    <n v="4"/>
    <n v="2"/>
    <s v="Medical"/>
    <n v="1"/>
    <n v="1256"/>
    <n v="1"/>
    <x v="0"/>
    <n v="85"/>
    <n v="2"/>
    <n v="5"/>
    <s v="Manager"/>
    <n v="3"/>
    <s v="Married"/>
    <n v="18711"/>
    <s v="15k+"/>
    <n v="12124"/>
    <n v="2"/>
    <s v="Y"/>
    <s v="No"/>
    <n v="13"/>
    <n v="3"/>
    <n v="3"/>
    <n v="80"/>
    <n v="1"/>
    <n v="23"/>
    <n v="2"/>
    <n v="4"/>
    <n v="0"/>
    <n v="0"/>
  </r>
  <r>
    <x v="1285"/>
    <n v="49"/>
    <s v="46-55"/>
    <x v="0"/>
    <s v="Travel_Frequently"/>
    <n v="1475"/>
    <x v="0"/>
    <n v="28"/>
    <n v="2"/>
    <s v="Life Sciences"/>
    <n v="1"/>
    <n v="1420"/>
    <n v="1"/>
    <x v="0"/>
    <n v="97"/>
    <n v="2"/>
    <n v="2"/>
    <s v="Laboratory Technician"/>
    <n v="1"/>
    <s v="Single"/>
    <n v="4284"/>
    <s v="Upto 5k"/>
    <n v="22710"/>
    <n v="3"/>
    <s v="Y"/>
    <s v="No"/>
    <n v="20"/>
    <n v="4"/>
    <n v="1"/>
    <n v="80"/>
    <n v="0"/>
    <n v="20"/>
    <n v="2"/>
    <n v="3"/>
    <n v="1"/>
    <n v="3"/>
  </r>
  <r>
    <x v="1286"/>
    <n v="49"/>
    <s v="46-55"/>
    <x v="1"/>
    <s v="Travel_Rarely"/>
    <n v="1495"/>
    <x v="0"/>
    <n v="5"/>
    <n v="4"/>
    <s v="Technical Degree"/>
    <n v="1"/>
    <n v="1473"/>
    <n v="1"/>
    <x v="0"/>
    <n v="96"/>
    <n v="3"/>
    <n v="2"/>
    <s v="Healthcare Representative"/>
    <n v="3"/>
    <s v="Married"/>
    <n v="6651"/>
    <s v="5k-10k"/>
    <n v="21534"/>
    <n v="2"/>
    <s v="Y"/>
    <s v="No"/>
    <n v="14"/>
    <n v="3"/>
    <n v="2"/>
    <n v="80"/>
    <n v="1"/>
    <n v="20"/>
    <n v="0"/>
    <n v="2"/>
    <n v="1"/>
    <n v="2"/>
  </r>
  <r>
    <x v="1287"/>
    <n v="49"/>
    <s v="46-55"/>
    <x v="1"/>
    <s v="Travel_Rarely"/>
    <n v="1490"/>
    <x v="0"/>
    <n v="7"/>
    <n v="4"/>
    <s v="Life Sciences"/>
    <n v="1"/>
    <n v="1484"/>
    <n v="3"/>
    <x v="0"/>
    <n v="35"/>
    <n v="3"/>
    <n v="3"/>
    <s v="Healthcare Representative"/>
    <n v="2"/>
    <s v="Divorced"/>
    <n v="10466"/>
    <s v="10k-15k"/>
    <n v="20948"/>
    <n v="3"/>
    <s v="Y"/>
    <s v="No"/>
    <n v="14"/>
    <n v="3"/>
    <n v="2"/>
    <n v="80"/>
    <n v="2"/>
    <n v="29"/>
    <n v="3"/>
    <n v="3"/>
    <n v="0"/>
    <n v="7"/>
  </r>
  <r>
    <x v="1288"/>
    <n v="49"/>
    <s v="46-55"/>
    <x v="1"/>
    <s v="Travel_Rarely"/>
    <n v="271"/>
    <x v="0"/>
    <n v="3"/>
    <n v="2"/>
    <s v="Medical"/>
    <n v="1"/>
    <n v="1509"/>
    <n v="3"/>
    <x v="1"/>
    <n v="43"/>
    <n v="2"/>
    <n v="2"/>
    <s v="Laboratory Technician"/>
    <n v="1"/>
    <s v="Married"/>
    <n v="4789"/>
    <s v="Upto 5k"/>
    <n v="23070"/>
    <n v="4"/>
    <s v="Y"/>
    <s v="No"/>
    <n v="25"/>
    <n v="4"/>
    <n v="1"/>
    <n v="80"/>
    <n v="1"/>
    <n v="10"/>
    <n v="3"/>
    <n v="3"/>
    <n v="1"/>
    <n v="2"/>
  </r>
  <r>
    <x v="1289"/>
    <n v="49"/>
    <s v="46-55"/>
    <x v="1"/>
    <s v="Travel_Rarely"/>
    <n v="722"/>
    <x v="0"/>
    <n v="25"/>
    <n v="4"/>
    <s v="Life Sciences"/>
    <n v="1"/>
    <n v="1617"/>
    <n v="3"/>
    <x v="1"/>
    <n v="84"/>
    <n v="3"/>
    <n v="1"/>
    <s v="Laboratory Technician"/>
    <n v="1"/>
    <s v="Married"/>
    <n v="3211"/>
    <s v="Upto 5k"/>
    <n v="22102"/>
    <n v="1"/>
    <s v="Y"/>
    <s v="No"/>
    <n v="14"/>
    <n v="3"/>
    <n v="4"/>
    <n v="80"/>
    <n v="1"/>
    <n v="10"/>
    <n v="3"/>
    <n v="2"/>
    <n v="1"/>
    <n v="4"/>
  </r>
  <r>
    <x v="1290"/>
    <n v="49"/>
    <s v="46-55"/>
    <x v="1"/>
    <s v="Travel_Rarely"/>
    <n v="301"/>
    <x v="0"/>
    <n v="22"/>
    <n v="4"/>
    <s v="Other"/>
    <n v="1"/>
    <n v="1655"/>
    <n v="1"/>
    <x v="1"/>
    <n v="72"/>
    <n v="3"/>
    <n v="4"/>
    <s v="Research Director"/>
    <n v="2"/>
    <s v="Married"/>
    <n v="16413"/>
    <s v="15k+"/>
    <n v="3498"/>
    <n v="3"/>
    <s v="Y"/>
    <s v="No"/>
    <n v="16"/>
    <n v="3"/>
    <n v="2"/>
    <n v="80"/>
    <n v="2"/>
    <n v="27"/>
    <n v="2"/>
    <n v="3"/>
    <n v="1"/>
    <n v="2"/>
  </r>
  <r>
    <x v="1291"/>
    <n v="49"/>
    <s v="46-55"/>
    <x v="0"/>
    <s v="Travel_Rarely"/>
    <n v="465"/>
    <x v="0"/>
    <n v="6"/>
    <n v="1"/>
    <s v="Life Sciences"/>
    <n v="1"/>
    <n v="1661"/>
    <n v="3"/>
    <x v="1"/>
    <n v="41"/>
    <n v="2"/>
    <n v="4"/>
    <s v="Healthcare Representative"/>
    <n v="3"/>
    <s v="Married"/>
    <n v="13966"/>
    <s v="10k-15k"/>
    <n v="11652"/>
    <n v="2"/>
    <s v="Y"/>
    <s v="Yes"/>
    <n v="19"/>
    <n v="3"/>
    <n v="2"/>
    <n v="80"/>
    <n v="1"/>
    <n v="30"/>
    <n v="3"/>
    <n v="3"/>
    <n v="2"/>
    <n v="12"/>
  </r>
  <r>
    <x v="1292"/>
    <n v="49"/>
    <s v="46-55"/>
    <x v="0"/>
    <s v="Travel_Rarely"/>
    <n v="464"/>
    <x v="0"/>
    <n v="16"/>
    <n v="3"/>
    <s v="Medical"/>
    <n v="1"/>
    <n v="1674"/>
    <n v="4"/>
    <x v="1"/>
    <n v="74"/>
    <n v="3"/>
    <n v="1"/>
    <s v="Laboratory Technician"/>
    <n v="1"/>
    <s v="Divorced"/>
    <n v="2587"/>
    <s v="Upto 5k"/>
    <n v="24941"/>
    <n v="4"/>
    <s v="Y"/>
    <s v="Yes"/>
    <n v="16"/>
    <n v="3"/>
    <n v="2"/>
    <n v="80"/>
    <n v="1"/>
    <n v="17"/>
    <n v="2"/>
    <n v="2"/>
    <n v="2"/>
    <n v="2"/>
  </r>
  <r>
    <x v="1293"/>
    <n v="49"/>
    <s v="46-55"/>
    <x v="1"/>
    <s v="Travel_Rarely"/>
    <n v="809"/>
    <x v="0"/>
    <n v="1"/>
    <n v="3"/>
    <s v="Life Sciences"/>
    <n v="1"/>
    <n v="1677"/>
    <n v="3"/>
    <x v="0"/>
    <n v="36"/>
    <n v="3"/>
    <n v="4"/>
    <s v="Manager"/>
    <n v="3"/>
    <s v="Single"/>
    <n v="15379"/>
    <s v="15k+"/>
    <n v="22384"/>
    <n v="4"/>
    <s v="Y"/>
    <s v="No"/>
    <n v="14"/>
    <n v="3"/>
    <n v="1"/>
    <n v="80"/>
    <n v="0"/>
    <n v="23"/>
    <n v="2"/>
    <n v="3"/>
    <n v="0"/>
    <n v="0"/>
  </r>
  <r>
    <x v="1294"/>
    <n v="49"/>
    <s v="46-55"/>
    <x v="1"/>
    <s v="Travel_Rarely"/>
    <n v="1313"/>
    <x v="1"/>
    <n v="11"/>
    <n v="4"/>
    <s v="Marketing"/>
    <n v="1"/>
    <n v="1757"/>
    <n v="4"/>
    <x v="1"/>
    <n v="80"/>
    <n v="3"/>
    <n v="2"/>
    <s v="Sales Executive"/>
    <n v="4"/>
    <s v="Single"/>
    <n v="4507"/>
    <s v="Upto 5k"/>
    <n v="8191"/>
    <n v="3"/>
    <s v="Y"/>
    <s v="No"/>
    <n v="12"/>
    <n v="3"/>
    <n v="3"/>
    <n v="80"/>
    <n v="0"/>
    <n v="8"/>
    <n v="1"/>
    <n v="4"/>
    <n v="0"/>
    <n v="4"/>
  </r>
  <r>
    <x v="1295"/>
    <n v="49"/>
    <s v="46-55"/>
    <x v="1"/>
    <s v="Travel_Frequently"/>
    <n v="1064"/>
    <x v="0"/>
    <n v="2"/>
    <n v="1"/>
    <s v="Life Sciences"/>
    <n v="1"/>
    <n v="1941"/>
    <n v="2"/>
    <x v="0"/>
    <n v="42"/>
    <n v="3"/>
    <n v="5"/>
    <s v="Research Director"/>
    <n v="4"/>
    <s v="Married"/>
    <n v="19161"/>
    <s v="15k+"/>
    <n v="13738"/>
    <n v="3"/>
    <s v="Y"/>
    <s v="No"/>
    <n v="15"/>
    <n v="3"/>
    <n v="4"/>
    <n v="80"/>
    <n v="0"/>
    <n v="28"/>
    <n v="3"/>
    <n v="3"/>
    <n v="4"/>
    <n v="3"/>
  </r>
  <r>
    <x v="1296"/>
    <n v="49"/>
    <s v="46-55"/>
    <x v="1"/>
    <s v="Travel_Frequently"/>
    <n v="1023"/>
    <x v="1"/>
    <n v="2"/>
    <n v="3"/>
    <s v="Medical"/>
    <n v="1"/>
    <n v="2065"/>
    <n v="4"/>
    <x v="0"/>
    <n v="63"/>
    <n v="2"/>
    <n v="2"/>
    <s v="Sales Executive"/>
    <n v="2"/>
    <s v="Married"/>
    <n v="5390"/>
    <s v="5k-10k"/>
    <n v="13243"/>
    <n v="2"/>
    <s v="Y"/>
    <s v="No"/>
    <n v="14"/>
    <n v="3"/>
    <n v="4"/>
    <n v="80"/>
    <n v="0"/>
    <n v="17"/>
    <n v="3"/>
    <n v="2"/>
    <n v="0"/>
    <n v="8"/>
  </r>
  <r>
    <x v="1296"/>
    <n v="49"/>
    <s v="46-55"/>
    <x v="1"/>
    <s v="Travel_Frequently"/>
    <n v="1023"/>
    <x v="1"/>
    <n v="2"/>
    <n v="3"/>
    <s v="Medical"/>
    <n v="1"/>
    <n v="2065"/>
    <n v="4"/>
    <x v="0"/>
    <n v="63"/>
    <n v="2"/>
    <n v="2"/>
    <s v="Sales Executive"/>
    <n v="2"/>
    <s v="Married"/>
    <n v="5390"/>
    <s v="5k-10k"/>
    <n v="13243"/>
    <n v="2"/>
    <s v="Y"/>
    <s v="No"/>
    <n v="14"/>
    <n v="3"/>
    <n v="4"/>
    <n v="80"/>
    <n v="0"/>
    <n v="17"/>
    <n v="3"/>
    <n v="2"/>
    <n v="0"/>
    <n v="8"/>
  </r>
  <r>
    <x v="1297"/>
    <n v="50"/>
    <s v="46-55"/>
    <x v="0"/>
    <s v="Travel_Rarely"/>
    <n v="869"/>
    <x v="1"/>
    <n v="3"/>
    <n v="2"/>
    <s v="Marketing"/>
    <n v="1"/>
    <n v="47"/>
    <n v="1"/>
    <x v="0"/>
    <n v="86"/>
    <n v="2"/>
    <n v="1"/>
    <s v="Sales Representative"/>
    <n v="3"/>
    <s v="Married"/>
    <n v="2683"/>
    <s v="Upto 5k"/>
    <n v="3810"/>
    <n v="1"/>
    <s v="Y"/>
    <s v="Yes"/>
    <n v="14"/>
    <n v="3"/>
    <n v="3"/>
    <n v="80"/>
    <n v="0"/>
    <n v="3"/>
    <n v="2"/>
    <n v="3"/>
    <n v="0"/>
    <n v="2"/>
  </r>
  <r>
    <x v="1298"/>
    <n v="50"/>
    <s v="46-55"/>
    <x v="0"/>
    <s v="Travel_Rarely"/>
    <n v="989"/>
    <x v="0"/>
    <n v="7"/>
    <n v="2"/>
    <s v="Medical"/>
    <n v="1"/>
    <n v="80"/>
    <n v="2"/>
    <x v="1"/>
    <n v="43"/>
    <n v="2"/>
    <n v="5"/>
    <s v="Research Director"/>
    <n v="3"/>
    <s v="Divorced"/>
    <n v="18740"/>
    <s v="15k+"/>
    <n v="16701"/>
    <n v="5"/>
    <s v="Y"/>
    <s v="Yes"/>
    <n v="12"/>
    <n v="3"/>
    <n v="4"/>
    <n v="80"/>
    <n v="1"/>
    <n v="29"/>
    <n v="2"/>
    <n v="2"/>
    <n v="13"/>
    <n v="8"/>
  </r>
  <r>
    <x v="1299"/>
    <n v="50"/>
    <s v="46-55"/>
    <x v="0"/>
    <s v="Travel_Frequently"/>
    <n v="1115"/>
    <x v="0"/>
    <n v="1"/>
    <n v="3"/>
    <s v="Life Sciences"/>
    <n v="1"/>
    <n v="141"/>
    <n v="1"/>
    <x v="1"/>
    <n v="73"/>
    <n v="3"/>
    <n v="5"/>
    <s v="Research Director"/>
    <n v="2"/>
    <s v="Married"/>
    <n v="18172"/>
    <s v="15k+"/>
    <n v="9755"/>
    <n v="3"/>
    <s v="Y"/>
    <s v="Yes"/>
    <n v="19"/>
    <n v="3"/>
    <n v="1"/>
    <n v="80"/>
    <n v="0"/>
    <n v="28"/>
    <n v="1"/>
    <n v="2"/>
    <n v="0"/>
    <n v="7"/>
  </r>
  <r>
    <x v="1300"/>
    <n v="50"/>
    <s v="46-55"/>
    <x v="1"/>
    <s v="Travel_Frequently"/>
    <n v="809"/>
    <x v="1"/>
    <n v="12"/>
    <n v="3"/>
    <s v="Marketing"/>
    <n v="1"/>
    <n v="174"/>
    <n v="3"/>
    <x v="1"/>
    <n v="77"/>
    <n v="3"/>
    <n v="3"/>
    <s v="Sales Executive"/>
    <n v="4"/>
    <s v="Single"/>
    <n v="9208"/>
    <s v="5k-10k"/>
    <n v="6645"/>
    <n v="4"/>
    <s v="Y"/>
    <s v="No"/>
    <n v="11"/>
    <n v="3"/>
    <n v="4"/>
    <n v="80"/>
    <n v="0"/>
    <n v="16"/>
    <n v="3"/>
    <n v="3"/>
    <n v="2"/>
    <n v="1"/>
  </r>
  <r>
    <x v="1301"/>
    <n v="50"/>
    <s v="46-55"/>
    <x v="1"/>
    <s v="Travel_Rarely"/>
    <n v="1452"/>
    <x v="0"/>
    <n v="11"/>
    <n v="3"/>
    <s v="Life Sciences"/>
    <n v="1"/>
    <n v="226"/>
    <n v="3"/>
    <x v="1"/>
    <n v="53"/>
    <n v="3"/>
    <n v="5"/>
    <s v="Manager"/>
    <n v="2"/>
    <s v="Single"/>
    <n v="19926"/>
    <s v="15k+"/>
    <n v="17053"/>
    <n v="3"/>
    <s v="Y"/>
    <s v="No"/>
    <n v="15"/>
    <n v="3"/>
    <n v="2"/>
    <n v="80"/>
    <n v="0"/>
    <n v="21"/>
    <n v="5"/>
    <n v="3"/>
    <n v="4"/>
    <n v="4"/>
  </r>
  <r>
    <x v="1302"/>
    <n v="50"/>
    <s v="46-55"/>
    <x v="1"/>
    <s v="Travel_Rarely"/>
    <n v="328"/>
    <x v="0"/>
    <n v="1"/>
    <n v="3"/>
    <s v="Medical"/>
    <n v="1"/>
    <n v="249"/>
    <n v="3"/>
    <x v="0"/>
    <n v="86"/>
    <n v="2"/>
    <n v="1"/>
    <s v="Laboratory Technician"/>
    <n v="3"/>
    <s v="Married"/>
    <n v="3690"/>
    <s v="Upto 5k"/>
    <n v="3425"/>
    <n v="2"/>
    <s v="Y"/>
    <s v="No"/>
    <n v="15"/>
    <n v="3"/>
    <n v="4"/>
    <n v="80"/>
    <n v="1"/>
    <n v="5"/>
    <n v="2"/>
    <n v="2"/>
    <n v="0"/>
    <n v="2"/>
  </r>
  <r>
    <x v="1303"/>
    <n v="50"/>
    <s v="46-55"/>
    <x v="1"/>
    <s v="Travel_Rarely"/>
    <n v="854"/>
    <x v="1"/>
    <n v="1"/>
    <n v="4"/>
    <s v="Medical"/>
    <n v="1"/>
    <n v="323"/>
    <n v="4"/>
    <x v="1"/>
    <n v="68"/>
    <n v="3"/>
    <n v="5"/>
    <s v="Manager"/>
    <n v="4"/>
    <s v="Divorced"/>
    <n v="19517"/>
    <s v="15k+"/>
    <n v="24118"/>
    <n v="3"/>
    <s v="Y"/>
    <s v="No"/>
    <n v="11"/>
    <n v="3"/>
    <n v="3"/>
    <n v="80"/>
    <n v="1"/>
    <n v="32"/>
    <n v="3"/>
    <n v="2"/>
    <n v="0"/>
    <n v="6"/>
  </r>
  <r>
    <x v="1304"/>
    <n v="50"/>
    <s v="46-55"/>
    <x v="1"/>
    <s v="Travel_Rarely"/>
    <n v="797"/>
    <x v="0"/>
    <n v="4"/>
    <n v="1"/>
    <s v="Life Sciences"/>
    <n v="1"/>
    <n v="385"/>
    <n v="1"/>
    <x v="0"/>
    <n v="96"/>
    <n v="3"/>
    <n v="5"/>
    <s v="Research Director"/>
    <n v="2"/>
    <s v="Divorced"/>
    <n v="19144"/>
    <s v="15k+"/>
    <n v="15815"/>
    <n v="3"/>
    <s v="Y"/>
    <s v="No"/>
    <n v="14"/>
    <n v="3"/>
    <n v="1"/>
    <n v="80"/>
    <n v="2"/>
    <n v="28"/>
    <n v="4"/>
    <n v="2"/>
    <n v="1"/>
    <n v="6"/>
  </r>
  <r>
    <x v="1305"/>
    <n v="50"/>
    <s v="46-55"/>
    <x v="1"/>
    <s v="Travel_Rarely"/>
    <n v="1046"/>
    <x v="0"/>
    <n v="10"/>
    <n v="3"/>
    <s v="Technical Degree"/>
    <n v="1"/>
    <n v="491"/>
    <n v="4"/>
    <x v="0"/>
    <n v="100"/>
    <n v="2"/>
    <n v="3"/>
    <s v="Healthcare Representative"/>
    <n v="4"/>
    <s v="Single"/>
    <n v="10496"/>
    <s v="10k-15k"/>
    <n v="2755"/>
    <n v="6"/>
    <s v="Y"/>
    <s v="No"/>
    <n v="15"/>
    <n v="3"/>
    <n v="4"/>
    <n v="80"/>
    <n v="0"/>
    <n v="20"/>
    <n v="2"/>
    <n v="3"/>
    <n v="1"/>
    <n v="3"/>
  </r>
  <r>
    <x v="1306"/>
    <n v="50"/>
    <s v="46-55"/>
    <x v="1"/>
    <s v="Travel_Rarely"/>
    <n v="1099"/>
    <x v="0"/>
    <n v="29"/>
    <n v="4"/>
    <s v="Life Sciences"/>
    <n v="1"/>
    <n v="569"/>
    <n v="2"/>
    <x v="0"/>
    <n v="88"/>
    <n v="2"/>
    <n v="4"/>
    <s v="Manager"/>
    <n v="3"/>
    <s v="Married"/>
    <n v="17046"/>
    <s v="15k+"/>
    <n v="9314"/>
    <n v="0"/>
    <s v="Y"/>
    <s v="No"/>
    <n v="15"/>
    <n v="3"/>
    <n v="2"/>
    <n v="80"/>
    <n v="1"/>
    <n v="28"/>
    <n v="2"/>
    <n v="3"/>
    <n v="15"/>
    <n v="7"/>
  </r>
  <r>
    <x v="1307"/>
    <n v="50"/>
    <s v="46-55"/>
    <x v="1"/>
    <s v="Travel_Frequently"/>
    <n v="1246"/>
    <x v="3"/>
    <n v="3"/>
    <n v="3"/>
    <s v="Medical"/>
    <n v="1"/>
    <n v="644"/>
    <n v="1"/>
    <x v="0"/>
    <n v="99"/>
    <n v="3"/>
    <n v="5"/>
    <s v="Manager"/>
    <n v="2"/>
    <s v="Married"/>
    <n v="18200"/>
    <s v="15k+"/>
    <n v="7999"/>
    <n v="1"/>
    <s v="Y"/>
    <s v="No"/>
    <n v="11"/>
    <n v="3"/>
    <n v="3"/>
    <n v="80"/>
    <n v="1"/>
    <n v="32"/>
    <n v="2"/>
    <n v="3"/>
    <n v="10"/>
    <n v="7"/>
  </r>
  <r>
    <x v="1308"/>
    <n v="50"/>
    <s v="46-55"/>
    <x v="1"/>
    <s v="Travel_Rarely"/>
    <n v="1207"/>
    <x v="0"/>
    <n v="28"/>
    <n v="1"/>
    <s v="Medical"/>
    <n v="1"/>
    <n v="716"/>
    <n v="4"/>
    <x v="0"/>
    <n v="74"/>
    <n v="4"/>
    <n v="1"/>
    <s v="Laboratory Technician"/>
    <n v="3"/>
    <s v="Married"/>
    <n v="3221"/>
    <s v="Upto 5k"/>
    <n v="3297"/>
    <n v="1"/>
    <s v="Y"/>
    <s v="Yes"/>
    <n v="11"/>
    <n v="3"/>
    <n v="3"/>
    <n v="80"/>
    <n v="3"/>
    <n v="20"/>
    <n v="3"/>
    <n v="3"/>
    <n v="3"/>
    <n v="8"/>
  </r>
  <r>
    <x v="1309"/>
    <n v="50"/>
    <s v="46-55"/>
    <x v="0"/>
    <s v="Travel_Frequently"/>
    <n v="562"/>
    <x v="1"/>
    <n v="8"/>
    <n v="2"/>
    <s v="Technical Degree"/>
    <n v="1"/>
    <n v="723"/>
    <n v="2"/>
    <x v="0"/>
    <n v="50"/>
    <n v="3"/>
    <n v="2"/>
    <s v="Sales Executive"/>
    <n v="3"/>
    <s v="Married"/>
    <n v="6796"/>
    <s v="5k-10k"/>
    <n v="23452"/>
    <n v="3"/>
    <s v="Y"/>
    <s v="Yes"/>
    <n v="14"/>
    <n v="3"/>
    <n v="1"/>
    <n v="80"/>
    <n v="1"/>
    <n v="18"/>
    <n v="4"/>
    <n v="3"/>
    <n v="1"/>
    <n v="3"/>
  </r>
  <r>
    <x v="1310"/>
    <n v="50"/>
    <s v="46-55"/>
    <x v="1"/>
    <s v="Travel_Rarely"/>
    <n v="316"/>
    <x v="1"/>
    <n v="8"/>
    <n v="4"/>
    <s v="Marketing"/>
    <n v="1"/>
    <n v="738"/>
    <n v="4"/>
    <x v="0"/>
    <n v="54"/>
    <n v="3"/>
    <n v="1"/>
    <s v="Sales Representative"/>
    <n v="2"/>
    <s v="Married"/>
    <n v="3875"/>
    <s v="Upto 5k"/>
    <n v="9983"/>
    <n v="7"/>
    <s v="Y"/>
    <s v="No"/>
    <n v="15"/>
    <n v="3"/>
    <n v="4"/>
    <n v="80"/>
    <n v="1"/>
    <n v="4"/>
    <n v="2"/>
    <n v="3"/>
    <n v="2"/>
    <n v="2"/>
  </r>
  <r>
    <x v="1311"/>
    <n v="50"/>
    <s v="46-55"/>
    <x v="1"/>
    <s v="Travel_Rarely"/>
    <n v="691"/>
    <x v="0"/>
    <n v="2"/>
    <n v="3"/>
    <s v="Medical"/>
    <n v="1"/>
    <n v="815"/>
    <n v="3"/>
    <x v="0"/>
    <n v="64"/>
    <n v="3"/>
    <n v="4"/>
    <s v="Research Director"/>
    <n v="3"/>
    <s v="Married"/>
    <n v="17639"/>
    <s v="15k+"/>
    <n v="6881"/>
    <n v="5"/>
    <s v="Y"/>
    <s v="No"/>
    <n v="16"/>
    <n v="3"/>
    <n v="4"/>
    <n v="80"/>
    <n v="0"/>
    <n v="30"/>
    <n v="3"/>
    <n v="3"/>
    <n v="0"/>
    <n v="3"/>
  </r>
  <r>
    <x v="1312"/>
    <n v="50"/>
    <s v="46-55"/>
    <x v="1"/>
    <s v="Non-Travel"/>
    <n v="881"/>
    <x v="0"/>
    <n v="2"/>
    <n v="4"/>
    <s v="Life Sciences"/>
    <n v="1"/>
    <n v="905"/>
    <n v="1"/>
    <x v="0"/>
    <n v="98"/>
    <n v="3"/>
    <n v="4"/>
    <s v="Manager"/>
    <n v="1"/>
    <s v="Divorced"/>
    <n v="17924"/>
    <s v="15k+"/>
    <n v="4544"/>
    <n v="1"/>
    <s v="Y"/>
    <s v="No"/>
    <n v="11"/>
    <n v="3"/>
    <n v="4"/>
    <n v="80"/>
    <n v="1"/>
    <n v="31"/>
    <n v="3"/>
    <n v="3"/>
    <n v="14"/>
    <n v="7"/>
  </r>
  <r>
    <x v="1313"/>
    <n v="50"/>
    <s v="46-55"/>
    <x v="1"/>
    <s v="Travel_Rarely"/>
    <n v="1126"/>
    <x v="0"/>
    <n v="1"/>
    <n v="2"/>
    <s v="Medical"/>
    <n v="1"/>
    <n v="997"/>
    <n v="4"/>
    <x v="0"/>
    <n v="66"/>
    <n v="3"/>
    <n v="4"/>
    <s v="Research Director"/>
    <n v="4"/>
    <s v="Divorced"/>
    <n v="17399"/>
    <s v="15k+"/>
    <n v="6615"/>
    <n v="9"/>
    <s v="Y"/>
    <s v="No"/>
    <n v="22"/>
    <n v="4"/>
    <n v="3"/>
    <n v="80"/>
    <n v="1"/>
    <n v="32"/>
    <n v="1"/>
    <n v="2"/>
    <n v="1"/>
    <n v="3"/>
  </r>
  <r>
    <x v="1314"/>
    <n v="50"/>
    <s v="46-55"/>
    <x v="1"/>
    <s v="Travel_Rarely"/>
    <n v="939"/>
    <x v="0"/>
    <n v="24"/>
    <n v="3"/>
    <s v="Life Sciences"/>
    <n v="1"/>
    <n v="1005"/>
    <n v="4"/>
    <x v="0"/>
    <n v="95"/>
    <n v="3"/>
    <n v="4"/>
    <s v="Manufacturing Director"/>
    <n v="3"/>
    <s v="Married"/>
    <n v="13973"/>
    <s v="10k-15k"/>
    <n v="4161"/>
    <n v="3"/>
    <s v="Y"/>
    <s v="Yes"/>
    <n v="18"/>
    <n v="3"/>
    <n v="4"/>
    <n v="80"/>
    <n v="1"/>
    <n v="22"/>
    <n v="2"/>
    <n v="3"/>
    <n v="1"/>
    <n v="5"/>
  </r>
  <r>
    <x v="1315"/>
    <n v="50"/>
    <s v="46-55"/>
    <x v="1"/>
    <s v="Travel_Rarely"/>
    <n v="804"/>
    <x v="0"/>
    <n v="9"/>
    <n v="3"/>
    <s v="Life Sciences"/>
    <n v="1"/>
    <n v="1030"/>
    <n v="1"/>
    <x v="0"/>
    <n v="64"/>
    <n v="3"/>
    <n v="1"/>
    <s v="Laboratory Technician"/>
    <n v="4"/>
    <s v="Married"/>
    <n v="2380"/>
    <s v="Upto 5k"/>
    <n v="20165"/>
    <n v="4"/>
    <s v="Y"/>
    <s v="No"/>
    <n v="18"/>
    <n v="3"/>
    <n v="2"/>
    <n v="80"/>
    <n v="0"/>
    <n v="8"/>
    <n v="5"/>
    <n v="3"/>
    <n v="0"/>
    <n v="0"/>
  </r>
  <r>
    <x v="1316"/>
    <n v="50"/>
    <s v="46-55"/>
    <x v="1"/>
    <s v="Non-Travel"/>
    <n v="145"/>
    <x v="1"/>
    <n v="1"/>
    <n v="3"/>
    <s v="Life Sciences"/>
    <n v="1"/>
    <n v="1040"/>
    <n v="4"/>
    <x v="1"/>
    <n v="95"/>
    <n v="3"/>
    <n v="2"/>
    <s v="Sales Executive"/>
    <n v="3"/>
    <s v="Married"/>
    <n v="6347"/>
    <s v="5k-10k"/>
    <n v="24920"/>
    <n v="0"/>
    <s v="Y"/>
    <s v="No"/>
    <n v="12"/>
    <n v="3"/>
    <n v="1"/>
    <n v="80"/>
    <n v="1"/>
    <n v="19"/>
    <n v="3"/>
    <n v="3"/>
    <n v="0"/>
    <n v="13"/>
  </r>
  <r>
    <x v="1317"/>
    <n v="50"/>
    <s v="46-55"/>
    <x v="1"/>
    <s v="Travel_Rarely"/>
    <n v="1464"/>
    <x v="0"/>
    <n v="2"/>
    <n v="4"/>
    <s v="Medical"/>
    <n v="1"/>
    <n v="1061"/>
    <n v="2"/>
    <x v="0"/>
    <n v="62"/>
    <n v="3"/>
    <n v="5"/>
    <s v="Research Director"/>
    <n v="3"/>
    <s v="Married"/>
    <n v="19237"/>
    <s v="15k+"/>
    <n v="12853"/>
    <n v="2"/>
    <s v="Y"/>
    <s v="Yes"/>
    <n v="11"/>
    <n v="3"/>
    <n v="4"/>
    <n v="80"/>
    <n v="1"/>
    <n v="29"/>
    <n v="2"/>
    <n v="2"/>
    <n v="7"/>
    <n v="7"/>
  </r>
  <r>
    <x v="1318"/>
    <n v="50"/>
    <s v="46-55"/>
    <x v="0"/>
    <s v="Travel_Frequently"/>
    <n v="959"/>
    <x v="1"/>
    <n v="1"/>
    <n v="4"/>
    <s v="Other"/>
    <n v="1"/>
    <n v="1113"/>
    <n v="4"/>
    <x v="0"/>
    <n v="81"/>
    <n v="3"/>
    <n v="2"/>
    <s v="Sales Executive"/>
    <n v="3"/>
    <s v="Single"/>
    <n v="4728"/>
    <s v="Upto 5k"/>
    <n v="17251"/>
    <n v="3"/>
    <s v="Y"/>
    <s v="Yes"/>
    <n v="14"/>
    <n v="3"/>
    <n v="4"/>
    <n v="80"/>
    <n v="0"/>
    <n v="5"/>
    <n v="4"/>
    <n v="3"/>
    <n v="0"/>
    <n v="0"/>
  </r>
  <r>
    <x v="1319"/>
    <n v="50"/>
    <s v="46-55"/>
    <x v="1"/>
    <s v="Travel_Frequently"/>
    <n v="1421"/>
    <x v="2"/>
    <n v="2"/>
    <n v="3"/>
    <s v="Medical"/>
    <n v="1"/>
    <n v="1215"/>
    <n v="4"/>
    <x v="1"/>
    <n v="30"/>
    <n v="3"/>
    <n v="4"/>
    <s v="Manager"/>
    <n v="1"/>
    <s v="Married"/>
    <n v="17856"/>
    <s v="15k+"/>
    <n v="9490"/>
    <n v="2"/>
    <s v="Y"/>
    <s v="No"/>
    <n v="22"/>
    <n v="4"/>
    <n v="3"/>
    <n v="80"/>
    <n v="1"/>
    <n v="32"/>
    <n v="3"/>
    <n v="3"/>
    <n v="2"/>
    <n v="2"/>
  </r>
  <r>
    <x v="1320"/>
    <n v="50"/>
    <s v="46-55"/>
    <x v="0"/>
    <s v="Travel_Rarely"/>
    <n v="1322"/>
    <x v="0"/>
    <n v="28"/>
    <n v="3"/>
    <s v="Life Sciences"/>
    <n v="1"/>
    <n v="1317"/>
    <n v="4"/>
    <x v="1"/>
    <n v="43"/>
    <n v="3"/>
    <n v="4"/>
    <s v="Research Director"/>
    <n v="1"/>
    <s v="Married"/>
    <n v="16880"/>
    <s v="15k+"/>
    <n v="22422"/>
    <n v="4"/>
    <s v="Y"/>
    <s v="Yes"/>
    <n v="11"/>
    <n v="3"/>
    <n v="2"/>
    <n v="80"/>
    <n v="0"/>
    <n v="25"/>
    <n v="2"/>
    <n v="3"/>
    <n v="1"/>
    <n v="2"/>
  </r>
  <r>
    <x v="1321"/>
    <n v="50"/>
    <s v="46-55"/>
    <x v="1"/>
    <s v="Travel_Frequently"/>
    <n v="333"/>
    <x v="0"/>
    <n v="22"/>
    <n v="5"/>
    <s v="Medical"/>
    <n v="1"/>
    <n v="1539"/>
    <n v="3"/>
    <x v="0"/>
    <n v="88"/>
    <n v="1"/>
    <n v="4"/>
    <s v="Research Director"/>
    <n v="4"/>
    <s v="Single"/>
    <n v="14411"/>
    <s v="10k-15k"/>
    <n v="24450"/>
    <n v="1"/>
    <s v="Y"/>
    <s v="Yes"/>
    <n v="13"/>
    <n v="3"/>
    <n v="4"/>
    <n v="80"/>
    <n v="0"/>
    <n v="32"/>
    <n v="2"/>
    <n v="3"/>
    <n v="13"/>
    <n v="9"/>
  </r>
  <r>
    <x v="1322"/>
    <n v="50"/>
    <s v="46-55"/>
    <x v="1"/>
    <s v="Travel_Rarely"/>
    <n v="264"/>
    <x v="1"/>
    <n v="9"/>
    <n v="3"/>
    <s v="Marketing"/>
    <n v="1"/>
    <n v="1591"/>
    <n v="3"/>
    <x v="0"/>
    <n v="59"/>
    <n v="3"/>
    <n v="5"/>
    <s v="Manager"/>
    <n v="3"/>
    <s v="Married"/>
    <n v="19331"/>
    <s v="15k+"/>
    <n v="19519"/>
    <n v="4"/>
    <s v="Y"/>
    <s v="Yes"/>
    <n v="16"/>
    <n v="3"/>
    <n v="3"/>
    <n v="80"/>
    <n v="1"/>
    <n v="27"/>
    <n v="2"/>
    <n v="3"/>
    <n v="0"/>
    <n v="0"/>
  </r>
  <r>
    <x v="1323"/>
    <n v="50"/>
    <s v="46-55"/>
    <x v="1"/>
    <s v="Travel_Frequently"/>
    <n v="1234"/>
    <x v="0"/>
    <n v="20"/>
    <n v="5"/>
    <s v="Medical"/>
    <n v="1"/>
    <n v="1606"/>
    <n v="2"/>
    <x v="0"/>
    <n v="41"/>
    <n v="3"/>
    <n v="4"/>
    <s v="Healthcare Representative"/>
    <n v="3"/>
    <s v="Married"/>
    <n v="11245"/>
    <s v="10k-15k"/>
    <n v="20689"/>
    <n v="2"/>
    <s v="Y"/>
    <s v="Yes"/>
    <n v="15"/>
    <n v="3"/>
    <n v="3"/>
    <n v="80"/>
    <n v="1"/>
    <n v="32"/>
    <n v="3"/>
    <n v="3"/>
    <n v="12"/>
    <n v="13"/>
  </r>
  <r>
    <x v="1324"/>
    <n v="50"/>
    <s v="46-55"/>
    <x v="1"/>
    <s v="Travel_Rarely"/>
    <n v="813"/>
    <x v="2"/>
    <n v="17"/>
    <n v="5"/>
    <s v="Life Sciences"/>
    <n v="1"/>
    <n v="1656"/>
    <n v="4"/>
    <x v="1"/>
    <n v="50"/>
    <n v="2"/>
    <n v="3"/>
    <s v="Research Director"/>
    <n v="1"/>
    <s v="Divorced"/>
    <n v="13269"/>
    <s v="10k-15k"/>
    <n v="21981"/>
    <n v="5"/>
    <s v="Y"/>
    <s v="No"/>
    <n v="15"/>
    <n v="3"/>
    <n v="3"/>
    <n v="80"/>
    <n v="3"/>
    <n v="19"/>
    <n v="3"/>
    <n v="3"/>
    <n v="1"/>
    <n v="11"/>
  </r>
  <r>
    <x v="1325"/>
    <n v="50"/>
    <s v="46-55"/>
    <x v="0"/>
    <s v="Travel_Frequently"/>
    <n v="878"/>
    <x v="0"/>
    <n v="1"/>
    <n v="4"/>
    <s v="Life Sciences"/>
    <n v="1"/>
    <n v="2044"/>
    <n v="2"/>
    <x v="0"/>
    <n v="94"/>
    <n v="3"/>
    <n v="2"/>
    <s v="Sales Executive"/>
    <n v="3"/>
    <s v="Divorced"/>
    <n v="6728"/>
    <s v="5k-10k"/>
    <n v="14255"/>
    <n v="7"/>
    <s v="Y"/>
    <s v="No"/>
    <n v="12"/>
    <n v="3"/>
    <n v="4"/>
    <n v="80"/>
    <n v="2"/>
    <n v="12"/>
    <n v="3"/>
    <n v="3"/>
    <n v="0"/>
    <n v="1"/>
  </r>
  <r>
    <x v="1326"/>
    <n v="50"/>
    <s v="46-55"/>
    <x v="0"/>
    <s v="Travel_Rarely"/>
    <n v="410"/>
    <x v="0"/>
    <n v="28"/>
    <n v="3"/>
    <s v="Marketing"/>
    <n v="1"/>
    <n v="2055"/>
    <n v="4"/>
    <x v="0"/>
    <n v="39"/>
    <n v="2"/>
    <n v="3"/>
    <s v="Sales Executive"/>
    <n v="1"/>
    <s v="Divorced"/>
    <n v="10854"/>
    <s v="10k-15k"/>
    <n v="16586"/>
    <n v="4"/>
    <s v="Y"/>
    <s v="Yes"/>
    <n v="13"/>
    <n v="3"/>
    <n v="2"/>
    <n v="80"/>
    <n v="1"/>
    <n v="20"/>
    <n v="3"/>
    <n v="3"/>
    <n v="2"/>
    <n v="0"/>
  </r>
  <r>
    <x v="1326"/>
    <n v="50"/>
    <s v="46-55"/>
    <x v="0"/>
    <s v="Travel_Rarely"/>
    <n v="410"/>
    <x v="1"/>
    <n v="28"/>
    <n v="3"/>
    <s v="Marketing"/>
    <n v="1"/>
    <n v="2055"/>
    <n v="4"/>
    <x v="0"/>
    <n v="39"/>
    <n v="2"/>
    <n v="3"/>
    <s v="Sales Executive"/>
    <n v="1"/>
    <s v="Divorced"/>
    <n v="10854"/>
    <s v="10k-15k"/>
    <n v="16586"/>
    <n v="4"/>
    <s v="Y"/>
    <s v="Yes"/>
    <n v="13"/>
    <n v="3"/>
    <n v="2"/>
    <n v="80"/>
    <n v="1"/>
    <n v="20"/>
    <n v="3"/>
    <n v="3"/>
    <n v="2"/>
    <n v="0"/>
  </r>
  <r>
    <x v="1327"/>
    <n v="51"/>
    <s v="46-55"/>
    <x v="1"/>
    <s v="Travel_Rarely"/>
    <n v="432"/>
    <x v="0"/>
    <n v="9"/>
    <n v="4"/>
    <s v="Life Sciences"/>
    <n v="1"/>
    <n v="116"/>
    <n v="4"/>
    <x v="0"/>
    <n v="96"/>
    <n v="3"/>
    <n v="1"/>
    <s v="Laboratory Technician"/>
    <n v="4"/>
    <s v="Married"/>
    <n v="2075"/>
    <s v="Upto 5k"/>
    <n v="18725"/>
    <n v="3"/>
    <s v="Y"/>
    <s v="No"/>
    <n v="23"/>
    <n v="4"/>
    <n v="2"/>
    <n v="80"/>
    <n v="2"/>
    <n v="10"/>
    <n v="4"/>
    <n v="3"/>
    <n v="0"/>
    <n v="3"/>
  </r>
  <r>
    <x v="1328"/>
    <n v="51"/>
    <s v="46-55"/>
    <x v="1"/>
    <s v="Travel_Rarely"/>
    <n v="632"/>
    <x v="2"/>
    <n v="21"/>
    <n v="4"/>
    <s v="Marketing"/>
    <n v="1"/>
    <n v="120"/>
    <n v="3"/>
    <x v="0"/>
    <n v="71"/>
    <n v="3"/>
    <n v="2"/>
    <s v="Sales Executive"/>
    <n v="4"/>
    <s v="Single"/>
    <n v="5441"/>
    <s v="5k-10k"/>
    <n v="8423"/>
    <n v="0"/>
    <s v="Y"/>
    <s v="Yes"/>
    <n v="22"/>
    <n v="4"/>
    <n v="4"/>
    <n v="80"/>
    <n v="0"/>
    <n v="11"/>
    <n v="2"/>
    <n v="1"/>
    <n v="1"/>
    <n v="0"/>
  </r>
  <r>
    <x v="1329"/>
    <n v="51"/>
    <s v="46-55"/>
    <x v="1"/>
    <s v="Travel_Frequently"/>
    <n v="1456"/>
    <x v="0"/>
    <n v="1"/>
    <n v="4"/>
    <s v="Medical"/>
    <n v="1"/>
    <n v="145"/>
    <n v="1"/>
    <x v="1"/>
    <n v="30"/>
    <n v="2"/>
    <n v="3"/>
    <s v="Healthcare Representative"/>
    <n v="1"/>
    <s v="Single"/>
    <n v="7484"/>
    <s v="5k-10k"/>
    <n v="25796"/>
    <n v="3"/>
    <s v="Y"/>
    <s v="No"/>
    <n v="20"/>
    <n v="4"/>
    <n v="3"/>
    <n v="80"/>
    <n v="0"/>
    <n v="23"/>
    <n v="1"/>
    <n v="2"/>
    <n v="12"/>
    <n v="8"/>
  </r>
  <r>
    <x v="1330"/>
    <n v="51"/>
    <s v="46-55"/>
    <x v="1"/>
    <s v="Travel_Rarely"/>
    <n v="684"/>
    <x v="0"/>
    <n v="6"/>
    <n v="3"/>
    <s v="Life Sciences"/>
    <n v="1"/>
    <n v="162"/>
    <n v="1"/>
    <x v="0"/>
    <n v="51"/>
    <n v="3"/>
    <n v="5"/>
    <s v="Research Director"/>
    <n v="3"/>
    <s v="Single"/>
    <n v="19537"/>
    <s v="15k+"/>
    <n v="6462"/>
    <n v="7"/>
    <s v="Y"/>
    <s v="No"/>
    <n v="13"/>
    <n v="3"/>
    <n v="3"/>
    <n v="80"/>
    <n v="0"/>
    <n v="23"/>
    <n v="5"/>
    <n v="3"/>
    <n v="15"/>
    <n v="15"/>
  </r>
  <r>
    <x v="1331"/>
    <n v="51"/>
    <s v="46-55"/>
    <x v="0"/>
    <s v="Travel_Frequently"/>
    <n v="1150"/>
    <x v="1"/>
    <n v="8"/>
    <n v="4"/>
    <s v="Life Sciences"/>
    <n v="1"/>
    <n v="179"/>
    <n v="1"/>
    <x v="0"/>
    <n v="53"/>
    <n v="1"/>
    <n v="3"/>
    <s v="Manufacturing Director"/>
    <n v="4"/>
    <s v="Single"/>
    <n v="10650"/>
    <s v="10k-15k"/>
    <n v="25150"/>
    <n v="2"/>
    <s v="Y"/>
    <s v="No"/>
    <n v="15"/>
    <n v="3"/>
    <n v="4"/>
    <n v="80"/>
    <n v="0"/>
    <n v="18"/>
    <n v="2"/>
    <n v="3"/>
    <n v="0"/>
    <n v="3"/>
  </r>
  <r>
    <x v="1332"/>
    <n v="51"/>
    <s v="46-55"/>
    <x v="1"/>
    <s v="Travel_Rarely"/>
    <n v="1169"/>
    <x v="0"/>
    <n v="7"/>
    <n v="4"/>
    <s v="Medical"/>
    <n v="1"/>
    <n v="211"/>
    <n v="2"/>
    <x v="0"/>
    <n v="34"/>
    <n v="2"/>
    <n v="2"/>
    <s v="Manufacturing Director"/>
    <n v="3"/>
    <s v="Married"/>
    <n v="6132"/>
    <s v="5k-10k"/>
    <n v="13983"/>
    <n v="2"/>
    <s v="Y"/>
    <s v="No"/>
    <n v="17"/>
    <n v="3"/>
    <n v="3"/>
    <n v="80"/>
    <n v="0"/>
    <n v="10"/>
    <n v="2"/>
    <n v="3"/>
    <n v="0"/>
    <n v="0"/>
  </r>
  <r>
    <x v="1333"/>
    <n v="51"/>
    <s v="46-55"/>
    <x v="1"/>
    <s v="Travel_Rarely"/>
    <n v="313"/>
    <x v="2"/>
    <n v="3"/>
    <n v="3"/>
    <s v="Medical"/>
    <n v="1"/>
    <n v="258"/>
    <n v="4"/>
    <x v="1"/>
    <n v="98"/>
    <n v="3"/>
    <n v="4"/>
    <s v="Healthcare Representative"/>
    <n v="2"/>
    <s v="Single"/>
    <n v="13734"/>
    <s v="10k-15k"/>
    <n v="7192"/>
    <n v="3"/>
    <s v="Y"/>
    <s v="No"/>
    <n v="18"/>
    <n v="3"/>
    <n v="3"/>
    <n v="80"/>
    <n v="0"/>
    <n v="21"/>
    <n v="6"/>
    <n v="3"/>
    <n v="1"/>
    <n v="0"/>
  </r>
  <r>
    <x v="1334"/>
    <n v="51"/>
    <s v="46-55"/>
    <x v="1"/>
    <s v="Travel_Rarely"/>
    <n v="1469"/>
    <x v="0"/>
    <n v="8"/>
    <n v="4"/>
    <s v="Life Sciences"/>
    <n v="1"/>
    <n v="296"/>
    <n v="2"/>
    <x v="0"/>
    <n v="81"/>
    <n v="2"/>
    <n v="3"/>
    <s v="Research Director"/>
    <n v="2"/>
    <s v="Married"/>
    <n v="12490"/>
    <s v="10k-15k"/>
    <n v="15736"/>
    <n v="5"/>
    <s v="Y"/>
    <s v="No"/>
    <n v="16"/>
    <n v="3"/>
    <n v="4"/>
    <n v="80"/>
    <n v="2"/>
    <n v="16"/>
    <n v="5"/>
    <n v="1"/>
    <n v="4"/>
    <n v="7"/>
  </r>
  <r>
    <x v="1335"/>
    <n v="51"/>
    <s v="46-55"/>
    <x v="1"/>
    <s v="Travel_Rarely"/>
    <n v="833"/>
    <x v="0"/>
    <n v="1"/>
    <n v="3"/>
    <s v="Life Sciences"/>
    <n v="1"/>
    <n v="353"/>
    <n v="3"/>
    <x v="0"/>
    <n v="96"/>
    <n v="3"/>
    <n v="1"/>
    <s v="Research Scientist"/>
    <n v="4"/>
    <s v="Married"/>
    <n v="2723"/>
    <s v="Upto 5k"/>
    <n v="23231"/>
    <n v="1"/>
    <s v="Y"/>
    <s v="No"/>
    <n v="11"/>
    <n v="3"/>
    <n v="2"/>
    <n v="80"/>
    <n v="0"/>
    <n v="1"/>
    <n v="0"/>
    <n v="2"/>
    <n v="0"/>
    <m/>
  </r>
  <r>
    <x v="1336"/>
    <n v="51"/>
    <s v="46-55"/>
    <x v="1"/>
    <s v="Travel_Rarely"/>
    <n v="1302"/>
    <x v="1"/>
    <n v="2"/>
    <n v="3"/>
    <s v="Medical"/>
    <n v="1"/>
    <n v="408"/>
    <n v="4"/>
    <x v="0"/>
    <n v="84"/>
    <n v="1"/>
    <n v="2"/>
    <s v="Manufacturing Director"/>
    <n v="2"/>
    <s v="Divorced"/>
    <n v="5482"/>
    <s v="5k-10k"/>
    <n v="16321"/>
    <n v="5"/>
    <s v="Y"/>
    <s v="No"/>
    <n v="18"/>
    <n v="3"/>
    <n v="4"/>
    <n v="80"/>
    <n v="1"/>
    <n v="13"/>
    <n v="3"/>
    <n v="3"/>
    <n v="1"/>
    <n v="2"/>
  </r>
  <r>
    <x v="1337"/>
    <n v="51"/>
    <s v="46-55"/>
    <x v="1"/>
    <s v="Travel_Rarely"/>
    <n v="1178"/>
    <x v="0"/>
    <n v="14"/>
    <n v="2"/>
    <s v="Life Sciences"/>
    <n v="1"/>
    <n v="500"/>
    <n v="3"/>
    <x v="1"/>
    <n v="87"/>
    <n v="3"/>
    <n v="2"/>
    <s v="Sales Executive"/>
    <n v="4"/>
    <s v="Married"/>
    <n v="4936"/>
    <s v="Upto 5k"/>
    <n v="14862"/>
    <n v="4"/>
    <s v="Y"/>
    <s v="No"/>
    <n v="11"/>
    <n v="3"/>
    <n v="3"/>
    <n v="80"/>
    <n v="1"/>
    <n v="18"/>
    <n v="2"/>
    <n v="2"/>
    <n v="0"/>
    <n v="7"/>
  </r>
  <r>
    <x v="1338"/>
    <n v="51"/>
    <s v="46-55"/>
    <x v="1"/>
    <s v="Travel_Rarely"/>
    <n v="1318"/>
    <x v="2"/>
    <n v="26"/>
    <n v="4"/>
    <s v="Marketing"/>
    <n v="1"/>
    <n v="851"/>
    <n v="1"/>
    <x v="1"/>
    <n v="66"/>
    <n v="3"/>
    <n v="4"/>
    <s v="Manager"/>
    <n v="3"/>
    <s v="Married"/>
    <n v="16307"/>
    <s v="15k+"/>
    <n v="5594"/>
    <n v="2"/>
    <s v="Y"/>
    <s v="No"/>
    <n v="14"/>
    <n v="3"/>
    <n v="3"/>
    <n v="80"/>
    <n v="1"/>
    <n v="29"/>
    <n v="2"/>
    <n v="2"/>
    <n v="4"/>
    <n v="17"/>
  </r>
  <r>
    <x v="1339"/>
    <n v="51"/>
    <s v="46-55"/>
    <x v="0"/>
    <s v="Travel_Rarely"/>
    <n v="1323"/>
    <x v="0"/>
    <n v="4"/>
    <n v="4"/>
    <s v="Life Sciences"/>
    <n v="1"/>
    <n v="1081"/>
    <n v="1"/>
    <x v="0"/>
    <n v="34"/>
    <n v="3"/>
    <n v="1"/>
    <s v="Research Scientist"/>
    <n v="3"/>
    <s v="Married"/>
    <n v="2461"/>
    <s v="Upto 5k"/>
    <n v="10332"/>
    <n v="9"/>
    <s v="Y"/>
    <s v="Yes"/>
    <n v="12"/>
    <n v="3"/>
    <n v="3"/>
    <n v="80"/>
    <n v="3"/>
    <n v="18"/>
    <n v="2"/>
    <n v="4"/>
    <n v="2"/>
    <n v="7"/>
  </r>
  <r>
    <x v="1340"/>
    <n v="51"/>
    <s v="46-55"/>
    <x v="1"/>
    <s v="Travel_Frequently"/>
    <n v="237"/>
    <x v="0"/>
    <n v="9"/>
    <n v="3"/>
    <s v="Life Sciences"/>
    <n v="1"/>
    <n v="1282"/>
    <n v="4"/>
    <x v="0"/>
    <n v="83"/>
    <n v="3"/>
    <n v="5"/>
    <s v="Manager"/>
    <n v="2"/>
    <s v="Divorced"/>
    <n v="19847"/>
    <s v="15k+"/>
    <n v="19196"/>
    <n v="4"/>
    <s v="Y"/>
    <s v="Yes"/>
    <n v="24"/>
    <n v="4"/>
    <n v="1"/>
    <n v="80"/>
    <n v="1"/>
    <n v="31"/>
    <n v="5"/>
    <n v="2"/>
    <n v="11"/>
    <n v="10"/>
  </r>
  <r>
    <x v="1341"/>
    <n v="51"/>
    <s v="46-55"/>
    <x v="1"/>
    <s v="Travel_Frequently"/>
    <n v="968"/>
    <x v="1"/>
    <n v="6"/>
    <n v="2"/>
    <s v="Medical"/>
    <n v="1"/>
    <n v="1297"/>
    <n v="2"/>
    <x v="1"/>
    <n v="40"/>
    <n v="2"/>
    <n v="1"/>
    <s v="Laboratory Technician"/>
    <n v="3"/>
    <s v="Single"/>
    <n v="2838"/>
    <s v="Upto 5k"/>
    <n v="4257"/>
    <n v="0"/>
    <s v="Y"/>
    <s v="No"/>
    <n v="14"/>
    <n v="3"/>
    <n v="2"/>
    <n v="80"/>
    <n v="0"/>
    <n v="8"/>
    <n v="6"/>
    <n v="2"/>
    <n v="7"/>
    <n v="7"/>
  </r>
  <r>
    <x v="1342"/>
    <n v="51"/>
    <s v="46-55"/>
    <x v="1"/>
    <s v="Travel_Rarely"/>
    <n v="770"/>
    <x v="0"/>
    <n v="5"/>
    <n v="3"/>
    <s v="Life Sciences"/>
    <n v="1"/>
    <n v="1352"/>
    <n v="3"/>
    <x v="0"/>
    <n v="84"/>
    <n v="3"/>
    <n v="4"/>
    <s v="Manager"/>
    <n v="2"/>
    <s v="Divorced"/>
    <n v="14026"/>
    <s v="10k-15k"/>
    <n v="17588"/>
    <n v="1"/>
    <s v="Y"/>
    <s v="Yes"/>
    <n v="11"/>
    <n v="3"/>
    <n v="2"/>
    <n v="80"/>
    <n v="1"/>
    <n v="33"/>
    <n v="2"/>
    <n v="3"/>
    <n v="0"/>
    <n v="10"/>
  </r>
  <r>
    <x v="1343"/>
    <n v="51"/>
    <s v="46-55"/>
    <x v="1"/>
    <s v="Travel_Rarely"/>
    <n v="1405"/>
    <x v="2"/>
    <n v="11"/>
    <n v="2"/>
    <s v="Technical Degree"/>
    <n v="1"/>
    <n v="1367"/>
    <n v="4"/>
    <x v="1"/>
    <n v="82"/>
    <n v="2"/>
    <n v="4"/>
    <s v="Manufacturing Director"/>
    <n v="2"/>
    <s v="Single"/>
    <n v="13142"/>
    <s v="10k-15k"/>
    <n v="24439"/>
    <n v="3"/>
    <s v="Y"/>
    <s v="No"/>
    <n v="16"/>
    <n v="3"/>
    <n v="2"/>
    <n v="80"/>
    <n v="0"/>
    <n v="29"/>
    <n v="1"/>
    <n v="2"/>
    <n v="0"/>
    <n v="3"/>
  </r>
  <r>
    <x v="1344"/>
    <n v="51"/>
    <s v="46-55"/>
    <x v="1"/>
    <s v="Travel_Frequently"/>
    <n v="541"/>
    <x v="0"/>
    <n v="2"/>
    <n v="3"/>
    <s v="Marketing"/>
    <n v="1"/>
    <n v="1391"/>
    <n v="2"/>
    <x v="0"/>
    <n v="52"/>
    <n v="3"/>
    <n v="3"/>
    <s v="Sales Executive"/>
    <n v="2"/>
    <s v="Married"/>
    <n v="10596"/>
    <s v="10k-15k"/>
    <n v="15395"/>
    <n v="2"/>
    <s v="Y"/>
    <s v="No"/>
    <n v="11"/>
    <n v="3"/>
    <n v="2"/>
    <n v="80"/>
    <n v="0"/>
    <n v="14"/>
    <n v="5"/>
    <n v="3"/>
    <n v="3"/>
    <n v="2"/>
  </r>
  <r>
    <x v="1345"/>
    <n v="51"/>
    <s v="46-55"/>
    <x v="1"/>
    <s v="Travel_Rarely"/>
    <n v="942"/>
    <x v="0"/>
    <n v="3"/>
    <n v="3"/>
    <s v="Technical Degree"/>
    <n v="1"/>
    <n v="1786"/>
    <n v="1"/>
    <x v="1"/>
    <n v="53"/>
    <n v="3"/>
    <n v="3"/>
    <s v="Manager"/>
    <n v="3"/>
    <s v="Married"/>
    <n v="13116"/>
    <s v="10k-15k"/>
    <n v="22984"/>
    <n v="2"/>
    <s v="Y"/>
    <s v="No"/>
    <n v="11"/>
    <n v="3"/>
    <n v="4"/>
    <n v="80"/>
    <n v="0"/>
    <n v="15"/>
    <n v="2"/>
    <n v="3"/>
    <n v="2"/>
    <n v="2"/>
  </r>
  <r>
    <x v="1346"/>
    <n v="52"/>
    <s v="46-55"/>
    <x v="1"/>
    <s v="Travel_Rarely"/>
    <n v="699"/>
    <x v="1"/>
    <n v="1"/>
    <n v="4"/>
    <s v="Life Sciences"/>
    <n v="1"/>
    <n v="259"/>
    <n v="3"/>
    <x v="0"/>
    <n v="65"/>
    <n v="2"/>
    <n v="5"/>
    <s v="Manager"/>
    <n v="3"/>
    <s v="Married"/>
    <n v="19999"/>
    <s v="15k+"/>
    <n v="5678"/>
    <n v="0"/>
    <s v="Y"/>
    <s v="No"/>
    <n v="14"/>
    <n v="3"/>
    <n v="1"/>
    <n v="80"/>
    <n v="1"/>
    <n v="34"/>
    <n v="5"/>
    <n v="3"/>
    <n v="11"/>
    <n v="9"/>
  </r>
  <r>
    <x v="1347"/>
    <n v="52"/>
    <s v="46-55"/>
    <x v="1"/>
    <s v="Travel_Rarely"/>
    <n v="1323"/>
    <x v="0"/>
    <n v="2"/>
    <n v="3"/>
    <s v="Life Sciences"/>
    <n v="1"/>
    <n v="316"/>
    <n v="3"/>
    <x v="1"/>
    <n v="89"/>
    <n v="2"/>
    <n v="1"/>
    <s v="Laboratory Technician"/>
    <n v="4"/>
    <s v="Single"/>
    <n v="3212"/>
    <s v="Upto 5k"/>
    <n v="3300"/>
    <n v="7"/>
    <s v="Y"/>
    <s v="No"/>
    <n v="15"/>
    <n v="3"/>
    <n v="2"/>
    <n v="80"/>
    <n v="0"/>
    <n v="6"/>
    <n v="3"/>
    <n v="2"/>
    <n v="2"/>
    <n v="2"/>
  </r>
  <r>
    <x v="1348"/>
    <n v="52"/>
    <s v="46-55"/>
    <x v="1"/>
    <s v="Non-Travel"/>
    <n v="771"/>
    <x v="2"/>
    <n v="2"/>
    <n v="4"/>
    <s v="Life Sciences"/>
    <n v="1"/>
    <n v="329"/>
    <n v="1"/>
    <x v="0"/>
    <n v="79"/>
    <n v="2"/>
    <n v="5"/>
    <s v="Manager"/>
    <n v="3"/>
    <s v="Single"/>
    <n v="19068"/>
    <s v="15k+"/>
    <n v="21030"/>
    <n v="1"/>
    <s v="Y"/>
    <s v="Yes"/>
    <n v="18"/>
    <n v="3"/>
    <n v="4"/>
    <n v="80"/>
    <n v="0"/>
    <n v="33"/>
    <n v="2"/>
    <n v="4"/>
    <n v="15"/>
    <n v="12"/>
  </r>
  <r>
    <x v="1349"/>
    <n v="52"/>
    <s v="46-55"/>
    <x v="0"/>
    <s v="Travel_Rarely"/>
    <n v="723"/>
    <x v="0"/>
    <n v="8"/>
    <n v="4"/>
    <s v="Medical"/>
    <n v="1"/>
    <n v="433"/>
    <n v="3"/>
    <x v="0"/>
    <n v="85"/>
    <n v="2"/>
    <n v="2"/>
    <s v="Research Scientist"/>
    <n v="2"/>
    <s v="Married"/>
    <n v="4941"/>
    <s v="Upto 5k"/>
    <n v="17747"/>
    <n v="2"/>
    <s v="Y"/>
    <s v="No"/>
    <n v="15"/>
    <n v="3"/>
    <n v="1"/>
    <n v="80"/>
    <n v="0"/>
    <n v="11"/>
    <n v="3"/>
    <n v="2"/>
    <n v="7"/>
    <n v="7"/>
  </r>
  <r>
    <x v="1350"/>
    <n v="52"/>
    <s v="46-55"/>
    <x v="1"/>
    <s v="Travel_Rarely"/>
    <n v="319"/>
    <x v="0"/>
    <n v="3"/>
    <n v="3"/>
    <s v="Medical"/>
    <n v="1"/>
    <n v="543"/>
    <n v="4"/>
    <x v="0"/>
    <n v="39"/>
    <n v="2"/>
    <n v="3"/>
    <s v="Manufacturing Director"/>
    <n v="3"/>
    <s v="Married"/>
    <n v="7969"/>
    <s v="5k-10k"/>
    <n v="19609"/>
    <n v="2"/>
    <s v="Y"/>
    <s v="Yes"/>
    <n v="14"/>
    <n v="3"/>
    <n v="3"/>
    <n v="80"/>
    <n v="0"/>
    <n v="28"/>
    <n v="4"/>
    <n v="3"/>
    <n v="0"/>
    <m/>
  </r>
  <r>
    <x v="1351"/>
    <n v="52"/>
    <s v="46-55"/>
    <x v="1"/>
    <s v="Travel_Rarely"/>
    <n v="1490"/>
    <x v="0"/>
    <n v="4"/>
    <n v="2"/>
    <s v="Life Sciences"/>
    <n v="1"/>
    <n v="546"/>
    <n v="4"/>
    <x v="1"/>
    <n v="30"/>
    <n v="3"/>
    <n v="4"/>
    <s v="Manager"/>
    <n v="4"/>
    <s v="Married"/>
    <n v="16555"/>
    <s v="15k+"/>
    <n v="10310"/>
    <n v="2"/>
    <s v="Y"/>
    <s v="No"/>
    <n v="13"/>
    <n v="3"/>
    <n v="4"/>
    <n v="80"/>
    <n v="0"/>
    <n v="31"/>
    <n v="2"/>
    <n v="1"/>
    <n v="1"/>
    <n v="4"/>
  </r>
  <r>
    <x v="1352"/>
    <n v="52"/>
    <s v="46-55"/>
    <x v="1"/>
    <s v="Travel_Rarely"/>
    <n v="956"/>
    <x v="0"/>
    <n v="6"/>
    <n v="2"/>
    <s v="Technical Degree"/>
    <n v="1"/>
    <n v="630"/>
    <n v="4"/>
    <x v="0"/>
    <n v="78"/>
    <n v="3"/>
    <n v="2"/>
    <s v="Research Scientist"/>
    <n v="1"/>
    <s v="Divorced"/>
    <n v="5577"/>
    <s v="5k-10k"/>
    <n v="22087"/>
    <n v="3"/>
    <s v="Y"/>
    <s v="Yes"/>
    <n v="12"/>
    <n v="3"/>
    <n v="2"/>
    <n v="80"/>
    <n v="2"/>
    <n v="18"/>
    <n v="3"/>
    <n v="3"/>
    <n v="6"/>
    <n v="9"/>
  </r>
  <r>
    <x v="1353"/>
    <n v="52"/>
    <s v="46-55"/>
    <x v="1"/>
    <s v="Travel_Rarely"/>
    <n v="621"/>
    <x v="1"/>
    <n v="3"/>
    <n v="4"/>
    <s v="Marketing"/>
    <n v="1"/>
    <n v="776"/>
    <n v="3"/>
    <x v="0"/>
    <n v="31"/>
    <n v="2"/>
    <n v="4"/>
    <s v="Manager"/>
    <n v="1"/>
    <s v="Married"/>
    <n v="16856"/>
    <s v="15k+"/>
    <n v="10084"/>
    <n v="1"/>
    <s v="Y"/>
    <s v="No"/>
    <n v="11"/>
    <n v="3"/>
    <n v="1"/>
    <n v="80"/>
    <n v="0"/>
    <n v="34"/>
    <n v="3"/>
    <n v="4"/>
    <n v="1"/>
    <n v="16"/>
  </r>
  <r>
    <x v="1354"/>
    <n v="52"/>
    <s v="46-55"/>
    <x v="1"/>
    <s v="Non-Travel"/>
    <n v="715"/>
    <x v="0"/>
    <n v="19"/>
    <n v="4"/>
    <s v="Medical"/>
    <n v="1"/>
    <n v="791"/>
    <n v="4"/>
    <x v="0"/>
    <n v="41"/>
    <n v="3"/>
    <n v="1"/>
    <s v="Research Scientist"/>
    <n v="4"/>
    <s v="Married"/>
    <n v="4258"/>
    <s v="Upto 5k"/>
    <n v="26589"/>
    <n v="0"/>
    <s v="Y"/>
    <s v="No"/>
    <n v="18"/>
    <n v="3"/>
    <n v="1"/>
    <n v="80"/>
    <n v="1"/>
    <n v="5"/>
    <n v="3"/>
    <n v="3"/>
    <n v="1"/>
    <n v="2"/>
  </r>
  <r>
    <x v="1355"/>
    <n v="52"/>
    <s v="46-55"/>
    <x v="1"/>
    <s v="Travel_Rarely"/>
    <n v="1325"/>
    <x v="0"/>
    <n v="11"/>
    <n v="4"/>
    <s v="Life Sciences"/>
    <n v="1"/>
    <n v="813"/>
    <n v="4"/>
    <x v="1"/>
    <n v="82"/>
    <n v="3"/>
    <n v="2"/>
    <s v="Laboratory Technician"/>
    <n v="3"/>
    <s v="Married"/>
    <n v="3149"/>
    <s v="Upto 5k"/>
    <n v="21821"/>
    <n v="8"/>
    <s v="Y"/>
    <s v="No"/>
    <n v="20"/>
    <n v="4"/>
    <n v="2"/>
    <n v="80"/>
    <n v="1"/>
    <n v="9"/>
    <n v="3"/>
    <n v="3"/>
    <n v="1"/>
    <n v="4"/>
  </r>
  <r>
    <x v="1356"/>
    <n v="52"/>
    <s v="46-55"/>
    <x v="1"/>
    <s v="Travel_Frequently"/>
    <n v="890"/>
    <x v="0"/>
    <n v="25"/>
    <n v="4"/>
    <s v="Medical"/>
    <n v="1"/>
    <n v="867"/>
    <n v="3"/>
    <x v="1"/>
    <n v="81"/>
    <n v="2"/>
    <n v="4"/>
    <s v="Manufacturing Director"/>
    <n v="4"/>
    <s v="Married"/>
    <n v="13826"/>
    <s v="10k-15k"/>
    <n v="19028"/>
    <n v="3"/>
    <s v="Y"/>
    <s v="No"/>
    <n v="22"/>
    <n v="4"/>
    <n v="3"/>
    <n v="80"/>
    <n v="0"/>
    <n v="31"/>
    <n v="3"/>
    <n v="3"/>
    <n v="0"/>
    <n v="0"/>
  </r>
  <r>
    <x v="1357"/>
    <n v="52"/>
    <s v="46-55"/>
    <x v="1"/>
    <s v="Travel_Rarely"/>
    <n v="1053"/>
    <x v="0"/>
    <n v="1"/>
    <n v="2"/>
    <s v="Life Sciences"/>
    <n v="1"/>
    <n v="976"/>
    <n v="4"/>
    <x v="0"/>
    <n v="70"/>
    <n v="3"/>
    <n v="4"/>
    <s v="Manager"/>
    <n v="4"/>
    <s v="Married"/>
    <n v="17099"/>
    <s v="15k+"/>
    <n v="13829"/>
    <n v="2"/>
    <s v="Y"/>
    <s v="No"/>
    <n v="15"/>
    <n v="3"/>
    <n v="2"/>
    <n v="80"/>
    <n v="1"/>
    <n v="26"/>
    <n v="2"/>
    <n v="2"/>
    <n v="7"/>
    <n v="8"/>
  </r>
  <r>
    <x v="1358"/>
    <n v="52"/>
    <s v="46-55"/>
    <x v="0"/>
    <s v="Travel_Rarely"/>
    <n v="266"/>
    <x v="1"/>
    <n v="2"/>
    <n v="1"/>
    <s v="Marketing"/>
    <n v="1"/>
    <n v="1038"/>
    <n v="1"/>
    <x v="1"/>
    <n v="57"/>
    <n v="1"/>
    <n v="5"/>
    <s v="Manager"/>
    <n v="4"/>
    <s v="Married"/>
    <n v="19845"/>
    <s v="15k+"/>
    <n v="25846"/>
    <n v="1"/>
    <s v="Y"/>
    <s v="No"/>
    <n v="15"/>
    <n v="3"/>
    <n v="4"/>
    <n v="80"/>
    <n v="1"/>
    <n v="33"/>
    <n v="3"/>
    <n v="3"/>
    <n v="6"/>
    <n v="9"/>
  </r>
  <r>
    <x v="1359"/>
    <n v="52"/>
    <s v="46-55"/>
    <x v="1"/>
    <s v="Travel_Rarely"/>
    <n v="994"/>
    <x v="0"/>
    <n v="7"/>
    <n v="4"/>
    <s v="Life Sciences"/>
    <n v="1"/>
    <n v="1118"/>
    <n v="2"/>
    <x v="0"/>
    <n v="87"/>
    <n v="3"/>
    <n v="3"/>
    <s v="Healthcare Representative"/>
    <n v="2"/>
    <s v="Single"/>
    <n v="10445"/>
    <s v="10k-15k"/>
    <n v="15322"/>
    <n v="7"/>
    <s v="Y"/>
    <s v="No"/>
    <n v="19"/>
    <n v="3"/>
    <n v="4"/>
    <n v="80"/>
    <n v="0"/>
    <n v="18"/>
    <n v="4"/>
    <n v="3"/>
    <n v="4"/>
    <n v="0"/>
  </r>
  <r>
    <x v="1360"/>
    <n v="52"/>
    <s v="46-55"/>
    <x v="0"/>
    <s v="Travel_Rarely"/>
    <n v="1030"/>
    <x v="1"/>
    <n v="5"/>
    <n v="3"/>
    <s v="Life Sciences"/>
    <n v="1"/>
    <n v="1319"/>
    <n v="2"/>
    <x v="0"/>
    <n v="64"/>
    <n v="3"/>
    <n v="3"/>
    <s v="Sales Executive"/>
    <n v="2"/>
    <s v="Single"/>
    <n v="8446"/>
    <s v="5k-10k"/>
    <n v="21534"/>
    <n v="9"/>
    <s v="Y"/>
    <s v="Yes"/>
    <n v="19"/>
    <n v="3"/>
    <n v="3"/>
    <n v="80"/>
    <n v="0"/>
    <n v="10"/>
    <n v="2"/>
    <n v="2"/>
    <n v="7"/>
    <n v="7"/>
  </r>
  <r>
    <x v="1361"/>
    <n v="52"/>
    <s v="46-55"/>
    <x v="0"/>
    <s v="Travel_Frequently"/>
    <n v="322"/>
    <x v="0"/>
    <n v="28"/>
    <n v="2"/>
    <s v="Medical"/>
    <n v="1"/>
    <n v="1401"/>
    <n v="4"/>
    <x v="1"/>
    <n v="59"/>
    <n v="4"/>
    <n v="4"/>
    <s v="Manufacturing Director"/>
    <n v="3"/>
    <s v="Married"/>
    <n v="13247"/>
    <s v="10k-15k"/>
    <n v="9731"/>
    <n v="2"/>
    <s v="Y"/>
    <s v="Yes"/>
    <n v="11"/>
    <n v="3"/>
    <n v="2"/>
    <n v="80"/>
    <n v="1"/>
    <n v="24"/>
    <n v="3"/>
    <n v="2"/>
    <n v="0"/>
    <n v="2"/>
  </r>
  <r>
    <x v="1362"/>
    <n v="52"/>
    <s v="46-55"/>
    <x v="1"/>
    <s v="Travel_Rarely"/>
    <n v="258"/>
    <x v="0"/>
    <n v="8"/>
    <n v="4"/>
    <s v="Other"/>
    <n v="1"/>
    <n v="1409"/>
    <n v="3"/>
    <x v="1"/>
    <n v="54"/>
    <n v="3"/>
    <n v="1"/>
    <s v="Laboratory Technician"/>
    <n v="1"/>
    <s v="Married"/>
    <n v="2950"/>
    <s v="Upto 5k"/>
    <n v="17363"/>
    <n v="9"/>
    <s v="Y"/>
    <s v="No"/>
    <n v="13"/>
    <n v="3"/>
    <n v="3"/>
    <n v="80"/>
    <n v="0"/>
    <n v="12"/>
    <n v="2"/>
    <n v="1"/>
    <n v="0"/>
    <n v="4"/>
  </r>
  <r>
    <x v="1363"/>
    <n v="52"/>
    <s v="46-55"/>
    <x v="1"/>
    <s v="Non-Travel"/>
    <n v="585"/>
    <x v="1"/>
    <n v="29"/>
    <n v="4"/>
    <s v="Life Sciences"/>
    <n v="1"/>
    <n v="2019"/>
    <n v="1"/>
    <x v="0"/>
    <n v="40"/>
    <n v="3"/>
    <n v="1"/>
    <s v="Sales Representative"/>
    <n v="4"/>
    <s v="Divorced"/>
    <n v="3482"/>
    <s v="Upto 5k"/>
    <n v="19788"/>
    <n v="2"/>
    <s v="Y"/>
    <s v="No"/>
    <n v="15"/>
    <n v="3"/>
    <n v="2"/>
    <n v="80"/>
    <n v="2"/>
    <n v="16"/>
    <n v="3"/>
    <n v="2"/>
    <n v="0"/>
    <n v="0"/>
  </r>
  <r>
    <x v="1364"/>
    <n v="53"/>
    <s v="46-55"/>
    <x v="1"/>
    <s v="Travel_Rarely"/>
    <n v="1219"/>
    <x v="1"/>
    <n v="2"/>
    <n v="4"/>
    <s v="Life Sciences"/>
    <n v="1"/>
    <n v="23"/>
    <n v="1"/>
    <x v="1"/>
    <n v="78"/>
    <n v="2"/>
    <n v="4"/>
    <s v="Manager"/>
    <n v="4"/>
    <s v="Married"/>
    <n v="15427"/>
    <s v="15k+"/>
    <n v="22021"/>
    <n v="2"/>
    <s v="Y"/>
    <s v="No"/>
    <n v="16"/>
    <n v="3"/>
    <n v="3"/>
    <n v="80"/>
    <n v="0"/>
    <n v="31"/>
    <n v="3"/>
    <n v="3"/>
    <n v="3"/>
    <n v="7"/>
  </r>
  <r>
    <x v="1365"/>
    <n v="53"/>
    <s v="46-55"/>
    <x v="1"/>
    <s v="Travel_Rarely"/>
    <n v="1282"/>
    <x v="0"/>
    <n v="5"/>
    <n v="3"/>
    <s v="Other"/>
    <n v="1"/>
    <n v="32"/>
    <n v="3"/>
    <x v="1"/>
    <n v="58"/>
    <n v="3"/>
    <n v="5"/>
    <s v="Manager"/>
    <n v="3"/>
    <s v="Divorced"/>
    <n v="19094"/>
    <s v="15k+"/>
    <n v="10735"/>
    <n v="4"/>
    <s v="Y"/>
    <s v="No"/>
    <n v="11"/>
    <n v="3"/>
    <n v="4"/>
    <n v="80"/>
    <n v="1"/>
    <n v="26"/>
    <n v="3"/>
    <n v="2"/>
    <n v="4"/>
    <m/>
  </r>
  <r>
    <x v="1366"/>
    <n v="53"/>
    <s v="46-55"/>
    <x v="1"/>
    <s v="Travel_Rarely"/>
    <n v="1436"/>
    <x v="1"/>
    <n v="6"/>
    <n v="2"/>
    <s v="Marketing"/>
    <n v="1"/>
    <n v="205"/>
    <n v="2"/>
    <x v="0"/>
    <n v="34"/>
    <n v="3"/>
    <n v="2"/>
    <s v="Sales Representative"/>
    <n v="3"/>
    <s v="Married"/>
    <n v="2306"/>
    <s v="Upto 5k"/>
    <n v="16047"/>
    <n v="2"/>
    <s v="Y"/>
    <s v="Yes"/>
    <n v="20"/>
    <n v="4"/>
    <n v="4"/>
    <n v="80"/>
    <n v="1"/>
    <n v="13"/>
    <n v="3"/>
    <n v="1"/>
    <n v="4"/>
    <n v="5"/>
  </r>
  <r>
    <x v="1367"/>
    <n v="53"/>
    <s v="46-55"/>
    <x v="1"/>
    <s v="Travel_Rarely"/>
    <n v="1084"/>
    <x v="0"/>
    <n v="13"/>
    <n v="2"/>
    <s v="Medical"/>
    <n v="1"/>
    <n v="250"/>
    <n v="4"/>
    <x v="1"/>
    <n v="57"/>
    <n v="4"/>
    <n v="2"/>
    <s v="Manufacturing Director"/>
    <n v="1"/>
    <s v="Divorced"/>
    <n v="4450"/>
    <s v="Upto 5k"/>
    <n v="26250"/>
    <n v="1"/>
    <s v="Y"/>
    <s v="No"/>
    <n v="11"/>
    <n v="3"/>
    <n v="3"/>
    <n v="80"/>
    <n v="2"/>
    <n v="5"/>
    <n v="3"/>
    <n v="3"/>
    <n v="1"/>
    <n v="3"/>
  </r>
  <r>
    <x v="1368"/>
    <n v="53"/>
    <s v="46-55"/>
    <x v="1"/>
    <s v="Travel_Rarely"/>
    <n v="1070"/>
    <x v="0"/>
    <n v="3"/>
    <n v="4"/>
    <s v="Medical"/>
    <n v="1"/>
    <n v="386"/>
    <n v="3"/>
    <x v="0"/>
    <n v="45"/>
    <n v="3"/>
    <n v="4"/>
    <s v="Research Director"/>
    <n v="3"/>
    <s v="Married"/>
    <n v="17584"/>
    <s v="15k+"/>
    <n v="21016"/>
    <n v="3"/>
    <s v="Y"/>
    <s v="Yes"/>
    <n v="16"/>
    <n v="3"/>
    <n v="4"/>
    <n v="80"/>
    <n v="3"/>
    <n v="21"/>
    <n v="5"/>
    <n v="2"/>
    <n v="1"/>
    <n v="3"/>
  </r>
  <r>
    <x v="1369"/>
    <n v="53"/>
    <s v="46-55"/>
    <x v="1"/>
    <s v="Travel_Rarely"/>
    <n v="238"/>
    <x v="1"/>
    <n v="1"/>
    <n v="1"/>
    <s v="Medical"/>
    <n v="1"/>
    <n v="682"/>
    <n v="4"/>
    <x v="1"/>
    <n v="34"/>
    <n v="3"/>
    <n v="2"/>
    <s v="Sales Executive"/>
    <n v="1"/>
    <s v="Single"/>
    <n v="8381"/>
    <s v="5k-10k"/>
    <n v="7507"/>
    <n v="7"/>
    <s v="Y"/>
    <s v="No"/>
    <n v="20"/>
    <n v="4"/>
    <n v="4"/>
    <n v="80"/>
    <n v="0"/>
    <n v="18"/>
    <n v="2"/>
    <n v="4"/>
    <n v="8"/>
    <n v="10"/>
  </r>
  <r>
    <x v="1370"/>
    <n v="53"/>
    <s v="46-55"/>
    <x v="1"/>
    <s v="Travel_Rarely"/>
    <n v="970"/>
    <x v="0"/>
    <n v="7"/>
    <n v="3"/>
    <s v="Life Sciences"/>
    <n v="1"/>
    <n v="730"/>
    <n v="3"/>
    <x v="0"/>
    <n v="59"/>
    <n v="4"/>
    <n v="4"/>
    <s v="Research Director"/>
    <n v="3"/>
    <s v="Married"/>
    <n v="14814"/>
    <s v="10k-15k"/>
    <n v="13514"/>
    <n v="3"/>
    <s v="Y"/>
    <s v="No"/>
    <n v="19"/>
    <n v="3"/>
    <n v="3"/>
    <n v="80"/>
    <n v="0"/>
    <n v="32"/>
    <n v="3"/>
    <n v="3"/>
    <n v="1"/>
    <n v="3"/>
  </r>
  <r>
    <x v="1371"/>
    <n v="53"/>
    <s v="46-55"/>
    <x v="1"/>
    <s v="Travel_Rarely"/>
    <n v="346"/>
    <x v="0"/>
    <n v="6"/>
    <n v="3"/>
    <s v="Life Sciences"/>
    <n v="1"/>
    <n v="769"/>
    <n v="4"/>
    <x v="0"/>
    <n v="86"/>
    <n v="3"/>
    <n v="2"/>
    <s v="Laboratory Technician"/>
    <n v="4"/>
    <s v="Single"/>
    <n v="2450"/>
    <s v="Upto 5k"/>
    <n v="10919"/>
    <n v="2"/>
    <s v="Y"/>
    <s v="No"/>
    <n v="17"/>
    <n v="3"/>
    <n v="4"/>
    <n v="80"/>
    <n v="0"/>
    <n v="19"/>
    <n v="4"/>
    <n v="3"/>
    <n v="2"/>
    <n v="2"/>
  </r>
  <r>
    <x v="1372"/>
    <n v="53"/>
    <s v="46-55"/>
    <x v="0"/>
    <s v="Travel_Rarely"/>
    <n v="661"/>
    <x v="1"/>
    <n v="7"/>
    <n v="2"/>
    <s v="Marketing"/>
    <n v="1"/>
    <n v="862"/>
    <n v="1"/>
    <x v="1"/>
    <n v="78"/>
    <n v="2"/>
    <n v="3"/>
    <s v="Sales Executive"/>
    <n v="4"/>
    <s v="Married"/>
    <n v="10934"/>
    <s v="10k-15k"/>
    <n v="20715"/>
    <n v="7"/>
    <s v="Y"/>
    <s v="Yes"/>
    <n v="18"/>
    <n v="3"/>
    <n v="4"/>
    <n v="80"/>
    <n v="1"/>
    <n v="35"/>
    <n v="3"/>
    <n v="3"/>
    <n v="0"/>
    <n v="4"/>
  </r>
  <r>
    <x v="1373"/>
    <n v="53"/>
    <s v="46-55"/>
    <x v="1"/>
    <s v="Travel_Rarely"/>
    <n v="868"/>
    <x v="1"/>
    <n v="8"/>
    <n v="3"/>
    <s v="Marketing"/>
    <n v="1"/>
    <n v="897"/>
    <n v="1"/>
    <x v="0"/>
    <n v="73"/>
    <n v="3"/>
    <n v="4"/>
    <s v="Sales Executive"/>
    <n v="4"/>
    <s v="Married"/>
    <n v="11836"/>
    <s v="10k-15k"/>
    <n v="22789"/>
    <n v="5"/>
    <s v="Y"/>
    <s v="No"/>
    <n v="14"/>
    <n v="3"/>
    <n v="3"/>
    <n v="80"/>
    <n v="1"/>
    <n v="28"/>
    <n v="3"/>
    <n v="3"/>
    <n v="2"/>
    <n v="2"/>
  </r>
  <r>
    <x v="1374"/>
    <n v="53"/>
    <s v="46-55"/>
    <x v="1"/>
    <s v="Travel_Rarely"/>
    <n v="102"/>
    <x v="0"/>
    <n v="23"/>
    <n v="4"/>
    <s v="Life Sciences"/>
    <n v="1"/>
    <n v="901"/>
    <n v="4"/>
    <x v="1"/>
    <n v="72"/>
    <n v="3"/>
    <n v="4"/>
    <s v="Research Director"/>
    <n v="4"/>
    <s v="Single"/>
    <n v="14275"/>
    <s v="10k-15k"/>
    <n v="20206"/>
    <n v="6"/>
    <s v="Y"/>
    <s v="No"/>
    <n v="18"/>
    <n v="3"/>
    <n v="3"/>
    <n v="80"/>
    <n v="0"/>
    <n v="33"/>
    <n v="0"/>
    <n v="3"/>
    <n v="3"/>
    <n v="8"/>
  </r>
  <r>
    <x v="1375"/>
    <n v="53"/>
    <s v="46-55"/>
    <x v="1"/>
    <s v="Travel_Rarely"/>
    <n v="1376"/>
    <x v="1"/>
    <n v="2"/>
    <n v="2"/>
    <s v="Medical"/>
    <n v="1"/>
    <n v="981"/>
    <n v="3"/>
    <x v="0"/>
    <n v="45"/>
    <n v="3"/>
    <n v="4"/>
    <s v="Manager"/>
    <n v="3"/>
    <s v="Divorced"/>
    <n v="14852"/>
    <s v="10k-15k"/>
    <n v="13938"/>
    <n v="6"/>
    <s v="Y"/>
    <s v="No"/>
    <n v="13"/>
    <n v="3"/>
    <n v="3"/>
    <n v="80"/>
    <n v="1"/>
    <n v="22"/>
    <n v="3"/>
    <n v="4"/>
    <n v="15"/>
    <n v="2"/>
  </r>
  <r>
    <x v="1376"/>
    <n v="53"/>
    <s v="46-55"/>
    <x v="1"/>
    <s v="Travel_Frequently"/>
    <n v="124"/>
    <x v="1"/>
    <n v="2"/>
    <n v="3"/>
    <s v="Marketing"/>
    <n v="1"/>
    <n v="1050"/>
    <n v="3"/>
    <x v="1"/>
    <n v="38"/>
    <n v="2"/>
    <n v="3"/>
    <s v="Sales Executive"/>
    <n v="2"/>
    <s v="Married"/>
    <n v="7525"/>
    <s v="5k-10k"/>
    <n v="23537"/>
    <n v="2"/>
    <s v="Y"/>
    <s v="No"/>
    <n v="12"/>
    <n v="3"/>
    <n v="1"/>
    <n v="80"/>
    <n v="1"/>
    <n v="30"/>
    <n v="2"/>
    <n v="3"/>
    <n v="6"/>
    <n v="12"/>
  </r>
  <r>
    <x v="1377"/>
    <n v="53"/>
    <s v="46-55"/>
    <x v="1"/>
    <s v="Travel_Rarely"/>
    <n v="1223"/>
    <x v="0"/>
    <n v="7"/>
    <n v="2"/>
    <s v="Medical"/>
    <n v="1"/>
    <n v="1201"/>
    <n v="4"/>
    <x v="1"/>
    <n v="50"/>
    <n v="3"/>
    <n v="5"/>
    <s v="Manager"/>
    <n v="3"/>
    <s v="Divorced"/>
    <n v="18606"/>
    <s v="15k+"/>
    <n v="18640"/>
    <n v="3"/>
    <s v="Y"/>
    <s v="No"/>
    <n v="18"/>
    <n v="3"/>
    <n v="2"/>
    <n v="80"/>
    <n v="1"/>
    <n v="26"/>
    <n v="6"/>
    <n v="3"/>
    <n v="4"/>
    <n v="7"/>
  </r>
  <r>
    <x v="1378"/>
    <n v="53"/>
    <s v="46-55"/>
    <x v="1"/>
    <s v="Travel_Rarely"/>
    <n v="447"/>
    <x v="0"/>
    <n v="2"/>
    <n v="3"/>
    <s v="Medical"/>
    <n v="1"/>
    <n v="1472"/>
    <n v="4"/>
    <x v="0"/>
    <n v="39"/>
    <n v="4"/>
    <n v="4"/>
    <s v="Research Director"/>
    <n v="2"/>
    <s v="Single"/>
    <n v="16598"/>
    <s v="15k+"/>
    <n v="19764"/>
    <n v="4"/>
    <s v="Y"/>
    <s v="No"/>
    <n v="12"/>
    <n v="3"/>
    <n v="2"/>
    <n v="80"/>
    <n v="0"/>
    <n v="35"/>
    <n v="2"/>
    <n v="2"/>
    <n v="8"/>
    <n v="8"/>
  </r>
  <r>
    <x v="1379"/>
    <n v="53"/>
    <s v="46-55"/>
    <x v="0"/>
    <s v="Travel_Rarely"/>
    <n v="607"/>
    <x v="0"/>
    <n v="2"/>
    <n v="5"/>
    <s v="Technical Degree"/>
    <n v="1"/>
    <n v="1572"/>
    <n v="3"/>
    <x v="1"/>
    <n v="78"/>
    <n v="2"/>
    <n v="3"/>
    <s v="Manufacturing Director"/>
    <n v="4"/>
    <s v="Married"/>
    <n v="10169"/>
    <s v="10k-15k"/>
    <n v="14618"/>
    <n v="0"/>
    <s v="Y"/>
    <s v="No"/>
    <n v="16"/>
    <n v="3"/>
    <n v="2"/>
    <n v="80"/>
    <n v="1"/>
    <n v="34"/>
    <n v="4"/>
    <n v="3"/>
    <n v="1"/>
    <n v="9"/>
  </r>
  <r>
    <x v="1380"/>
    <n v="53"/>
    <s v="46-55"/>
    <x v="1"/>
    <s v="Travel_Rarely"/>
    <n v="1395"/>
    <x v="0"/>
    <n v="24"/>
    <n v="4"/>
    <s v="Medical"/>
    <n v="1"/>
    <n v="1689"/>
    <n v="2"/>
    <x v="0"/>
    <n v="48"/>
    <n v="4"/>
    <n v="3"/>
    <s v="Healthcare Representative"/>
    <n v="4"/>
    <s v="Married"/>
    <n v="7005"/>
    <s v="5k-10k"/>
    <n v="3458"/>
    <n v="3"/>
    <s v="Y"/>
    <s v="No"/>
    <n v="15"/>
    <n v="3"/>
    <n v="3"/>
    <n v="80"/>
    <n v="0"/>
    <n v="11"/>
    <n v="2"/>
    <n v="3"/>
    <n v="1"/>
    <n v="2"/>
  </r>
  <r>
    <x v="1381"/>
    <n v="53"/>
    <s v="46-55"/>
    <x v="0"/>
    <s v="Non-Travel"/>
    <n v="661"/>
    <x v="0"/>
    <n v="1"/>
    <n v="4"/>
    <s v="Medical"/>
    <n v="1"/>
    <n v="1775"/>
    <n v="1"/>
    <x v="1"/>
    <n v="60"/>
    <n v="2"/>
    <n v="4"/>
    <s v="Manufacturing Director"/>
    <n v="3"/>
    <s v="Married"/>
    <n v="12965"/>
    <s v="10k-15k"/>
    <n v="22308"/>
    <n v="4"/>
    <s v="Y"/>
    <s v="Yes"/>
    <n v="20"/>
    <n v="4"/>
    <n v="4"/>
    <n v="80"/>
    <n v="3"/>
    <n v="27"/>
    <n v="2"/>
    <n v="2"/>
    <n v="0"/>
    <n v="2"/>
  </r>
  <r>
    <x v="1382"/>
    <n v="53"/>
    <s v="46-55"/>
    <x v="0"/>
    <s v="Travel_Rarely"/>
    <n v="1168"/>
    <x v="1"/>
    <n v="24"/>
    <n v="4"/>
    <s v="Life Sciences"/>
    <n v="1"/>
    <n v="1968"/>
    <n v="1"/>
    <x v="0"/>
    <n v="66"/>
    <n v="3"/>
    <n v="3"/>
    <s v="Sales Executive"/>
    <n v="1"/>
    <s v="Single"/>
    <n v="10448"/>
    <s v="10k-15k"/>
    <n v="5843"/>
    <n v="6"/>
    <s v="Y"/>
    <s v="Yes"/>
    <n v="13"/>
    <n v="3"/>
    <n v="2"/>
    <n v="80"/>
    <n v="0"/>
    <n v="15"/>
    <n v="2"/>
    <n v="2"/>
    <n v="2"/>
    <n v="2"/>
  </r>
  <r>
    <x v="1383"/>
    <n v="54"/>
    <s v="46-55"/>
    <x v="1"/>
    <s v="Travel_Rarely"/>
    <n v="1217"/>
    <x v="0"/>
    <n v="2"/>
    <n v="4"/>
    <s v="Technical Degree"/>
    <n v="1"/>
    <n v="126"/>
    <n v="1"/>
    <x v="1"/>
    <n v="60"/>
    <n v="3"/>
    <n v="3"/>
    <s v="Research Director"/>
    <n v="3"/>
    <s v="Married"/>
    <n v="13549"/>
    <s v="10k-15k"/>
    <n v="24001"/>
    <n v="9"/>
    <s v="Y"/>
    <s v="No"/>
    <n v="12"/>
    <n v="3"/>
    <n v="1"/>
    <n v="80"/>
    <n v="1"/>
    <n v="16"/>
    <n v="5"/>
    <n v="1"/>
    <n v="0"/>
    <n v="3"/>
  </r>
  <r>
    <x v="1384"/>
    <n v="54"/>
    <s v="46-55"/>
    <x v="0"/>
    <s v="Non-Travel"/>
    <n v="142"/>
    <x v="3"/>
    <n v="26"/>
    <n v="3"/>
    <s v="Human Resources"/>
    <n v="1"/>
    <n v="148"/>
    <n v="4"/>
    <x v="1"/>
    <n v="30"/>
    <n v="4"/>
    <n v="4"/>
    <s v="Manager"/>
    <n v="4"/>
    <s v="Single"/>
    <n v="17328"/>
    <s v="15k+"/>
    <n v="13871"/>
    <n v="2"/>
    <s v="Y"/>
    <s v="Yes"/>
    <n v="12"/>
    <n v="3"/>
    <n v="3"/>
    <n v="80"/>
    <n v="0"/>
    <n v="23"/>
    <n v="3"/>
    <n v="3"/>
    <n v="4"/>
    <n v="4"/>
  </r>
  <r>
    <x v="1385"/>
    <n v="54"/>
    <s v="46-55"/>
    <x v="1"/>
    <s v="Travel_Rarely"/>
    <n v="1147"/>
    <x v="1"/>
    <n v="3"/>
    <n v="3"/>
    <s v="Marketing"/>
    <n v="1"/>
    <n v="303"/>
    <n v="4"/>
    <x v="1"/>
    <n v="52"/>
    <n v="3"/>
    <n v="2"/>
    <s v="Sales Executive"/>
    <n v="1"/>
    <s v="Married"/>
    <n v="5940"/>
    <s v="5k-10k"/>
    <n v="17011"/>
    <n v="2"/>
    <s v="Y"/>
    <s v="No"/>
    <n v="14"/>
    <n v="3"/>
    <n v="4"/>
    <n v="80"/>
    <n v="1"/>
    <n v="16"/>
    <n v="4"/>
    <n v="3"/>
    <n v="0"/>
    <n v="5"/>
  </r>
  <r>
    <x v="1386"/>
    <n v="54"/>
    <s v="46-55"/>
    <x v="1"/>
    <s v="Travel_Frequently"/>
    <n v="928"/>
    <x v="0"/>
    <n v="20"/>
    <n v="4"/>
    <s v="Life Sciences"/>
    <n v="1"/>
    <n v="450"/>
    <n v="4"/>
    <x v="1"/>
    <n v="31"/>
    <n v="3"/>
    <n v="2"/>
    <s v="Research Scientist"/>
    <n v="3"/>
    <s v="Single"/>
    <n v="4869"/>
    <s v="Upto 5k"/>
    <n v="16885"/>
    <n v="3"/>
    <s v="Y"/>
    <s v="No"/>
    <n v="12"/>
    <n v="3"/>
    <n v="4"/>
    <n v="80"/>
    <n v="0"/>
    <n v="20"/>
    <n v="4"/>
    <n v="2"/>
    <n v="0"/>
    <n v="3"/>
  </r>
  <r>
    <x v="1387"/>
    <n v="54"/>
    <s v="46-55"/>
    <x v="1"/>
    <s v="Travel_Rarely"/>
    <n v="821"/>
    <x v="0"/>
    <n v="5"/>
    <n v="2"/>
    <s v="Medical"/>
    <n v="1"/>
    <n v="522"/>
    <n v="1"/>
    <x v="0"/>
    <n v="86"/>
    <n v="3"/>
    <n v="5"/>
    <s v="Research Director"/>
    <n v="1"/>
    <s v="Married"/>
    <n v="19406"/>
    <s v="15k+"/>
    <n v="8509"/>
    <n v="4"/>
    <s v="Y"/>
    <s v="No"/>
    <n v="11"/>
    <n v="3"/>
    <n v="3"/>
    <n v="80"/>
    <n v="1"/>
    <n v="24"/>
    <n v="4"/>
    <n v="2"/>
    <n v="1"/>
    <n v="2"/>
  </r>
  <r>
    <x v="1388"/>
    <n v="54"/>
    <s v="46-55"/>
    <x v="1"/>
    <s v="Travel_Rarely"/>
    <n v="548"/>
    <x v="0"/>
    <n v="8"/>
    <n v="4"/>
    <s v="Life Sciences"/>
    <n v="1"/>
    <n v="578"/>
    <n v="3"/>
    <x v="1"/>
    <n v="42"/>
    <n v="3"/>
    <n v="2"/>
    <s v="Laboratory Technician"/>
    <n v="3"/>
    <s v="Single"/>
    <n v="3780"/>
    <s v="Upto 5k"/>
    <n v="23428"/>
    <n v="7"/>
    <s v="Y"/>
    <s v="No"/>
    <n v="11"/>
    <n v="3"/>
    <n v="3"/>
    <n v="80"/>
    <n v="0"/>
    <n v="19"/>
    <n v="3"/>
    <n v="3"/>
    <n v="0"/>
    <n v="0"/>
  </r>
  <r>
    <x v="1389"/>
    <n v="54"/>
    <s v="46-55"/>
    <x v="1"/>
    <s v="Travel_Rarely"/>
    <n v="397"/>
    <x v="3"/>
    <n v="19"/>
    <n v="4"/>
    <s v="Medical"/>
    <n v="1"/>
    <n v="698"/>
    <n v="3"/>
    <x v="0"/>
    <n v="88"/>
    <n v="3"/>
    <n v="3"/>
    <s v="Human Resources"/>
    <n v="2"/>
    <s v="Married"/>
    <n v="10725"/>
    <s v="10k-15k"/>
    <n v="6729"/>
    <n v="2"/>
    <s v="Y"/>
    <s v="No"/>
    <n v="15"/>
    <n v="3"/>
    <n v="3"/>
    <n v="80"/>
    <n v="1"/>
    <n v="16"/>
    <n v="1"/>
    <n v="4"/>
    <n v="7"/>
    <n v="1"/>
  </r>
  <r>
    <x v="1390"/>
    <n v="54"/>
    <s v="46-55"/>
    <x v="0"/>
    <s v="Travel_Rarely"/>
    <n v="376"/>
    <x v="0"/>
    <n v="19"/>
    <n v="4"/>
    <s v="Medical"/>
    <n v="1"/>
    <n v="799"/>
    <n v="4"/>
    <x v="1"/>
    <n v="95"/>
    <n v="3"/>
    <n v="2"/>
    <s v="Manufacturing Director"/>
    <n v="1"/>
    <s v="Divorced"/>
    <n v="5485"/>
    <s v="5k-10k"/>
    <n v="22670"/>
    <n v="9"/>
    <s v="Y"/>
    <s v="Yes"/>
    <n v="11"/>
    <n v="3"/>
    <n v="2"/>
    <n v="80"/>
    <n v="2"/>
    <n v="9"/>
    <n v="4"/>
    <n v="3"/>
    <n v="1"/>
    <n v="4"/>
  </r>
  <r>
    <x v="1391"/>
    <n v="54"/>
    <s v="46-55"/>
    <x v="1"/>
    <s v="Travel_Rarely"/>
    <n v="1441"/>
    <x v="0"/>
    <n v="17"/>
    <n v="3"/>
    <s v="Technical Degree"/>
    <n v="1"/>
    <n v="1013"/>
    <n v="3"/>
    <x v="1"/>
    <n v="56"/>
    <n v="3"/>
    <n v="3"/>
    <s v="Manufacturing Director"/>
    <n v="3"/>
    <s v="Married"/>
    <n v="10739"/>
    <s v="10k-15k"/>
    <n v="13943"/>
    <n v="8"/>
    <s v="Y"/>
    <s v="No"/>
    <n v="11"/>
    <n v="3"/>
    <n v="3"/>
    <n v="80"/>
    <n v="1"/>
    <n v="22"/>
    <n v="2"/>
    <n v="3"/>
    <n v="0"/>
    <n v="8"/>
  </r>
  <r>
    <x v="1392"/>
    <n v="54"/>
    <s v="46-55"/>
    <x v="1"/>
    <s v="Travel_Rarely"/>
    <n v="1082"/>
    <x v="1"/>
    <n v="2"/>
    <n v="4"/>
    <s v="Life Sciences"/>
    <n v="1"/>
    <n v="1070"/>
    <n v="3"/>
    <x v="1"/>
    <n v="41"/>
    <n v="2"/>
    <n v="3"/>
    <s v="Sales Executive"/>
    <n v="3"/>
    <s v="Married"/>
    <n v="10686"/>
    <s v="10k-15k"/>
    <n v="8392"/>
    <n v="6"/>
    <s v="Y"/>
    <s v="No"/>
    <n v="11"/>
    <n v="3"/>
    <n v="2"/>
    <n v="80"/>
    <n v="1"/>
    <n v="13"/>
    <n v="4"/>
    <n v="3"/>
    <n v="7"/>
    <n v="0"/>
  </r>
  <r>
    <x v="1393"/>
    <n v="54"/>
    <s v="46-55"/>
    <x v="1"/>
    <s v="Travel_Frequently"/>
    <n v="966"/>
    <x v="0"/>
    <n v="1"/>
    <n v="4"/>
    <s v="Life Sciences"/>
    <n v="1"/>
    <n v="1245"/>
    <n v="4"/>
    <x v="1"/>
    <n v="53"/>
    <n v="3"/>
    <n v="3"/>
    <s v="Manufacturing Director"/>
    <n v="3"/>
    <s v="Divorced"/>
    <n v="10502"/>
    <s v="10k-15k"/>
    <n v="9659"/>
    <n v="7"/>
    <s v="Y"/>
    <s v="No"/>
    <n v="17"/>
    <n v="3"/>
    <n v="1"/>
    <n v="80"/>
    <n v="1"/>
    <n v="33"/>
    <n v="2"/>
    <n v="1"/>
    <n v="1"/>
    <n v="4"/>
  </r>
  <r>
    <x v="1394"/>
    <n v="54"/>
    <s v="46-55"/>
    <x v="1"/>
    <s v="Travel_Rarely"/>
    <n v="685"/>
    <x v="0"/>
    <n v="3"/>
    <n v="3"/>
    <s v="Life Sciences"/>
    <n v="1"/>
    <n v="1250"/>
    <n v="4"/>
    <x v="0"/>
    <n v="85"/>
    <n v="3"/>
    <n v="4"/>
    <s v="Research Director"/>
    <n v="4"/>
    <s v="Married"/>
    <n v="17779"/>
    <s v="15k+"/>
    <n v="23474"/>
    <n v="3"/>
    <s v="Y"/>
    <s v="No"/>
    <n v="14"/>
    <n v="3"/>
    <n v="1"/>
    <n v="80"/>
    <n v="0"/>
    <n v="36"/>
    <n v="2"/>
    <n v="3"/>
    <n v="0"/>
    <n v="9"/>
  </r>
  <r>
    <x v="1395"/>
    <n v="54"/>
    <s v="46-55"/>
    <x v="1"/>
    <s v="Travel_Rarely"/>
    <n v="971"/>
    <x v="0"/>
    <n v="1"/>
    <n v="3"/>
    <s v="Medical"/>
    <n v="1"/>
    <n v="1422"/>
    <n v="4"/>
    <x v="1"/>
    <n v="54"/>
    <n v="3"/>
    <n v="4"/>
    <s v="Research Director"/>
    <n v="4"/>
    <s v="Single"/>
    <n v="17328"/>
    <s v="15k+"/>
    <n v="5652"/>
    <n v="6"/>
    <s v="Y"/>
    <s v="No"/>
    <n v="19"/>
    <n v="3"/>
    <n v="4"/>
    <n v="80"/>
    <n v="0"/>
    <n v="29"/>
    <n v="3"/>
    <n v="2"/>
    <n v="12"/>
    <n v="7"/>
  </r>
  <r>
    <x v="1396"/>
    <n v="54"/>
    <s v="46-55"/>
    <x v="1"/>
    <s v="Travel_Frequently"/>
    <n v="1050"/>
    <x v="0"/>
    <n v="11"/>
    <n v="4"/>
    <s v="Medical"/>
    <n v="1"/>
    <n v="1520"/>
    <n v="2"/>
    <x v="1"/>
    <n v="87"/>
    <n v="3"/>
    <n v="4"/>
    <s v="Manager"/>
    <n v="4"/>
    <s v="Divorced"/>
    <n v="16032"/>
    <s v="15k+"/>
    <n v="24456"/>
    <n v="3"/>
    <s v="Y"/>
    <s v="No"/>
    <n v="20"/>
    <n v="4"/>
    <n v="1"/>
    <n v="80"/>
    <n v="1"/>
    <n v="26"/>
    <n v="2"/>
    <n v="3"/>
    <n v="1"/>
    <n v="12"/>
  </r>
  <r>
    <x v="1397"/>
    <n v="54"/>
    <s v="46-55"/>
    <x v="1"/>
    <s v="Travel_Rarely"/>
    <n v="584"/>
    <x v="0"/>
    <n v="22"/>
    <n v="5"/>
    <s v="Medical"/>
    <n v="1"/>
    <n v="1665"/>
    <n v="2"/>
    <x v="1"/>
    <n v="91"/>
    <n v="3"/>
    <n v="4"/>
    <s v="Manager"/>
    <n v="3"/>
    <s v="Married"/>
    <n v="17426"/>
    <s v="15k+"/>
    <n v="18685"/>
    <n v="3"/>
    <s v="Y"/>
    <s v="No"/>
    <n v="25"/>
    <n v="4"/>
    <n v="3"/>
    <n v="80"/>
    <n v="1"/>
    <n v="36"/>
    <n v="6"/>
    <n v="3"/>
    <n v="4"/>
    <n v="7"/>
  </r>
  <r>
    <x v="1398"/>
    <n v="54"/>
    <s v="46-55"/>
    <x v="1"/>
    <s v="Travel_Rarely"/>
    <n v="431"/>
    <x v="0"/>
    <n v="7"/>
    <n v="4"/>
    <s v="Medical"/>
    <n v="1"/>
    <n v="1830"/>
    <n v="4"/>
    <x v="1"/>
    <n v="68"/>
    <n v="3"/>
    <n v="2"/>
    <s v="Research Scientist"/>
    <n v="4"/>
    <s v="Married"/>
    <n v="6854"/>
    <s v="5k-10k"/>
    <n v="15696"/>
    <n v="4"/>
    <s v="Y"/>
    <s v="No"/>
    <n v="15"/>
    <n v="3"/>
    <n v="2"/>
    <n v="80"/>
    <n v="1"/>
    <n v="14"/>
    <n v="2"/>
    <n v="2"/>
    <n v="1"/>
    <n v="7"/>
  </r>
  <r>
    <x v="1399"/>
    <n v="54"/>
    <s v="46-55"/>
    <x v="1"/>
    <s v="Travel_Rarely"/>
    <n v="155"/>
    <x v="0"/>
    <n v="9"/>
    <n v="2"/>
    <s v="Life Sciences"/>
    <n v="1"/>
    <n v="1969"/>
    <n v="1"/>
    <x v="1"/>
    <n v="67"/>
    <n v="3"/>
    <n v="2"/>
    <s v="Research Scientist"/>
    <n v="3"/>
    <s v="Married"/>
    <n v="2897"/>
    <s v="Upto 5k"/>
    <n v="22474"/>
    <n v="3"/>
    <s v="Y"/>
    <s v="No"/>
    <n v="11"/>
    <n v="3"/>
    <n v="3"/>
    <n v="80"/>
    <n v="2"/>
    <n v="9"/>
    <n v="6"/>
    <n v="2"/>
    <n v="2"/>
    <n v="3"/>
  </r>
  <r>
    <x v="1400"/>
    <n v="54"/>
    <s v="46-55"/>
    <x v="0"/>
    <s v="Travel_Rarely"/>
    <n v="157"/>
    <x v="0"/>
    <n v="10"/>
    <n v="3"/>
    <s v="Medical"/>
    <n v="1"/>
    <n v="1980"/>
    <n v="3"/>
    <x v="1"/>
    <n v="77"/>
    <n v="3"/>
    <n v="2"/>
    <s v="Manufacturing Director"/>
    <n v="1"/>
    <s v="Single"/>
    <n v="4440"/>
    <s v="Upto 5k"/>
    <n v="25198"/>
    <n v="6"/>
    <s v="Y"/>
    <s v="Yes"/>
    <n v="19"/>
    <n v="3"/>
    <n v="4"/>
    <n v="80"/>
    <n v="0"/>
    <n v="9"/>
    <n v="3"/>
    <n v="3"/>
    <n v="1"/>
    <n v="4"/>
  </r>
  <r>
    <x v="1401"/>
    <n v="55"/>
    <s v="46-55"/>
    <x v="0"/>
    <s v="Travel_Rarely"/>
    <n v="836"/>
    <x v="0"/>
    <n v="8"/>
    <n v="3"/>
    <s v="Medical"/>
    <n v="1"/>
    <n v="84"/>
    <n v="4"/>
    <x v="1"/>
    <n v="33"/>
    <n v="3"/>
    <n v="4"/>
    <s v="Manager"/>
    <n v="3"/>
    <s v="Divorced"/>
    <n v="14756"/>
    <s v="10k-15k"/>
    <n v="19730"/>
    <n v="2"/>
    <s v="Y"/>
    <s v="Yes"/>
    <n v="14"/>
    <n v="3"/>
    <n v="3"/>
    <n v="80"/>
    <n v="3"/>
    <n v="21"/>
    <n v="2"/>
    <n v="3"/>
    <n v="0"/>
    <n v="2"/>
  </r>
  <r>
    <x v="1402"/>
    <n v="55"/>
    <s v="46-55"/>
    <x v="1"/>
    <s v="Travel_Rarely"/>
    <n v="111"/>
    <x v="1"/>
    <n v="1"/>
    <n v="2"/>
    <s v="Life Sciences"/>
    <n v="1"/>
    <n v="106"/>
    <n v="1"/>
    <x v="0"/>
    <n v="70"/>
    <n v="3"/>
    <n v="3"/>
    <s v="Sales Executive"/>
    <n v="4"/>
    <s v="Married"/>
    <n v="10239"/>
    <s v="10k-15k"/>
    <n v="18092"/>
    <n v="3"/>
    <s v="Y"/>
    <s v="No"/>
    <n v="14"/>
    <n v="3"/>
    <n v="4"/>
    <n v="80"/>
    <n v="1"/>
    <n v="24"/>
    <n v="4"/>
    <n v="3"/>
    <n v="1"/>
    <n v="0"/>
  </r>
  <r>
    <x v="1403"/>
    <n v="55"/>
    <s v="46-55"/>
    <x v="1"/>
    <s v="Travel_Rarely"/>
    <n v="692"/>
    <x v="0"/>
    <n v="14"/>
    <n v="4"/>
    <s v="Medical"/>
    <n v="1"/>
    <n v="254"/>
    <n v="3"/>
    <x v="0"/>
    <n v="61"/>
    <n v="4"/>
    <n v="5"/>
    <s v="Research Director"/>
    <n v="2"/>
    <s v="Single"/>
    <n v="18722"/>
    <s v="15k+"/>
    <n v="13339"/>
    <n v="8"/>
    <s v="Y"/>
    <s v="No"/>
    <n v="11"/>
    <n v="3"/>
    <n v="4"/>
    <n v="80"/>
    <n v="0"/>
    <n v="36"/>
    <n v="3"/>
    <n v="3"/>
    <n v="2"/>
    <n v="15"/>
  </r>
  <r>
    <x v="1404"/>
    <n v="55"/>
    <s v="46-55"/>
    <x v="1"/>
    <s v="Travel_Rarely"/>
    <n v="452"/>
    <x v="0"/>
    <n v="1"/>
    <n v="3"/>
    <s v="Medical"/>
    <n v="1"/>
    <n v="374"/>
    <n v="4"/>
    <x v="0"/>
    <n v="81"/>
    <n v="3"/>
    <n v="5"/>
    <s v="Manager"/>
    <n v="1"/>
    <s v="Single"/>
    <n v="19045"/>
    <s v="15k+"/>
    <n v="18938"/>
    <n v="0"/>
    <s v="Y"/>
    <s v="Yes"/>
    <n v="14"/>
    <n v="3"/>
    <n v="3"/>
    <n v="80"/>
    <n v="0"/>
    <n v="37"/>
    <n v="2"/>
    <n v="3"/>
    <n v="4"/>
    <n v="13"/>
  </r>
  <r>
    <x v="1405"/>
    <n v="55"/>
    <s v="46-55"/>
    <x v="1"/>
    <s v="Travel_Rarely"/>
    <n v="147"/>
    <x v="0"/>
    <n v="20"/>
    <n v="2"/>
    <s v="Technical Degree"/>
    <n v="1"/>
    <n v="389"/>
    <n v="2"/>
    <x v="0"/>
    <n v="37"/>
    <n v="3"/>
    <n v="2"/>
    <s v="Laboratory Technician"/>
    <n v="4"/>
    <s v="Married"/>
    <n v="5415"/>
    <s v="5k-10k"/>
    <n v="15972"/>
    <n v="3"/>
    <s v="Y"/>
    <s v="Yes"/>
    <n v="19"/>
    <n v="3"/>
    <n v="4"/>
    <n v="80"/>
    <n v="1"/>
    <n v="12"/>
    <n v="4"/>
    <n v="3"/>
    <n v="0"/>
    <n v="8"/>
  </r>
  <r>
    <x v="1406"/>
    <n v="55"/>
    <s v="46-55"/>
    <x v="0"/>
    <s v="Travel_Rarely"/>
    <n v="1311"/>
    <x v="0"/>
    <n v="2"/>
    <n v="3"/>
    <s v="Life Sciences"/>
    <n v="1"/>
    <n v="505"/>
    <n v="3"/>
    <x v="1"/>
    <n v="97"/>
    <n v="3"/>
    <n v="4"/>
    <s v="Manager"/>
    <n v="4"/>
    <s v="Single"/>
    <n v="16659"/>
    <s v="15k+"/>
    <n v="23258"/>
    <n v="2"/>
    <s v="Y"/>
    <s v="Yes"/>
    <n v="13"/>
    <n v="3"/>
    <n v="3"/>
    <n v="80"/>
    <n v="0"/>
    <n v="30"/>
    <n v="2"/>
    <n v="3"/>
    <n v="1"/>
    <n v="2"/>
  </r>
  <r>
    <x v="1407"/>
    <n v="55"/>
    <s v="46-55"/>
    <x v="1"/>
    <s v="Travel_Rarely"/>
    <n v="1117"/>
    <x v="1"/>
    <n v="18"/>
    <n v="5"/>
    <s v="Life Sciences"/>
    <n v="1"/>
    <n v="597"/>
    <n v="1"/>
    <x v="1"/>
    <n v="83"/>
    <n v="3"/>
    <n v="4"/>
    <s v="Manager"/>
    <n v="2"/>
    <s v="Single"/>
    <n v="16835"/>
    <s v="15k+"/>
    <n v="9873"/>
    <n v="3"/>
    <s v="Y"/>
    <s v="No"/>
    <n v="23"/>
    <n v="4"/>
    <n v="4"/>
    <n v="80"/>
    <n v="0"/>
    <n v="37"/>
    <n v="2"/>
    <n v="3"/>
    <n v="7"/>
    <n v="7"/>
  </r>
  <r>
    <x v="1408"/>
    <n v="55"/>
    <s v="46-55"/>
    <x v="1"/>
    <s v="Travel_Rarely"/>
    <n v="725"/>
    <x v="0"/>
    <n v="2"/>
    <n v="3"/>
    <s v="Medical"/>
    <n v="1"/>
    <n v="787"/>
    <n v="4"/>
    <x v="0"/>
    <n v="78"/>
    <n v="3"/>
    <n v="5"/>
    <s v="Manager"/>
    <n v="1"/>
    <s v="Married"/>
    <n v="19859"/>
    <s v="15k+"/>
    <n v="21199"/>
    <n v="5"/>
    <s v="Y"/>
    <s v="Yes"/>
    <n v="13"/>
    <n v="3"/>
    <n v="4"/>
    <n v="80"/>
    <n v="1"/>
    <n v="24"/>
    <n v="2"/>
    <n v="3"/>
    <n v="1"/>
    <n v="4"/>
  </r>
  <r>
    <x v="1409"/>
    <n v="55"/>
    <s v="46-55"/>
    <x v="1"/>
    <s v="Travel_Rarely"/>
    <n v="436"/>
    <x v="1"/>
    <n v="2"/>
    <n v="1"/>
    <s v="Medical"/>
    <n v="1"/>
    <n v="842"/>
    <n v="3"/>
    <x v="0"/>
    <n v="37"/>
    <n v="3"/>
    <n v="2"/>
    <s v="Sales Executive"/>
    <n v="4"/>
    <s v="Single"/>
    <n v="5160"/>
    <s v="5k-10k"/>
    <n v="21519"/>
    <n v="4"/>
    <s v="Y"/>
    <s v="No"/>
    <n v="16"/>
    <n v="3"/>
    <n v="3"/>
    <n v="80"/>
    <n v="0"/>
    <n v="12"/>
    <n v="3"/>
    <n v="2"/>
    <n v="7"/>
    <n v="3"/>
  </r>
  <r>
    <x v="1410"/>
    <n v="55"/>
    <s v="46-55"/>
    <x v="1"/>
    <s v="Travel_Frequently"/>
    <n v="135"/>
    <x v="0"/>
    <n v="18"/>
    <n v="4"/>
    <s v="Medical"/>
    <n v="1"/>
    <n v="1034"/>
    <n v="3"/>
    <x v="0"/>
    <n v="62"/>
    <n v="3"/>
    <n v="2"/>
    <s v="Healthcare Representative"/>
    <n v="2"/>
    <s v="Married"/>
    <n v="6385"/>
    <s v="5k-10k"/>
    <n v="12992"/>
    <n v="3"/>
    <s v="Y"/>
    <s v="Yes"/>
    <n v="14"/>
    <n v="3"/>
    <n v="4"/>
    <n v="80"/>
    <n v="2"/>
    <n v="17"/>
    <n v="3"/>
    <n v="3"/>
    <n v="6"/>
    <n v="7"/>
  </r>
  <r>
    <x v="1411"/>
    <n v="55"/>
    <s v="46-55"/>
    <x v="1"/>
    <s v="Non-Travel"/>
    <n v="444"/>
    <x v="0"/>
    <n v="2"/>
    <n v="1"/>
    <s v="Medical"/>
    <n v="1"/>
    <n v="1074"/>
    <n v="3"/>
    <x v="0"/>
    <n v="40"/>
    <n v="2"/>
    <n v="4"/>
    <s v="Manager"/>
    <n v="1"/>
    <s v="Single"/>
    <n v="16756"/>
    <s v="15k+"/>
    <n v="17323"/>
    <n v="7"/>
    <s v="Y"/>
    <s v="No"/>
    <n v="15"/>
    <n v="3"/>
    <n v="2"/>
    <n v="80"/>
    <n v="0"/>
    <n v="31"/>
    <n v="3"/>
    <n v="4"/>
    <n v="6"/>
    <n v="2"/>
  </r>
  <r>
    <x v="1412"/>
    <n v="55"/>
    <s v="46-55"/>
    <x v="1"/>
    <s v="Travel_Frequently"/>
    <n v="1091"/>
    <x v="0"/>
    <n v="2"/>
    <n v="1"/>
    <s v="Life Sciences"/>
    <n v="1"/>
    <n v="1096"/>
    <n v="4"/>
    <x v="0"/>
    <n v="65"/>
    <n v="3"/>
    <n v="3"/>
    <s v="Manufacturing Director"/>
    <n v="2"/>
    <s v="Married"/>
    <n v="10976"/>
    <s v="10k-15k"/>
    <n v="15813"/>
    <n v="3"/>
    <s v="Y"/>
    <s v="No"/>
    <n v="18"/>
    <n v="3"/>
    <n v="2"/>
    <n v="80"/>
    <n v="1"/>
    <n v="23"/>
    <n v="4"/>
    <n v="3"/>
    <n v="1"/>
    <n v="2"/>
  </r>
  <r>
    <x v="1413"/>
    <n v="55"/>
    <s v="46-55"/>
    <x v="1"/>
    <s v="Non-Travel"/>
    <n v="177"/>
    <x v="0"/>
    <n v="8"/>
    <n v="1"/>
    <s v="Medical"/>
    <n v="1"/>
    <n v="1278"/>
    <n v="4"/>
    <x v="0"/>
    <n v="37"/>
    <n v="2"/>
    <n v="4"/>
    <s v="Healthcare Representative"/>
    <n v="2"/>
    <s v="Divorced"/>
    <n v="13577"/>
    <s v="10k-15k"/>
    <n v="25592"/>
    <n v="1"/>
    <s v="Y"/>
    <s v="Yes"/>
    <n v="15"/>
    <n v="3"/>
    <n v="4"/>
    <n v="80"/>
    <n v="1"/>
    <n v="34"/>
    <n v="3"/>
    <n v="3"/>
    <n v="15"/>
    <n v="0"/>
  </r>
  <r>
    <x v="1414"/>
    <n v="55"/>
    <s v="46-55"/>
    <x v="1"/>
    <s v="Travel_Rarely"/>
    <n v="282"/>
    <x v="0"/>
    <n v="2"/>
    <n v="2"/>
    <s v="Medical"/>
    <n v="1"/>
    <n v="1336"/>
    <n v="4"/>
    <x v="1"/>
    <n v="58"/>
    <n v="1"/>
    <n v="5"/>
    <s v="Manager"/>
    <n v="3"/>
    <s v="Married"/>
    <n v="19187"/>
    <s v="15k+"/>
    <n v="6992"/>
    <n v="4"/>
    <s v="Y"/>
    <s v="No"/>
    <n v="14"/>
    <n v="3"/>
    <n v="4"/>
    <n v="80"/>
    <n v="1"/>
    <n v="23"/>
    <n v="5"/>
    <n v="3"/>
    <n v="9"/>
    <n v="11"/>
  </r>
  <r>
    <x v="1415"/>
    <n v="55"/>
    <s v="46-55"/>
    <x v="1"/>
    <s v="Travel_Rarely"/>
    <n v="267"/>
    <x v="1"/>
    <n v="13"/>
    <n v="4"/>
    <s v="Marketing"/>
    <n v="1"/>
    <n v="1372"/>
    <n v="1"/>
    <x v="0"/>
    <n v="85"/>
    <n v="4"/>
    <n v="4"/>
    <s v="Sales Executive"/>
    <n v="3"/>
    <s v="Single"/>
    <n v="13695"/>
    <s v="10k-15k"/>
    <n v="9277"/>
    <n v="6"/>
    <s v="Y"/>
    <s v="Yes"/>
    <n v="17"/>
    <n v="3"/>
    <n v="3"/>
    <n v="80"/>
    <n v="0"/>
    <n v="24"/>
    <n v="2"/>
    <n v="2"/>
    <n v="3"/>
    <n v="8"/>
  </r>
  <r>
    <x v="1416"/>
    <n v="55"/>
    <s v="46-55"/>
    <x v="1"/>
    <s v="Travel_Rarely"/>
    <n v="1136"/>
    <x v="0"/>
    <n v="1"/>
    <n v="4"/>
    <s v="Medical"/>
    <n v="1"/>
    <n v="1424"/>
    <n v="2"/>
    <x v="0"/>
    <n v="81"/>
    <n v="4"/>
    <n v="4"/>
    <s v="Research Director"/>
    <n v="4"/>
    <s v="Divorced"/>
    <n v="14732"/>
    <s v="10k-15k"/>
    <n v="12414"/>
    <n v="2"/>
    <s v="Y"/>
    <s v="No"/>
    <n v="13"/>
    <n v="3"/>
    <n v="4"/>
    <n v="80"/>
    <n v="2"/>
    <n v="31"/>
    <n v="4"/>
    <n v="4"/>
    <n v="0"/>
    <n v="0"/>
  </r>
  <r>
    <x v="1417"/>
    <n v="55"/>
    <s v="46-55"/>
    <x v="1"/>
    <s v="Travel_Rarely"/>
    <n v="1229"/>
    <x v="0"/>
    <n v="4"/>
    <n v="4"/>
    <s v="Life Sciences"/>
    <n v="1"/>
    <n v="1501"/>
    <n v="4"/>
    <x v="0"/>
    <n v="30"/>
    <n v="3"/>
    <n v="2"/>
    <s v="Healthcare Representative"/>
    <n v="3"/>
    <s v="Married"/>
    <n v="4035"/>
    <s v="Upto 5k"/>
    <n v="16143"/>
    <n v="0"/>
    <s v="Y"/>
    <s v="Yes"/>
    <n v="16"/>
    <n v="3"/>
    <n v="2"/>
    <n v="80"/>
    <n v="0"/>
    <n v="4"/>
    <n v="2"/>
    <n v="3"/>
    <n v="1"/>
    <n v="2"/>
  </r>
  <r>
    <x v="1418"/>
    <n v="55"/>
    <s v="46-55"/>
    <x v="1"/>
    <s v="Travel_Rarely"/>
    <n v="685"/>
    <x v="1"/>
    <n v="26"/>
    <n v="5"/>
    <s v="Marketing"/>
    <n v="1"/>
    <n v="1578"/>
    <n v="3"/>
    <x v="0"/>
    <n v="60"/>
    <n v="2"/>
    <n v="5"/>
    <s v="Manager"/>
    <n v="4"/>
    <s v="Married"/>
    <n v="19586"/>
    <s v="15k+"/>
    <n v="23037"/>
    <n v="1"/>
    <s v="Y"/>
    <s v="No"/>
    <n v="21"/>
    <n v="4"/>
    <n v="3"/>
    <n v="80"/>
    <n v="1"/>
    <n v="36"/>
    <n v="3"/>
    <n v="3"/>
    <n v="2"/>
    <n v="13"/>
  </r>
  <r>
    <x v="1419"/>
    <n v="55"/>
    <s v="46-55"/>
    <x v="1"/>
    <s v="Travel_Rarely"/>
    <n v="1441"/>
    <x v="0"/>
    <n v="22"/>
    <n v="3"/>
    <s v="Technical Degree"/>
    <n v="1"/>
    <n v="1694"/>
    <n v="1"/>
    <x v="0"/>
    <n v="94"/>
    <n v="2"/>
    <n v="1"/>
    <s v="Research Scientist"/>
    <n v="2"/>
    <s v="Divorced"/>
    <n v="3537"/>
    <s v="Upto 5k"/>
    <n v="23737"/>
    <n v="5"/>
    <s v="Y"/>
    <s v="No"/>
    <n v="12"/>
    <n v="3"/>
    <n v="4"/>
    <n v="80"/>
    <n v="1"/>
    <n v="8"/>
    <n v="1"/>
    <n v="3"/>
    <n v="1"/>
    <n v="2"/>
  </r>
  <r>
    <x v="1420"/>
    <n v="55"/>
    <s v="46-55"/>
    <x v="1"/>
    <s v="Travel_Rarely"/>
    <n v="478"/>
    <x v="0"/>
    <n v="2"/>
    <n v="3"/>
    <s v="Medical"/>
    <n v="1"/>
    <n v="1770"/>
    <n v="3"/>
    <x v="0"/>
    <n v="60"/>
    <n v="2"/>
    <n v="5"/>
    <s v="Research Director"/>
    <n v="1"/>
    <s v="Married"/>
    <n v="19038"/>
    <s v="15k+"/>
    <n v="19805"/>
    <n v="8"/>
    <s v="Y"/>
    <s v="No"/>
    <n v="12"/>
    <n v="3"/>
    <n v="2"/>
    <n v="80"/>
    <n v="3"/>
    <n v="34"/>
    <n v="2"/>
    <n v="3"/>
    <n v="0"/>
    <n v="0"/>
  </r>
  <r>
    <x v="1421"/>
    <n v="55"/>
    <s v="46-55"/>
    <x v="1"/>
    <s v="Travel_Rarely"/>
    <n v="836"/>
    <x v="0"/>
    <n v="2"/>
    <n v="4"/>
    <s v="Technical Degree"/>
    <n v="1"/>
    <n v="1873"/>
    <n v="2"/>
    <x v="0"/>
    <n v="98"/>
    <n v="2"/>
    <n v="1"/>
    <s v="Research Scientist"/>
    <n v="4"/>
    <s v="Married"/>
    <n v="2662"/>
    <s v="Upto 5k"/>
    <n v="7975"/>
    <n v="8"/>
    <s v="Y"/>
    <s v="No"/>
    <n v="20"/>
    <n v="4"/>
    <n v="2"/>
    <n v="80"/>
    <n v="1"/>
    <n v="19"/>
    <n v="2"/>
    <n v="4"/>
    <n v="0"/>
    <n v="4"/>
  </r>
  <r>
    <x v="1422"/>
    <n v="55"/>
    <s v="46-55"/>
    <x v="1"/>
    <s v="Travel_Rarely"/>
    <n v="189"/>
    <x v="3"/>
    <n v="26"/>
    <n v="4"/>
    <s v="Human Resources"/>
    <n v="1"/>
    <n v="1973"/>
    <n v="3"/>
    <x v="0"/>
    <n v="71"/>
    <n v="4"/>
    <n v="5"/>
    <s v="Manager"/>
    <n v="2"/>
    <s v="Married"/>
    <n v="19636"/>
    <s v="15k+"/>
    <n v="25811"/>
    <n v="4"/>
    <s v="Y"/>
    <s v="Yes"/>
    <n v="18"/>
    <n v="3"/>
    <n v="1"/>
    <n v="80"/>
    <n v="1"/>
    <n v="35"/>
    <n v="0"/>
    <n v="3"/>
    <n v="1"/>
    <n v="4"/>
  </r>
  <r>
    <x v="1423"/>
    <n v="56"/>
    <s v="55+"/>
    <x v="1"/>
    <s v="Travel_Rarely"/>
    <n v="1400"/>
    <x v="0"/>
    <n v="7"/>
    <n v="3"/>
    <s v="Life Sciences"/>
    <n v="1"/>
    <n v="112"/>
    <n v="4"/>
    <x v="0"/>
    <n v="49"/>
    <n v="1"/>
    <n v="3"/>
    <s v="Manufacturing Director"/>
    <n v="4"/>
    <s v="Single"/>
    <n v="7260"/>
    <s v="5k-10k"/>
    <n v="21698"/>
    <n v="4"/>
    <s v="Y"/>
    <s v="No"/>
    <n v="11"/>
    <n v="3"/>
    <n v="1"/>
    <n v="80"/>
    <n v="0"/>
    <n v="37"/>
    <n v="3"/>
    <n v="2"/>
    <n v="0"/>
    <n v="2"/>
  </r>
  <r>
    <x v="1424"/>
    <n v="56"/>
    <s v="55+"/>
    <x v="0"/>
    <s v="Travel_Rarely"/>
    <n v="441"/>
    <x v="0"/>
    <n v="14"/>
    <n v="4"/>
    <s v="Life Sciences"/>
    <n v="1"/>
    <n v="161"/>
    <n v="2"/>
    <x v="1"/>
    <n v="72"/>
    <n v="3"/>
    <n v="1"/>
    <s v="Research Scientist"/>
    <n v="2"/>
    <s v="Married"/>
    <n v="4963"/>
    <s v="Upto 5k"/>
    <n v="4510"/>
    <n v="9"/>
    <s v="Y"/>
    <s v="Yes"/>
    <n v="18"/>
    <n v="3"/>
    <n v="1"/>
    <n v="80"/>
    <n v="3"/>
    <n v="7"/>
    <n v="2"/>
    <n v="3"/>
    <n v="4"/>
    <n v="3"/>
  </r>
  <r>
    <x v="1425"/>
    <n v="56"/>
    <s v="55+"/>
    <x v="0"/>
    <s v="Travel_Rarely"/>
    <n v="713"/>
    <x v="0"/>
    <n v="8"/>
    <n v="3"/>
    <s v="Life Sciences"/>
    <n v="1"/>
    <n v="241"/>
    <n v="3"/>
    <x v="1"/>
    <n v="67"/>
    <n v="3"/>
    <n v="1"/>
    <s v="Research Scientist"/>
    <n v="1"/>
    <s v="Divorced"/>
    <n v="4257"/>
    <s v="Upto 5k"/>
    <n v="13939"/>
    <n v="4"/>
    <s v="Y"/>
    <s v="Yes"/>
    <n v="18"/>
    <n v="3"/>
    <n v="3"/>
    <n v="80"/>
    <n v="1"/>
    <n v="19"/>
    <n v="3"/>
    <n v="3"/>
    <n v="2"/>
    <n v="2"/>
  </r>
  <r>
    <x v="1426"/>
    <n v="56"/>
    <s v="55+"/>
    <x v="1"/>
    <s v="Travel_Frequently"/>
    <n v="906"/>
    <x v="1"/>
    <n v="6"/>
    <n v="3"/>
    <s v="Life Sciences"/>
    <n v="1"/>
    <n v="532"/>
    <n v="3"/>
    <x v="1"/>
    <n v="86"/>
    <n v="4"/>
    <n v="4"/>
    <s v="Sales Executive"/>
    <n v="1"/>
    <s v="Married"/>
    <n v="13212"/>
    <s v="10k-15k"/>
    <n v="18256"/>
    <n v="9"/>
    <s v="Y"/>
    <s v="No"/>
    <n v="11"/>
    <n v="3"/>
    <n v="4"/>
    <n v="80"/>
    <n v="3"/>
    <n v="36"/>
    <n v="0"/>
    <n v="2"/>
    <n v="7"/>
    <n v="7"/>
  </r>
  <r>
    <x v="1427"/>
    <n v="56"/>
    <s v="55+"/>
    <x v="1"/>
    <s v="Travel_Rarely"/>
    <n v="832"/>
    <x v="0"/>
    <n v="9"/>
    <n v="3"/>
    <s v="Medical"/>
    <n v="1"/>
    <n v="762"/>
    <n v="3"/>
    <x v="0"/>
    <n v="81"/>
    <n v="3"/>
    <n v="4"/>
    <s v="Healthcare Representative"/>
    <n v="4"/>
    <s v="Married"/>
    <n v="11103"/>
    <s v="10k-15k"/>
    <n v="20420"/>
    <n v="7"/>
    <s v="Y"/>
    <s v="No"/>
    <n v="11"/>
    <n v="3"/>
    <n v="3"/>
    <n v="80"/>
    <n v="0"/>
    <n v="30"/>
    <n v="1"/>
    <n v="2"/>
    <n v="1"/>
    <n v="1"/>
  </r>
  <r>
    <x v="1428"/>
    <n v="56"/>
    <s v="55+"/>
    <x v="1"/>
    <s v="Travel_Frequently"/>
    <n v="1240"/>
    <x v="0"/>
    <n v="9"/>
    <n v="3"/>
    <s v="Medical"/>
    <n v="1"/>
    <n v="1071"/>
    <n v="1"/>
    <x v="1"/>
    <n v="63"/>
    <n v="3"/>
    <n v="1"/>
    <s v="Research Scientist"/>
    <n v="3"/>
    <s v="Married"/>
    <n v="2942"/>
    <s v="Upto 5k"/>
    <n v="12154"/>
    <n v="2"/>
    <s v="Y"/>
    <s v="No"/>
    <n v="19"/>
    <n v="3"/>
    <n v="2"/>
    <n v="80"/>
    <n v="1"/>
    <n v="18"/>
    <n v="4"/>
    <n v="3"/>
    <n v="0"/>
    <n v="3"/>
  </r>
  <r>
    <x v="1429"/>
    <n v="56"/>
    <s v="55+"/>
    <x v="1"/>
    <s v="Travel_Rarely"/>
    <n v="718"/>
    <x v="0"/>
    <n v="4"/>
    <n v="4"/>
    <s v="Technical Degree"/>
    <n v="1"/>
    <n v="1191"/>
    <n v="4"/>
    <x v="1"/>
    <n v="92"/>
    <n v="3"/>
    <n v="5"/>
    <s v="Manager"/>
    <n v="1"/>
    <s v="Divorced"/>
    <n v="19943"/>
    <s v="15k+"/>
    <n v="18575"/>
    <n v="4"/>
    <s v="Y"/>
    <s v="No"/>
    <n v="13"/>
    <n v="3"/>
    <n v="4"/>
    <n v="80"/>
    <n v="1"/>
    <n v="28"/>
    <n v="2"/>
    <n v="3"/>
    <n v="4"/>
    <n v="2"/>
  </r>
  <r>
    <x v="1430"/>
    <n v="56"/>
    <s v="55+"/>
    <x v="1"/>
    <s v="Travel_Rarely"/>
    <n v="206"/>
    <x v="3"/>
    <n v="8"/>
    <n v="4"/>
    <s v="Life Sciences"/>
    <n v="1"/>
    <n v="1338"/>
    <n v="4"/>
    <x v="0"/>
    <n v="99"/>
    <n v="3"/>
    <n v="5"/>
    <s v="Manager"/>
    <n v="2"/>
    <s v="Single"/>
    <n v="19717"/>
    <s v="15k+"/>
    <n v="4022"/>
    <n v="6"/>
    <s v="Y"/>
    <s v="No"/>
    <n v="14"/>
    <n v="3"/>
    <n v="1"/>
    <n v="80"/>
    <n v="0"/>
    <n v="36"/>
    <n v="4"/>
    <n v="3"/>
    <n v="7"/>
    <n v="7"/>
  </r>
  <r>
    <x v="1431"/>
    <n v="56"/>
    <s v="55+"/>
    <x v="1"/>
    <s v="Travel_Rarely"/>
    <n v="1369"/>
    <x v="0"/>
    <n v="23"/>
    <n v="3"/>
    <s v="Life Sciences"/>
    <n v="1"/>
    <n v="1373"/>
    <n v="4"/>
    <x v="0"/>
    <n v="68"/>
    <n v="3"/>
    <n v="4"/>
    <s v="Manufacturing Director"/>
    <n v="2"/>
    <s v="Married"/>
    <n v="13402"/>
    <s v="10k-15k"/>
    <n v="18235"/>
    <n v="4"/>
    <s v="Y"/>
    <s v="Yes"/>
    <n v="12"/>
    <n v="3"/>
    <n v="1"/>
    <n v="80"/>
    <n v="1"/>
    <n v="33"/>
    <n v="0"/>
    <n v="3"/>
    <n v="15"/>
    <n v="9"/>
  </r>
  <r>
    <x v="1432"/>
    <n v="56"/>
    <s v="55+"/>
    <x v="1"/>
    <s v="Travel_Rarely"/>
    <n v="1255"/>
    <x v="0"/>
    <n v="1"/>
    <n v="2"/>
    <s v="Life Sciences"/>
    <n v="1"/>
    <n v="1441"/>
    <n v="1"/>
    <x v="1"/>
    <n v="90"/>
    <n v="3"/>
    <n v="1"/>
    <s v="Research Scientist"/>
    <n v="1"/>
    <s v="Married"/>
    <n v="2066"/>
    <s v="Upto 5k"/>
    <n v="10494"/>
    <n v="2"/>
    <s v="Y"/>
    <s v="No"/>
    <n v="22"/>
    <n v="4"/>
    <n v="4"/>
    <n v="80"/>
    <n v="1"/>
    <n v="5"/>
    <n v="3"/>
    <n v="4"/>
    <n v="1"/>
    <n v="0"/>
  </r>
  <r>
    <x v="1433"/>
    <n v="56"/>
    <s v="55+"/>
    <x v="1"/>
    <s v="Travel_Rarely"/>
    <n v="1162"/>
    <x v="0"/>
    <n v="24"/>
    <n v="2"/>
    <s v="Life Sciences"/>
    <n v="1"/>
    <n v="1907"/>
    <n v="1"/>
    <x v="0"/>
    <n v="97"/>
    <n v="3"/>
    <n v="1"/>
    <s v="Laboratory Technician"/>
    <n v="4"/>
    <s v="Single"/>
    <n v="2587"/>
    <s v="Upto 5k"/>
    <n v="10261"/>
    <n v="1"/>
    <s v="Y"/>
    <s v="No"/>
    <n v="16"/>
    <n v="3"/>
    <n v="4"/>
    <n v="80"/>
    <n v="0"/>
    <n v="5"/>
    <n v="3"/>
    <n v="3"/>
    <n v="1"/>
    <n v="0"/>
  </r>
  <r>
    <x v="1434"/>
    <n v="56"/>
    <s v="55+"/>
    <x v="1"/>
    <s v="Travel_Rarely"/>
    <n v="1443"/>
    <x v="1"/>
    <n v="11"/>
    <n v="5"/>
    <s v="Marketing"/>
    <n v="1"/>
    <n v="1935"/>
    <n v="4"/>
    <x v="1"/>
    <n v="89"/>
    <n v="2"/>
    <n v="2"/>
    <s v="Sales Executive"/>
    <n v="1"/>
    <s v="Married"/>
    <n v="5380"/>
    <s v="5k-10k"/>
    <n v="20328"/>
    <n v="4"/>
    <s v="Y"/>
    <s v="No"/>
    <n v="16"/>
    <n v="3"/>
    <n v="3"/>
    <n v="80"/>
    <n v="1"/>
    <n v="6"/>
    <n v="3"/>
    <n v="3"/>
    <n v="0"/>
    <n v="0"/>
  </r>
  <r>
    <x v="1435"/>
    <n v="56"/>
    <s v="55+"/>
    <x v="1"/>
    <s v="Non-Travel"/>
    <n v="667"/>
    <x v="0"/>
    <n v="1"/>
    <n v="4"/>
    <s v="Life Sciences"/>
    <n v="1"/>
    <n v="2026"/>
    <n v="3"/>
    <x v="0"/>
    <n v="57"/>
    <n v="3"/>
    <n v="2"/>
    <s v="Healthcare Representative"/>
    <n v="3"/>
    <s v="Divorced"/>
    <n v="6306"/>
    <s v="5k-10k"/>
    <n v="26236"/>
    <n v="1"/>
    <s v="Y"/>
    <s v="No"/>
    <n v="21"/>
    <n v="4"/>
    <n v="1"/>
    <n v="80"/>
    <n v="1"/>
    <n v="13"/>
    <n v="2"/>
    <n v="2"/>
    <n v="1"/>
    <n v="9"/>
  </r>
  <r>
    <x v="1436"/>
    <n v="56"/>
    <s v="55+"/>
    <x v="0"/>
    <s v="Travel_Rarely"/>
    <n v="310"/>
    <x v="0"/>
    <n v="7"/>
    <n v="2"/>
    <s v="Technical Degree"/>
    <n v="1"/>
    <n v="2032"/>
    <n v="4"/>
    <x v="0"/>
    <n v="72"/>
    <n v="3"/>
    <n v="1"/>
    <s v="Laboratory Technician"/>
    <n v="3"/>
    <s v="Married"/>
    <n v="2339"/>
    <s v="Upto 5k"/>
    <n v="3666"/>
    <n v="8"/>
    <s v="Y"/>
    <s v="No"/>
    <n v="11"/>
    <n v="3"/>
    <n v="4"/>
    <n v="80"/>
    <n v="1"/>
    <n v="14"/>
    <n v="4"/>
    <n v="1"/>
    <n v="9"/>
    <n v="8"/>
  </r>
  <r>
    <x v="1437"/>
    <n v="57"/>
    <s v="55+"/>
    <x v="1"/>
    <s v="Travel_Rarely"/>
    <n v="334"/>
    <x v="0"/>
    <n v="24"/>
    <n v="2"/>
    <s v="Life Sciences"/>
    <n v="1"/>
    <n v="223"/>
    <n v="3"/>
    <x v="0"/>
    <n v="83"/>
    <n v="4"/>
    <n v="3"/>
    <s v="Healthcare Representative"/>
    <n v="4"/>
    <s v="Divorced"/>
    <n v="9439"/>
    <s v="5k-10k"/>
    <n v="23402"/>
    <n v="3"/>
    <s v="Y"/>
    <s v="Yes"/>
    <n v="16"/>
    <n v="3"/>
    <n v="2"/>
    <n v="80"/>
    <n v="1"/>
    <n v="12"/>
    <n v="2"/>
    <n v="1"/>
    <n v="1"/>
    <n v="4"/>
  </r>
  <r>
    <x v="1438"/>
    <n v="57"/>
    <s v="55+"/>
    <x v="1"/>
    <s v="Travel_Rarely"/>
    <n v="593"/>
    <x v="0"/>
    <n v="1"/>
    <n v="4"/>
    <s v="Medical"/>
    <n v="1"/>
    <n v="482"/>
    <n v="4"/>
    <x v="0"/>
    <n v="88"/>
    <n v="3"/>
    <n v="2"/>
    <s v="Healthcare Representative"/>
    <n v="3"/>
    <s v="Married"/>
    <n v="6755"/>
    <s v="5k-10k"/>
    <n v="2967"/>
    <n v="2"/>
    <s v="Y"/>
    <s v="No"/>
    <n v="11"/>
    <n v="3"/>
    <n v="3"/>
    <n v="80"/>
    <n v="0"/>
    <n v="15"/>
    <n v="2"/>
    <n v="3"/>
    <n v="1"/>
    <m/>
  </r>
  <r>
    <x v="1439"/>
    <n v="57"/>
    <s v="55+"/>
    <x v="1"/>
    <s v="Travel_Rarely"/>
    <n v="210"/>
    <x v="1"/>
    <n v="29"/>
    <n v="3"/>
    <s v="Marketing"/>
    <n v="1"/>
    <n v="568"/>
    <n v="1"/>
    <x v="0"/>
    <n v="56"/>
    <n v="2"/>
    <n v="4"/>
    <s v="Manager"/>
    <n v="4"/>
    <s v="Divorced"/>
    <n v="14118"/>
    <s v="10k-15k"/>
    <n v="22102"/>
    <n v="3"/>
    <s v="Y"/>
    <s v="No"/>
    <n v="12"/>
    <n v="3"/>
    <n v="3"/>
    <n v="80"/>
    <n v="1"/>
    <n v="32"/>
    <n v="3"/>
    <n v="2"/>
    <n v="0"/>
    <n v="0"/>
  </r>
  <r>
    <x v="1440"/>
    <n v="57"/>
    <s v="55+"/>
    <x v="1"/>
    <s v="Travel_Rarely"/>
    <n v="405"/>
    <x v="0"/>
    <n v="1"/>
    <n v="2"/>
    <s v="Life Sciences"/>
    <n v="1"/>
    <n v="1483"/>
    <n v="2"/>
    <x v="0"/>
    <n v="93"/>
    <n v="4"/>
    <n v="2"/>
    <s v="Research Scientist"/>
    <n v="3"/>
    <s v="Married"/>
    <n v="4900"/>
    <s v="Upto 5k"/>
    <n v="2721"/>
    <n v="0"/>
    <s v="Y"/>
    <s v="No"/>
    <n v="24"/>
    <n v="4"/>
    <n v="1"/>
    <n v="80"/>
    <n v="1"/>
    <n v="13"/>
    <n v="2"/>
    <n v="2"/>
    <n v="2"/>
    <n v="8"/>
  </r>
  <r>
    <x v="1441"/>
    <n v="58"/>
    <s v="55+"/>
    <x v="1"/>
    <s v="Travel_Rarely"/>
    <n v="682"/>
    <x v="1"/>
    <n v="10"/>
    <n v="4"/>
    <s v="Medical"/>
    <n v="1"/>
    <n v="131"/>
    <n v="4"/>
    <x v="0"/>
    <n v="37"/>
    <n v="3"/>
    <n v="4"/>
    <s v="Sales Executive"/>
    <n v="3"/>
    <s v="Single"/>
    <n v="13872"/>
    <s v="10k-15k"/>
    <n v="24409"/>
    <n v="0"/>
    <s v="Y"/>
    <s v="No"/>
    <n v="13"/>
    <n v="3"/>
    <n v="3"/>
    <n v="80"/>
    <n v="0"/>
    <n v="38"/>
    <n v="1"/>
    <n v="2"/>
    <n v="1"/>
    <n v="8"/>
  </r>
  <r>
    <x v="1442"/>
    <n v="58"/>
    <s v="55+"/>
    <x v="0"/>
    <s v="Travel_Rarely"/>
    <n v="147"/>
    <x v="0"/>
    <n v="23"/>
    <n v="4"/>
    <s v="Medical"/>
    <n v="1"/>
    <n v="165"/>
    <n v="4"/>
    <x v="1"/>
    <n v="94"/>
    <n v="3"/>
    <n v="3"/>
    <s v="Healthcare Representative"/>
    <n v="4"/>
    <s v="Married"/>
    <n v="10312"/>
    <s v="10k-15k"/>
    <n v="3465"/>
    <n v="1"/>
    <s v="Y"/>
    <s v="No"/>
    <n v="12"/>
    <n v="3"/>
    <n v="4"/>
    <n v="80"/>
    <n v="1"/>
    <n v="40"/>
    <n v="3"/>
    <n v="2"/>
    <n v="15"/>
    <n v="6"/>
  </r>
  <r>
    <x v="1443"/>
    <n v="58"/>
    <s v="55+"/>
    <x v="0"/>
    <s v="Travel_Rarely"/>
    <n v="1145"/>
    <x v="0"/>
    <n v="9"/>
    <n v="3"/>
    <s v="Medical"/>
    <n v="1"/>
    <n v="214"/>
    <n v="2"/>
    <x v="1"/>
    <n v="75"/>
    <n v="2"/>
    <n v="1"/>
    <s v="Research Scientist"/>
    <n v="2"/>
    <s v="Married"/>
    <n v="3346"/>
    <s v="Upto 5k"/>
    <n v="11873"/>
    <n v="4"/>
    <s v="Y"/>
    <s v="Yes"/>
    <n v="20"/>
    <n v="4"/>
    <n v="2"/>
    <n v="80"/>
    <n v="1"/>
    <n v="9"/>
    <n v="3"/>
    <n v="2"/>
    <n v="0"/>
    <n v="0"/>
  </r>
  <r>
    <x v="1444"/>
    <n v="58"/>
    <s v="55+"/>
    <x v="1"/>
    <s v="Non-Travel"/>
    <n v="390"/>
    <x v="0"/>
    <n v="1"/>
    <n v="4"/>
    <s v="Life Sciences"/>
    <n v="1"/>
    <n v="422"/>
    <n v="4"/>
    <x v="0"/>
    <n v="32"/>
    <n v="1"/>
    <n v="2"/>
    <s v="Healthcare Representative"/>
    <n v="3"/>
    <s v="Divorced"/>
    <n v="5660"/>
    <s v="5k-10k"/>
    <n v="17056"/>
    <n v="2"/>
    <s v="Y"/>
    <s v="Yes"/>
    <n v="13"/>
    <n v="3"/>
    <n v="4"/>
    <n v="80"/>
    <n v="1"/>
    <n v="12"/>
    <n v="2"/>
    <n v="3"/>
    <n v="1"/>
    <n v="2"/>
  </r>
  <r>
    <x v="1445"/>
    <n v="58"/>
    <s v="55+"/>
    <x v="0"/>
    <s v="Travel_Rarely"/>
    <n v="286"/>
    <x v="0"/>
    <n v="2"/>
    <n v="4"/>
    <s v="Life Sciences"/>
    <n v="1"/>
    <n v="825"/>
    <n v="4"/>
    <x v="0"/>
    <n v="31"/>
    <n v="3"/>
    <n v="5"/>
    <s v="Research Director"/>
    <n v="2"/>
    <s v="Single"/>
    <n v="19246"/>
    <s v="15k+"/>
    <n v="25761"/>
    <n v="7"/>
    <s v="Y"/>
    <s v="Yes"/>
    <n v="12"/>
    <n v="3"/>
    <n v="4"/>
    <n v="80"/>
    <n v="0"/>
    <n v="40"/>
    <n v="2"/>
    <n v="3"/>
    <n v="13"/>
    <n v="8"/>
  </r>
  <r>
    <x v="1446"/>
    <n v="58"/>
    <s v="55+"/>
    <x v="0"/>
    <s v="Travel_Frequently"/>
    <n v="781"/>
    <x v="0"/>
    <n v="2"/>
    <n v="1"/>
    <s v="Life Sciences"/>
    <n v="1"/>
    <n v="918"/>
    <n v="4"/>
    <x v="0"/>
    <n v="57"/>
    <n v="2"/>
    <n v="1"/>
    <s v="Laboratory Technician"/>
    <n v="4"/>
    <s v="Divorced"/>
    <n v="2380"/>
    <s v="Upto 5k"/>
    <n v="13384"/>
    <n v="9"/>
    <s v="Y"/>
    <s v="Yes"/>
    <n v="14"/>
    <n v="3"/>
    <n v="4"/>
    <n v="80"/>
    <n v="1"/>
    <n v="3"/>
    <n v="3"/>
    <n v="2"/>
    <n v="0"/>
    <n v="0"/>
  </r>
  <r>
    <x v="1447"/>
    <n v="58"/>
    <s v="55+"/>
    <x v="0"/>
    <s v="Travel_Rarely"/>
    <n v="1272"/>
    <x v="0"/>
    <n v="5"/>
    <n v="3"/>
    <s v="Technical Degree"/>
    <n v="1"/>
    <n v="940"/>
    <n v="3"/>
    <x v="1"/>
    <n v="37"/>
    <n v="2"/>
    <n v="3"/>
    <s v="Healthcare Representative"/>
    <n v="2"/>
    <s v="Divorced"/>
    <n v="10552"/>
    <s v="10k-15k"/>
    <n v="9255"/>
    <n v="2"/>
    <s v="Y"/>
    <s v="Yes"/>
    <n v="13"/>
    <n v="3"/>
    <n v="4"/>
    <n v="80"/>
    <n v="1"/>
    <n v="24"/>
    <n v="3"/>
    <n v="3"/>
    <n v="0"/>
    <n v="4"/>
  </r>
  <r>
    <x v="1448"/>
    <n v="58"/>
    <s v="55+"/>
    <x v="0"/>
    <s v="Travel_Rarely"/>
    <n v="289"/>
    <x v="0"/>
    <n v="2"/>
    <n v="3"/>
    <s v="Technical Degree"/>
    <n v="1"/>
    <n v="977"/>
    <n v="4"/>
    <x v="0"/>
    <n v="51"/>
    <n v="3"/>
    <n v="1"/>
    <s v="Research Scientist"/>
    <n v="3"/>
    <s v="Single"/>
    <n v="2479"/>
    <s v="Upto 5k"/>
    <n v="26227"/>
    <n v="4"/>
    <s v="Y"/>
    <s v="No"/>
    <n v="24"/>
    <n v="4"/>
    <n v="1"/>
    <n v="80"/>
    <n v="0"/>
    <n v="7"/>
    <n v="4"/>
    <n v="3"/>
    <n v="0"/>
    <n v="0"/>
  </r>
  <r>
    <x v="1449"/>
    <n v="58"/>
    <s v="55+"/>
    <x v="1"/>
    <s v="Travel_Rarely"/>
    <n v="848"/>
    <x v="0"/>
    <n v="23"/>
    <n v="4"/>
    <s v="Life Sciences"/>
    <n v="1"/>
    <n v="1308"/>
    <n v="1"/>
    <x v="0"/>
    <n v="88"/>
    <n v="3"/>
    <n v="1"/>
    <s v="Research Scientist"/>
    <n v="3"/>
    <s v="Divorced"/>
    <n v="2372"/>
    <s v="Upto 5k"/>
    <n v="26076"/>
    <n v="1"/>
    <s v="Y"/>
    <s v="No"/>
    <n v="12"/>
    <n v="3"/>
    <n v="4"/>
    <n v="80"/>
    <n v="2"/>
    <n v="2"/>
    <n v="3"/>
    <n v="3"/>
    <n v="2"/>
    <n v="2"/>
  </r>
  <r>
    <x v="1450"/>
    <n v="58"/>
    <s v="55+"/>
    <x v="0"/>
    <s v="Travel_Rarely"/>
    <n v="601"/>
    <x v="0"/>
    <n v="7"/>
    <n v="4"/>
    <s v="Medical"/>
    <n v="1"/>
    <n v="1360"/>
    <n v="3"/>
    <x v="1"/>
    <n v="53"/>
    <n v="2"/>
    <n v="3"/>
    <s v="Manufacturing Director"/>
    <n v="1"/>
    <s v="Married"/>
    <n v="10008"/>
    <s v="10k-15k"/>
    <n v="12023"/>
    <n v="7"/>
    <s v="Y"/>
    <s v="Yes"/>
    <n v="14"/>
    <n v="3"/>
    <n v="4"/>
    <n v="80"/>
    <n v="0"/>
    <n v="31"/>
    <n v="0"/>
    <n v="2"/>
    <n v="5"/>
    <n v="9"/>
  </r>
  <r>
    <x v="1451"/>
    <n v="58"/>
    <s v="55+"/>
    <x v="0"/>
    <s v="Travel_Rarely"/>
    <n v="1055"/>
    <x v="0"/>
    <n v="1"/>
    <n v="3"/>
    <s v="Medical"/>
    <n v="1"/>
    <n v="1423"/>
    <n v="4"/>
    <x v="1"/>
    <n v="76"/>
    <n v="3"/>
    <n v="5"/>
    <s v="Research Director"/>
    <n v="1"/>
    <s v="Married"/>
    <n v="19701"/>
    <s v="15k+"/>
    <n v="22456"/>
    <n v="3"/>
    <s v="Y"/>
    <s v="Yes"/>
    <n v="21"/>
    <n v="4"/>
    <n v="3"/>
    <n v="80"/>
    <n v="1"/>
    <n v="32"/>
    <n v="3"/>
    <n v="3"/>
    <n v="1"/>
    <n v="5"/>
  </r>
  <r>
    <x v="1452"/>
    <n v="58"/>
    <s v="55+"/>
    <x v="1"/>
    <s v="Non-Travel"/>
    <n v="350"/>
    <x v="1"/>
    <n v="2"/>
    <n v="3"/>
    <s v="Medical"/>
    <n v="1"/>
    <n v="1824"/>
    <n v="2"/>
    <x v="0"/>
    <n v="52"/>
    <n v="3"/>
    <n v="4"/>
    <s v="Manager"/>
    <n v="2"/>
    <s v="Divorced"/>
    <n v="16291"/>
    <s v="15k+"/>
    <n v="22577"/>
    <n v="4"/>
    <s v="Y"/>
    <s v="No"/>
    <n v="22"/>
    <n v="4"/>
    <n v="4"/>
    <n v="80"/>
    <n v="1"/>
    <n v="37"/>
    <n v="0"/>
    <n v="2"/>
    <n v="14"/>
    <n v="14"/>
  </r>
  <r>
    <x v="1453"/>
    <n v="58"/>
    <s v="55+"/>
    <x v="1"/>
    <s v="Travel_Frequently"/>
    <n v="1216"/>
    <x v="0"/>
    <n v="15"/>
    <n v="4"/>
    <s v="Life Sciences"/>
    <n v="1"/>
    <n v="1837"/>
    <n v="1"/>
    <x v="0"/>
    <n v="87"/>
    <n v="3"/>
    <n v="4"/>
    <s v="Research Director"/>
    <n v="3"/>
    <s v="Married"/>
    <n v="15787"/>
    <s v="15k+"/>
    <n v="21624"/>
    <n v="2"/>
    <s v="Y"/>
    <s v="Yes"/>
    <n v="14"/>
    <n v="3"/>
    <n v="2"/>
    <n v="80"/>
    <n v="0"/>
    <n v="23"/>
    <n v="3"/>
    <n v="3"/>
    <n v="2"/>
    <n v="2"/>
  </r>
  <r>
    <x v="1454"/>
    <n v="58"/>
    <s v="55+"/>
    <x v="0"/>
    <s v="Travel_Rarely"/>
    <n v="605"/>
    <x v="1"/>
    <n v="21"/>
    <n v="3"/>
    <s v="Life Sciences"/>
    <n v="1"/>
    <n v="1938"/>
    <n v="4"/>
    <x v="1"/>
    <n v="72"/>
    <n v="3"/>
    <n v="4"/>
    <s v="Manager"/>
    <n v="4"/>
    <s v="Married"/>
    <n v="17875"/>
    <s v="15k+"/>
    <n v="11761"/>
    <n v="4"/>
    <s v="Y"/>
    <s v="Yes"/>
    <n v="13"/>
    <n v="3"/>
    <n v="3"/>
    <n v="80"/>
    <n v="1"/>
    <n v="29"/>
    <n v="2"/>
    <n v="2"/>
    <n v="0"/>
    <n v="0"/>
  </r>
  <r>
    <x v="1455"/>
    <n v="59"/>
    <s v="55+"/>
    <x v="0"/>
    <s v="Travel_Rarely"/>
    <n v="1324"/>
    <x v="0"/>
    <n v="3"/>
    <n v="3"/>
    <s v="Medical"/>
    <n v="1"/>
    <n v="10"/>
    <n v="3"/>
    <x v="1"/>
    <n v="81"/>
    <n v="4"/>
    <n v="1"/>
    <s v="Laboratory Technician"/>
    <n v="1"/>
    <s v="Married"/>
    <n v="2670"/>
    <s v="Upto 5k"/>
    <n v="9964"/>
    <n v="4"/>
    <s v="Y"/>
    <s v="Yes"/>
    <n v="20"/>
    <n v="4"/>
    <n v="1"/>
    <n v="80"/>
    <n v="3"/>
    <n v="12"/>
    <n v="3"/>
    <n v="2"/>
    <n v="0"/>
    <m/>
  </r>
  <r>
    <x v="1456"/>
    <n v="59"/>
    <s v="55+"/>
    <x v="1"/>
    <s v="Travel_Rarely"/>
    <n v="1435"/>
    <x v="1"/>
    <n v="25"/>
    <n v="3"/>
    <s v="Life Sciences"/>
    <n v="1"/>
    <n v="81"/>
    <n v="1"/>
    <x v="1"/>
    <n v="99"/>
    <n v="3"/>
    <n v="3"/>
    <s v="Sales Executive"/>
    <n v="1"/>
    <s v="Single"/>
    <n v="7637"/>
    <s v="5k-10k"/>
    <n v="2354"/>
    <n v="7"/>
    <s v="Y"/>
    <s v="No"/>
    <n v="11"/>
    <n v="3"/>
    <n v="4"/>
    <n v="80"/>
    <n v="0"/>
    <n v="28"/>
    <n v="3"/>
    <n v="2"/>
    <n v="7"/>
    <n v="9"/>
  </r>
  <r>
    <x v="1457"/>
    <n v="59"/>
    <s v="55+"/>
    <x v="1"/>
    <s v="Travel_Frequently"/>
    <n v="1225"/>
    <x v="1"/>
    <n v="1"/>
    <n v="1"/>
    <s v="Life Sciences"/>
    <n v="1"/>
    <n v="91"/>
    <n v="1"/>
    <x v="1"/>
    <n v="57"/>
    <n v="2"/>
    <n v="2"/>
    <s v="Sales Executive"/>
    <n v="3"/>
    <s v="Single"/>
    <n v="5473"/>
    <s v="5k-10k"/>
    <n v="24668"/>
    <n v="7"/>
    <s v="Y"/>
    <s v="No"/>
    <n v="11"/>
    <n v="3"/>
    <n v="4"/>
    <n v="80"/>
    <n v="0"/>
    <n v="20"/>
    <n v="2"/>
    <n v="2"/>
    <n v="1"/>
    <m/>
  </r>
  <r>
    <x v="1458"/>
    <n v="59"/>
    <s v="55+"/>
    <x v="1"/>
    <s v="Non-Travel"/>
    <n v="1420"/>
    <x v="3"/>
    <n v="2"/>
    <n v="4"/>
    <s v="Human Resources"/>
    <n v="1"/>
    <n v="140"/>
    <n v="3"/>
    <x v="1"/>
    <n v="32"/>
    <n v="2"/>
    <n v="5"/>
    <s v="Manager"/>
    <n v="4"/>
    <s v="Married"/>
    <n v="18844"/>
    <s v="15k+"/>
    <n v="21922"/>
    <n v="9"/>
    <s v="Y"/>
    <s v="No"/>
    <n v="21"/>
    <n v="4"/>
    <n v="4"/>
    <n v="80"/>
    <n v="1"/>
    <n v="30"/>
    <n v="3"/>
    <n v="3"/>
    <n v="2"/>
    <n v="2"/>
  </r>
  <r>
    <x v="1459"/>
    <n v="59"/>
    <s v="55+"/>
    <x v="1"/>
    <s v="Travel_Rarely"/>
    <n v="142"/>
    <x v="0"/>
    <n v="3"/>
    <n v="3"/>
    <s v="Life Sciences"/>
    <n v="1"/>
    <n v="309"/>
    <n v="3"/>
    <x v="0"/>
    <n v="70"/>
    <n v="2"/>
    <n v="1"/>
    <s v="Research Scientist"/>
    <n v="4"/>
    <s v="Married"/>
    <n v="2177"/>
    <s v="Upto 5k"/>
    <n v="8456"/>
    <n v="3"/>
    <s v="Y"/>
    <s v="No"/>
    <n v="17"/>
    <n v="3"/>
    <n v="1"/>
    <n v="80"/>
    <n v="1"/>
    <n v="7"/>
    <n v="6"/>
    <n v="3"/>
    <n v="0"/>
    <n v="0"/>
  </r>
  <r>
    <x v="1460"/>
    <n v="59"/>
    <s v="55+"/>
    <x v="1"/>
    <s v="Travel_Rarely"/>
    <n v="818"/>
    <x v="3"/>
    <n v="6"/>
    <n v="2"/>
    <s v="Medical"/>
    <n v="1"/>
    <n v="321"/>
    <n v="2"/>
    <x v="0"/>
    <n v="52"/>
    <n v="3"/>
    <n v="1"/>
    <s v="Human Resources"/>
    <n v="3"/>
    <s v="Married"/>
    <n v="2267"/>
    <s v="Upto 5k"/>
    <n v="25657"/>
    <n v="8"/>
    <s v="Y"/>
    <s v="No"/>
    <n v="17"/>
    <n v="3"/>
    <n v="4"/>
    <n v="80"/>
    <n v="0"/>
    <n v="7"/>
    <n v="2"/>
    <n v="2"/>
    <n v="2"/>
    <n v="2"/>
  </r>
  <r>
    <x v="1461"/>
    <n v="59"/>
    <s v="55+"/>
    <x v="0"/>
    <s v="Travel_Rarely"/>
    <n v="715"/>
    <x v="0"/>
    <n v="2"/>
    <n v="3"/>
    <s v="Life Sciences"/>
    <n v="1"/>
    <n v="1032"/>
    <n v="3"/>
    <x v="1"/>
    <n v="69"/>
    <n v="2"/>
    <n v="4"/>
    <s v="Manufacturing Director"/>
    <n v="4"/>
    <s v="Single"/>
    <n v="13726"/>
    <s v="10k-15k"/>
    <n v="21829"/>
    <n v="3"/>
    <s v="Y"/>
    <s v="Yes"/>
    <n v="13"/>
    <n v="3"/>
    <n v="1"/>
    <n v="80"/>
    <n v="0"/>
    <n v="30"/>
    <n v="4"/>
    <n v="3"/>
    <n v="4"/>
    <n v="3"/>
  </r>
  <r>
    <x v="1462"/>
    <n v="59"/>
    <s v="55+"/>
    <x v="1"/>
    <s v="Travel_Rarely"/>
    <n v="1089"/>
    <x v="1"/>
    <n v="1"/>
    <n v="2"/>
    <s v="Technical Degree"/>
    <n v="1"/>
    <n v="1048"/>
    <n v="2"/>
    <x v="0"/>
    <n v="66"/>
    <n v="3"/>
    <n v="3"/>
    <s v="Manager"/>
    <n v="4"/>
    <s v="Married"/>
    <n v="11904"/>
    <s v="10k-15k"/>
    <n v="11038"/>
    <n v="3"/>
    <s v="Y"/>
    <s v="Yes"/>
    <n v="14"/>
    <n v="3"/>
    <n v="3"/>
    <n v="80"/>
    <n v="1"/>
    <n v="14"/>
    <n v="1"/>
    <n v="1"/>
    <n v="0"/>
    <n v="4"/>
  </r>
  <r>
    <x v="1456"/>
    <n v="59"/>
    <s v="55+"/>
    <x v="1"/>
    <s v="Travel_Rarely"/>
    <n v="1435"/>
    <x v="1"/>
    <n v="25"/>
    <n v="3"/>
    <s v="Life Sciences"/>
    <n v="1"/>
    <n v="81"/>
    <n v="1"/>
    <x v="1"/>
    <n v="99"/>
    <n v="3"/>
    <n v="3"/>
    <s v="Sales Executive"/>
    <n v="1"/>
    <s v="Single"/>
    <n v="7637"/>
    <s v="5k-10k"/>
    <n v="2354"/>
    <n v="7"/>
    <s v="Y"/>
    <s v="No"/>
    <n v="11"/>
    <n v="3"/>
    <n v="4"/>
    <n v="80"/>
    <n v="0"/>
    <n v="28"/>
    <n v="3"/>
    <n v="2"/>
    <n v="7"/>
    <n v="9"/>
  </r>
  <r>
    <x v="1457"/>
    <n v="59"/>
    <s v="55+"/>
    <x v="1"/>
    <s v="Travel_Frequently"/>
    <n v="1225"/>
    <x v="1"/>
    <n v="1"/>
    <n v="1"/>
    <s v="Life Sciences"/>
    <n v="1"/>
    <n v="91"/>
    <n v="1"/>
    <x v="1"/>
    <n v="57"/>
    <n v="2"/>
    <n v="2"/>
    <s v="Sales Executive"/>
    <n v="3"/>
    <s v="Single"/>
    <n v="5473"/>
    <s v="5k-10k"/>
    <n v="24668"/>
    <n v="7"/>
    <s v="Y"/>
    <s v="No"/>
    <n v="11"/>
    <n v="3"/>
    <n v="4"/>
    <n v="80"/>
    <n v="0"/>
    <n v="20"/>
    <n v="2"/>
    <n v="2"/>
    <n v="1"/>
    <m/>
  </r>
  <r>
    <x v="1458"/>
    <n v="59"/>
    <s v="55+"/>
    <x v="1"/>
    <s v="Non-Travel"/>
    <n v="1420"/>
    <x v="3"/>
    <n v="2"/>
    <n v="4"/>
    <s v="Human Resources"/>
    <n v="1"/>
    <n v="140"/>
    <n v="3"/>
    <x v="1"/>
    <n v="32"/>
    <n v="2"/>
    <n v="5"/>
    <s v="Manager"/>
    <n v="4"/>
    <s v="Married"/>
    <n v="18844"/>
    <s v="15k+"/>
    <n v="21922"/>
    <n v="9"/>
    <s v="Y"/>
    <s v="No"/>
    <n v="21"/>
    <n v="4"/>
    <n v="4"/>
    <n v="80"/>
    <n v="1"/>
    <n v="30"/>
    <n v="3"/>
    <n v="3"/>
    <n v="2"/>
    <n v="2"/>
  </r>
  <r>
    <x v="1459"/>
    <n v="59"/>
    <s v="55+"/>
    <x v="1"/>
    <s v="Travel_Rarely"/>
    <n v="142"/>
    <x v="0"/>
    <n v="3"/>
    <n v="3"/>
    <s v="Life Sciences"/>
    <n v="1"/>
    <n v="309"/>
    <n v="3"/>
    <x v="0"/>
    <n v="70"/>
    <n v="2"/>
    <n v="1"/>
    <s v="Research Scientist"/>
    <n v="4"/>
    <s v="Married"/>
    <n v="2177"/>
    <s v="Upto 5k"/>
    <n v="8456"/>
    <n v="3"/>
    <s v="Y"/>
    <s v="No"/>
    <n v="17"/>
    <n v="3"/>
    <n v="1"/>
    <n v="80"/>
    <n v="1"/>
    <n v="7"/>
    <n v="6"/>
    <n v="3"/>
    <n v="0"/>
    <n v="0"/>
  </r>
  <r>
    <x v="1460"/>
    <n v="59"/>
    <s v="55+"/>
    <x v="1"/>
    <s v="Travel_Rarely"/>
    <n v="818"/>
    <x v="3"/>
    <n v="6"/>
    <n v="2"/>
    <s v="Medical"/>
    <n v="1"/>
    <n v="321"/>
    <n v="2"/>
    <x v="0"/>
    <n v="52"/>
    <n v="3"/>
    <n v="1"/>
    <s v="Human Resources"/>
    <n v="3"/>
    <s v="Married"/>
    <n v="2267"/>
    <s v="Upto 5k"/>
    <n v="25657"/>
    <n v="8"/>
    <s v="Y"/>
    <s v="No"/>
    <n v="17"/>
    <n v="3"/>
    <n v="4"/>
    <n v="80"/>
    <n v="0"/>
    <n v="7"/>
    <n v="2"/>
    <n v="2"/>
    <n v="2"/>
    <n v="2"/>
  </r>
  <r>
    <x v="1461"/>
    <n v="59"/>
    <s v="55+"/>
    <x v="0"/>
    <s v="Travel_Rarely"/>
    <n v="715"/>
    <x v="0"/>
    <n v="2"/>
    <n v="3"/>
    <s v="Life Sciences"/>
    <n v="1"/>
    <n v="1032"/>
    <n v="3"/>
    <x v="1"/>
    <n v="69"/>
    <n v="2"/>
    <n v="4"/>
    <s v="Manufacturing Director"/>
    <n v="4"/>
    <s v="Single"/>
    <n v="13726"/>
    <s v="10k-15k"/>
    <n v="21829"/>
    <n v="3"/>
    <s v="Y"/>
    <s v="Yes"/>
    <n v="13"/>
    <n v="3"/>
    <n v="1"/>
    <n v="80"/>
    <n v="0"/>
    <n v="30"/>
    <n v="4"/>
    <n v="3"/>
    <n v="4"/>
    <n v="3"/>
  </r>
  <r>
    <x v="1462"/>
    <n v="59"/>
    <s v="55+"/>
    <x v="1"/>
    <s v="Travel_Rarely"/>
    <n v="1089"/>
    <x v="1"/>
    <n v="1"/>
    <n v="2"/>
    <s v="Technical Degree"/>
    <n v="1"/>
    <n v="1048"/>
    <n v="2"/>
    <x v="0"/>
    <n v="66"/>
    <n v="3"/>
    <n v="3"/>
    <s v="Manager"/>
    <n v="4"/>
    <s v="Married"/>
    <n v="11904"/>
    <s v="10k-15k"/>
    <n v="11038"/>
    <n v="3"/>
    <s v="Y"/>
    <s v="Yes"/>
    <n v="14"/>
    <n v="3"/>
    <n v="3"/>
    <n v="80"/>
    <n v="1"/>
    <n v="14"/>
    <n v="1"/>
    <n v="1"/>
    <n v="0"/>
    <n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0">
  <r>
    <s v="RM297"/>
    <n v="18"/>
    <x v="0"/>
    <x v="0"/>
    <s v="Travel_Rarely"/>
    <n v="230"/>
    <x v="0"/>
    <x v="0"/>
    <x v="0"/>
    <x v="0"/>
    <n v="1"/>
    <n v="405"/>
    <x v="0"/>
    <x v="0"/>
    <n v="54"/>
    <n v="3"/>
    <x v="0"/>
    <x v="0"/>
    <x v="0"/>
    <x v="0"/>
    <x v="0"/>
    <x v="0"/>
    <n v="25233"/>
    <n v="1"/>
    <s v="Y"/>
    <s v="No"/>
    <n v="13"/>
    <x v="0"/>
    <n v="3"/>
    <n v="80"/>
    <n v="0"/>
    <n v="0"/>
    <n v="2"/>
    <x v="0"/>
    <n v="0"/>
    <n v="0"/>
    <d v="2026-01-01T00:00:00"/>
    <x v="0"/>
    <s v="2026"/>
    <s v="January"/>
    <n v="7"/>
    <n v="6150"/>
    <n v="0"/>
    <n v="0"/>
    <s v="No"/>
  </r>
  <r>
    <s v="RM302"/>
    <n v="18"/>
    <x v="0"/>
    <x v="1"/>
    <s v="Travel_Rarely"/>
    <n v="812"/>
    <x v="1"/>
    <x v="1"/>
    <x v="0"/>
    <x v="1"/>
    <n v="1"/>
    <n v="411"/>
    <x v="1"/>
    <x v="1"/>
    <n v="69"/>
    <n v="2"/>
    <x v="0"/>
    <x v="1"/>
    <x v="0"/>
    <x v="0"/>
    <x v="1"/>
    <x v="0"/>
    <n v="9724"/>
    <n v="1"/>
    <s v="Y"/>
    <s v="No"/>
    <n v="12"/>
    <x v="0"/>
    <n v="1"/>
    <n v="80"/>
    <n v="0"/>
    <n v="0"/>
    <n v="2"/>
    <x v="0"/>
    <n v="0"/>
    <n v="0"/>
    <d v="2026-01-02T00:00:00"/>
    <x v="1"/>
    <s v="2026"/>
    <s v="January"/>
    <n v="17"/>
    <n v="9499"/>
    <n v="0"/>
    <n v="0"/>
    <s v="No"/>
  </r>
  <r>
    <s v="RM458"/>
    <n v="18"/>
    <x v="0"/>
    <x v="0"/>
    <s v="Travel_Frequently"/>
    <n v="1306"/>
    <x v="1"/>
    <x v="2"/>
    <x v="0"/>
    <x v="2"/>
    <n v="1"/>
    <n v="614"/>
    <x v="2"/>
    <x v="0"/>
    <n v="69"/>
    <n v="3"/>
    <x v="0"/>
    <x v="1"/>
    <x v="1"/>
    <x v="0"/>
    <x v="2"/>
    <x v="0"/>
    <n v="8059"/>
    <n v="1"/>
    <s v="Y"/>
    <s v="Yes"/>
    <n v="14"/>
    <x v="0"/>
    <n v="4"/>
    <n v="80"/>
    <n v="0"/>
    <n v="0"/>
    <n v="3"/>
    <x v="0"/>
    <n v="0"/>
    <n v="0"/>
    <d v="2026-01-03T00:00:00"/>
    <x v="2"/>
    <s v="2026"/>
    <s v="January"/>
    <n v="11"/>
    <n v="12425"/>
    <n v="9"/>
    <n v="3"/>
    <s v="No"/>
  </r>
  <r>
    <s v="RM728"/>
    <n v="18"/>
    <x v="0"/>
    <x v="1"/>
    <s v="Non-Travel"/>
    <n v="287"/>
    <x v="2"/>
    <x v="2"/>
    <x v="1"/>
    <x v="0"/>
    <n v="1"/>
    <n v="1012"/>
    <x v="2"/>
    <x v="0"/>
    <n v="73"/>
    <n v="3"/>
    <x v="0"/>
    <x v="2"/>
    <x v="2"/>
    <x v="0"/>
    <x v="3"/>
    <x v="0"/>
    <n v="13493"/>
    <n v="1"/>
    <s v="Y"/>
    <s v="No"/>
    <n v="15"/>
    <x v="0"/>
    <n v="4"/>
    <n v="80"/>
    <n v="0"/>
    <n v="0"/>
    <n v="2"/>
    <x v="0"/>
    <n v="0"/>
    <n v="0"/>
    <d v="2026-01-04T00:00:00"/>
    <x v="3"/>
    <s v="2026"/>
    <s v="January"/>
    <n v="5"/>
    <n v="5234"/>
    <n v="3"/>
    <n v="3"/>
    <s v="No"/>
  </r>
  <r>
    <s v="RM829"/>
    <n v="18"/>
    <x v="0"/>
    <x v="0"/>
    <s v="Non-Travel"/>
    <n v="247"/>
    <x v="2"/>
    <x v="3"/>
    <x v="2"/>
    <x v="1"/>
    <n v="1"/>
    <n v="1156"/>
    <x v="0"/>
    <x v="0"/>
    <n v="80"/>
    <n v="3"/>
    <x v="0"/>
    <x v="0"/>
    <x v="0"/>
    <x v="0"/>
    <x v="4"/>
    <x v="0"/>
    <n v="13556"/>
    <n v="1"/>
    <s v="Y"/>
    <s v="No"/>
    <n v="12"/>
    <x v="0"/>
    <n v="4"/>
    <n v="80"/>
    <n v="0"/>
    <n v="0"/>
    <n v="0"/>
    <x v="0"/>
    <n v="0"/>
    <n v="0"/>
    <d v="2026-01-05T00:00:00"/>
    <x v="4"/>
    <s v="2026"/>
    <s v="January"/>
    <n v="3"/>
    <n v="17567"/>
    <n v="2"/>
    <n v="2"/>
    <s v="No"/>
  </r>
  <r>
    <s v="RM973"/>
    <n v="18"/>
    <x v="0"/>
    <x v="1"/>
    <s v="Non-Travel"/>
    <n v="1124"/>
    <x v="2"/>
    <x v="4"/>
    <x v="0"/>
    <x v="0"/>
    <n v="1"/>
    <n v="1368"/>
    <x v="1"/>
    <x v="1"/>
    <n v="97"/>
    <n v="3"/>
    <x v="0"/>
    <x v="0"/>
    <x v="2"/>
    <x v="0"/>
    <x v="5"/>
    <x v="0"/>
    <n v="19305"/>
    <n v="1"/>
    <s v="Y"/>
    <s v="No"/>
    <n v="15"/>
    <x v="0"/>
    <n v="3"/>
    <n v="80"/>
    <n v="0"/>
    <n v="0"/>
    <n v="5"/>
    <x v="1"/>
    <n v="0"/>
    <n v="0"/>
    <d v="2026-01-06T00:00:00"/>
    <x v="5"/>
    <s v="2026"/>
    <s v="January"/>
    <n v="16"/>
    <n v="21114"/>
    <n v="8"/>
    <n v="8"/>
    <s v="No"/>
  </r>
  <r>
    <s v="RM1154"/>
    <n v="18"/>
    <x v="0"/>
    <x v="0"/>
    <s v="Travel_Frequently"/>
    <n v="544"/>
    <x v="2"/>
    <x v="0"/>
    <x v="1"/>
    <x v="1"/>
    <n v="1"/>
    <n v="1624"/>
    <x v="2"/>
    <x v="1"/>
    <n v="70"/>
    <n v="3"/>
    <x v="0"/>
    <x v="1"/>
    <x v="2"/>
    <x v="0"/>
    <x v="6"/>
    <x v="0"/>
    <n v="18420"/>
    <n v="1"/>
    <s v="Y"/>
    <s v="Yes"/>
    <n v="12"/>
    <x v="0"/>
    <n v="3"/>
    <n v="80"/>
    <n v="0"/>
    <n v="0"/>
    <n v="2"/>
    <x v="1"/>
    <n v="0"/>
    <n v="0"/>
    <d v="2026-01-07T00:00:00"/>
    <x v="0"/>
    <s v="2026"/>
    <s v="January"/>
    <n v="32"/>
    <n v="22003"/>
    <n v="19"/>
    <n v="6"/>
    <s v="No"/>
  </r>
  <r>
    <s v="RM1312"/>
    <n v="18"/>
    <x v="0"/>
    <x v="1"/>
    <s v="Non-Travel"/>
    <n v="1431"/>
    <x v="2"/>
    <x v="5"/>
    <x v="0"/>
    <x v="1"/>
    <n v="1"/>
    <n v="1839"/>
    <x v="2"/>
    <x v="1"/>
    <n v="33"/>
    <n v="3"/>
    <x v="0"/>
    <x v="2"/>
    <x v="0"/>
    <x v="0"/>
    <x v="7"/>
    <x v="0"/>
    <n v="8018"/>
    <n v="1"/>
    <s v="Y"/>
    <s v="No"/>
    <n v="16"/>
    <x v="0"/>
    <n v="3"/>
    <n v="80"/>
    <n v="0"/>
    <n v="0"/>
    <n v="4"/>
    <x v="2"/>
    <n v="0"/>
    <n v="0"/>
    <d v="2026-01-08T00:00:00"/>
    <x v="6"/>
    <s v="2026"/>
    <s v="January"/>
    <n v="4"/>
    <n v="22409"/>
    <n v="1"/>
    <n v="0"/>
    <s v="No"/>
  </r>
  <r>
    <s v="RM128"/>
    <n v="19"/>
    <x v="0"/>
    <x v="0"/>
    <s v="Travel_Rarely"/>
    <n v="528"/>
    <x v="2"/>
    <x v="6"/>
    <x v="2"/>
    <x v="2"/>
    <n v="1"/>
    <n v="167"/>
    <x v="1"/>
    <x v="0"/>
    <n v="50"/>
    <n v="3"/>
    <x v="0"/>
    <x v="1"/>
    <x v="0"/>
    <x v="0"/>
    <x v="8"/>
    <x v="0"/>
    <n v="26820"/>
    <n v="1"/>
    <s v="Y"/>
    <s v="Yes"/>
    <n v="19"/>
    <x v="0"/>
    <n v="4"/>
    <n v="80"/>
    <n v="0"/>
    <n v="0"/>
    <n v="2"/>
    <x v="3"/>
    <n v="0"/>
    <n v="0"/>
    <d v="2026-01-09T00:00:00"/>
    <x v="7"/>
    <s v="2026"/>
    <s v="January"/>
    <n v="0"/>
    <n v="3467"/>
    <n v="0"/>
    <n v="0"/>
    <s v="No"/>
  </r>
  <r>
    <s v="RM150"/>
    <n v="19"/>
    <x v="0"/>
    <x v="1"/>
    <s v="Travel_Rarely"/>
    <n v="1181"/>
    <x v="2"/>
    <x v="0"/>
    <x v="2"/>
    <x v="1"/>
    <n v="1"/>
    <n v="201"/>
    <x v="2"/>
    <x v="1"/>
    <n v="79"/>
    <n v="3"/>
    <x v="0"/>
    <x v="0"/>
    <x v="1"/>
    <x v="0"/>
    <x v="9"/>
    <x v="0"/>
    <n v="16102"/>
    <n v="1"/>
    <s v="Y"/>
    <s v="No"/>
    <n v="14"/>
    <x v="1"/>
    <n v="4"/>
    <n v="80"/>
    <n v="0"/>
    <n v="1"/>
    <n v="3"/>
    <x v="0"/>
    <n v="0"/>
    <n v="0"/>
    <d v="2026-01-10T00:00:00"/>
    <x v="8"/>
    <s v="2026"/>
    <s v="January"/>
    <n v="0"/>
    <n v="5553"/>
    <n v="0"/>
    <n v="0"/>
    <s v="No"/>
  </r>
  <r>
    <s v="RM172"/>
    <n v="19"/>
    <x v="0"/>
    <x v="0"/>
    <s v="Travel_Frequently"/>
    <n v="602"/>
    <x v="2"/>
    <x v="4"/>
    <x v="2"/>
    <x v="3"/>
    <n v="1"/>
    <n v="235"/>
    <x v="0"/>
    <x v="1"/>
    <n v="100"/>
    <n v="1"/>
    <x v="0"/>
    <x v="1"/>
    <x v="3"/>
    <x v="0"/>
    <x v="10"/>
    <x v="0"/>
    <n v="20989"/>
    <n v="0"/>
    <s v="Y"/>
    <s v="No"/>
    <n v="21"/>
    <x v="2"/>
    <n v="1"/>
    <n v="80"/>
    <n v="0"/>
    <n v="1"/>
    <n v="5"/>
    <x v="1"/>
    <n v="0"/>
    <n v="0"/>
    <d v="2026-01-11T00:00:00"/>
    <x v="5"/>
    <s v="2026"/>
    <s v="January"/>
    <n v="7"/>
    <n v="20458"/>
    <n v="1"/>
    <n v="1"/>
    <s v="No"/>
  </r>
  <r>
    <s v="RM178"/>
    <n v="19"/>
    <x v="0"/>
    <x v="0"/>
    <s v="Travel_Rarely"/>
    <n v="303"/>
    <x v="2"/>
    <x v="7"/>
    <x v="0"/>
    <x v="0"/>
    <n v="1"/>
    <n v="243"/>
    <x v="2"/>
    <x v="0"/>
    <n v="47"/>
    <n v="2"/>
    <x v="0"/>
    <x v="0"/>
    <x v="2"/>
    <x v="0"/>
    <x v="11"/>
    <x v="0"/>
    <n v="9241"/>
    <n v="1"/>
    <s v="Y"/>
    <s v="No"/>
    <n v="22"/>
    <x v="2"/>
    <n v="3"/>
    <n v="80"/>
    <n v="0"/>
    <n v="1"/>
    <n v="3"/>
    <x v="3"/>
    <n v="1"/>
    <n v="0"/>
    <d v="2026-01-12T00:00:00"/>
    <x v="5"/>
    <s v="2026"/>
    <s v="January"/>
    <n v="9"/>
    <n v="18663"/>
    <n v="6"/>
    <n v="5"/>
    <s v="No"/>
  </r>
  <r>
    <s v="RM423"/>
    <n v="19"/>
    <x v="0"/>
    <x v="0"/>
    <s v="Travel_Rarely"/>
    <n v="489"/>
    <x v="2"/>
    <x v="7"/>
    <x v="1"/>
    <x v="3"/>
    <n v="1"/>
    <n v="566"/>
    <x v="3"/>
    <x v="0"/>
    <n v="52"/>
    <n v="2"/>
    <x v="0"/>
    <x v="3"/>
    <x v="2"/>
    <x v="0"/>
    <x v="12"/>
    <x v="0"/>
    <n v="18437"/>
    <n v="1"/>
    <s v="Y"/>
    <s v="No"/>
    <n v="12"/>
    <x v="1"/>
    <n v="3"/>
    <n v="80"/>
    <n v="0"/>
    <n v="1"/>
    <n v="3"/>
    <x v="1"/>
    <n v="0"/>
    <n v="0"/>
    <d v="2026-01-13T00:00:00"/>
    <x v="9"/>
    <s v="2026"/>
    <s v="January"/>
    <n v="4"/>
    <n v="4970"/>
    <n v="1"/>
    <n v="1"/>
    <s v="No"/>
  </r>
  <r>
    <s v="RM689"/>
    <n v="19"/>
    <x v="0"/>
    <x v="0"/>
    <s v="Travel_Rarely"/>
    <n v="419"/>
    <x v="2"/>
    <x v="8"/>
    <x v="0"/>
    <x v="4"/>
    <n v="1"/>
    <n v="959"/>
    <x v="1"/>
    <x v="0"/>
    <n v="37"/>
    <n v="2"/>
    <x v="0"/>
    <x v="1"/>
    <x v="1"/>
    <x v="0"/>
    <x v="13"/>
    <x v="0"/>
    <n v="9947"/>
    <n v="1"/>
    <s v="Y"/>
    <s v="Yes"/>
    <n v="13"/>
    <x v="1"/>
    <n v="2"/>
    <n v="80"/>
    <n v="0"/>
    <n v="1"/>
    <n v="3"/>
    <x v="1"/>
    <n v="0"/>
    <n v="0"/>
    <d v="2026-01-14T00:00:00"/>
    <x v="6"/>
    <s v="2026"/>
    <s v="January"/>
    <n v="0"/>
    <n v="7454"/>
    <n v="0"/>
    <n v="0"/>
    <s v="No"/>
  </r>
  <r>
    <s v="RM854"/>
    <n v="19"/>
    <x v="0"/>
    <x v="1"/>
    <s v="Travel_Rarely"/>
    <n v="645"/>
    <x v="2"/>
    <x v="9"/>
    <x v="1"/>
    <x v="0"/>
    <n v="1"/>
    <n v="1193"/>
    <x v="0"/>
    <x v="0"/>
    <n v="54"/>
    <n v="3"/>
    <x v="0"/>
    <x v="2"/>
    <x v="3"/>
    <x v="0"/>
    <x v="14"/>
    <x v="0"/>
    <n v="7172"/>
    <n v="1"/>
    <s v="Y"/>
    <s v="No"/>
    <n v="25"/>
    <x v="2"/>
    <n v="3"/>
    <n v="80"/>
    <n v="0"/>
    <n v="1"/>
    <n v="4"/>
    <x v="0"/>
    <n v="0"/>
    <n v="0"/>
    <d v="2026-01-15T00:00:00"/>
    <x v="10"/>
    <s v="2026"/>
    <s v="January"/>
    <n v="1"/>
    <n v="11318"/>
    <n v="0"/>
    <n v="0"/>
    <s v="No"/>
  </r>
  <r>
    <s v="RM893"/>
    <n v="19"/>
    <x v="0"/>
    <x v="0"/>
    <s v="Non-Travel"/>
    <n v="504"/>
    <x v="2"/>
    <x v="1"/>
    <x v="0"/>
    <x v="1"/>
    <n v="1"/>
    <n v="1248"/>
    <x v="3"/>
    <x v="1"/>
    <n v="96"/>
    <n v="2"/>
    <x v="0"/>
    <x v="2"/>
    <x v="1"/>
    <x v="0"/>
    <x v="15"/>
    <x v="0"/>
    <n v="6148"/>
    <n v="1"/>
    <s v="Y"/>
    <s v="Yes"/>
    <n v="25"/>
    <x v="2"/>
    <n v="2"/>
    <n v="80"/>
    <n v="0"/>
    <n v="1"/>
    <n v="2"/>
    <x v="1"/>
    <n v="0"/>
    <n v="0"/>
    <d v="2026-01-16T00:00:00"/>
    <x v="4"/>
    <s v="2026"/>
    <s v="January"/>
    <n v="4"/>
    <n v="7542"/>
    <n v="1"/>
    <n v="1"/>
    <s v="No"/>
  </r>
  <r>
    <s v="RM910"/>
    <n v="19"/>
    <x v="0"/>
    <x v="0"/>
    <s v="Travel_Rarely"/>
    <n v="265"/>
    <x v="2"/>
    <x v="10"/>
    <x v="0"/>
    <x v="0"/>
    <n v="1"/>
    <n v="1269"/>
    <x v="2"/>
    <x v="1"/>
    <n v="57"/>
    <n v="4"/>
    <x v="0"/>
    <x v="2"/>
    <x v="2"/>
    <x v="0"/>
    <x v="16"/>
    <x v="0"/>
    <n v="21221"/>
    <n v="1"/>
    <s v="Y"/>
    <s v="Yes"/>
    <n v="12"/>
    <x v="1"/>
    <n v="4"/>
    <n v="80"/>
    <n v="0"/>
    <n v="1"/>
    <n v="2"/>
    <x v="0"/>
    <n v="0"/>
    <n v="1"/>
    <d v="2026-01-17T00:00:00"/>
    <x v="11"/>
    <s v="2026"/>
    <s v="January"/>
    <n v="26"/>
    <n v="11211"/>
    <n v="19"/>
    <n v="4"/>
    <s v="No"/>
  </r>
  <r>
    <s v="RM103"/>
    <n v="20"/>
    <x v="0"/>
    <x v="0"/>
    <s v="Travel_Frequently"/>
    <n v="871"/>
    <x v="2"/>
    <x v="11"/>
    <x v="0"/>
    <x v="0"/>
    <n v="1"/>
    <n v="137"/>
    <x v="1"/>
    <x v="1"/>
    <n v="66"/>
    <n v="2"/>
    <x v="0"/>
    <x v="0"/>
    <x v="2"/>
    <x v="0"/>
    <x v="17"/>
    <x v="0"/>
    <n v="19783"/>
    <n v="1"/>
    <s v="Y"/>
    <s v="Yes"/>
    <n v="18"/>
    <x v="1"/>
    <n v="2"/>
    <n v="80"/>
    <n v="0"/>
    <n v="1"/>
    <n v="5"/>
    <x v="0"/>
    <n v="1"/>
    <n v="0"/>
    <d v="2026-01-18T00:00:00"/>
    <x v="12"/>
    <s v="2026"/>
    <s v="January"/>
    <n v="3"/>
    <n v="4659"/>
    <n v="0"/>
    <n v="0"/>
    <s v="No"/>
  </r>
  <r>
    <s v="RM488"/>
    <n v="20"/>
    <x v="0"/>
    <x v="1"/>
    <s v="Travel_Rarely"/>
    <n v="959"/>
    <x v="2"/>
    <x v="4"/>
    <x v="0"/>
    <x v="0"/>
    <n v="1"/>
    <n v="657"/>
    <x v="1"/>
    <x v="1"/>
    <n v="83"/>
    <n v="2"/>
    <x v="0"/>
    <x v="2"/>
    <x v="1"/>
    <x v="0"/>
    <x v="18"/>
    <x v="0"/>
    <n v="11757"/>
    <n v="1"/>
    <s v="Y"/>
    <s v="No"/>
    <n v="13"/>
    <x v="1"/>
    <n v="4"/>
    <n v="80"/>
    <n v="0"/>
    <n v="1"/>
    <n v="0"/>
    <x v="1"/>
    <n v="0"/>
    <n v="0"/>
    <d v="2026-01-19T00:00:00"/>
    <x v="13"/>
    <s v="2026"/>
    <s v="January"/>
    <n v="13"/>
    <n v="10268"/>
    <n v="9"/>
    <n v="8"/>
    <s v="No"/>
  </r>
  <r>
    <s v="RM514"/>
    <n v="20"/>
    <x v="0"/>
    <x v="0"/>
    <s v="Travel_Rarely"/>
    <n v="1362"/>
    <x v="2"/>
    <x v="1"/>
    <x v="2"/>
    <x v="1"/>
    <n v="1"/>
    <n v="701"/>
    <x v="1"/>
    <x v="0"/>
    <n v="32"/>
    <n v="3"/>
    <x v="0"/>
    <x v="2"/>
    <x v="0"/>
    <x v="0"/>
    <x v="19"/>
    <x v="0"/>
    <n v="26999"/>
    <n v="1"/>
    <s v="Y"/>
    <s v="Yes"/>
    <n v="11"/>
    <x v="1"/>
    <n v="4"/>
    <n v="80"/>
    <n v="0"/>
    <n v="1"/>
    <n v="5"/>
    <x v="0"/>
    <n v="1"/>
    <n v="1"/>
    <d v="2026-01-20T00:00:00"/>
    <x v="14"/>
    <s v="2026"/>
    <s v="January"/>
    <n v="10"/>
    <n v="16557"/>
    <n v="6"/>
    <n v="5"/>
    <s v="No"/>
  </r>
  <r>
    <s v="RM663"/>
    <n v="20"/>
    <x v="0"/>
    <x v="0"/>
    <s v="Travel_Rarely"/>
    <n v="500"/>
    <x v="2"/>
    <x v="7"/>
    <x v="0"/>
    <x v="1"/>
    <n v="1"/>
    <n v="922"/>
    <x v="0"/>
    <x v="1"/>
    <n v="49"/>
    <n v="2"/>
    <x v="0"/>
    <x v="1"/>
    <x v="0"/>
    <x v="0"/>
    <x v="20"/>
    <x v="0"/>
    <n v="22052"/>
    <n v="1"/>
    <s v="Y"/>
    <s v="No"/>
    <n v="13"/>
    <x v="1"/>
    <n v="4"/>
    <n v="80"/>
    <n v="0"/>
    <n v="2"/>
    <n v="3"/>
    <x v="3"/>
    <n v="0"/>
    <n v="2"/>
    <d v="2026-01-21T00:00:00"/>
    <x v="15"/>
    <s v="2026"/>
    <s v="January"/>
    <n v="8"/>
    <n v="13573"/>
    <n v="7"/>
    <n v="2"/>
    <s v="No"/>
  </r>
  <r>
    <s v="RM690"/>
    <n v="20"/>
    <x v="0"/>
    <x v="0"/>
    <s v="Travel_Rarely"/>
    <n v="129"/>
    <x v="2"/>
    <x v="12"/>
    <x v="0"/>
    <x v="3"/>
    <n v="1"/>
    <n v="960"/>
    <x v="3"/>
    <x v="0"/>
    <n v="84"/>
    <n v="3"/>
    <x v="0"/>
    <x v="0"/>
    <x v="3"/>
    <x v="0"/>
    <x v="21"/>
    <x v="0"/>
    <n v="13008"/>
    <n v="1"/>
    <s v="Y"/>
    <s v="No"/>
    <n v="19"/>
    <x v="1"/>
    <n v="2"/>
    <n v="80"/>
    <n v="0"/>
    <n v="1"/>
    <n v="2"/>
    <x v="0"/>
    <n v="0"/>
    <n v="0"/>
    <d v="2026-01-22T00:00:00"/>
    <x v="0"/>
    <s v="2026"/>
    <s v="January"/>
    <n v="36"/>
    <n v="10696"/>
    <n v="6"/>
    <n v="5"/>
    <s v="No"/>
  </r>
  <r>
    <s v="RM732"/>
    <n v="20"/>
    <x v="0"/>
    <x v="0"/>
    <s v="Travel_Rarely"/>
    <n v="1097"/>
    <x v="2"/>
    <x v="13"/>
    <x v="0"/>
    <x v="1"/>
    <n v="1"/>
    <n v="1016"/>
    <x v="1"/>
    <x v="1"/>
    <n v="98"/>
    <n v="2"/>
    <x v="0"/>
    <x v="2"/>
    <x v="3"/>
    <x v="0"/>
    <x v="22"/>
    <x v="0"/>
    <n v="18275"/>
    <n v="1"/>
    <s v="Y"/>
    <s v="Yes"/>
    <n v="15"/>
    <x v="1"/>
    <n v="1"/>
    <n v="80"/>
    <n v="0"/>
    <n v="1"/>
    <n v="2"/>
    <x v="0"/>
    <n v="0"/>
    <n v="0"/>
    <d v="2026-01-23T00:00:00"/>
    <x v="5"/>
    <s v="2026"/>
    <s v="January"/>
    <n v="21"/>
    <n v="19812"/>
    <n v="16"/>
    <n v="10"/>
    <s v="No"/>
  </r>
  <r>
    <s v="RM777"/>
    <n v="20"/>
    <x v="0"/>
    <x v="0"/>
    <s v="Travel_Frequently"/>
    <n v="769"/>
    <x v="2"/>
    <x v="9"/>
    <x v="0"/>
    <x v="2"/>
    <n v="1"/>
    <n v="1077"/>
    <x v="1"/>
    <x v="1"/>
    <n v="54"/>
    <n v="3"/>
    <x v="0"/>
    <x v="1"/>
    <x v="2"/>
    <x v="0"/>
    <x v="23"/>
    <x v="0"/>
    <n v="17205"/>
    <n v="1"/>
    <s v="Y"/>
    <s v="Yes"/>
    <n v="14"/>
    <x v="3"/>
    <n v="2"/>
    <n v="80"/>
    <n v="0"/>
    <n v="2"/>
    <n v="3"/>
    <x v="0"/>
    <n v="0"/>
    <n v="2"/>
    <d v="2026-01-24T00:00:00"/>
    <x v="6"/>
    <s v="2026"/>
    <s v="January"/>
    <n v="2"/>
    <n v="6204"/>
    <n v="0"/>
    <n v="0"/>
    <s v="No"/>
  </r>
  <r>
    <s v="RM857"/>
    <n v="20"/>
    <x v="0"/>
    <x v="1"/>
    <s v="Travel_Rarely"/>
    <n v="805"/>
    <x v="2"/>
    <x v="0"/>
    <x v="0"/>
    <x v="0"/>
    <n v="1"/>
    <n v="1198"/>
    <x v="3"/>
    <x v="0"/>
    <n v="87"/>
    <n v="2"/>
    <x v="0"/>
    <x v="0"/>
    <x v="0"/>
    <x v="0"/>
    <x v="24"/>
    <x v="0"/>
    <n v="12828"/>
    <n v="1"/>
    <s v="Y"/>
    <s v="No"/>
    <n v="12"/>
    <x v="3"/>
    <n v="1"/>
    <n v="80"/>
    <n v="0"/>
    <n v="2"/>
    <n v="2"/>
    <x v="3"/>
    <n v="1"/>
    <n v="2"/>
    <d v="2026-01-25T00:00:00"/>
    <x v="1"/>
    <s v="2026"/>
    <s v="January"/>
    <n v="1"/>
    <n v="15308"/>
    <n v="1"/>
    <n v="1"/>
    <s v="No"/>
  </r>
  <r>
    <s v="RM877"/>
    <n v="20"/>
    <x v="0"/>
    <x v="1"/>
    <s v="Travel_Rarely"/>
    <n v="654"/>
    <x v="2"/>
    <x v="8"/>
    <x v="0"/>
    <x v="2"/>
    <n v="1"/>
    <n v="1226"/>
    <x v="0"/>
    <x v="0"/>
    <n v="43"/>
    <n v="4"/>
    <x v="0"/>
    <x v="1"/>
    <x v="2"/>
    <x v="0"/>
    <x v="25"/>
    <x v="0"/>
    <n v="5050"/>
    <n v="1"/>
    <s v="Y"/>
    <s v="No"/>
    <n v="17"/>
    <x v="3"/>
    <n v="4"/>
    <n v="80"/>
    <n v="0"/>
    <n v="2"/>
    <n v="2"/>
    <x v="0"/>
    <n v="2"/>
    <n v="2"/>
    <d v="2026-01-26T00:00:00"/>
    <x v="4"/>
    <s v="2026"/>
    <s v="January"/>
    <n v="8"/>
    <n v="7790"/>
    <n v="0"/>
    <n v="0"/>
    <s v="No"/>
  </r>
  <r>
    <s v="RM1179"/>
    <n v="20"/>
    <x v="0"/>
    <x v="1"/>
    <s v="Travel_Rarely"/>
    <n v="1141"/>
    <x v="2"/>
    <x v="7"/>
    <x v="0"/>
    <x v="1"/>
    <n v="1"/>
    <n v="1657"/>
    <x v="0"/>
    <x v="1"/>
    <n v="31"/>
    <n v="3"/>
    <x v="0"/>
    <x v="1"/>
    <x v="0"/>
    <x v="0"/>
    <x v="26"/>
    <x v="0"/>
    <n v="13251"/>
    <n v="1"/>
    <s v="Y"/>
    <s v="No"/>
    <n v="19"/>
    <x v="3"/>
    <n v="1"/>
    <n v="80"/>
    <n v="0"/>
    <n v="2"/>
    <n v="3"/>
    <x v="0"/>
    <n v="2"/>
    <n v="2"/>
    <d v="2026-01-27T00:00:00"/>
    <x v="16"/>
    <s v="2026"/>
    <s v="January"/>
    <n v="3"/>
    <n v="4112"/>
    <n v="2"/>
    <n v="0"/>
    <s v="No"/>
  </r>
  <r>
    <s v="RM1198"/>
    <n v="20"/>
    <x v="0"/>
    <x v="1"/>
    <s v="Travel_Rarely"/>
    <n v="727"/>
    <x v="2"/>
    <x v="9"/>
    <x v="2"/>
    <x v="0"/>
    <n v="1"/>
    <n v="1680"/>
    <x v="1"/>
    <x v="0"/>
    <n v="54"/>
    <n v="3"/>
    <x v="0"/>
    <x v="1"/>
    <x v="3"/>
    <x v="0"/>
    <x v="27"/>
    <x v="0"/>
    <n v="21082"/>
    <n v="1"/>
    <s v="Y"/>
    <s v="No"/>
    <n v="11"/>
    <x v="3"/>
    <n v="1"/>
    <n v="80"/>
    <n v="0"/>
    <n v="2"/>
    <n v="3"/>
    <x v="0"/>
    <n v="0"/>
    <n v="2"/>
    <d v="2026-01-28T00:00:00"/>
    <x v="9"/>
    <s v="2026"/>
    <s v="January"/>
    <n v="38"/>
    <n v="9802"/>
    <n v="30"/>
    <n v="3"/>
    <s v="No"/>
  </r>
  <r>
    <s v="RM024"/>
    <n v="21"/>
    <x v="0"/>
    <x v="1"/>
    <s v="Travel_Rarely"/>
    <n v="391"/>
    <x v="2"/>
    <x v="14"/>
    <x v="1"/>
    <x v="0"/>
    <n v="1"/>
    <n v="30"/>
    <x v="0"/>
    <x v="0"/>
    <n v="96"/>
    <n v="3"/>
    <x v="0"/>
    <x v="2"/>
    <x v="2"/>
    <x v="0"/>
    <x v="28"/>
    <x v="0"/>
    <n v="19281"/>
    <n v="1"/>
    <s v="Y"/>
    <s v="No"/>
    <n v="14"/>
    <x v="3"/>
    <n v="4"/>
    <n v="80"/>
    <n v="0"/>
    <n v="0"/>
    <n v="6"/>
    <x v="0"/>
    <n v="0"/>
    <m/>
    <d v="2026-01-29T00:00:00"/>
    <x v="17"/>
    <s v="2026"/>
    <s v="January"/>
    <n v="2"/>
    <n v="13605"/>
    <n v="1"/>
    <n v="1"/>
    <s v="No"/>
  </r>
  <r>
    <s v="RM275"/>
    <n v="21"/>
    <x v="0"/>
    <x v="1"/>
    <s v="Travel_Rarely"/>
    <n v="996"/>
    <x v="2"/>
    <x v="0"/>
    <x v="1"/>
    <x v="1"/>
    <n v="1"/>
    <n v="379"/>
    <x v="1"/>
    <x v="0"/>
    <n v="100"/>
    <n v="2"/>
    <x v="0"/>
    <x v="2"/>
    <x v="0"/>
    <x v="0"/>
    <x v="29"/>
    <x v="0"/>
    <n v="10531"/>
    <n v="1"/>
    <s v="Y"/>
    <s v="No"/>
    <n v="17"/>
    <x v="3"/>
    <n v="1"/>
    <n v="80"/>
    <n v="0"/>
    <n v="3"/>
    <n v="4"/>
    <x v="1"/>
    <n v="1"/>
    <n v="0"/>
    <d v="2026-01-30T00:00:00"/>
    <x v="1"/>
    <s v="2026"/>
    <s v="January"/>
    <n v="17"/>
    <n v="12890"/>
    <n v="10"/>
    <n v="3"/>
    <s v="No"/>
  </r>
  <r>
    <s v="RM358"/>
    <n v="21"/>
    <x v="0"/>
    <x v="0"/>
    <s v="Travel_Frequently"/>
    <n v="756"/>
    <x v="2"/>
    <x v="4"/>
    <x v="2"/>
    <x v="3"/>
    <n v="1"/>
    <n v="478"/>
    <x v="3"/>
    <x v="1"/>
    <n v="99"/>
    <n v="2"/>
    <x v="0"/>
    <x v="1"/>
    <x v="1"/>
    <x v="0"/>
    <x v="30"/>
    <x v="0"/>
    <n v="9150"/>
    <n v="1"/>
    <s v="Y"/>
    <s v="Yes"/>
    <n v="11"/>
    <x v="3"/>
    <n v="3"/>
    <n v="80"/>
    <n v="0"/>
    <n v="3"/>
    <n v="3"/>
    <x v="0"/>
    <n v="1"/>
    <n v="2"/>
    <d v="2026-01-31T00:00:00"/>
    <x v="9"/>
    <s v="2026"/>
    <s v="January"/>
    <n v="17"/>
    <n v="15917"/>
    <n v="17"/>
    <n v="0"/>
    <s v="No"/>
  </r>
  <r>
    <s v="RM363"/>
    <n v="21"/>
    <x v="0"/>
    <x v="1"/>
    <s v="Non-Travel"/>
    <n v="895"/>
    <x v="2"/>
    <x v="9"/>
    <x v="1"/>
    <x v="1"/>
    <n v="1"/>
    <n v="484"/>
    <x v="3"/>
    <x v="0"/>
    <n v="39"/>
    <n v="3"/>
    <x v="0"/>
    <x v="1"/>
    <x v="2"/>
    <x v="0"/>
    <x v="31"/>
    <x v="0"/>
    <n v="2851"/>
    <n v="1"/>
    <s v="Y"/>
    <s v="No"/>
    <n v="24"/>
    <x v="3"/>
    <n v="3"/>
    <n v="80"/>
    <n v="0"/>
    <n v="3"/>
    <n v="3"/>
    <x v="3"/>
    <n v="2"/>
    <m/>
    <d v="2026-02-01T00:00:00"/>
    <x v="11"/>
    <s v="2026"/>
    <s v="February"/>
    <n v="33"/>
    <n v="17822"/>
    <n v="11"/>
    <n v="6"/>
    <s v="No"/>
  </r>
  <r>
    <s v="RM371"/>
    <n v="21"/>
    <x v="0"/>
    <x v="0"/>
    <s v="Travel_Rarely"/>
    <n v="156"/>
    <x v="2"/>
    <x v="15"/>
    <x v="0"/>
    <x v="0"/>
    <n v="1"/>
    <n v="494"/>
    <x v="0"/>
    <x v="1"/>
    <n v="90"/>
    <n v="4"/>
    <x v="0"/>
    <x v="1"/>
    <x v="1"/>
    <x v="0"/>
    <x v="32"/>
    <x v="0"/>
    <n v="25422"/>
    <n v="1"/>
    <s v="Y"/>
    <s v="No"/>
    <n v="15"/>
    <x v="3"/>
    <n v="4"/>
    <n v="80"/>
    <n v="0"/>
    <n v="1"/>
    <n v="0"/>
    <x v="0"/>
    <n v="0"/>
    <n v="0"/>
    <d v="2026-02-02T00:00:00"/>
    <x v="18"/>
    <s v="2026"/>
    <s v="February"/>
    <n v="4"/>
    <n v="19731"/>
    <n v="1"/>
    <n v="1"/>
    <s v="No"/>
  </r>
  <r>
    <s v="RM497"/>
    <n v="21"/>
    <x v="0"/>
    <x v="1"/>
    <s v="Travel_Rarely"/>
    <n v="1343"/>
    <x v="2"/>
    <x v="6"/>
    <x v="2"/>
    <x v="3"/>
    <n v="1"/>
    <n v="669"/>
    <x v="0"/>
    <x v="0"/>
    <n v="49"/>
    <n v="3"/>
    <x v="0"/>
    <x v="1"/>
    <x v="0"/>
    <x v="0"/>
    <x v="33"/>
    <x v="0"/>
    <n v="24444"/>
    <n v="1"/>
    <s v="Y"/>
    <s v="No"/>
    <n v="11"/>
    <x v="3"/>
    <n v="3"/>
    <n v="80"/>
    <n v="0"/>
    <n v="3"/>
    <n v="2"/>
    <x v="0"/>
    <n v="1"/>
    <n v="2"/>
    <d v="2026-02-03T00:00:00"/>
    <x v="19"/>
    <s v="2026"/>
    <s v="February"/>
    <n v="0"/>
    <n v="6007"/>
    <n v="0"/>
    <n v="0"/>
    <s v="No"/>
  </r>
  <r>
    <s v="RM664"/>
    <n v="21"/>
    <x v="0"/>
    <x v="0"/>
    <s v="Travel_Rarely"/>
    <n v="1427"/>
    <x v="2"/>
    <x v="16"/>
    <x v="2"/>
    <x v="4"/>
    <n v="1"/>
    <n v="923"/>
    <x v="1"/>
    <x v="1"/>
    <n v="65"/>
    <n v="3"/>
    <x v="0"/>
    <x v="2"/>
    <x v="2"/>
    <x v="0"/>
    <x v="34"/>
    <x v="0"/>
    <n v="8870"/>
    <n v="1"/>
    <s v="Y"/>
    <s v="No"/>
    <n v="19"/>
    <x v="3"/>
    <n v="1"/>
    <n v="80"/>
    <n v="0"/>
    <n v="1"/>
    <n v="3"/>
    <x v="3"/>
    <n v="0"/>
    <n v="0"/>
    <d v="2026-02-04T00:00:00"/>
    <x v="20"/>
    <s v="2026"/>
    <s v="February"/>
    <n v="9"/>
    <n v="22578"/>
    <n v="9"/>
    <n v="6"/>
    <s v="No"/>
  </r>
  <r>
    <s v="RM778"/>
    <n v="21"/>
    <x v="0"/>
    <x v="0"/>
    <s v="Travel_Rarely"/>
    <n v="1334"/>
    <x v="2"/>
    <x v="1"/>
    <x v="0"/>
    <x v="0"/>
    <n v="1"/>
    <n v="1079"/>
    <x v="0"/>
    <x v="1"/>
    <n v="36"/>
    <n v="2"/>
    <x v="0"/>
    <x v="0"/>
    <x v="3"/>
    <x v="0"/>
    <x v="35"/>
    <x v="0"/>
    <n v="17258"/>
    <n v="1"/>
    <s v="Y"/>
    <s v="No"/>
    <n v="13"/>
    <x v="3"/>
    <n v="1"/>
    <n v="80"/>
    <n v="0"/>
    <n v="1"/>
    <n v="6"/>
    <x v="3"/>
    <n v="1"/>
    <n v="0"/>
    <d v="2026-02-05T00:00:00"/>
    <x v="9"/>
    <s v="2026"/>
    <s v="February"/>
    <n v="30"/>
    <n v="17793"/>
    <n v="9"/>
    <n v="0"/>
    <s v="No"/>
  </r>
  <r>
    <s v="RM816"/>
    <n v="21"/>
    <x v="0"/>
    <x v="0"/>
    <s v="Travel_Rarely"/>
    <n v="984"/>
    <x v="2"/>
    <x v="4"/>
    <x v="2"/>
    <x v="3"/>
    <n v="1"/>
    <n v="1131"/>
    <x v="1"/>
    <x v="1"/>
    <n v="70"/>
    <n v="2"/>
    <x v="0"/>
    <x v="2"/>
    <x v="1"/>
    <x v="0"/>
    <x v="36"/>
    <x v="0"/>
    <n v="25326"/>
    <n v="1"/>
    <s v="Y"/>
    <s v="Yes"/>
    <n v="11"/>
    <x v="3"/>
    <n v="3"/>
    <n v="80"/>
    <n v="0"/>
    <n v="2"/>
    <n v="6"/>
    <x v="1"/>
    <n v="2"/>
    <n v="2"/>
    <d v="2026-02-06T00:00:00"/>
    <x v="21"/>
    <s v="2026"/>
    <s v="February"/>
    <n v="19"/>
    <n v="13188"/>
    <n v="18"/>
    <n v="9"/>
    <s v="No"/>
  </r>
  <r>
    <s v="RM916"/>
    <n v="21"/>
    <x v="0"/>
    <x v="0"/>
    <s v="Travel_Frequently"/>
    <n v="251"/>
    <x v="2"/>
    <x v="1"/>
    <x v="1"/>
    <x v="0"/>
    <n v="1"/>
    <n v="1279"/>
    <x v="3"/>
    <x v="1"/>
    <n v="45"/>
    <n v="2"/>
    <x v="0"/>
    <x v="0"/>
    <x v="0"/>
    <x v="0"/>
    <x v="37"/>
    <x v="0"/>
    <n v="25308"/>
    <n v="1"/>
    <s v="Y"/>
    <s v="No"/>
    <n v="20"/>
    <x v="3"/>
    <n v="3"/>
    <n v="80"/>
    <n v="0"/>
    <n v="2"/>
    <n v="2"/>
    <x v="2"/>
    <n v="2"/>
    <n v="2"/>
    <d v="2026-02-07T00:00:00"/>
    <x v="17"/>
    <s v="2026"/>
    <s v="February"/>
    <n v="1"/>
    <n v="17458"/>
    <n v="1"/>
    <n v="0"/>
    <s v="No"/>
  </r>
  <r>
    <s v="RM1153"/>
    <n v="21"/>
    <x v="0"/>
    <x v="1"/>
    <s v="Travel_Rarely"/>
    <n v="546"/>
    <x v="2"/>
    <x v="2"/>
    <x v="2"/>
    <x v="1"/>
    <n v="1"/>
    <n v="1623"/>
    <x v="0"/>
    <x v="0"/>
    <n v="97"/>
    <n v="3"/>
    <x v="0"/>
    <x v="2"/>
    <x v="2"/>
    <x v="0"/>
    <x v="38"/>
    <x v="0"/>
    <n v="26009"/>
    <n v="1"/>
    <s v="Y"/>
    <s v="No"/>
    <n v="18"/>
    <x v="3"/>
    <n v="3"/>
    <n v="80"/>
    <n v="0"/>
    <n v="3"/>
    <n v="2"/>
    <x v="0"/>
    <n v="2"/>
    <n v="2"/>
    <d v="2026-02-08T00:00:00"/>
    <x v="22"/>
    <s v="2026"/>
    <s v="February"/>
    <n v="18"/>
    <n v="13222"/>
    <n v="12"/>
    <n v="12"/>
    <s v="No"/>
  </r>
  <r>
    <s v="RM1272"/>
    <n v="21"/>
    <x v="0"/>
    <x v="0"/>
    <s v="Travel_Rarely"/>
    <n v="337"/>
    <x v="2"/>
    <x v="17"/>
    <x v="2"/>
    <x v="2"/>
    <n v="1"/>
    <n v="1780"/>
    <x v="2"/>
    <x v="0"/>
    <n v="31"/>
    <n v="3"/>
    <x v="0"/>
    <x v="1"/>
    <x v="1"/>
    <x v="0"/>
    <x v="39"/>
    <x v="0"/>
    <n v="4567"/>
    <n v="1"/>
    <s v="Y"/>
    <s v="No"/>
    <n v="13"/>
    <x v="3"/>
    <n v="2"/>
    <n v="80"/>
    <n v="0"/>
    <n v="1"/>
    <n v="3"/>
    <x v="0"/>
    <n v="1"/>
    <n v="0"/>
    <d v="2026-02-09T00:00:00"/>
    <x v="11"/>
    <s v="2026"/>
    <s v="February"/>
    <n v="8"/>
    <n v="22296"/>
    <n v="4"/>
    <n v="3"/>
    <s v="No"/>
  </r>
  <r>
    <s v="RM1437"/>
    <n v="21"/>
    <x v="0"/>
    <x v="0"/>
    <s v="Travel_Rarely"/>
    <n v="501"/>
    <x v="2"/>
    <x v="2"/>
    <x v="2"/>
    <x v="1"/>
    <n v="1"/>
    <n v="2021"/>
    <x v="0"/>
    <x v="0"/>
    <n v="58"/>
    <n v="3"/>
    <x v="0"/>
    <x v="1"/>
    <x v="3"/>
    <x v="0"/>
    <x v="40"/>
    <x v="0"/>
    <n v="25479"/>
    <n v="1"/>
    <s v="Y"/>
    <s v="Yes"/>
    <n v="11"/>
    <x v="3"/>
    <n v="4"/>
    <n v="80"/>
    <n v="0"/>
    <n v="2"/>
    <n v="6"/>
    <x v="0"/>
    <n v="1"/>
    <n v="2"/>
    <d v="2026-02-10T00:00:00"/>
    <x v="23"/>
    <s v="2026"/>
    <s v="February"/>
    <n v="15"/>
    <n v="22260"/>
    <n v="7"/>
    <n v="7"/>
    <s v="No"/>
  </r>
  <r>
    <s v="RM018"/>
    <n v="22"/>
    <x v="0"/>
    <x v="0"/>
    <s v="Non-Travel"/>
    <n v="1123"/>
    <x v="2"/>
    <x v="18"/>
    <x v="1"/>
    <x v="1"/>
    <n v="1"/>
    <n v="22"/>
    <x v="1"/>
    <x v="0"/>
    <n v="96"/>
    <n v="4"/>
    <x v="0"/>
    <x v="0"/>
    <x v="2"/>
    <x v="1"/>
    <x v="41"/>
    <x v="0"/>
    <n v="7324"/>
    <n v="1"/>
    <s v="Y"/>
    <s v="Yes"/>
    <n v="13"/>
    <x v="3"/>
    <n v="2"/>
    <n v="80"/>
    <n v="2"/>
    <n v="1"/>
    <n v="2"/>
    <x v="3"/>
    <n v="0"/>
    <n v="0"/>
    <d v="2026-02-11T00:00:00"/>
    <x v="24"/>
    <s v="2026"/>
    <s v="February"/>
    <n v="7"/>
    <n v="13330"/>
    <n v="7"/>
    <n v="5"/>
    <s v="No"/>
  </r>
  <r>
    <s v="RM110"/>
    <n v="22"/>
    <x v="0"/>
    <x v="1"/>
    <s v="Travel_Rarely"/>
    <n v="534"/>
    <x v="2"/>
    <x v="14"/>
    <x v="0"/>
    <x v="1"/>
    <n v="1"/>
    <n v="144"/>
    <x v="2"/>
    <x v="1"/>
    <n v="59"/>
    <n v="3"/>
    <x v="0"/>
    <x v="0"/>
    <x v="2"/>
    <x v="0"/>
    <x v="42"/>
    <x v="0"/>
    <n v="23785"/>
    <n v="1"/>
    <s v="Y"/>
    <s v="No"/>
    <n v="15"/>
    <x v="3"/>
    <n v="3"/>
    <n v="80"/>
    <n v="0"/>
    <n v="1"/>
    <n v="5"/>
    <x v="0"/>
    <n v="0"/>
    <n v="0"/>
    <d v="2026-02-12T00:00:00"/>
    <x v="25"/>
    <s v="2026"/>
    <s v="February"/>
    <n v="0"/>
    <n v="17402"/>
    <n v="0"/>
    <n v="0"/>
    <s v="No"/>
  </r>
  <r>
    <s v="RM129"/>
    <n v="22"/>
    <x v="0"/>
    <x v="1"/>
    <s v="Travel_Rarely"/>
    <n v="594"/>
    <x v="2"/>
    <x v="7"/>
    <x v="2"/>
    <x v="3"/>
    <n v="1"/>
    <n v="169"/>
    <x v="0"/>
    <x v="0"/>
    <n v="100"/>
    <n v="3"/>
    <x v="0"/>
    <x v="0"/>
    <x v="2"/>
    <x v="2"/>
    <x v="43"/>
    <x v="0"/>
    <n v="19299"/>
    <n v="0"/>
    <s v="Y"/>
    <s v="No"/>
    <n v="14"/>
    <x v="3"/>
    <n v="3"/>
    <n v="80"/>
    <n v="1"/>
    <n v="3"/>
    <n v="2"/>
    <x v="0"/>
    <n v="2"/>
    <n v="1"/>
    <d v="2026-02-13T00:00:00"/>
    <x v="0"/>
    <s v="2026"/>
    <s v="February"/>
    <n v="31"/>
    <n v="11748"/>
    <n v="27"/>
    <n v="1"/>
    <s v="No"/>
  </r>
  <r>
    <s v="RM161"/>
    <n v="22"/>
    <x v="0"/>
    <x v="1"/>
    <s v="Travel_Rarely"/>
    <n v="1256"/>
    <x v="2"/>
    <x v="19"/>
    <x v="2"/>
    <x v="1"/>
    <n v="1"/>
    <n v="217"/>
    <x v="0"/>
    <x v="0"/>
    <n v="80"/>
    <n v="3"/>
    <x v="0"/>
    <x v="2"/>
    <x v="2"/>
    <x v="2"/>
    <x v="23"/>
    <x v="0"/>
    <n v="11992"/>
    <n v="1"/>
    <s v="Y"/>
    <s v="No"/>
    <n v="24"/>
    <x v="3"/>
    <n v="1"/>
    <n v="80"/>
    <n v="2"/>
    <n v="2"/>
    <n v="6"/>
    <x v="0"/>
    <n v="2"/>
    <n v="2"/>
    <d v="2026-02-14T00:00:00"/>
    <x v="24"/>
    <s v="2026"/>
    <s v="February"/>
    <n v="3"/>
    <n v="15269"/>
    <n v="3"/>
    <n v="1"/>
    <s v="No"/>
  </r>
  <r>
    <s v="RM207"/>
    <n v="22"/>
    <x v="0"/>
    <x v="0"/>
    <s v="Travel_Rarely"/>
    <n v="1136"/>
    <x v="2"/>
    <x v="2"/>
    <x v="0"/>
    <x v="0"/>
    <n v="1"/>
    <n v="284"/>
    <x v="1"/>
    <x v="0"/>
    <n v="60"/>
    <n v="4"/>
    <x v="0"/>
    <x v="2"/>
    <x v="1"/>
    <x v="1"/>
    <x v="44"/>
    <x v="0"/>
    <n v="12392"/>
    <n v="1"/>
    <s v="Y"/>
    <s v="Yes"/>
    <n v="16"/>
    <x v="3"/>
    <n v="1"/>
    <n v="80"/>
    <n v="1"/>
    <n v="4"/>
    <n v="2"/>
    <x v="3"/>
    <n v="2"/>
    <m/>
    <d v="2026-02-15T00:00:00"/>
    <x v="20"/>
    <s v="2026"/>
    <s v="February"/>
    <n v="11"/>
    <n v="12705"/>
    <n v="9"/>
    <n v="4"/>
    <s v="No"/>
  </r>
  <r>
    <s v="RM384"/>
    <n v="22"/>
    <x v="0"/>
    <x v="1"/>
    <s v="Travel_Rarely"/>
    <n v="253"/>
    <x v="2"/>
    <x v="13"/>
    <x v="0"/>
    <x v="1"/>
    <n v="1"/>
    <n v="511"/>
    <x v="3"/>
    <x v="1"/>
    <n v="43"/>
    <n v="3"/>
    <x v="0"/>
    <x v="2"/>
    <x v="1"/>
    <x v="2"/>
    <x v="45"/>
    <x v="0"/>
    <n v="24440"/>
    <n v="1"/>
    <s v="Y"/>
    <s v="No"/>
    <n v="13"/>
    <x v="3"/>
    <n v="4"/>
    <n v="80"/>
    <n v="1"/>
    <n v="2"/>
    <n v="1"/>
    <x v="0"/>
    <n v="1"/>
    <n v="2"/>
    <d v="2026-02-16T00:00:00"/>
    <x v="17"/>
    <s v="2026"/>
    <s v="February"/>
    <n v="3"/>
    <n v="8965"/>
    <n v="3"/>
    <n v="2"/>
    <s v="No"/>
  </r>
  <r>
    <s v="RM444"/>
    <n v="22"/>
    <x v="0"/>
    <x v="0"/>
    <s v="Travel_Frequently"/>
    <n v="1368"/>
    <x v="2"/>
    <x v="12"/>
    <x v="2"/>
    <x v="3"/>
    <n v="1"/>
    <n v="593"/>
    <x v="0"/>
    <x v="0"/>
    <n v="99"/>
    <n v="2"/>
    <x v="0"/>
    <x v="0"/>
    <x v="0"/>
    <x v="0"/>
    <x v="46"/>
    <x v="0"/>
    <n v="9129"/>
    <n v="5"/>
    <s v="Y"/>
    <s v="No"/>
    <n v="16"/>
    <x v="3"/>
    <n v="3"/>
    <n v="80"/>
    <n v="0"/>
    <n v="4"/>
    <n v="3"/>
    <x v="0"/>
    <n v="1"/>
    <n v="2"/>
    <d v="2026-02-17T00:00:00"/>
    <x v="14"/>
    <s v="2026"/>
    <s v="February"/>
    <n v="5"/>
    <n v="12599"/>
    <n v="1"/>
    <n v="0"/>
    <s v="No"/>
  </r>
  <r>
    <s v="RM499"/>
    <n v="22"/>
    <x v="0"/>
    <x v="1"/>
    <s v="Travel_Rarely"/>
    <n v="604"/>
    <x v="2"/>
    <x v="11"/>
    <x v="2"/>
    <x v="1"/>
    <n v="1"/>
    <n v="675"/>
    <x v="3"/>
    <x v="0"/>
    <n v="69"/>
    <n v="3"/>
    <x v="0"/>
    <x v="2"/>
    <x v="0"/>
    <x v="2"/>
    <x v="47"/>
    <x v="0"/>
    <n v="12145"/>
    <n v="0"/>
    <s v="Y"/>
    <s v="No"/>
    <n v="20"/>
    <x v="3"/>
    <n v="4"/>
    <n v="80"/>
    <n v="0"/>
    <n v="3"/>
    <n v="3"/>
    <x v="0"/>
    <n v="2"/>
    <n v="2"/>
    <d v="2026-02-18T00:00:00"/>
    <x v="26"/>
    <s v="2026"/>
    <s v="February"/>
    <n v="3"/>
    <n v="15202"/>
    <n v="3"/>
    <n v="2"/>
    <s v="No"/>
  </r>
  <r>
    <s v="RM631"/>
    <n v="22"/>
    <x v="0"/>
    <x v="1"/>
    <s v="Travel_Rarely"/>
    <n v="1230"/>
    <x v="2"/>
    <x v="4"/>
    <x v="1"/>
    <x v="0"/>
    <n v="1"/>
    <n v="872"/>
    <x v="1"/>
    <x v="0"/>
    <n v="33"/>
    <n v="2"/>
    <x v="1"/>
    <x v="4"/>
    <x v="2"/>
    <x v="2"/>
    <x v="48"/>
    <x v="0"/>
    <n v="19146"/>
    <n v="6"/>
    <s v="Y"/>
    <s v="No"/>
    <n v="22"/>
    <x v="3"/>
    <n v="1"/>
    <n v="80"/>
    <n v="2"/>
    <n v="4"/>
    <n v="2"/>
    <x v="2"/>
    <n v="2"/>
    <n v="2"/>
    <d v="2026-02-19T00:00:00"/>
    <x v="25"/>
    <s v="2026"/>
    <s v="February"/>
    <n v="0"/>
    <n v="19852"/>
    <n v="0"/>
    <n v="0"/>
    <s v="No"/>
  </r>
  <r>
    <s v="RM667"/>
    <n v="22"/>
    <x v="0"/>
    <x v="0"/>
    <s v="Travel_Rarely"/>
    <n v="617"/>
    <x v="2"/>
    <x v="0"/>
    <x v="2"/>
    <x v="0"/>
    <n v="1"/>
    <n v="926"/>
    <x v="2"/>
    <x v="1"/>
    <n v="34"/>
    <n v="3"/>
    <x v="1"/>
    <x v="4"/>
    <x v="0"/>
    <x v="2"/>
    <x v="49"/>
    <x v="0"/>
    <n v="10022"/>
    <n v="0"/>
    <s v="Y"/>
    <s v="Yes"/>
    <n v="19"/>
    <x v="3"/>
    <n v="1"/>
    <n v="80"/>
    <n v="1"/>
    <n v="4"/>
    <n v="3"/>
    <x v="1"/>
    <n v="0"/>
    <n v="2"/>
    <d v="2026-02-20T00:00:00"/>
    <x v="20"/>
    <s v="2026"/>
    <s v="February"/>
    <n v="7"/>
    <n v="14277"/>
    <n v="5"/>
    <n v="0"/>
    <s v="No"/>
  </r>
  <r>
    <s v="RM735"/>
    <n v="22"/>
    <x v="0"/>
    <x v="1"/>
    <s v="Travel_Rarely"/>
    <n v="217"/>
    <x v="2"/>
    <x v="3"/>
    <x v="2"/>
    <x v="0"/>
    <n v="1"/>
    <n v="1019"/>
    <x v="2"/>
    <x v="0"/>
    <n v="94"/>
    <n v="1"/>
    <x v="0"/>
    <x v="0"/>
    <x v="3"/>
    <x v="2"/>
    <x v="50"/>
    <x v="0"/>
    <n v="6881"/>
    <n v="1"/>
    <s v="Y"/>
    <s v="No"/>
    <n v="15"/>
    <x v="3"/>
    <n v="1"/>
    <n v="80"/>
    <n v="1"/>
    <n v="4"/>
    <n v="3"/>
    <x v="3"/>
    <n v="1"/>
    <n v="1"/>
    <d v="2026-02-21T00:00:00"/>
    <x v="17"/>
    <s v="2026"/>
    <s v="February"/>
    <n v="13"/>
    <n v="8455"/>
    <n v="1"/>
    <n v="0"/>
    <s v="No"/>
  </r>
  <r>
    <s v="RM861"/>
    <n v="22"/>
    <x v="0"/>
    <x v="0"/>
    <s v="Travel_Frequently"/>
    <n v="1256"/>
    <x v="2"/>
    <x v="0"/>
    <x v="3"/>
    <x v="0"/>
    <n v="1"/>
    <n v="1203"/>
    <x v="0"/>
    <x v="0"/>
    <n v="48"/>
    <n v="2"/>
    <x v="0"/>
    <x v="2"/>
    <x v="2"/>
    <x v="2"/>
    <x v="51"/>
    <x v="0"/>
    <n v="4223"/>
    <n v="0"/>
    <s v="Y"/>
    <s v="Yes"/>
    <n v="11"/>
    <x v="3"/>
    <n v="2"/>
    <n v="80"/>
    <n v="1"/>
    <n v="1"/>
    <n v="5"/>
    <x v="0"/>
    <n v="0"/>
    <n v="0"/>
    <d v="2026-02-22T00:00:00"/>
    <x v="19"/>
    <s v="2026"/>
    <s v="February"/>
    <n v="4"/>
    <n v="19682"/>
    <n v="0"/>
    <n v="0"/>
    <s v="No"/>
  </r>
  <r>
    <s v="RM1138"/>
    <n v="22"/>
    <x v="0"/>
    <x v="0"/>
    <s v="Non-Travel"/>
    <n v="457"/>
    <x v="2"/>
    <x v="20"/>
    <x v="1"/>
    <x v="4"/>
    <n v="1"/>
    <n v="1605"/>
    <x v="2"/>
    <x v="1"/>
    <n v="85"/>
    <n v="2"/>
    <x v="0"/>
    <x v="2"/>
    <x v="0"/>
    <x v="2"/>
    <x v="52"/>
    <x v="0"/>
    <n v="10293"/>
    <n v="1"/>
    <s v="Y"/>
    <s v="Yes"/>
    <n v="14"/>
    <x v="3"/>
    <n v="2"/>
    <n v="80"/>
    <n v="0"/>
    <n v="4"/>
    <n v="2"/>
    <x v="3"/>
    <n v="1"/>
    <n v="3"/>
    <d v="2026-02-23T00:00:00"/>
    <x v="27"/>
    <s v="2026"/>
    <s v="February"/>
    <n v="13"/>
    <n v="5076"/>
    <n v="10"/>
    <n v="1"/>
    <s v="No"/>
  </r>
  <r>
    <s v="RM1274"/>
    <n v="22"/>
    <x v="0"/>
    <x v="0"/>
    <s v="Travel_Rarely"/>
    <n v="1294"/>
    <x v="2"/>
    <x v="3"/>
    <x v="2"/>
    <x v="1"/>
    <n v="1"/>
    <n v="1783"/>
    <x v="0"/>
    <x v="1"/>
    <n v="79"/>
    <n v="3"/>
    <x v="0"/>
    <x v="0"/>
    <x v="3"/>
    <x v="2"/>
    <x v="53"/>
    <x v="0"/>
    <n v="15999"/>
    <n v="1"/>
    <s v="Y"/>
    <s v="Yes"/>
    <n v="17"/>
    <x v="3"/>
    <n v="3"/>
    <n v="80"/>
    <n v="0"/>
    <n v="1"/>
    <n v="6"/>
    <x v="0"/>
    <n v="0"/>
    <n v="0"/>
    <d v="2026-02-24T00:00:00"/>
    <x v="10"/>
    <s v="2026"/>
    <s v="February"/>
    <n v="3"/>
    <n v="18076"/>
    <n v="3"/>
    <n v="3"/>
    <s v="No"/>
  </r>
  <r>
    <s v="RM1340"/>
    <n v="22"/>
    <x v="0"/>
    <x v="0"/>
    <s v="Travel_Rarely"/>
    <n v="391"/>
    <x v="2"/>
    <x v="17"/>
    <x v="2"/>
    <x v="0"/>
    <n v="1"/>
    <n v="1878"/>
    <x v="1"/>
    <x v="0"/>
    <n v="75"/>
    <n v="3"/>
    <x v="0"/>
    <x v="2"/>
    <x v="1"/>
    <x v="0"/>
    <x v="54"/>
    <x v="0"/>
    <n v="26092"/>
    <n v="1"/>
    <s v="Y"/>
    <s v="Yes"/>
    <n v="23"/>
    <x v="3"/>
    <n v="1"/>
    <n v="80"/>
    <n v="0"/>
    <n v="1"/>
    <n v="2"/>
    <x v="0"/>
    <n v="0"/>
    <n v="0"/>
    <d v="2026-02-25T00:00:00"/>
    <x v="28"/>
    <s v="2026"/>
    <s v="February"/>
    <n v="3"/>
    <n v="21952"/>
    <n v="2"/>
    <n v="0"/>
    <s v="No"/>
  </r>
  <r>
    <s v="RM1424"/>
    <n v="22"/>
    <x v="0"/>
    <x v="1"/>
    <s v="Travel_Rarely"/>
    <n v="581"/>
    <x v="2"/>
    <x v="4"/>
    <x v="1"/>
    <x v="0"/>
    <n v="1"/>
    <n v="2007"/>
    <x v="1"/>
    <x v="0"/>
    <n v="63"/>
    <n v="3"/>
    <x v="0"/>
    <x v="2"/>
    <x v="0"/>
    <x v="0"/>
    <x v="55"/>
    <x v="0"/>
    <n v="17624"/>
    <n v="0"/>
    <s v="Y"/>
    <s v="No"/>
    <n v="12"/>
    <x v="3"/>
    <n v="4"/>
    <n v="80"/>
    <n v="0"/>
    <n v="4"/>
    <n v="2"/>
    <x v="1"/>
    <n v="1"/>
    <n v="2"/>
    <d v="2026-02-26T00:00:00"/>
    <x v="29"/>
    <s v="2026"/>
    <s v="February"/>
    <n v="30"/>
    <n v="11815"/>
    <n v="7"/>
    <n v="1"/>
    <s v="No"/>
  </r>
  <r>
    <s v="RM087"/>
    <n v="23"/>
    <x v="0"/>
    <x v="1"/>
    <s v="Travel_Rarely"/>
    <n v="541"/>
    <x v="2"/>
    <x v="7"/>
    <x v="2"/>
    <x v="3"/>
    <n v="1"/>
    <n v="113"/>
    <x v="0"/>
    <x v="0"/>
    <n v="62"/>
    <n v="3"/>
    <x v="0"/>
    <x v="1"/>
    <x v="3"/>
    <x v="1"/>
    <x v="56"/>
    <x v="0"/>
    <n v="9518"/>
    <n v="3"/>
    <s v="Y"/>
    <s v="No"/>
    <n v="13"/>
    <x v="3"/>
    <n v="3"/>
    <n v="80"/>
    <n v="1"/>
    <n v="3"/>
    <n v="3"/>
    <x v="0"/>
    <n v="0"/>
    <n v="0"/>
    <d v="2026-02-27T00:00:00"/>
    <x v="29"/>
    <s v="2026"/>
    <s v="February"/>
    <n v="25"/>
    <n v="9021"/>
    <n v="2"/>
    <n v="0"/>
    <s v="No"/>
  </r>
  <r>
    <s v="RM346"/>
    <n v="23"/>
    <x v="0"/>
    <x v="1"/>
    <s v="Travel_Rarely"/>
    <n v="1309"/>
    <x v="2"/>
    <x v="20"/>
    <x v="2"/>
    <x v="0"/>
    <n v="1"/>
    <n v="465"/>
    <x v="0"/>
    <x v="0"/>
    <n v="83"/>
    <n v="3"/>
    <x v="0"/>
    <x v="2"/>
    <x v="2"/>
    <x v="1"/>
    <x v="57"/>
    <x v="0"/>
    <n v="16092"/>
    <n v="1"/>
    <s v="Y"/>
    <s v="No"/>
    <n v="12"/>
    <x v="3"/>
    <n v="3"/>
    <n v="80"/>
    <n v="2"/>
    <n v="4"/>
    <n v="2"/>
    <x v="3"/>
    <n v="0"/>
    <n v="2"/>
    <d v="2026-02-28T00:00:00"/>
    <x v="30"/>
    <s v="2026"/>
    <s v="February"/>
    <n v="3"/>
    <n v="17732"/>
    <n v="0"/>
    <n v="0"/>
    <s v="No"/>
  </r>
  <r>
    <s v="RM517"/>
    <n v="23"/>
    <x v="0"/>
    <x v="1"/>
    <s v="Travel_Rarely"/>
    <n v="885"/>
    <x v="2"/>
    <x v="12"/>
    <x v="0"/>
    <x v="1"/>
    <n v="1"/>
    <n v="705"/>
    <x v="3"/>
    <x v="0"/>
    <n v="58"/>
    <n v="4"/>
    <x v="0"/>
    <x v="2"/>
    <x v="3"/>
    <x v="2"/>
    <x v="58"/>
    <x v="0"/>
    <n v="8544"/>
    <n v="2"/>
    <s v="Y"/>
    <s v="No"/>
    <n v="16"/>
    <x v="3"/>
    <n v="1"/>
    <n v="80"/>
    <n v="1"/>
    <n v="5"/>
    <n v="3"/>
    <x v="1"/>
    <n v="0"/>
    <n v="2"/>
    <d v="2026-03-01T00:00:00"/>
    <x v="31"/>
    <s v="2026"/>
    <s v="March"/>
    <n v="0"/>
    <n v="13189"/>
    <n v="0"/>
    <n v="0"/>
    <s v="Yes"/>
  </r>
  <r>
    <s v="RM551"/>
    <n v="23"/>
    <x v="0"/>
    <x v="1"/>
    <s v="Travel_Rarely"/>
    <n v="650"/>
    <x v="2"/>
    <x v="9"/>
    <x v="2"/>
    <x v="1"/>
    <n v="1"/>
    <n v="758"/>
    <x v="2"/>
    <x v="0"/>
    <n v="37"/>
    <n v="3"/>
    <x v="0"/>
    <x v="0"/>
    <x v="3"/>
    <x v="2"/>
    <x v="59"/>
    <x v="0"/>
    <n v="4344"/>
    <n v="1"/>
    <s v="Y"/>
    <s v="No"/>
    <n v="14"/>
    <x v="3"/>
    <n v="4"/>
    <n v="80"/>
    <n v="1"/>
    <n v="5"/>
    <n v="2"/>
    <x v="1"/>
    <n v="0"/>
    <n v="2"/>
    <d v="2026-03-02T00:00:00"/>
    <x v="7"/>
    <s v="2026"/>
    <s v="March"/>
    <n v="1"/>
    <n v="17274"/>
    <n v="0"/>
    <n v="0"/>
    <s v="Yes"/>
  </r>
  <r>
    <s v="RM566"/>
    <n v="23"/>
    <x v="0"/>
    <x v="1"/>
    <s v="Travel_Rarely"/>
    <n v="310"/>
    <x v="2"/>
    <x v="1"/>
    <x v="2"/>
    <x v="1"/>
    <n v="1"/>
    <n v="784"/>
    <x v="3"/>
    <x v="0"/>
    <n v="79"/>
    <n v="4"/>
    <x v="0"/>
    <x v="2"/>
    <x v="0"/>
    <x v="0"/>
    <x v="60"/>
    <x v="0"/>
    <n v="19630"/>
    <n v="1"/>
    <s v="Y"/>
    <s v="No"/>
    <n v="18"/>
    <x v="3"/>
    <n v="4"/>
    <n v="80"/>
    <n v="0"/>
    <n v="2"/>
    <n v="3"/>
    <x v="0"/>
    <n v="0"/>
    <n v="2"/>
    <d v="2026-03-03T00:00:00"/>
    <x v="1"/>
    <s v="2026"/>
    <s v="March"/>
    <n v="25"/>
    <n v="10983"/>
    <n v="16"/>
    <n v="2"/>
    <s v="Yes"/>
  </r>
  <r>
    <s v="RM586"/>
    <n v="23"/>
    <x v="0"/>
    <x v="0"/>
    <s v="Travel_Rarely"/>
    <n v="1243"/>
    <x v="2"/>
    <x v="11"/>
    <x v="0"/>
    <x v="0"/>
    <n v="1"/>
    <n v="811"/>
    <x v="0"/>
    <x v="0"/>
    <n v="63"/>
    <n v="4"/>
    <x v="0"/>
    <x v="0"/>
    <x v="3"/>
    <x v="2"/>
    <x v="61"/>
    <x v="0"/>
    <n v="3445"/>
    <n v="1"/>
    <s v="Y"/>
    <s v="Yes"/>
    <n v="21"/>
    <x v="3"/>
    <n v="3"/>
    <n v="80"/>
    <n v="2"/>
    <n v="1"/>
    <n v="2"/>
    <x v="0"/>
    <n v="0"/>
    <n v="0"/>
    <d v="2026-03-04T00:00:00"/>
    <x v="18"/>
    <s v="2026"/>
    <s v="March"/>
    <n v="2"/>
    <n v="18766"/>
    <n v="2"/>
    <n v="0"/>
    <s v="Yes"/>
  </r>
  <r>
    <s v="RM911"/>
    <n v="23"/>
    <x v="0"/>
    <x v="1"/>
    <s v="Travel_Rarely"/>
    <n v="373"/>
    <x v="2"/>
    <x v="4"/>
    <x v="1"/>
    <x v="0"/>
    <n v="1"/>
    <n v="1270"/>
    <x v="1"/>
    <x v="0"/>
    <n v="47"/>
    <n v="3"/>
    <x v="0"/>
    <x v="2"/>
    <x v="0"/>
    <x v="2"/>
    <x v="62"/>
    <x v="0"/>
    <n v="16901"/>
    <n v="1"/>
    <s v="Y"/>
    <s v="No"/>
    <n v="22"/>
    <x v="3"/>
    <n v="4"/>
    <n v="80"/>
    <n v="1"/>
    <n v="1"/>
    <n v="2"/>
    <x v="0"/>
    <n v="0"/>
    <n v="1"/>
    <d v="2026-03-05T00:00:00"/>
    <x v="31"/>
    <s v="2026"/>
    <s v="March"/>
    <n v="2"/>
    <n v="5018"/>
    <n v="2"/>
    <n v="0"/>
    <s v="Yes"/>
  </r>
  <r>
    <s v="RM1083"/>
    <n v="23"/>
    <x v="0"/>
    <x v="1"/>
    <s v="Travel_Rarely"/>
    <n v="507"/>
    <x v="2"/>
    <x v="21"/>
    <x v="2"/>
    <x v="0"/>
    <n v="1"/>
    <n v="1533"/>
    <x v="3"/>
    <x v="0"/>
    <n v="97"/>
    <n v="3"/>
    <x v="1"/>
    <x v="0"/>
    <x v="0"/>
    <x v="0"/>
    <x v="63"/>
    <x v="0"/>
    <n v="24812"/>
    <n v="0"/>
    <s v="Y"/>
    <s v="No"/>
    <n v="14"/>
    <x v="3"/>
    <n v="2"/>
    <n v="80"/>
    <n v="0"/>
    <n v="5"/>
    <n v="2"/>
    <x v="0"/>
    <n v="1"/>
    <n v="2"/>
    <d v="2026-03-06T00:00:00"/>
    <x v="20"/>
    <s v="2026"/>
    <s v="March"/>
    <n v="3"/>
    <n v="4188"/>
    <n v="2"/>
    <n v="2"/>
    <s v="Yes"/>
  </r>
  <r>
    <s v="RM1128"/>
    <n v="23"/>
    <x v="0"/>
    <x v="1"/>
    <s v="Travel_Rarely"/>
    <n v="977"/>
    <x v="2"/>
    <x v="1"/>
    <x v="0"/>
    <x v="3"/>
    <n v="1"/>
    <n v="1592"/>
    <x v="1"/>
    <x v="0"/>
    <n v="45"/>
    <n v="4"/>
    <x v="0"/>
    <x v="2"/>
    <x v="0"/>
    <x v="2"/>
    <x v="64"/>
    <x v="0"/>
    <n v="12826"/>
    <n v="2"/>
    <s v="Y"/>
    <s v="No"/>
    <n v="16"/>
    <x v="3"/>
    <n v="4"/>
    <n v="80"/>
    <n v="1"/>
    <n v="4"/>
    <n v="2"/>
    <x v="0"/>
    <n v="2"/>
    <n v="2"/>
    <d v="2026-03-07T00:00:00"/>
    <x v="11"/>
    <s v="2026"/>
    <s v="March"/>
    <n v="24"/>
    <n v="22853"/>
    <n v="9"/>
    <n v="4"/>
    <s v="Yes"/>
  </r>
  <r>
    <s v="RM1202"/>
    <n v="23"/>
    <x v="0"/>
    <x v="0"/>
    <s v="Travel_Rarely"/>
    <n v="1320"/>
    <x v="2"/>
    <x v="3"/>
    <x v="2"/>
    <x v="1"/>
    <n v="1"/>
    <n v="1684"/>
    <x v="1"/>
    <x v="0"/>
    <n v="93"/>
    <n v="2"/>
    <x v="0"/>
    <x v="0"/>
    <x v="0"/>
    <x v="0"/>
    <x v="65"/>
    <x v="0"/>
    <n v="20586"/>
    <n v="1"/>
    <s v="Y"/>
    <s v="Yes"/>
    <n v="11"/>
    <x v="3"/>
    <n v="1"/>
    <n v="80"/>
    <n v="0"/>
    <n v="5"/>
    <n v="2"/>
    <x v="0"/>
    <n v="1"/>
    <n v="2"/>
    <d v="2026-03-08T00:00:00"/>
    <x v="32"/>
    <s v="2026"/>
    <s v="March"/>
    <n v="0"/>
    <n v="18726"/>
    <n v="0"/>
    <n v="0"/>
    <s v="Yes"/>
  </r>
  <r>
    <s v="RM1214"/>
    <n v="23"/>
    <x v="0"/>
    <x v="0"/>
    <s v="Travel_Rarely"/>
    <n v="427"/>
    <x v="2"/>
    <x v="17"/>
    <x v="0"/>
    <x v="0"/>
    <n v="1"/>
    <n v="1702"/>
    <x v="0"/>
    <x v="0"/>
    <n v="99"/>
    <n v="3"/>
    <x v="0"/>
    <x v="1"/>
    <x v="2"/>
    <x v="1"/>
    <x v="66"/>
    <x v="0"/>
    <n v="25103"/>
    <n v="1"/>
    <s v="Y"/>
    <s v="Yes"/>
    <n v="21"/>
    <x v="3"/>
    <n v="2"/>
    <n v="80"/>
    <n v="1"/>
    <n v="3"/>
    <n v="2"/>
    <x v="0"/>
    <n v="0"/>
    <n v="2"/>
    <d v="2026-03-09T00:00:00"/>
    <x v="33"/>
    <s v="2026"/>
    <s v="March"/>
    <n v="2"/>
    <n v="16609"/>
    <n v="2"/>
    <n v="2"/>
    <s v="Yes"/>
  </r>
  <r>
    <s v="RM1239"/>
    <n v="23"/>
    <x v="0"/>
    <x v="1"/>
    <s v="Travel_Rarely"/>
    <n v="160"/>
    <x v="2"/>
    <x v="12"/>
    <x v="2"/>
    <x v="1"/>
    <n v="1"/>
    <n v="1735"/>
    <x v="0"/>
    <x v="1"/>
    <n v="51"/>
    <n v="3"/>
    <x v="0"/>
    <x v="0"/>
    <x v="1"/>
    <x v="0"/>
    <x v="67"/>
    <x v="0"/>
    <n v="12862"/>
    <n v="1"/>
    <s v="Y"/>
    <s v="No"/>
    <n v="13"/>
    <x v="3"/>
    <n v="3"/>
    <n v="80"/>
    <n v="0"/>
    <n v="3"/>
    <n v="3"/>
    <x v="2"/>
    <n v="1"/>
    <n v="2"/>
    <d v="2026-03-10T00:00:00"/>
    <x v="17"/>
    <s v="2026"/>
    <s v="March"/>
    <n v="28"/>
    <n v="20539"/>
    <n v="14"/>
    <n v="12"/>
    <s v="Yes"/>
  </r>
  <r>
    <s v="RM1409"/>
    <n v="23"/>
    <x v="0"/>
    <x v="1"/>
    <s v="Travel_Rarely"/>
    <n v="571"/>
    <x v="2"/>
    <x v="15"/>
    <x v="1"/>
    <x v="4"/>
    <n v="1"/>
    <n v="1982"/>
    <x v="1"/>
    <x v="0"/>
    <n v="78"/>
    <n v="3"/>
    <x v="0"/>
    <x v="0"/>
    <x v="2"/>
    <x v="0"/>
    <x v="68"/>
    <x v="0"/>
    <n v="13672"/>
    <n v="1"/>
    <s v="Y"/>
    <s v="No"/>
    <n v="13"/>
    <x v="3"/>
    <n v="3"/>
    <n v="80"/>
    <n v="0"/>
    <n v="5"/>
    <n v="6"/>
    <x v="1"/>
    <n v="1"/>
    <n v="4"/>
    <d v="2026-03-11T00:00:00"/>
    <x v="20"/>
    <s v="2026"/>
    <s v="March"/>
    <n v="28"/>
    <n v="12119"/>
    <n v="16"/>
    <n v="4"/>
    <s v="Yes"/>
  </r>
  <r>
    <s v="RM1439"/>
    <n v="23"/>
    <x v="0"/>
    <x v="0"/>
    <s v="Travel_Frequently"/>
    <n v="638"/>
    <x v="1"/>
    <x v="9"/>
    <x v="0"/>
    <x v="2"/>
    <n v="1"/>
    <n v="2023"/>
    <x v="1"/>
    <x v="0"/>
    <n v="33"/>
    <n v="3"/>
    <x v="0"/>
    <x v="1"/>
    <x v="3"/>
    <x v="2"/>
    <x v="69"/>
    <x v="0"/>
    <n v="26956"/>
    <n v="1"/>
    <s v="Y"/>
    <s v="No"/>
    <n v="19"/>
    <x v="3"/>
    <n v="1"/>
    <n v="80"/>
    <n v="1"/>
    <n v="1"/>
    <n v="3"/>
    <x v="3"/>
    <n v="1"/>
    <n v="0"/>
    <d v="2026-03-12T00:00:00"/>
    <x v="8"/>
    <s v="2026"/>
    <s v="March"/>
    <n v="6"/>
    <n v="11983"/>
    <n v="5"/>
    <n v="5"/>
    <s v="Yes"/>
  </r>
  <r>
    <s v="RM021"/>
    <n v="24"/>
    <x v="0"/>
    <x v="1"/>
    <s v="Non-Travel"/>
    <n v="673"/>
    <x v="0"/>
    <x v="13"/>
    <x v="1"/>
    <x v="4"/>
    <n v="1"/>
    <n v="26"/>
    <x v="3"/>
    <x v="1"/>
    <n v="96"/>
    <n v="4"/>
    <x v="1"/>
    <x v="4"/>
    <x v="0"/>
    <x v="1"/>
    <x v="70"/>
    <x v="0"/>
    <n v="8232"/>
    <n v="0"/>
    <s v="Y"/>
    <s v="No"/>
    <n v="18"/>
    <x v="3"/>
    <n v="4"/>
    <n v="80"/>
    <n v="1"/>
    <n v="5"/>
    <n v="5"/>
    <x v="3"/>
    <n v="1"/>
    <n v="3"/>
    <d v="2026-03-13T00:00:00"/>
    <x v="21"/>
    <s v="2026"/>
    <s v="March"/>
    <n v="3"/>
    <n v="19089"/>
    <n v="0"/>
    <n v="0"/>
    <s v="Yes"/>
  </r>
  <r>
    <s v="RM035"/>
    <n v="24"/>
    <x v="0"/>
    <x v="0"/>
    <s v="Travel_Rarely"/>
    <n v="813"/>
    <x v="0"/>
    <x v="4"/>
    <x v="0"/>
    <x v="1"/>
    <n v="1"/>
    <n v="45"/>
    <x v="2"/>
    <x v="0"/>
    <n v="61"/>
    <n v="3"/>
    <x v="0"/>
    <x v="2"/>
    <x v="2"/>
    <x v="2"/>
    <x v="71"/>
    <x v="0"/>
    <n v="3020"/>
    <n v="2"/>
    <s v="Y"/>
    <s v="Yes"/>
    <n v="16"/>
    <x v="3"/>
    <n v="1"/>
    <n v="80"/>
    <n v="1"/>
    <n v="6"/>
    <n v="2"/>
    <x v="3"/>
    <n v="2"/>
    <n v="0"/>
    <d v="2026-03-14T00:00:00"/>
    <x v="34"/>
    <s v="2026"/>
    <s v="March"/>
    <n v="32"/>
    <n v="15159"/>
    <n v="25"/>
    <n v="0"/>
    <s v="Yes"/>
  </r>
  <r>
    <s v="RM097"/>
    <n v="24"/>
    <x v="0"/>
    <x v="1"/>
    <s v="Travel_Rarely"/>
    <n v="1353"/>
    <x v="1"/>
    <x v="0"/>
    <x v="1"/>
    <x v="4"/>
    <n v="1"/>
    <n v="128"/>
    <x v="3"/>
    <x v="1"/>
    <n v="33"/>
    <n v="3"/>
    <x v="1"/>
    <x v="5"/>
    <x v="0"/>
    <x v="2"/>
    <x v="72"/>
    <x v="0"/>
    <n v="17519"/>
    <n v="0"/>
    <s v="Y"/>
    <s v="No"/>
    <n v="21"/>
    <x v="3"/>
    <n v="1"/>
    <n v="80"/>
    <n v="1"/>
    <n v="4"/>
    <n v="2"/>
    <x v="3"/>
    <n v="0"/>
    <n v="2"/>
    <d v="2026-03-15T00:00:00"/>
    <x v="35"/>
    <s v="2026"/>
    <s v="March"/>
    <n v="11"/>
    <n v="6582"/>
    <n v="10"/>
    <n v="7"/>
    <s v="Yes"/>
  </r>
  <r>
    <s v="RM114"/>
    <n v="24"/>
    <x v="0"/>
    <x v="1"/>
    <s v="Travel_Rarely"/>
    <n v="1127"/>
    <x v="0"/>
    <x v="16"/>
    <x v="2"/>
    <x v="0"/>
    <n v="1"/>
    <n v="150"/>
    <x v="2"/>
    <x v="0"/>
    <n v="52"/>
    <n v="3"/>
    <x v="0"/>
    <x v="0"/>
    <x v="0"/>
    <x v="2"/>
    <x v="73"/>
    <x v="0"/>
    <n v="13257"/>
    <n v="0"/>
    <s v="Y"/>
    <s v="No"/>
    <n v="12"/>
    <x v="3"/>
    <n v="3"/>
    <n v="80"/>
    <n v="1"/>
    <n v="6"/>
    <n v="2"/>
    <x v="0"/>
    <n v="1"/>
    <n v="2"/>
    <d v="2026-03-16T00:00:00"/>
    <x v="35"/>
    <s v="2026"/>
    <s v="March"/>
    <n v="12"/>
    <n v="14606"/>
    <n v="4"/>
    <n v="2"/>
    <s v="Yes"/>
  </r>
  <r>
    <s v="RM381"/>
    <n v="24"/>
    <x v="0"/>
    <x v="0"/>
    <s v="Travel_Rarely"/>
    <n v="1371"/>
    <x v="1"/>
    <x v="1"/>
    <x v="3"/>
    <x v="2"/>
    <n v="1"/>
    <n v="507"/>
    <x v="1"/>
    <x v="1"/>
    <n v="77"/>
    <n v="3"/>
    <x v="1"/>
    <x v="5"/>
    <x v="0"/>
    <x v="1"/>
    <x v="74"/>
    <x v="0"/>
    <n v="5915"/>
    <n v="1"/>
    <s v="Y"/>
    <s v="Yes"/>
    <n v="12"/>
    <x v="3"/>
    <n v="4"/>
    <n v="80"/>
    <n v="1"/>
    <n v="5"/>
    <n v="2"/>
    <x v="1"/>
    <n v="0"/>
    <n v="3"/>
    <d v="2026-03-17T00:00:00"/>
    <x v="9"/>
    <s v="2026"/>
    <s v="March"/>
    <n v="11"/>
    <n v="12100"/>
    <n v="8"/>
    <n v="4"/>
    <s v="Yes"/>
  </r>
  <r>
    <s v="RM415"/>
    <n v="24"/>
    <x v="0"/>
    <x v="0"/>
    <s v="Travel_Rarely"/>
    <n v="1448"/>
    <x v="1"/>
    <x v="4"/>
    <x v="2"/>
    <x v="3"/>
    <n v="1"/>
    <n v="554"/>
    <x v="3"/>
    <x v="1"/>
    <n v="62"/>
    <n v="3"/>
    <x v="0"/>
    <x v="1"/>
    <x v="1"/>
    <x v="0"/>
    <x v="75"/>
    <x v="0"/>
    <n v="21972"/>
    <n v="1"/>
    <s v="Y"/>
    <s v="Yes"/>
    <n v="16"/>
    <x v="3"/>
    <n v="2"/>
    <n v="80"/>
    <n v="0"/>
    <n v="6"/>
    <n v="4"/>
    <x v="0"/>
    <n v="1"/>
    <n v="4"/>
    <d v="2026-03-18T00:00:00"/>
    <x v="0"/>
    <s v="2026"/>
    <s v="March"/>
    <n v="25"/>
    <n v="3266"/>
    <n v="11"/>
    <n v="8"/>
    <s v="Yes"/>
  </r>
  <r>
    <s v="RM471"/>
    <n v="24"/>
    <x v="0"/>
    <x v="1"/>
    <s v="Travel_Frequently"/>
    <n v="535"/>
    <x v="1"/>
    <x v="22"/>
    <x v="0"/>
    <x v="1"/>
    <n v="1"/>
    <n v="632"/>
    <x v="1"/>
    <x v="0"/>
    <n v="38"/>
    <n v="3"/>
    <x v="0"/>
    <x v="1"/>
    <x v="2"/>
    <x v="2"/>
    <x v="76"/>
    <x v="0"/>
    <n v="5530"/>
    <n v="0"/>
    <s v="Y"/>
    <s v="No"/>
    <n v="13"/>
    <x v="3"/>
    <n v="3"/>
    <n v="80"/>
    <n v="2"/>
    <n v="3"/>
    <n v="3"/>
    <x v="0"/>
    <n v="2"/>
    <n v="1"/>
    <d v="2026-03-19T00:00:00"/>
    <x v="20"/>
    <s v="2026"/>
    <s v="March"/>
    <n v="24"/>
    <n v="14031"/>
    <n v="2"/>
    <n v="2"/>
    <s v="Yes"/>
  </r>
  <r>
    <s v="RM475"/>
    <n v="24"/>
    <x v="0"/>
    <x v="0"/>
    <s v="Travel_Rarely"/>
    <n v="691"/>
    <x v="0"/>
    <x v="23"/>
    <x v="0"/>
    <x v="1"/>
    <n v="1"/>
    <n v="639"/>
    <x v="2"/>
    <x v="0"/>
    <n v="89"/>
    <n v="4"/>
    <x v="0"/>
    <x v="2"/>
    <x v="2"/>
    <x v="2"/>
    <x v="77"/>
    <x v="0"/>
    <n v="21630"/>
    <n v="1"/>
    <s v="Y"/>
    <s v="Yes"/>
    <n v="11"/>
    <x v="3"/>
    <n v="2"/>
    <n v="80"/>
    <n v="2"/>
    <n v="6"/>
    <n v="3"/>
    <x v="0"/>
    <n v="1"/>
    <n v="4"/>
    <d v="2026-03-20T00:00:00"/>
    <x v="22"/>
    <s v="2026"/>
    <s v="March"/>
    <n v="12"/>
    <n v="16774"/>
    <n v="1"/>
    <n v="0"/>
    <s v="Yes"/>
  </r>
  <r>
    <s v="RM477"/>
    <n v="24"/>
    <x v="0"/>
    <x v="1"/>
    <s v="Travel_Rarely"/>
    <n v="823"/>
    <x v="0"/>
    <x v="24"/>
    <x v="1"/>
    <x v="4"/>
    <n v="1"/>
    <n v="643"/>
    <x v="1"/>
    <x v="0"/>
    <n v="94"/>
    <n v="2"/>
    <x v="0"/>
    <x v="0"/>
    <x v="1"/>
    <x v="2"/>
    <x v="78"/>
    <x v="0"/>
    <n v="9100"/>
    <n v="1"/>
    <s v="Y"/>
    <s v="No"/>
    <n v="21"/>
    <x v="3"/>
    <n v="4"/>
    <n v="80"/>
    <n v="1"/>
    <n v="1"/>
    <n v="2"/>
    <x v="0"/>
    <n v="0"/>
    <n v="0"/>
    <d v="2026-03-21T00:00:00"/>
    <x v="4"/>
    <s v="2026"/>
    <s v="March"/>
    <n v="3"/>
    <n v="20740"/>
    <n v="3"/>
    <n v="0"/>
    <s v="Yes"/>
  </r>
  <r>
    <s v="RM480"/>
    <n v="24"/>
    <x v="0"/>
    <x v="0"/>
    <s v="Travel_Frequently"/>
    <n v="1287"/>
    <x v="0"/>
    <x v="17"/>
    <x v="0"/>
    <x v="0"/>
    <n v="1"/>
    <n v="647"/>
    <x v="3"/>
    <x v="1"/>
    <n v="55"/>
    <n v="3"/>
    <x v="0"/>
    <x v="0"/>
    <x v="0"/>
    <x v="2"/>
    <x v="79"/>
    <x v="0"/>
    <n v="14168"/>
    <n v="1"/>
    <s v="Y"/>
    <s v="Yes"/>
    <n v="16"/>
    <x v="3"/>
    <n v="4"/>
    <n v="80"/>
    <n v="1"/>
    <n v="6"/>
    <n v="4"/>
    <x v="0"/>
    <n v="1"/>
    <n v="2"/>
    <d v="2026-03-22T00:00:00"/>
    <x v="5"/>
    <s v="2026"/>
    <s v="March"/>
    <n v="21"/>
    <n v="8257"/>
    <n v="16"/>
    <n v="11"/>
    <s v="Yes"/>
  </r>
  <r>
    <s v="RM526"/>
    <n v="24"/>
    <x v="0"/>
    <x v="0"/>
    <s v="Travel_Rarely"/>
    <n v="693"/>
    <x v="1"/>
    <x v="0"/>
    <x v="1"/>
    <x v="0"/>
    <n v="1"/>
    <n v="720"/>
    <x v="3"/>
    <x v="1"/>
    <n v="65"/>
    <n v="3"/>
    <x v="1"/>
    <x v="5"/>
    <x v="0"/>
    <x v="0"/>
    <x v="80"/>
    <x v="0"/>
    <n v="24785"/>
    <n v="9"/>
    <s v="Y"/>
    <s v="No"/>
    <n v="14"/>
    <x v="3"/>
    <n v="1"/>
    <n v="80"/>
    <n v="0"/>
    <n v="4"/>
    <n v="3"/>
    <x v="0"/>
    <n v="2"/>
    <n v="0"/>
    <d v="2026-03-23T00:00:00"/>
    <x v="0"/>
    <s v="2026"/>
    <s v="March"/>
    <n v="35"/>
    <n v="8231"/>
    <n v="8"/>
    <n v="2"/>
    <s v="Yes"/>
  </r>
  <r>
    <s v="RM587"/>
    <n v="24"/>
    <x v="0"/>
    <x v="1"/>
    <s v="Non-Travel"/>
    <n v="1092"/>
    <x v="0"/>
    <x v="9"/>
    <x v="0"/>
    <x v="0"/>
    <n v="1"/>
    <n v="812"/>
    <x v="0"/>
    <x v="0"/>
    <n v="60"/>
    <n v="2"/>
    <x v="0"/>
    <x v="0"/>
    <x v="1"/>
    <x v="1"/>
    <x v="81"/>
    <x v="0"/>
    <n v="26551"/>
    <n v="1"/>
    <s v="Y"/>
    <s v="No"/>
    <n v="11"/>
    <x v="3"/>
    <n v="3"/>
    <n v="80"/>
    <n v="3"/>
    <n v="1"/>
    <n v="4"/>
    <x v="0"/>
    <n v="0"/>
    <n v="0"/>
    <d v="2026-03-24T00:00:00"/>
    <x v="0"/>
    <s v="2026"/>
    <s v="March"/>
    <n v="1"/>
    <n v="15710"/>
    <n v="1"/>
    <n v="1"/>
    <s v="Yes"/>
  </r>
  <r>
    <s v="RM641"/>
    <n v="24"/>
    <x v="0"/>
    <x v="1"/>
    <s v="Non-Travel"/>
    <n v="1269"/>
    <x v="0"/>
    <x v="12"/>
    <x v="2"/>
    <x v="0"/>
    <n v="1"/>
    <n v="888"/>
    <x v="3"/>
    <x v="0"/>
    <n v="46"/>
    <n v="2"/>
    <x v="0"/>
    <x v="0"/>
    <x v="2"/>
    <x v="2"/>
    <x v="82"/>
    <x v="0"/>
    <n v="10778"/>
    <n v="0"/>
    <s v="Y"/>
    <s v="No"/>
    <n v="17"/>
    <x v="3"/>
    <n v="4"/>
    <n v="80"/>
    <n v="0"/>
    <n v="6"/>
    <n v="2"/>
    <x v="3"/>
    <n v="3"/>
    <n v="4"/>
    <d v="2026-03-25T00:00:00"/>
    <x v="4"/>
    <s v="2026"/>
    <s v="March"/>
    <n v="5"/>
    <n v="6387"/>
    <n v="4"/>
    <n v="4"/>
    <s v="Yes"/>
  </r>
  <r>
    <s v="RM725"/>
    <n v="24"/>
    <x v="0"/>
    <x v="1"/>
    <s v="Travel_Rarely"/>
    <n v="1206"/>
    <x v="0"/>
    <x v="24"/>
    <x v="2"/>
    <x v="1"/>
    <n v="1"/>
    <n v="1009"/>
    <x v="1"/>
    <x v="1"/>
    <n v="41"/>
    <n v="2"/>
    <x v="1"/>
    <x v="4"/>
    <x v="0"/>
    <x v="1"/>
    <x v="83"/>
    <x v="0"/>
    <n v="24117"/>
    <n v="1"/>
    <s v="Y"/>
    <s v="No"/>
    <n v="15"/>
    <x v="3"/>
    <n v="2"/>
    <n v="80"/>
    <n v="2"/>
    <n v="5"/>
    <n v="6"/>
    <x v="0"/>
    <n v="3"/>
    <n v="2"/>
    <d v="2026-03-26T00:00:00"/>
    <x v="33"/>
    <s v="2026"/>
    <s v="March"/>
    <n v="7"/>
    <n v="15502"/>
    <n v="7"/>
    <n v="7"/>
    <s v="Yes"/>
  </r>
  <r>
    <s v="RM842"/>
    <n v="24"/>
    <x v="0"/>
    <x v="1"/>
    <s v="Travel_Rarely"/>
    <n v="477"/>
    <x v="0"/>
    <x v="22"/>
    <x v="0"/>
    <x v="1"/>
    <n v="1"/>
    <n v="1173"/>
    <x v="1"/>
    <x v="0"/>
    <n v="49"/>
    <n v="3"/>
    <x v="0"/>
    <x v="0"/>
    <x v="1"/>
    <x v="0"/>
    <x v="84"/>
    <x v="0"/>
    <n v="6409"/>
    <n v="8"/>
    <s v="Y"/>
    <s v="No"/>
    <n v="22"/>
    <x v="3"/>
    <n v="4"/>
    <n v="80"/>
    <n v="0"/>
    <n v="6"/>
    <n v="2"/>
    <x v="0"/>
    <n v="1"/>
    <n v="2"/>
    <d v="2026-03-27T00:00:00"/>
    <x v="4"/>
    <s v="2026"/>
    <s v="March"/>
    <n v="4"/>
    <n v="22236"/>
    <n v="2"/>
    <n v="1"/>
    <s v="Yes"/>
  </r>
  <r>
    <s v="RM872"/>
    <n v="24"/>
    <x v="0"/>
    <x v="0"/>
    <s v="Travel_Rarely"/>
    <n v="984"/>
    <x v="0"/>
    <x v="24"/>
    <x v="1"/>
    <x v="0"/>
    <n v="1"/>
    <n v="1219"/>
    <x v="1"/>
    <x v="1"/>
    <n v="97"/>
    <n v="3"/>
    <x v="0"/>
    <x v="0"/>
    <x v="1"/>
    <x v="2"/>
    <x v="85"/>
    <x v="0"/>
    <n v="3372"/>
    <n v="1"/>
    <s v="Y"/>
    <s v="No"/>
    <n v="13"/>
    <x v="3"/>
    <n v="1"/>
    <n v="80"/>
    <n v="1"/>
    <n v="1"/>
    <n v="3"/>
    <x v="2"/>
    <n v="0"/>
    <n v="0"/>
    <d v="2026-03-28T00:00:00"/>
    <x v="36"/>
    <s v="2026"/>
    <s v="March"/>
    <n v="17"/>
    <n v="18868"/>
    <n v="11"/>
    <n v="2"/>
    <s v="Yes"/>
  </r>
  <r>
    <s v="RM1026"/>
    <n v="24"/>
    <x v="0"/>
    <x v="0"/>
    <s v="Travel_Rarely"/>
    <n v="1476"/>
    <x v="1"/>
    <x v="12"/>
    <x v="2"/>
    <x v="1"/>
    <n v="1"/>
    <n v="1445"/>
    <x v="1"/>
    <x v="1"/>
    <n v="42"/>
    <n v="3"/>
    <x v="1"/>
    <x v="5"/>
    <x v="0"/>
    <x v="2"/>
    <x v="86"/>
    <x v="0"/>
    <n v="15211"/>
    <n v="1"/>
    <s v="Y"/>
    <s v="Yes"/>
    <n v="12"/>
    <x v="3"/>
    <n v="3"/>
    <n v="80"/>
    <n v="2"/>
    <n v="5"/>
    <n v="3"/>
    <x v="0"/>
    <n v="0"/>
    <n v="3"/>
    <d v="2026-03-29T00:00:00"/>
    <x v="21"/>
    <s v="2026"/>
    <s v="March"/>
    <n v="18"/>
    <n v="21457"/>
    <n v="10"/>
    <n v="8"/>
    <s v="Yes"/>
  </r>
  <r>
    <s v="RM1061"/>
    <n v="24"/>
    <x v="0"/>
    <x v="0"/>
    <s v="Travel_Frequently"/>
    <n v="381"/>
    <x v="0"/>
    <x v="9"/>
    <x v="0"/>
    <x v="1"/>
    <n v="1"/>
    <n v="1494"/>
    <x v="2"/>
    <x v="0"/>
    <n v="89"/>
    <n v="3"/>
    <x v="0"/>
    <x v="0"/>
    <x v="3"/>
    <x v="0"/>
    <x v="87"/>
    <x v="0"/>
    <n v="16998"/>
    <n v="2"/>
    <s v="Y"/>
    <s v="Yes"/>
    <n v="11"/>
    <x v="3"/>
    <n v="3"/>
    <n v="80"/>
    <n v="0"/>
    <n v="4"/>
    <n v="2"/>
    <x v="3"/>
    <n v="0"/>
    <n v="0"/>
    <d v="2026-03-30T00:00:00"/>
    <x v="31"/>
    <s v="2026"/>
    <s v="March"/>
    <n v="3"/>
    <n v="5896"/>
    <n v="1"/>
    <n v="1"/>
    <s v="Yes"/>
  </r>
  <r>
    <s v="RM1062"/>
    <n v="24"/>
    <x v="0"/>
    <x v="1"/>
    <s v="Non-Travel"/>
    <n v="830"/>
    <x v="1"/>
    <x v="25"/>
    <x v="1"/>
    <x v="0"/>
    <n v="1"/>
    <n v="1495"/>
    <x v="1"/>
    <x v="1"/>
    <n v="78"/>
    <n v="3"/>
    <x v="0"/>
    <x v="1"/>
    <x v="1"/>
    <x v="2"/>
    <x v="88"/>
    <x v="0"/>
    <n v="7103"/>
    <n v="1"/>
    <s v="Y"/>
    <s v="No"/>
    <n v="13"/>
    <x v="3"/>
    <n v="3"/>
    <n v="80"/>
    <n v="1"/>
    <n v="1"/>
    <n v="2"/>
    <x v="0"/>
    <n v="0"/>
    <n v="0"/>
    <d v="2026-03-31T00:00:00"/>
    <x v="13"/>
    <s v="2026"/>
    <s v="March"/>
    <n v="15"/>
    <n v="16453"/>
    <n v="12"/>
    <n v="5"/>
    <s v="Yes"/>
  </r>
  <r>
    <s v="RM1098"/>
    <n v="24"/>
    <x v="0"/>
    <x v="1"/>
    <s v="Travel_Rarely"/>
    <n v="350"/>
    <x v="0"/>
    <x v="8"/>
    <x v="1"/>
    <x v="3"/>
    <n v="1"/>
    <n v="1551"/>
    <x v="0"/>
    <x v="0"/>
    <n v="57"/>
    <n v="2"/>
    <x v="0"/>
    <x v="0"/>
    <x v="3"/>
    <x v="1"/>
    <x v="89"/>
    <x v="0"/>
    <n v="10036"/>
    <n v="0"/>
    <s v="Y"/>
    <s v="No"/>
    <n v="14"/>
    <x v="3"/>
    <n v="2"/>
    <n v="80"/>
    <n v="3"/>
    <n v="2"/>
    <n v="3"/>
    <x v="0"/>
    <n v="0"/>
    <n v="0"/>
    <d v="2026-04-01T00:00:00"/>
    <x v="23"/>
    <s v="2026"/>
    <s v="April"/>
    <n v="11"/>
    <n v="20975"/>
    <n v="8"/>
    <n v="4"/>
    <s v="Yes"/>
  </r>
  <r>
    <s v="RM1169"/>
    <n v="24"/>
    <x v="0"/>
    <x v="0"/>
    <s v="Travel_Frequently"/>
    <n v="567"/>
    <x v="0"/>
    <x v="7"/>
    <x v="2"/>
    <x v="3"/>
    <n v="1"/>
    <n v="1646"/>
    <x v="3"/>
    <x v="1"/>
    <n v="32"/>
    <n v="3"/>
    <x v="0"/>
    <x v="2"/>
    <x v="2"/>
    <x v="0"/>
    <x v="90"/>
    <x v="0"/>
    <n v="17218"/>
    <n v="1"/>
    <s v="Y"/>
    <s v="Yes"/>
    <n v="13"/>
    <x v="3"/>
    <n v="3"/>
    <n v="80"/>
    <n v="0"/>
    <n v="6"/>
    <n v="2"/>
    <x v="0"/>
    <n v="1"/>
    <n v="3"/>
    <d v="2026-04-02T00:00:00"/>
    <x v="16"/>
    <s v="2026"/>
    <s v="April"/>
    <n v="17"/>
    <n v="22119"/>
    <n v="17"/>
    <n v="8"/>
    <s v="Yes"/>
  </r>
  <r>
    <s v="RM1218"/>
    <n v="24"/>
    <x v="0"/>
    <x v="1"/>
    <s v="Travel_Rarely"/>
    <n v="581"/>
    <x v="0"/>
    <x v="9"/>
    <x v="0"/>
    <x v="1"/>
    <n v="1"/>
    <n v="1707"/>
    <x v="0"/>
    <x v="0"/>
    <n v="62"/>
    <n v="4"/>
    <x v="0"/>
    <x v="2"/>
    <x v="0"/>
    <x v="2"/>
    <x v="91"/>
    <x v="0"/>
    <n v="17616"/>
    <n v="1"/>
    <s v="Y"/>
    <s v="No"/>
    <n v="16"/>
    <x v="3"/>
    <n v="4"/>
    <n v="80"/>
    <n v="1"/>
    <n v="5"/>
    <n v="1"/>
    <x v="0"/>
    <n v="0"/>
    <n v="4"/>
    <d v="2026-04-03T00:00:00"/>
    <x v="23"/>
    <s v="2026"/>
    <s v="April"/>
    <n v="15"/>
    <n v="4129"/>
    <n v="6"/>
    <n v="6"/>
    <s v="Yes"/>
  </r>
  <r>
    <s v="RM1223"/>
    <n v="24"/>
    <x v="0"/>
    <x v="0"/>
    <s v="Travel_Rarely"/>
    <n v="240"/>
    <x v="3"/>
    <x v="6"/>
    <x v="2"/>
    <x v="5"/>
    <n v="1"/>
    <n v="1714"/>
    <x v="1"/>
    <x v="0"/>
    <n v="58"/>
    <n v="1"/>
    <x v="0"/>
    <x v="3"/>
    <x v="0"/>
    <x v="2"/>
    <x v="92"/>
    <x v="0"/>
    <n v="11585"/>
    <n v="1"/>
    <s v="Y"/>
    <s v="No"/>
    <n v="11"/>
    <x v="3"/>
    <n v="3"/>
    <n v="80"/>
    <n v="1"/>
    <n v="1"/>
    <n v="2"/>
    <x v="0"/>
    <n v="0"/>
    <n v="0"/>
    <d v="2026-04-04T00:00:00"/>
    <x v="17"/>
    <s v="2026"/>
    <s v="April"/>
    <n v="6"/>
    <n v="18858"/>
    <n v="2"/>
    <n v="1"/>
    <s v="Yes"/>
  </r>
  <r>
    <s v="RM1231"/>
    <n v="24"/>
    <x v="0"/>
    <x v="1"/>
    <s v="Travel_Rarely"/>
    <n v="506"/>
    <x v="0"/>
    <x v="26"/>
    <x v="2"/>
    <x v="1"/>
    <n v="1"/>
    <n v="1725"/>
    <x v="2"/>
    <x v="0"/>
    <n v="91"/>
    <n v="3"/>
    <x v="0"/>
    <x v="0"/>
    <x v="3"/>
    <x v="1"/>
    <x v="93"/>
    <x v="0"/>
    <n v="3622"/>
    <n v="1"/>
    <s v="Y"/>
    <s v="No"/>
    <n v="13"/>
    <x v="3"/>
    <n v="2"/>
    <n v="80"/>
    <n v="3"/>
    <n v="6"/>
    <n v="2"/>
    <x v="1"/>
    <n v="1"/>
    <n v="2"/>
    <d v="2026-04-05T00:00:00"/>
    <x v="2"/>
    <s v="2026"/>
    <s v="April"/>
    <n v="18"/>
    <n v="16561"/>
    <n v="6"/>
    <n v="1"/>
    <s v="Yes"/>
  </r>
  <r>
    <s v="RM1246"/>
    <n v="24"/>
    <x v="0"/>
    <x v="1"/>
    <s v="Travel_Frequently"/>
    <n v="897"/>
    <x v="3"/>
    <x v="1"/>
    <x v="0"/>
    <x v="1"/>
    <n v="1"/>
    <n v="1746"/>
    <x v="3"/>
    <x v="0"/>
    <n v="59"/>
    <n v="3"/>
    <x v="0"/>
    <x v="3"/>
    <x v="2"/>
    <x v="2"/>
    <x v="94"/>
    <x v="0"/>
    <n v="2097"/>
    <n v="0"/>
    <s v="Y"/>
    <s v="No"/>
    <n v="14"/>
    <x v="3"/>
    <n v="4"/>
    <n v="80"/>
    <n v="1"/>
    <n v="3"/>
    <n v="2"/>
    <x v="0"/>
    <n v="2"/>
    <n v="1"/>
    <d v="2026-04-06T00:00:00"/>
    <x v="37"/>
    <s v="2026"/>
    <s v="April"/>
    <n v="10"/>
    <n v="14122"/>
    <n v="4"/>
    <n v="4"/>
    <s v="Yes"/>
  </r>
  <r>
    <s v="RM1408"/>
    <n v="24"/>
    <x v="0"/>
    <x v="1"/>
    <s v="Travel_Rarely"/>
    <n v="771"/>
    <x v="0"/>
    <x v="4"/>
    <x v="1"/>
    <x v="0"/>
    <n v="1"/>
    <n v="1981"/>
    <x v="2"/>
    <x v="0"/>
    <n v="45"/>
    <n v="2"/>
    <x v="1"/>
    <x v="6"/>
    <x v="0"/>
    <x v="0"/>
    <x v="95"/>
    <x v="0"/>
    <n v="14120"/>
    <n v="1"/>
    <s v="Y"/>
    <s v="No"/>
    <n v="12"/>
    <x v="3"/>
    <n v="2"/>
    <n v="80"/>
    <n v="0"/>
    <n v="4"/>
    <n v="2"/>
    <x v="3"/>
    <n v="1"/>
    <n v="2"/>
    <d v="2026-04-07T00:00:00"/>
    <x v="4"/>
    <s v="2026"/>
    <s v="April"/>
    <n v="7"/>
    <n v="21361"/>
    <n v="2"/>
    <n v="1"/>
    <s v="Yes"/>
  </r>
  <r>
    <s v="RM108"/>
    <n v="25"/>
    <x v="0"/>
    <x v="0"/>
    <s v="Travel_Rarely"/>
    <n v="240"/>
    <x v="1"/>
    <x v="2"/>
    <x v="0"/>
    <x v="2"/>
    <n v="1"/>
    <n v="142"/>
    <x v="0"/>
    <x v="0"/>
    <n v="46"/>
    <n v="2"/>
    <x v="1"/>
    <x v="5"/>
    <x v="0"/>
    <x v="0"/>
    <x v="96"/>
    <x v="1"/>
    <n v="26959"/>
    <n v="1"/>
    <s v="Y"/>
    <s v="Yes"/>
    <n v="11"/>
    <x v="3"/>
    <n v="4"/>
    <n v="80"/>
    <n v="0"/>
    <n v="6"/>
    <n v="1"/>
    <x v="0"/>
    <n v="0"/>
    <n v="3"/>
    <d v="2026-04-08T00:00:00"/>
    <x v="13"/>
    <s v="2026"/>
    <s v="April"/>
    <n v="16"/>
    <n v="18996"/>
    <n v="14"/>
    <n v="1"/>
    <s v="Yes"/>
  </r>
  <r>
    <s v="RM109"/>
    <n v="25"/>
    <x v="0"/>
    <x v="1"/>
    <s v="Travel_Rarely"/>
    <n v="1280"/>
    <x v="0"/>
    <x v="17"/>
    <x v="2"/>
    <x v="1"/>
    <n v="1"/>
    <n v="143"/>
    <x v="1"/>
    <x v="0"/>
    <n v="64"/>
    <n v="2"/>
    <x v="0"/>
    <x v="2"/>
    <x v="2"/>
    <x v="2"/>
    <x v="97"/>
    <x v="0"/>
    <n v="26897"/>
    <n v="1"/>
    <s v="Y"/>
    <s v="No"/>
    <n v="11"/>
    <x v="3"/>
    <n v="3"/>
    <n v="80"/>
    <n v="2"/>
    <n v="2"/>
    <n v="2"/>
    <x v="0"/>
    <n v="2"/>
    <n v="1"/>
    <d v="2026-04-09T00:00:00"/>
    <x v="38"/>
    <s v="2026"/>
    <s v="April"/>
    <n v="0"/>
    <n v="20615"/>
    <n v="0"/>
    <n v="0"/>
    <s v="Yes"/>
  </r>
  <r>
    <s v="RM139"/>
    <n v="25"/>
    <x v="0"/>
    <x v="1"/>
    <s v="Travel_Rarely"/>
    <n v="959"/>
    <x v="1"/>
    <x v="27"/>
    <x v="0"/>
    <x v="0"/>
    <n v="1"/>
    <n v="183"/>
    <x v="3"/>
    <x v="0"/>
    <n v="41"/>
    <n v="2"/>
    <x v="1"/>
    <x v="5"/>
    <x v="0"/>
    <x v="2"/>
    <x v="98"/>
    <x v="1"/>
    <n v="24835"/>
    <n v="2"/>
    <s v="Y"/>
    <s v="No"/>
    <n v="18"/>
    <x v="3"/>
    <n v="4"/>
    <n v="80"/>
    <n v="0"/>
    <n v="6"/>
    <n v="3"/>
    <x v="0"/>
    <n v="2"/>
    <m/>
    <d v="2026-04-10T00:00:00"/>
    <x v="39"/>
    <s v="2026"/>
    <s v="April"/>
    <n v="12"/>
    <n v="20106"/>
    <n v="1"/>
    <n v="0"/>
    <s v="Yes"/>
  </r>
  <r>
    <s v="RM256"/>
    <n v="25"/>
    <x v="0"/>
    <x v="1"/>
    <s v="Travel_Rarely"/>
    <n v="685"/>
    <x v="0"/>
    <x v="4"/>
    <x v="0"/>
    <x v="0"/>
    <n v="1"/>
    <n v="350"/>
    <x v="3"/>
    <x v="1"/>
    <n v="62"/>
    <n v="3"/>
    <x v="1"/>
    <x v="4"/>
    <x v="0"/>
    <x v="2"/>
    <x v="99"/>
    <x v="0"/>
    <n v="7505"/>
    <n v="0"/>
    <s v="Y"/>
    <s v="No"/>
    <n v="12"/>
    <x v="3"/>
    <n v="4"/>
    <n v="80"/>
    <n v="2"/>
    <n v="5"/>
    <n v="3"/>
    <x v="0"/>
    <n v="1"/>
    <m/>
    <d v="2026-04-11T00:00:00"/>
    <x v="40"/>
    <s v="2026"/>
    <s v="April"/>
    <n v="4"/>
    <n v="16466"/>
    <n v="2"/>
    <n v="0"/>
    <s v="Yes"/>
  </r>
  <r>
    <s v="RM268"/>
    <n v="25"/>
    <x v="0"/>
    <x v="1"/>
    <s v="Non-Travel"/>
    <n v="675"/>
    <x v="0"/>
    <x v="2"/>
    <x v="1"/>
    <x v="0"/>
    <n v="1"/>
    <n v="369"/>
    <x v="2"/>
    <x v="0"/>
    <n v="85"/>
    <n v="4"/>
    <x v="1"/>
    <x v="6"/>
    <x v="3"/>
    <x v="1"/>
    <x v="100"/>
    <x v="0"/>
    <n v="18384"/>
    <n v="1"/>
    <s v="Y"/>
    <s v="No"/>
    <n v="12"/>
    <x v="3"/>
    <n v="4"/>
    <n v="80"/>
    <n v="2"/>
    <n v="6"/>
    <n v="2"/>
    <x v="0"/>
    <n v="1"/>
    <n v="5"/>
    <d v="2026-04-12T00:00:00"/>
    <x v="12"/>
    <s v="2026"/>
    <s v="April"/>
    <n v="8"/>
    <n v="21303"/>
    <n v="3"/>
    <n v="0"/>
    <s v="Yes"/>
  </r>
  <r>
    <s v="RM398"/>
    <n v="25"/>
    <x v="0"/>
    <x v="0"/>
    <s v="Travel_Rarely"/>
    <n v="891"/>
    <x v="1"/>
    <x v="12"/>
    <x v="1"/>
    <x v="0"/>
    <n v="1"/>
    <n v="527"/>
    <x v="2"/>
    <x v="1"/>
    <n v="99"/>
    <n v="2"/>
    <x v="1"/>
    <x v="5"/>
    <x v="2"/>
    <x v="0"/>
    <x v="101"/>
    <x v="0"/>
    <n v="12090"/>
    <n v="1"/>
    <s v="Y"/>
    <s v="Yes"/>
    <n v="11"/>
    <x v="3"/>
    <n v="2"/>
    <n v="80"/>
    <n v="0"/>
    <n v="5"/>
    <n v="3"/>
    <x v="0"/>
    <n v="1"/>
    <n v="3"/>
    <d v="2026-04-13T00:00:00"/>
    <x v="22"/>
    <s v="2026"/>
    <s v="April"/>
    <n v="3"/>
    <n v="14422"/>
    <n v="2"/>
    <n v="2"/>
    <s v="Yes"/>
  </r>
  <r>
    <s v="RM406"/>
    <n v="25"/>
    <x v="0"/>
    <x v="0"/>
    <s v="Travel_Rarely"/>
    <n v="688"/>
    <x v="0"/>
    <x v="0"/>
    <x v="0"/>
    <x v="1"/>
    <n v="1"/>
    <n v="538"/>
    <x v="3"/>
    <x v="0"/>
    <n v="91"/>
    <n v="3"/>
    <x v="0"/>
    <x v="0"/>
    <x v="3"/>
    <x v="2"/>
    <x v="102"/>
    <x v="0"/>
    <n v="9396"/>
    <n v="5"/>
    <s v="Y"/>
    <s v="No"/>
    <n v="13"/>
    <x v="3"/>
    <n v="3"/>
    <n v="80"/>
    <n v="1"/>
    <n v="6"/>
    <n v="5"/>
    <x v="0"/>
    <n v="0"/>
    <m/>
    <d v="2026-04-14T00:00:00"/>
    <x v="11"/>
    <s v="2026"/>
    <s v="April"/>
    <n v="33"/>
    <n v="5150"/>
    <n v="4"/>
    <n v="3"/>
    <s v="Yes"/>
  </r>
  <r>
    <s v="RM479"/>
    <n v="25"/>
    <x v="0"/>
    <x v="1"/>
    <s v="Travel_Rarely"/>
    <n v="622"/>
    <x v="1"/>
    <x v="25"/>
    <x v="2"/>
    <x v="1"/>
    <n v="1"/>
    <n v="645"/>
    <x v="2"/>
    <x v="0"/>
    <n v="40"/>
    <n v="3"/>
    <x v="0"/>
    <x v="1"/>
    <x v="0"/>
    <x v="2"/>
    <x v="103"/>
    <x v="0"/>
    <n v="26376"/>
    <n v="1"/>
    <s v="Y"/>
    <s v="No"/>
    <n v="11"/>
    <x v="3"/>
    <n v="3"/>
    <n v="80"/>
    <n v="0"/>
    <n v="7"/>
    <n v="1"/>
    <x v="0"/>
    <n v="0"/>
    <n v="6"/>
    <d v="2026-04-15T00:00:00"/>
    <x v="36"/>
    <s v="2026"/>
    <s v="April"/>
    <n v="9"/>
    <n v="19137"/>
    <n v="0"/>
    <n v="0"/>
    <s v="Yes"/>
  </r>
  <r>
    <s v="RM518"/>
    <n v="25"/>
    <x v="0"/>
    <x v="1"/>
    <s v="Travel_Rarely"/>
    <n v="810"/>
    <x v="1"/>
    <x v="3"/>
    <x v="0"/>
    <x v="0"/>
    <n v="1"/>
    <n v="707"/>
    <x v="1"/>
    <x v="0"/>
    <n v="57"/>
    <n v="4"/>
    <x v="1"/>
    <x v="5"/>
    <x v="1"/>
    <x v="2"/>
    <x v="104"/>
    <x v="0"/>
    <n v="15678"/>
    <n v="0"/>
    <s v="Y"/>
    <s v="No"/>
    <n v="22"/>
    <x v="3"/>
    <n v="3"/>
    <n v="80"/>
    <n v="1"/>
    <n v="4"/>
    <n v="4"/>
    <x v="0"/>
    <n v="1"/>
    <n v="2"/>
    <d v="2026-04-16T00:00:00"/>
    <x v="22"/>
    <s v="2026"/>
    <s v="April"/>
    <n v="29"/>
    <n v="16055"/>
    <n v="3"/>
    <n v="3"/>
    <s v="Yes"/>
  </r>
  <r>
    <s v="RM564"/>
    <n v="25"/>
    <x v="0"/>
    <x v="1"/>
    <s v="Travel_Rarely"/>
    <n v="883"/>
    <x v="1"/>
    <x v="20"/>
    <x v="2"/>
    <x v="1"/>
    <n v="1"/>
    <n v="781"/>
    <x v="0"/>
    <x v="1"/>
    <n v="32"/>
    <n v="3"/>
    <x v="1"/>
    <x v="5"/>
    <x v="2"/>
    <x v="0"/>
    <x v="105"/>
    <x v="1"/>
    <n v="22807"/>
    <n v="1"/>
    <s v="Y"/>
    <s v="No"/>
    <n v="23"/>
    <x v="3"/>
    <n v="2"/>
    <n v="80"/>
    <n v="0"/>
    <n v="6"/>
    <n v="5"/>
    <x v="3"/>
    <n v="1"/>
    <n v="4"/>
    <d v="2026-04-17T00:00:00"/>
    <x v="39"/>
    <s v="2026"/>
    <s v="April"/>
    <n v="18"/>
    <n v="20682"/>
    <n v="7"/>
    <n v="7"/>
    <s v="Yes"/>
  </r>
  <r>
    <s v="RM619"/>
    <n v="25"/>
    <x v="0"/>
    <x v="1"/>
    <s v="Travel_Rarely"/>
    <n v="180"/>
    <x v="0"/>
    <x v="7"/>
    <x v="2"/>
    <x v="1"/>
    <n v="1"/>
    <n v="854"/>
    <x v="3"/>
    <x v="0"/>
    <n v="65"/>
    <n v="4"/>
    <x v="0"/>
    <x v="2"/>
    <x v="3"/>
    <x v="0"/>
    <x v="106"/>
    <x v="0"/>
    <n v="21632"/>
    <n v="7"/>
    <s v="Y"/>
    <s v="No"/>
    <n v="13"/>
    <x v="3"/>
    <n v="3"/>
    <n v="80"/>
    <n v="0"/>
    <n v="6"/>
    <n v="3"/>
    <x v="3"/>
    <n v="0"/>
    <n v="1"/>
    <d v="2026-04-18T00:00:00"/>
    <x v="38"/>
    <s v="2026"/>
    <s v="April"/>
    <n v="1"/>
    <n v="19137"/>
    <n v="0"/>
    <n v="0"/>
    <s v="Yes"/>
  </r>
  <r>
    <s v="RM635"/>
    <n v="25"/>
    <x v="0"/>
    <x v="0"/>
    <s v="Travel_Rarely"/>
    <n v="141"/>
    <x v="1"/>
    <x v="0"/>
    <x v="2"/>
    <x v="4"/>
    <n v="1"/>
    <n v="879"/>
    <x v="0"/>
    <x v="0"/>
    <n v="98"/>
    <n v="3"/>
    <x v="1"/>
    <x v="5"/>
    <x v="3"/>
    <x v="2"/>
    <x v="107"/>
    <x v="0"/>
    <n v="14363"/>
    <n v="1"/>
    <s v="Y"/>
    <s v="Yes"/>
    <n v="18"/>
    <x v="3"/>
    <n v="4"/>
    <n v="80"/>
    <n v="0"/>
    <n v="5"/>
    <n v="3"/>
    <x v="0"/>
    <n v="0"/>
    <n v="3"/>
    <d v="2026-04-19T00:00:00"/>
    <x v="28"/>
    <s v="2026"/>
    <s v="April"/>
    <n v="25"/>
    <n v="9023"/>
    <n v="5"/>
    <n v="0"/>
    <s v="Yes"/>
  </r>
  <r>
    <s v="RM639"/>
    <n v="25"/>
    <x v="0"/>
    <x v="1"/>
    <s v="Travel_Rarely"/>
    <n v="583"/>
    <x v="1"/>
    <x v="12"/>
    <x v="2"/>
    <x v="2"/>
    <n v="1"/>
    <n v="885"/>
    <x v="0"/>
    <x v="0"/>
    <n v="87"/>
    <n v="2"/>
    <x v="1"/>
    <x v="5"/>
    <x v="3"/>
    <x v="2"/>
    <x v="108"/>
    <x v="0"/>
    <n v="18154"/>
    <n v="1"/>
    <s v="Y"/>
    <s v="No"/>
    <n v="12"/>
    <x v="3"/>
    <n v="1"/>
    <n v="80"/>
    <n v="0"/>
    <n v="5"/>
    <n v="1"/>
    <x v="1"/>
    <n v="0"/>
    <n v="3"/>
    <d v="2026-04-20T00:00:00"/>
    <x v="27"/>
    <s v="2026"/>
    <s v="April"/>
    <n v="12"/>
    <n v="8183"/>
    <n v="6"/>
    <n v="4"/>
    <s v="Yes"/>
  </r>
  <r>
    <s v="RM684"/>
    <n v="25"/>
    <x v="0"/>
    <x v="0"/>
    <s v="Travel_Rarely"/>
    <n v="867"/>
    <x v="1"/>
    <x v="19"/>
    <x v="1"/>
    <x v="2"/>
    <n v="1"/>
    <n v="952"/>
    <x v="0"/>
    <x v="0"/>
    <n v="36"/>
    <n v="2"/>
    <x v="0"/>
    <x v="1"/>
    <x v="1"/>
    <x v="2"/>
    <x v="109"/>
    <x v="0"/>
    <n v="18798"/>
    <n v="1"/>
    <s v="Y"/>
    <s v="Yes"/>
    <n v="18"/>
    <x v="3"/>
    <n v="3"/>
    <n v="80"/>
    <n v="3"/>
    <n v="1"/>
    <n v="2"/>
    <x v="0"/>
    <n v="0"/>
    <n v="0"/>
    <d v="2026-04-21T00:00:00"/>
    <x v="37"/>
    <s v="2026"/>
    <s v="April"/>
    <n v="17"/>
    <n v="23270"/>
    <n v="1"/>
    <n v="0"/>
    <s v="Yes"/>
  </r>
  <r>
    <s v="RM797"/>
    <n v="25"/>
    <x v="0"/>
    <x v="0"/>
    <s v="Travel_Rarely"/>
    <n v="1219"/>
    <x v="0"/>
    <x v="12"/>
    <x v="2"/>
    <x v="3"/>
    <n v="1"/>
    <n v="1106"/>
    <x v="1"/>
    <x v="0"/>
    <n v="32"/>
    <n v="3"/>
    <x v="0"/>
    <x v="0"/>
    <x v="2"/>
    <x v="2"/>
    <x v="110"/>
    <x v="0"/>
    <n v="4605"/>
    <n v="1"/>
    <s v="Y"/>
    <s v="Yes"/>
    <n v="15"/>
    <x v="3"/>
    <n v="2"/>
    <n v="80"/>
    <n v="1"/>
    <n v="7"/>
    <n v="3"/>
    <x v="1"/>
    <n v="5"/>
    <n v="6"/>
    <d v="2026-04-22T00:00:00"/>
    <x v="40"/>
    <s v="2026"/>
    <s v="April"/>
    <n v="1"/>
    <n v="23733"/>
    <n v="0"/>
    <n v="0"/>
    <s v="Yes"/>
  </r>
  <r>
    <s v="RM886"/>
    <n v="25"/>
    <x v="0"/>
    <x v="1"/>
    <s v="Travel_Rarely"/>
    <n v="1356"/>
    <x v="1"/>
    <x v="1"/>
    <x v="3"/>
    <x v="0"/>
    <n v="1"/>
    <n v="1240"/>
    <x v="0"/>
    <x v="0"/>
    <n v="57"/>
    <n v="3"/>
    <x v="1"/>
    <x v="5"/>
    <x v="2"/>
    <x v="0"/>
    <x v="111"/>
    <x v="0"/>
    <n v="20623"/>
    <n v="0"/>
    <s v="Y"/>
    <s v="No"/>
    <n v="14"/>
    <x v="3"/>
    <n v="2"/>
    <n v="80"/>
    <n v="0"/>
    <n v="5"/>
    <n v="4"/>
    <x v="0"/>
    <n v="1"/>
    <n v="1"/>
    <d v="2026-04-23T00:00:00"/>
    <x v="30"/>
    <s v="2026"/>
    <s v="April"/>
    <n v="18"/>
    <n v="7553"/>
    <n v="7"/>
    <n v="1"/>
    <s v="Yes"/>
  </r>
  <r>
    <s v="RM912"/>
    <n v="25"/>
    <x v="0"/>
    <x v="0"/>
    <s v="Travel_Frequently"/>
    <n v="599"/>
    <x v="1"/>
    <x v="22"/>
    <x v="2"/>
    <x v="0"/>
    <n v="1"/>
    <n v="1273"/>
    <x v="0"/>
    <x v="0"/>
    <n v="73"/>
    <n v="1"/>
    <x v="0"/>
    <x v="1"/>
    <x v="2"/>
    <x v="0"/>
    <x v="112"/>
    <x v="0"/>
    <n v="8040"/>
    <n v="1"/>
    <s v="Y"/>
    <s v="Yes"/>
    <n v="14"/>
    <x v="3"/>
    <n v="4"/>
    <n v="80"/>
    <n v="0"/>
    <n v="1"/>
    <n v="4"/>
    <x v="0"/>
    <n v="1"/>
    <n v="0"/>
    <d v="2026-04-24T00:00:00"/>
    <x v="11"/>
    <s v="2026"/>
    <s v="April"/>
    <n v="35"/>
    <n v="20355"/>
    <n v="16"/>
    <n v="13"/>
    <s v="Yes"/>
  </r>
  <r>
    <s v="RM935"/>
    <n v="25"/>
    <x v="0"/>
    <x v="1"/>
    <s v="Travel_Rarely"/>
    <n v="266"/>
    <x v="0"/>
    <x v="4"/>
    <x v="0"/>
    <x v="1"/>
    <n v="1"/>
    <n v="1303"/>
    <x v="1"/>
    <x v="1"/>
    <n v="40"/>
    <n v="3"/>
    <x v="0"/>
    <x v="2"/>
    <x v="1"/>
    <x v="0"/>
    <x v="103"/>
    <x v="0"/>
    <n v="18830"/>
    <n v="1"/>
    <s v="Y"/>
    <s v="No"/>
    <n v="18"/>
    <x v="3"/>
    <n v="4"/>
    <n v="80"/>
    <n v="0"/>
    <n v="2"/>
    <n v="3"/>
    <x v="3"/>
    <n v="2"/>
    <n v="1"/>
    <d v="2026-04-25T00:00:00"/>
    <x v="37"/>
    <s v="2026"/>
    <s v="April"/>
    <n v="9"/>
    <n v="11573"/>
    <n v="4"/>
    <n v="3"/>
    <s v="Yes"/>
  </r>
  <r>
    <s v="RM966"/>
    <n v="25"/>
    <x v="0"/>
    <x v="1"/>
    <s v="Travel_Rarely"/>
    <n v="882"/>
    <x v="0"/>
    <x v="19"/>
    <x v="2"/>
    <x v="1"/>
    <n v="1"/>
    <n v="1358"/>
    <x v="1"/>
    <x v="0"/>
    <n v="67"/>
    <n v="3"/>
    <x v="0"/>
    <x v="0"/>
    <x v="2"/>
    <x v="2"/>
    <x v="113"/>
    <x v="0"/>
    <n v="9075"/>
    <n v="3"/>
    <s v="Y"/>
    <s v="No"/>
    <n v="11"/>
    <x v="3"/>
    <n v="3"/>
    <n v="80"/>
    <n v="3"/>
    <n v="7"/>
    <n v="6"/>
    <x v="3"/>
    <n v="1"/>
    <n v="2"/>
    <d v="2026-04-26T00:00:00"/>
    <x v="27"/>
    <s v="2026"/>
    <s v="April"/>
    <n v="10"/>
    <n v="22155"/>
    <n v="9"/>
    <n v="6"/>
    <s v="Yes"/>
  </r>
  <r>
    <s v="RM994"/>
    <n v="25"/>
    <x v="0"/>
    <x v="1"/>
    <s v="Travel_Rarely"/>
    <n v="1372"/>
    <x v="1"/>
    <x v="16"/>
    <x v="2"/>
    <x v="0"/>
    <n v="1"/>
    <n v="1399"/>
    <x v="3"/>
    <x v="0"/>
    <n v="93"/>
    <n v="4"/>
    <x v="1"/>
    <x v="5"/>
    <x v="0"/>
    <x v="2"/>
    <x v="114"/>
    <x v="1"/>
    <n v="12477"/>
    <n v="2"/>
    <s v="Y"/>
    <s v="No"/>
    <n v="11"/>
    <x v="3"/>
    <n v="2"/>
    <n v="80"/>
    <n v="0"/>
    <n v="6"/>
    <n v="3"/>
    <x v="3"/>
    <n v="1"/>
    <n v="2"/>
    <d v="2026-04-27T00:00:00"/>
    <x v="27"/>
    <s v="2026"/>
    <s v="April"/>
    <n v="11"/>
    <n v="19496"/>
    <n v="1"/>
    <n v="0"/>
    <s v="Yes"/>
  </r>
  <r>
    <s v="RM1004"/>
    <n v="25"/>
    <x v="0"/>
    <x v="1"/>
    <s v="Travel_Rarely"/>
    <n v="949"/>
    <x v="0"/>
    <x v="4"/>
    <x v="0"/>
    <x v="3"/>
    <n v="1"/>
    <n v="1415"/>
    <x v="3"/>
    <x v="0"/>
    <n v="81"/>
    <n v="3"/>
    <x v="0"/>
    <x v="0"/>
    <x v="2"/>
    <x v="2"/>
    <x v="115"/>
    <x v="0"/>
    <n v="4910"/>
    <n v="4"/>
    <s v="Y"/>
    <s v="No"/>
    <n v="11"/>
    <x v="3"/>
    <n v="2"/>
    <n v="80"/>
    <n v="1"/>
    <n v="7"/>
    <n v="2"/>
    <x v="3"/>
    <n v="0"/>
    <n v="2"/>
    <d v="2026-04-28T00:00:00"/>
    <x v="20"/>
    <s v="2026"/>
    <s v="April"/>
    <n v="19"/>
    <n v="15279"/>
    <n v="15"/>
    <n v="12"/>
    <s v="Yes"/>
  </r>
  <r>
    <s v="RM1022"/>
    <n v="25"/>
    <x v="0"/>
    <x v="0"/>
    <s v="Travel_Rarely"/>
    <n v="383"/>
    <x v="1"/>
    <x v="9"/>
    <x v="1"/>
    <x v="0"/>
    <n v="1"/>
    <n v="1439"/>
    <x v="3"/>
    <x v="0"/>
    <n v="68"/>
    <n v="2"/>
    <x v="0"/>
    <x v="1"/>
    <x v="3"/>
    <x v="2"/>
    <x v="116"/>
    <x v="0"/>
    <n v="15182"/>
    <n v="3"/>
    <s v="Y"/>
    <s v="No"/>
    <n v="12"/>
    <x v="3"/>
    <n v="1"/>
    <n v="80"/>
    <n v="0"/>
    <n v="6"/>
    <n v="2"/>
    <x v="0"/>
    <n v="2"/>
    <n v="2"/>
    <d v="2026-04-29T00:00:00"/>
    <x v="38"/>
    <s v="2026"/>
    <s v="April"/>
    <n v="0"/>
    <n v="18963"/>
    <n v="0"/>
    <n v="0"/>
    <s v="Yes"/>
  </r>
  <r>
    <s v="RM1175"/>
    <n v="25"/>
    <x v="0"/>
    <x v="1"/>
    <s v="Travel_Frequently"/>
    <n v="772"/>
    <x v="0"/>
    <x v="7"/>
    <x v="2"/>
    <x v="0"/>
    <n v="1"/>
    <n v="1653"/>
    <x v="1"/>
    <x v="0"/>
    <n v="77"/>
    <n v="4"/>
    <x v="1"/>
    <x v="4"/>
    <x v="0"/>
    <x v="1"/>
    <x v="117"/>
    <x v="1"/>
    <n v="4973"/>
    <n v="1"/>
    <s v="Y"/>
    <s v="No"/>
    <n v="17"/>
    <x v="3"/>
    <n v="3"/>
    <n v="80"/>
    <n v="2"/>
    <n v="7"/>
    <n v="6"/>
    <x v="0"/>
    <n v="0"/>
    <n v="7"/>
    <d v="2026-04-30T00:00:00"/>
    <x v="36"/>
    <s v="2026"/>
    <s v="April"/>
    <n v="14"/>
    <n v="6494"/>
    <n v="12"/>
    <n v="3"/>
    <s v="Yes"/>
  </r>
  <r>
    <s v="RM1412"/>
    <n v="25"/>
    <x v="0"/>
    <x v="1"/>
    <s v="Travel_Rarely"/>
    <n v="309"/>
    <x v="3"/>
    <x v="7"/>
    <x v="0"/>
    <x v="5"/>
    <n v="1"/>
    <n v="1987"/>
    <x v="0"/>
    <x v="1"/>
    <n v="82"/>
    <n v="3"/>
    <x v="0"/>
    <x v="3"/>
    <x v="1"/>
    <x v="2"/>
    <x v="118"/>
    <x v="0"/>
    <n v="19655"/>
    <n v="4"/>
    <s v="Y"/>
    <s v="No"/>
    <n v="14"/>
    <x v="3"/>
    <n v="3"/>
    <n v="80"/>
    <n v="0"/>
    <n v="6"/>
    <n v="3"/>
    <x v="0"/>
    <n v="1"/>
    <n v="2"/>
    <d v="2026-05-01T00:00:00"/>
    <x v="33"/>
    <s v="2026"/>
    <s v="May"/>
    <n v="5"/>
    <n v="9314"/>
    <n v="4"/>
    <n v="3"/>
    <s v="Yes"/>
  </r>
  <r>
    <s v="RM1414"/>
    <n v="25"/>
    <x v="0"/>
    <x v="0"/>
    <s v="Travel_Rarely"/>
    <n v="977"/>
    <x v="0"/>
    <x v="7"/>
    <x v="2"/>
    <x v="4"/>
    <n v="1"/>
    <n v="1992"/>
    <x v="1"/>
    <x v="0"/>
    <n v="57"/>
    <n v="3"/>
    <x v="0"/>
    <x v="0"/>
    <x v="0"/>
    <x v="1"/>
    <x v="119"/>
    <x v="0"/>
    <n v="7298"/>
    <n v="6"/>
    <s v="Y"/>
    <s v="Yes"/>
    <n v="19"/>
    <x v="3"/>
    <n v="3"/>
    <n v="80"/>
    <n v="1"/>
    <n v="7"/>
    <n v="2"/>
    <x v="3"/>
    <n v="0"/>
    <n v="2"/>
    <d v="2026-05-02T00:00:00"/>
    <x v="6"/>
    <s v="2026"/>
    <s v="May"/>
    <n v="4"/>
    <n v="6102"/>
    <n v="0"/>
    <n v="0"/>
    <s v="Yes"/>
  </r>
  <r>
    <s v="RM1434"/>
    <n v="25"/>
    <x v="0"/>
    <x v="0"/>
    <s v="Travel_Rarely"/>
    <n v="1382"/>
    <x v="1"/>
    <x v="3"/>
    <x v="1"/>
    <x v="4"/>
    <n v="1"/>
    <n v="2018"/>
    <x v="3"/>
    <x v="1"/>
    <n v="85"/>
    <n v="3"/>
    <x v="1"/>
    <x v="5"/>
    <x v="0"/>
    <x v="1"/>
    <x v="120"/>
    <x v="0"/>
    <n v="13684"/>
    <n v="0"/>
    <s v="Y"/>
    <s v="Yes"/>
    <n v="22"/>
    <x v="3"/>
    <n v="2"/>
    <n v="80"/>
    <n v="1"/>
    <n v="6"/>
    <n v="3"/>
    <x v="3"/>
    <n v="0"/>
    <n v="4"/>
    <d v="2026-05-03T00:00:00"/>
    <x v="4"/>
    <s v="2026"/>
    <s v="May"/>
    <n v="5"/>
    <n v="7255"/>
    <n v="0"/>
    <n v="0"/>
    <s v="Yes"/>
  </r>
  <r>
    <s v="RM043"/>
    <n v="26"/>
    <x v="1"/>
    <x v="0"/>
    <s v="Travel_Rarely"/>
    <n v="1357"/>
    <x v="0"/>
    <x v="10"/>
    <x v="0"/>
    <x v="0"/>
    <n v="1"/>
    <n v="55"/>
    <x v="3"/>
    <x v="0"/>
    <n v="48"/>
    <n v="1"/>
    <x v="0"/>
    <x v="0"/>
    <x v="0"/>
    <x v="0"/>
    <x v="71"/>
    <x v="0"/>
    <n v="10558"/>
    <n v="1"/>
    <s v="Y"/>
    <s v="No"/>
    <n v="12"/>
    <x v="3"/>
    <n v="3"/>
    <n v="80"/>
    <n v="0"/>
    <n v="1"/>
    <n v="2"/>
    <x v="3"/>
    <n v="0"/>
    <n v="1"/>
    <d v="2026-05-04T00:00:00"/>
    <x v="19"/>
    <s v="2026"/>
    <s v="May"/>
    <n v="5"/>
    <n v="9579"/>
    <n v="3"/>
    <n v="0"/>
    <s v="Yes"/>
  </r>
  <r>
    <s v="RM055"/>
    <n v="26"/>
    <x v="1"/>
    <x v="0"/>
    <s v="Travel_Rarely"/>
    <n v="1443"/>
    <x v="1"/>
    <x v="23"/>
    <x v="0"/>
    <x v="2"/>
    <n v="1"/>
    <n v="72"/>
    <x v="0"/>
    <x v="1"/>
    <n v="47"/>
    <n v="2"/>
    <x v="1"/>
    <x v="5"/>
    <x v="2"/>
    <x v="2"/>
    <x v="121"/>
    <x v="0"/>
    <n v="21436"/>
    <n v="7"/>
    <s v="Y"/>
    <s v="Yes"/>
    <n v="19"/>
    <x v="3"/>
    <n v="3"/>
    <n v="80"/>
    <n v="1"/>
    <n v="5"/>
    <n v="2"/>
    <x v="3"/>
    <n v="0"/>
    <n v="0"/>
    <d v="2026-05-05T00:00:00"/>
    <x v="25"/>
    <s v="2026"/>
    <s v="May"/>
    <n v="1"/>
    <n v="19754"/>
    <n v="0"/>
    <n v="0"/>
    <s v="Yes"/>
  </r>
  <r>
    <s v="RM126"/>
    <n v="26"/>
    <x v="1"/>
    <x v="1"/>
    <s v="Travel_Rarely"/>
    <n v="841"/>
    <x v="0"/>
    <x v="11"/>
    <x v="0"/>
    <x v="4"/>
    <n v="1"/>
    <n v="164"/>
    <x v="0"/>
    <x v="1"/>
    <n v="46"/>
    <n v="2"/>
    <x v="0"/>
    <x v="2"/>
    <x v="1"/>
    <x v="2"/>
    <x v="122"/>
    <x v="0"/>
    <n v="23300"/>
    <n v="1"/>
    <s v="Y"/>
    <s v="No"/>
    <n v="19"/>
    <x v="3"/>
    <n v="3"/>
    <n v="80"/>
    <n v="0"/>
    <n v="5"/>
    <n v="3"/>
    <x v="3"/>
    <n v="4"/>
    <n v="3"/>
    <d v="2026-05-06T00:00:00"/>
    <x v="35"/>
    <s v="2026"/>
    <s v="May"/>
    <n v="15"/>
    <n v="6148"/>
    <n v="9"/>
    <n v="0"/>
    <s v="Yes"/>
  </r>
  <r>
    <s v="RM135"/>
    <n v="26"/>
    <x v="1"/>
    <x v="1"/>
    <s v="Travel_Rarely"/>
    <n v="1355"/>
    <x v="3"/>
    <x v="10"/>
    <x v="2"/>
    <x v="0"/>
    <n v="1"/>
    <n v="177"/>
    <x v="0"/>
    <x v="1"/>
    <n v="61"/>
    <n v="3"/>
    <x v="0"/>
    <x v="3"/>
    <x v="0"/>
    <x v="2"/>
    <x v="123"/>
    <x v="0"/>
    <n v="8916"/>
    <n v="1"/>
    <s v="Y"/>
    <s v="No"/>
    <n v="23"/>
    <x v="3"/>
    <n v="4"/>
    <n v="80"/>
    <n v="1"/>
    <n v="8"/>
    <n v="3"/>
    <x v="0"/>
    <n v="5"/>
    <n v="7"/>
    <d v="2026-05-07T00:00:00"/>
    <x v="15"/>
    <s v="2026"/>
    <s v="May"/>
    <n v="12"/>
    <n v="12581"/>
    <n v="0"/>
    <n v="0"/>
    <s v="Yes"/>
  </r>
  <r>
    <s v="RM279"/>
    <n v="26"/>
    <x v="1"/>
    <x v="1"/>
    <s v="Travel_Frequently"/>
    <n v="1479"/>
    <x v="0"/>
    <x v="4"/>
    <x v="0"/>
    <x v="0"/>
    <n v="1"/>
    <n v="384"/>
    <x v="0"/>
    <x v="1"/>
    <n v="84"/>
    <n v="3"/>
    <x v="1"/>
    <x v="4"/>
    <x v="1"/>
    <x v="1"/>
    <x v="124"/>
    <x v="1"/>
    <n v="26767"/>
    <n v="1"/>
    <s v="Y"/>
    <s v="No"/>
    <n v="20"/>
    <x v="3"/>
    <n v="1"/>
    <n v="80"/>
    <n v="1"/>
    <n v="6"/>
    <n v="6"/>
    <x v="2"/>
    <n v="1"/>
    <n v="4"/>
    <d v="2026-05-08T00:00:00"/>
    <x v="13"/>
    <s v="2026"/>
    <s v="May"/>
    <n v="7"/>
    <n v="16741"/>
    <n v="6"/>
    <n v="3"/>
    <s v="Yes"/>
  </r>
  <r>
    <s v="RM285"/>
    <n v="26"/>
    <x v="1"/>
    <x v="0"/>
    <s v="Travel_Frequently"/>
    <n v="496"/>
    <x v="0"/>
    <x v="13"/>
    <x v="1"/>
    <x v="1"/>
    <n v="1"/>
    <n v="390"/>
    <x v="3"/>
    <x v="0"/>
    <n v="60"/>
    <n v="3"/>
    <x v="1"/>
    <x v="6"/>
    <x v="3"/>
    <x v="2"/>
    <x v="125"/>
    <x v="0"/>
    <n v="22722"/>
    <n v="1"/>
    <s v="Y"/>
    <s v="Yes"/>
    <n v="13"/>
    <x v="3"/>
    <n v="3"/>
    <n v="80"/>
    <n v="1"/>
    <n v="5"/>
    <n v="3"/>
    <x v="0"/>
    <n v="3"/>
    <n v="3"/>
    <d v="2026-05-09T00:00:00"/>
    <x v="6"/>
    <s v="2026"/>
    <s v="May"/>
    <n v="4"/>
    <n v="13559"/>
    <n v="3"/>
    <n v="1"/>
    <s v="Yes"/>
  </r>
  <r>
    <s v="RM289"/>
    <n v="26"/>
    <x v="1"/>
    <x v="0"/>
    <s v="Travel_Rarely"/>
    <n v="1449"/>
    <x v="0"/>
    <x v="18"/>
    <x v="3"/>
    <x v="1"/>
    <n v="1"/>
    <n v="394"/>
    <x v="3"/>
    <x v="0"/>
    <n v="45"/>
    <n v="3"/>
    <x v="0"/>
    <x v="0"/>
    <x v="1"/>
    <x v="1"/>
    <x v="126"/>
    <x v="0"/>
    <n v="14180"/>
    <n v="2"/>
    <s v="Y"/>
    <s v="Yes"/>
    <n v="13"/>
    <x v="3"/>
    <n v="4"/>
    <n v="80"/>
    <n v="1"/>
    <n v="5"/>
    <n v="2"/>
    <x v="0"/>
    <n v="0"/>
    <n v="2"/>
    <d v="2026-05-10T00:00:00"/>
    <x v="5"/>
    <s v="2026"/>
    <s v="May"/>
    <n v="0"/>
    <n v="11174"/>
    <n v="0"/>
    <n v="0"/>
    <s v="Yes"/>
  </r>
  <r>
    <s v="RM294"/>
    <n v="26"/>
    <x v="1"/>
    <x v="0"/>
    <s v="Travel_Rarely"/>
    <n v="950"/>
    <x v="1"/>
    <x v="12"/>
    <x v="3"/>
    <x v="2"/>
    <n v="1"/>
    <n v="401"/>
    <x v="1"/>
    <x v="0"/>
    <n v="48"/>
    <n v="2"/>
    <x v="1"/>
    <x v="5"/>
    <x v="2"/>
    <x v="0"/>
    <x v="127"/>
    <x v="1"/>
    <n v="8450"/>
    <n v="1"/>
    <s v="Y"/>
    <s v="Yes"/>
    <n v="12"/>
    <x v="3"/>
    <n v="2"/>
    <n v="80"/>
    <n v="0"/>
    <n v="8"/>
    <n v="0"/>
    <x v="0"/>
    <n v="7"/>
    <n v="4"/>
    <d v="2026-05-11T00:00:00"/>
    <x v="8"/>
    <s v="2026"/>
    <s v="May"/>
    <n v="0"/>
    <n v="20813"/>
    <n v="0"/>
    <n v="0"/>
    <s v="Yes"/>
  </r>
  <r>
    <s v="RM356"/>
    <n v="26"/>
    <x v="1"/>
    <x v="1"/>
    <s v="Travel_Rarely"/>
    <n v="933"/>
    <x v="1"/>
    <x v="4"/>
    <x v="0"/>
    <x v="0"/>
    <n v="1"/>
    <n v="476"/>
    <x v="0"/>
    <x v="0"/>
    <n v="57"/>
    <n v="3"/>
    <x v="1"/>
    <x v="5"/>
    <x v="0"/>
    <x v="2"/>
    <x v="128"/>
    <x v="1"/>
    <n v="20156"/>
    <n v="1"/>
    <s v="Y"/>
    <s v="No"/>
    <n v="17"/>
    <x v="3"/>
    <n v="2"/>
    <n v="80"/>
    <n v="1"/>
    <n v="8"/>
    <n v="3"/>
    <x v="0"/>
    <n v="7"/>
    <n v="7"/>
    <d v="2026-05-12T00:00:00"/>
    <x v="8"/>
    <s v="2026"/>
    <s v="May"/>
    <n v="0"/>
    <n v="8074"/>
    <n v="0"/>
    <n v="0"/>
    <s v="Yes"/>
  </r>
  <r>
    <s v="RM383"/>
    <n v="26"/>
    <x v="1"/>
    <x v="0"/>
    <s v="Travel_Frequently"/>
    <n v="575"/>
    <x v="0"/>
    <x v="0"/>
    <x v="2"/>
    <x v="3"/>
    <n v="1"/>
    <n v="510"/>
    <x v="0"/>
    <x v="0"/>
    <n v="73"/>
    <n v="3"/>
    <x v="0"/>
    <x v="2"/>
    <x v="3"/>
    <x v="0"/>
    <x v="129"/>
    <x v="0"/>
    <n v="6582"/>
    <n v="0"/>
    <s v="Y"/>
    <s v="No"/>
    <n v="22"/>
    <x v="3"/>
    <n v="3"/>
    <n v="80"/>
    <n v="0"/>
    <n v="7"/>
    <n v="2"/>
    <x v="0"/>
    <n v="0"/>
    <n v="4"/>
    <d v="2026-05-13T00:00:00"/>
    <x v="15"/>
    <s v="2026"/>
    <s v="May"/>
    <n v="1"/>
    <n v="17114"/>
    <n v="0"/>
    <n v="0"/>
    <s v="Yes"/>
  </r>
  <r>
    <s v="RM419"/>
    <n v="26"/>
    <x v="1"/>
    <x v="1"/>
    <s v="Travel_Rarely"/>
    <n v="1349"/>
    <x v="0"/>
    <x v="23"/>
    <x v="0"/>
    <x v="0"/>
    <n v="1"/>
    <n v="560"/>
    <x v="3"/>
    <x v="1"/>
    <n v="90"/>
    <n v="3"/>
    <x v="0"/>
    <x v="2"/>
    <x v="2"/>
    <x v="1"/>
    <x v="79"/>
    <x v="0"/>
    <n v="3032"/>
    <n v="1"/>
    <s v="Y"/>
    <s v="No"/>
    <n v="22"/>
    <x v="3"/>
    <n v="2"/>
    <n v="80"/>
    <n v="2"/>
    <n v="3"/>
    <n v="3"/>
    <x v="2"/>
    <n v="0"/>
    <n v="2"/>
    <d v="2026-05-14T00:00:00"/>
    <x v="9"/>
    <s v="2026"/>
    <s v="May"/>
    <n v="32"/>
    <n v="11254"/>
    <n v="6"/>
    <n v="5"/>
    <s v="Yes"/>
  </r>
  <r>
    <s v="RM454"/>
    <n v="26"/>
    <x v="1"/>
    <x v="0"/>
    <s v="Travel_Frequently"/>
    <n v="426"/>
    <x v="3"/>
    <x v="24"/>
    <x v="3"/>
    <x v="0"/>
    <n v="1"/>
    <n v="608"/>
    <x v="2"/>
    <x v="1"/>
    <n v="58"/>
    <n v="3"/>
    <x v="0"/>
    <x v="3"/>
    <x v="0"/>
    <x v="1"/>
    <x v="130"/>
    <x v="0"/>
    <n v="22808"/>
    <n v="0"/>
    <s v="Y"/>
    <s v="Yes"/>
    <n v="11"/>
    <x v="3"/>
    <n v="2"/>
    <n v="80"/>
    <n v="1"/>
    <n v="8"/>
    <n v="2"/>
    <x v="3"/>
    <n v="1"/>
    <n v="0"/>
    <d v="2026-05-15T00:00:00"/>
    <x v="23"/>
    <s v="2026"/>
    <s v="May"/>
    <n v="30"/>
    <n v="9209"/>
    <n v="24"/>
    <n v="2"/>
    <s v="Yes"/>
  </r>
  <r>
    <s v="RM461"/>
    <n v="26"/>
    <x v="1"/>
    <x v="1"/>
    <s v="Travel_Rarely"/>
    <n v="775"/>
    <x v="1"/>
    <x v="26"/>
    <x v="1"/>
    <x v="1"/>
    <n v="1"/>
    <n v="618"/>
    <x v="3"/>
    <x v="0"/>
    <n v="45"/>
    <n v="3"/>
    <x v="1"/>
    <x v="5"/>
    <x v="0"/>
    <x v="1"/>
    <x v="131"/>
    <x v="0"/>
    <n v="4267"/>
    <n v="5"/>
    <s v="Y"/>
    <s v="No"/>
    <n v="12"/>
    <x v="3"/>
    <n v="1"/>
    <n v="80"/>
    <n v="2"/>
    <n v="8"/>
    <n v="5"/>
    <x v="0"/>
    <n v="0"/>
    <n v="0"/>
    <d v="2026-05-16T00:00:00"/>
    <x v="41"/>
    <s v="2026"/>
    <s v="May"/>
    <n v="13"/>
    <n v="5200"/>
    <n v="12"/>
    <n v="2"/>
    <s v="Yes"/>
  </r>
  <r>
    <s v="RM464"/>
    <n v="26"/>
    <x v="1"/>
    <x v="0"/>
    <s v="Travel_Rarely"/>
    <n v="471"/>
    <x v="0"/>
    <x v="22"/>
    <x v="0"/>
    <x v="3"/>
    <n v="1"/>
    <n v="622"/>
    <x v="0"/>
    <x v="0"/>
    <n v="66"/>
    <n v="1"/>
    <x v="0"/>
    <x v="0"/>
    <x v="2"/>
    <x v="0"/>
    <x v="132"/>
    <x v="0"/>
    <n v="23213"/>
    <n v="1"/>
    <s v="Y"/>
    <s v="Yes"/>
    <n v="18"/>
    <x v="3"/>
    <n v="2"/>
    <n v="80"/>
    <n v="0"/>
    <n v="1"/>
    <n v="3"/>
    <x v="2"/>
    <n v="0"/>
    <n v="0"/>
    <d v="2026-05-17T00:00:00"/>
    <x v="4"/>
    <s v="2026"/>
    <s v="May"/>
    <n v="0"/>
    <n v="6534"/>
    <n v="0"/>
    <n v="0"/>
    <s v="Yes"/>
  </r>
  <r>
    <s v="RM476"/>
    <n v="26"/>
    <x v="1"/>
    <x v="1"/>
    <s v="Travel_Rarely"/>
    <n v="703"/>
    <x v="1"/>
    <x v="27"/>
    <x v="1"/>
    <x v="2"/>
    <n v="1"/>
    <n v="641"/>
    <x v="3"/>
    <x v="0"/>
    <n v="66"/>
    <n v="3"/>
    <x v="1"/>
    <x v="5"/>
    <x v="1"/>
    <x v="2"/>
    <x v="133"/>
    <x v="1"/>
    <n v="7428"/>
    <n v="1"/>
    <s v="Y"/>
    <s v="No"/>
    <n v="20"/>
    <x v="3"/>
    <n v="4"/>
    <n v="80"/>
    <n v="2"/>
    <n v="6"/>
    <n v="5"/>
    <x v="1"/>
    <n v="1"/>
    <n v="4"/>
    <d v="2026-05-18T00:00:00"/>
    <x v="22"/>
    <s v="2026"/>
    <s v="May"/>
    <n v="10"/>
    <n v="7711"/>
    <n v="5"/>
    <n v="1"/>
    <s v="Yes"/>
  </r>
  <r>
    <s v="RM506"/>
    <n v="26"/>
    <x v="1"/>
    <x v="0"/>
    <s v="Travel_Rarely"/>
    <n v="991"/>
    <x v="0"/>
    <x v="11"/>
    <x v="0"/>
    <x v="0"/>
    <n v="1"/>
    <n v="686"/>
    <x v="0"/>
    <x v="1"/>
    <n v="71"/>
    <n v="3"/>
    <x v="0"/>
    <x v="0"/>
    <x v="2"/>
    <x v="2"/>
    <x v="134"/>
    <x v="0"/>
    <n v="17759"/>
    <n v="1"/>
    <s v="Y"/>
    <s v="Yes"/>
    <n v="13"/>
    <x v="3"/>
    <n v="3"/>
    <n v="80"/>
    <n v="1"/>
    <n v="3"/>
    <n v="2"/>
    <x v="0"/>
    <n v="0"/>
    <n v="2"/>
    <d v="2026-05-19T00:00:00"/>
    <x v="3"/>
    <s v="2026"/>
    <s v="May"/>
    <n v="13"/>
    <n v="7340"/>
    <n v="11"/>
    <n v="5"/>
    <s v="Yes"/>
  </r>
  <r>
    <s v="RM572"/>
    <n v="26"/>
    <x v="1"/>
    <x v="1"/>
    <s v="Travel_Frequently"/>
    <n v="575"/>
    <x v="0"/>
    <x v="4"/>
    <x v="1"/>
    <x v="0"/>
    <n v="1"/>
    <n v="792"/>
    <x v="3"/>
    <x v="1"/>
    <n v="71"/>
    <n v="1"/>
    <x v="0"/>
    <x v="0"/>
    <x v="2"/>
    <x v="1"/>
    <x v="135"/>
    <x v="0"/>
    <n v="5288"/>
    <n v="3"/>
    <s v="Y"/>
    <s v="No"/>
    <n v="14"/>
    <x v="3"/>
    <n v="1"/>
    <n v="80"/>
    <n v="1"/>
    <n v="5"/>
    <n v="2"/>
    <x v="0"/>
    <n v="2"/>
    <n v="0"/>
    <d v="2026-05-20T00:00:00"/>
    <x v="5"/>
    <s v="2026"/>
    <s v="May"/>
    <n v="0"/>
    <n v="12073"/>
    <n v="0"/>
    <n v="0"/>
    <s v="Yes"/>
  </r>
  <r>
    <s v="RM574"/>
    <n v="26"/>
    <x v="1"/>
    <x v="0"/>
    <s v="Travel_Rarely"/>
    <n v="1146"/>
    <x v="1"/>
    <x v="3"/>
    <x v="0"/>
    <x v="3"/>
    <n v="1"/>
    <n v="796"/>
    <x v="1"/>
    <x v="0"/>
    <n v="38"/>
    <n v="2"/>
    <x v="1"/>
    <x v="5"/>
    <x v="3"/>
    <x v="0"/>
    <x v="136"/>
    <x v="1"/>
    <n v="3064"/>
    <n v="6"/>
    <s v="Y"/>
    <s v="No"/>
    <n v="17"/>
    <x v="3"/>
    <n v="3"/>
    <n v="80"/>
    <n v="0"/>
    <n v="6"/>
    <n v="2"/>
    <x v="3"/>
    <n v="1"/>
    <n v="2"/>
    <d v="2026-05-21T00:00:00"/>
    <x v="29"/>
    <s v="2026"/>
    <s v="May"/>
    <n v="24"/>
    <n v="11062"/>
    <n v="23"/>
    <n v="9"/>
    <s v="Yes"/>
  </r>
  <r>
    <s v="RM615"/>
    <n v="26"/>
    <x v="1"/>
    <x v="0"/>
    <s v="Travel_Frequently"/>
    <n v="887"/>
    <x v="0"/>
    <x v="2"/>
    <x v="1"/>
    <x v="1"/>
    <n v="1"/>
    <n v="848"/>
    <x v="0"/>
    <x v="1"/>
    <n v="88"/>
    <n v="2"/>
    <x v="0"/>
    <x v="2"/>
    <x v="0"/>
    <x v="2"/>
    <x v="137"/>
    <x v="0"/>
    <n v="20898"/>
    <n v="1"/>
    <s v="Y"/>
    <s v="Yes"/>
    <n v="14"/>
    <x v="3"/>
    <n v="1"/>
    <n v="80"/>
    <n v="1"/>
    <n v="8"/>
    <n v="2"/>
    <x v="0"/>
    <n v="1"/>
    <n v="7"/>
    <d v="2026-05-22T00:00:00"/>
    <x v="4"/>
    <s v="2026"/>
    <s v="May"/>
    <n v="6"/>
    <n v="10974"/>
    <n v="0"/>
    <n v="0"/>
    <s v="Yes"/>
  </r>
  <r>
    <s v="RM686"/>
    <n v="26"/>
    <x v="1"/>
    <x v="1"/>
    <s v="Travel_Frequently"/>
    <n v="1283"/>
    <x v="1"/>
    <x v="4"/>
    <x v="0"/>
    <x v="1"/>
    <n v="1"/>
    <n v="956"/>
    <x v="0"/>
    <x v="0"/>
    <n v="52"/>
    <n v="2"/>
    <x v="1"/>
    <x v="5"/>
    <x v="3"/>
    <x v="0"/>
    <x v="138"/>
    <x v="0"/>
    <n v="11148"/>
    <n v="1"/>
    <s v="Y"/>
    <s v="No"/>
    <n v="12"/>
    <x v="3"/>
    <n v="2"/>
    <n v="80"/>
    <n v="0"/>
    <n v="7"/>
    <n v="2"/>
    <x v="0"/>
    <n v="0"/>
    <n v="7"/>
    <d v="2026-05-23T00:00:00"/>
    <x v="5"/>
    <s v="2026"/>
    <s v="May"/>
    <n v="10"/>
    <n v="12413"/>
    <n v="6"/>
    <n v="0"/>
    <s v="Yes"/>
  </r>
  <r>
    <s v="RM734"/>
    <n v="26"/>
    <x v="1"/>
    <x v="1"/>
    <s v="Travel_Rarely"/>
    <n v="1066"/>
    <x v="0"/>
    <x v="7"/>
    <x v="1"/>
    <x v="1"/>
    <n v="1"/>
    <n v="1018"/>
    <x v="1"/>
    <x v="0"/>
    <n v="32"/>
    <n v="4"/>
    <x v="1"/>
    <x v="4"/>
    <x v="2"/>
    <x v="2"/>
    <x v="139"/>
    <x v="1"/>
    <n v="3334"/>
    <n v="1"/>
    <s v="Y"/>
    <s v="No"/>
    <n v="12"/>
    <x v="3"/>
    <n v="2"/>
    <n v="80"/>
    <n v="0"/>
    <n v="8"/>
    <n v="2"/>
    <x v="0"/>
    <n v="1"/>
    <n v="3"/>
    <d v="2026-05-24T00:00:00"/>
    <x v="3"/>
    <s v="2026"/>
    <s v="May"/>
    <n v="11"/>
    <n v="7828"/>
    <n v="6"/>
    <n v="4"/>
    <s v="Yes"/>
  </r>
  <r>
    <s v="RM749"/>
    <n v="26"/>
    <x v="1"/>
    <x v="0"/>
    <s v="Non-Travel"/>
    <n v="265"/>
    <x v="1"/>
    <x v="26"/>
    <x v="1"/>
    <x v="1"/>
    <n v="1"/>
    <n v="1037"/>
    <x v="2"/>
    <x v="0"/>
    <n v="79"/>
    <n v="1"/>
    <x v="1"/>
    <x v="5"/>
    <x v="3"/>
    <x v="0"/>
    <x v="140"/>
    <x v="0"/>
    <n v="21813"/>
    <n v="8"/>
    <s v="Y"/>
    <s v="No"/>
    <n v="18"/>
    <x v="3"/>
    <n v="4"/>
    <n v="80"/>
    <n v="0"/>
    <n v="7"/>
    <n v="6"/>
    <x v="0"/>
    <n v="2"/>
    <n v="2"/>
    <d v="2026-05-25T00:00:00"/>
    <x v="0"/>
    <s v="2026"/>
    <s v="May"/>
    <n v="5"/>
    <n v="4414"/>
    <n v="4"/>
    <n v="4"/>
    <s v="Yes"/>
  </r>
  <r>
    <s v="RM763"/>
    <n v="26"/>
    <x v="1"/>
    <x v="0"/>
    <s v="Travel_Frequently"/>
    <n v="342"/>
    <x v="0"/>
    <x v="7"/>
    <x v="0"/>
    <x v="0"/>
    <n v="1"/>
    <n v="1053"/>
    <x v="3"/>
    <x v="0"/>
    <n v="57"/>
    <n v="3"/>
    <x v="0"/>
    <x v="2"/>
    <x v="3"/>
    <x v="2"/>
    <x v="141"/>
    <x v="0"/>
    <n v="15346"/>
    <n v="6"/>
    <s v="Y"/>
    <s v="Yes"/>
    <n v="14"/>
    <x v="3"/>
    <n v="2"/>
    <n v="80"/>
    <n v="1"/>
    <n v="6"/>
    <n v="2"/>
    <x v="0"/>
    <n v="1"/>
    <n v="2"/>
    <d v="2026-05-26T00:00:00"/>
    <x v="7"/>
    <s v="2026"/>
    <s v="May"/>
    <n v="1"/>
    <n v="13154"/>
    <n v="1"/>
    <n v="0"/>
    <s v="Yes"/>
  </r>
  <r>
    <s v="RM770"/>
    <n v="26"/>
    <x v="1"/>
    <x v="1"/>
    <s v="Travel_Frequently"/>
    <n v="921"/>
    <x v="0"/>
    <x v="4"/>
    <x v="2"/>
    <x v="1"/>
    <n v="1"/>
    <n v="1068"/>
    <x v="3"/>
    <x v="1"/>
    <n v="66"/>
    <n v="2"/>
    <x v="0"/>
    <x v="2"/>
    <x v="0"/>
    <x v="1"/>
    <x v="142"/>
    <x v="0"/>
    <n v="25265"/>
    <n v="1"/>
    <s v="Y"/>
    <s v="No"/>
    <n v="13"/>
    <x v="3"/>
    <n v="3"/>
    <n v="80"/>
    <n v="2"/>
    <n v="5"/>
    <n v="5"/>
    <x v="0"/>
    <n v="1"/>
    <n v="3"/>
    <d v="2026-05-27T00:00:00"/>
    <x v="14"/>
    <s v="2026"/>
    <s v="May"/>
    <n v="6"/>
    <n v="21209"/>
    <n v="5"/>
    <n v="4"/>
    <s v="Yes"/>
  </r>
  <r>
    <s v="RM782"/>
    <n v="26"/>
    <x v="1"/>
    <x v="1"/>
    <s v="Travel_Rarely"/>
    <n v="192"/>
    <x v="0"/>
    <x v="4"/>
    <x v="1"/>
    <x v="1"/>
    <n v="1"/>
    <n v="1083"/>
    <x v="3"/>
    <x v="0"/>
    <n v="59"/>
    <n v="2"/>
    <x v="0"/>
    <x v="0"/>
    <x v="3"/>
    <x v="2"/>
    <x v="143"/>
    <x v="0"/>
    <n v="11141"/>
    <n v="1"/>
    <s v="Y"/>
    <s v="No"/>
    <n v="16"/>
    <x v="3"/>
    <n v="1"/>
    <n v="80"/>
    <n v="2"/>
    <n v="6"/>
    <n v="2"/>
    <x v="0"/>
    <n v="1"/>
    <n v="3"/>
    <d v="2026-05-28T00:00:00"/>
    <x v="13"/>
    <s v="2026"/>
    <s v="May"/>
    <n v="19"/>
    <n v="19782"/>
    <n v="7"/>
    <n v="0"/>
    <s v="Yes"/>
  </r>
  <r>
    <s v="RM798"/>
    <n v="26"/>
    <x v="1"/>
    <x v="0"/>
    <s v="Travel_Rarely"/>
    <n v="1330"/>
    <x v="0"/>
    <x v="8"/>
    <x v="0"/>
    <x v="1"/>
    <n v="1"/>
    <n v="1107"/>
    <x v="3"/>
    <x v="0"/>
    <n v="37"/>
    <n v="3"/>
    <x v="0"/>
    <x v="0"/>
    <x v="0"/>
    <x v="1"/>
    <x v="144"/>
    <x v="0"/>
    <n v="19373"/>
    <n v="1"/>
    <s v="Y"/>
    <s v="No"/>
    <n v="20"/>
    <x v="3"/>
    <n v="3"/>
    <n v="80"/>
    <n v="1"/>
    <n v="1"/>
    <n v="0"/>
    <x v="3"/>
    <n v="0"/>
    <n v="0"/>
    <d v="2026-05-29T00:00:00"/>
    <x v="19"/>
    <s v="2026"/>
    <s v="May"/>
    <n v="2"/>
    <n v="15966"/>
    <n v="0"/>
    <n v="0"/>
    <s v="Yes"/>
  </r>
  <r>
    <s v="RM844"/>
    <n v="26"/>
    <x v="1"/>
    <x v="1"/>
    <s v="Travel_Rarely"/>
    <n v="1384"/>
    <x v="0"/>
    <x v="0"/>
    <x v="3"/>
    <x v="1"/>
    <n v="1"/>
    <n v="1177"/>
    <x v="3"/>
    <x v="0"/>
    <n v="82"/>
    <n v="4"/>
    <x v="0"/>
    <x v="0"/>
    <x v="2"/>
    <x v="2"/>
    <x v="145"/>
    <x v="0"/>
    <n v="13421"/>
    <n v="1"/>
    <s v="Y"/>
    <s v="No"/>
    <n v="22"/>
    <x v="3"/>
    <n v="2"/>
    <n v="80"/>
    <n v="1"/>
    <n v="8"/>
    <n v="2"/>
    <x v="0"/>
    <n v="0"/>
    <n v="7"/>
    <d v="2026-05-30T00:00:00"/>
    <x v="23"/>
    <s v="2026"/>
    <s v="May"/>
    <n v="0"/>
    <n v="13483"/>
    <n v="0"/>
    <n v="0"/>
    <s v="Yes"/>
  </r>
  <r>
    <s v="RM913"/>
    <n v="26"/>
    <x v="1"/>
    <x v="0"/>
    <s v="Travel_Rarely"/>
    <n v="583"/>
    <x v="0"/>
    <x v="12"/>
    <x v="1"/>
    <x v="0"/>
    <n v="1"/>
    <n v="1275"/>
    <x v="0"/>
    <x v="0"/>
    <n v="53"/>
    <n v="3"/>
    <x v="0"/>
    <x v="2"/>
    <x v="2"/>
    <x v="0"/>
    <x v="146"/>
    <x v="0"/>
    <n v="9973"/>
    <n v="1"/>
    <s v="Y"/>
    <s v="Yes"/>
    <n v="20"/>
    <x v="3"/>
    <n v="2"/>
    <n v="80"/>
    <n v="0"/>
    <n v="8"/>
    <n v="2"/>
    <x v="3"/>
    <n v="2"/>
    <n v="2"/>
    <d v="2026-05-31T00:00:00"/>
    <x v="33"/>
    <s v="2026"/>
    <s v="May"/>
    <n v="6"/>
    <n v="22070"/>
    <n v="6"/>
    <n v="5"/>
    <s v="Yes"/>
  </r>
  <r>
    <s v="RM999"/>
    <n v="26"/>
    <x v="1"/>
    <x v="1"/>
    <s v="Travel_Rarely"/>
    <n v="683"/>
    <x v="0"/>
    <x v="7"/>
    <x v="2"/>
    <x v="1"/>
    <n v="1"/>
    <n v="1407"/>
    <x v="3"/>
    <x v="0"/>
    <n v="36"/>
    <n v="2"/>
    <x v="0"/>
    <x v="2"/>
    <x v="2"/>
    <x v="0"/>
    <x v="147"/>
    <x v="0"/>
    <n v="4050"/>
    <n v="0"/>
    <s v="Y"/>
    <s v="No"/>
    <n v="12"/>
    <x v="3"/>
    <n v="4"/>
    <n v="80"/>
    <n v="0"/>
    <n v="5"/>
    <n v="2"/>
    <x v="0"/>
    <n v="1"/>
    <n v="1"/>
    <d v="2026-06-01T00:00:00"/>
    <x v="13"/>
    <s v="2026"/>
    <s v="June"/>
    <n v="19"/>
    <n v="5435"/>
    <n v="7"/>
    <n v="1"/>
    <s v="Yes"/>
  </r>
  <r>
    <s v="RM1005"/>
    <n v="26"/>
    <x v="1"/>
    <x v="1"/>
    <s v="Travel_Rarely"/>
    <n v="652"/>
    <x v="0"/>
    <x v="17"/>
    <x v="0"/>
    <x v="4"/>
    <n v="1"/>
    <n v="1417"/>
    <x v="0"/>
    <x v="0"/>
    <n v="100"/>
    <n v="4"/>
    <x v="0"/>
    <x v="0"/>
    <x v="3"/>
    <x v="0"/>
    <x v="148"/>
    <x v="0"/>
    <n v="23577"/>
    <n v="0"/>
    <s v="Y"/>
    <s v="No"/>
    <n v="12"/>
    <x v="3"/>
    <n v="4"/>
    <n v="80"/>
    <n v="0"/>
    <n v="8"/>
    <n v="2"/>
    <x v="0"/>
    <n v="0"/>
    <n v="7"/>
    <d v="2026-06-02T00:00:00"/>
    <x v="8"/>
    <s v="2026"/>
    <s v="June"/>
    <n v="5"/>
    <n v="9419"/>
    <n v="0"/>
    <n v="0"/>
    <s v="Yes"/>
  </r>
  <r>
    <s v="RM1119"/>
    <n v="26"/>
    <x v="1"/>
    <x v="1"/>
    <s v="Travel_Rarely"/>
    <n v="474"/>
    <x v="0"/>
    <x v="0"/>
    <x v="0"/>
    <x v="0"/>
    <n v="1"/>
    <n v="1581"/>
    <x v="3"/>
    <x v="1"/>
    <n v="89"/>
    <n v="3"/>
    <x v="0"/>
    <x v="2"/>
    <x v="2"/>
    <x v="2"/>
    <x v="149"/>
    <x v="0"/>
    <n v="11133"/>
    <n v="1"/>
    <s v="Y"/>
    <s v="No"/>
    <n v="21"/>
    <x v="3"/>
    <n v="1"/>
    <n v="80"/>
    <n v="0"/>
    <n v="1"/>
    <n v="5"/>
    <x v="0"/>
    <n v="0"/>
    <n v="0"/>
    <d v="2026-06-03T00:00:00"/>
    <x v="25"/>
    <s v="2026"/>
    <s v="June"/>
    <n v="1"/>
    <n v="8058"/>
    <n v="0"/>
    <n v="0"/>
    <s v="Yes"/>
  </r>
  <r>
    <s v="RM1207"/>
    <n v="26"/>
    <x v="1"/>
    <x v="1"/>
    <s v="Non-Travel"/>
    <n v="786"/>
    <x v="0"/>
    <x v="17"/>
    <x v="0"/>
    <x v="1"/>
    <n v="1"/>
    <n v="1693"/>
    <x v="1"/>
    <x v="0"/>
    <n v="76"/>
    <n v="3"/>
    <x v="0"/>
    <x v="0"/>
    <x v="2"/>
    <x v="0"/>
    <x v="150"/>
    <x v="0"/>
    <n v="11925"/>
    <n v="1"/>
    <s v="Y"/>
    <s v="No"/>
    <n v="20"/>
    <x v="3"/>
    <n v="3"/>
    <n v="80"/>
    <n v="0"/>
    <n v="7"/>
    <n v="5"/>
    <x v="0"/>
    <n v="5"/>
    <n v="7"/>
    <d v="2026-06-04T00:00:00"/>
    <x v="8"/>
    <s v="2026"/>
    <s v="June"/>
    <n v="2"/>
    <n v="13174"/>
    <n v="0"/>
    <n v="0"/>
    <s v="Yes"/>
  </r>
  <r>
    <s v="RM1225"/>
    <n v="26"/>
    <x v="1"/>
    <x v="1"/>
    <s v="Travel_Rarely"/>
    <n v="390"/>
    <x v="0"/>
    <x v="24"/>
    <x v="3"/>
    <x v="1"/>
    <n v="1"/>
    <n v="1718"/>
    <x v="1"/>
    <x v="0"/>
    <n v="62"/>
    <n v="1"/>
    <x v="0"/>
    <x v="0"/>
    <x v="0"/>
    <x v="2"/>
    <x v="151"/>
    <x v="0"/>
    <n v="6217"/>
    <n v="1"/>
    <s v="Y"/>
    <s v="No"/>
    <n v="15"/>
    <x v="3"/>
    <n v="3"/>
    <n v="80"/>
    <n v="3"/>
    <n v="3"/>
    <n v="3"/>
    <x v="1"/>
    <n v="0"/>
    <n v="2"/>
    <d v="2026-06-05T00:00:00"/>
    <x v="33"/>
    <s v="2026"/>
    <s v="June"/>
    <n v="10"/>
    <n v="16388"/>
    <n v="4"/>
    <n v="0"/>
    <s v="Yes"/>
  </r>
  <r>
    <s v="RM1298"/>
    <n v="26"/>
    <x v="1"/>
    <x v="0"/>
    <s v="Travel_Rarely"/>
    <n v="920"/>
    <x v="3"/>
    <x v="21"/>
    <x v="1"/>
    <x v="1"/>
    <n v="1"/>
    <n v="1818"/>
    <x v="1"/>
    <x v="1"/>
    <n v="69"/>
    <n v="3"/>
    <x v="0"/>
    <x v="3"/>
    <x v="1"/>
    <x v="2"/>
    <x v="152"/>
    <x v="0"/>
    <n v="6889"/>
    <n v="0"/>
    <s v="Y"/>
    <s v="Yes"/>
    <n v="11"/>
    <x v="3"/>
    <n v="3"/>
    <n v="80"/>
    <n v="0"/>
    <n v="6"/>
    <n v="3"/>
    <x v="0"/>
    <n v="1"/>
    <n v="4"/>
    <d v="2026-06-06T00:00:00"/>
    <x v="12"/>
    <s v="2026"/>
    <s v="June"/>
    <n v="13"/>
    <n v="6129"/>
    <n v="4"/>
    <n v="4"/>
    <s v="Yes"/>
  </r>
  <r>
    <s v="RM1310"/>
    <n v="26"/>
    <x v="1"/>
    <x v="1"/>
    <s v="Travel_Rarely"/>
    <n v="572"/>
    <x v="2"/>
    <x v="1"/>
    <x v="0"/>
    <x v="1"/>
    <n v="1"/>
    <n v="1836"/>
    <x v="0"/>
    <x v="0"/>
    <n v="46"/>
    <n v="3"/>
    <x v="1"/>
    <x v="5"/>
    <x v="2"/>
    <x v="0"/>
    <x v="153"/>
    <x v="0"/>
    <n v="9125"/>
    <n v="1"/>
    <s v="Y"/>
    <s v="No"/>
    <n v="13"/>
    <x v="3"/>
    <n v="1"/>
    <n v="80"/>
    <n v="0"/>
    <n v="5"/>
    <n v="4"/>
    <x v="0"/>
    <n v="1"/>
    <n v="2"/>
    <d v="2026-06-07T00:00:00"/>
    <x v="27"/>
    <s v="2026"/>
    <s v="June"/>
    <n v="22"/>
    <n v="7793"/>
    <n v="1"/>
    <n v="0"/>
    <s v="Yes"/>
  </r>
  <r>
    <s v="RM1350"/>
    <n v="26"/>
    <x v="1"/>
    <x v="0"/>
    <s v="Travel_Rarely"/>
    <n v="482"/>
    <x v="3"/>
    <x v="4"/>
    <x v="1"/>
    <x v="0"/>
    <n v="1"/>
    <n v="1893"/>
    <x v="2"/>
    <x v="1"/>
    <n v="90"/>
    <n v="2"/>
    <x v="0"/>
    <x v="2"/>
    <x v="0"/>
    <x v="2"/>
    <x v="154"/>
    <x v="0"/>
    <n v="14908"/>
    <n v="1"/>
    <s v="Y"/>
    <s v="Yes"/>
    <n v="13"/>
    <x v="3"/>
    <n v="3"/>
    <n v="80"/>
    <n v="1"/>
    <n v="1"/>
    <n v="3"/>
    <x v="3"/>
    <n v="1"/>
    <n v="0"/>
    <d v="2026-06-08T00:00:00"/>
    <x v="11"/>
    <s v="2026"/>
    <s v="June"/>
    <n v="25"/>
    <n v="5957"/>
    <n v="17"/>
    <n v="10"/>
    <s v="Yes"/>
  </r>
  <r>
    <s v="RM1362"/>
    <n v="26"/>
    <x v="1"/>
    <x v="1"/>
    <s v="Travel_Frequently"/>
    <n v="1096"/>
    <x v="2"/>
    <x v="11"/>
    <x v="0"/>
    <x v="4"/>
    <n v="1"/>
    <n v="1918"/>
    <x v="0"/>
    <x v="0"/>
    <n v="61"/>
    <n v="4"/>
    <x v="0"/>
    <x v="0"/>
    <x v="2"/>
    <x v="2"/>
    <x v="155"/>
    <x v="0"/>
    <n v="7102"/>
    <n v="0"/>
    <s v="Y"/>
    <s v="No"/>
    <n v="18"/>
    <x v="3"/>
    <n v="1"/>
    <n v="80"/>
    <n v="1"/>
    <n v="8"/>
    <n v="3"/>
    <x v="0"/>
    <n v="7"/>
    <n v="7"/>
    <d v="2026-06-09T00:00:00"/>
    <x v="14"/>
    <s v="2026"/>
    <s v="June"/>
    <n v="8"/>
    <n v="3979"/>
    <n v="6"/>
    <n v="5"/>
    <s v="Yes"/>
  </r>
  <r>
    <s v="RM1387"/>
    <n v="26"/>
    <x v="1"/>
    <x v="1"/>
    <s v="Travel_Rarely"/>
    <n v="157"/>
    <x v="3"/>
    <x v="4"/>
    <x v="0"/>
    <x v="1"/>
    <n v="1"/>
    <n v="1952"/>
    <x v="0"/>
    <x v="0"/>
    <n v="95"/>
    <n v="3"/>
    <x v="0"/>
    <x v="0"/>
    <x v="3"/>
    <x v="0"/>
    <x v="156"/>
    <x v="0"/>
    <n v="20006"/>
    <n v="0"/>
    <s v="Y"/>
    <s v="No"/>
    <n v="13"/>
    <x v="3"/>
    <n v="4"/>
    <n v="80"/>
    <n v="0"/>
    <n v="8"/>
    <n v="6"/>
    <x v="3"/>
    <n v="7"/>
    <n v="6"/>
    <d v="2026-06-10T00:00:00"/>
    <x v="21"/>
    <s v="2026"/>
    <s v="June"/>
    <n v="9"/>
    <n v="16947"/>
    <n v="4"/>
    <n v="3"/>
    <s v="Yes"/>
  </r>
  <r>
    <s v="RM1465"/>
    <n v="26"/>
    <x v="1"/>
    <x v="1"/>
    <s v="Travel_Rarely"/>
    <n v="1167"/>
    <x v="2"/>
    <x v="2"/>
    <x v="0"/>
    <x v="4"/>
    <n v="1"/>
    <n v="2060"/>
    <x v="1"/>
    <x v="1"/>
    <n v="30"/>
    <n v="2"/>
    <x v="0"/>
    <x v="1"/>
    <x v="0"/>
    <x v="0"/>
    <x v="157"/>
    <x v="0"/>
    <n v="21378"/>
    <n v="0"/>
    <s v="Y"/>
    <s v="No"/>
    <n v="18"/>
    <x v="3"/>
    <n v="4"/>
    <n v="80"/>
    <n v="0"/>
    <n v="5"/>
    <n v="2"/>
    <x v="0"/>
    <n v="0"/>
    <n v="0"/>
    <d v="2026-06-11T00:00:00"/>
    <x v="41"/>
    <s v="2026"/>
    <s v="June"/>
    <n v="25"/>
    <n v="8736"/>
    <n v="4"/>
    <n v="4"/>
    <s v="Yes"/>
  </r>
  <r>
    <s v="RM1465"/>
    <n v="26"/>
    <x v="1"/>
    <x v="1"/>
    <s v="Travel_Rarely"/>
    <n v="1167"/>
    <x v="3"/>
    <x v="2"/>
    <x v="0"/>
    <x v="4"/>
    <n v="1"/>
    <n v="2060"/>
    <x v="1"/>
    <x v="1"/>
    <n v="30"/>
    <n v="2"/>
    <x v="0"/>
    <x v="1"/>
    <x v="0"/>
    <x v="0"/>
    <x v="157"/>
    <x v="0"/>
    <n v="21378"/>
    <n v="0"/>
    <s v="Y"/>
    <s v="No"/>
    <n v="18"/>
    <x v="3"/>
    <n v="4"/>
    <n v="80"/>
    <n v="0"/>
    <n v="5"/>
    <n v="2"/>
    <x v="0"/>
    <n v="0"/>
    <n v="5"/>
    <d v="2026-06-12T00:00:00"/>
    <x v="22"/>
    <s v="2026"/>
    <s v="June"/>
    <n v="28"/>
    <n v="8286"/>
    <n v="5"/>
    <n v="3"/>
    <s v="Yes"/>
  </r>
  <r>
    <s v="RM005"/>
    <n v="27"/>
    <x v="1"/>
    <x v="1"/>
    <s v="Travel_Rarely"/>
    <n v="591"/>
    <x v="2"/>
    <x v="7"/>
    <x v="2"/>
    <x v="1"/>
    <n v="1"/>
    <n v="7"/>
    <x v="3"/>
    <x v="0"/>
    <n v="40"/>
    <n v="3"/>
    <x v="0"/>
    <x v="0"/>
    <x v="1"/>
    <x v="2"/>
    <x v="158"/>
    <x v="0"/>
    <n v="16632"/>
    <n v="9"/>
    <s v="Y"/>
    <s v="No"/>
    <n v="12"/>
    <x v="3"/>
    <n v="4"/>
    <n v="80"/>
    <n v="1"/>
    <n v="6"/>
    <n v="3"/>
    <x v="0"/>
    <n v="2"/>
    <n v="2"/>
    <d v="2026-06-13T00:00:00"/>
    <x v="7"/>
    <s v="2026"/>
    <s v="June"/>
    <n v="0"/>
    <n v="22346"/>
    <n v="0"/>
    <n v="0"/>
    <s v="Yes"/>
  </r>
  <r>
    <s v="RM042"/>
    <n v="27"/>
    <x v="1"/>
    <x v="1"/>
    <s v="Travel_Rarely"/>
    <n v="1240"/>
    <x v="3"/>
    <x v="7"/>
    <x v="3"/>
    <x v="0"/>
    <n v="1"/>
    <n v="54"/>
    <x v="1"/>
    <x v="1"/>
    <n v="33"/>
    <n v="3"/>
    <x v="0"/>
    <x v="0"/>
    <x v="3"/>
    <x v="1"/>
    <x v="159"/>
    <x v="0"/>
    <n v="19715"/>
    <n v="1"/>
    <s v="Y"/>
    <s v="No"/>
    <n v="13"/>
    <x v="3"/>
    <n v="4"/>
    <n v="80"/>
    <n v="1"/>
    <n v="1"/>
    <n v="6"/>
    <x v="0"/>
    <n v="0"/>
    <n v="0"/>
    <d v="2026-06-14T00:00:00"/>
    <x v="29"/>
    <s v="2026"/>
    <s v="June"/>
    <n v="23"/>
    <n v="13985"/>
    <n v="17"/>
    <n v="9"/>
    <s v="Yes"/>
  </r>
  <r>
    <s v="RM044"/>
    <n v="27"/>
    <x v="1"/>
    <x v="1"/>
    <s v="Travel_Frequently"/>
    <n v="994"/>
    <x v="2"/>
    <x v="3"/>
    <x v="0"/>
    <x v="0"/>
    <n v="1"/>
    <n v="56"/>
    <x v="1"/>
    <x v="0"/>
    <n v="37"/>
    <n v="3"/>
    <x v="2"/>
    <x v="5"/>
    <x v="0"/>
    <x v="0"/>
    <x v="160"/>
    <x v="1"/>
    <n v="2975"/>
    <n v="1"/>
    <s v="Y"/>
    <s v="No"/>
    <n v="15"/>
    <x v="3"/>
    <n v="4"/>
    <n v="80"/>
    <n v="0"/>
    <n v="9"/>
    <n v="0"/>
    <x v="0"/>
    <n v="1"/>
    <n v="7"/>
    <d v="2026-06-15T00:00:00"/>
    <x v="22"/>
    <s v="2026"/>
    <s v="June"/>
    <n v="18"/>
    <n v="23559"/>
    <n v="8"/>
    <n v="6"/>
    <s v="Yes"/>
  </r>
  <r>
    <s v="RM162"/>
    <n v="27"/>
    <x v="1"/>
    <x v="1"/>
    <s v="Non-Travel"/>
    <n v="691"/>
    <x v="3"/>
    <x v="9"/>
    <x v="0"/>
    <x v="1"/>
    <n v="1"/>
    <n v="218"/>
    <x v="1"/>
    <x v="0"/>
    <n v="57"/>
    <n v="3"/>
    <x v="0"/>
    <x v="2"/>
    <x v="1"/>
    <x v="1"/>
    <x v="161"/>
    <x v="0"/>
    <n v="5970"/>
    <n v="6"/>
    <s v="Y"/>
    <s v="No"/>
    <n v="18"/>
    <x v="3"/>
    <n v="4"/>
    <n v="80"/>
    <n v="1"/>
    <n v="6"/>
    <n v="1"/>
    <x v="2"/>
    <n v="2"/>
    <n v="2"/>
    <d v="2026-06-16T00:00:00"/>
    <x v="26"/>
    <s v="2026"/>
    <s v="June"/>
    <n v="5"/>
    <n v="9732"/>
    <n v="5"/>
    <n v="2"/>
    <s v="Yes"/>
  </r>
  <r>
    <s v="RM165"/>
    <n v="27"/>
    <x v="1"/>
    <x v="0"/>
    <s v="Non-Travel"/>
    <n v="1450"/>
    <x v="2"/>
    <x v="0"/>
    <x v="0"/>
    <x v="1"/>
    <n v="1"/>
    <n v="224"/>
    <x v="0"/>
    <x v="0"/>
    <n v="79"/>
    <n v="2"/>
    <x v="0"/>
    <x v="2"/>
    <x v="0"/>
    <x v="1"/>
    <x v="162"/>
    <x v="0"/>
    <n v="25326"/>
    <n v="1"/>
    <s v="Y"/>
    <s v="Yes"/>
    <n v="15"/>
    <x v="3"/>
    <n v="4"/>
    <n v="80"/>
    <n v="1"/>
    <n v="1"/>
    <n v="2"/>
    <x v="3"/>
    <n v="0"/>
    <n v="1"/>
    <d v="2026-06-17T00:00:00"/>
    <x v="39"/>
    <s v="2026"/>
    <s v="June"/>
    <n v="16"/>
    <n v="9013"/>
    <n v="9"/>
    <n v="6"/>
    <s v="Yes"/>
  </r>
  <r>
    <s v="RM171"/>
    <n v="27"/>
    <x v="1"/>
    <x v="0"/>
    <s v="Travel_Rarely"/>
    <n v="1157"/>
    <x v="3"/>
    <x v="24"/>
    <x v="0"/>
    <x v="3"/>
    <n v="1"/>
    <n v="233"/>
    <x v="0"/>
    <x v="0"/>
    <n v="51"/>
    <n v="3"/>
    <x v="0"/>
    <x v="2"/>
    <x v="1"/>
    <x v="2"/>
    <x v="163"/>
    <x v="0"/>
    <n v="13364"/>
    <n v="0"/>
    <s v="Y"/>
    <s v="Yes"/>
    <n v="16"/>
    <x v="1"/>
    <n v="4"/>
    <n v="80"/>
    <n v="1"/>
    <n v="6"/>
    <n v="3"/>
    <x v="3"/>
    <n v="1"/>
    <n v="1"/>
    <d v="2026-06-18T00:00:00"/>
    <x v="37"/>
    <s v="2026"/>
    <s v="June"/>
    <n v="6"/>
    <n v="19012"/>
    <n v="6"/>
    <n v="6"/>
    <s v="Yes"/>
  </r>
  <r>
    <s v="RM192"/>
    <n v="27"/>
    <x v="1"/>
    <x v="1"/>
    <s v="Travel_Rarely"/>
    <n v="894"/>
    <x v="2"/>
    <x v="9"/>
    <x v="0"/>
    <x v="1"/>
    <n v="1"/>
    <n v="260"/>
    <x v="1"/>
    <x v="1"/>
    <n v="99"/>
    <n v="3"/>
    <x v="0"/>
    <x v="2"/>
    <x v="1"/>
    <x v="0"/>
    <x v="164"/>
    <x v="0"/>
    <n v="11781"/>
    <n v="1"/>
    <s v="Y"/>
    <s v="No"/>
    <n v="16"/>
    <x v="1"/>
    <n v="4"/>
    <n v="80"/>
    <n v="0"/>
    <n v="7"/>
    <n v="2"/>
    <x v="3"/>
    <n v="0"/>
    <n v="3"/>
    <d v="2026-06-19T00:00:00"/>
    <x v="34"/>
    <s v="2026"/>
    <s v="June"/>
    <n v="12"/>
    <n v="14940"/>
    <n v="0"/>
    <n v="0"/>
    <s v="Yes"/>
  </r>
  <r>
    <s v="RM201"/>
    <n v="27"/>
    <x v="1"/>
    <x v="1"/>
    <s v="Travel_Frequently"/>
    <n v="472"/>
    <x v="3"/>
    <x v="4"/>
    <x v="2"/>
    <x v="3"/>
    <n v="1"/>
    <n v="274"/>
    <x v="0"/>
    <x v="0"/>
    <n v="60"/>
    <n v="2"/>
    <x v="1"/>
    <x v="4"/>
    <x v="3"/>
    <x v="2"/>
    <x v="165"/>
    <x v="0"/>
    <n v="9679"/>
    <n v="5"/>
    <s v="Y"/>
    <s v="No"/>
    <n v="19"/>
    <x v="1"/>
    <n v="3"/>
    <n v="80"/>
    <n v="1"/>
    <n v="6"/>
    <n v="1"/>
    <x v="0"/>
    <n v="2"/>
    <n v="0"/>
    <d v="2026-06-20T00:00:00"/>
    <x v="22"/>
    <s v="2026"/>
    <s v="June"/>
    <n v="22"/>
    <n v="9584"/>
    <n v="6"/>
    <n v="1"/>
    <s v="Yes"/>
  </r>
  <r>
    <s v="RM213"/>
    <n v="27"/>
    <x v="1"/>
    <x v="1"/>
    <s v="Travel_Frequently"/>
    <n v="1242"/>
    <x v="2"/>
    <x v="21"/>
    <x v="0"/>
    <x v="0"/>
    <n v="1"/>
    <n v="293"/>
    <x v="1"/>
    <x v="1"/>
    <n v="90"/>
    <n v="3"/>
    <x v="1"/>
    <x v="5"/>
    <x v="0"/>
    <x v="0"/>
    <x v="166"/>
    <x v="1"/>
    <n v="12916"/>
    <n v="1"/>
    <s v="Y"/>
    <s v="No"/>
    <n v="14"/>
    <x v="1"/>
    <n v="4"/>
    <n v="80"/>
    <n v="0"/>
    <n v="7"/>
    <n v="2"/>
    <x v="0"/>
    <n v="0"/>
    <n v="7"/>
    <d v="2026-06-21T00:00:00"/>
    <x v="10"/>
    <s v="2026"/>
    <s v="June"/>
    <n v="6"/>
    <n v="7837"/>
    <n v="3"/>
    <n v="3"/>
    <s v="Yes"/>
  </r>
  <r>
    <s v="RM319"/>
    <n v="27"/>
    <x v="1"/>
    <x v="0"/>
    <s v="Travel_Rarely"/>
    <n v="1220"/>
    <x v="3"/>
    <x v="2"/>
    <x v="0"/>
    <x v="0"/>
    <n v="1"/>
    <n v="434"/>
    <x v="0"/>
    <x v="1"/>
    <n v="85"/>
    <n v="3"/>
    <x v="0"/>
    <x v="2"/>
    <x v="1"/>
    <x v="0"/>
    <x v="167"/>
    <x v="0"/>
    <n v="20938"/>
    <n v="1"/>
    <s v="Y"/>
    <s v="Yes"/>
    <n v="12"/>
    <x v="1"/>
    <n v="2"/>
    <n v="80"/>
    <n v="0"/>
    <n v="4"/>
    <n v="2"/>
    <x v="3"/>
    <n v="1"/>
    <n v="2"/>
    <d v="2026-06-22T00:00:00"/>
    <x v="10"/>
    <s v="2026"/>
    <s v="June"/>
    <n v="1"/>
    <n v="10406"/>
    <n v="1"/>
    <n v="0"/>
    <s v="Yes"/>
  </r>
  <r>
    <s v="RM321"/>
    <n v="27"/>
    <x v="1"/>
    <x v="0"/>
    <s v="Travel_Rarely"/>
    <n v="1377"/>
    <x v="2"/>
    <x v="7"/>
    <x v="0"/>
    <x v="0"/>
    <n v="1"/>
    <n v="437"/>
    <x v="1"/>
    <x v="0"/>
    <n v="74"/>
    <n v="3"/>
    <x v="1"/>
    <x v="5"/>
    <x v="0"/>
    <x v="0"/>
    <x v="168"/>
    <x v="0"/>
    <n v="5242"/>
    <n v="1"/>
    <s v="Y"/>
    <s v="Yes"/>
    <n v="11"/>
    <x v="1"/>
    <n v="1"/>
    <n v="80"/>
    <n v="0"/>
    <n v="5"/>
    <n v="3"/>
    <x v="0"/>
    <n v="0"/>
    <n v="4"/>
    <d v="2026-06-23T00:00:00"/>
    <x v="10"/>
    <s v="2026"/>
    <s v="June"/>
    <n v="7"/>
    <n v="6805"/>
    <n v="2"/>
    <n v="0"/>
    <s v="Yes"/>
  </r>
  <r>
    <s v="RM332"/>
    <n v="27"/>
    <x v="1"/>
    <x v="0"/>
    <s v="Non-Travel"/>
    <n v="210"/>
    <x v="3"/>
    <x v="4"/>
    <x v="2"/>
    <x v="2"/>
    <n v="1"/>
    <n v="449"/>
    <x v="0"/>
    <x v="0"/>
    <n v="73"/>
    <n v="3"/>
    <x v="1"/>
    <x v="5"/>
    <x v="1"/>
    <x v="2"/>
    <x v="169"/>
    <x v="1"/>
    <n v="22107"/>
    <n v="0"/>
    <s v="Y"/>
    <s v="Yes"/>
    <n v="13"/>
    <x v="1"/>
    <n v="4"/>
    <n v="80"/>
    <n v="1"/>
    <n v="6"/>
    <n v="0"/>
    <x v="0"/>
    <n v="1"/>
    <n v="4"/>
    <d v="2026-06-24T00:00:00"/>
    <x v="25"/>
    <s v="2026"/>
    <s v="June"/>
    <n v="0"/>
    <n v="12171"/>
    <n v="0"/>
    <n v="0"/>
    <s v="Yes"/>
  </r>
  <r>
    <s v="RM340"/>
    <n v="27"/>
    <x v="1"/>
    <x v="1"/>
    <s v="Travel_Rarely"/>
    <n v="1130"/>
    <x v="2"/>
    <x v="3"/>
    <x v="3"/>
    <x v="2"/>
    <n v="1"/>
    <n v="458"/>
    <x v="2"/>
    <x v="1"/>
    <n v="56"/>
    <n v="3"/>
    <x v="1"/>
    <x v="5"/>
    <x v="1"/>
    <x v="2"/>
    <x v="170"/>
    <x v="1"/>
    <n v="3415"/>
    <n v="1"/>
    <s v="Y"/>
    <s v="No"/>
    <n v="18"/>
    <x v="1"/>
    <n v="1"/>
    <n v="80"/>
    <n v="1"/>
    <n v="8"/>
    <n v="3"/>
    <x v="0"/>
    <n v="0"/>
    <n v="7"/>
    <d v="2026-06-25T00:00:00"/>
    <x v="31"/>
    <s v="2026"/>
    <s v="June"/>
    <n v="1"/>
    <n v="14910"/>
    <n v="0"/>
    <n v="0"/>
    <s v="Yes"/>
  </r>
  <r>
    <s v="RM374"/>
    <n v="27"/>
    <x v="1"/>
    <x v="1"/>
    <s v="Travel_Rarely"/>
    <n v="1469"/>
    <x v="3"/>
    <x v="4"/>
    <x v="1"/>
    <x v="1"/>
    <n v="1"/>
    <n v="497"/>
    <x v="1"/>
    <x v="0"/>
    <n v="82"/>
    <n v="3"/>
    <x v="0"/>
    <x v="0"/>
    <x v="1"/>
    <x v="1"/>
    <x v="171"/>
    <x v="0"/>
    <n v="17881"/>
    <n v="1"/>
    <s v="Y"/>
    <s v="No"/>
    <n v="11"/>
    <x v="1"/>
    <n v="2"/>
    <n v="80"/>
    <n v="1"/>
    <n v="5"/>
    <n v="2"/>
    <x v="0"/>
    <n v="0"/>
    <n v="4"/>
    <d v="2026-06-26T00:00:00"/>
    <x v="36"/>
    <s v="2026"/>
    <s v="June"/>
    <n v="16"/>
    <n v="15315"/>
    <n v="16"/>
    <n v="3"/>
    <s v="Yes"/>
  </r>
  <r>
    <s v="RM486"/>
    <n v="27"/>
    <x v="1"/>
    <x v="1"/>
    <s v="Travel_Rarely"/>
    <n v="798"/>
    <x v="2"/>
    <x v="11"/>
    <x v="3"/>
    <x v="1"/>
    <n v="1"/>
    <n v="655"/>
    <x v="3"/>
    <x v="1"/>
    <n v="66"/>
    <n v="2"/>
    <x v="0"/>
    <x v="2"/>
    <x v="0"/>
    <x v="1"/>
    <x v="118"/>
    <x v="0"/>
    <n v="5013"/>
    <n v="0"/>
    <s v="Y"/>
    <s v="No"/>
    <n v="12"/>
    <x v="1"/>
    <n v="3"/>
    <n v="80"/>
    <n v="2"/>
    <n v="6"/>
    <n v="5"/>
    <x v="3"/>
    <n v="0"/>
    <n v="3"/>
    <d v="2026-06-27T00:00:00"/>
    <x v="36"/>
    <s v="2026"/>
    <s v="June"/>
    <n v="8"/>
    <n v="6693"/>
    <n v="0"/>
    <n v="0"/>
    <s v="Yes"/>
  </r>
  <r>
    <s v="RM496"/>
    <n v="27"/>
    <x v="1"/>
    <x v="0"/>
    <s v="Travel_Rarely"/>
    <n v="1420"/>
    <x v="3"/>
    <x v="7"/>
    <x v="2"/>
    <x v="2"/>
    <n v="1"/>
    <n v="667"/>
    <x v="0"/>
    <x v="0"/>
    <n v="85"/>
    <n v="3"/>
    <x v="0"/>
    <x v="1"/>
    <x v="3"/>
    <x v="1"/>
    <x v="172"/>
    <x v="0"/>
    <n v="16346"/>
    <n v="0"/>
    <s v="Y"/>
    <s v="No"/>
    <n v="11"/>
    <x v="1"/>
    <n v="2"/>
    <n v="80"/>
    <n v="1"/>
    <n v="5"/>
    <n v="3"/>
    <x v="0"/>
    <n v="0"/>
    <n v="2"/>
    <d v="2026-06-28T00:00:00"/>
    <x v="11"/>
    <s v="2026"/>
    <s v="June"/>
    <n v="35"/>
    <n v="18696"/>
    <n v="0"/>
    <n v="0"/>
    <s v="Yes"/>
  </r>
  <r>
    <s v="RM513"/>
    <n v="27"/>
    <x v="1"/>
    <x v="1"/>
    <s v="Travel_Rarely"/>
    <n v="1115"/>
    <x v="2"/>
    <x v="0"/>
    <x v="3"/>
    <x v="1"/>
    <n v="1"/>
    <n v="700"/>
    <x v="3"/>
    <x v="0"/>
    <n v="54"/>
    <n v="2"/>
    <x v="0"/>
    <x v="2"/>
    <x v="2"/>
    <x v="0"/>
    <x v="173"/>
    <x v="0"/>
    <n v="15174"/>
    <n v="0"/>
    <s v="Y"/>
    <s v="No"/>
    <n v="13"/>
    <x v="1"/>
    <n v="4"/>
    <n v="80"/>
    <n v="0"/>
    <n v="5"/>
    <n v="0"/>
    <x v="0"/>
    <n v="1"/>
    <n v="1"/>
    <d v="2026-06-29T00:00:00"/>
    <x v="29"/>
    <s v="2026"/>
    <s v="June"/>
    <n v="14"/>
    <n v="14867"/>
    <n v="0"/>
    <n v="0"/>
    <s v="Yes"/>
  </r>
  <r>
    <s v="RM522"/>
    <n v="27"/>
    <x v="1"/>
    <x v="0"/>
    <s v="Travel_Frequently"/>
    <n v="1410"/>
    <x v="3"/>
    <x v="0"/>
    <x v="2"/>
    <x v="1"/>
    <n v="1"/>
    <n v="714"/>
    <x v="1"/>
    <x v="1"/>
    <n v="71"/>
    <n v="4"/>
    <x v="1"/>
    <x v="5"/>
    <x v="2"/>
    <x v="1"/>
    <x v="174"/>
    <x v="0"/>
    <n v="16673"/>
    <n v="1"/>
    <s v="Y"/>
    <s v="Yes"/>
    <n v="20"/>
    <x v="2"/>
    <n v="2"/>
    <n v="80"/>
    <n v="2"/>
    <n v="6"/>
    <n v="3"/>
    <x v="0"/>
    <n v="0"/>
    <n v="4"/>
    <d v="2026-06-30T00:00:00"/>
    <x v="5"/>
    <s v="2026"/>
    <s v="June"/>
    <n v="26"/>
    <n v="15728"/>
    <n v="25"/>
    <n v="6"/>
    <s v="Yes"/>
  </r>
  <r>
    <s v="RM531"/>
    <n v="27"/>
    <x v="1"/>
    <x v="1"/>
    <s v="Travel_Rarely"/>
    <n v="608"/>
    <x v="2"/>
    <x v="4"/>
    <x v="1"/>
    <x v="0"/>
    <n v="1"/>
    <n v="725"/>
    <x v="0"/>
    <x v="1"/>
    <n v="68"/>
    <n v="3"/>
    <x v="2"/>
    <x v="4"/>
    <x v="3"/>
    <x v="2"/>
    <x v="175"/>
    <x v="1"/>
    <n v="6009"/>
    <n v="1"/>
    <s v="Y"/>
    <s v="No"/>
    <n v="11"/>
    <x v="1"/>
    <n v="4"/>
    <n v="80"/>
    <n v="0"/>
    <n v="9"/>
    <n v="3"/>
    <x v="0"/>
    <n v="0"/>
    <n v="7"/>
    <d v="2026-07-01T00:00:00"/>
    <x v="1"/>
    <s v="2026"/>
    <s v="July"/>
    <n v="11"/>
    <n v="23549"/>
    <n v="11"/>
    <n v="2"/>
    <s v="Yes"/>
  </r>
  <r>
    <s v="RM538"/>
    <n v="27"/>
    <x v="1"/>
    <x v="1"/>
    <s v="Travel_Frequently"/>
    <n v="294"/>
    <x v="3"/>
    <x v="1"/>
    <x v="1"/>
    <x v="0"/>
    <n v="1"/>
    <n v="733"/>
    <x v="1"/>
    <x v="0"/>
    <n v="32"/>
    <n v="3"/>
    <x v="2"/>
    <x v="4"/>
    <x v="3"/>
    <x v="1"/>
    <x v="176"/>
    <x v="1"/>
    <n v="4809"/>
    <n v="1"/>
    <s v="Y"/>
    <s v="No"/>
    <n v="21"/>
    <x v="2"/>
    <n v="3"/>
    <n v="80"/>
    <n v="2"/>
    <n v="9"/>
    <n v="4"/>
    <x v="3"/>
    <n v="1"/>
    <n v="7"/>
    <d v="2026-07-02T00:00:00"/>
    <x v="11"/>
    <s v="2026"/>
    <s v="July"/>
    <n v="13"/>
    <n v="10007"/>
    <n v="3"/>
    <n v="1"/>
    <s v="Yes"/>
  </r>
  <r>
    <s v="RM555"/>
    <n v="27"/>
    <x v="1"/>
    <x v="1"/>
    <s v="Travel_Rarely"/>
    <n v="975"/>
    <x v="2"/>
    <x v="17"/>
    <x v="0"/>
    <x v="1"/>
    <n v="1"/>
    <n v="764"/>
    <x v="1"/>
    <x v="1"/>
    <n v="55"/>
    <n v="2"/>
    <x v="1"/>
    <x v="6"/>
    <x v="3"/>
    <x v="0"/>
    <x v="177"/>
    <x v="1"/>
    <n v="23398"/>
    <n v="8"/>
    <s v="Y"/>
    <s v="No"/>
    <n v="19"/>
    <x v="1"/>
    <n v="1"/>
    <n v="80"/>
    <n v="0"/>
    <n v="9"/>
    <n v="2"/>
    <x v="2"/>
    <n v="0"/>
    <n v="7"/>
    <d v="2026-07-03T00:00:00"/>
    <x v="8"/>
    <s v="2026"/>
    <s v="July"/>
    <n v="0"/>
    <n v="7666"/>
    <n v="0"/>
    <n v="0"/>
    <s v="Yes"/>
  </r>
  <r>
    <s v="RM577"/>
    <n v="27"/>
    <x v="1"/>
    <x v="1"/>
    <s v="Travel_Frequently"/>
    <n v="829"/>
    <x v="3"/>
    <x v="3"/>
    <x v="2"/>
    <x v="2"/>
    <n v="1"/>
    <n v="800"/>
    <x v="0"/>
    <x v="0"/>
    <n v="84"/>
    <n v="3"/>
    <x v="1"/>
    <x v="5"/>
    <x v="2"/>
    <x v="2"/>
    <x v="178"/>
    <x v="0"/>
    <n v="24008"/>
    <n v="0"/>
    <s v="Y"/>
    <s v="No"/>
    <n v="19"/>
    <x v="1"/>
    <n v="2"/>
    <n v="80"/>
    <n v="1"/>
    <n v="5"/>
    <n v="3"/>
    <x v="0"/>
    <n v="1"/>
    <n v="1"/>
    <d v="2026-07-04T00:00:00"/>
    <x v="2"/>
    <s v="2026"/>
    <s v="July"/>
    <n v="1"/>
    <n v="5127"/>
    <n v="1"/>
    <n v="1"/>
    <s v="Yes"/>
  </r>
  <r>
    <s v="RM611"/>
    <n v="27"/>
    <x v="1"/>
    <x v="0"/>
    <s v="Travel_Rarely"/>
    <n v="269"/>
    <x v="2"/>
    <x v="2"/>
    <x v="2"/>
    <x v="3"/>
    <n v="1"/>
    <n v="844"/>
    <x v="0"/>
    <x v="0"/>
    <n v="42"/>
    <n v="2"/>
    <x v="2"/>
    <x v="7"/>
    <x v="2"/>
    <x v="1"/>
    <x v="179"/>
    <x v="2"/>
    <n v="8842"/>
    <n v="1"/>
    <s v="Y"/>
    <s v="Yes"/>
    <n v="16"/>
    <x v="1"/>
    <n v="2"/>
    <n v="80"/>
    <n v="1"/>
    <n v="9"/>
    <n v="3"/>
    <x v="0"/>
    <n v="0"/>
    <n v="8"/>
    <d v="2026-07-05T00:00:00"/>
    <x v="6"/>
    <s v="2026"/>
    <s v="July"/>
    <n v="1"/>
    <n v="21178"/>
    <n v="0"/>
    <n v="0"/>
    <s v="Yes"/>
  </r>
  <r>
    <s v="RM616"/>
    <n v="27"/>
    <x v="1"/>
    <x v="1"/>
    <s v="Non-Travel"/>
    <n v="443"/>
    <x v="3"/>
    <x v="0"/>
    <x v="0"/>
    <x v="1"/>
    <n v="1"/>
    <n v="850"/>
    <x v="1"/>
    <x v="0"/>
    <n v="50"/>
    <n v="3"/>
    <x v="0"/>
    <x v="2"/>
    <x v="2"/>
    <x v="2"/>
    <x v="180"/>
    <x v="0"/>
    <n v="16571"/>
    <n v="1"/>
    <s v="Y"/>
    <s v="No"/>
    <n v="11"/>
    <x v="1"/>
    <n v="3"/>
    <n v="80"/>
    <n v="3"/>
    <n v="0"/>
    <n v="6"/>
    <x v="3"/>
    <n v="0"/>
    <n v="0"/>
    <d v="2026-07-06T00:00:00"/>
    <x v="13"/>
    <s v="2026"/>
    <s v="July"/>
    <n v="16"/>
    <n v="20823"/>
    <n v="7"/>
    <n v="2"/>
    <s v="Yes"/>
  </r>
  <r>
    <s v="RM671"/>
    <n v="27"/>
    <x v="1"/>
    <x v="1"/>
    <s v="Travel_Rarely"/>
    <n v="618"/>
    <x v="2"/>
    <x v="12"/>
    <x v="0"/>
    <x v="0"/>
    <n v="1"/>
    <n v="933"/>
    <x v="2"/>
    <x v="1"/>
    <n v="76"/>
    <n v="3"/>
    <x v="0"/>
    <x v="2"/>
    <x v="0"/>
    <x v="0"/>
    <x v="181"/>
    <x v="0"/>
    <n v="17808"/>
    <n v="1"/>
    <s v="Y"/>
    <s v="No"/>
    <n v="19"/>
    <x v="1"/>
    <n v="3"/>
    <n v="80"/>
    <n v="0"/>
    <n v="1"/>
    <n v="2"/>
    <x v="0"/>
    <n v="0"/>
    <n v="0"/>
    <d v="2026-07-07T00:00:00"/>
    <x v="3"/>
    <s v="2026"/>
    <s v="July"/>
    <n v="7"/>
    <n v="20680"/>
    <n v="0"/>
    <n v="0"/>
    <s v="Yes"/>
  </r>
  <r>
    <s v="RM718"/>
    <n v="27"/>
    <x v="1"/>
    <x v="1"/>
    <s v="Travel_Rarely"/>
    <n v="1134"/>
    <x v="3"/>
    <x v="18"/>
    <x v="3"/>
    <x v="3"/>
    <n v="1"/>
    <n v="1001"/>
    <x v="0"/>
    <x v="1"/>
    <n v="37"/>
    <n v="3"/>
    <x v="0"/>
    <x v="0"/>
    <x v="1"/>
    <x v="2"/>
    <x v="182"/>
    <x v="0"/>
    <n v="12086"/>
    <n v="9"/>
    <s v="Y"/>
    <s v="No"/>
    <n v="14"/>
    <x v="1"/>
    <n v="2"/>
    <n v="80"/>
    <n v="1"/>
    <n v="4"/>
    <n v="2"/>
    <x v="0"/>
    <n v="2"/>
    <n v="2"/>
    <d v="2026-07-08T00:00:00"/>
    <x v="29"/>
    <s v="2026"/>
    <s v="July"/>
    <n v="40"/>
    <n v="11086"/>
    <n v="24"/>
    <n v="6"/>
    <s v="Yes"/>
  </r>
  <r>
    <s v="RM740"/>
    <n v="27"/>
    <x v="1"/>
    <x v="1"/>
    <s v="Travel_Rarely"/>
    <n v="1055"/>
    <x v="2"/>
    <x v="7"/>
    <x v="3"/>
    <x v="0"/>
    <n v="1"/>
    <n v="1027"/>
    <x v="3"/>
    <x v="1"/>
    <n v="47"/>
    <n v="3"/>
    <x v="1"/>
    <x v="4"/>
    <x v="2"/>
    <x v="2"/>
    <x v="183"/>
    <x v="0"/>
    <n v="4658"/>
    <n v="0"/>
    <s v="Y"/>
    <s v="No"/>
    <n v="18"/>
    <x v="1"/>
    <n v="2"/>
    <n v="80"/>
    <n v="1"/>
    <n v="4"/>
    <n v="2"/>
    <x v="0"/>
    <n v="2"/>
    <n v="2"/>
    <d v="2026-07-09T00:00:00"/>
    <x v="12"/>
    <s v="2026"/>
    <s v="July"/>
    <n v="14"/>
    <n v="17235"/>
    <n v="4"/>
    <n v="3"/>
    <s v="Yes"/>
  </r>
  <r>
    <s v="RM787"/>
    <n v="27"/>
    <x v="1"/>
    <x v="1"/>
    <s v="Non-Travel"/>
    <n v="1277"/>
    <x v="3"/>
    <x v="3"/>
    <x v="4"/>
    <x v="0"/>
    <n v="1"/>
    <n v="1094"/>
    <x v="3"/>
    <x v="0"/>
    <n v="87"/>
    <n v="1"/>
    <x v="0"/>
    <x v="0"/>
    <x v="0"/>
    <x v="2"/>
    <x v="184"/>
    <x v="0"/>
    <n v="5869"/>
    <n v="1"/>
    <s v="Y"/>
    <s v="No"/>
    <n v="19"/>
    <x v="1"/>
    <n v="4"/>
    <n v="80"/>
    <n v="3"/>
    <n v="3"/>
    <n v="4"/>
    <x v="0"/>
    <n v="1"/>
    <n v="2"/>
    <d v="2026-07-10T00:00:00"/>
    <x v="42"/>
    <s v="2026"/>
    <s v="July"/>
    <n v="2"/>
    <n v="20330"/>
    <n v="1"/>
    <n v="1"/>
    <s v="Yes"/>
  </r>
  <r>
    <s v="RM834"/>
    <n v="27"/>
    <x v="1"/>
    <x v="1"/>
    <s v="Travel_Rarely"/>
    <n v="199"/>
    <x v="2"/>
    <x v="11"/>
    <x v="0"/>
    <x v="0"/>
    <n v="1"/>
    <n v="1162"/>
    <x v="1"/>
    <x v="0"/>
    <n v="55"/>
    <n v="2"/>
    <x v="0"/>
    <x v="2"/>
    <x v="0"/>
    <x v="2"/>
    <x v="185"/>
    <x v="0"/>
    <n v="7950"/>
    <n v="1"/>
    <s v="Y"/>
    <s v="No"/>
    <n v="13"/>
    <x v="1"/>
    <n v="3"/>
    <n v="80"/>
    <n v="1"/>
    <n v="4"/>
    <n v="0"/>
    <x v="0"/>
    <n v="2"/>
    <n v="2"/>
    <d v="2026-07-11T00:00:00"/>
    <x v="9"/>
    <s v="2026"/>
    <s v="July"/>
    <n v="25"/>
    <n v="14615"/>
    <n v="17"/>
    <n v="2"/>
    <s v="Yes"/>
  </r>
  <r>
    <s v="RM890"/>
    <n v="27"/>
    <x v="1"/>
    <x v="0"/>
    <s v="Travel_Rarely"/>
    <n v="1103"/>
    <x v="3"/>
    <x v="5"/>
    <x v="0"/>
    <x v="0"/>
    <n v="1"/>
    <n v="1244"/>
    <x v="3"/>
    <x v="0"/>
    <n v="42"/>
    <n v="3"/>
    <x v="0"/>
    <x v="2"/>
    <x v="3"/>
    <x v="2"/>
    <x v="186"/>
    <x v="0"/>
    <n v="14377"/>
    <n v="1"/>
    <s v="Y"/>
    <s v="Yes"/>
    <n v="14"/>
    <x v="1"/>
    <n v="4"/>
    <n v="80"/>
    <n v="2"/>
    <n v="9"/>
    <n v="3"/>
    <x v="3"/>
    <n v="6"/>
    <n v="8"/>
    <d v="2026-07-12T00:00:00"/>
    <x v="29"/>
    <s v="2026"/>
    <s v="July"/>
    <n v="4"/>
    <n v="13971"/>
    <n v="2"/>
    <n v="0"/>
    <s v="Yes"/>
  </r>
  <r>
    <s v="RM903"/>
    <n v="27"/>
    <x v="1"/>
    <x v="1"/>
    <s v="Travel_Rarely"/>
    <n v="1167"/>
    <x v="2"/>
    <x v="12"/>
    <x v="1"/>
    <x v="0"/>
    <n v="1"/>
    <n v="1259"/>
    <x v="3"/>
    <x v="0"/>
    <n v="76"/>
    <n v="3"/>
    <x v="0"/>
    <x v="2"/>
    <x v="0"/>
    <x v="1"/>
    <x v="187"/>
    <x v="0"/>
    <n v="3208"/>
    <n v="1"/>
    <s v="Y"/>
    <s v="No"/>
    <n v="11"/>
    <x v="1"/>
    <n v="2"/>
    <n v="80"/>
    <n v="3"/>
    <n v="5"/>
    <n v="2"/>
    <x v="0"/>
    <n v="0"/>
    <n v="3"/>
    <d v="2026-07-13T00:00:00"/>
    <x v="13"/>
    <s v="2026"/>
    <s v="July"/>
    <n v="13"/>
    <n v="17839"/>
    <n v="2"/>
    <n v="0"/>
    <s v="Yes"/>
  </r>
  <r>
    <s v="RM971"/>
    <n v="27"/>
    <x v="1"/>
    <x v="1"/>
    <s v="Travel_Rarely"/>
    <n v="1291"/>
    <x v="3"/>
    <x v="13"/>
    <x v="0"/>
    <x v="1"/>
    <n v="1"/>
    <n v="1364"/>
    <x v="0"/>
    <x v="1"/>
    <n v="98"/>
    <n v="4"/>
    <x v="0"/>
    <x v="1"/>
    <x v="2"/>
    <x v="2"/>
    <x v="188"/>
    <x v="0"/>
    <n v="6527"/>
    <n v="8"/>
    <s v="Y"/>
    <s v="No"/>
    <n v="14"/>
    <x v="1"/>
    <n v="2"/>
    <n v="80"/>
    <n v="1"/>
    <n v="5"/>
    <n v="4"/>
    <x v="0"/>
    <n v="0"/>
    <n v="0"/>
    <d v="2026-07-14T00:00:00"/>
    <x v="4"/>
    <s v="2026"/>
    <s v="July"/>
    <n v="8"/>
    <n v="22203"/>
    <n v="3"/>
    <n v="2"/>
    <s v="Yes"/>
  </r>
  <r>
    <s v="RM975"/>
    <n v="27"/>
    <x v="1"/>
    <x v="1"/>
    <s v="Travel_Frequently"/>
    <n v="793"/>
    <x v="2"/>
    <x v="7"/>
    <x v="2"/>
    <x v="0"/>
    <n v="1"/>
    <n v="1371"/>
    <x v="1"/>
    <x v="0"/>
    <n v="43"/>
    <n v="1"/>
    <x v="1"/>
    <x v="5"/>
    <x v="2"/>
    <x v="0"/>
    <x v="189"/>
    <x v="1"/>
    <n v="20392"/>
    <n v="3"/>
    <s v="Y"/>
    <s v="No"/>
    <n v="20"/>
    <x v="2"/>
    <n v="2"/>
    <n v="80"/>
    <n v="0"/>
    <n v="8"/>
    <n v="3"/>
    <x v="0"/>
    <n v="0"/>
    <n v="0"/>
    <d v="2026-07-15T00:00:00"/>
    <x v="1"/>
    <s v="2026"/>
    <s v="July"/>
    <n v="18"/>
    <n v="14537"/>
    <n v="4"/>
    <n v="3"/>
    <s v="Yes"/>
  </r>
  <r>
    <s v="RM997"/>
    <n v="27"/>
    <x v="1"/>
    <x v="0"/>
    <s v="Travel_Rarely"/>
    <n v="205"/>
    <x v="3"/>
    <x v="1"/>
    <x v="0"/>
    <x v="2"/>
    <n v="1"/>
    <n v="1403"/>
    <x v="1"/>
    <x v="1"/>
    <n v="98"/>
    <n v="2"/>
    <x v="1"/>
    <x v="5"/>
    <x v="2"/>
    <x v="2"/>
    <x v="190"/>
    <x v="1"/>
    <n v="7100"/>
    <n v="1"/>
    <s v="Y"/>
    <s v="Yes"/>
    <n v="11"/>
    <x v="0"/>
    <n v="4"/>
    <n v="80"/>
    <n v="0"/>
    <n v="6"/>
    <n v="3"/>
    <x v="0"/>
    <n v="4"/>
    <n v="4"/>
    <d v="2026-07-16T00:00:00"/>
    <x v="22"/>
    <s v="2026"/>
    <s v="July"/>
    <n v="14"/>
    <n v="9405"/>
    <n v="1"/>
    <n v="1"/>
    <s v="Yes"/>
  </r>
  <r>
    <s v="RM998"/>
    <n v="27"/>
    <x v="1"/>
    <x v="0"/>
    <s v="Travel_Rarely"/>
    <n v="135"/>
    <x v="2"/>
    <x v="24"/>
    <x v="3"/>
    <x v="0"/>
    <n v="1"/>
    <n v="1405"/>
    <x v="1"/>
    <x v="1"/>
    <n v="51"/>
    <n v="3"/>
    <x v="0"/>
    <x v="2"/>
    <x v="0"/>
    <x v="0"/>
    <x v="191"/>
    <x v="0"/>
    <n v="25681"/>
    <n v="1"/>
    <s v="Y"/>
    <s v="Yes"/>
    <n v="13"/>
    <x v="0"/>
    <n v="4"/>
    <n v="80"/>
    <n v="0"/>
    <n v="8"/>
    <n v="2"/>
    <x v="0"/>
    <n v="7"/>
    <n v="7"/>
    <d v="2026-07-17T00:00:00"/>
    <x v="35"/>
    <s v="2026"/>
    <s v="July"/>
    <n v="24"/>
    <n v="15187"/>
    <n v="11"/>
    <n v="9"/>
    <s v="Yes"/>
  </r>
  <r>
    <s v="RM1018"/>
    <n v="27"/>
    <x v="1"/>
    <x v="1"/>
    <s v="Travel_Rarely"/>
    <n v="1377"/>
    <x v="3"/>
    <x v="13"/>
    <x v="2"/>
    <x v="0"/>
    <n v="1"/>
    <n v="1434"/>
    <x v="2"/>
    <x v="0"/>
    <n v="91"/>
    <n v="3"/>
    <x v="0"/>
    <x v="0"/>
    <x v="3"/>
    <x v="2"/>
    <x v="192"/>
    <x v="0"/>
    <n v="7679"/>
    <n v="0"/>
    <s v="Y"/>
    <s v="No"/>
    <n v="14"/>
    <x v="0"/>
    <n v="2"/>
    <n v="80"/>
    <n v="0"/>
    <n v="6"/>
    <n v="3"/>
    <x v="1"/>
    <n v="1"/>
    <n v="4"/>
    <d v="2026-07-18T00:00:00"/>
    <x v="35"/>
    <s v="2026"/>
    <s v="July"/>
    <n v="17"/>
    <n v="7629"/>
    <n v="6"/>
    <n v="1"/>
    <s v="Yes"/>
  </r>
  <r>
    <s v="RM1150"/>
    <n v="27"/>
    <x v="1"/>
    <x v="1"/>
    <s v="Travel_Rarely"/>
    <n v="1302"/>
    <x v="2"/>
    <x v="19"/>
    <x v="0"/>
    <x v="4"/>
    <n v="1"/>
    <n v="1619"/>
    <x v="1"/>
    <x v="0"/>
    <n v="67"/>
    <n v="2"/>
    <x v="0"/>
    <x v="0"/>
    <x v="3"/>
    <x v="1"/>
    <x v="193"/>
    <x v="0"/>
    <n v="16290"/>
    <n v="1"/>
    <s v="Y"/>
    <s v="No"/>
    <n v="11"/>
    <x v="0"/>
    <n v="1"/>
    <n v="80"/>
    <n v="2"/>
    <n v="7"/>
    <n v="3"/>
    <x v="0"/>
    <n v="0"/>
    <n v="7"/>
    <d v="2026-07-19T00:00:00"/>
    <x v="17"/>
    <s v="2026"/>
    <s v="July"/>
    <n v="10"/>
    <n v="8040"/>
    <n v="2"/>
    <n v="2"/>
    <s v="Yes"/>
  </r>
  <r>
    <s v="RM1170"/>
    <n v="27"/>
    <x v="1"/>
    <x v="1"/>
    <s v="Travel_Rarely"/>
    <n v="486"/>
    <x v="3"/>
    <x v="3"/>
    <x v="0"/>
    <x v="1"/>
    <n v="1"/>
    <n v="1647"/>
    <x v="2"/>
    <x v="1"/>
    <n v="86"/>
    <n v="4"/>
    <x v="0"/>
    <x v="2"/>
    <x v="0"/>
    <x v="2"/>
    <x v="194"/>
    <x v="0"/>
    <n v="22490"/>
    <n v="7"/>
    <s v="Y"/>
    <s v="No"/>
    <n v="17"/>
    <x v="0"/>
    <n v="1"/>
    <n v="80"/>
    <n v="0"/>
    <n v="5"/>
    <n v="0"/>
    <x v="0"/>
    <n v="0"/>
    <n v="2"/>
    <d v="2026-07-20T00:00:00"/>
    <x v="14"/>
    <s v="2026"/>
    <s v="July"/>
    <n v="19"/>
    <n v="11880"/>
    <n v="4"/>
    <n v="4"/>
    <s v="Yes"/>
  </r>
  <r>
    <s v="RM1171"/>
    <n v="27"/>
    <x v="1"/>
    <x v="1"/>
    <s v="Travel_Frequently"/>
    <n v="591"/>
    <x v="2"/>
    <x v="7"/>
    <x v="0"/>
    <x v="1"/>
    <n v="1"/>
    <n v="1648"/>
    <x v="1"/>
    <x v="0"/>
    <n v="87"/>
    <n v="3"/>
    <x v="0"/>
    <x v="2"/>
    <x v="2"/>
    <x v="0"/>
    <x v="195"/>
    <x v="0"/>
    <n v="6297"/>
    <n v="2"/>
    <s v="Y"/>
    <s v="No"/>
    <n v="13"/>
    <x v="0"/>
    <n v="3"/>
    <n v="80"/>
    <n v="0"/>
    <n v="6"/>
    <n v="0"/>
    <x v="3"/>
    <n v="1"/>
    <n v="2"/>
    <d v="2026-07-21T00:00:00"/>
    <x v="23"/>
    <s v="2026"/>
    <s v="July"/>
    <n v="28"/>
    <n v="6987"/>
    <n v="19"/>
    <n v="1"/>
    <s v="Yes"/>
  </r>
  <r>
    <s v="RM1249"/>
    <n v="27"/>
    <x v="1"/>
    <x v="1"/>
    <s v="Travel_Rarely"/>
    <n v="1054"/>
    <x v="3"/>
    <x v="3"/>
    <x v="0"/>
    <x v="1"/>
    <n v="1"/>
    <n v="1751"/>
    <x v="0"/>
    <x v="1"/>
    <n v="67"/>
    <n v="3"/>
    <x v="0"/>
    <x v="2"/>
    <x v="2"/>
    <x v="0"/>
    <x v="196"/>
    <x v="0"/>
    <n v="6152"/>
    <n v="1"/>
    <s v="Y"/>
    <s v="No"/>
    <n v="11"/>
    <x v="0"/>
    <n v="3"/>
    <n v="80"/>
    <n v="0"/>
    <n v="6"/>
    <n v="5"/>
    <x v="3"/>
    <n v="1"/>
    <n v="4"/>
    <d v="2026-07-22T00:00:00"/>
    <x v="17"/>
    <s v="2026"/>
    <s v="July"/>
    <n v="6"/>
    <n v="6316"/>
    <n v="3"/>
    <n v="1"/>
    <s v="Yes"/>
  </r>
  <r>
    <s v="RM1318"/>
    <n v="27"/>
    <x v="1"/>
    <x v="0"/>
    <s v="Travel_Frequently"/>
    <n v="1297"/>
    <x v="2"/>
    <x v="2"/>
    <x v="1"/>
    <x v="0"/>
    <n v="1"/>
    <n v="1850"/>
    <x v="1"/>
    <x v="1"/>
    <n v="53"/>
    <n v="3"/>
    <x v="0"/>
    <x v="0"/>
    <x v="2"/>
    <x v="0"/>
    <x v="197"/>
    <x v="0"/>
    <n v="19826"/>
    <n v="0"/>
    <s v="Y"/>
    <s v="Yes"/>
    <n v="14"/>
    <x v="0"/>
    <n v="3"/>
    <n v="80"/>
    <n v="0"/>
    <n v="6"/>
    <n v="3"/>
    <x v="3"/>
    <n v="0"/>
    <n v="2"/>
    <d v="2026-07-23T00:00:00"/>
    <x v="32"/>
    <s v="2026"/>
    <s v="July"/>
    <n v="3"/>
    <n v="19191"/>
    <n v="1"/>
    <n v="1"/>
    <s v="Yes"/>
  </r>
  <r>
    <s v="RM1329"/>
    <n v="27"/>
    <x v="1"/>
    <x v="1"/>
    <s v="Travel_Rarely"/>
    <n v="728"/>
    <x v="3"/>
    <x v="23"/>
    <x v="2"/>
    <x v="1"/>
    <n v="1"/>
    <n v="1864"/>
    <x v="2"/>
    <x v="1"/>
    <n v="36"/>
    <n v="2"/>
    <x v="1"/>
    <x v="1"/>
    <x v="0"/>
    <x v="2"/>
    <x v="198"/>
    <x v="0"/>
    <n v="7018"/>
    <n v="1"/>
    <s v="Y"/>
    <s v="No"/>
    <n v="21"/>
    <x v="0"/>
    <n v="4"/>
    <n v="80"/>
    <n v="1"/>
    <n v="9"/>
    <n v="5"/>
    <x v="0"/>
    <n v="5"/>
    <n v="8"/>
    <d v="2026-07-24T00:00:00"/>
    <x v="27"/>
    <s v="2026"/>
    <s v="July"/>
    <n v="23"/>
    <n v="8307"/>
    <n v="4"/>
    <n v="0"/>
    <s v="Yes"/>
  </r>
  <r>
    <s v="RM1335"/>
    <n v="27"/>
    <x v="1"/>
    <x v="1"/>
    <s v="Travel_Frequently"/>
    <n v="1131"/>
    <x v="2"/>
    <x v="14"/>
    <x v="0"/>
    <x v="0"/>
    <n v="1"/>
    <n v="1870"/>
    <x v="1"/>
    <x v="1"/>
    <n v="77"/>
    <n v="2"/>
    <x v="0"/>
    <x v="2"/>
    <x v="3"/>
    <x v="2"/>
    <x v="199"/>
    <x v="0"/>
    <n v="23844"/>
    <n v="0"/>
    <s v="Y"/>
    <s v="No"/>
    <n v="19"/>
    <x v="0"/>
    <n v="4"/>
    <n v="80"/>
    <n v="1"/>
    <n v="8"/>
    <n v="2"/>
    <x v="3"/>
    <n v="7"/>
    <n v="3"/>
    <d v="2026-07-25T00:00:00"/>
    <x v="32"/>
    <s v="2026"/>
    <s v="July"/>
    <n v="2"/>
    <n v="18640"/>
    <n v="2"/>
    <n v="0"/>
    <s v="Yes"/>
  </r>
  <r>
    <s v="RM1351"/>
    <n v="27"/>
    <x v="1"/>
    <x v="1"/>
    <s v="Travel_Rarely"/>
    <n v="511"/>
    <x v="3"/>
    <x v="7"/>
    <x v="1"/>
    <x v="1"/>
    <n v="1"/>
    <n v="1898"/>
    <x v="3"/>
    <x v="1"/>
    <n v="89"/>
    <n v="4"/>
    <x v="1"/>
    <x v="5"/>
    <x v="0"/>
    <x v="0"/>
    <x v="200"/>
    <x v="1"/>
    <n v="26997"/>
    <n v="0"/>
    <s v="Y"/>
    <s v="No"/>
    <n v="14"/>
    <x v="0"/>
    <n v="2"/>
    <n v="80"/>
    <n v="0"/>
    <n v="9"/>
    <n v="5"/>
    <x v="3"/>
    <n v="0"/>
    <n v="7"/>
    <d v="2026-07-26T00:00:00"/>
    <x v="33"/>
    <s v="2026"/>
    <s v="July"/>
    <n v="10"/>
    <n v="7555"/>
    <n v="0"/>
    <n v="0"/>
    <s v="Yes"/>
  </r>
  <r>
    <s v="RM1368"/>
    <n v="27"/>
    <x v="1"/>
    <x v="1"/>
    <s v="TravelRarely"/>
    <n v="1354"/>
    <x v="2"/>
    <x v="7"/>
    <x v="3"/>
    <x v="3"/>
    <n v="1"/>
    <n v="1931"/>
    <x v="2"/>
    <x v="0"/>
    <n v="41"/>
    <n v="3"/>
    <x v="0"/>
    <x v="2"/>
    <x v="1"/>
    <x v="2"/>
    <x v="201"/>
    <x v="0"/>
    <n v="6073"/>
    <n v="1"/>
    <s v="Y"/>
    <s v="No"/>
    <n v="11"/>
    <x v="0"/>
    <n v="3"/>
    <n v="80"/>
    <n v="1"/>
    <n v="6"/>
    <n v="3"/>
    <x v="3"/>
    <n v="1"/>
    <n v="2"/>
    <d v="2026-07-27T00:00:00"/>
    <x v="37"/>
    <s v="2026"/>
    <s v="July"/>
    <n v="7"/>
    <n v="15958"/>
    <n v="3"/>
    <n v="3"/>
    <s v="Yes"/>
  </r>
  <r>
    <s v="RM1380"/>
    <n v="27"/>
    <x v="1"/>
    <x v="0"/>
    <s v="Travel_Frequently"/>
    <n v="1337"/>
    <x v="3"/>
    <x v="6"/>
    <x v="0"/>
    <x v="5"/>
    <n v="1"/>
    <n v="1944"/>
    <x v="3"/>
    <x v="1"/>
    <n v="58"/>
    <n v="2"/>
    <x v="0"/>
    <x v="3"/>
    <x v="1"/>
    <x v="2"/>
    <x v="202"/>
    <x v="0"/>
    <n v="19555"/>
    <n v="1"/>
    <s v="Y"/>
    <s v="No"/>
    <n v="12"/>
    <x v="0"/>
    <n v="1"/>
    <n v="80"/>
    <n v="0"/>
    <n v="1"/>
    <n v="2"/>
    <x v="0"/>
    <n v="0"/>
    <n v="0"/>
    <d v="2026-07-28T00:00:00"/>
    <x v="3"/>
    <s v="2026"/>
    <s v="July"/>
    <n v="10"/>
    <n v="4704"/>
    <n v="7"/>
    <n v="7"/>
    <s v="Yes"/>
  </r>
  <r>
    <s v="RM1394"/>
    <n v="27"/>
    <x v="1"/>
    <x v="1"/>
    <s v="Travel_Rarely"/>
    <n v="954"/>
    <x v="2"/>
    <x v="9"/>
    <x v="0"/>
    <x v="2"/>
    <n v="1"/>
    <n v="1965"/>
    <x v="1"/>
    <x v="0"/>
    <n v="44"/>
    <n v="3"/>
    <x v="1"/>
    <x v="5"/>
    <x v="2"/>
    <x v="0"/>
    <x v="203"/>
    <x v="0"/>
    <n v="5099"/>
    <n v="1"/>
    <s v="Y"/>
    <s v="No"/>
    <n v="14"/>
    <x v="0"/>
    <n v="1"/>
    <n v="80"/>
    <n v="0"/>
    <n v="7"/>
    <n v="5"/>
    <x v="0"/>
    <n v="0"/>
    <n v="7"/>
    <d v="2026-07-29T00:00:00"/>
    <x v="36"/>
    <s v="2026"/>
    <s v="July"/>
    <n v="2"/>
    <n v="21749"/>
    <n v="2"/>
    <n v="0"/>
    <s v="Yes"/>
  </r>
  <r>
    <s v="RM1468"/>
    <n v="27"/>
    <x v="1"/>
    <x v="0"/>
    <s v="Travel_Rarely"/>
    <n v="155"/>
    <x v="3"/>
    <x v="12"/>
    <x v="0"/>
    <x v="0"/>
    <n v="1"/>
    <n v="2064"/>
    <x v="2"/>
    <x v="0"/>
    <n v="87"/>
    <n v="4"/>
    <x v="1"/>
    <x v="4"/>
    <x v="1"/>
    <x v="2"/>
    <x v="204"/>
    <x v="1"/>
    <n v="5174"/>
    <n v="1"/>
    <s v="Y"/>
    <s v="Yes"/>
    <n v="20"/>
    <x v="0"/>
    <n v="2"/>
    <n v="80"/>
    <n v="1"/>
    <n v="6"/>
    <n v="0"/>
    <x v="0"/>
    <n v="0"/>
    <n v="3"/>
    <d v="2026-07-30T00:00:00"/>
    <x v="8"/>
    <s v="2026"/>
    <s v="July"/>
    <n v="0"/>
    <n v="16768"/>
    <n v="0"/>
    <n v="0"/>
    <s v="Yes"/>
  </r>
  <r>
    <s v="RM1468"/>
    <n v="27"/>
    <x v="1"/>
    <x v="0"/>
    <s v="Travel_Rarely"/>
    <n v="155"/>
    <x v="2"/>
    <x v="12"/>
    <x v="0"/>
    <x v="0"/>
    <n v="1"/>
    <n v="2064"/>
    <x v="2"/>
    <x v="0"/>
    <n v="87"/>
    <n v="4"/>
    <x v="1"/>
    <x v="4"/>
    <x v="1"/>
    <x v="2"/>
    <x v="204"/>
    <x v="1"/>
    <n v="5174"/>
    <n v="1"/>
    <s v="Y"/>
    <s v="Yes"/>
    <n v="20"/>
    <x v="0"/>
    <n v="2"/>
    <n v="80"/>
    <n v="1"/>
    <n v="6"/>
    <n v="0"/>
    <x v="0"/>
    <n v="0"/>
    <n v="3"/>
    <d v="2026-07-31T00:00:00"/>
    <x v="25"/>
    <s v="2026"/>
    <s v="July"/>
    <n v="2"/>
    <n v="22635"/>
    <n v="1"/>
    <n v="1"/>
    <s v="Yes"/>
  </r>
  <r>
    <s v="RM015"/>
    <n v="28"/>
    <x v="1"/>
    <x v="0"/>
    <s v="Travel_Rarely"/>
    <n v="103"/>
    <x v="3"/>
    <x v="22"/>
    <x v="0"/>
    <x v="0"/>
    <n v="1"/>
    <n v="19"/>
    <x v="0"/>
    <x v="0"/>
    <n v="50"/>
    <n v="2"/>
    <x v="0"/>
    <x v="0"/>
    <x v="0"/>
    <x v="0"/>
    <x v="205"/>
    <x v="0"/>
    <n v="12947"/>
    <n v="5"/>
    <s v="Y"/>
    <s v="Yes"/>
    <n v="14"/>
    <x v="0"/>
    <n v="2"/>
    <n v="80"/>
    <n v="0"/>
    <n v="6"/>
    <n v="4"/>
    <x v="0"/>
    <n v="0"/>
    <n v="3"/>
    <d v="2026-08-01T00:00:00"/>
    <x v="23"/>
    <s v="2026"/>
    <s v="August"/>
    <n v="30"/>
    <n v="10156"/>
    <n v="19"/>
    <n v="10"/>
    <s v="Yes"/>
  </r>
  <r>
    <s v="RM052"/>
    <n v="28"/>
    <x v="1"/>
    <x v="0"/>
    <s v="Travel_Rarely"/>
    <n v="1434"/>
    <x v="2"/>
    <x v="2"/>
    <x v="3"/>
    <x v="3"/>
    <n v="1"/>
    <n v="65"/>
    <x v="0"/>
    <x v="0"/>
    <n v="50"/>
    <n v="3"/>
    <x v="0"/>
    <x v="0"/>
    <x v="0"/>
    <x v="0"/>
    <x v="206"/>
    <x v="0"/>
    <n v="11179"/>
    <n v="1"/>
    <s v="Y"/>
    <s v="Yes"/>
    <n v="13"/>
    <x v="0"/>
    <n v="3"/>
    <n v="80"/>
    <n v="0"/>
    <n v="2"/>
    <n v="3"/>
    <x v="3"/>
    <n v="2"/>
    <n v="2"/>
    <d v="2026-08-02T00:00:00"/>
    <x v="28"/>
    <s v="2026"/>
    <s v="August"/>
    <n v="27"/>
    <n v="10620"/>
    <n v="12"/>
    <n v="3"/>
    <s v="Yes"/>
  </r>
  <r>
    <s v="RM098"/>
    <n v="28"/>
    <x v="1"/>
    <x v="1"/>
    <s v="Non-Travel"/>
    <n v="120"/>
    <x v="3"/>
    <x v="12"/>
    <x v="0"/>
    <x v="1"/>
    <n v="1"/>
    <n v="129"/>
    <x v="2"/>
    <x v="0"/>
    <n v="43"/>
    <n v="3"/>
    <x v="1"/>
    <x v="5"/>
    <x v="0"/>
    <x v="2"/>
    <x v="207"/>
    <x v="0"/>
    <n v="8863"/>
    <n v="1"/>
    <s v="Y"/>
    <s v="No"/>
    <n v="15"/>
    <x v="0"/>
    <n v="2"/>
    <n v="80"/>
    <n v="0"/>
    <n v="5"/>
    <n v="3"/>
    <x v="1"/>
    <n v="0"/>
    <n v="4"/>
    <d v="2026-08-03T00:00:00"/>
    <x v="8"/>
    <s v="2026"/>
    <s v="August"/>
    <n v="5"/>
    <n v="6475"/>
    <n v="1"/>
    <n v="0"/>
    <s v="Yes"/>
  </r>
  <r>
    <s v="RM163"/>
    <n v="28"/>
    <x v="1"/>
    <x v="1"/>
    <s v="Travel_Rarely"/>
    <n v="440"/>
    <x v="2"/>
    <x v="8"/>
    <x v="0"/>
    <x v="1"/>
    <n v="1"/>
    <n v="221"/>
    <x v="0"/>
    <x v="0"/>
    <n v="42"/>
    <n v="3"/>
    <x v="0"/>
    <x v="2"/>
    <x v="2"/>
    <x v="2"/>
    <x v="208"/>
    <x v="0"/>
    <n v="6672"/>
    <n v="1"/>
    <s v="Y"/>
    <s v="No"/>
    <n v="11"/>
    <x v="0"/>
    <n v="3"/>
    <n v="80"/>
    <n v="1"/>
    <n v="5"/>
    <n v="2"/>
    <x v="2"/>
    <n v="0"/>
    <n v="2"/>
    <d v="2026-08-04T00:00:00"/>
    <x v="2"/>
    <s v="2026"/>
    <s v="August"/>
    <n v="11"/>
    <n v="17585"/>
    <n v="5"/>
    <n v="5"/>
    <s v="Yes"/>
  </r>
  <r>
    <s v="RM265"/>
    <n v="28"/>
    <x v="1"/>
    <x v="0"/>
    <s v="Travel_Rarely"/>
    <n v="529"/>
    <x v="3"/>
    <x v="7"/>
    <x v="3"/>
    <x v="0"/>
    <n v="1"/>
    <n v="364"/>
    <x v="3"/>
    <x v="0"/>
    <n v="79"/>
    <n v="3"/>
    <x v="0"/>
    <x v="0"/>
    <x v="0"/>
    <x v="0"/>
    <x v="209"/>
    <x v="0"/>
    <n v="14935"/>
    <n v="2"/>
    <s v="Y"/>
    <s v="No"/>
    <n v="11"/>
    <x v="0"/>
    <n v="3"/>
    <n v="80"/>
    <n v="0"/>
    <n v="5"/>
    <n v="5"/>
    <x v="2"/>
    <n v="0"/>
    <n v="0"/>
    <d v="2026-08-05T00:00:00"/>
    <x v="12"/>
    <s v="2026"/>
    <s v="August"/>
    <n v="5"/>
    <n v="15335"/>
    <n v="2"/>
    <n v="2"/>
    <s v="Yes"/>
  </r>
  <r>
    <s v="RM273"/>
    <n v="28"/>
    <x v="1"/>
    <x v="1"/>
    <s v="Travel_Rarely"/>
    <n v="1158"/>
    <x v="2"/>
    <x v="9"/>
    <x v="0"/>
    <x v="1"/>
    <n v="1"/>
    <n v="377"/>
    <x v="1"/>
    <x v="0"/>
    <n v="94"/>
    <n v="3"/>
    <x v="0"/>
    <x v="2"/>
    <x v="2"/>
    <x v="2"/>
    <x v="36"/>
    <x v="0"/>
    <n v="2613"/>
    <n v="1"/>
    <s v="Y"/>
    <s v="No"/>
    <n v="23"/>
    <x v="0"/>
    <n v="4"/>
    <n v="80"/>
    <n v="1"/>
    <n v="5"/>
    <n v="3"/>
    <x v="3"/>
    <n v="0"/>
    <n v="4"/>
    <d v="2026-08-06T00:00:00"/>
    <x v="8"/>
    <s v="2026"/>
    <s v="August"/>
    <n v="0"/>
    <n v="20124"/>
    <n v="0"/>
    <n v="0"/>
    <s v="Yes"/>
  </r>
  <r>
    <s v="RM290"/>
    <n v="28"/>
    <x v="1"/>
    <x v="1"/>
    <s v="Travel_Rarely"/>
    <n v="1117"/>
    <x v="3"/>
    <x v="3"/>
    <x v="1"/>
    <x v="0"/>
    <n v="1"/>
    <n v="395"/>
    <x v="1"/>
    <x v="1"/>
    <n v="66"/>
    <n v="3"/>
    <x v="0"/>
    <x v="2"/>
    <x v="2"/>
    <x v="0"/>
    <x v="210"/>
    <x v="0"/>
    <n v="4488"/>
    <n v="1"/>
    <s v="Y"/>
    <s v="No"/>
    <n v="21"/>
    <x v="0"/>
    <n v="4"/>
    <n v="80"/>
    <n v="0"/>
    <n v="5"/>
    <n v="3"/>
    <x v="0"/>
    <n v="0"/>
    <n v="2"/>
    <d v="2026-08-07T00:00:00"/>
    <x v="29"/>
    <s v="2026"/>
    <s v="August"/>
    <n v="22"/>
    <n v="22794"/>
    <n v="10"/>
    <n v="7"/>
    <s v="Yes"/>
  </r>
  <r>
    <s v="RM303"/>
    <n v="28"/>
    <x v="1"/>
    <x v="1"/>
    <s v="Travel_Rarely"/>
    <n v="1476"/>
    <x v="2"/>
    <x v="18"/>
    <x v="1"/>
    <x v="1"/>
    <n v="1"/>
    <n v="412"/>
    <x v="2"/>
    <x v="0"/>
    <n v="68"/>
    <n v="4"/>
    <x v="1"/>
    <x v="6"/>
    <x v="3"/>
    <x v="0"/>
    <x v="211"/>
    <x v="1"/>
    <n v="4824"/>
    <n v="0"/>
    <s v="Y"/>
    <s v="No"/>
    <n v="19"/>
    <x v="0"/>
    <n v="3"/>
    <n v="80"/>
    <n v="0"/>
    <n v="9"/>
    <n v="2"/>
    <x v="0"/>
    <n v="0"/>
    <n v="7"/>
    <d v="2026-08-08T00:00:00"/>
    <x v="14"/>
    <s v="2026"/>
    <s v="August"/>
    <n v="8"/>
    <n v="7570"/>
    <n v="2"/>
    <n v="1"/>
    <s v="Yes"/>
  </r>
  <r>
    <s v="RM324"/>
    <n v="28"/>
    <x v="1"/>
    <x v="0"/>
    <s v="Travel_Rarely"/>
    <n v="1157"/>
    <x v="3"/>
    <x v="7"/>
    <x v="3"/>
    <x v="1"/>
    <n v="1"/>
    <n v="440"/>
    <x v="3"/>
    <x v="0"/>
    <n v="84"/>
    <n v="1"/>
    <x v="0"/>
    <x v="2"/>
    <x v="2"/>
    <x v="2"/>
    <x v="212"/>
    <x v="0"/>
    <n v="24737"/>
    <n v="5"/>
    <s v="Y"/>
    <s v="Yes"/>
    <n v="13"/>
    <x v="0"/>
    <n v="4"/>
    <n v="80"/>
    <n v="0"/>
    <n v="5"/>
    <n v="4"/>
    <x v="3"/>
    <n v="2"/>
    <n v="2"/>
    <d v="2026-08-09T00:00:00"/>
    <x v="11"/>
    <s v="2026"/>
    <s v="August"/>
    <n v="27"/>
    <n v="16631"/>
    <n v="12"/>
    <n v="3"/>
    <s v="Yes"/>
  </r>
  <r>
    <s v="RM375"/>
    <n v="28"/>
    <x v="1"/>
    <x v="1"/>
    <s v="Travel_Rarely"/>
    <n v="304"/>
    <x v="2"/>
    <x v="9"/>
    <x v="3"/>
    <x v="0"/>
    <n v="1"/>
    <n v="498"/>
    <x v="2"/>
    <x v="0"/>
    <n v="92"/>
    <n v="3"/>
    <x v="1"/>
    <x v="5"/>
    <x v="2"/>
    <x v="0"/>
    <x v="213"/>
    <x v="1"/>
    <n v="20750"/>
    <n v="1"/>
    <s v="Y"/>
    <s v="No"/>
    <n v="16"/>
    <x v="0"/>
    <n v="4"/>
    <n v="80"/>
    <n v="0"/>
    <n v="7"/>
    <n v="1"/>
    <x v="0"/>
    <n v="0"/>
    <n v="7"/>
    <d v="2026-08-10T00:00:00"/>
    <x v="6"/>
    <s v="2026"/>
    <s v="August"/>
    <n v="1"/>
    <n v="12591"/>
    <n v="0"/>
    <n v="0"/>
    <s v="Yes"/>
  </r>
  <r>
    <s v="RM405"/>
    <n v="28"/>
    <x v="1"/>
    <x v="1"/>
    <s v="Travel_Rarely"/>
    <n v="1300"/>
    <x v="3"/>
    <x v="24"/>
    <x v="1"/>
    <x v="1"/>
    <n v="1"/>
    <n v="536"/>
    <x v="0"/>
    <x v="0"/>
    <n v="79"/>
    <n v="3"/>
    <x v="1"/>
    <x v="0"/>
    <x v="3"/>
    <x v="1"/>
    <x v="214"/>
    <x v="0"/>
    <n v="13535"/>
    <n v="1"/>
    <s v="Y"/>
    <s v="No"/>
    <n v="12"/>
    <x v="0"/>
    <n v="4"/>
    <n v="80"/>
    <n v="1"/>
    <n v="10"/>
    <n v="2"/>
    <x v="0"/>
    <n v="1"/>
    <m/>
    <d v="2026-08-11T00:00:00"/>
    <x v="38"/>
    <s v="2026"/>
    <s v="August"/>
    <n v="0"/>
    <n v="16189"/>
    <n v="0"/>
    <n v="0"/>
    <s v="Yes"/>
  </r>
  <r>
    <s v="RM541"/>
    <n v="28"/>
    <x v="1"/>
    <x v="0"/>
    <s v="Travel_Rarely"/>
    <n v="654"/>
    <x v="2"/>
    <x v="4"/>
    <x v="1"/>
    <x v="0"/>
    <n v="1"/>
    <n v="741"/>
    <x v="3"/>
    <x v="1"/>
    <n v="67"/>
    <n v="1"/>
    <x v="0"/>
    <x v="2"/>
    <x v="1"/>
    <x v="0"/>
    <x v="215"/>
    <x v="0"/>
    <n v="3872"/>
    <n v="7"/>
    <s v="Y"/>
    <s v="Yes"/>
    <n v="13"/>
    <x v="0"/>
    <n v="4"/>
    <n v="80"/>
    <n v="0"/>
    <n v="10"/>
    <n v="4"/>
    <x v="0"/>
    <n v="3"/>
    <n v="7"/>
    <d v="2026-08-12T00:00:00"/>
    <x v="23"/>
    <s v="2026"/>
    <s v="August"/>
    <n v="5"/>
    <n v="10651"/>
    <n v="1"/>
    <n v="1"/>
    <s v="Yes"/>
  </r>
  <r>
    <s v="RM599"/>
    <n v="28"/>
    <x v="1"/>
    <x v="0"/>
    <s v="Travel_Rarely"/>
    <n v="890"/>
    <x v="3"/>
    <x v="7"/>
    <x v="3"/>
    <x v="1"/>
    <n v="1"/>
    <n v="828"/>
    <x v="0"/>
    <x v="0"/>
    <n v="46"/>
    <n v="3"/>
    <x v="0"/>
    <x v="2"/>
    <x v="0"/>
    <x v="0"/>
    <x v="216"/>
    <x v="0"/>
    <n v="16374"/>
    <n v="6"/>
    <s v="Y"/>
    <s v="No"/>
    <n v="17"/>
    <x v="0"/>
    <n v="4"/>
    <n v="80"/>
    <n v="0"/>
    <n v="5"/>
    <n v="3"/>
    <x v="3"/>
    <n v="2"/>
    <n v="1"/>
    <d v="2026-08-13T00:00:00"/>
    <x v="0"/>
    <s v="2026"/>
    <s v="August"/>
    <n v="2"/>
    <n v="12094"/>
    <n v="2"/>
    <n v="2"/>
    <s v="Yes"/>
  </r>
  <r>
    <s v="RM613"/>
    <n v="28"/>
    <x v="1"/>
    <x v="0"/>
    <s v="Travel_Rarely"/>
    <n v="760"/>
    <x v="2"/>
    <x v="7"/>
    <x v="3"/>
    <x v="2"/>
    <n v="1"/>
    <n v="846"/>
    <x v="2"/>
    <x v="1"/>
    <n v="81"/>
    <n v="3"/>
    <x v="1"/>
    <x v="5"/>
    <x v="1"/>
    <x v="2"/>
    <x v="217"/>
    <x v="0"/>
    <n v="3698"/>
    <n v="1"/>
    <s v="Y"/>
    <s v="Yes"/>
    <n v="20"/>
    <x v="0"/>
    <n v="1"/>
    <n v="80"/>
    <n v="0"/>
    <n v="8"/>
    <n v="2"/>
    <x v="0"/>
    <n v="7"/>
    <n v="5"/>
    <d v="2026-08-14T00:00:00"/>
    <x v="25"/>
    <s v="2026"/>
    <s v="August"/>
    <n v="2"/>
    <n v="5286"/>
    <n v="2"/>
    <n v="1"/>
    <s v="Yes"/>
  </r>
  <r>
    <s v="RM630"/>
    <n v="28"/>
    <x v="1"/>
    <x v="1"/>
    <s v="Travel_Rarely"/>
    <n v="1169"/>
    <x v="3"/>
    <x v="3"/>
    <x v="1"/>
    <x v="1"/>
    <n v="1"/>
    <n v="869"/>
    <x v="2"/>
    <x v="0"/>
    <n v="63"/>
    <n v="2"/>
    <x v="0"/>
    <x v="3"/>
    <x v="2"/>
    <x v="1"/>
    <x v="218"/>
    <x v="0"/>
    <n v="23965"/>
    <n v="1"/>
    <s v="Y"/>
    <s v="No"/>
    <n v="13"/>
    <x v="0"/>
    <n v="4"/>
    <n v="80"/>
    <n v="1"/>
    <n v="6"/>
    <n v="6"/>
    <x v="0"/>
    <n v="0"/>
    <n v="4"/>
    <d v="2026-08-15T00:00:00"/>
    <x v="35"/>
    <s v="2026"/>
    <s v="August"/>
    <n v="22"/>
    <n v="14847"/>
    <n v="14"/>
    <n v="11"/>
    <s v="Yes"/>
  </r>
  <r>
    <s v="RM660"/>
    <n v="28"/>
    <x v="1"/>
    <x v="1"/>
    <s v="Travel_Rarely"/>
    <n v="821"/>
    <x v="2"/>
    <x v="2"/>
    <x v="3"/>
    <x v="1"/>
    <n v="1"/>
    <n v="916"/>
    <x v="3"/>
    <x v="0"/>
    <n v="98"/>
    <n v="3"/>
    <x v="1"/>
    <x v="5"/>
    <x v="2"/>
    <x v="0"/>
    <x v="219"/>
    <x v="0"/>
    <n v="24252"/>
    <n v="1"/>
    <s v="Y"/>
    <s v="No"/>
    <n v="14"/>
    <x v="0"/>
    <n v="2"/>
    <n v="80"/>
    <n v="0"/>
    <n v="4"/>
    <n v="3"/>
    <x v="0"/>
    <n v="0"/>
    <n v="2"/>
    <d v="2026-08-16T00:00:00"/>
    <x v="9"/>
    <s v="2026"/>
    <s v="August"/>
    <n v="35"/>
    <n v="12137"/>
    <n v="5"/>
    <n v="0"/>
    <s v="Yes"/>
  </r>
  <r>
    <s v="RM669"/>
    <n v="28"/>
    <x v="1"/>
    <x v="1"/>
    <s v="Travel_Rarely"/>
    <n v="995"/>
    <x v="3"/>
    <x v="9"/>
    <x v="0"/>
    <x v="1"/>
    <n v="1"/>
    <n v="930"/>
    <x v="0"/>
    <x v="1"/>
    <n v="77"/>
    <n v="3"/>
    <x v="0"/>
    <x v="2"/>
    <x v="0"/>
    <x v="1"/>
    <x v="144"/>
    <x v="0"/>
    <n v="9834"/>
    <n v="5"/>
    <s v="Y"/>
    <s v="No"/>
    <n v="18"/>
    <x v="0"/>
    <n v="2"/>
    <n v="80"/>
    <n v="1"/>
    <n v="6"/>
    <n v="2"/>
    <x v="0"/>
    <n v="2"/>
    <n v="2"/>
    <d v="2026-08-17T00:00:00"/>
    <x v="22"/>
    <s v="2026"/>
    <s v="August"/>
    <n v="9"/>
    <n v="6215"/>
    <n v="9"/>
    <n v="4"/>
    <s v="Yes"/>
  </r>
  <r>
    <s v="RM765"/>
    <n v="28"/>
    <x v="1"/>
    <x v="1"/>
    <s v="Travel_Rarely"/>
    <n v="1144"/>
    <x v="1"/>
    <x v="1"/>
    <x v="2"/>
    <x v="1"/>
    <n v="1"/>
    <n v="1056"/>
    <x v="1"/>
    <x v="0"/>
    <n v="74"/>
    <n v="3"/>
    <x v="0"/>
    <x v="1"/>
    <x v="1"/>
    <x v="2"/>
    <x v="220"/>
    <x v="0"/>
    <n v="23384"/>
    <n v="1"/>
    <s v="Y"/>
    <s v="No"/>
    <n v="22"/>
    <x v="0"/>
    <n v="2"/>
    <n v="80"/>
    <n v="0"/>
    <n v="1"/>
    <n v="5"/>
    <x v="0"/>
    <n v="0"/>
    <n v="0"/>
    <d v="2026-08-18T00:00:00"/>
    <x v="22"/>
    <s v="2026"/>
    <s v="August"/>
    <n v="16"/>
    <n v="9610"/>
    <n v="1"/>
    <n v="1"/>
    <s v="Yes"/>
  </r>
  <r>
    <s v="RM781"/>
    <n v="28"/>
    <x v="1"/>
    <x v="0"/>
    <s v="Non-Travel"/>
    <n v="1366"/>
    <x v="0"/>
    <x v="22"/>
    <x v="1"/>
    <x v="3"/>
    <n v="1"/>
    <n v="1082"/>
    <x v="2"/>
    <x v="0"/>
    <n v="72"/>
    <n v="2"/>
    <x v="2"/>
    <x v="6"/>
    <x v="3"/>
    <x v="0"/>
    <x v="221"/>
    <x v="1"/>
    <n v="12355"/>
    <n v="1"/>
    <s v="Y"/>
    <s v="No"/>
    <n v="12"/>
    <x v="0"/>
    <n v="1"/>
    <n v="80"/>
    <n v="0"/>
    <n v="10"/>
    <n v="2"/>
    <x v="3"/>
    <n v="1"/>
    <n v="9"/>
    <d v="2026-08-19T00:00:00"/>
    <x v="15"/>
    <s v="2026"/>
    <s v="August"/>
    <n v="8"/>
    <n v="20014"/>
    <n v="1"/>
    <n v="0"/>
    <s v="Yes"/>
  </r>
  <r>
    <s v="RM789"/>
    <n v="28"/>
    <x v="1"/>
    <x v="1"/>
    <s v="Travel_Rarely"/>
    <n v="857"/>
    <x v="0"/>
    <x v="1"/>
    <x v="0"/>
    <x v="4"/>
    <n v="1"/>
    <n v="1097"/>
    <x v="0"/>
    <x v="1"/>
    <n v="59"/>
    <n v="3"/>
    <x v="1"/>
    <x v="2"/>
    <x v="0"/>
    <x v="0"/>
    <x v="222"/>
    <x v="0"/>
    <n v="7909"/>
    <n v="3"/>
    <s v="Y"/>
    <s v="No"/>
    <n v="13"/>
    <x v="0"/>
    <n v="4"/>
    <n v="80"/>
    <n v="0"/>
    <n v="10"/>
    <n v="4"/>
    <x v="1"/>
    <n v="1"/>
    <n v="7"/>
    <d v="2026-08-20T00:00:00"/>
    <x v="27"/>
    <s v="2026"/>
    <s v="August"/>
    <n v="16"/>
    <n v="19616"/>
    <n v="10"/>
    <n v="10"/>
    <s v="Yes"/>
  </r>
  <r>
    <s v="RM794"/>
    <n v="28"/>
    <x v="1"/>
    <x v="1"/>
    <s v="Travel_Rarely"/>
    <n v="895"/>
    <x v="0"/>
    <x v="14"/>
    <x v="1"/>
    <x v="0"/>
    <n v="1"/>
    <n v="1102"/>
    <x v="3"/>
    <x v="0"/>
    <n v="50"/>
    <n v="3"/>
    <x v="0"/>
    <x v="0"/>
    <x v="0"/>
    <x v="1"/>
    <x v="223"/>
    <x v="0"/>
    <n v="22482"/>
    <n v="1"/>
    <s v="Y"/>
    <s v="No"/>
    <n v="16"/>
    <x v="0"/>
    <n v="4"/>
    <n v="80"/>
    <n v="1"/>
    <n v="4"/>
    <n v="5"/>
    <x v="3"/>
    <n v="2"/>
    <n v="2"/>
    <d v="2026-08-21T00:00:00"/>
    <x v="20"/>
    <s v="2026"/>
    <s v="August"/>
    <n v="14"/>
    <n v="22901"/>
    <n v="6"/>
    <n v="0"/>
    <s v="Yes"/>
  </r>
  <r>
    <s v="RM801"/>
    <n v="28"/>
    <x v="1"/>
    <x v="0"/>
    <s v="Travel_Frequently"/>
    <n v="1009"/>
    <x v="0"/>
    <x v="4"/>
    <x v="0"/>
    <x v="1"/>
    <n v="1"/>
    <n v="1111"/>
    <x v="3"/>
    <x v="0"/>
    <n v="45"/>
    <n v="2"/>
    <x v="0"/>
    <x v="0"/>
    <x v="1"/>
    <x v="1"/>
    <x v="224"/>
    <x v="0"/>
    <n v="7160"/>
    <n v="1"/>
    <s v="Y"/>
    <s v="No"/>
    <n v="15"/>
    <x v="0"/>
    <n v="1"/>
    <n v="80"/>
    <n v="2"/>
    <n v="1"/>
    <n v="2"/>
    <x v="0"/>
    <n v="0"/>
    <n v="0"/>
    <d v="2026-08-22T00:00:00"/>
    <x v="40"/>
    <s v="2026"/>
    <s v="August"/>
    <n v="4"/>
    <n v="12034"/>
    <n v="1"/>
    <n v="1"/>
    <s v="Yes"/>
  </r>
  <r>
    <s v="RM810"/>
    <n v="28"/>
    <x v="1"/>
    <x v="1"/>
    <s v="Travel_Rarely"/>
    <n v="950"/>
    <x v="0"/>
    <x v="0"/>
    <x v="0"/>
    <x v="1"/>
    <n v="1"/>
    <n v="1121"/>
    <x v="1"/>
    <x v="1"/>
    <n v="93"/>
    <n v="3"/>
    <x v="2"/>
    <x v="4"/>
    <x v="1"/>
    <x v="1"/>
    <x v="225"/>
    <x v="1"/>
    <n v="8039"/>
    <n v="0"/>
    <s v="Y"/>
    <s v="No"/>
    <n v="17"/>
    <x v="0"/>
    <n v="2"/>
    <n v="80"/>
    <n v="3"/>
    <n v="10"/>
    <n v="3"/>
    <x v="3"/>
    <n v="1"/>
    <n v="7"/>
    <d v="2026-08-23T00:00:00"/>
    <x v="31"/>
    <s v="2026"/>
    <s v="August"/>
    <n v="2"/>
    <n v="13101"/>
    <n v="1"/>
    <n v="1"/>
    <s v="Yes"/>
  </r>
  <r>
    <s v="RM820"/>
    <n v="28"/>
    <x v="1"/>
    <x v="1"/>
    <s v="Travel_Rarely"/>
    <n v="1451"/>
    <x v="0"/>
    <x v="7"/>
    <x v="2"/>
    <x v="0"/>
    <n v="1"/>
    <n v="1136"/>
    <x v="3"/>
    <x v="0"/>
    <n v="67"/>
    <n v="2"/>
    <x v="0"/>
    <x v="2"/>
    <x v="1"/>
    <x v="2"/>
    <x v="226"/>
    <x v="0"/>
    <n v="19911"/>
    <n v="0"/>
    <s v="Y"/>
    <s v="No"/>
    <n v="17"/>
    <x v="0"/>
    <n v="1"/>
    <n v="80"/>
    <n v="0"/>
    <n v="6"/>
    <n v="2"/>
    <x v="2"/>
    <n v="0"/>
    <n v="4"/>
    <d v="2026-08-24T00:00:00"/>
    <x v="27"/>
    <s v="2026"/>
    <s v="August"/>
    <n v="14"/>
    <n v="16549"/>
    <n v="12"/>
    <n v="9"/>
    <s v="Yes"/>
  </r>
  <r>
    <s v="RM828"/>
    <n v="28"/>
    <x v="1"/>
    <x v="0"/>
    <s v="Travel_Frequently"/>
    <n v="773"/>
    <x v="0"/>
    <x v="11"/>
    <x v="0"/>
    <x v="0"/>
    <n v="1"/>
    <n v="1154"/>
    <x v="0"/>
    <x v="0"/>
    <n v="39"/>
    <n v="2"/>
    <x v="0"/>
    <x v="2"/>
    <x v="0"/>
    <x v="1"/>
    <x v="227"/>
    <x v="0"/>
    <n v="22088"/>
    <n v="1"/>
    <s v="Y"/>
    <s v="Yes"/>
    <n v="14"/>
    <x v="0"/>
    <n v="4"/>
    <n v="80"/>
    <n v="1"/>
    <n v="3"/>
    <n v="2"/>
    <x v="0"/>
    <n v="0"/>
    <n v="2"/>
    <d v="2026-08-25T00:00:00"/>
    <x v="28"/>
    <s v="2026"/>
    <s v="August"/>
    <n v="24"/>
    <n v="9889"/>
    <n v="22"/>
    <n v="4"/>
    <s v="Yes"/>
  </r>
  <r>
    <s v="RM843"/>
    <n v="28"/>
    <x v="1"/>
    <x v="0"/>
    <s v="Travel_Rarely"/>
    <n v="1485"/>
    <x v="0"/>
    <x v="15"/>
    <x v="2"/>
    <x v="0"/>
    <n v="1"/>
    <n v="1175"/>
    <x v="0"/>
    <x v="1"/>
    <n v="79"/>
    <n v="3"/>
    <x v="0"/>
    <x v="0"/>
    <x v="2"/>
    <x v="2"/>
    <x v="228"/>
    <x v="0"/>
    <n v="22955"/>
    <n v="1"/>
    <s v="Y"/>
    <s v="Yes"/>
    <n v="11"/>
    <x v="0"/>
    <n v="4"/>
    <n v="80"/>
    <n v="0"/>
    <n v="1"/>
    <n v="4"/>
    <x v="3"/>
    <n v="0"/>
    <n v="0"/>
    <d v="2026-08-26T00:00:00"/>
    <x v="40"/>
    <s v="2026"/>
    <s v="August"/>
    <n v="6"/>
    <n v="12261"/>
    <n v="2"/>
    <n v="1"/>
    <s v="Yes"/>
  </r>
  <r>
    <s v="RM869"/>
    <n v="28"/>
    <x v="1"/>
    <x v="1"/>
    <s v="Travel_Rarely"/>
    <n v="1179"/>
    <x v="0"/>
    <x v="19"/>
    <x v="3"/>
    <x v="1"/>
    <n v="1"/>
    <n v="1216"/>
    <x v="1"/>
    <x v="0"/>
    <n v="78"/>
    <n v="2"/>
    <x v="0"/>
    <x v="0"/>
    <x v="3"/>
    <x v="2"/>
    <x v="229"/>
    <x v="0"/>
    <n v="12449"/>
    <n v="1"/>
    <s v="Y"/>
    <s v="No"/>
    <n v="12"/>
    <x v="0"/>
    <n v="3"/>
    <n v="80"/>
    <n v="3"/>
    <n v="6"/>
    <n v="2"/>
    <x v="0"/>
    <n v="3"/>
    <n v="3"/>
    <d v="2026-08-27T00:00:00"/>
    <x v="30"/>
    <s v="2026"/>
    <s v="August"/>
    <n v="9"/>
    <n v="17885"/>
    <n v="4"/>
    <n v="0"/>
    <s v="Yes"/>
  </r>
  <r>
    <s v="RM922"/>
    <n v="28"/>
    <x v="1"/>
    <x v="0"/>
    <s v="Travel_Frequently"/>
    <n v="791"/>
    <x v="0"/>
    <x v="4"/>
    <x v="3"/>
    <x v="1"/>
    <n v="1"/>
    <n v="1286"/>
    <x v="1"/>
    <x v="0"/>
    <n v="44"/>
    <n v="3"/>
    <x v="0"/>
    <x v="0"/>
    <x v="0"/>
    <x v="0"/>
    <x v="230"/>
    <x v="0"/>
    <n v="6842"/>
    <n v="0"/>
    <s v="Y"/>
    <s v="Yes"/>
    <n v="11"/>
    <x v="0"/>
    <n v="3"/>
    <n v="80"/>
    <n v="0"/>
    <n v="5"/>
    <n v="2"/>
    <x v="3"/>
    <n v="0"/>
    <n v="2"/>
    <d v="2026-08-28T00:00:00"/>
    <x v="33"/>
    <s v="2026"/>
    <s v="August"/>
    <n v="0"/>
    <n v="2809"/>
    <n v="0"/>
    <n v="0"/>
    <s v="Yes"/>
  </r>
  <r>
    <s v="RM930"/>
    <n v="28"/>
    <x v="1"/>
    <x v="0"/>
    <s v="Travel_Frequently"/>
    <n v="193"/>
    <x v="0"/>
    <x v="7"/>
    <x v="0"/>
    <x v="0"/>
    <n v="1"/>
    <n v="1296"/>
    <x v="1"/>
    <x v="0"/>
    <n v="52"/>
    <n v="2"/>
    <x v="0"/>
    <x v="0"/>
    <x v="2"/>
    <x v="2"/>
    <x v="231"/>
    <x v="0"/>
    <n v="14222"/>
    <n v="1"/>
    <s v="Y"/>
    <s v="Yes"/>
    <n v="12"/>
    <x v="0"/>
    <n v="2"/>
    <n v="80"/>
    <n v="1"/>
    <n v="2"/>
    <n v="2"/>
    <x v="0"/>
    <n v="2"/>
    <n v="2"/>
    <d v="2026-08-29T00:00:00"/>
    <x v="18"/>
    <s v="2026"/>
    <s v="August"/>
    <n v="8"/>
    <n v="14355"/>
    <n v="7"/>
    <n v="0"/>
    <s v="Yes"/>
  </r>
  <r>
    <s v="RM934"/>
    <n v="28"/>
    <x v="1"/>
    <x v="1"/>
    <s v="Travel_Rarely"/>
    <n v="640"/>
    <x v="0"/>
    <x v="4"/>
    <x v="0"/>
    <x v="3"/>
    <n v="1"/>
    <n v="1301"/>
    <x v="1"/>
    <x v="0"/>
    <n v="84"/>
    <n v="3"/>
    <x v="0"/>
    <x v="2"/>
    <x v="3"/>
    <x v="0"/>
    <x v="232"/>
    <x v="0"/>
    <n v="4732"/>
    <n v="2"/>
    <s v="Y"/>
    <s v="No"/>
    <n v="11"/>
    <x v="0"/>
    <n v="2"/>
    <n v="80"/>
    <n v="0"/>
    <n v="5"/>
    <n v="2"/>
    <x v="3"/>
    <n v="1"/>
    <n v="2"/>
    <d v="2026-08-30T00:00:00"/>
    <x v="7"/>
    <s v="2026"/>
    <s v="August"/>
    <n v="1"/>
    <n v="6749"/>
    <n v="0"/>
    <n v="0"/>
    <s v="Yes"/>
  </r>
  <r>
    <s v="RM945"/>
    <n v="28"/>
    <x v="1"/>
    <x v="1"/>
    <s v="Non-Travel"/>
    <n v="1476"/>
    <x v="0"/>
    <x v="4"/>
    <x v="0"/>
    <x v="0"/>
    <n v="1"/>
    <n v="1315"/>
    <x v="0"/>
    <x v="1"/>
    <n v="55"/>
    <n v="1"/>
    <x v="1"/>
    <x v="0"/>
    <x v="2"/>
    <x v="2"/>
    <x v="233"/>
    <x v="1"/>
    <n v="16392"/>
    <n v="0"/>
    <s v="Y"/>
    <s v="No"/>
    <n v="11"/>
    <x v="0"/>
    <n v="1"/>
    <n v="80"/>
    <n v="3"/>
    <n v="10"/>
    <n v="6"/>
    <x v="0"/>
    <n v="7"/>
    <n v="5"/>
    <d v="2026-08-31T00:00:00"/>
    <x v="4"/>
    <s v="2026"/>
    <s v="August"/>
    <n v="8"/>
    <n v="8498"/>
    <n v="3"/>
    <n v="1"/>
    <s v="Yes"/>
  </r>
  <r>
    <s v="RM985"/>
    <n v="28"/>
    <x v="1"/>
    <x v="1"/>
    <s v="Travel_Rarely"/>
    <n v="736"/>
    <x v="1"/>
    <x v="20"/>
    <x v="0"/>
    <x v="0"/>
    <n v="1"/>
    <n v="1387"/>
    <x v="0"/>
    <x v="0"/>
    <n v="48"/>
    <n v="2"/>
    <x v="1"/>
    <x v="5"/>
    <x v="3"/>
    <x v="2"/>
    <x v="234"/>
    <x v="0"/>
    <n v="24232"/>
    <n v="1"/>
    <s v="Y"/>
    <s v="No"/>
    <n v="11"/>
    <x v="0"/>
    <n v="3"/>
    <n v="80"/>
    <n v="1"/>
    <n v="5"/>
    <n v="0"/>
    <x v="0"/>
    <n v="0"/>
    <n v="4"/>
    <d v="2026-09-01T00:00:00"/>
    <x v="20"/>
    <s v="2026"/>
    <s v="September"/>
    <n v="23"/>
    <n v="8179"/>
    <n v="20"/>
    <n v="8"/>
    <s v="Yes"/>
  </r>
  <r>
    <s v="RM1042"/>
    <n v="28"/>
    <x v="1"/>
    <x v="1"/>
    <s v="Travel_Rarely"/>
    <n v="866"/>
    <x v="1"/>
    <x v="2"/>
    <x v="0"/>
    <x v="1"/>
    <n v="1"/>
    <n v="1469"/>
    <x v="1"/>
    <x v="0"/>
    <n v="84"/>
    <n v="3"/>
    <x v="1"/>
    <x v="5"/>
    <x v="3"/>
    <x v="0"/>
    <x v="235"/>
    <x v="1"/>
    <n v="23490"/>
    <n v="0"/>
    <s v="Y"/>
    <s v="No"/>
    <n v="18"/>
    <x v="0"/>
    <n v="4"/>
    <n v="80"/>
    <n v="0"/>
    <n v="6"/>
    <n v="4"/>
    <x v="0"/>
    <n v="1"/>
    <n v="3"/>
    <d v="2026-09-02T00:00:00"/>
    <x v="35"/>
    <s v="2026"/>
    <s v="September"/>
    <n v="23"/>
    <n v="8663"/>
    <n v="5"/>
    <n v="3"/>
    <s v="Yes"/>
  </r>
  <r>
    <s v="RM1057"/>
    <n v="28"/>
    <x v="1"/>
    <x v="0"/>
    <s v="Travel_Frequently"/>
    <n v="1496"/>
    <x v="1"/>
    <x v="4"/>
    <x v="0"/>
    <x v="3"/>
    <n v="1"/>
    <n v="1486"/>
    <x v="3"/>
    <x v="0"/>
    <n v="92"/>
    <n v="3"/>
    <x v="0"/>
    <x v="1"/>
    <x v="0"/>
    <x v="2"/>
    <x v="236"/>
    <x v="0"/>
    <n v="15747"/>
    <n v="3"/>
    <s v="Y"/>
    <s v="No"/>
    <n v="15"/>
    <x v="0"/>
    <n v="4"/>
    <n v="80"/>
    <n v="1"/>
    <n v="5"/>
    <n v="3"/>
    <x v="1"/>
    <n v="1"/>
    <n v="2"/>
    <d v="2026-09-03T00:00:00"/>
    <x v="3"/>
    <s v="2026"/>
    <s v="September"/>
    <n v="13"/>
    <n v="16124"/>
    <n v="6"/>
    <n v="6"/>
    <s v="Yes"/>
  </r>
  <r>
    <s v="RM1069"/>
    <n v="28"/>
    <x v="1"/>
    <x v="0"/>
    <s v="Travel_Frequently"/>
    <n v="289"/>
    <x v="0"/>
    <x v="7"/>
    <x v="1"/>
    <x v="1"/>
    <n v="1"/>
    <n v="1504"/>
    <x v="0"/>
    <x v="0"/>
    <n v="38"/>
    <n v="2"/>
    <x v="0"/>
    <x v="0"/>
    <x v="3"/>
    <x v="0"/>
    <x v="237"/>
    <x v="0"/>
    <n v="5355"/>
    <n v="7"/>
    <s v="Y"/>
    <s v="No"/>
    <n v="11"/>
    <x v="0"/>
    <n v="3"/>
    <n v="80"/>
    <n v="0"/>
    <n v="8"/>
    <n v="2"/>
    <x v="3"/>
    <n v="0"/>
    <n v="0"/>
    <d v="2026-09-04T00:00:00"/>
    <x v="2"/>
    <s v="2026"/>
    <s v="September"/>
    <n v="14"/>
    <n v="7987"/>
    <n v="6"/>
    <n v="2"/>
    <s v="Yes"/>
  </r>
  <r>
    <s v="RM1070"/>
    <n v="28"/>
    <x v="1"/>
    <x v="1"/>
    <s v="Travel_Rarely"/>
    <n v="1423"/>
    <x v="0"/>
    <x v="4"/>
    <x v="0"/>
    <x v="0"/>
    <n v="1"/>
    <n v="1506"/>
    <x v="3"/>
    <x v="0"/>
    <n v="72"/>
    <n v="2"/>
    <x v="0"/>
    <x v="2"/>
    <x v="0"/>
    <x v="1"/>
    <x v="238"/>
    <x v="0"/>
    <n v="12530"/>
    <n v="1"/>
    <s v="Y"/>
    <s v="No"/>
    <n v="14"/>
    <x v="0"/>
    <n v="4"/>
    <n v="80"/>
    <n v="1"/>
    <n v="1"/>
    <n v="2"/>
    <x v="2"/>
    <n v="0"/>
    <n v="0"/>
    <d v="2026-09-05T00:00:00"/>
    <x v="13"/>
    <s v="2026"/>
    <s v="September"/>
    <n v="14"/>
    <n v="6979"/>
    <n v="0"/>
    <n v="0"/>
    <s v="Yes"/>
  </r>
  <r>
    <s v="RM1071"/>
    <n v="28"/>
    <x v="1"/>
    <x v="1"/>
    <s v="Travel_Frequently"/>
    <n v="467"/>
    <x v="1"/>
    <x v="17"/>
    <x v="0"/>
    <x v="0"/>
    <n v="1"/>
    <n v="1507"/>
    <x v="0"/>
    <x v="0"/>
    <n v="55"/>
    <n v="3"/>
    <x v="1"/>
    <x v="5"/>
    <x v="3"/>
    <x v="0"/>
    <x v="99"/>
    <x v="0"/>
    <n v="11827"/>
    <n v="0"/>
    <s v="Y"/>
    <s v="No"/>
    <n v="14"/>
    <x v="0"/>
    <n v="4"/>
    <n v="80"/>
    <n v="0"/>
    <n v="5"/>
    <n v="5"/>
    <x v="0"/>
    <n v="1"/>
    <n v="3"/>
    <d v="2026-09-06T00:00:00"/>
    <x v="33"/>
    <s v="2026"/>
    <s v="September"/>
    <n v="5"/>
    <n v="4210"/>
    <n v="4"/>
    <n v="1"/>
    <s v="Yes"/>
  </r>
  <r>
    <s v="RM1074"/>
    <n v="28"/>
    <x v="1"/>
    <x v="1"/>
    <s v="Travel_Rarely"/>
    <n v="1083"/>
    <x v="0"/>
    <x v="26"/>
    <x v="2"/>
    <x v="0"/>
    <n v="1"/>
    <n v="1514"/>
    <x v="0"/>
    <x v="0"/>
    <n v="96"/>
    <n v="1"/>
    <x v="1"/>
    <x v="4"/>
    <x v="1"/>
    <x v="2"/>
    <x v="239"/>
    <x v="1"/>
    <n v="3173"/>
    <n v="1"/>
    <s v="Y"/>
    <s v="No"/>
    <n v="14"/>
    <x v="0"/>
    <n v="2"/>
    <n v="80"/>
    <n v="2"/>
    <n v="8"/>
    <n v="2"/>
    <x v="3"/>
    <n v="1"/>
    <n v="7"/>
    <d v="2026-09-07T00:00:00"/>
    <x v="22"/>
    <s v="2026"/>
    <s v="September"/>
    <n v="0"/>
    <n v="17041"/>
    <n v="0"/>
    <n v="0"/>
    <s v="Yes"/>
  </r>
  <r>
    <s v="RM1137"/>
    <n v="28"/>
    <x v="1"/>
    <x v="0"/>
    <s v="Travel_Rarely"/>
    <n v="329"/>
    <x v="0"/>
    <x v="22"/>
    <x v="0"/>
    <x v="1"/>
    <n v="1"/>
    <n v="1604"/>
    <x v="0"/>
    <x v="0"/>
    <n v="51"/>
    <n v="3"/>
    <x v="0"/>
    <x v="0"/>
    <x v="1"/>
    <x v="2"/>
    <x v="240"/>
    <x v="0"/>
    <n v="7324"/>
    <n v="1"/>
    <s v="Y"/>
    <s v="Yes"/>
    <n v="17"/>
    <x v="0"/>
    <n v="3"/>
    <n v="80"/>
    <n v="3"/>
    <n v="1"/>
    <n v="3"/>
    <x v="0"/>
    <n v="0"/>
    <n v="0"/>
    <d v="2026-09-08T00:00:00"/>
    <x v="25"/>
    <s v="2026"/>
    <s v="September"/>
    <n v="2"/>
    <n v="5050"/>
    <n v="2"/>
    <n v="2"/>
    <s v="Yes"/>
  </r>
  <r>
    <s v="RM1152"/>
    <n v="28"/>
    <x v="1"/>
    <x v="1"/>
    <s v="Travel_Rarely"/>
    <n v="580"/>
    <x v="0"/>
    <x v="28"/>
    <x v="0"/>
    <x v="1"/>
    <n v="1"/>
    <n v="1622"/>
    <x v="2"/>
    <x v="1"/>
    <n v="39"/>
    <n v="1"/>
    <x v="1"/>
    <x v="4"/>
    <x v="3"/>
    <x v="1"/>
    <x v="241"/>
    <x v="0"/>
    <n v="20460"/>
    <n v="0"/>
    <s v="Y"/>
    <s v="No"/>
    <n v="21"/>
    <x v="0"/>
    <n v="2"/>
    <n v="80"/>
    <n v="1"/>
    <n v="6"/>
    <n v="5"/>
    <x v="3"/>
    <n v="0"/>
    <n v="0"/>
    <d v="2026-09-09T00:00:00"/>
    <x v="21"/>
    <s v="2026"/>
    <s v="September"/>
    <n v="10"/>
    <n v="5724"/>
    <n v="5"/>
    <n v="3"/>
    <s v="Yes"/>
  </r>
  <r>
    <s v="RM1284"/>
    <n v="28"/>
    <x v="1"/>
    <x v="1"/>
    <s v="Travel_Rarely"/>
    <n v="1181"/>
    <x v="0"/>
    <x v="4"/>
    <x v="0"/>
    <x v="0"/>
    <n v="1"/>
    <n v="1799"/>
    <x v="0"/>
    <x v="0"/>
    <n v="82"/>
    <n v="3"/>
    <x v="0"/>
    <x v="2"/>
    <x v="2"/>
    <x v="2"/>
    <x v="20"/>
    <x v="0"/>
    <n v="5531"/>
    <n v="1"/>
    <s v="Y"/>
    <s v="No"/>
    <n v="11"/>
    <x v="0"/>
    <n v="3"/>
    <n v="80"/>
    <n v="1"/>
    <n v="5"/>
    <n v="6"/>
    <x v="1"/>
    <n v="0"/>
    <n v="3"/>
    <d v="2026-09-10T00:00:00"/>
    <x v="9"/>
    <s v="2026"/>
    <s v="September"/>
    <n v="18"/>
    <n v="14259"/>
    <n v="13"/>
    <n v="9"/>
    <s v="Yes"/>
  </r>
  <r>
    <s v="RM1308"/>
    <n v="28"/>
    <x v="1"/>
    <x v="1"/>
    <s v="Travel_Rarely"/>
    <n v="1217"/>
    <x v="0"/>
    <x v="4"/>
    <x v="0"/>
    <x v="1"/>
    <n v="1"/>
    <n v="1834"/>
    <x v="0"/>
    <x v="1"/>
    <n v="67"/>
    <n v="3"/>
    <x v="0"/>
    <x v="2"/>
    <x v="3"/>
    <x v="2"/>
    <x v="242"/>
    <x v="0"/>
    <n v="12719"/>
    <n v="1"/>
    <s v="Y"/>
    <s v="No"/>
    <n v="25"/>
    <x v="0"/>
    <n v="3"/>
    <n v="80"/>
    <n v="1"/>
    <n v="3"/>
    <n v="3"/>
    <x v="0"/>
    <n v="1"/>
    <n v="2"/>
    <d v="2026-09-11T00:00:00"/>
    <x v="0"/>
    <s v="2026"/>
    <s v="September"/>
    <n v="7"/>
    <n v="22067"/>
    <n v="3"/>
    <n v="3"/>
    <s v="Yes"/>
  </r>
  <r>
    <s v="RM1324"/>
    <n v="28"/>
    <x v="1"/>
    <x v="1"/>
    <s v="Non-Travel"/>
    <n v="280"/>
    <x v="3"/>
    <x v="4"/>
    <x v="1"/>
    <x v="0"/>
    <n v="1"/>
    <n v="1858"/>
    <x v="0"/>
    <x v="0"/>
    <n v="43"/>
    <n v="3"/>
    <x v="0"/>
    <x v="3"/>
    <x v="2"/>
    <x v="1"/>
    <x v="243"/>
    <x v="0"/>
    <n v="10494"/>
    <n v="1"/>
    <s v="Y"/>
    <s v="No"/>
    <n v="15"/>
    <x v="0"/>
    <n v="2"/>
    <n v="80"/>
    <n v="1"/>
    <n v="3"/>
    <n v="2"/>
    <x v="0"/>
    <n v="2"/>
    <n v="2"/>
    <d v="2026-09-12T00:00:00"/>
    <x v="27"/>
    <s v="2026"/>
    <s v="September"/>
    <n v="23"/>
    <n v="14849"/>
    <n v="18"/>
    <n v="0"/>
    <s v="Yes"/>
  </r>
  <r>
    <s v="RM1338"/>
    <n v="28"/>
    <x v="1"/>
    <x v="1"/>
    <s v="Travel_Rarely"/>
    <n v="1172"/>
    <x v="1"/>
    <x v="0"/>
    <x v="0"/>
    <x v="1"/>
    <n v="1"/>
    <n v="1875"/>
    <x v="2"/>
    <x v="1"/>
    <n v="78"/>
    <n v="3"/>
    <x v="0"/>
    <x v="1"/>
    <x v="1"/>
    <x v="2"/>
    <x v="244"/>
    <x v="0"/>
    <n v="3692"/>
    <n v="1"/>
    <s v="Y"/>
    <s v="No"/>
    <n v="19"/>
    <x v="0"/>
    <n v="4"/>
    <n v="80"/>
    <n v="1"/>
    <n v="1"/>
    <n v="3"/>
    <x v="0"/>
    <n v="0"/>
    <n v="0"/>
    <d v="2026-09-13T00:00:00"/>
    <x v="16"/>
    <s v="2026"/>
    <s v="September"/>
    <n v="1"/>
    <n v="12645"/>
    <n v="0"/>
    <n v="0"/>
    <s v="Yes"/>
  </r>
  <r>
    <s v="RM1365"/>
    <n v="28"/>
    <x v="1"/>
    <x v="0"/>
    <s v="Travel_Frequently"/>
    <n v="783"/>
    <x v="1"/>
    <x v="4"/>
    <x v="1"/>
    <x v="0"/>
    <n v="1"/>
    <n v="1927"/>
    <x v="0"/>
    <x v="0"/>
    <n v="42"/>
    <n v="2"/>
    <x v="1"/>
    <x v="5"/>
    <x v="2"/>
    <x v="2"/>
    <x v="245"/>
    <x v="1"/>
    <n v="19255"/>
    <n v="1"/>
    <s v="Y"/>
    <s v="Yes"/>
    <n v="12"/>
    <x v="0"/>
    <n v="3"/>
    <n v="80"/>
    <n v="1"/>
    <n v="7"/>
    <n v="2"/>
    <x v="0"/>
    <n v="0"/>
    <n v="7"/>
    <d v="2026-09-14T00:00:00"/>
    <x v="3"/>
    <s v="2026"/>
    <s v="September"/>
    <n v="11"/>
    <n v="14400"/>
    <n v="7"/>
    <n v="4"/>
    <s v="Yes"/>
  </r>
  <r>
    <s v="RM1370"/>
    <n v="28"/>
    <x v="1"/>
    <x v="0"/>
    <s v="Travel_Rarely"/>
    <n v="1475"/>
    <x v="1"/>
    <x v="25"/>
    <x v="1"/>
    <x v="2"/>
    <n v="1"/>
    <n v="1933"/>
    <x v="1"/>
    <x v="1"/>
    <n v="84"/>
    <n v="3"/>
    <x v="1"/>
    <x v="5"/>
    <x v="0"/>
    <x v="0"/>
    <x v="246"/>
    <x v="1"/>
    <n v="23352"/>
    <n v="3"/>
    <s v="Y"/>
    <s v="Yes"/>
    <n v="11"/>
    <x v="0"/>
    <n v="4"/>
    <n v="80"/>
    <n v="0"/>
    <n v="6"/>
    <n v="0"/>
    <x v="0"/>
    <n v="2"/>
    <n v="2"/>
    <d v="2026-09-15T00:00:00"/>
    <x v="8"/>
    <s v="2026"/>
    <s v="September"/>
    <n v="6"/>
    <n v="19752"/>
    <n v="4"/>
    <n v="1"/>
    <s v="Yes"/>
  </r>
  <r>
    <s v="RM1382"/>
    <n v="28"/>
    <x v="1"/>
    <x v="1"/>
    <s v="Non-Travel"/>
    <n v="1103"/>
    <x v="0"/>
    <x v="18"/>
    <x v="0"/>
    <x v="1"/>
    <n v="1"/>
    <n v="1947"/>
    <x v="0"/>
    <x v="0"/>
    <n v="49"/>
    <n v="3"/>
    <x v="0"/>
    <x v="2"/>
    <x v="0"/>
    <x v="0"/>
    <x v="247"/>
    <x v="0"/>
    <n v="2122"/>
    <n v="1"/>
    <s v="Y"/>
    <s v="No"/>
    <n v="14"/>
    <x v="0"/>
    <n v="3"/>
    <n v="80"/>
    <n v="0"/>
    <n v="5"/>
    <n v="3"/>
    <x v="3"/>
    <n v="1"/>
    <n v="4"/>
    <d v="2026-09-16T00:00:00"/>
    <x v="18"/>
    <s v="2026"/>
    <s v="September"/>
    <n v="3"/>
    <n v="7392"/>
    <n v="2"/>
    <n v="1"/>
    <s v="Yes"/>
  </r>
  <r>
    <s v="RM1391"/>
    <n v="28"/>
    <x v="1"/>
    <x v="0"/>
    <s v="Travel_Rarely"/>
    <n v="1404"/>
    <x v="0"/>
    <x v="24"/>
    <x v="0"/>
    <x v="3"/>
    <n v="1"/>
    <n v="1960"/>
    <x v="0"/>
    <x v="0"/>
    <n v="32"/>
    <n v="2"/>
    <x v="0"/>
    <x v="0"/>
    <x v="2"/>
    <x v="1"/>
    <x v="248"/>
    <x v="0"/>
    <n v="18779"/>
    <n v="5"/>
    <s v="Y"/>
    <s v="No"/>
    <n v="12"/>
    <x v="0"/>
    <n v="1"/>
    <n v="80"/>
    <n v="1"/>
    <n v="6"/>
    <n v="2"/>
    <x v="3"/>
    <n v="0"/>
    <n v="3"/>
    <d v="2026-09-17T00:00:00"/>
    <x v="2"/>
    <s v="2026"/>
    <s v="September"/>
    <n v="18"/>
    <n v="14605"/>
    <n v="7"/>
    <n v="2"/>
    <s v="Yes"/>
  </r>
  <r>
    <s v="RM012"/>
    <n v="29"/>
    <x v="1"/>
    <x v="0"/>
    <s v="Travel_Rarely"/>
    <n v="153"/>
    <x v="0"/>
    <x v="14"/>
    <x v="1"/>
    <x v="0"/>
    <n v="1"/>
    <n v="15"/>
    <x v="1"/>
    <x v="1"/>
    <n v="49"/>
    <n v="2"/>
    <x v="1"/>
    <x v="0"/>
    <x v="0"/>
    <x v="0"/>
    <x v="249"/>
    <x v="0"/>
    <n v="12682"/>
    <n v="0"/>
    <s v="Y"/>
    <s v="Yes"/>
    <n v="12"/>
    <x v="0"/>
    <n v="4"/>
    <n v="80"/>
    <n v="0"/>
    <n v="10"/>
    <n v="3"/>
    <x v="0"/>
    <n v="0"/>
    <n v="8"/>
    <d v="2026-09-18T00:00:00"/>
    <x v="9"/>
    <s v="2026"/>
    <s v="September"/>
    <n v="37"/>
    <n v="10264"/>
    <n v="20"/>
    <n v="14"/>
    <s v="Yes"/>
  </r>
  <r>
    <s v="RM016"/>
    <n v="29"/>
    <x v="1"/>
    <x v="1"/>
    <s v="Travel_Rarely"/>
    <n v="1389"/>
    <x v="0"/>
    <x v="8"/>
    <x v="3"/>
    <x v="0"/>
    <n v="1"/>
    <n v="20"/>
    <x v="2"/>
    <x v="1"/>
    <n v="51"/>
    <n v="4"/>
    <x v="2"/>
    <x v="4"/>
    <x v="3"/>
    <x v="1"/>
    <x v="250"/>
    <x v="1"/>
    <n v="10195"/>
    <n v="1"/>
    <s v="Y"/>
    <s v="No"/>
    <n v="11"/>
    <x v="0"/>
    <n v="3"/>
    <n v="80"/>
    <n v="1"/>
    <n v="10"/>
    <n v="1"/>
    <x v="0"/>
    <n v="8"/>
    <n v="8"/>
    <d v="2026-09-19T00:00:00"/>
    <x v="30"/>
    <s v="2026"/>
    <s v="September"/>
    <n v="16"/>
    <n v="15152"/>
    <n v="11"/>
    <n v="6"/>
    <s v="Yes"/>
  </r>
  <r>
    <s v="RM072"/>
    <n v="29"/>
    <x v="1"/>
    <x v="1"/>
    <s v="Travel_Rarely"/>
    <n v="1328"/>
    <x v="0"/>
    <x v="7"/>
    <x v="0"/>
    <x v="0"/>
    <n v="1"/>
    <n v="94"/>
    <x v="0"/>
    <x v="0"/>
    <n v="76"/>
    <n v="3"/>
    <x v="0"/>
    <x v="2"/>
    <x v="1"/>
    <x v="2"/>
    <x v="227"/>
    <x v="0"/>
    <n v="4956"/>
    <n v="0"/>
    <s v="Y"/>
    <s v="No"/>
    <n v="23"/>
    <x v="0"/>
    <n v="4"/>
    <n v="80"/>
    <n v="1"/>
    <n v="6"/>
    <n v="3"/>
    <x v="0"/>
    <n v="0"/>
    <m/>
    <d v="2026-09-20T00:00:00"/>
    <x v="8"/>
    <s v="2026"/>
    <s v="September"/>
    <n v="2"/>
    <n v="16741"/>
    <n v="2"/>
    <n v="2"/>
    <s v="No"/>
  </r>
  <r>
    <s v="RM156"/>
    <n v="29"/>
    <x v="1"/>
    <x v="1"/>
    <s v="Non-Travel"/>
    <n v="1496"/>
    <x v="0"/>
    <x v="4"/>
    <x v="2"/>
    <x v="3"/>
    <n v="1"/>
    <n v="208"/>
    <x v="1"/>
    <x v="0"/>
    <n v="41"/>
    <n v="3"/>
    <x v="1"/>
    <x v="4"/>
    <x v="0"/>
    <x v="2"/>
    <x v="251"/>
    <x v="0"/>
    <n v="26283"/>
    <n v="1"/>
    <s v="Y"/>
    <s v="No"/>
    <n v="13"/>
    <x v="0"/>
    <n v="1"/>
    <n v="80"/>
    <n v="1"/>
    <n v="10"/>
    <n v="1"/>
    <x v="0"/>
    <n v="0"/>
    <n v="9"/>
    <d v="2026-09-21T00:00:00"/>
    <x v="29"/>
    <s v="2026"/>
    <s v="September"/>
    <n v="4"/>
    <n v="14197"/>
    <n v="4"/>
    <n v="3"/>
    <s v="No"/>
  </r>
  <r>
    <s v="RM206"/>
    <n v="29"/>
    <x v="1"/>
    <x v="0"/>
    <s v="Travel_Rarely"/>
    <n v="121"/>
    <x v="1"/>
    <x v="28"/>
    <x v="0"/>
    <x v="2"/>
    <n v="1"/>
    <n v="283"/>
    <x v="2"/>
    <x v="1"/>
    <n v="35"/>
    <n v="3"/>
    <x v="2"/>
    <x v="5"/>
    <x v="2"/>
    <x v="2"/>
    <x v="252"/>
    <x v="1"/>
    <n v="24525"/>
    <n v="1"/>
    <s v="Y"/>
    <s v="No"/>
    <n v="22"/>
    <x v="0"/>
    <n v="4"/>
    <n v="80"/>
    <n v="3"/>
    <n v="10"/>
    <n v="3"/>
    <x v="3"/>
    <n v="1"/>
    <m/>
    <d v="2026-09-22T00:00:00"/>
    <x v="15"/>
    <s v="2026"/>
    <s v="September"/>
    <n v="13"/>
    <n v="8978"/>
    <n v="2"/>
    <n v="2"/>
    <s v="Yes"/>
  </r>
  <r>
    <s v="RM218"/>
    <n v="29"/>
    <x v="1"/>
    <x v="0"/>
    <s v="Travel_Rarely"/>
    <n v="992"/>
    <x v="0"/>
    <x v="4"/>
    <x v="0"/>
    <x v="3"/>
    <n v="1"/>
    <n v="300"/>
    <x v="0"/>
    <x v="0"/>
    <n v="85"/>
    <n v="3"/>
    <x v="0"/>
    <x v="2"/>
    <x v="0"/>
    <x v="0"/>
    <x v="253"/>
    <x v="0"/>
    <n v="19757"/>
    <n v="0"/>
    <s v="Y"/>
    <s v="No"/>
    <n v="14"/>
    <x v="0"/>
    <n v="4"/>
    <n v="80"/>
    <n v="0"/>
    <n v="7"/>
    <n v="1"/>
    <x v="3"/>
    <n v="1"/>
    <n v="5"/>
    <d v="2026-09-23T00:00:00"/>
    <x v="38"/>
    <s v="2026"/>
    <s v="September"/>
    <n v="1"/>
    <n v="4740"/>
    <n v="0"/>
    <n v="0"/>
    <s v="No"/>
  </r>
  <r>
    <s v="RM228"/>
    <n v="29"/>
    <x v="1"/>
    <x v="1"/>
    <s v="Travel_Frequently"/>
    <n v="1413"/>
    <x v="1"/>
    <x v="4"/>
    <x v="2"/>
    <x v="1"/>
    <n v="1"/>
    <n v="312"/>
    <x v="2"/>
    <x v="1"/>
    <n v="42"/>
    <n v="3"/>
    <x v="2"/>
    <x v="5"/>
    <x v="2"/>
    <x v="2"/>
    <x v="254"/>
    <x v="1"/>
    <n v="6599"/>
    <n v="1"/>
    <s v="Y"/>
    <s v="No"/>
    <n v="14"/>
    <x v="0"/>
    <n v="4"/>
    <n v="80"/>
    <n v="1"/>
    <n v="11"/>
    <n v="5"/>
    <x v="0"/>
    <n v="4"/>
    <n v="1"/>
    <d v="2026-09-24T00:00:00"/>
    <x v="28"/>
    <s v="2026"/>
    <s v="September"/>
    <n v="17"/>
    <n v="20693"/>
    <n v="6"/>
    <n v="5"/>
    <s v="Yes"/>
  </r>
  <r>
    <s v="RM230"/>
    <n v="29"/>
    <x v="1"/>
    <x v="0"/>
    <s v="Travel_Rarely"/>
    <n v="896"/>
    <x v="0"/>
    <x v="16"/>
    <x v="2"/>
    <x v="1"/>
    <n v="1"/>
    <n v="315"/>
    <x v="0"/>
    <x v="0"/>
    <n v="86"/>
    <n v="2"/>
    <x v="0"/>
    <x v="2"/>
    <x v="2"/>
    <x v="0"/>
    <x v="255"/>
    <x v="0"/>
    <n v="14961"/>
    <n v="1"/>
    <s v="Y"/>
    <s v="Yes"/>
    <n v="13"/>
    <x v="0"/>
    <n v="3"/>
    <n v="80"/>
    <n v="0"/>
    <n v="4"/>
    <n v="3"/>
    <x v="3"/>
    <n v="0"/>
    <n v="1"/>
    <d v="2026-09-25T00:00:00"/>
    <x v="42"/>
    <s v="2026"/>
    <s v="September"/>
    <n v="1"/>
    <n v="17427"/>
    <n v="1"/>
    <n v="1"/>
    <s v="Yes"/>
  </r>
  <r>
    <s v="RM253"/>
    <n v="29"/>
    <x v="1"/>
    <x v="1"/>
    <s v="Travel_Rarely"/>
    <n v="665"/>
    <x v="0"/>
    <x v="14"/>
    <x v="0"/>
    <x v="0"/>
    <n v="1"/>
    <n v="346"/>
    <x v="0"/>
    <x v="0"/>
    <n v="60"/>
    <n v="3"/>
    <x v="0"/>
    <x v="2"/>
    <x v="2"/>
    <x v="0"/>
    <x v="132"/>
    <x v="0"/>
    <n v="22673"/>
    <n v="1"/>
    <s v="Y"/>
    <s v="No"/>
    <n v="19"/>
    <x v="0"/>
    <n v="1"/>
    <n v="80"/>
    <n v="0"/>
    <n v="6"/>
    <n v="1"/>
    <x v="0"/>
    <n v="1"/>
    <m/>
    <d v="2026-09-26T00:00:00"/>
    <x v="25"/>
    <s v="2026"/>
    <s v="September"/>
    <n v="2"/>
    <n v="6648"/>
    <n v="1"/>
    <n v="1"/>
    <s v="No"/>
  </r>
  <r>
    <s v="RM255"/>
    <n v="29"/>
    <x v="1"/>
    <x v="1"/>
    <s v="Travel_Rarely"/>
    <n v="1247"/>
    <x v="1"/>
    <x v="21"/>
    <x v="1"/>
    <x v="2"/>
    <n v="1"/>
    <n v="349"/>
    <x v="1"/>
    <x v="0"/>
    <n v="45"/>
    <n v="3"/>
    <x v="1"/>
    <x v="5"/>
    <x v="2"/>
    <x v="1"/>
    <x v="256"/>
    <x v="1"/>
    <n v="10732"/>
    <n v="2"/>
    <s v="Y"/>
    <s v="No"/>
    <n v="14"/>
    <x v="0"/>
    <n v="4"/>
    <n v="80"/>
    <n v="1"/>
    <n v="10"/>
    <n v="2"/>
    <x v="0"/>
    <n v="0"/>
    <m/>
    <d v="2026-09-27T00:00:00"/>
    <x v="36"/>
    <s v="2026"/>
    <s v="September"/>
    <n v="17"/>
    <n v="14125"/>
    <n v="0"/>
    <n v="0"/>
    <s v="Yes"/>
  </r>
  <r>
    <s v="RM266"/>
    <n v="29"/>
    <x v="1"/>
    <x v="1"/>
    <s v="Travel_Rarely"/>
    <n v="1210"/>
    <x v="1"/>
    <x v="7"/>
    <x v="0"/>
    <x v="1"/>
    <n v="1"/>
    <n v="366"/>
    <x v="3"/>
    <x v="0"/>
    <n v="78"/>
    <n v="2"/>
    <x v="1"/>
    <x v="5"/>
    <x v="1"/>
    <x v="2"/>
    <x v="257"/>
    <x v="1"/>
    <n v="3687"/>
    <n v="2"/>
    <s v="Y"/>
    <s v="No"/>
    <n v="19"/>
    <x v="0"/>
    <n v="2"/>
    <n v="80"/>
    <n v="2"/>
    <n v="10"/>
    <n v="2"/>
    <x v="0"/>
    <n v="0"/>
    <n v="0"/>
    <d v="2026-09-28T00:00:00"/>
    <x v="31"/>
    <s v="2026"/>
    <s v="September"/>
    <n v="2"/>
    <n v="7589"/>
    <n v="2"/>
    <n v="2"/>
    <s v="Yes"/>
  </r>
  <r>
    <s v="RM283"/>
    <n v="29"/>
    <x v="1"/>
    <x v="1"/>
    <s v="Travel_Frequently"/>
    <n v="442"/>
    <x v="1"/>
    <x v="7"/>
    <x v="1"/>
    <x v="0"/>
    <n v="1"/>
    <n v="388"/>
    <x v="2"/>
    <x v="0"/>
    <n v="44"/>
    <n v="3"/>
    <x v="1"/>
    <x v="5"/>
    <x v="2"/>
    <x v="0"/>
    <x v="258"/>
    <x v="0"/>
    <n v="20260"/>
    <n v="1"/>
    <s v="Y"/>
    <s v="No"/>
    <n v="18"/>
    <x v="0"/>
    <n v="1"/>
    <n v="80"/>
    <n v="0"/>
    <n v="10"/>
    <n v="3"/>
    <x v="3"/>
    <n v="0"/>
    <n v="9"/>
    <d v="2026-09-29T00:00:00"/>
    <x v="19"/>
    <s v="2026"/>
    <s v="September"/>
    <n v="4"/>
    <n v="5461"/>
    <n v="1"/>
    <n v="1"/>
    <s v="Yes"/>
  </r>
  <r>
    <s v="RM337"/>
    <n v="29"/>
    <x v="1"/>
    <x v="0"/>
    <s v="Travel_Rarely"/>
    <n v="318"/>
    <x v="0"/>
    <x v="3"/>
    <x v="3"/>
    <x v="4"/>
    <n v="1"/>
    <n v="454"/>
    <x v="2"/>
    <x v="0"/>
    <n v="77"/>
    <n v="1"/>
    <x v="0"/>
    <x v="0"/>
    <x v="3"/>
    <x v="2"/>
    <x v="259"/>
    <x v="0"/>
    <n v="4759"/>
    <n v="1"/>
    <s v="Y"/>
    <s v="Yes"/>
    <n v="11"/>
    <x v="0"/>
    <n v="4"/>
    <n v="80"/>
    <n v="0"/>
    <n v="7"/>
    <n v="4"/>
    <x v="3"/>
    <n v="0"/>
    <n v="7"/>
    <d v="2026-09-30T00:00:00"/>
    <x v="26"/>
    <s v="2026"/>
    <s v="September"/>
    <n v="3"/>
    <n v="19096"/>
    <n v="0"/>
    <n v="0"/>
    <s v="Yes"/>
  </r>
  <r>
    <s v="RM338"/>
    <n v="29"/>
    <x v="1"/>
    <x v="1"/>
    <s v="Travel_Rarely"/>
    <n v="738"/>
    <x v="0"/>
    <x v="9"/>
    <x v="4"/>
    <x v="4"/>
    <n v="1"/>
    <n v="455"/>
    <x v="2"/>
    <x v="0"/>
    <n v="30"/>
    <n v="2"/>
    <x v="0"/>
    <x v="0"/>
    <x v="2"/>
    <x v="0"/>
    <x v="260"/>
    <x v="0"/>
    <n v="7621"/>
    <n v="0"/>
    <s v="Y"/>
    <s v="No"/>
    <n v="17"/>
    <x v="0"/>
    <n v="3"/>
    <n v="80"/>
    <n v="0"/>
    <n v="4"/>
    <n v="2"/>
    <x v="0"/>
    <n v="2"/>
    <n v="2"/>
    <d v="2026-10-01T00:00:00"/>
    <x v="16"/>
    <s v="2026"/>
    <s v="October"/>
    <n v="22"/>
    <n v="11231"/>
    <n v="13"/>
    <n v="9"/>
    <s v="Yes"/>
  </r>
  <r>
    <s v="RM344"/>
    <n v="29"/>
    <x v="1"/>
    <x v="0"/>
    <s v="Travel_Rarely"/>
    <n v="144"/>
    <x v="1"/>
    <x v="1"/>
    <x v="2"/>
    <x v="2"/>
    <n v="1"/>
    <n v="463"/>
    <x v="1"/>
    <x v="1"/>
    <n v="39"/>
    <n v="2"/>
    <x v="1"/>
    <x v="5"/>
    <x v="1"/>
    <x v="1"/>
    <x v="261"/>
    <x v="1"/>
    <n v="11866"/>
    <n v="1"/>
    <s v="Y"/>
    <s v="Yes"/>
    <n v="14"/>
    <x v="0"/>
    <n v="1"/>
    <n v="80"/>
    <n v="2"/>
    <n v="7"/>
    <n v="2"/>
    <x v="0"/>
    <n v="1"/>
    <n v="7"/>
    <d v="2026-10-02T00:00:00"/>
    <x v="38"/>
    <s v="2026"/>
    <s v="October"/>
    <n v="0"/>
    <n v="17730"/>
    <n v="0"/>
    <n v="0"/>
    <s v="Yes"/>
  </r>
  <r>
    <s v="RM350"/>
    <n v="29"/>
    <x v="1"/>
    <x v="1"/>
    <s v="Non-Travel"/>
    <n v="746"/>
    <x v="1"/>
    <x v="7"/>
    <x v="0"/>
    <x v="0"/>
    <n v="1"/>
    <n v="469"/>
    <x v="1"/>
    <x v="0"/>
    <n v="61"/>
    <n v="3"/>
    <x v="1"/>
    <x v="5"/>
    <x v="0"/>
    <x v="2"/>
    <x v="262"/>
    <x v="0"/>
    <n v="16928"/>
    <n v="1"/>
    <s v="Y"/>
    <s v="No"/>
    <n v="14"/>
    <x v="0"/>
    <n v="1"/>
    <n v="80"/>
    <n v="1"/>
    <n v="4"/>
    <n v="3"/>
    <x v="3"/>
    <n v="0"/>
    <n v="2"/>
    <d v="2026-10-03T00:00:00"/>
    <x v="9"/>
    <s v="2026"/>
    <s v="October"/>
    <n v="8"/>
    <n v="8680"/>
    <n v="6"/>
    <n v="5"/>
    <s v="Yes"/>
  </r>
  <r>
    <s v="RM372"/>
    <n v="29"/>
    <x v="1"/>
    <x v="1"/>
    <s v="Travel_Rarely"/>
    <n v="1283"/>
    <x v="0"/>
    <x v="23"/>
    <x v="0"/>
    <x v="0"/>
    <n v="1"/>
    <n v="495"/>
    <x v="1"/>
    <x v="0"/>
    <n v="54"/>
    <n v="3"/>
    <x v="0"/>
    <x v="2"/>
    <x v="2"/>
    <x v="0"/>
    <x v="263"/>
    <x v="0"/>
    <n v="18168"/>
    <n v="9"/>
    <s v="Y"/>
    <s v="No"/>
    <n v="16"/>
    <x v="0"/>
    <n v="4"/>
    <n v="80"/>
    <n v="0"/>
    <n v="6"/>
    <n v="4"/>
    <x v="0"/>
    <n v="1"/>
    <n v="2"/>
    <d v="2026-10-04T00:00:00"/>
    <x v="6"/>
    <s v="2026"/>
    <s v="October"/>
    <n v="2"/>
    <n v="13116"/>
    <n v="0"/>
    <n v="0"/>
    <s v="Yes"/>
  </r>
  <r>
    <s v="RM421"/>
    <n v="29"/>
    <x v="1"/>
    <x v="1"/>
    <s v="Travel_Rarely"/>
    <n v="986"/>
    <x v="0"/>
    <x v="0"/>
    <x v="3"/>
    <x v="1"/>
    <n v="1"/>
    <n v="564"/>
    <x v="2"/>
    <x v="0"/>
    <n v="93"/>
    <n v="2"/>
    <x v="2"/>
    <x v="7"/>
    <x v="0"/>
    <x v="2"/>
    <x v="264"/>
    <x v="2"/>
    <n v="21526"/>
    <n v="1"/>
    <s v="Y"/>
    <s v="No"/>
    <n v="18"/>
    <x v="0"/>
    <n v="3"/>
    <n v="80"/>
    <n v="0"/>
    <n v="10"/>
    <n v="2"/>
    <x v="0"/>
    <n v="0"/>
    <n v="7"/>
    <d v="2026-10-05T00:00:00"/>
    <x v="20"/>
    <s v="2026"/>
    <s v="October"/>
    <n v="22"/>
    <n v="10767"/>
    <n v="8"/>
    <n v="1"/>
    <s v="Yes"/>
  </r>
  <r>
    <s v="RM422"/>
    <n v="29"/>
    <x v="1"/>
    <x v="0"/>
    <s v="Travel_Rarely"/>
    <n v="408"/>
    <x v="0"/>
    <x v="10"/>
    <x v="4"/>
    <x v="3"/>
    <n v="1"/>
    <n v="565"/>
    <x v="0"/>
    <x v="1"/>
    <n v="71"/>
    <n v="2"/>
    <x v="0"/>
    <x v="2"/>
    <x v="1"/>
    <x v="2"/>
    <x v="265"/>
    <x v="0"/>
    <n v="18300"/>
    <n v="5"/>
    <s v="Y"/>
    <s v="No"/>
    <n v="16"/>
    <x v="0"/>
    <n v="2"/>
    <n v="80"/>
    <n v="0"/>
    <n v="6"/>
    <n v="2"/>
    <x v="1"/>
    <n v="1"/>
    <n v="1"/>
    <d v="2026-10-06T00:00:00"/>
    <x v="28"/>
    <s v="2026"/>
    <s v="October"/>
    <n v="12"/>
    <n v="18020"/>
    <n v="11"/>
    <n v="1"/>
    <s v="Yes"/>
  </r>
  <r>
    <s v="RM455"/>
    <n v="29"/>
    <x v="1"/>
    <x v="1"/>
    <s v="Travel_Rarely"/>
    <n v="232"/>
    <x v="0"/>
    <x v="19"/>
    <x v="0"/>
    <x v="3"/>
    <n v="1"/>
    <n v="611"/>
    <x v="1"/>
    <x v="0"/>
    <n v="34"/>
    <n v="3"/>
    <x v="1"/>
    <x v="4"/>
    <x v="2"/>
    <x v="1"/>
    <x v="266"/>
    <x v="0"/>
    <n v="22645"/>
    <n v="4"/>
    <s v="Y"/>
    <s v="No"/>
    <n v="12"/>
    <x v="0"/>
    <n v="2"/>
    <n v="80"/>
    <n v="2"/>
    <n v="8"/>
    <n v="2"/>
    <x v="1"/>
    <n v="1"/>
    <n v="2"/>
    <d v="2026-10-07T00:00:00"/>
    <x v="11"/>
    <s v="2026"/>
    <s v="October"/>
    <n v="2"/>
    <n v="16764"/>
    <n v="1"/>
    <n v="0"/>
    <s v="Yes"/>
  </r>
  <r>
    <s v="RM508"/>
    <n v="29"/>
    <x v="1"/>
    <x v="1"/>
    <s v="Travel_Rarely"/>
    <n v="1176"/>
    <x v="1"/>
    <x v="0"/>
    <x v="1"/>
    <x v="1"/>
    <n v="1"/>
    <n v="690"/>
    <x v="2"/>
    <x v="1"/>
    <n v="62"/>
    <n v="3"/>
    <x v="1"/>
    <x v="5"/>
    <x v="0"/>
    <x v="2"/>
    <x v="267"/>
    <x v="1"/>
    <n v="3487"/>
    <n v="1"/>
    <s v="Y"/>
    <s v="No"/>
    <n v="14"/>
    <x v="0"/>
    <n v="1"/>
    <n v="80"/>
    <n v="1"/>
    <n v="6"/>
    <n v="5"/>
    <x v="3"/>
    <n v="1"/>
    <n v="2"/>
    <d v="2026-10-08T00:00:00"/>
    <x v="16"/>
    <s v="2026"/>
    <s v="October"/>
    <n v="28"/>
    <n v="4632"/>
    <n v="0"/>
    <n v="0"/>
    <s v="Yes"/>
  </r>
  <r>
    <s v="RM520"/>
    <n v="29"/>
    <x v="1"/>
    <x v="1"/>
    <s v="Travel_Frequently"/>
    <n v="806"/>
    <x v="0"/>
    <x v="4"/>
    <x v="3"/>
    <x v="0"/>
    <n v="1"/>
    <n v="710"/>
    <x v="2"/>
    <x v="0"/>
    <n v="76"/>
    <n v="1"/>
    <x v="0"/>
    <x v="2"/>
    <x v="2"/>
    <x v="1"/>
    <x v="268"/>
    <x v="0"/>
    <n v="18959"/>
    <n v="1"/>
    <s v="Y"/>
    <s v="No"/>
    <n v="18"/>
    <x v="0"/>
    <n v="4"/>
    <n v="80"/>
    <n v="1"/>
    <n v="10"/>
    <n v="5"/>
    <x v="0"/>
    <n v="2"/>
    <n v="8"/>
    <d v="2026-10-09T00:00:00"/>
    <x v="35"/>
    <s v="2026"/>
    <s v="October"/>
    <n v="8"/>
    <n v="7289"/>
    <n v="0"/>
    <n v="0"/>
    <s v="Yes"/>
  </r>
  <r>
    <s v="RM547"/>
    <n v="29"/>
    <x v="1"/>
    <x v="1"/>
    <s v="Travel_Rarely"/>
    <n v="1396"/>
    <x v="1"/>
    <x v="1"/>
    <x v="0"/>
    <x v="0"/>
    <n v="1"/>
    <n v="749"/>
    <x v="0"/>
    <x v="0"/>
    <n v="99"/>
    <n v="3"/>
    <x v="0"/>
    <x v="1"/>
    <x v="0"/>
    <x v="0"/>
    <x v="269"/>
    <x v="0"/>
    <n v="2755"/>
    <n v="1"/>
    <s v="Y"/>
    <s v="No"/>
    <n v="11"/>
    <x v="0"/>
    <n v="3"/>
    <n v="80"/>
    <n v="0"/>
    <n v="1"/>
    <n v="6"/>
    <x v="0"/>
    <n v="0"/>
    <n v="0"/>
    <d v="2026-10-10T00:00:00"/>
    <x v="10"/>
    <s v="2026"/>
    <s v="October"/>
    <n v="2"/>
    <n v="6916"/>
    <n v="1"/>
    <n v="0"/>
    <s v="Yes"/>
  </r>
  <r>
    <s v="RM556"/>
    <n v="29"/>
    <x v="1"/>
    <x v="1"/>
    <s v="Travel_Rarely"/>
    <n v="1090"/>
    <x v="1"/>
    <x v="1"/>
    <x v="0"/>
    <x v="2"/>
    <n v="1"/>
    <n v="766"/>
    <x v="1"/>
    <x v="0"/>
    <n v="83"/>
    <n v="3"/>
    <x v="0"/>
    <x v="1"/>
    <x v="1"/>
    <x v="1"/>
    <x v="270"/>
    <x v="0"/>
    <n v="17967"/>
    <n v="1"/>
    <s v="Y"/>
    <s v="No"/>
    <n v="14"/>
    <x v="0"/>
    <n v="4"/>
    <n v="80"/>
    <n v="2"/>
    <n v="2"/>
    <n v="2"/>
    <x v="0"/>
    <n v="2"/>
    <n v="2"/>
    <d v="2026-10-11T00:00:00"/>
    <x v="22"/>
    <s v="2026"/>
    <s v="October"/>
    <n v="5"/>
    <n v="23025"/>
    <n v="0"/>
    <n v="0"/>
    <s v="Yes"/>
  </r>
  <r>
    <s v="RM573"/>
    <n v="29"/>
    <x v="1"/>
    <x v="1"/>
    <s v="Travel_Rarely"/>
    <n v="657"/>
    <x v="0"/>
    <x v="28"/>
    <x v="0"/>
    <x v="1"/>
    <n v="1"/>
    <n v="793"/>
    <x v="2"/>
    <x v="1"/>
    <n v="66"/>
    <n v="3"/>
    <x v="1"/>
    <x v="6"/>
    <x v="0"/>
    <x v="2"/>
    <x v="271"/>
    <x v="0"/>
    <n v="25549"/>
    <n v="4"/>
    <s v="Y"/>
    <s v="No"/>
    <n v="12"/>
    <x v="0"/>
    <n v="1"/>
    <n v="80"/>
    <n v="1"/>
    <n v="11"/>
    <n v="3"/>
    <x v="3"/>
    <n v="1"/>
    <n v="1"/>
    <d v="2026-10-12T00:00:00"/>
    <x v="22"/>
    <s v="2026"/>
    <s v="October"/>
    <n v="5"/>
    <n v="10017"/>
    <n v="5"/>
    <n v="2"/>
    <s v="Yes"/>
  </r>
  <r>
    <s v="RM590"/>
    <n v="29"/>
    <x v="1"/>
    <x v="0"/>
    <s v="Travel_Rarely"/>
    <n v="805"/>
    <x v="0"/>
    <x v="4"/>
    <x v="1"/>
    <x v="0"/>
    <n v="1"/>
    <n v="816"/>
    <x v="2"/>
    <x v="1"/>
    <n v="36"/>
    <n v="2"/>
    <x v="0"/>
    <x v="0"/>
    <x v="3"/>
    <x v="2"/>
    <x v="272"/>
    <x v="0"/>
    <n v="6689"/>
    <n v="1"/>
    <s v="Y"/>
    <s v="Yes"/>
    <n v="11"/>
    <x v="0"/>
    <n v="4"/>
    <n v="80"/>
    <n v="1"/>
    <n v="1"/>
    <n v="1"/>
    <x v="0"/>
    <n v="0"/>
    <n v="0"/>
    <d v="2026-10-13T00:00:00"/>
    <x v="33"/>
    <s v="2026"/>
    <s v="October"/>
    <n v="10"/>
    <n v="10679"/>
    <n v="0"/>
    <n v="0"/>
    <s v="Yes"/>
  </r>
  <r>
    <s v="RM595"/>
    <n v="29"/>
    <x v="1"/>
    <x v="1"/>
    <s v="Travel_Rarely"/>
    <n v="1252"/>
    <x v="0"/>
    <x v="23"/>
    <x v="1"/>
    <x v="0"/>
    <n v="1"/>
    <n v="824"/>
    <x v="0"/>
    <x v="0"/>
    <n v="81"/>
    <n v="4"/>
    <x v="0"/>
    <x v="2"/>
    <x v="0"/>
    <x v="2"/>
    <x v="273"/>
    <x v="0"/>
    <n v="23779"/>
    <n v="1"/>
    <s v="Y"/>
    <s v="No"/>
    <n v="24"/>
    <x v="0"/>
    <n v="3"/>
    <n v="80"/>
    <n v="1"/>
    <n v="10"/>
    <n v="3"/>
    <x v="0"/>
    <n v="0"/>
    <n v="7"/>
    <d v="2026-10-14T00:00:00"/>
    <x v="20"/>
    <s v="2026"/>
    <s v="October"/>
    <n v="18"/>
    <n v="14077"/>
    <n v="18"/>
    <n v="10"/>
    <s v="Yes"/>
  </r>
  <r>
    <s v="RM646"/>
    <n v="29"/>
    <x v="1"/>
    <x v="0"/>
    <s v="Travel_Rarely"/>
    <n v="341"/>
    <x v="1"/>
    <x v="4"/>
    <x v="0"/>
    <x v="1"/>
    <n v="1"/>
    <n v="896"/>
    <x v="2"/>
    <x v="1"/>
    <n v="48"/>
    <n v="2"/>
    <x v="0"/>
    <x v="1"/>
    <x v="0"/>
    <x v="1"/>
    <x v="274"/>
    <x v="0"/>
    <n v="23522"/>
    <n v="6"/>
    <s v="Y"/>
    <s v="Yes"/>
    <n v="19"/>
    <x v="0"/>
    <n v="3"/>
    <n v="80"/>
    <n v="3"/>
    <n v="5"/>
    <n v="3"/>
    <x v="0"/>
    <n v="0"/>
    <n v="2"/>
    <d v="2026-10-15T00:00:00"/>
    <x v="28"/>
    <s v="2026"/>
    <s v="October"/>
    <n v="4"/>
    <n v="17795"/>
    <n v="1"/>
    <n v="1"/>
    <s v="Yes"/>
  </r>
  <r>
    <s v="RM658"/>
    <n v="29"/>
    <x v="1"/>
    <x v="1"/>
    <s v="Travel_Rarely"/>
    <n v="1086"/>
    <x v="0"/>
    <x v="17"/>
    <x v="2"/>
    <x v="1"/>
    <n v="1"/>
    <n v="912"/>
    <x v="3"/>
    <x v="1"/>
    <n v="62"/>
    <n v="2"/>
    <x v="0"/>
    <x v="0"/>
    <x v="2"/>
    <x v="1"/>
    <x v="275"/>
    <x v="0"/>
    <n v="6054"/>
    <n v="6"/>
    <s v="Y"/>
    <s v="No"/>
    <n v="14"/>
    <x v="0"/>
    <n v="3"/>
    <n v="80"/>
    <n v="3"/>
    <n v="8"/>
    <n v="5"/>
    <x v="0"/>
    <n v="0"/>
    <n v="3"/>
    <d v="2026-10-16T00:00:00"/>
    <x v="36"/>
    <s v="2026"/>
    <s v="October"/>
    <n v="7"/>
    <n v="24207"/>
    <n v="4"/>
    <n v="4"/>
    <s v="Yes"/>
  </r>
  <r>
    <s v="RM698"/>
    <n v="29"/>
    <x v="1"/>
    <x v="1"/>
    <s v="Travel_Frequently"/>
    <n v="1404"/>
    <x v="1"/>
    <x v="21"/>
    <x v="0"/>
    <x v="3"/>
    <n v="1"/>
    <n v="974"/>
    <x v="0"/>
    <x v="1"/>
    <n v="84"/>
    <n v="3"/>
    <x v="0"/>
    <x v="1"/>
    <x v="2"/>
    <x v="2"/>
    <x v="276"/>
    <x v="0"/>
    <n v="18203"/>
    <n v="1"/>
    <s v="Y"/>
    <s v="No"/>
    <n v="15"/>
    <x v="0"/>
    <n v="2"/>
    <n v="80"/>
    <n v="1"/>
    <n v="3"/>
    <n v="5"/>
    <x v="0"/>
    <n v="0"/>
    <n v="2"/>
    <d v="2026-10-17T00:00:00"/>
    <x v="13"/>
    <s v="2026"/>
    <s v="October"/>
    <n v="13"/>
    <n v="4874"/>
    <n v="9"/>
    <n v="3"/>
    <s v="Yes"/>
  </r>
  <r>
    <s v="RM712"/>
    <n v="29"/>
    <x v="1"/>
    <x v="0"/>
    <s v="Travel_Rarely"/>
    <n v="906"/>
    <x v="0"/>
    <x v="1"/>
    <x v="0"/>
    <x v="0"/>
    <n v="1"/>
    <n v="994"/>
    <x v="1"/>
    <x v="1"/>
    <n v="92"/>
    <n v="2"/>
    <x v="0"/>
    <x v="2"/>
    <x v="3"/>
    <x v="0"/>
    <x v="277"/>
    <x v="0"/>
    <n v="11479"/>
    <n v="6"/>
    <s v="Y"/>
    <s v="Yes"/>
    <n v="20"/>
    <x v="0"/>
    <n v="3"/>
    <n v="80"/>
    <n v="0"/>
    <n v="3"/>
    <n v="5"/>
    <x v="0"/>
    <n v="0"/>
    <n v="0"/>
    <d v="2026-10-18T00:00:00"/>
    <x v="38"/>
    <s v="2026"/>
    <s v="October"/>
    <n v="1"/>
    <n v="5089"/>
    <n v="0"/>
    <n v="0"/>
    <s v="Yes"/>
  </r>
  <r>
    <s v="RM809"/>
    <n v="29"/>
    <x v="1"/>
    <x v="1"/>
    <s v="Travel_Rarely"/>
    <n v="1107"/>
    <x v="0"/>
    <x v="27"/>
    <x v="3"/>
    <x v="0"/>
    <n v="1"/>
    <n v="1120"/>
    <x v="0"/>
    <x v="1"/>
    <n v="93"/>
    <n v="3"/>
    <x v="0"/>
    <x v="2"/>
    <x v="2"/>
    <x v="1"/>
    <x v="278"/>
    <x v="0"/>
    <n v="26968"/>
    <n v="4"/>
    <s v="Y"/>
    <s v="No"/>
    <n v="22"/>
    <x v="0"/>
    <n v="1"/>
    <n v="80"/>
    <n v="1"/>
    <n v="11"/>
    <n v="1"/>
    <x v="0"/>
    <n v="1"/>
    <n v="7"/>
    <d v="2026-10-19T00:00:00"/>
    <x v="5"/>
    <s v="2026"/>
    <s v="October"/>
    <n v="22"/>
    <n v="14394"/>
    <n v="20"/>
    <n v="0"/>
    <s v="Yes"/>
  </r>
  <r>
    <s v="RM824"/>
    <n v="29"/>
    <x v="1"/>
    <x v="1"/>
    <s v="Travel_Frequently"/>
    <n v="490"/>
    <x v="0"/>
    <x v="1"/>
    <x v="0"/>
    <x v="0"/>
    <n v="1"/>
    <n v="1143"/>
    <x v="1"/>
    <x v="1"/>
    <n v="61"/>
    <n v="3"/>
    <x v="0"/>
    <x v="2"/>
    <x v="1"/>
    <x v="1"/>
    <x v="279"/>
    <x v="0"/>
    <n v="17940"/>
    <n v="0"/>
    <s v="Y"/>
    <s v="No"/>
    <n v="14"/>
    <x v="0"/>
    <n v="4"/>
    <n v="80"/>
    <n v="2"/>
    <n v="8"/>
    <n v="2"/>
    <x v="3"/>
    <n v="1"/>
    <n v="1"/>
    <d v="2026-10-20T00:00:00"/>
    <x v="32"/>
    <s v="2026"/>
    <s v="October"/>
    <n v="14"/>
    <n v="20478"/>
    <n v="9"/>
    <n v="0"/>
    <s v="Yes"/>
  </r>
  <r>
    <s v="RM826"/>
    <n v="29"/>
    <x v="1"/>
    <x v="0"/>
    <s v="Travel_Rarely"/>
    <n v="718"/>
    <x v="0"/>
    <x v="3"/>
    <x v="2"/>
    <x v="1"/>
    <n v="1"/>
    <n v="1150"/>
    <x v="2"/>
    <x v="0"/>
    <n v="79"/>
    <n v="2"/>
    <x v="1"/>
    <x v="4"/>
    <x v="2"/>
    <x v="2"/>
    <x v="280"/>
    <x v="1"/>
    <n v="17689"/>
    <n v="1"/>
    <s v="Y"/>
    <s v="Yes"/>
    <n v="15"/>
    <x v="0"/>
    <n v="3"/>
    <n v="80"/>
    <n v="1"/>
    <n v="10"/>
    <n v="2"/>
    <x v="3"/>
    <n v="1"/>
    <n v="2"/>
    <d v="2026-10-21T00:00:00"/>
    <x v="37"/>
    <s v="2026"/>
    <s v="October"/>
    <n v="16"/>
    <n v="18218"/>
    <n v="13"/>
    <n v="4"/>
    <s v="Yes"/>
  </r>
  <r>
    <s v="RM837"/>
    <n v="29"/>
    <x v="1"/>
    <x v="0"/>
    <s v="Travel_Rarely"/>
    <n v="408"/>
    <x v="1"/>
    <x v="23"/>
    <x v="2"/>
    <x v="0"/>
    <n v="1"/>
    <n v="1165"/>
    <x v="1"/>
    <x v="1"/>
    <n v="45"/>
    <n v="2"/>
    <x v="2"/>
    <x v="5"/>
    <x v="3"/>
    <x v="2"/>
    <x v="281"/>
    <x v="1"/>
    <n v="11162"/>
    <n v="1"/>
    <s v="Y"/>
    <s v="No"/>
    <n v="13"/>
    <x v="0"/>
    <n v="1"/>
    <n v="80"/>
    <n v="1"/>
    <n v="11"/>
    <n v="3"/>
    <x v="2"/>
    <n v="3"/>
    <n v="10"/>
    <d v="2026-10-22T00:00:00"/>
    <x v="19"/>
    <s v="2026"/>
    <s v="October"/>
    <n v="4"/>
    <n v="7456"/>
    <n v="0"/>
    <n v="0"/>
    <s v="Yes"/>
  </r>
  <r>
    <s v="RM853"/>
    <n v="29"/>
    <x v="1"/>
    <x v="1"/>
    <s v="Travel_Rarely"/>
    <n v="1401"/>
    <x v="0"/>
    <x v="11"/>
    <x v="2"/>
    <x v="1"/>
    <n v="1"/>
    <n v="1192"/>
    <x v="2"/>
    <x v="1"/>
    <n v="54"/>
    <n v="3"/>
    <x v="0"/>
    <x v="0"/>
    <x v="2"/>
    <x v="2"/>
    <x v="282"/>
    <x v="0"/>
    <n v="26342"/>
    <n v="1"/>
    <s v="Y"/>
    <s v="No"/>
    <n v="13"/>
    <x v="0"/>
    <n v="1"/>
    <n v="80"/>
    <n v="1"/>
    <n v="10"/>
    <n v="5"/>
    <x v="0"/>
    <n v="0"/>
    <n v="8"/>
    <d v="2026-10-23T00:00:00"/>
    <x v="6"/>
    <s v="2026"/>
    <s v="October"/>
    <n v="0"/>
    <n v="14883"/>
    <n v="0"/>
    <n v="0"/>
    <s v="Yes"/>
  </r>
  <r>
    <s v="RM860"/>
    <n v="29"/>
    <x v="1"/>
    <x v="0"/>
    <s v="Travel_Rarely"/>
    <n v="942"/>
    <x v="0"/>
    <x v="14"/>
    <x v="2"/>
    <x v="0"/>
    <n v="1"/>
    <n v="1202"/>
    <x v="2"/>
    <x v="1"/>
    <n v="69"/>
    <n v="1"/>
    <x v="0"/>
    <x v="2"/>
    <x v="2"/>
    <x v="2"/>
    <x v="283"/>
    <x v="0"/>
    <n v="26933"/>
    <n v="0"/>
    <s v="Y"/>
    <s v="Yes"/>
    <n v="18"/>
    <x v="0"/>
    <n v="1"/>
    <n v="80"/>
    <n v="1"/>
    <n v="6"/>
    <n v="2"/>
    <x v="3"/>
    <n v="1"/>
    <n v="3"/>
    <d v="2026-10-24T00:00:00"/>
    <x v="31"/>
    <s v="2026"/>
    <s v="October"/>
    <n v="1"/>
    <n v="8764"/>
    <n v="1"/>
    <n v="1"/>
    <s v="Yes"/>
  </r>
  <r>
    <s v="RM894"/>
    <n v="29"/>
    <x v="1"/>
    <x v="1"/>
    <s v="Travel_Rarely"/>
    <n v="1010"/>
    <x v="0"/>
    <x v="4"/>
    <x v="0"/>
    <x v="0"/>
    <n v="1"/>
    <n v="1249"/>
    <x v="3"/>
    <x v="1"/>
    <n v="97"/>
    <n v="3"/>
    <x v="0"/>
    <x v="2"/>
    <x v="2"/>
    <x v="1"/>
    <x v="90"/>
    <x v="0"/>
    <n v="5598"/>
    <n v="1"/>
    <s v="Y"/>
    <s v="No"/>
    <n v="15"/>
    <x v="0"/>
    <n v="1"/>
    <n v="80"/>
    <n v="3"/>
    <n v="3"/>
    <n v="5"/>
    <x v="0"/>
    <n v="1"/>
    <n v="2"/>
    <d v="2026-10-25T00:00:00"/>
    <x v="11"/>
    <s v="2026"/>
    <s v="October"/>
    <n v="2"/>
    <n v="20422"/>
    <n v="2"/>
    <n v="1"/>
    <s v="Yes"/>
  </r>
  <r>
    <s v="RM904"/>
    <n v="29"/>
    <x v="1"/>
    <x v="0"/>
    <s v="Travel_Rarely"/>
    <n v="1329"/>
    <x v="0"/>
    <x v="17"/>
    <x v="0"/>
    <x v="0"/>
    <n v="1"/>
    <n v="1260"/>
    <x v="0"/>
    <x v="0"/>
    <n v="82"/>
    <n v="3"/>
    <x v="1"/>
    <x v="6"/>
    <x v="2"/>
    <x v="1"/>
    <x v="284"/>
    <x v="1"/>
    <n v="4204"/>
    <n v="1"/>
    <s v="Y"/>
    <s v="Yes"/>
    <n v="11"/>
    <x v="0"/>
    <n v="2"/>
    <n v="80"/>
    <n v="2"/>
    <n v="6"/>
    <n v="2"/>
    <x v="0"/>
    <n v="1"/>
    <n v="0"/>
    <d v="2026-10-26T00:00:00"/>
    <x v="2"/>
    <s v="2026"/>
    <s v="October"/>
    <n v="18"/>
    <n v="18518"/>
    <n v="4"/>
    <n v="4"/>
    <s v="Yes"/>
  </r>
  <r>
    <s v="RM906"/>
    <n v="29"/>
    <x v="1"/>
    <x v="1"/>
    <s v="Travel_Rarely"/>
    <n v="694"/>
    <x v="0"/>
    <x v="4"/>
    <x v="0"/>
    <x v="0"/>
    <n v="1"/>
    <n v="1264"/>
    <x v="1"/>
    <x v="1"/>
    <n v="87"/>
    <n v="2"/>
    <x v="3"/>
    <x v="7"/>
    <x v="2"/>
    <x v="1"/>
    <x v="285"/>
    <x v="3"/>
    <n v="3423"/>
    <n v="3"/>
    <s v="Y"/>
    <s v="No"/>
    <n v="14"/>
    <x v="0"/>
    <n v="2"/>
    <n v="80"/>
    <n v="2"/>
    <n v="9"/>
    <n v="2"/>
    <x v="3"/>
    <n v="1"/>
    <n v="7"/>
    <d v="2026-10-27T00:00:00"/>
    <x v="37"/>
    <s v="2026"/>
    <s v="October"/>
    <n v="6"/>
    <n v="17219"/>
    <n v="0"/>
    <n v="0"/>
    <s v="Yes"/>
  </r>
  <r>
    <s v="RM933"/>
    <n v="29"/>
    <x v="1"/>
    <x v="0"/>
    <s v="Travel_Rarely"/>
    <n v="806"/>
    <x v="0"/>
    <x v="17"/>
    <x v="0"/>
    <x v="3"/>
    <n v="1"/>
    <n v="1299"/>
    <x v="2"/>
    <x v="1"/>
    <n v="39"/>
    <n v="3"/>
    <x v="0"/>
    <x v="0"/>
    <x v="0"/>
    <x v="1"/>
    <x v="286"/>
    <x v="0"/>
    <n v="17285"/>
    <n v="3"/>
    <s v="Y"/>
    <s v="Yes"/>
    <n v="13"/>
    <x v="0"/>
    <n v="1"/>
    <n v="80"/>
    <n v="2"/>
    <n v="10"/>
    <n v="2"/>
    <x v="0"/>
    <n v="7"/>
    <n v="7"/>
    <d v="2026-10-28T00:00:00"/>
    <x v="20"/>
    <s v="2026"/>
    <s v="October"/>
    <n v="27"/>
    <n v="17677"/>
    <n v="17"/>
    <n v="2"/>
    <s v="Yes"/>
  </r>
  <r>
    <s v="RM1006"/>
    <n v="29"/>
    <x v="1"/>
    <x v="1"/>
    <s v="Travel_Rarely"/>
    <n v="332"/>
    <x v="3"/>
    <x v="24"/>
    <x v="0"/>
    <x v="4"/>
    <n v="1"/>
    <n v="1419"/>
    <x v="2"/>
    <x v="0"/>
    <n v="51"/>
    <n v="2"/>
    <x v="2"/>
    <x v="3"/>
    <x v="3"/>
    <x v="0"/>
    <x v="287"/>
    <x v="1"/>
    <n v="9769"/>
    <n v="1"/>
    <s v="Y"/>
    <s v="No"/>
    <n v="13"/>
    <x v="0"/>
    <n v="1"/>
    <n v="80"/>
    <n v="0"/>
    <n v="10"/>
    <n v="3"/>
    <x v="3"/>
    <n v="0"/>
    <n v="9"/>
    <d v="2026-10-29T00:00:00"/>
    <x v="1"/>
    <s v="2026"/>
    <s v="October"/>
    <n v="24"/>
    <n v="17298"/>
    <n v="2"/>
    <n v="0"/>
    <s v="Yes"/>
  </r>
  <r>
    <s v="RM1008"/>
    <n v="29"/>
    <x v="1"/>
    <x v="0"/>
    <s v="Travel_Frequently"/>
    <n v="337"/>
    <x v="0"/>
    <x v="5"/>
    <x v="2"/>
    <x v="4"/>
    <n v="1"/>
    <n v="1421"/>
    <x v="0"/>
    <x v="1"/>
    <n v="84"/>
    <n v="3"/>
    <x v="2"/>
    <x v="6"/>
    <x v="2"/>
    <x v="0"/>
    <x v="288"/>
    <x v="1"/>
    <n v="22930"/>
    <n v="0"/>
    <s v="Y"/>
    <s v="Yes"/>
    <n v="12"/>
    <x v="1"/>
    <n v="1"/>
    <n v="80"/>
    <n v="0"/>
    <n v="9"/>
    <n v="1"/>
    <x v="0"/>
    <n v="7"/>
    <n v="7"/>
    <d v="2026-10-30T00:00:00"/>
    <x v="5"/>
    <s v="2026"/>
    <s v="October"/>
    <n v="7"/>
    <n v="18138"/>
    <n v="0"/>
    <n v="0"/>
    <s v="Yes"/>
  </r>
  <r>
    <s v="RM1058"/>
    <n v="29"/>
    <x v="1"/>
    <x v="0"/>
    <s v="Travel_Frequently"/>
    <n v="115"/>
    <x v="1"/>
    <x v="25"/>
    <x v="0"/>
    <x v="3"/>
    <n v="1"/>
    <n v="1487"/>
    <x v="3"/>
    <x v="1"/>
    <n v="51"/>
    <n v="3"/>
    <x v="1"/>
    <x v="5"/>
    <x v="1"/>
    <x v="0"/>
    <x v="289"/>
    <x v="1"/>
    <n v="17485"/>
    <n v="5"/>
    <s v="Y"/>
    <s v="No"/>
    <n v="11"/>
    <x v="1"/>
    <n v="1"/>
    <n v="80"/>
    <n v="0"/>
    <n v="7"/>
    <n v="4"/>
    <x v="2"/>
    <n v="0"/>
    <n v="0"/>
    <d v="2026-10-31T00:00:00"/>
    <x v="28"/>
    <s v="2026"/>
    <s v="October"/>
    <n v="27"/>
    <n v="21284"/>
    <n v="8"/>
    <n v="7"/>
    <s v="Yes"/>
  </r>
  <r>
    <s v="RM1064"/>
    <n v="29"/>
    <x v="1"/>
    <x v="1"/>
    <s v="Travel_Rarely"/>
    <n v="1246"/>
    <x v="1"/>
    <x v="19"/>
    <x v="0"/>
    <x v="0"/>
    <n v="1"/>
    <n v="1497"/>
    <x v="0"/>
    <x v="0"/>
    <n v="77"/>
    <n v="2"/>
    <x v="1"/>
    <x v="5"/>
    <x v="0"/>
    <x v="1"/>
    <x v="290"/>
    <x v="1"/>
    <n v="23757"/>
    <n v="1"/>
    <s v="Y"/>
    <s v="No"/>
    <n v="14"/>
    <x v="1"/>
    <n v="3"/>
    <n v="80"/>
    <n v="2"/>
    <n v="10"/>
    <n v="3"/>
    <x v="0"/>
    <n v="0"/>
    <n v="4"/>
    <d v="2026-11-01T00:00:00"/>
    <x v="2"/>
    <s v="2026"/>
    <s v="November"/>
    <n v="9"/>
    <n v="8992"/>
    <n v="8"/>
    <n v="1"/>
    <s v="Yes"/>
  </r>
  <r>
    <s v="RM1073"/>
    <n v="29"/>
    <x v="1"/>
    <x v="1"/>
    <s v="Travel_Frequently"/>
    <n v="410"/>
    <x v="0"/>
    <x v="7"/>
    <x v="2"/>
    <x v="0"/>
    <n v="1"/>
    <n v="1513"/>
    <x v="1"/>
    <x v="1"/>
    <n v="97"/>
    <n v="3"/>
    <x v="0"/>
    <x v="0"/>
    <x v="1"/>
    <x v="2"/>
    <x v="291"/>
    <x v="0"/>
    <n v="4668"/>
    <n v="0"/>
    <s v="Y"/>
    <s v="No"/>
    <n v="13"/>
    <x v="1"/>
    <n v="3"/>
    <n v="80"/>
    <n v="3"/>
    <n v="4"/>
    <n v="3"/>
    <x v="0"/>
    <n v="0"/>
    <n v="2"/>
    <d v="2026-11-02T00:00:00"/>
    <x v="4"/>
    <s v="2026"/>
    <s v="November"/>
    <n v="8"/>
    <n v="7950"/>
    <n v="4"/>
    <n v="2"/>
    <s v="Yes"/>
  </r>
  <r>
    <s v="RM1078"/>
    <n v="29"/>
    <x v="1"/>
    <x v="0"/>
    <s v="Travel_Rarely"/>
    <n v="224"/>
    <x v="0"/>
    <x v="4"/>
    <x v="3"/>
    <x v="3"/>
    <n v="1"/>
    <n v="1522"/>
    <x v="3"/>
    <x v="0"/>
    <n v="100"/>
    <n v="2"/>
    <x v="0"/>
    <x v="2"/>
    <x v="3"/>
    <x v="0"/>
    <x v="292"/>
    <x v="0"/>
    <n v="7568"/>
    <n v="6"/>
    <s v="Y"/>
    <s v="No"/>
    <n v="13"/>
    <x v="1"/>
    <n v="3"/>
    <n v="80"/>
    <n v="0"/>
    <n v="11"/>
    <n v="2"/>
    <x v="2"/>
    <n v="0"/>
    <n v="7"/>
    <d v="2026-11-03T00:00:00"/>
    <x v="20"/>
    <s v="2026"/>
    <s v="November"/>
    <n v="28"/>
    <n v="6213"/>
    <n v="19"/>
    <n v="10"/>
    <s v="Yes"/>
  </r>
  <r>
    <s v="RM1091"/>
    <n v="29"/>
    <x v="1"/>
    <x v="1"/>
    <s v="Travel_Rarely"/>
    <n v="441"/>
    <x v="0"/>
    <x v="3"/>
    <x v="2"/>
    <x v="4"/>
    <n v="1"/>
    <n v="1544"/>
    <x v="0"/>
    <x v="1"/>
    <n v="39"/>
    <n v="1"/>
    <x v="1"/>
    <x v="6"/>
    <x v="3"/>
    <x v="2"/>
    <x v="293"/>
    <x v="1"/>
    <n v="7288"/>
    <n v="3"/>
    <s v="Y"/>
    <s v="No"/>
    <n v="13"/>
    <x v="1"/>
    <n v="3"/>
    <n v="80"/>
    <n v="1"/>
    <n v="9"/>
    <n v="3"/>
    <x v="0"/>
    <n v="0"/>
    <n v="7"/>
    <d v="2026-11-04T00:00:00"/>
    <x v="28"/>
    <s v="2026"/>
    <s v="November"/>
    <n v="1"/>
    <n v="10778"/>
    <n v="0"/>
    <n v="0"/>
    <s v="Yes"/>
  </r>
  <r>
    <s v="RM1105"/>
    <n v="29"/>
    <x v="1"/>
    <x v="1"/>
    <s v="Travel_Rarely"/>
    <n v="598"/>
    <x v="0"/>
    <x v="9"/>
    <x v="0"/>
    <x v="0"/>
    <n v="1"/>
    <n v="1558"/>
    <x v="0"/>
    <x v="0"/>
    <n v="91"/>
    <n v="4"/>
    <x v="0"/>
    <x v="2"/>
    <x v="0"/>
    <x v="2"/>
    <x v="50"/>
    <x v="0"/>
    <n v="22376"/>
    <n v="6"/>
    <s v="Y"/>
    <s v="No"/>
    <n v="18"/>
    <x v="1"/>
    <n v="1"/>
    <n v="80"/>
    <n v="2"/>
    <n v="5"/>
    <n v="2"/>
    <x v="3"/>
    <n v="0"/>
    <n v="0"/>
    <d v="2026-11-05T00:00:00"/>
    <x v="37"/>
    <s v="2026"/>
    <s v="November"/>
    <n v="11"/>
    <n v="20110"/>
    <n v="5"/>
    <n v="1"/>
    <s v="Yes"/>
  </r>
  <r>
    <s v="RM1123"/>
    <n v="29"/>
    <x v="1"/>
    <x v="0"/>
    <s v="Travel_Rarely"/>
    <n v="1370"/>
    <x v="0"/>
    <x v="0"/>
    <x v="2"/>
    <x v="1"/>
    <n v="1"/>
    <n v="1586"/>
    <x v="2"/>
    <x v="0"/>
    <n v="87"/>
    <n v="3"/>
    <x v="0"/>
    <x v="0"/>
    <x v="3"/>
    <x v="0"/>
    <x v="294"/>
    <x v="0"/>
    <n v="16213"/>
    <n v="1"/>
    <s v="Y"/>
    <s v="Yes"/>
    <n v="18"/>
    <x v="1"/>
    <n v="4"/>
    <n v="80"/>
    <n v="0"/>
    <n v="10"/>
    <n v="3"/>
    <x v="0"/>
    <n v="1"/>
    <n v="5"/>
    <d v="2026-11-06T00:00:00"/>
    <x v="1"/>
    <s v="2026"/>
    <s v="November"/>
    <n v="11"/>
    <n v="18291"/>
    <n v="7"/>
    <n v="1"/>
    <s v="Yes"/>
  </r>
  <r>
    <s v="RM1126"/>
    <n v="29"/>
    <x v="1"/>
    <x v="1"/>
    <s v="Travel_Frequently"/>
    <n v="995"/>
    <x v="0"/>
    <x v="7"/>
    <x v="2"/>
    <x v="0"/>
    <n v="1"/>
    <n v="1590"/>
    <x v="3"/>
    <x v="0"/>
    <n v="87"/>
    <n v="3"/>
    <x v="1"/>
    <x v="6"/>
    <x v="2"/>
    <x v="1"/>
    <x v="295"/>
    <x v="1"/>
    <n v="24483"/>
    <n v="1"/>
    <s v="Y"/>
    <s v="No"/>
    <n v="19"/>
    <x v="1"/>
    <n v="4"/>
    <n v="80"/>
    <n v="1"/>
    <n v="6"/>
    <n v="0"/>
    <x v="1"/>
    <n v="1"/>
    <n v="3"/>
    <d v="2026-11-07T00:00:00"/>
    <x v="22"/>
    <s v="2026"/>
    <s v="November"/>
    <n v="7"/>
    <n v="17940"/>
    <n v="6"/>
    <n v="2"/>
    <s v="Yes"/>
  </r>
  <r>
    <s v="RM1173"/>
    <n v="29"/>
    <x v="1"/>
    <x v="1"/>
    <s v="Travel_Rarely"/>
    <n v="469"/>
    <x v="1"/>
    <x v="1"/>
    <x v="0"/>
    <x v="1"/>
    <n v="1"/>
    <n v="1650"/>
    <x v="0"/>
    <x v="0"/>
    <n v="42"/>
    <n v="2"/>
    <x v="1"/>
    <x v="5"/>
    <x v="0"/>
    <x v="0"/>
    <x v="296"/>
    <x v="1"/>
    <n v="23413"/>
    <n v="9"/>
    <s v="Y"/>
    <s v="No"/>
    <n v="11"/>
    <x v="1"/>
    <n v="3"/>
    <n v="80"/>
    <n v="0"/>
    <n v="8"/>
    <n v="2"/>
    <x v="0"/>
    <n v="1"/>
    <n v="4"/>
    <d v="2026-11-08T00:00:00"/>
    <x v="34"/>
    <s v="2026"/>
    <s v="November"/>
    <n v="5"/>
    <n v="6549"/>
    <n v="0"/>
    <n v="0"/>
    <s v="Yes"/>
  </r>
  <r>
    <s v="RM1189"/>
    <n v="29"/>
    <x v="1"/>
    <x v="0"/>
    <s v="Travel_Rarely"/>
    <n v="991"/>
    <x v="1"/>
    <x v="2"/>
    <x v="0"/>
    <x v="1"/>
    <n v="1"/>
    <n v="1669"/>
    <x v="3"/>
    <x v="0"/>
    <n v="43"/>
    <n v="2"/>
    <x v="1"/>
    <x v="5"/>
    <x v="1"/>
    <x v="1"/>
    <x v="297"/>
    <x v="0"/>
    <n v="3356"/>
    <n v="1"/>
    <s v="Y"/>
    <s v="Yes"/>
    <n v="13"/>
    <x v="1"/>
    <n v="2"/>
    <n v="80"/>
    <n v="1"/>
    <n v="10"/>
    <n v="3"/>
    <x v="3"/>
    <n v="0"/>
    <n v="9"/>
    <d v="2026-11-09T00:00:00"/>
    <x v="23"/>
    <s v="2026"/>
    <s v="November"/>
    <n v="21"/>
    <n v="17107"/>
    <n v="19"/>
    <n v="12"/>
    <s v="Yes"/>
  </r>
  <r>
    <s v="RM1220"/>
    <n v="29"/>
    <x v="1"/>
    <x v="1"/>
    <s v="Travel_Rarely"/>
    <n v="1082"/>
    <x v="0"/>
    <x v="9"/>
    <x v="3"/>
    <x v="1"/>
    <n v="1"/>
    <n v="1709"/>
    <x v="1"/>
    <x v="1"/>
    <n v="43"/>
    <n v="3"/>
    <x v="0"/>
    <x v="0"/>
    <x v="0"/>
    <x v="2"/>
    <x v="298"/>
    <x v="0"/>
    <n v="25412"/>
    <n v="9"/>
    <s v="Y"/>
    <s v="No"/>
    <n v="17"/>
    <x v="1"/>
    <n v="3"/>
    <n v="80"/>
    <n v="1"/>
    <n v="9"/>
    <n v="2"/>
    <x v="0"/>
    <n v="1"/>
    <n v="2"/>
    <d v="2026-11-10T00:00:00"/>
    <x v="39"/>
    <s v="2026"/>
    <s v="November"/>
    <n v="19"/>
    <n v="6259"/>
    <n v="10"/>
    <n v="2"/>
    <s v="Yes"/>
  </r>
  <r>
    <s v="RM1250"/>
    <n v="29"/>
    <x v="1"/>
    <x v="0"/>
    <s v="Travel_Rarely"/>
    <n v="428"/>
    <x v="1"/>
    <x v="9"/>
    <x v="0"/>
    <x v="2"/>
    <n v="1"/>
    <n v="1752"/>
    <x v="2"/>
    <x v="1"/>
    <n v="52"/>
    <n v="1"/>
    <x v="0"/>
    <x v="1"/>
    <x v="1"/>
    <x v="0"/>
    <x v="299"/>
    <x v="0"/>
    <n v="14630"/>
    <n v="1"/>
    <s v="Y"/>
    <s v="No"/>
    <n v="13"/>
    <x v="1"/>
    <n v="3"/>
    <n v="80"/>
    <n v="0"/>
    <n v="2"/>
    <n v="3"/>
    <x v="0"/>
    <n v="2"/>
    <n v="2"/>
    <d v="2026-11-11T00:00:00"/>
    <x v="10"/>
    <s v="2026"/>
    <s v="November"/>
    <n v="6"/>
    <n v="3838"/>
    <n v="3"/>
    <n v="2"/>
    <s v="Yes"/>
  </r>
  <r>
    <s v="RM1251"/>
    <n v="29"/>
    <x v="1"/>
    <x v="0"/>
    <s v="Travel_Frequently"/>
    <n v="461"/>
    <x v="0"/>
    <x v="4"/>
    <x v="0"/>
    <x v="0"/>
    <n v="1"/>
    <n v="1753"/>
    <x v="1"/>
    <x v="0"/>
    <n v="70"/>
    <n v="4"/>
    <x v="1"/>
    <x v="6"/>
    <x v="0"/>
    <x v="0"/>
    <x v="300"/>
    <x v="1"/>
    <n v="23060"/>
    <n v="8"/>
    <s v="Y"/>
    <s v="Yes"/>
    <n v="12"/>
    <x v="1"/>
    <n v="4"/>
    <n v="80"/>
    <n v="0"/>
    <n v="10"/>
    <n v="5"/>
    <x v="1"/>
    <n v="0"/>
    <n v="2"/>
    <d v="2026-11-12T00:00:00"/>
    <x v="33"/>
    <s v="2026"/>
    <s v="November"/>
    <n v="8"/>
    <n v="16041"/>
    <n v="0"/>
    <n v="0"/>
    <s v="Yes"/>
  </r>
  <r>
    <s v="RM1259"/>
    <n v="29"/>
    <x v="1"/>
    <x v="1"/>
    <s v="Travel_Rarely"/>
    <n v="590"/>
    <x v="0"/>
    <x v="12"/>
    <x v="0"/>
    <x v="3"/>
    <n v="1"/>
    <n v="1762"/>
    <x v="1"/>
    <x v="1"/>
    <n v="91"/>
    <n v="2"/>
    <x v="0"/>
    <x v="2"/>
    <x v="3"/>
    <x v="1"/>
    <x v="301"/>
    <x v="0"/>
    <n v="10007"/>
    <n v="1"/>
    <s v="Y"/>
    <s v="No"/>
    <n v="13"/>
    <x v="1"/>
    <n v="3"/>
    <n v="80"/>
    <n v="1"/>
    <n v="1"/>
    <n v="2"/>
    <x v="0"/>
    <n v="0"/>
    <n v="0"/>
    <d v="2026-11-13T00:00:00"/>
    <x v="40"/>
    <s v="2026"/>
    <s v="November"/>
    <n v="11"/>
    <n v="10451"/>
    <n v="6"/>
    <n v="2"/>
    <s v="Yes"/>
  </r>
  <r>
    <s v="RM1314"/>
    <n v="29"/>
    <x v="1"/>
    <x v="0"/>
    <s v="Travel_Rarely"/>
    <n v="350"/>
    <x v="3"/>
    <x v="25"/>
    <x v="0"/>
    <x v="5"/>
    <n v="1"/>
    <n v="1844"/>
    <x v="3"/>
    <x v="0"/>
    <n v="56"/>
    <n v="2"/>
    <x v="0"/>
    <x v="3"/>
    <x v="3"/>
    <x v="1"/>
    <x v="302"/>
    <x v="0"/>
    <n v="3157"/>
    <n v="4"/>
    <s v="Y"/>
    <s v="Yes"/>
    <n v="15"/>
    <x v="1"/>
    <n v="4"/>
    <n v="80"/>
    <n v="3"/>
    <n v="4"/>
    <n v="3"/>
    <x v="0"/>
    <n v="2"/>
    <n v="0"/>
    <d v="2026-11-14T00:00:00"/>
    <x v="7"/>
    <s v="2026"/>
    <s v="November"/>
    <n v="1"/>
    <n v="6602"/>
    <n v="0"/>
    <n v="0"/>
    <s v="Yes"/>
  </r>
  <r>
    <s v="RM1319"/>
    <n v="29"/>
    <x v="1"/>
    <x v="1"/>
    <s v="Travel_Frequently"/>
    <n v="574"/>
    <x v="0"/>
    <x v="21"/>
    <x v="2"/>
    <x v="1"/>
    <n v="1"/>
    <n v="1852"/>
    <x v="1"/>
    <x v="0"/>
    <n v="40"/>
    <n v="3"/>
    <x v="0"/>
    <x v="0"/>
    <x v="2"/>
    <x v="2"/>
    <x v="303"/>
    <x v="0"/>
    <n v="7003"/>
    <n v="1"/>
    <s v="Y"/>
    <s v="No"/>
    <n v="13"/>
    <x v="1"/>
    <n v="2"/>
    <n v="80"/>
    <n v="0"/>
    <n v="11"/>
    <n v="3"/>
    <x v="1"/>
    <n v="3"/>
    <n v="10"/>
    <d v="2026-11-15T00:00:00"/>
    <x v="6"/>
    <s v="2026"/>
    <s v="November"/>
    <n v="4"/>
    <n v="21304"/>
    <n v="1"/>
    <n v="1"/>
    <s v="Yes"/>
  </r>
  <r>
    <s v="RM1325"/>
    <n v="29"/>
    <x v="1"/>
    <x v="1"/>
    <s v="Travel_Rarely"/>
    <n v="726"/>
    <x v="0"/>
    <x v="26"/>
    <x v="2"/>
    <x v="0"/>
    <n v="1"/>
    <n v="1859"/>
    <x v="1"/>
    <x v="0"/>
    <n v="93"/>
    <n v="1"/>
    <x v="1"/>
    <x v="6"/>
    <x v="0"/>
    <x v="1"/>
    <x v="304"/>
    <x v="1"/>
    <n v="21143"/>
    <n v="8"/>
    <s v="Y"/>
    <s v="No"/>
    <n v="17"/>
    <x v="1"/>
    <n v="4"/>
    <n v="80"/>
    <n v="2"/>
    <n v="11"/>
    <n v="3"/>
    <x v="0"/>
    <n v="1"/>
    <n v="6"/>
    <d v="2026-11-16T00:00:00"/>
    <x v="6"/>
    <s v="2026"/>
    <s v="November"/>
    <n v="2"/>
    <n v="9804"/>
    <n v="2"/>
    <n v="1"/>
    <s v="Yes"/>
  </r>
  <r>
    <s v="RM1330"/>
    <n v="29"/>
    <x v="1"/>
    <x v="1"/>
    <s v="TravelRarely"/>
    <n v="352"/>
    <x v="3"/>
    <x v="11"/>
    <x v="2"/>
    <x v="1"/>
    <n v="1"/>
    <n v="1865"/>
    <x v="1"/>
    <x v="0"/>
    <n v="87"/>
    <n v="2"/>
    <x v="0"/>
    <x v="3"/>
    <x v="1"/>
    <x v="2"/>
    <x v="305"/>
    <x v="0"/>
    <n v="15434"/>
    <n v="1"/>
    <s v="Y"/>
    <s v="No"/>
    <n v="11"/>
    <x v="1"/>
    <n v="4"/>
    <n v="80"/>
    <n v="0"/>
    <n v="1"/>
    <n v="3"/>
    <x v="0"/>
    <n v="0"/>
    <n v="0"/>
    <d v="2026-11-17T00:00:00"/>
    <x v="17"/>
    <s v="2026"/>
    <s v="November"/>
    <n v="3"/>
    <n v="12384"/>
    <n v="1"/>
    <n v="1"/>
    <s v="Yes"/>
  </r>
  <r>
    <s v="RM1333"/>
    <n v="29"/>
    <x v="1"/>
    <x v="0"/>
    <s v="Travel_Frequently"/>
    <n v="459"/>
    <x v="0"/>
    <x v="22"/>
    <x v="1"/>
    <x v="0"/>
    <n v="1"/>
    <n v="1868"/>
    <x v="1"/>
    <x v="0"/>
    <n v="73"/>
    <n v="2"/>
    <x v="0"/>
    <x v="2"/>
    <x v="2"/>
    <x v="0"/>
    <x v="306"/>
    <x v="0"/>
    <n v="14753"/>
    <n v="1"/>
    <s v="Y"/>
    <s v="Yes"/>
    <n v="24"/>
    <x v="2"/>
    <n v="2"/>
    <n v="80"/>
    <n v="0"/>
    <n v="1"/>
    <n v="3"/>
    <x v="3"/>
    <n v="1"/>
    <n v="0"/>
    <d v="2026-11-18T00:00:00"/>
    <x v="18"/>
    <s v="2026"/>
    <s v="November"/>
    <n v="0"/>
    <n v="17555"/>
    <n v="0"/>
    <n v="0"/>
    <s v="Yes"/>
  </r>
  <r>
    <s v="RM1344"/>
    <n v="29"/>
    <x v="1"/>
    <x v="1"/>
    <s v="Travel_Rarely"/>
    <n v="592"/>
    <x v="0"/>
    <x v="17"/>
    <x v="0"/>
    <x v="0"/>
    <n v="1"/>
    <n v="1883"/>
    <x v="1"/>
    <x v="0"/>
    <n v="59"/>
    <n v="3"/>
    <x v="0"/>
    <x v="0"/>
    <x v="3"/>
    <x v="0"/>
    <x v="307"/>
    <x v="0"/>
    <n v="19384"/>
    <n v="3"/>
    <s v="Y"/>
    <s v="No"/>
    <n v="14"/>
    <x v="1"/>
    <n v="2"/>
    <n v="80"/>
    <n v="0"/>
    <n v="11"/>
    <n v="2"/>
    <x v="0"/>
    <n v="1"/>
    <n v="2"/>
    <d v="2026-11-19T00:00:00"/>
    <x v="42"/>
    <s v="2026"/>
    <s v="November"/>
    <n v="2"/>
    <n v="7583"/>
    <n v="2"/>
    <n v="1"/>
    <s v="Yes"/>
  </r>
  <r>
    <s v="RM1366"/>
    <n v="29"/>
    <x v="1"/>
    <x v="0"/>
    <s v="Travel_Frequently"/>
    <n v="746"/>
    <x v="1"/>
    <x v="22"/>
    <x v="0"/>
    <x v="3"/>
    <n v="1"/>
    <n v="1928"/>
    <x v="0"/>
    <x v="0"/>
    <n v="45"/>
    <n v="4"/>
    <x v="0"/>
    <x v="1"/>
    <x v="3"/>
    <x v="0"/>
    <x v="308"/>
    <x v="0"/>
    <n v="10642"/>
    <n v="1"/>
    <s v="Y"/>
    <s v="No"/>
    <n v="17"/>
    <x v="1"/>
    <n v="4"/>
    <n v="80"/>
    <n v="0"/>
    <n v="1"/>
    <n v="3"/>
    <x v="0"/>
    <n v="0"/>
    <n v="0"/>
    <d v="2026-11-20T00:00:00"/>
    <x v="10"/>
    <s v="2026"/>
    <s v="November"/>
    <n v="5"/>
    <n v="11730"/>
    <n v="2"/>
    <n v="2"/>
    <s v="Yes"/>
  </r>
  <r>
    <s v="RM1388"/>
    <n v="29"/>
    <x v="1"/>
    <x v="1"/>
    <s v="Travel_Rarely"/>
    <n v="136"/>
    <x v="0"/>
    <x v="4"/>
    <x v="0"/>
    <x v="0"/>
    <n v="1"/>
    <n v="1954"/>
    <x v="3"/>
    <x v="0"/>
    <n v="89"/>
    <n v="3"/>
    <x v="1"/>
    <x v="6"/>
    <x v="3"/>
    <x v="2"/>
    <x v="309"/>
    <x v="1"/>
    <n v="6225"/>
    <n v="0"/>
    <s v="Y"/>
    <s v="No"/>
    <n v="12"/>
    <x v="1"/>
    <n v="1"/>
    <n v="80"/>
    <n v="1"/>
    <n v="6"/>
    <n v="5"/>
    <x v="3"/>
    <n v="0"/>
    <n v="2"/>
    <d v="2026-11-21T00:00:00"/>
    <x v="16"/>
    <s v="2026"/>
    <s v="November"/>
    <n v="27"/>
    <n v="15080"/>
    <n v="15"/>
    <n v="7"/>
    <s v="Yes"/>
  </r>
  <r>
    <s v="RM1443"/>
    <n v="29"/>
    <x v="1"/>
    <x v="0"/>
    <s v="Travel_Rarely"/>
    <n v="1092"/>
    <x v="0"/>
    <x v="4"/>
    <x v="3"/>
    <x v="1"/>
    <n v="1"/>
    <n v="2027"/>
    <x v="3"/>
    <x v="0"/>
    <n v="36"/>
    <n v="3"/>
    <x v="0"/>
    <x v="2"/>
    <x v="2"/>
    <x v="2"/>
    <x v="310"/>
    <x v="0"/>
    <n v="26124"/>
    <n v="9"/>
    <s v="Y"/>
    <s v="Yes"/>
    <n v="14"/>
    <x v="1"/>
    <n v="2"/>
    <n v="80"/>
    <n v="3"/>
    <n v="4"/>
    <n v="3"/>
    <x v="1"/>
    <n v="2"/>
    <n v="2"/>
    <d v="2026-11-22T00:00:00"/>
    <x v="38"/>
    <s v="2026"/>
    <s v="November"/>
    <n v="1"/>
    <n v="7799"/>
    <n v="1"/>
    <n v="1"/>
    <s v="Yes"/>
  </r>
  <r>
    <s v="RM1460"/>
    <n v="29"/>
    <x v="1"/>
    <x v="0"/>
    <s v="Travel_Rarely"/>
    <n v="1378"/>
    <x v="0"/>
    <x v="25"/>
    <x v="1"/>
    <x v="4"/>
    <n v="1"/>
    <n v="2053"/>
    <x v="1"/>
    <x v="0"/>
    <n v="46"/>
    <n v="2"/>
    <x v="1"/>
    <x v="0"/>
    <x v="1"/>
    <x v="2"/>
    <x v="311"/>
    <x v="0"/>
    <n v="23679"/>
    <n v="4"/>
    <s v="Y"/>
    <s v="Yes"/>
    <n v="13"/>
    <x v="1"/>
    <n v="1"/>
    <n v="80"/>
    <n v="1"/>
    <n v="10"/>
    <n v="2"/>
    <x v="0"/>
    <n v="0"/>
    <n v="3"/>
    <d v="2026-11-23T00:00:00"/>
    <x v="26"/>
    <s v="2026"/>
    <s v="November"/>
    <n v="16"/>
    <n v="21649"/>
    <n v="2"/>
    <n v="1"/>
    <s v="Yes"/>
  </r>
  <r>
    <s v="RM1461"/>
    <n v="29"/>
    <x v="1"/>
    <x v="1"/>
    <s v="Travel_Rarely"/>
    <n v="468"/>
    <x v="0"/>
    <x v="27"/>
    <x v="3"/>
    <x v="1"/>
    <n v="1"/>
    <n v="2054"/>
    <x v="1"/>
    <x v="1"/>
    <n v="73"/>
    <n v="2"/>
    <x v="0"/>
    <x v="2"/>
    <x v="3"/>
    <x v="0"/>
    <x v="312"/>
    <x v="0"/>
    <n v="8489"/>
    <n v="1"/>
    <s v="Y"/>
    <s v="No"/>
    <n v="14"/>
    <x v="1"/>
    <n v="2"/>
    <n v="80"/>
    <n v="0"/>
    <n v="5"/>
    <n v="3"/>
    <x v="2"/>
    <n v="0"/>
    <n v="4"/>
    <d v="2026-11-24T00:00:00"/>
    <x v="3"/>
    <s v="2026"/>
    <s v="November"/>
    <n v="4"/>
    <n v="7306"/>
    <n v="4"/>
    <n v="3"/>
    <s v="Yes"/>
  </r>
  <r>
    <s v="RM1461"/>
    <n v="29"/>
    <x v="1"/>
    <x v="1"/>
    <s v="Travel_Rarely"/>
    <n v="468"/>
    <x v="0"/>
    <x v="27"/>
    <x v="3"/>
    <x v="1"/>
    <n v="1"/>
    <n v="2054"/>
    <x v="1"/>
    <x v="1"/>
    <n v="73"/>
    <n v="2"/>
    <x v="0"/>
    <x v="2"/>
    <x v="3"/>
    <x v="0"/>
    <x v="312"/>
    <x v="0"/>
    <n v="8489"/>
    <n v="1"/>
    <s v="Y"/>
    <s v="No"/>
    <n v="14"/>
    <x v="1"/>
    <n v="2"/>
    <n v="80"/>
    <n v="0"/>
    <n v="5"/>
    <n v="3"/>
    <x v="2"/>
    <n v="0"/>
    <n v="4"/>
    <d v="2026-11-25T00:00:00"/>
    <x v="42"/>
    <s v="2026"/>
    <s v="November"/>
    <n v="3"/>
    <n v="17682"/>
    <n v="1"/>
    <n v="1"/>
    <s v="Yes"/>
  </r>
  <r>
    <s v="RM008"/>
    <n v="30"/>
    <x v="1"/>
    <x v="1"/>
    <s v="Travel_Rarely"/>
    <n v="1358"/>
    <x v="0"/>
    <x v="22"/>
    <x v="2"/>
    <x v="0"/>
    <n v="1"/>
    <n v="11"/>
    <x v="1"/>
    <x v="0"/>
    <n v="67"/>
    <n v="3"/>
    <x v="0"/>
    <x v="0"/>
    <x v="0"/>
    <x v="1"/>
    <x v="34"/>
    <x v="0"/>
    <n v="13335"/>
    <n v="1"/>
    <s v="Y"/>
    <s v="No"/>
    <n v="22"/>
    <x v="2"/>
    <n v="2"/>
    <n v="80"/>
    <n v="1"/>
    <n v="1"/>
    <n v="2"/>
    <x v="0"/>
    <n v="0"/>
    <m/>
    <d v="2026-11-26T00:00:00"/>
    <x v="15"/>
    <s v="2026"/>
    <s v="November"/>
    <n v="3"/>
    <n v="16955"/>
    <n v="2"/>
    <n v="1"/>
    <s v="Yes"/>
  </r>
  <r>
    <s v="RM033"/>
    <n v="30"/>
    <x v="1"/>
    <x v="1"/>
    <s v="Travel_Rarely"/>
    <n v="125"/>
    <x v="0"/>
    <x v="9"/>
    <x v="1"/>
    <x v="1"/>
    <n v="1"/>
    <n v="41"/>
    <x v="1"/>
    <x v="0"/>
    <n v="83"/>
    <n v="2"/>
    <x v="0"/>
    <x v="0"/>
    <x v="0"/>
    <x v="0"/>
    <x v="313"/>
    <x v="0"/>
    <n v="16117"/>
    <n v="1"/>
    <s v="Y"/>
    <s v="No"/>
    <n v="13"/>
    <x v="1"/>
    <n v="1"/>
    <n v="80"/>
    <n v="0"/>
    <n v="10"/>
    <n v="5"/>
    <x v="0"/>
    <n v="1"/>
    <n v="8"/>
    <d v="2026-11-27T00:00:00"/>
    <x v="35"/>
    <s v="2026"/>
    <s v="November"/>
    <n v="29"/>
    <n v="16895"/>
    <n v="2"/>
    <n v="0"/>
    <s v="Yes"/>
  </r>
  <r>
    <s v="RM045"/>
    <n v="30"/>
    <x v="1"/>
    <x v="1"/>
    <s v="Travel_Frequently"/>
    <n v="721"/>
    <x v="0"/>
    <x v="4"/>
    <x v="1"/>
    <x v="1"/>
    <n v="1"/>
    <n v="57"/>
    <x v="0"/>
    <x v="1"/>
    <n v="58"/>
    <n v="3"/>
    <x v="1"/>
    <x v="0"/>
    <x v="2"/>
    <x v="0"/>
    <x v="70"/>
    <x v="0"/>
    <n v="10781"/>
    <n v="1"/>
    <s v="Y"/>
    <s v="No"/>
    <n v="23"/>
    <x v="2"/>
    <n v="4"/>
    <n v="80"/>
    <n v="0"/>
    <n v="12"/>
    <n v="2"/>
    <x v="0"/>
    <n v="3"/>
    <n v="7"/>
    <d v="2026-11-28T00:00:00"/>
    <x v="41"/>
    <s v="2026"/>
    <s v="November"/>
    <n v="24"/>
    <n v="21845"/>
    <n v="9"/>
    <n v="6"/>
    <s v="Yes"/>
  </r>
  <r>
    <s v="RM081"/>
    <n v="30"/>
    <x v="1"/>
    <x v="0"/>
    <s v="Travel_Rarely"/>
    <n v="852"/>
    <x v="0"/>
    <x v="4"/>
    <x v="2"/>
    <x v="0"/>
    <n v="1"/>
    <n v="104"/>
    <x v="1"/>
    <x v="0"/>
    <n v="55"/>
    <n v="2"/>
    <x v="1"/>
    <x v="0"/>
    <x v="2"/>
    <x v="2"/>
    <x v="314"/>
    <x v="1"/>
    <n v="15998"/>
    <n v="1"/>
    <s v="Y"/>
    <s v="Yes"/>
    <n v="12"/>
    <x v="1"/>
    <n v="3"/>
    <n v="80"/>
    <n v="2"/>
    <n v="10"/>
    <n v="1"/>
    <x v="3"/>
    <n v="3"/>
    <n v="0"/>
    <d v="2026-11-29T00:00:00"/>
    <x v="25"/>
    <s v="2026"/>
    <s v="November"/>
    <n v="0"/>
    <n v="11352"/>
    <n v="0"/>
    <n v="0"/>
    <s v="Yes"/>
  </r>
  <r>
    <s v="RM089"/>
    <n v="30"/>
    <x v="1"/>
    <x v="1"/>
    <s v="Travel_Rarely"/>
    <n v="288"/>
    <x v="0"/>
    <x v="7"/>
    <x v="0"/>
    <x v="0"/>
    <n v="1"/>
    <n v="117"/>
    <x v="0"/>
    <x v="0"/>
    <n v="99"/>
    <n v="2"/>
    <x v="1"/>
    <x v="6"/>
    <x v="2"/>
    <x v="2"/>
    <x v="315"/>
    <x v="0"/>
    <n v="15830"/>
    <n v="1"/>
    <s v="Y"/>
    <s v="No"/>
    <n v="19"/>
    <x v="1"/>
    <n v="1"/>
    <n v="80"/>
    <n v="3"/>
    <n v="11"/>
    <n v="3"/>
    <x v="0"/>
    <n v="10"/>
    <n v="8"/>
    <d v="2026-11-30T00:00:00"/>
    <x v="12"/>
    <s v="2026"/>
    <s v="November"/>
    <n v="2"/>
    <n v="17354"/>
    <n v="0"/>
    <n v="0"/>
    <s v="Yes"/>
  </r>
  <r>
    <s v="RM093"/>
    <n v="30"/>
    <x v="1"/>
    <x v="0"/>
    <s v="Travel_Rarely"/>
    <n v="1334"/>
    <x v="1"/>
    <x v="12"/>
    <x v="1"/>
    <x v="1"/>
    <n v="1"/>
    <n v="121"/>
    <x v="0"/>
    <x v="1"/>
    <n v="63"/>
    <n v="2"/>
    <x v="1"/>
    <x v="5"/>
    <x v="1"/>
    <x v="1"/>
    <x v="316"/>
    <x v="1"/>
    <n v="19760"/>
    <n v="1"/>
    <s v="Y"/>
    <s v="Yes"/>
    <n v="12"/>
    <x v="1"/>
    <n v="2"/>
    <n v="80"/>
    <n v="3"/>
    <n v="11"/>
    <n v="4"/>
    <x v="3"/>
    <n v="2"/>
    <n v="7"/>
    <d v="2026-12-01T00:00:00"/>
    <x v="15"/>
    <s v="2026"/>
    <s v="December"/>
    <n v="13"/>
    <n v="23193"/>
    <n v="4"/>
    <n v="1"/>
    <s v="Yes"/>
  </r>
  <r>
    <s v="RM121"/>
    <n v="30"/>
    <x v="1"/>
    <x v="1"/>
    <s v="Travel_Frequently"/>
    <n v="1312"/>
    <x v="0"/>
    <x v="23"/>
    <x v="0"/>
    <x v="0"/>
    <n v="1"/>
    <n v="159"/>
    <x v="3"/>
    <x v="0"/>
    <n v="96"/>
    <n v="1"/>
    <x v="0"/>
    <x v="2"/>
    <x v="0"/>
    <x v="1"/>
    <x v="317"/>
    <x v="0"/>
    <n v="22310"/>
    <n v="1"/>
    <s v="Y"/>
    <s v="No"/>
    <n v="25"/>
    <x v="2"/>
    <n v="3"/>
    <n v="80"/>
    <n v="3"/>
    <n v="10"/>
    <n v="2"/>
    <x v="3"/>
    <n v="0"/>
    <n v="9"/>
    <d v="2026-12-02T00:00:00"/>
    <x v="10"/>
    <s v="2026"/>
    <s v="December"/>
    <n v="6"/>
    <n v="5227"/>
    <n v="2"/>
    <n v="2"/>
    <s v="Yes"/>
  </r>
  <r>
    <s v="RM140"/>
    <n v="30"/>
    <x v="1"/>
    <x v="0"/>
    <s v="Travel_Rarely"/>
    <n v="1240"/>
    <x v="3"/>
    <x v="9"/>
    <x v="0"/>
    <x v="5"/>
    <n v="1"/>
    <n v="184"/>
    <x v="0"/>
    <x v="0"/>
    <n v="48"/>
    <n v="3"/>
    <x v="1"/>
    <x v="3"/>
    <x v="2"/>
    <x v="2"/>
    <x v="318"/>
    <x v="1"/>
    <n v="13982"/>
    <n v="0"/>
    <s v="Y"/>
    <s v="Yes"/>
    <n v="19"/>
    <x v="1"/>
    <n v="4"/>
    <n v="80"/>
    <n v="0"/>
    <n v="12"/>
    <n v="2"/>
    <x v="2"/>
    <n v="4"/>
    <m/>
    <d v="2026-12-03T00:00:00"/>
    <x v="31"/>
    <s v="2026"/>
    <s v="December"/>
    <n v="2"/>
    <n v="10643"/>
    <n v="1"/>
    <n v="0"/>
    <s v="Yes"/>
  </r>
  <r>
    <s v="RM144"/>
    <n v="30"/>
    <x v="1"/>
    <x v="1"/>
    <s v="Travel_Rarely"/>
    <n v="438"/>
    <x v="0"/>
    <x v="16"/>
    <x v="0"/>
    <x v="0"/>
    <n v="1"/>
    <n v="194"/>
    <x v="3"/>
    <x v="1"/>
    <n v="75"/>
    <n v="3"/>
    <x v="0"/>
    <x v="2"/>
    <x v="0"/>
    <x v="0"/>
    <x v="319"/>
    <x v="0"/>
    <n v="23910"/>
    <n v="1"/>
    <s v="Y"/>
    <s v="No"/>
    <n v="14"/>
    <x v="1"/>
    <n v="3"/>
    <n v="80"/>
    <n v="0"/>
    <n v="5"/>
    <n v="4"/>
    <x v="3"/>
    <n v="0"/>
    <m/>
    <d v="2026-12-04T00:00:00"/>
    <x v="28"/>
    <s v="2026"/>
    <s v="December"/>
    <n v="23"/>
    <n v="16312"/>
    <n v="9"/>
    <n v="9"/>
    <s v="Yes"/>
  </r>
  <r>
    <s v="RM146"/>
    <n v="30"/>
    <x v="1"/>
    <x v="1"/>
    <s v="Travel_Rarely"/>
    <n v="201"/>
    <x v="0"/>
    <x v="2"/>
    <x v="0"/>
    <x v="3"/>
    <n v="1"/>
    <n v="197"/>
    <x v="1"/>
    <x v="1"/>
    <n v="84"/>
    <n v="3"/>
    <x v="0"/>
    <x v="2"/>
    <x v="3"/>
    <x v="1"/>
    <x v="320"/>
    <x v="0"/>
    <n v="10415"/>
    <n v="5"/>
    <s v="Y"/>
    <s v="No"/>
    <n v="14"/>
    <x v="1"/>
    <n v="4"/>
    <n v="80"/>
    <n v="1"/>
    <n v="8"/>
    <n v="3"/>
    <x v="0"/>
    <n v="2"/>
    <m/>
    <d v="2026-12-05T00:00:00"/>
    <x v="25"/>
    <s v="2026"/>
    <s v="December"/>
    <n v="2"/>
    <n v="22853"/>
    <n v="1"/>
    <n v="1"/>
    <s v="Yes"/>
  </r>
  <r>
    <s v="RM147"/>
    <n v="30"/>
    <x v="1"/>
    <x v="1"/>
    <s v="Travel_Rarely"/>
    <n v="1427"/>
    <x v="0"/>
    <x v="7"/>
    <x v="2"/>
    <x v="1"/>
    <n v="1"/>
    <n v="198"/>
    <x v="2"/>
    <x v="0"/>
    <n v="35"/>
    <n v="2"/>
    <x v="0"/>
    <x v="0"/>
    <x v="2"/>
    <x v="0"/>
    <x v="268"/>
    <x v="0"/>
    <n v="11162"/>
    <n v="0"/>
    <s v="Y"/>
    <s v="No"/>
    <n v="13"/>
    <x v="1"/>
    <n v="4"/>
    <n v="80"/>
    <n v="0"/>
    <n v="6"/>
    <n v="3"/>
    <x v="0"/>
    <n v="1"/>
    <m/>
    <d v="2026-12-06T00:00:00"/>
    <x v="31"/>
    <s v="2026"/>
    <s v="December"/>
    <n v="0"/>
    <n v="20986"/>
    <n v="0"/>
    <n v="0"/>
    <s v="Yes"/>
  </r>
  <r>
    <s v="RM168"/>
    <n v="30"/>
    <x v="1"/>
    <x v="1"/>
    <s v="Travel_Rarely"/>
    <n v="1339"/>
    <x v="1"/>
    <x v="2"/>
    <x v="0"/>
    <x v="0"/>
    <n v="1"/>
    <n v="228"/>
    <x v="2"/>
    <x v="1"/>
    <n v="41"/>
    <n v="3"/>
    <x v="2"/>
    <x v="5"/>
    <x v="2"/>
    <x v="2"/>
    <x v="321"/>
    <x v="1"/>
    <n v="8053"/>
    <n v="2"/>
    <s v="Y"/>
    <s v="No"/>
    <n v="12"/>
    <x v="1"/>
    <n v="3"/>
    <n v="80"/>
    <n v="1"/>
    <n v="12"/>
    <n v="2"/>
    <x v="0"/>
    <n v="7"/>
    <n v="4"/>
    <d v="2026-12-07T00:00:00"/>
    <x v="1"/>
    <s v="2026"/>
    <s v="December"/>
    <n v="29"/>
    <n v="8965"/>
    <n v="24"/>
    <n v="14"/>
    <s v="Yes"/>
  </r>
  <r>
    <s v="RM174"/>
    <n v="30"/>
    <x v="1"/>
    <x v="1"/>
    <s v="Non-Travel"/>
    <n v="111"/>
    <x v="0"/>
    <x v="9"/>
    <x v="0"/>
    <x v="1"/>
    <n v="1"/>
    <n v="239"/>
    <x v="0"/>
    <x v="0"/>
    <n v="66"/>
    <n v="3"/>
    <x v="1"/>
    <x v="0"/>
    <x v="3"/>
    <x v="1"/>
    <x v="322"/>
    <x v="0"/>
    <n v="11012"/>
    <n v="1"/>
    <s v="Y"/>
    <s v="No"/>
    <n v="11"/>
    <x v="1"/>
    <n v="3"/>
    <n v="80"/>
    <n v="2"/>
    <n v="12"/>
    <n v="4"/>
    <x v="0"/>
    <n v="6"/>
    <n v="10"/>
    <d v="2026-12-08T00:00:00"/>
    <x v="29"/>
    <s v="2026"/>
    <s v="December"/>
    <n v="38"/>
    <n v="16570"/>
    <n v="23"/>
    <n v="15"/>
    <s v="Yes"/>
  </r>
  <r>
    <s v="RM212"/>
    <n v="30"/>
    <x v="1"/>
    <x v="1"/>
    <s v="Non-Travel"/>
    <n v="829"/>
    <x v="0"/>
    <x v="4"/>
    <x v="2"/>
    <x v="0"/>
    <n v="1"/>
    <n v="292"/>
    <x v="0"/>
    <x v="0"/>
    <n v="88"/>
    <n v="2"/>
    <x v="2"/>
    <x v="4"/>
    <x v="0"/>
    <x v="0"/>
    <x v="323"/>
    <x v="1"/>
    <n v="20925"/>
    <n v="1"/>
    <s v="Y"/>
    <s v="No"/>
    <n v="22"/>
    <x v="2"/>
    <n v="3"/>
    <n v="80"/>
    <n v="0"/>
    <n v="12"/>
    <n v="2"/>
    <x v="0"/>
    <n v="5"/>
    <n v="8"/>
    <d v="2026-12-09T00:00:00"/>
    <x v="0"/>
    <s v="2026"/>
    <s v="December"/>
    <n v="34"/>
    <n v="18795"/>
    <n v="6"/>
    <n v="0"/>
    <s v="Yes"/>
  </r>
  <r>
    <s v="RM215"/>
    <n v="30"/>
    <x v="1"/>
    <x v="0"/>
    <s v="Travel_Rarely"/>
    <n v="1005"/>
    <x v="0"/>
    <x v="0"/>
    <x v="0"/>
    <x v="3"/>
    <n v="1"/>
    <n v="297"/>
    <x v="1"/>
    <x v="1"/>
    <n v="88"/>
    <n v="3"/>
    <x v="0"/>
    <x v="2"/>
    <x v="3"/>
    <x v="0"/>
    <x v="324"/>
    <x v="0"/>
    <n v="8556"/>
    <n v="5"/>
    <s v="Y"/>
    <s v="Yes"/>
    <n v="11"/>
    <x v="1"/>
    <n v="3"/>
    <n v="80"/>
    <n v="0"/>
    <n v="8"/>
    <n v="5"/>
    <x v="0"/>
    <n v="0"/>
    <n v="4"/>
    <d v="2026-12-10T00:00:00"/>
    <x v="36"/>
    <s v="2026"/>
    <s v="December"/>
    <n v="0"/>
    <n v="23925"/>
    <n v="0"/>
    <n v="0"/>
    <s v="Yes"/>
  </r>
  <r>
    <s v="RM217"/>
    <n v="30"/>
    <x v="1"/>
    <x v="0"/>
    <s v="Travel_Frequently"/>
    <n v="334"/>
    <x v="1"/>
    <x v="20"/>
    <x v="3"/>
    <x v="2"/>
    <n v="1"/>
    <n v="299"/>
    <x v="0"/>
    <x v="1"/>
    <n v="52"/>
    <n v="2"/>
    <x v="1"/>
    <x v="5"/>
    <x v="3"/>
    <x v="0"/>
    <x v="325"/>
    <x v="1"/>
    <n v="22967"/>
    <n v="5"/>
    <s v="Y"/>
    <s v="No"/>
    <n v="15"/>
    <x v="1"/>
    <n v="3"/>
    <n v="80"/>
    <n v="0"/>
    <n v="9"/>
    <n v="5"/>
    <x v="3"/>
    <n v="0"/>
    <n v="1"/>
    <d v="2026-12-11T00:00:00"/>
    <x v="17"/>
    <s v="2026"/>
    <s v="December"/>
    <n v="20"/>
    <n v="8855"/>
    <n v="17"/>
    <n v="2"/>
    <s v="Yes"/>
  </r>
  <r>
    <s v="RM325"/>
    <n v="30"/>
    <x v="1"/>
    <x v="1"/>
    <s v="Travel_Rarely"/>
    <n v="1275"/>
    <x v="0"/>
    <x v="27"/>
    <x v="1"/>
    <x v="1"/>
    <n v="1"/>
    <n v="441"/>
    <x v="1"/>
    <x v="1"/>
    <n v="64"/>
    <n v="3"/>
    <x v="1"/>
    <x v="2"/>
    <x v="2"/>
    <x v="2"/>
    <x v="326"/>
    <x v="1"/>
    <n v="11934"/>
    <n v="1"/>
    <s v="Y"/>
    <s v="No"/>
    <n v="13"/>
    <x v="1"/>
    <n v="4"/>
    <n v="80"/>
    <n v="2"/>
    <n v="11"/>
    <n v="2"/>
    <x v="0"/>
    <n v="1"/>
    <n v="9"/>
    <d v="2026-12-12T00:00:00"/>
    <x v="36"/>
    <s v="2026"/>
    <s v="December"/>
    <n v="19"/>
    <n v="18426"/>
    <n v="14"/>
    <n v="2"/>
    <s v="Yes"/>
  </r>
  <r>
    <s v="RM339"/>
    <n v="30"/>
    <x v="1"/>
    <x v="1"/>
    <s v="Travel_Rarely"/>
    <n v="570"/>
    <x v="1"/>
    <x v="2"/>
    <x v="0"/>
    <x v="2"/>
    <n v="1"/>
    <n v="456"/>
    <x v="1"/>
    <x v="1"/>
    <n v="30"/>
    <n v="2"/>
    <x v="1"/>
    <x v="5"/>
    <x v="0"/>
    <x v="1"/>
    <x v="327"/>
    <x v="1"/>
    <n v="5431"/>
    <n v="1"/>
    <s v="Y"/>
    <s v="No"/>
    <n v="13"/>
    <x v="1"/>
    <n v="3"/>
    <n v="80"/>
    <n v="3"/>
    <n v="10"/>
    <n v="2"/>
    <x v="0"/>
    <n v="1"/>
    <n v="2"/>
    <d v="2026-12-13T00:00:00"/>
    <x v="9"/>
    <s v="2026"/>
    <s v="December"/>
    <n v="31"/>
    <n v="20394"/>
    <n v="3"/>
    <n v="3"/>
    <s v="Yes"/>
  </r>
  <r>
    <s v="RM355"/>
    <n v="30"/>
    <x v="1"/>
    <x v="0"/>
    <s v="Non-Travel"/>
    <n v="641"/>
    <x v="1"/>
    <x v="10"/>
    <x v="1"/>
    <x v="3"/>
    <n v="1"/>
    <n v="475"/>
    <x v="1"/>
    <x v="1"/>
    <n v="85"/>
    <n v="3"/>
    <x v="1"/>
    <x v="5"/>
    <x v="0"/>
    <x v="2"/>
    <x v="328"/>
    <x v="0"/>
    <n v="6069"/>
    <n v="7"/>
    <s v="Y"/>
    <s v="Yes"/>
    <n v="12"/>
    <x v="1"/>
    <n v="2"/>
    <n v="80"/>
    <n v="1"/>
    <n v="4"/>
    <n v="2"/>
    <x v="1"/>
    <n v="2"/>
    <n v="2"/>
    <d v="2026-12-14T00:00:00"/>
    <x v="11"/>
    <s v="2026"/>
    <s v="December"/>
    <n v="14"/>
    <n v="21771"/>
    <n v="7"/>
    <n v="4"/>
    <s v="Yes"/>
  </r>
  <r>
    <s v="RM382"/>
    <n v="30"/>
    <x v="1"/>
    <x v="1"/>
    <s v="Travel_Rarely"/>
    <n v="202"/>
    <x v="1"/>
    <x v="7"/>
    <x v="2"/>
    <x v="3"/>
    <n v="1"/>
    <n v="508"/>
    <x v="0"/>
    <x v="0"/>
    <n v="72"/>
    <n v="3"/>
    <x v="0"/>
    <x v="1"/>
    <x v="1"/>
    <x v="2"/>
    <x v="329"/>
    <x v="0"/>
    <n v="17434"/>
    <n v="1"/>
    <s v="Y"/>
    <s v="No"/>
    <n v="18"/>
    <x v="1"/>
    <n v="1"/>
    <n v="80"/>
    <n v="1"/>
    <n v="1"/>
    <n v="3"/>
    <x v="0"/>
    <n v="0"/>
    <n v="0"/>
    <d v="2026-12-15T00:00:00"/>
    <x v="10"/>
    <s v="2026"/>
    <s v="December"/>
    <n v="3"/>
    <n v="20807"/>
    <n v="2"/>
    <n v="0"/>
    <s v="Yes"/>
  </r>
  <r>
    <s v="RM386"/>
    <n v="30"/>
    <x v="1"/>
    <x v="0"/>
    <s v="Travel_Frequently"/>
    <n v="464"/>
    <x v="0"/>
    <x v="12"/>
    <x v="0"/>
    <x v="3"/>
    <n v="1"/>
    <n v="514"/>
    <x v="0"/>
    <x v="0"/>
    <n v="40"/>
    <n v="3"/>
    <x v="0"/>
    <x v="2"/>
    <x v="2"/>
    <x v="0"/>
    <x v="330"/>
    <x v="0"/>
    <n v="3427"/>
    <n v="9"/>
    <s v="Y"/>
    <s v="Yes"/>
    <n v="23"/>
    <x v="2"/>
    <n v="3"/>
    <n v="80"/>
    <n v="0"/>
    <n v="3"/>
    <n v="4"/>
    <x v="0"/>
    <n v="0"/>
    <n v="0"/>
    <d v="2026-12-16T00:00:00"/>
    <x v="2"/>
    <s v="2026"/>
    <s v="December"/>
    <n v="16"/>
    <n v="17406"/>
    <n v="5"/>
    <n v="0"/>
    <s v="Yes"/>
  </r>
  <r>
    <s v="RM403"/>
    <n v="30"/>
    <x v="1"/>
    <x v="1"/>
    <s v="Travel_Rarely"/>
    <n v="1082"/>
    <x v="1"/>
    <x v="15"/>
    <x v="0"/>
    <x v="3"/>
    <n v="1"/>
    <n v="533"/>
    <x v="2"/>
    <x v="1"/>
    <n v="83"/>
    <n v="3"/>
    <x v="1"/>
    <x v="5"/>
    <x v="0"/>
    <x v="0"/>
    <x v="331"/>
    <x v="1"/>
    <n v="19558"/>
    <n v="0"/>
    <s v="Y"/>
    <s v="No"/>
    <n v="11"/>
    <x v="1"/>
    <n v="2"/>
    <n v="80"/>
    <n v="0"/>
    <n v="6"/>
    <n v="6"/>
    <x v="0"/>
    <n v="4"/>
    <n v="4"/>
    <d v="2026-12-17T00:00:00"/>
    <x v="38"/>
    <s v="2026"/>
    <s v="December"/>
    <n v="0"/>
    <n v="10904"/>
    <n v="0"/>
    <n v="0"/>
    <s v="Yes"/>
  </r>
  <r>
    <s v="RM411"/>
    <n v="30"/>
    <x v="1"/>
    <x v="1"/>
    <s v="Travel_Rarely"/>
    <n v="317"/>
    <x v="0"/>
    <x v="7"/>
    <x v="0"/>
    <x v="0"/>
    <n v="1"/>
    <n v="548"/>
    <x v="0"/>
    <x v="1"/>
    <n v="43"/>
    <n v="1"/>
    <x v="1"/>
    <x v="4"/>
    <x v="2"/>
    <x v="0"/>
    <x v="332"/>
    <x v="1"/>
    <n v="24793"/>
    <n v="2"/>
    <s v="Y"/>
    <s v="No"/>
    <n v="20"/>
    <x v="2"/>
    <n v="3"/>
    <n v="80"/>
    <n v="0"/>
    <n v="11"/>
    <n v="2"/>
    <x v="0"/>
    <n v="0"/>
    <n v="2"/>
    <d v="2026-12-18T00:00:00"/>
    <x v="37"/>
    <s v="2026"/>
    <s v="December"/>
    <n v="16"/>
    <n v="18900"/>
    <n v="4"/>
    <n v="3"/>
    <s v="Yes"/>
  </r>
  <r>
    <s v="RM420"/>
    <n v="30"/>
    <x v="1"/>
    <x v="1"/>
    <s v="Non-Travel"/>
    <n v="1400"/>
    <x v="0"/>
    <x v="0"/>
    <x v="0"/>
    <x v="0"/>
    <n v="1"/>
    <n v="562"/>
    <x v="0"/>
    <x v="0"/>
    <n v="53"/>
    <n v="3"/>
    <x v="0"/>
    <x v="0"/>
    <x v="2"/>
    <x v="2"/>
    <x v="333"/>
    <x v="0"/>
    <n v="16734"/>
    <n v="4"/>
    <s v="Y"/>
    <s v="No"/>
    <n v="15"/>
    <x v="1"/>
    <n v="3"/>
    <n v="80"/>
    <n v="1"/>
    <n v="9"/>
    <n v="3"/>
    <x v="2"/>
    <n v="1"/>
    <n v="4"/>
    <d v="2026-12-19T00:00:00"/>
    <x v="11"/>
    <s v="2026"/>
    <s v="December"/>
    <n v="19"/>
    <n v="20398"/>
    <n v="16"/>
    <n v="10"/>
    <s v="Yes"/>
  </r>
  <r>
    <s v="RM424"/>
    <n v="30"/>
    <x v="1"/>
    <x v="1"/>
    <s v="Non-Travel"/>
    <n v="1398"/>
    <x v="1"/>
    <x v="6"/>
    <x v="3"/>
    <x v="4"/>
    <n v="1"/>
    <n v="567"/>
    <x v="0"/>
    <x v="1"/>
    <n v="69"/>
    <n v="3"/>
    <x v="2"/>
    <x v="5"/>
    <x v="3"/>
    <x v="2"/>
    <x v="334"/>
    <x v="1"/>
    <n v="2890"/>
    <n v="0"/>
    <s v="Y"/>
    <s v="No"/>
    <n v="11"/>
    <x v="1"/>
    <n v="3"/>
    <n v="80"/>
    <n v="0"/>
    <n v="10"/>
    <n v="3"/>
    <x v="0"/>
    <n v="7"/>
    <n v="8"/>
    <d v="2026-12-20T00:00:00"/>
    <x v="21"/>
    <s v="2026"/>
    <s v="December"/>
    <n v="18"/>
    <n v="23494"/>
    <n v="0"/>
    <n v="0"/>
    <s v="Yes"/>
  </r>
  <r>
    <s v="RM427"/>
    <n v="30"/>
    <x v="1"/>
    <x v="1"/>
    <s v="Non-Travel"/>
    <n v="1116"/>
    <x v="0"/>
    <x v="7"/>
    <x v="0"/>
    <x v="1"/>
    <n v="1"/>
    <n v="571"/>
    <x v="0"/>
    <x v="1"/>
    <n v="49"/>
    <n v="3"/>
    <x v="0"/>
    <x v="0"/>
    <x v="2"/>
    <x v="0"/>
    <x v="12"/>
    <x v="0"/>
    <n v="7181"/>
    <n v="0"/>
    <s v="Y"/>
    <s v="No"/>
    <n v="14"/>
    <x v="1"/>
    <n v="3"/>
    <n v="80"/>
    <n v="0"/>
    <n v="12"/>
    <n v="2"/>
    <x v="3"/>
    <n v="6"/>
    <n v="7"/>
    <d v="2026-12-21T00:00:00"/>
    <x v="1"/>
    <s v="2026"/>
    <s v="December"/>
    <n v="12"/>
    <n v="16470"/>
    <n v="12"/>
    <n v="5"/>
    <s v="Yes"/>
  </r>
  <r>
    <s v="RM438"/>
    <n v="30"/>
    <x v="1"/>
    <x v="1"/>
    <s v="Travel_Rarely"/>
    <n v="413"/>
    <x v="1"/>
    <x v="17"/>
    <x v="2"/>
    <x v="2"/>
    <n v="1"/>
    <n v="585"/>
    <x v="1"/>
    <x v="0"/>
    <n v="57"/>
    <n v="3"/>
    <x v="0"/>
    <x v="1"/>
    <x v="1"/>
    <x v="0"/>
    <x v="335"/>
    <x v="0"/>
    <n v="18398"/>
    <n v="0"/>
    <s v="Y"/>
    <s v="No"/>
    <n v="14"/>
    <x v="1"/>
    <n v="1"/>
    <n v="80"/>
    <n v="0"/>
    <n v="4"/>
    <n v="3"/>
    <x v="0"/>
    <n v="1"/>
    <n v="2"/>
    <d v="2026-12-22T00:00:00"/>
    <x v="28"/>
    <s v="2026"/>
    <s v="December"/>
    <n v="14"/>
    <n v="8980"/>
    <n v="11"/>
    <n v="7"/>
    <s v="Yes"/>
  </r>
  <r>
    <s v="RM481"/>
    <n v="30"/>
    <x v="1"/>
    <x v="0"/>
    <s v="Travel_Frequently"/>
    <n v="448"/>
    <x v="1"/>
    <x v="15"/>
    <x v="3"/>
    <x v="0"/>
    <n v="1"/>
    <n v="648"/>
    <x v="2"/>
    <x v="0"/>
    <n v="74"/>
    <n v="2"/>
    <x v="0"/>
    <x v="1"/>
    <x v="3"/>
    <x v="2"/>
    <x v="88"/>
    <x v="0"/>
    <n v="14470"/>
    <n v="1"/>
    <s v="Y"/>
    <s v="No"/>
    <n v="18"/>
    <x v="1"/>
    <n v="3"/>
    <n v="80"/>
    <n v="1"/>
    <n v="1"/>
    <n v="2"/>
    <x v="1"/>
    <n v="0"/>
    <n v="0"/>
    <d v="2026-12-23T00:00:00"/>
    <x v="10"/>
    <s v="2026"/>
    <s v="December"/>
    <n v="5"/>
    <n v="14584"/>
    <n v="4"/>
    <n v="2"/>
    <s v="Yes"/>
  </r>
  <r>
    <s v="RM502"/>
    <n v="30"/>
    <x v="1"/>
    <x v="1"/>
    <s v="Travel_Frequently"/>
    <n v="160"/>
    <x v="0"/>
    <x v="0"/>
    <x v="0"/>
    <x v="1"/>
    <n v="1"/>
    <n v="680"/>
    <x v="0"/>
    <x v="1"/>
    <n v="71"/>
    <n v="3"/>
    <x v="0"/>
    <x v="2"/>
    <x v="0"/>
    <x v="1"/>
    <x v="336"/>
    <x v="0"/>
    <n v="22653"/>
    <n v="1"/>
    <s v="Y"/>
    <s v="No"/>
    <n v="20"/>
    <x v="2"/>
    <n v="3"/>
    <n v="80"/>
    <n v="1"/>
    <n v="1"/>
    <n v="2"/>
    <x v="0"/>
    <n v="0"/>
    <n v="0"/>
    <d v="2026-12-24T00:00:00"/>
    <x v="22"/>
    <s v="2026"/>
    <s v="December"/>
    <n v="0"/>
    <n v="21812"/>
    <n v="0"/>
    <n v="0"/>
    <s v="Yes"/>
  </r>
  <r>
    <s v="RM546"/>
    <n v="30"/>
    <x v="1"/>
    <x v="1"/>
    <s v="Travel_Rarely"/>
    <n v="501"/>
    <x v="1"/>
    <x v="28"/>
    <x v="4"/>
    <x v="2"/>
    <n v="1"/>
    <n v="747"/>
    <x v="0"/>
    <x v="0"/>
    <n v="99"/>
    <n v="3"/>
    <x v="1"/>
    <x v="5"/>
    <x v="2"/>
    <x v="1"/>
    <x v="337"/>
    <x v="1"/>
    <n v="25275"/>
    <n v="7"/>
    <s v="Y"/>
    <s v="No"/>
    <n v="23"/>
    <x v="2"/>
    <n v="4"/>
    <n v="80"/>
    <n v="1"/>
    <n v="10"/>
    <n v="2"/>
    <x v="3"/>
    <n v="7"/>
    <n v="7"/>
    <d v="2026-12-25T00:00:00"/>
    <x v="13"/>
    <s v="2026"/>
    <s v="December"/>
    <n v="2"/>
    <n v="16050"/>
    <n v="2"/>
    <n v="2"/>
    <s v="Yes"/>
  </r>
  <r>
    <s v="RM582"/>
    <n v="30"/>
    <x v="1"/>
    <x v="1"/>
    <s v="Travel_Rarely"/>
    <n v="921"/>
    <x v="0"/>
    <x v="4"/>
    <x v="0"/>
    <x v="0"/>
    <n v="1"/>
    <n v="806"/>
    <x v="1"/>
    <x v="0"/>
    <n v="38"/>
    <n v="1"/>
    <x v="0"/>
    <x v="0"/>
    <x v="0"/>
    <x v="2"/>
    <x v="338"/>
    <x v="0"/>
    <n v="24375"/>
    <n v="3"/>
    <s v="Y"/>
    <s v="No"/>
    <n v="21"/>
    <x v="2"/>
    <n v="3"/>
    <n v="80"/>
    <n v="2"/>
    <n v="7"/>
    <n v="2"/>
    <x v="0"/>
    <n v="0"/>
    <n v="2"/>
    <d v="2026-12-26T00:00:00"/>
    <x v="16"/>
    <s v="2026"/>
    <s v="December"/>
    <n v="3"/>
    <n v="20679"/>
    <n v="1"/>
    <n v="1"/>
    <s v="Yes"/>
  </r>
  <r>
    <s v="RM603"/>
    <n v="30"/>
    <x v="1"/>
    <x v="0"/>
    <s v="Travel_Rarely"/>
    <n v="946"/>
    <x v="0"/>
    <x v="7"/>
    <x v="0"/>
    <x v="1"/>
    <n v="1"/>
    <n v="833"/>
    <x v="0"/>
    <x v="1"/>
    <n v="52"/>
    <n v="2"/>
    <x v="1"/>
    <x v="4"/>
    <x v="2"/>
    <x v="0"/>
    <x v="339"/>
    <x v="1"/>
    <n v="20234"/>
    <n v="5"/>
    <s v="Y"/>
    <s v="Yes"/>
    <n v="24"/>
    <x v="2"/>
    <n v="2"/>
    <n v="80"/>
    <n v="0"/>
    <n v="12"/>
    <n v="4"/>
    <x v="3"/>
    <n v="0"/>
    <n v="0"/>
    <d v="2026-12-27T00:00:00"/>
    <x v="7"/>
    <s v="2026"/>
    <s v="December"/>
    <n v="1"/>
    <n v="14963"/>
    <n v="1"/>
    <n v="0"/>
    <s v="Yes"/>
  </r>
  <r>
    <s v="RM624"/>
    <n v="30"/>
    <x v="1"/>
    <x v="1"/>
    <s v="Travel_Frequently"/>
    <n v="1012"/>
    <x v="0"/>
    <x v="2"/>
    <x v="3"/>
    <x v="0"/>
    <n v="1"/>
    <n v="861"/>
    <x v="2"/>
    <x v="0"/>
    <n v="75"/>
    <n v="2"/>
    <x v="0"/>
    <x v="2"/>
    <x v="2"/>
    <x v="1"/>
    <x v="340"/>
    <x v="0"/>
    <n v="2373"/>
    <n v="9"/>
    <s v="Y"/>
    <s v="No"/>
    <n v="12"/>
    <x v="1"/>
    <n v="2"/>
    <n v="80"/>
    <n v="1"/>
    <n v="10"/>
    <n v="3"/>
    <x v="3"/>
    <n v="0"/>
    <n v="3"/>
    <d v="2026-12-28T00:00:00"/>
    <x v="13"/>
    <s v="2026"/>
    <s v="December"/>
    <n v="5"/>
    <n v="7190"/>
    <n v="0"/>
    <n v="0"/>
    <s v="Yes"/>
  </r>
  <r>
    <s v="RM703"/>
    <n v="30"/>
    <x v="1"/>
    <x v="1"/>
    <s v="Travel_Rarely"/>
    <n v="231"/>
    <x v="1"/>
    <x v="3"/>
    <x v="1"/>
    <x v="4"/>
    <n v="1"/>
    <n v="982"/>
    <x v="0"/>
    <x v="0"/>
    <n v="62"/>
    <n v="3"/>
    <x v="2"/>
    <x v="5"/>
    <x v="0"/>
    <x v="1"/>
    <x v="341"/>
    <x v="1"/>
    <n v="9977"/>
    <n v="5"/>
    <s v="Y"/>
    <s v="No"/>
    <n v="11"/>
    <x v="1"/>
    <n v="1"/>
    <n v="80"/>
    <n v="1"/>
    <n v="10"/>
    <n v="2"/>
    <x v="1"/>
    <n v="7"/>
    <n v="7"/>
    <d v="2026-12-29T00:00:00"/>
    <x v="13"/>
    <s v="2026"/>
    <s v="December"/>
    <n v="14"/>
    <n v="9778"/>
    <n v="8"/>
    <n v="6"/>
    <s v="Yes"/>
  </r>
  <r>
    <s v="RM721"/>
    <n v="30"/>
    <x v="1"/>
    <x v="0"/>
    <s v="Travel_Rarely"/>
    <n v="138"/>
    <x v="0"/>
    <x v="6"/>
    <x v="0"/>
    <x v="0"/>
    <n v="1"/>
    <n v="1004"/>
    <x v="3"/>
    <x v="1"/>
    <n v="48"/>
    <n v="3"/>
    <x v="0"/>
    <x v="2"/>
    <x v="0"/>
    <x v="2"/>
    <x v="342"/>
    <x v="0"/>
    <n v="11539"/>
    <n v="4"/>
    <s v="Y"/>
    <s v="Yes"/>
    <n v="11"/>
    <x v="1"/>
    <n v="2"/>
    <n v="80"/>
    <n v="0"/>
    <n v="7"/>
    <n v="2"/>
    <x v="0"/>
    <n v="0"/>
    <n v="1"/>
    <d v="2026-12-30T00:00:00"/>
    <x v="3"/>
    <s v="2026"/>
    <s v="December"/>
    <n v="13"/>
    <n v="14182"/>
    <n v="8"/>
    <n v="7"/>
    <s v="Yes"/>
  </r>
  <r>
    <s v="RM731"/>
    <n v="30"/>
    <x v="1"/>
    <x v="0"/>
    <s v="Travel_Rarely"/>
    <n v="153"/>
    <x v="0"/>
    <x v="3"/>
    <x v="1"/>
    <x v="0"/>
    <n v="1"/>
    <n v="1015"/>
    <x v="2"/>
    <x v="1"/>
    <n v="73"/>
    <n v="4"/>
    <x v="2"/>
    <x v="7"/>
    <x v="3"/>
    <x v="2"/>
    <x v="343"/>
    <x v="2"/>
    <n v="17802"/>
    <n v="0"/>
    <s v="Y"/>
    <s v="Yes"/>
    <n v="12"/>
    <x v="1"/>
    <n v="3"/>
    <n v="80"/>
    <n v="3"/>
    <n v="9"/>
    <n v="4"/>
    <x v="3"/>
    <n v="1"/>
    <n v="7"/>
    <d v="2026-12-31T00:00:00"/>
    <x v="16"/>
    <s v="2026"/>
    <s v="December"/>
    <n v="4"/>
    <n v="7245"/>
    <n v="2"/>
    <n v="0"/>
    <s v="Yes"/>
  </r>
  <r>
    <s v="RM733"/>
    <n v="30"/>
    <x v="1"/>
    <x v="0"/>
    <s v="Travel_Frequently"/>
    <n v="109"/>
    <x v="0"/>
    <x v="2"/>
    <x v="0"/>
    <x v="1"/>
    <n v="1"/>
    <n v="1017"/>
    <x v="2"/>
    <x v="1"/>
    <n v="60"/>
    <n v="3"/>
    <x v="0"/>
    <x v="0"/>
    <x v="1"/>
    <x v="0"/>
    <x v="344"/>
    <x v="0"/>
    <n v="25725"/>
    <n v="0"/>
    <s v="Y"/>
    <s v="No"/>
    <n v="17"/>
    <x v="1"/>
    <n v="1"/>
    <n v="80"/>
    <n v="0"/>
    <n v="4"/>
    <n v="3"/>
    <x v="0"/>
    <n v="1"/>
    <n v="2"/>
    <d v="2026-01-01T00:00:00"/>
    <x v="15"/>
    <s v="2026"/>
    <s v="January"/>
    <n v="7"/>
    <n v="3713"/>
    <n v="5"/>
    <n v="0"/>
    <s v="Yes"/>
  </r>
  <r>
    <s v="RM783"/>
    <n v="30"/>
    <x v="1"/>
    <x v="1"/>
    <s v="Travel_Rarely"/>
    <n v="1176"/>
    <x v="0"/>
    <x v="21"/>
    <x v="0"/>
    <x v="4"/>
    <n v="1"/>
    <n v="1084"/>
    <x v="0"/>
    <x v="0"/>
    <n v="85"/>
    <n v="3"/>
    <x v="1"/>
    <x v="4"/>
    <x v="3"/>
    <x v="2"/>
    <x v="345"/>
    <x v="1"/>
    <n v="9096"/>
    <n v="0"/>
    <s v="Y"/>
    <s v="No"/>
    <n v="15"/>
    <x v="1"/>
    <n v="3"/>
    <n v="80"/>
    <n v="1"/>
    <n v="7"/>
    <n v="1"/>
    <x v="3"/>
    <n v="0"/>
    <n v="2"/>
    <d v="2026-01-02T00:00:00"/>
    <x v="39"/>
    <s v="2026"/>
    <s v="January"/>
    <n v="19"/>
    <n v="9753"/>
    <n v="11"/>
    <n v="6"/>
    <s v="Yes"/>
  </r>
  <r>
    <s v="RM845"/>
    <n v="30"/>
    <x v="1"/>
    <x v="1"/>
    <s v="Travel_Rarely"/>
    <n v="852"/>
    <x v="1"/>
    <x v="1"/>
    <x v="0"/>
    <x v="2"/>
    <n v="1"/>
    <n v="1179"/>
    <x v="0"/>
    <x v="0"/>
    <n v="72"/>
    <n v="2"/>
    <x v="1"/>
    <x v="5"/>
    <x v="0"/>
    <x v="2"/>
    <x v="346"/>
    <x v="1"/>
    <n v="2706"/>
    <n v="1"/>
    <s v="Y"/>
    <s v="No"/>
    <n v="18"/>
    <x v="1"/>
    <n v="1"/>
    <n v="80"/>
    <n v="1"/>
    <n v="10"/>
    <n v="3"/>
    <x v="0"/>
    <n v="1"/>
    <n v="4"/>
    <d v="2026-01-03T00:00:00"/>
    <x v="12"/>
    <s v="2026"/>
    <s v="January"/>
    <n v="3"/>
    <n v="22686"/>
    <n v="3"/>
    <n v="2"/>
    <s v="Yes"/>
  </r>
  <r>
    <s v="RM866"/>
    <n v="30"/>
    <x v="1"/>
    <x v="1"/>
    <s v="Travel_Rarely"/>
    <n v="1329"/>
    <x v="1"/>
    <x v="26"/>
    <x v="3"/>
    <x v="0"/>
    <n v="1"/>
    <n v="1211"/>
    <x v="0"/>
    <x v="0"/>
    <n v="61"/>
    <n v="3"/>
    <x v="1"/>
    <x v="5"/>
    <x v="3"/>
    <x v="1"/>
    <x v="347"/>
    <x v="0"/>
    <n v="13192"/>
    <n v="8"/>
    <s v="Y"/>
    <s v="No"/>
    <n v="19"/>
    <x v="1"/>
    <n v="3"/>
    <n v="80"/>
    <n v="3"/>
    <n v="8"/>
    <n v="3"/>
    <x v="0"/>
    <n v="0"/>
    <n v="3"/>
    <d v="2026-01-04T00:00:00"/>
    <x v="26"/>
    <s v="2026"/>
    <s v="January"/>
    <n v="7"/>
    <n v="21681"/>
    <n v="4"/>
    <n v="1"/>
    <s v="Yes"/>
  </r>
  <r>
    <s v="RM875"/>
    <n v="30"/>
    <x v="1"/>
    <x v="1"/>
    <s v="Travel_Rarely"/>
    <n v="853"/>
    <x v="0"/>
    <x v="17"/>
    <x v="3"/>
    <x v="0"/>
    <n v="1"/>
    <n v="1224"/>
    <x v="0"/>
    <x v="0"/>
    <n v="49"/>
    <n v="3"/>
    <x v="1"/>
    <x v="0"/>
    <x v="0"/>
    <x v="1"/>
    <x v="348"/>
    <x v="0"/>
    <n v="11309"/>
    <n v="1"/>
    <s v="Y"/>
    <s v="No"/>
    <n v="13"/>
    <x v="1"/>
    <n v="1"/>
    <n v="80"/>
    <n v="3"/>
    <n v="10"/>
    <n v="4"/>
    <x v="3"/>
    <n v="8"/>
    <n v="9"/>
    <d v="2026-01-05T00:00:00"/>
    <x v="12"/>
    <s v="2026"/>
    <s v="January"/>
    <n v="0"/>
    <n v="8818"/>
    <n v="0"/>
    <n v="0"/>
    <s v="Yes"/>
  </r>
  <r>
    <s v="RM887"/>
    <n v="30"/>
    <x v="1"/>
    <x v="0"/>
    <s v="Travel_Rarely"/>
    <n v="1465"/>
    <x v="0"/>
    <x v="4"/>
    <x v="0"/>
    <x v="1"/>
    <n v="1"/>
    <n v="1241"/>
    <x v="1"/>
    <x v="0"/>
    <n v="63"/>
    <n v="3"/>
    <x v="0"/>
    <x v="2"/>
    <x v="1"/>
    <x v="2"/>
    <x v="349"/>
    <x v="0"/>
    <n v="9369"/>
    <n v="0"/>
    <s v="Y"/>
    <s v="Yes"/>
    <n v="21"/>
    <x v="2"/>
    <n v="1"/>
    <n v="80"/>
    <n v="1"/>
    <n v="12"/>
    <n v="2"/>
    <x v="0"/>
    <n v="5"/>
    <n v="7"/>
    <d v="2026-01-06T00:00:00"/>
    <x v="28"/>
    <s v="2026"/>
    <s v="January"/>
    <n v="25"/>
    <n v="10258"/>
    <n v="0"/>
    <n v="0"/>
    <s v="Yes"/>
  </r>
  <r>
    <s v="RM932"/>
    <n v="30"/>
    <x v="1"/>
    <x v="0"/>
    <s v="Non-Travel"/>
    <n v="879"/>
    <x v="0"/>
    <x v="9"/>
    <x v="1"/>
    <x v="1"/>
    <n v="1"/>
    <n v="1298"/>
    <x v="0"/>
    <x v="1"/>
    <n v="72"/>
    <n v="3"/>
    <x v="1"/>
    <x v="4"/>
    <x v="0"/>
    <x v="0"/>
    <x v="350"/>
    <x v="0"/>
    <n v="12858"/>
    <n v="7"/>
    <s v="Y"/>
    <s v="Yes"/>
    <n v="18"/>
    <x v="1"/>
    <n v="3"/>
    <n v="80"/>
    <n v="0"/>
    <n v="10"/>
    <n v="3"/>
    <x v="0"/>
    <n v="1"/>
    <n v="7"/>
    <d v="2026-01-07T00:00:00"/>
    <x v="25"/>
    <s v="2026"/>
    <s v="January"/>
    <n v="1"/>
    <n v="17704"/>
    <n v="1"/>
    <n v="0"/>
    <s v="Yes"/>
  </r>
  <r>
    <s v="RM942"/>
    <n v="30"/>
    <x v="1"/>
    <x v="1"/>
    <s v="Travel_Rarely"/>
    <n v="1138"/>
    <x v="0"/>
    <x v="11"/>
    <x v="0"/>
    <x v="3"/>
    <n v="1"/>
    <n v="1311"/>
    <x v="3"/>
    <x v="1"/>
    <n v="48"/>
    <n v="2"/>
    <x v="1"/>
    <x v="0"/>
    <x v="2"/>
    <x v="2"/>
    <x v="351"/>
    <x v="0"/>
    <n v="23631"/>
    <n v="0"/>
    <s v="Y"/>
    <s v="No"/>
    <n v="12"/>
    <x v="1"/>
    <n v="1"/>
    <n v="80"/>
    <n v="1"/>
    <n v="10"/>
    <n v="6"/>
    <x v="0"/>
    <n v="6"/>
    <n v="7"/>
    <d v="2026-01-08T00:00:00"/>
    <x v="9"/>
    <s v="2026"/>
    <s v="January"/>
    <n v="0"/>
    <n v="7706"/>
    <n v="0"/>
    <n v="0"/>
    <s v="Yes"/>
  </r>
  <r>
    <s v="RM949"/>
    <n v="30"/>
    <x v="1"/>
    <x v="0"/>
    <s v="Travel_Rarely"/>
    <n v="634"/>
    <x v="0"/>
    <x v="24"/>
    <x v="3"/>
    <x v="1"/>
    <n v="1"/>
    <n v="1321"/>
    <x v="2"/>
    <x v="1"/>
    <n v="95"/>
    <n v="3"/>
    <x v="2"/>
    <x v="8"/>
    <x v="3"/>
    <x v="2"/>
    <x v="352"/>
    <x v="2"/>
    <n v="25927"/>
    <n v="1"/>
    <s v="Y"/>
    <s v="Yes"/>
    <n v="23"/>
    <x v="2"/>
    <n v="4"/>
    <n v="80"/>
    <n v="2"/>
    <n v="9"/>
    <n v="2"/>
    <x v="0"/>
    <n v="0"/>
    <n v="8"/>
    <d v="2026-01-09T00:00:00"/>
    <x v="14"/>
    <s v="2026"/>
    <s v="January"/>
    <n v="15"/>
    <n v="5072"/>
    <n v="14"/>
    <n v="2"/>
    <s v="Yes"/>
  </r>
  <r>
    <s v="RM1014"/>
    <n v="30"/>
    <x v="1"/>
    <x v="1"/>
    <s v="Travel_Rarely"/>
    <n v="855"/>
    <x v="1"/>
    <x v="17"/>
    <x v="3"/>
    <x v="2"/>
    <n v="1"/>
    <n v="1428"/>
    <x v="1"/>
    <x v="1"/>
    <n v="73"/>
    <n v="3"/>
    <x v="1"/>
    <x v="5"/>
    <x v="3"/>
    <x v="1"/>
    <x v="217"/>
    <x v="0"/>
    <n v="12761"/>
    <n v="7"/>
    <s v="Y"/>
    <s v="No"/>
    <n v="14"/>
    <x v="4"/>
    <n v="2"/>
    <n v="80"/>
    <n v="2"/>
    <n v="8"/>
    <n v="3"/>
    <x v="0"/>
    <n v="0"/>
    <n v="2"/>
    <d v="2026-01-10T00:00:00"/>
    <x v="34"/>
    <s v="2026"/>
    <s v="January"/>
    <n v="9"/>
    <n v="10275"/>
    <n v="0"/>
    <n v="0"/>
    <s v="Yes"/>
  </r>
  <r>
    <s v="RM1050"/>
    <n v="30"/>
    <x v="1"/>
    <x v="1"/>
    <s v="Travel_Rarely"/>
    <n v="1358"/>
    <x v="1"/>
    <x v="18"/>
    <x v="2"/>
    <x v="0"/>
    <n v="1"/>
    <n v="1479"/>
    <x v="1"/>
    <x v="0"/>
    <n v="96"/>
    <n v="3"/>
    <x v="1"/>
    <x v="5"/>
    <x v="0"/>
    <x v="2"/>
    <x v="353"/>
    <x v="1"/>
    <n v="2939"/>
    <n v="8"/>
    <s v="Y"/>
    <s v="No"/>
    <n v="15"/>
    <x v="4"/>
    <n v="3"/>
    <n v="80"/>
    <n v="2"/>
    <n v="4"/>
    <n v="2"/>
    <x v="3"/>
    <n v="2"/>
    <n v="2"/>
    <d v="2026-01-11T00:00:00"/>
    <x v="8"/>
    <s v="2026"/>
    <s v="January"/>
    <n v="3"/>
    <n v="10899"/>
    <n v="0"/>
    <n v="0"/>
    <s v="Yes"/>
  </r>
  <r>
    <s v="RM1053"/>
    <n v="30"/>
    <x v="1"/>
    <x v="1"/>
    <s v="Non-Travel"/>
    <n v="990"/>
    <x v="0"/>
    <x v="17"/>
    <x v="0"/>
    <x v="3"/>
    <n v="1"/>
    <n v="1482"/>
    <x v="0"/>
    <x v="0"/>
    <n v="64"/>
    <n v="3"/>
    <x v="0"/>
    <x v="2"/>
    <x v="0"/>
    <x v="1"/>
    <x v="354"/>
    <x v="0"/>
    <n v="7152"/>
    <n v="1"/>
    <s v="Y"/>
    <s v="No"/>
    <n v="13"/>
    <x v="4"/>
    <n v="2"/>
    <n v="80"/>
    <n v="2"/>
    <n v="1"/>
    <n v="2"/>
    <x v="3"/>
    <n v="0"/>
    <n v="0"/>
    <d v="2026-01-12T00:00:00"/>
    <x v="7"/>
    <s v="2026"/>
    <s v="January"/>
    <n v="0"/>
    <n v="14281"/>
    <n v="0"/>
    <n v="0"/>
    <s v="Yes"/>
  </r>
  <r>
    <s v="RM1065"/>
    <n v="30"/>
    <x v="1"/>
    <x v="1"/>
    <s v="Travel_Rarely"/>
    <n v="330"/>
    <x v="3"/>
    <x v="4"/>
    <x v="0"/>
    <x v="0"/>
    <n v="1"/>
    <n v="1499"/>
    <x v="0"/>
    <x v="0"/>
    <n v="46"/>
    <n v="3"/>
    <x v="0"/>
    <x v="3"/>
    <x v="0"/>
    <x v="1"/>
    <x v="355"/>
    <x v="0"/>
    <n v="15428"/>
    <n v="0"/>
    <s v="Y"/>
    <s v="No"/>
    <n v="21"/>
    <x v="4"/>
    <n v="1"/>
    <n v="80"/>
    <n v="1"/>
    <n v="6"/>
    <n v="3"/>
    <x v="1"/>
    <n v="1"/>
    <n v="3"/>
    <d v="2026-01-13T00:00:00"/>
    <x v="26"/>
    <s v="2026"/>
    <s v="January"/>
    <n v="3"/>
    <n v="9913"/>
    <n v="0"/>
    <n v="0"/>
    <s v="Yes"/>
  </r>
  <r>
    <s v="RM1107"/>
    <n v="30"/>
    <x v="1"/>
    <x v="0"/>
    <s v="Travel_Rarely"/>
    <n v="740"/>
    <x v="1"/>
    <x v="4"/>
    <x v="0"/>
    <x v="0"/>
    <n v="1"/>
    <n v="1562"/>
    <x v="2"/>
    <x v="0"/>
    <n v="64"/>
    <n v="2"/>
    <x v="1"/>
    <x v="5"/>
    <x v="3"/>
    <x v="2"/>
    <x v="356"/>
    <x v="1"/>
    <n v="5323"/>
    <n v="1"/>
    <s v="Y"/>
    <s v="No"/>
    <n v="11"/>
    <x v="4"/>
    <n v="4"/>
    <n v="80"/>
    <n v="1"/>
    <n v="10"/>
    <n v="4"/>
    <x v="0"/>
    <n v="6"/>
    <n v="7"/>
    <d v="2026-01-14T00:00:00"/>
    <x v="16"/>
    <s v="2026"/>
    <s v="January"/>
    <n v="24"/>
    <n v="11548"/>
    <n v="22"/>
    <n v="11"/>
    <s v="Yes"/>
  </r>
  <r>
    <s v="RM1110"/>
    <n v="30"/>
    <x v="1"/>
    <x v="1"/>
    <s v="Travel_Rarely"/>
    <n v="1288"/>
    <x v="1"/>
    <x v="26"/>
    <x v="3"/>
    <x v="3"/>
    <n v="1"/>
    <n v="1568"/>
    <x v="0"/>
    <x v="0"/>
    <n v="33"/>
    <n v="3"/>
    <x v="2"/>
    <x v="5"/>
    <x v="1"/>
    <x v="2"/>
    <x v="357"/>
    <x v="1"/>
    <n v="17799"/>
    <n v="3"/>
    <s v="Y"/>
    <s v="No"/>
    <n v="12"/>
    <x v="4"/>
    <n v="2"/>
    <n v="80"/>
    <n v="1"/>
    <n v="9"/>
    <n v="3"/>
    <x v="0"/>
    <n v="1"/>
    <n v="3"/>
    <d v="2026-01-15T00:00:00"/>
    <x v="42"/>
    <s v="2026"/>
    <s v="January"/>
    <n v="3"/>
    <n v="17979"/>
    <n v="0"/>
    <n v="0"/>
    <s v="Yes"/>
  </r>
  <r>
    <s v="RM1142"/>
    <n v="30"/>
    <x v="1"/>
    <x v="1"/>
    <s v="Travel_Rarely"/>
    <n v="241"/>
    <x v="0"/>
    <x v="17"/>
    <x v="0"/>
    <x v="1"/>
    <n v="1"/>
    <n v="1609"/>
    <x v="2"/>
    <x v="0"/>
    <n v="48"/>
    <n v="2"/>
    <x v="0"/>
    <x v="2"/>
    <x v="1"/>
    <x v="2"/>
    <x v="358"/>
    <x v="0"/>
    <n v="5348"/>
    <n v="1"/>
    <s v="Y"/>
    <s v="No"/>
    <n v="12"/>
    <x v="4"/>
    <n v="2"/>
    <n v="80"/>
    <n v="1"/>
    <n v="6"/>
    <n v="3"/>
    <x v="3"/>
    <n v="1"/>
    <n v="1"/>
    <d v="2026-01-16T00:00:00"/>
    <x v="3"/>
    <s v="2026"/>
    <s v="January"/>
    <n v="12"/>
    <n v="15178"/>
    <n v="3"/>
    <n v="2"/>
    <s v="Yes"/>
  </r>
  <r>
    <s v="RM1234"/>
    <n v="30"/>
    <x v="1"/>
    <x v="1"/>
    <s v="Travel_Rarely"/>
    <n v="793"/>
    <x v="0"/>
    <x v="18"/>
    <x v="2"/>
    <x v="0"/>
    <n v="1"/>
    <n v="1729"/>
    <x v="2"/>
    <x v="0"/>
    <n v="33"/>
    <n v="3"/>
    <x v="0"/>
    <x v="2"/>
    <x v="2"/>
    <x v="2"/>
    <x v="359"/>
    <x v="0"/>
    <n v="3811"/>
    <n v="1"/>
    <s v="Y"/>
    <s v="No"/>
    <n v="12"/>
    <x v="4"/>
    <n v="2"/>
    <n v="80"/>
    <n v="1"/>
    <n v="10"/>
    <n v="2"/>
    <x v="3"/>
    <n v="0"/>
    <n v="8"/>
    <d v="2026-01-17T00:00:00"/>
    <x v="28"/>
    <s v="2026"/>
    <s v="January"/>
    <n v="13"/>
    <n v="9188"/>
    <n v="5"/>
    <n v="3"/>
    <s v="Yes"/>
  </r>
  <r>
    <s v="RM1245"/>
    <n v="30"/>
    <x v="1"/>
    <x v="1"/>
    <s v="Travel_Frequently"/>
    <n v="1312"/>
    <x v="0"/>
    <x v="7"/>
    <x v="3"/>
    <x v="3"/>
    <n v="1"/>
    <n v="1745"/>
    <x v="1"/>
    <x v="1"/>
    <n v="78"/>
    <n v="2"/>
    <x v="0"/>
    <x v="2"/>
    <x v="3"/>
    <x v="0"/>
    <x v="360"/>
    <x v="0"/>
    <n v="26427"/>
    <n v="0"/>
    <s v="Y"/>
    <s v="No"/>
    <n v="16"/>
    <x v="4"/>
    <n v="4"/>
    <n v="80"/>
    <n v="0"/>
    <n v="10"/>
    <n v="2"/>
    <x v="0"/>
    <n v="0"/>
    <n v="7"/>
    <d v="2026-01-18T00:00:00"/>
    <x v="6"/>
    <s v="2026"/>
    <s v="January"/>
    <n v="2"/>
    <n v="11819"/>
    <n v="0"/>
    <n v="0"/>
    <s v="Yes"/>
  </r>
  <r>
    <s v="RM1247"/>
    <n v="30"/>
    <x v="1"/>
    <x v="0"/>
    <s v="Travel_Frequently"/>
    <n v="600"/>
    <x v="3"/>
    <x v="3"/>
    <x v="0"/>
    <x v="5"/>
    <n v="1"/>
    <n v="1747"/>
    <x v="0"/>
    <x v="1"/>
    <n v="66"/>
    <n v="2"/>
    <x v="0"/>
    <x v="3"/>
    <x v="2"/>
    <x v="1"/>
    <x v="361"/>
    <x v="0"/>
    <n v="9732"/>
    <n v="6"/>
    <s v="Y"/>
    <s v="No"/>
    <n v="11"/>
    <x v="4"/>
    <n v="3"/>
    <n v="80"/>
    <n v="1"/>
    <n v="6"/>
    <n v="0"/>
    <x v="3"/>
    <n v="1"/>
    <n v="2"/>
    <d v="2026-01-19T00:00:00"/>
    <x v="1"/>
    <s v="2026"/>
    <s v="January"/>
    <n v="0"/>
    <n v="9462"/>
    <n v="0"/>
    <n v="0"/>
    <s v="Yes"/>
  </r>
  <r>
    <s v="RM1252"/>
    <n v="30"/>
    <x v="1"/>
    <x v="1"/>
    <s v="Travel_Rarely"/>
    <n v="979"/>
    <x v="1"/>
    <x v="14"/>
    <x v="1"/>
    <x v="2"/>
    <n v="1"/>
    <n v="1754"/>
    <x v="0"/>
    <x v="0"/>
    <n v="94"/>
    <n v="2"/>
    <x v="2"/>
    <x v="5"/>
    <x v="3"/>
    <x v="1"/>
    <x v="362"/>
    <x v="1"/>
    <n v="3088"/>
    <n v="2"/>
    <s v="Y"/>
    <s v="No"/>
    <n v="11"/>
    <x v="4"/>
    <n v="1"/>
    <n v="80"/>
    <n v="1"/>
    <n v="12"/>
    <n v="2"/>
    <x v="0"/>
    <n v="1"/>
    <n v="7"/>
    <d v="2026-01-20T00:00:00"/>
    <x v="11"/>
    <s v="2026"/>
    <s v="January"/>
    <n v="1"/>
    <n v="5361"/>
    <n v="1"/>
    <n v="0"/>
    <s v="Yes"/>
  </r>
  <r>
    <s v="RM1260"/>
    <n v="30"/>
    <x v="1"/>
    <x v="1"/>
    <s v="Travel_Rarely"/>
    <n v="305"/>
    <x v="0"/>
    <x v="18"/>
    <x v="0"/>
    <x v="0"/>
    <n v="1"/>
    <n v="1763"/>
    <x v="0"/>
    <x v="0"/>
    <n v="58"/>
    <n v="4"/>
    <x v="1"/>
    <x v="6"/>
    <x v="0"/>
    <x v="2"/>
    <x v="363"/>
    <x v="1"/>
    <n v="9128"/>
    <n v="3"/>
    <s v="Y"/>
    <s v="No"/>
    <n v="16"/>
    <x v="4"/>
    <n v="3"/>
    <n v="80"/>
    <n v="1"/>
    <n v="10"/>
    <n v="3"/>
    <x v="0"/>
    <n v="1"/>
    <n v="7"/>
    <d v="2026-01-21T00:00:00"/>
    <x v="36"/>
    <s v="2026"/>
    <s v="January"/>
    <n v="18"/>
    <n v="7275"/>
    <n v="18"/>
    <n v="12"/>
    <s v="Yes"/>
  </r>
  <r>
    <s v="RM1297"/>
    <n v="30"/>
    <x v="1"/>
    <x v="1"/>
    <s v="Travel_Rarely"/>
    <n v="1092"/>
    <x v="0"/>
    <x v="1"/>
    <x v="0"/>
    <x v="1"/>
    <n v="1"/>
    <n v="1816"/>
    <x v="3"/>
    <x v="1"/>
    <n v="64"/>
    <n v="3"/>
    <x v="2"/>
    <x v="4"/>
    <x v="0"/>
    <x v="0"/>
    <x v="364"/>
    <x v="1"/>
    <n v="2739"/>
    <n v="9"/>
    <s v="Y"/>
    <s v="No"/>
    <n v="14"/>
    <x v="4"/>
    <n v="2"/>
    <n v="80"/>
    <n v="0"/>
    <n v="9"/>
    <n v="3"/>
    <x v="0"/>
    <n v="0"/>
    <n v="2"/>
    <d v="2026-01-22T00:00:00"/>
    <x v="9"/>
    <s v="2026"/>
    <s v="January"/>
    <n v="31"/>
    <n v="16804"/>
    <n v="0"/>
    <n v="0"/>
    <s v="Yes"/>
  </r>
  <r>
    <s v="RM1339"/>
    <n v="30"/>
    <x v="1"/>
    <x v="0"/>
    <s v="Travel_Rarely"/>
    <n v="945"/>
    <x v="1"/>
    <x v="9"/>
    <x v="0"/>
    <x v="1"/>
    <n v="1"/>
    <n v="1876"/>
    <x v="2"/>
    <x v="0"/>
    <n v="89"/>
    <n v="3"/>
    <x v="0"/>
    <x v="1"/>
    <x v="2"/>
    <x v="0"/>
    <x v="365"/>
    <x v="0"/>
    <n v="16019"/>
    <n v="1"/>
    <s v="Y"/>
    <s v="No"/>
    <n v="13"/>
    <x v="4"/>
    <n v="3"/>
    <n v="80"/>
    <n v="0"/>
    <n v="1"/>
    <n v="3"/>
    <x v="3"/>
    <n v="0"/>
    <n v="0"/>
    <d v="2026-01-23T00:00:00"/>
    <x v="16"/>
    <s v="2026"/>
    <s v="January"/>
    <n v="26"/>
    <n v="9156"/>
    <n v="15"/>
    <n v="2"/>
    <s v="Yes"/>
  </r>
  <r>
    <s v="RM1413"/>
    <n v="30"/>
    <x v="1"/>
    <x v="1"/>
    <s v="Travel_Rarely"/>
    <n v="911"/>
    <x v="0"/>
    <x v="4"/>
    <x v="1"/>
    <x v="1"/>
    <n v="1"/>
    <n v="1989"/>
    <x v="1"/>
    <x v="0"/>
    <n v="76"/>
    <n v="3"/>
    <x v="0"/>
    <x v="0"/>
    <x v="1"/>
    <x v="2"/>
    <x v="366"/>
    <x v="0"/>
    <n v="4077"/>
    <n v="1"/>
    <s v="Y"/>
    <s v="No"/>
    <n v="13"/>
    <x v="4"/>
    <n v="3"/>
    <n v="80"/>
    <n v="0"/>
    <n v="12"/>
    <n v="6"/>
    <x v="3"/>
    <n v="1"/>
    <n v="7"/>
    <d v="2026-01-24T00:00:00"/>
    <x v="6"/>
    <s v="2026"/>
    <s v="January"/>
    <n v="3"/>
    <n v="3866"/>
    <n v="1"/>
    <n v="1"/>
    <s v="Yes"/>
  </r>
  <r>
    <s v="RM013"/>
    <n v="31"/>
    <x v="1"/>
    <x v="1"/>
    <s v="Travel_Rarely"/>
    <n v="670"/>
    <x v="0"/>
    <x v="20"/>
    <x v="2"/>
    <x v="0"/>
    <n v="1"/>
    <n v="16"/>
    <x v="3"/>
    <x v="0"/>
    <n v="31"/>
    <n v="3"/>
    <x v="0"/>
    <x v="2"/>
    <x v="0"/>
    <x v="1"/>
    <x v="367"/>
    <x v="0"/>
    <n v="15170"/>
    <n v="1"/>
    <s v="Y"/>
    <s v="No"/>
    <n v="17"/>
    <x v="4"/>
    <n v="4"/>
    <n v="80"/>
    <n v="1"/>
    <n v="5"/>
    <n v="1"/>
    <x v="3"/>
    <n v="4"/>
    <n v="3"/>
    <d v="2026-01-25T00:00:00"/>
    <x v="17"/>
    <s v="2026"/>
    <s v="January"/>
    <n v="6"/>
    <n v="20018"/>
    <n v="3"/>
    <n v="0"/>
    <s v="Yes"/>
  </r>
  <r>
    <s v="RM059"/>
    <n v="31"/>
    <x v="1"/>
    <x v="1"/>
    <s v="Travel_Rarely"/>
    <n v="655"/>
    <x v="0"/>
    <x v="17"/>
    <x v="3"/>
    <x v="0"/>
    <n v="1"/>
    <n v="76"/>
    <x v="1"/>
    <x v="0"/>
    <n v="48"/>
    <n v="3"/>
    <x v="1"/>
    <x v="0"/>
    <x v="2"/>
    <x v="1"/>
    <x v="368"/>
    <x v="1"/>
    <n v="9528"/>
    <n v="3"/>
    <s v="Y"/>
    <s v="No"/>
    <n v="22"/>
    <x v="4"/>
    <n v="4"/>
    <n v="80"/>
    <n v="1"/>
    <n v="10"/>
    <n v="3"/>
    <x v="3"/>
    <n v="1"/>
    <n v="7"/>
    <d v="2026-01-26T00:00:00"/>
    <x v="26"/>
    <s v="2026"/>
    <s v="January"/>
    <n v="6"/>
    <n v="17625"/>
    <n v="4"/>
    <n v="0"/>
    <s v="Yes"/>
  </r>
  <r>
    <s v="RM073"/>
    <n v="31"/>
    <x v="1"/>
    <x v="1"/>
    <s v="Travel_Rarely"/>
    <n v="1082"/>
    <x v="0"/>
    <x v="4"/>
    <x v="3"/>
    <x v="1"/>
    <n v="1"/>
    <n v="95"/>
    <x v="0"/>
    <x v="0"/>
    <n v="87"/>
    <n v="3"/>
    <x v="0"/>
    <x v="2"/>
    <x v="1"/>
    <x v="0"/>
    <x v="369"/>
    <x v="0"/>
    <n v="18775"/>
    <n v="1"/>
    <s v="Y"/>
    <s v="No"/>
    <n v="17"/>
    <x v="4"/>
    <n v="2"/>
    <n v="80"/>
    <n v="0"/>
    <n v="1"/>
    <n v="4"/>
    <x v="0"/>
    <n v="1"/>
    <m/>
    <d v="2026-01-27T00:00:00"/>
    <x v="42"/>
    <s v="2026"/>
    <s v="January"/>
    <n v="4"/>
    <n v="8509"/>
    <n v="1"/>
    <n v="1"/>
    <s v="Yes"/>
  </r>
  <r>
    <s v="RM076"/>
    <n v="31"/>
    <x v="1"/>
    <x v="1"/>
    <s v="Travel_Rarely"/>
    <n v="746"/>
    <x v="0"/>
    <x v="3"/>
    <x v="3"/>
    <x v="0"/>
    <n v="1"/>
    <n v="98"/>
    <x v="0"/>
    <x v="1"/>
    <n v="61"/>
    <n v="3"/>
    <x v="1"/>
    <x v="4"/>
    <x v="2"/>
    <x v="0"/>
    <x v="370"/>
    <x v="0"/>
    <n v="20682"/>
    <n v="1"/>
    <s v="Y"/>
    <s v="No"/>
    <n v="23"/>
    <x v="4"/>
    <n v="4"/>
    <n v="80"/>
    <n v="0"/>
    <n v="11"/>
    <n v="2"/>
    <x v="0"/>
    <n v="1"/>
    <m/>
    <d v="2026-01-28T00:00:00"/>
    <x v="40"/>
    <s v="2026"/>
    <s v="January"/>
    <n v="5"/>
    <n v="21801"/>
    <n v="1"/>
    <n v="0"/>
    <s v="Yes"/>
  </r>
  <r>
    <s v="RM125"/>
    <n v="31"/>
    <x v="1"/>
    <x v="0"/>
    <s v="Travel_Rarely"/>
    <n v="249"/>
    <x v="1"/>
    <x v="11"/>
    <x v="3"/>
    <x v="0"/>
    <n v="1"/>
    <n v="163"/>
    <x v="2"/>
    <x v="0"/>
    <n v="76"/>
    <n v="1"/>
    <x v="1"/>
    <x v="5"/>
    <x v="0"/>
    <x v="2"/>
    <x v="371"/>
    <x v="1"/>
    <n v="20739"/>
    <n v="4"/>
    <s v="Y"/>
    <s v="Yes"/>
    <n v="18"/>
    <x v="4"/>
    <n v="2"/>
    <n v="80"/>
    <n v="0"/>
    <n v="12"/>
    <n v="3"/>
    <x v="3"/>
    <n v="7"/>
    <n v="7"/>
    <d v="2026-01-29T00:00:00"/>
    <x v="42"/>
    <s v="2026"/>
    <s v="January"/>
    <n v="0"/>
    <n v="5445"/>
    <n v="0"/>
    <n v="0"/>
    <s v="Yes"/>
  </r>
  <r>
    <s v="RM133"/>
    <n v="31"/>
    <x v="1"/>
    <x v="0"/>
    <s v="Travel_Rarely"/>
    <n v="542"/>
    <x v="1"/>
    <x v="21"/>
    <x v="0"/>
    <x v="0"/>
    <n v="1"/>
    <n v="175"/>
    <x v="2"/>
    <x v="1"/>
    <n v="71"/>
    <n v="1"/>
    <x v="1"/>
    <x v="5"/>
    <x v="0"/>
    <x v="2"/>
    <x v="372"/>
    <x v="0"/>
    <n v="24788"/>
    <n v="3"/>
    <s v="Y"/>
    <s v="Yes"/>
    <n v="11"/>
    <x v="4"/>
    <n v="3"/>
    <n v="80"/>
    <n v="1"/>
    <n v="4"/>
    <n v="2"/>
    <x v="0"/>
    <n v="2"/>
    <n v="2"/>
    <d v="2026-01-30T00:00:00"/>
    <x v="12"/>
    <s v="2026"/>
    <s v="January"/>
    <n v="3"/>
    <n v="12474"/>
    <n v="0"/>
    <n v="0"/>
    <s v="Yes"/>
  </r>
  <r>
    <s v="RM181"/>
    <n v="31"/>
    <x v="1"/>
    <x v="0"/>
    <s v="Travel_Rarely"/>
    <n v="140"/>
    <x v="0"/>
    <x v="15"/>
    <x v="2"/>
    <x v="1"/>
    <n v="1"/>
    <n v="246"/>
    <x v="0"/>
    <x v="1"/>
    <n v="95"/>
    <n v="3"/>
    <x v="0"/>
    <x v="2"/>
    <x v="2"/>
    <x v="2"/>
    <x v="373"/>
    <x v="0"/>
    <n v="6984"/>
    <n v="8"/>
    <s v="Y"/>
    <s v="Yes"/>
    <n v="23"/>
    <x v="4"/>
    <n v="3"/>
    <n v="80"/>
    <n v="1"/>
    <n v="7"/>
    <n v="0"/>
    <x v="0"/>
    <n v="0"/>
    <n v="2"/>
    <d v="2026-01-31T00:00:00"/>
    <x v="9"/>
    <s v="2026"/>
    <s v="January"/>
    <n v="31"/>
    <n v="16520"/>
    <n v="3"/>
    <n v="1"/>
    <s v="Yes"/>
  </r>
  <r>
    <s v="RM225"/>
    <n v="31"/>
    <x v="1"/>
    <x v="1"/>
    <s v="Non-Travel"/>
    <n v="979"/>
    <x v="0"/>
    <x v="4"/>
    <x v="3"/>
    <x v="1"/>
    <n v="1"/>
    <n v="308"/>
    <x v="0"/>
    <x v="0"/>
    <n v="90"/>
    <n v="1"/>
    <x v="1"/>
    <x v="4"/>
    <x v="0"/>
    <x v="2"/>
    <x v="374"/>
    <x v="0"/>
    <n v="4381"/>
    <n v="0"/>
    <s v="Y"/>
    <s v="No"/>
    <n v="12"/>
    <x v="4"/>
    <n v="4"/>
    <n v="80"/>
    <n v="1"/>
    <n v="6"/>
    <n v="2"/>
    <x v="0"/>
    <n v="1"/>
    <n v="4"/>
    <d v="2026-02-01T00:00:00"/>
    <x v="0"/>
    <s v="2026"/>
    <s v="February"/>
    <n v="14"/>
    <n v="7097"/>
    <n v="8"/>
    <n v="0"/>
    <s v="Yes"/>
  </r>
  <r>
    <s v="RM246"/>
    <n v="31"/>
    <x v="1"/>
    <x v="1"/>
    <s v="Travel_Frequently"/>
    <n v="1327"/>
    <x v="0"/>
    <x v="0"/>
    <x v="3"/>
    <x v="1"/>
    <n v="1"/>
    <n v="337"/>
    <x v="2"/>
    <x v="0"/>
    <n v="73"/>
    <n v="3"/>
    <x v="2"/>
    <x v="7"/>
    <x v="0"/>
    <x v="1"/>
    <x v="375"/>
    <x v="2"/>
    <n v="13523"/>
    <n v="9"/>
    <s v="Y"/>
    <s v="No"/>
    <n v="12"/>
    <x v="4"/>
    <n v="1"/>
    <n v="80"/>
    <n v="1"/>
    <n v="9"/>
    <n v="3"/>
    <x v="0"/>
    <n v="2"/>
    <n v="2"/>
    <d v="2026-02-02T00:00:00"/>
    <x v="9"/>
    <s v="2026"/>
    <s v="February"/>
    <n v="28"/>
    <n v="4763"/>
    <n v="23"/>
    <n v="10"/>
    <s v="Yes"/>
  </r>
  <r>
    <s v="RM260"/>
    <n v="31"/>
    <x v="1"/>
    <x v="0"/>
    <s v="Travel_Frequently"/>
    <n v="307"/>
    <x v="0"/>
    <x v="26"/>
    <x v="1"/>
    <x v="1"/>
    <n v="1"/>
    <n v="355"/>
    <x v="0"/>
    <x v="0"/>
    <n v="71"/>
    <n v="2"/>
    <x v="0"/>
    <x v="0"/>
    <x v="1"/>
    <x v="0"/>
    <x v="376"/>
    <x v="0"/>
    <n v="11652"/>
    <n v="0"/>
    <s v="Y"/>
    <s v="No"/>
    <n v="11"/>
    <x v="4"/>
    <n v="2"/>
    <n v="80"/>
    <n v="0"/>
    <n v="6"/>
    <n v="2"/>
    <x v="1"/>
    <n v="1"/>
    <n v="4"/>
    <d v="2026-02-03T00:00:00"/>
    <x v="13"/>
    <s v="2026"/>
    <s v="February"/>
    <n v="5"/>
    <n v="8459"/>
    <n v="3"/>
    <n v="0"/>
    <s v="Yes"/>
  </r>
  <r>
    <s v="RM267"/>
    <n v="31"/>
    <x v="1"/>
    <x v="1"/>
    <s v="Travel_Rarely"/>
    <n v="1463"/>
    <x v="0"/>
    <x v="23"/>
    <x v="0"/>
    <x v="1"/>
    <n v="1"/>
    <n v="367"/>
    <x v="2"/>
    <x v="0"/>
    <n v="64"/>
    <n v="2"/>
    <x v="1"/>
    <x v="6"/>
    <x v="2"/>
    <x v="2"/>
    <x v="377"/>
    <x v="1"/>
    <n v="14408"/>
    <n v="0"/>
    <s v="Y"/>
    <s v="No"/>
    <n v="21"/>
    <x v="4"/>
    <n v="2"/>
    <n v="80"/>
    <n v="1"/>
    <n v="10"/>
    <n v="2"/>
    <x v="0"/>
    <n v="7"/>
    <n v="8"/>
    <d v="2026-02-04T00:00:00"/>
    <x v="18"/>
    <s v="2026"/>
    <s v="February"/>
    <n v="3"/>
    <n v="17438"/>
    <n v="3"/>
    <n v="1"/>
    <s v="Yes"/>
  </r>
  <r>
    <s v="RM293"/>
    <n v="31"/>
    <x v="1"/>
    <x v="1"/>
    <s v="Travel_Frequently"/>
    <n v="444"/>
    <x v="1"/>
    <x v="2"/>
    <x v="0"/>
    <x v="2"/>
    <n v="1"/>
    <n v="399"/>
    <x v="1"/>
    <x v="1"/>
    <n v="84"/>
    <n v="3"/>
    <x v="0"/>
    <x v="1"/>
    <x v="1"/>
    <x v="1"/>
    <x v="378"/>
    <x v="0"/>
    <n v="3909"/>
    <n v="1"/>
    <s v="Y"/>
    <s v="No"/>
    <n v="11"/>
    <x v="4"/>
    <n v="3"/>
    <n v="80"/>
    <n v="1"/>
    <n v="2"/>
    <n v="5"/>
    <x v="3"/>
    <n v="2"/>
    <n v="2"/>
    <d v="2026-02-05T00:00:00"/>
    <x v="39"/>
    <s v="2026"/>
    <s v="February"/>
    <n v="13"/>
    <n v="8538"/>
    <n v="13"/>
    <n v="1"/>
    <s v="Yes"/>
  </r>
  <r>
    <s v="RM304"/>
    <n v="31"/>
    <x v="1"/>
    <x v="1"/>
    <s v="Travel_Rarely"/>
    <n v="218"/>
    <x v="1"/>
    <x v="17"/>
    <x v="0"/>
    <x v="3"/>
    <n v="1"/>
    <n v="416"/>
    <x v="2"/>
    <x v="0"/>
    <n v="100"/>
    <n v="4"/>
    <x v="1"/>
    <x v="5"/>
    <x v="2"/>
    <x v="2"/>
    <x v="379"/>
    <x v="1"/>
    <n v="12241"/>
    <n v="4"/>
    <s v="Y"/>
    <s v="No"/>
    <n v="11"/>
    <x v="4"/>
    <n v="2"/>
    <n v="80"/>
    <n v="1"/>
    <n v="10"/>
    <n v="3"/>
    <x v="3"/>
    <n v="7"/>
    <n v="7"/>
    <d v="2026-02-06T00:00:00"/>
    <x v="23"/>
    <s v="2026"/>
    <s v="February"/>
    <n v="6"/>
    <n v="17275"/>
    <n v="1"/>
    <n v="0"/>
    <s v="Yes"/>
  </r>
  <r>
    <s v="RM310"/>
    <n v="31"/>
    <x v="1"/>
    <x v="0"/>
    <s v="Travel_Rarely"/>
    <n v="691"/>
    <x v="0"/>
    <x v="2"/>
    <x v="3"/>
    <x v="3"/>
    <n v="1"/>
    <n v="423"/>
    <x v="0"/>
    <x v="0"/>
    <n v="86"/>
    <n v="3"/>
    <x v="0"/>
    <x v="2"/>
    <x v="2"/>
    <x v="2"/>
    <x v="380"/>
    <x v="0"/>
    <n v="10077"/>
    <n v="0"/>
    <s v="Y"/>
    <s v="Yes"/>
    <n v="12"/>
    <x v="4"/>
    <n v="3"/>
    <n v="80"/>
    <n v="1"/>
    <n v="6"/>
    <n v="4"/>
    <x v="0"/>
    <n v="0"/>
    <n v="3"/>
    <d v="2026-02-07T00:00:00"/>
    <x v="17"/>
    <s v="2026"/>
    <s v="February"/>
    <n v="10"/>
    <n v="19711"/>
    <n v="3"/>
    <n v="3"/>
    <s v="Yes"/>
  </r>
  <r>
    <s v="RM311"/>
    <n v="31"/>
    <x v="1"/>
    <x v="1"/>
    <s v="Travel_Rarely"/>
    <n v="106"/>
    <x v="3"/>
    <x v="7"/>
    <x v="0"/>
    <x v="5"/>
    <n v="1"/>
    <n v="424"/>
    <x v="3"/>
    <x v="0"/>
    <n v="62"/>
    <n v="2"/>
    <x v="1"/>
    <x v="3"/>
    <x v="3"/>
    <x v="2"/>
    <x v="381"/>
    <x v="1"/>
    <n v="17822"/>
    <n v="3"/>
    <s v="Y"/>
    <s v="No"/>
    <n v="12"/>
    <x v="4"/>
    <n v="4"/>
    <n v="80"/>
    <n v="0"/>
    <n v="9"/>
    <n v="1"/>
    <x v="0"/>
    <n v="1"/>
    <n v="0"/>
    <d v="2026-02-08T00:00:00"/>
    <x v="24"/>
    <s v="2026"/>
    <s v="February"/>
    <n v="4"/>
    <n v="16515"/>
    <n v="1"/>
    <n v="0"/>
    <s v="Yes"/>
  </r>
  <r>
    <s v="RM313"/>
    <n v="31"/>
    <x v="1"/>
    <x v="0"/>
    <s v="Travel_Rarely"/>
    <n v="192"/>
    <x v="0"/>
    <x v="7"/>
    <x v="3"/>
    <x v="0"/>
    <n v="1"/>
    <n v="426"/>
    <x v="0"/>
    <x v="0"/>
    <n v="32"/>
    <n v="3"/>
    <x v="0"/>
    <x v="2"/>
    <x v="2"/>
    <x v="1"/>
    <x v="382"/>
    <x v="0"/>
    <n v="7747"/>
    <n v="0"/>
    <s v="Y"/>
    <s v="Yes"/>
    <n v="18"/>
    <x v="4"/>
    <n v="2"/>
    <n v="80"/>
    <n v="1"/>
    <n v="3"/>
    <n v="2"/>
    <x v="2"/>
    <n v="2"/>
    <n v="2"/>
    <d v="2026-02-09T00:00:00"/>
    <x v="0"/>
    <s v="2026"/>
    <s v="February"/>
    <n v="36"/>
    <n v="16685"/>
    <n v="24"/>
    <n v="11"/>
    <s v="Yes"/>
  </r>
  <r>
    <s v="RM322"/>
    <n v="31"/>
    <x v="1"/>
    <x v="1"/>
    <s v="Travel_Rarely"/>
    <n v="691"/>
    <x v="1"/>
    <x v="17"/>
    <x v="0"/>
    <x v="2"/>
    <n v="1"/>
    <n v="438"/>
    <x v="1"/>
    <x v="0"/>
    <n v="73"/>
    <n v="3"/>
    <x v="1"/>
    <x v="5"/>
    <x v="2"/>
    <x v="1"/>
    <x v="383"/>
    <x v="1"/>
    <n v="7143"/>
    <n v="4"/>
    <s v="Y"/>
    <s v="No"/>
    <n v="12"/>
    <x v="4"/>
    <n v="4"/>
    <n v="80"/>
    <n v="3"/>
    <n v="13"/>
    <n v="3"/>
    <x v="0"/>
    <n v="1"/>
    <n v="7"/>
    <d v="2026-02-10T00:00:00"/>
    <x v="19"/>
    <s v="2026"/>
    <s v="February"/>
    <n v="11"/>
    <n v="6934"/>
    <n v="2"/>
    <n v="0"/>
    <s v="Yes"/>
  </r>
  <r>
    <s v="RM326"/>
    <n v="31"/>
    <x v="1"/>
    <x v="1"/>
    <s v="Travel_Frequently"/>
    <n v="798"/>
    <x v="0"/>
    <x v="17"/>
    <x v="1"/>
    <x v="0"/>
    <n v="1"/>
    <n v="442"/>
    <x v="0"/>
    <x v="1"/>
    <n v="48"/>
    <n v="2"/>
    <x v="2"/>
    <x v="4"/>
    <x v="0"/>
    <x v="2"/>
    <x v="384"/>
    <x v="1"/>
    <n v="14034"/>
    <n v="1"/>
    <s v="Y"/>
    <s v="No"/>
    <n v="24"/>
    <x v="4"/>
    <n v="1"/>
    <n v="80"/>
    <n v="1"/>
    <n v="10"/>
    <n v="2"/>
    <x v="0"/>
    <n v="8"/>
    <n v="9"/>
    <d v="2026-02-11T00:00:00"/>
    <x v="42"/>
    <s v="2026"/>
    <s v="February"/>
    <n v="3"/>
    <n v="10282"/>
    <n v="0"/>
    <n v="0"/>
    <s v="Yes"/>
  </r>
  <r>
    <s v="RM343"/>
    <n v="31"/>
    <x v="1"/>
    <x v="0"/>
    <s v="Travel_Rarely"/>
    <n v="1232"/>
    <x v="0"/>
    <x v="17"/>
    <x v="3"/>
    <x v="1"/>
    <n v="1"/>
    <n v="462"/>
    <x v="0"/>
    <x v="1"/>
    <n v="39"/>
    <n v="3"/>
    <x v="2"/>
    <x v="4"/>
    <x v="2"/>
    <x v="0"/>
    <x v="385"/>
    <x v="1"/>
    <n v="25713"/>
    <n v="1"/>
    <s v="Y"/>
    <s v="Yes"/>
    <n v="14"/>
    <x v="4"/>
    <n v="3"/>
    <n v="80"/>
    <n v="0"/>
    <n v="11"/>
    <n v="2"/>
    <x v="3"/>
    <n v="4"/>
    <n v="10"/>
    <d v="2026-02-12T00:00:00"/>
    <x v="34"/>
    <s v="2026"/>
    <s v="February"/>
    <n v="17"/>
    <n v="14186"/>
    <n v="15"/>
    <n v="15"/>
    <s v="Yes"/>
  </r>
  <r>
    <s v="RM370"/>
    <n v="31"/>
    <x v="1"/>
    <x v="0"/>
    <s v="Travel_Rarely"/>
    <n v="408"/>
    <x v="0"/>
    <x v="9"/>
    <x v="3"/>
    <x v="0"/>
    <n v="1"/>
    <n v="493"/>
    <x v="0"/>
    <x v="0"/>
    <n v="42"/>
    <n v="2"/>
    <x v="0"/>
    <x v="2"/>
    <x v="1"/>
    <x v="0"/>
    <x v="324"/>
    <x v="0"/>
    <n v="7551"/>
    <n v="0"/>
    <s v="Y"/>
    <s v="Yes"/>
    <n v="16"/>
    <x v="4"/>
    <n v="4"/>
    <n v="80"/>
    <n v="0"/>
    <n v="3"/>
    <n v="5"/>
    <x v="0"/>
    <n v="2"/>
    <n v="2"/>
    <d v="2026-02-13T00:00:00"/>
    <x v="27"/>
    <s v="2026"/>
    <s v="February"/>
    <n v="23"/>
    <n v="13173"/>
    <n v="4"/>
    <n v="0"/>
    <s v="Yes"/>
  </r>
  <r>
    <s v="RM395"/>
    <n v="31"/>
    <x v="1"/>
    <x v="1"/>
    <s v="Travel_Rarely"/>
    <n v="480"/>
    <x v="0"/>
    <x v="17"/>
    <x v="1"/>
    <x v="1"/>
    <n v="1"/>
    <n v="524"/>
    <x v="2"/>
    <x v="1"/>
    <n v="31"/>
    <n v="3"/>
    <x v="1"/>
    <x v="4"/>
    <x v="3"/>
    <x v="2"/>
    <x v="131"/>
    <x v="0"/>
    <n v="4156"/>
    <n v="1"/>
    <s v="Y"/>
    <s v="No"/>
    <n v="12"/>
    <x v="4"/>
    <n v="2"/>
    <n v="80"/>
    <n v="1"/>
    <n v="13"/>
    <n v="5"/>
    <x v="2"/>
    <n v="3"/>
    <n v="12"/>
    <d v="2026-02-14T00:00:00"/>
    <x v="9"/>
    <s v="2026"/>
    <s v="February"/>
    <n v="31"/>
    <n v="16608"/>
    <n v="12"/>
    <n v="11"/>
    <s v="Yes"/>
  </r>
  <r>
    <s v="RM400"/>
    <n v="31"/>
    <x v="1"/>
    <x v="1"/>
    <s v="Travel_Rarely"/>
    <n v="329"/>
    <x v="0"/>
    <x v="4"/>
    <x v="1"/>
    <x v="0"/>
    <n v="1"/>
    <n v="530"/>
    <x v="1"/>
    <x v="0"/>
    <n v="98"/>
    <n v="2"/>
    <x v="0"/>
    <x v="0"/>
    <x v="3"/>
    <x v="2"/>
    <x v="386"/>
    <x v="0"/>
    <n v="16193"/>
    <n v="1"/>
    <s v="Y"/>
    <s v="No"/>
    <n v="12"/>
    <x v="4"/>
    <n v="3"/>
    <n v="80"/>
    <n v="1"/>
    <n v="4"/>
    <n v="3"/>
    <x v="0"/>
    <n v="3"/>
    <n v="2"/>
    <d v="2026-02-15T00:00:00"/>
    <x v="11"/>
    <s v="2026"/>
    <s v="February"/>
    <n v="29"/>
    <n v="11340"/>
    <n v="5"/>
    <n v="3"/>
    <s v="Yes"/>
  </r>
  <r>
    <s v="RM435"/>
    <n v="31"/>
    <x v="1"/>
    <x v="1"/>
    <s v="Travel_Rarely"/>
    <n v="1274"/>
    <x v="0"/>
    <x v="9"/>
    <x v="2"/>
    <x v="0"/>
    <n v="1"/>
    <n v="581"/>
    <x v="0"/>
    <x v="0"/>
    <n v="33"/>
    <n v="3"/>
    <x v="2"/>
    <x v="4"/>
    <x v="1"/>
    <x v="1"/>
    <x v="387"/>
    <x v="2"/>
    <n v="14394"/>
    <n v="1"/>
    <s v="Y"/>
    <s v="No"/>
    <n v="25"/>
    <x v="2"/>
    <n v="4"/>
    <n v="80"/>
    <n v="1"/>
    <n v="13"/>
    <n v="6"/>
    <x v="1"/>
    <n v="0"/>
    <n v="8"/>
    <d v="2026-02-16T00:00:00"/>
    <x v="29"/>
    <s v="2026"/>
    <s v="February"/>
    <n v="7"/>
    <n v="13763"/>
    <n v="2"/>
    <n v="2"/>
    <s v="Yes"/>
  </r>
  <r>
    <s v="RM440"/>
    <n v="31"/>
    <x v="1"/>
    <x v="0"/>
    <s v="Travel_Frequently"/>
    <n v="534"/>
    <x v="0"/>
    <x v="21"/>
    <x v="0"/>
    <x v="0"/>
    <n v="1"/>
    <n v="587"/>
    <x v="3"/>
    <x v="0"/>
    <n v="66"/>
    <n v="3"/>
    <x v="2"/>
    <x v="6"/>
    <x v="0"/>
    <x v="2"/>
    <x v="388"/>
    <x v="1"/>
    <n v="22908"/>
    <n v="3"/>
    <s v="Y"/>
    <s v="No"/>
    <n v="12"/>
    <x v="1"/>
    <n v="1"/>
    <n v="80"/>
    <n v="0"/>
    <n v="12"/>
    <n v="2"/>
    <x v="0"/>
    <n v="0"/>
    <n v="0"/>
    <d v="2026-02-17T00:00:00"/>
    <x v="2"/>
    <s v="2026"/>
    <s v="February"/>
    <n v="2"/>
    <n v="8262"/>
    <n v="0"/>
    <n v="0"/>
    <s v="Yes"/>
  </r>
  <r>
    <s v="RM451"/>
    <n v="31"/>
    <x v="1"/>
    <x v="0"/>
    <s v="Travel_Rarely"/>
    <n v="828"/>
    <x v="1"/>
    <x v="7"/>
    <x v="2"/>
    <x v="0"/>
    <n v="1"/>
    <n v="604"/>
    <x v="2"/>
    <x v="0"/>
    <n v="77"/>
    <n v="3"/>
    <x v="1"/>
    <x v="5"/>
    <x v="2"/>
    <x v="0"/>
    <x v="389"/>
    <x v="1"/>
    <n v="8346"/>
    <n v="4"/>
    <s v="Y"/>
    <s v="Yes"/>
    <n v="13"/>
    <x v="1"/>
    <n v="3"/>
    <n v="80"/>
    <n v="0"/>
    <n v="10"/>
    <n v="2"/>
    <x v="1"/>
    <n v="0"/>
    <n v="5"/>
    <d v="2026-02-18T00:00:00"/>
    <x v="29"/>
    <s v="2026"/>
    <s v="February"/>
    <n v="38"/>
    <n v="17516"/>
    <n v="18"/>
    <n v="7"/>
    <s v="Yes"/>
  </r>
  <r>
    <s v="RM457"/>
    <n v="31"/>
    <x v="1"/>
    <x v="1"/>
    <s v="Travel_Rarely"/>
    <n v="688"/>
    <x v="1"/>
    <x v="17"/>
    <x v="0"/>
    <x v="0"/>
    <n v="1"/>
    <n v="613"/>
    <x v="0"/>
    <x v="0"/>
    <n v="44"/>
    <n v="2"/>
    <x v="2"/>
    <x v="8"/>
    <x v="2"/>
    <x v="1"/>
    <x v="390"/>
    <x v="2"/>
    <n v="25291"/>
    <n v="9"/>
    <s v="Y"/>
    <s v="No"/>
    <n v="21"/>
    <x v="2"/>
    <n v="3"/>
    <n v="80"/>
    <n v="1"/>
    <n v="10"/>
    <n v="3"/>
    <x v="3"/>
    <n v="0"/>
    <n v="1"/>
    <d v="2026-02-19T00:00:00"/>
    <x v="17"/>
    <s v="2026"/>
    <s v="February"/>
    <n v="30"/>
    <n v="15223"/>
    <n v="20"/>
    <n v="6"/>
    <s v="Yes"/>
  </r>
  <r>
    <s v="RM483"/>
    <n v="31"/>
    <x v="1"/>
    <x v="0"/>
    <s v="Travel_Rarely"/>
    <n v="1365"/>
    <x v="1"/>
    <x v="25"/>
    <x v="3"/>
    <x v="1"/>
    <n v="1"/>
    <n v="650"/>
    <x v="2"/>
    <x v="0"/>
    <n v="46"/>
    <n v="3"/>
    <x v="1"/>
    <x v="5"/>
    <x v="3"/>
    <x v="1"/>
    <x v="391"/>
    <x v="0"/>
    <n v="11512"/>
    <n v="2"/>
    <s v="Y"/>
    <s v="No"/>
    <n v="17"/>
    <x v="1"/>
    <n v="3"/>
    <n v="80"/>
    <n v="0"/>
    <n v="9"/>
    <n v="2"/>
    <x v="2"/>
    <n v="1"/>
    <n v="2"/>
    <d v="2026-02-20T00:00:00"/>
    <x v="29"/>
    <s v="2026"/>
    <s v="February"/>
    <n v="10"/>
    <n v="15313"/>
    <n v="0"/>
    <n v="0"/>
    <s v="Yes"/>
  </r>
  <r>
    <s v="RM485"/>
    <n v="31"/>
    <x v="1"/>
    <x v="1"/>
    <s v="Travel_Rarely"/>
    <n v="525"/>
    <x v="1"/>
    <x v="11"/>
    <x v="3"/>
    <x v="1"/>
    <n v="1"/>
    <n v="653"/>
    <x v="3"/>
    <x v="0"/>
    <n v="66"/>
    <n v="4"/>
    <x v="1"/>
    <x v="5"/>
    <x v="2"/>
    <x v="1"/>
    <x v="392"/>
    <x v="1"/>
    <n v="6219"/>
    <n v="4"/>
    <s v="Y"/>
    <s v="No"/>
    <n v="22"/>
    <x v="2"/>
    <n v="4"/>
    <n v="80"/>
    <n v="2"/>
    <n v="13"/>
    <n v="4"/>
    <x v="1"/>
    <n v="5"/>
    <n v="7"/>
    <d v="2026-02-21T00:00:00"/>
    <x v="21"/>
    <s v="2026"/>
    <s v="February"/>
    <n v="14"/>
    <n v="18804"/>
    <n v="10"/>
    <n v="2"/>
    <s v="Yes"/>
  </r>
  <r>
    <s v="RM645"/>
    <n v="31"/>
    <x v="1"/>
    <x v="0"/>
    <s v="Travel_Rarely"/>
    <n v="1222"/>
    <x v="0"/>
    <x v="13"/>
    <x v="3"/>
    <x v="0"/>
    <n v="1"/>
    <n v="895"/>
    <x v="1"/>
    <x v="0"/>
    <n v="48"/>
    <n v="3"/>
    <x v="0"/>
    <x v="2"/>
    <x v="2"/>
    <x v="2"/>
    <x v="393"/>
    <x v="0"/>
    <n v="14871"/>
    <n v="3"/>
    <s v="Y"/>
    <s v="Yes"/>
    <n v="19"/>
    <x v="1"/>
    <n v="2"/>
    <n v="80"/>
    <n v="1"/>
    <n v="8"/>
    <n v="2"/>
    <x v="0"/>
    <n v="0"/>
    <n v="2"/>
    <d v="2026-02-22T00:00:00"/>
    <x v="33"/>
    <s v="2026"/>
    <s v="February"/>
    <n v="0"/>
    <n v="8953"/>
    <n v="0"/>
    <n v="0"/>
    <s v="Yes"/>
  </r>
  <r>
    <s v="RM676"/>
    <n v="31"/>
    <x v="1"/>
    <x v="1"/>
    <s v="Travel_Rarely"/>
    <n v="154"/>
    <x v="1"/>
    <x v="17"/>
    <x v="3"/>
    <x v="0"/>
    <n v="1"/>
    <n v="941"/>
    <x v="2"/>
    <x v="0"/>
    <n v="41"/>
    <n v="2"/>
    <x v="0"/>
    <x v="1"/>
    <x v="0"/>
    <x v="2"/>
    <x v="394"/>
    <x v="0"/>
    <n v="11737"/>
    <n v="3"/>
    <s v="Y"/>
    <s v="No"/>
    <n v="15"/>
    <x v="1"/>
    <n v="2"/>
    <n v="80"/>
    <n v="0"/>
    <n v="13"/>
    <n v="2"/>
    <x v="1"/>
    <n v="5"/>
    <n v="2"/>
    <d v="2026-02-23T00:00:00"/>
    <x v="9"/>
    <s v="2026"/>
    <s v="February"/>
    <n v="11"/>
    <n v="17958"/>
    <n v="10"/>
    <n v="6"/>
    <s v="Yes"/>
  </r>
  <r>
    <s v="RM680"/>
    <n v="31"/>
    <x v="1"/>
    <x v="1"/>
    <s v="Non-Travel"/>
    <n v="1188"/>
    <x v="1"/>
    <x v="21"/>
    <x v="1"/>
    <x v="2"/>
    <n v="1"/>
    <n v="947"/>
    <x v="1"/>
    <x v="1"/>
    <n v="45"/>
    <n v="3"/>
    <x v="1"/>
    <x v="5"/>
    <x v="0"/>
    <x v="2"/>
    <x v="395"/>
    <x v="1"/>
    <n v="24406"/>
    <n v="1"/>
    <s v="Y"/>
    <s v="No"/>
    <n v="13"/>
    <x v="1"/>
    <n v="4"/>
    <n v="80"/>
    <n v="1"/>
    <n v="9"/>
    <n v="2"/>
    <x v="3"/>
    <n v="0"/>
    <n v="0"/>
    <d v="2026-02-24T00:00:00"/>
    <x v="8"/>
    <s v="2026"/>
    <s v="February"/>
    <n v="6"/>
    <n v="19035"/>
    <n v="4"/>
    <n v="1"/>
    <s v="Yes"/>
  </r>
  <r>
    <s v="RM691"/>
    <n v="31"/>
    <x v="1"/>
    <x v="0"/>
    <s v="Travel_Rarely"/>
    <n v="616"/>
    <x v="0"/>
    <x v="15"/>
    <x v="0"/>
    <x v="1"/>
    <n v="1"/>
    <n v="961"/>
    <x v="1"/>
    <x v="1"/>
    <n v="41"/>
    <n v="3"/>
    <x v="1"/>
    <x v="6"/>
    <x v="2"/>
    <x v="2"/>
    <x v="396"/>
    <x v="1"/>
    <n v="17369"/>
    <n v="0"/>
    <s v="Y"/>
    <s v="Yes"/>
    <n v="11"/>
    <x v="1"/>
    <n v="3"/>
    <n v="80"/>
    <n v="2"/>
    <n v="10"/>
    <n v="2"/>
    <x v="2"/>
    <n v="8"/>
    <n v="5"/>
    <d v="2026-02-25T00:00:00"/>
    <x v="1"/>
    <s v="2026"/>
    <s v="February"/>
    <n v="34"/>
    <n v="8069"/>
    <n v="22"/>
    <n v="3"/>
    <s v="Yes"/>
  </r>
  <r>
    <s v="RM710"/>
    <n v="31"/>
    <x v="1"/>
    <x v="0"/>
    <s v="Non-Travel"/>
    <n v="335"/>
    <x v="0"/>
    <x v="9"/>
    <x v="1"/>
    <x v="1"/>
    <n v="1"/>
    <n v="991"/>
    <x v="0"/>
    <x v="0"/>
    <n v="46"/>
    <n v="2"/>
    <x v="0"/>
    <x v="2"/>
    <x v="3"/>
    <x v="0"/>
    <x v="397"/>
    <x v="0"/>
    <n v="10322"/>
    <n v="0"/>
    <s v="Y"/>
    <s v="Yes"/>
    <n v="22"/>
    <x v="2"/>
    <n v="1"/>
    <n v="80"/>
    <n v="0"/>
    <n v="4"/>
    <n v="0"/>
    <x v="0"/>
    <n v="1"/>
    <n v="2"/>
    <d v="2026-02-26T00:00:00"/>
    <x v="25"/>
    <s v="2026"/>
    <s v="February"/>
    <n v="0"/>
    <n v="2910"/>
    <n v="0"/>
    <n v="0"/>
    <s v="Yes"/>
  </r>
  <r>
    <s v="RM727"/>
    <n v="31"/>
    <x v="1"/>
    <x v="1"/>
    <s v="Travel_Frequently"/>
    <n v="853"/>
    <x v="0"/>
    <x v="4"/>
    <x v="2"/>
    <x v="0"/>
    <n v="1"/>
    <n v="1011"/>
    <x v="0"/>
    <x v="1"/>
    <n v="96"/>
    <n v="3"/>
    <x v="1"/>
    <x v="4"/>
    <x v="3"/>
    <x v="2"/>
    <x v="398"/>
    <x v="0"/>
    <n v="11275"/>
    <n v="1"/>
    <s v="Y"/>
    <s v="No"/>
    <n v="12"/>
    <x v="1"/>
    <n v="3"/>
    <n v="80"/>
    <n v="1"/>
    <n v="4"/>
    <n v="1"/>
    <x v="0"/>
    <n v="0"/>
    <n v="3"/>
    <d v="2026-02-27T00:00:00"/>
    <x v="25"/>
    <s v="2026"/>
    <s v="February"/>
    <n v="0"/>
    <n v="10689"/>
    <n v="0"/>
    <n v="0"/>
    <s v="Yes"/>
  </r>
  <r>
    <s v="RM819"/>
    <n v="31"/>
    <x v="1"/>
    <x v="1"/>
    <s v="Travel_Frequently"/>
    <n v="793"/>
    <x v="1"/>
    <x v="21"/>
    <x v="0"/>
    <x v="0"/>
    <n v="1"/>
    <n v="1135"/>
    <x v="0"/>
    <x v="0"/>
    <n v="67"/>
    <n v="4"/>
    <x v="0"/>
    <x v="1"/>
    <x v="2"/>
    <x v="2"/>
    <x v="399"/>
    <x v="0"/>
    <n v="21981"/>
    <n v="0"/>
    <s v="Y"/>
    <s v="No"/>
    <n v="12"/>
    <x v="1"/>
    <n v="1"/>
    <n v="80"/>
    <n v="1"/>
    <n v="3"/>
    <n v="4"/>
    <x v="0"/>
    <n v="2"/>
    <n v="2"/>
    <d v="2026-02-28T00:00:00"/>
    <x v="28"/>
    <s v="2026"/>
    <s v="February"/>
    <n v="22"/>
    <n v="12523"/>
    <n v="4"/>
    <n v="4"/>
    <s v="Yes"/>
  </r>
  <r>
    <s v="RM832"/>
    <n v="31"/>
    <x v="1"/>
    <x v="0"/>
    <s v="Travel_Frequently"/>
    <n v="874"/>
    <x v="0"/>
    <x v="14"/>
    <x v="0"/>
    <x v="1"/>
    <n v="1"/>
    <n v="1160"/>
    <x v="0"/>
    <x v="0"/>
    <n v="72"/>
    <n v="3"/>
    <x v="0"/>
    <x v="0"/>
    <x v="0"/>
    <x v="2"/>
    <x v="31"/>
    <x v="0"/>
    <n v="6233"/>
    <n v="1"/>
    <s v="Y"/>
    <s v="No"/>
    <n v="12"/>
    <x v="1"/>
    <n v="3"/>
    <n v="80"/>
    <n v="1"/>
    <n v="2"/>
    <n v="5"/>
    <x v="3"/>
    <n v="2"/>
    <n v="2"/>
    <d v="2026-03-01T00:00:00"/>
    <x v="16"/>
    <s v="2026"/>
    <s v="March"/>
    <n v="7"/>
    <n v="13307"/>
    <n v="6"/>
    <n v="0"/>
    <s v="Yes"/>
  </r>
  <r>
    <s v="RM896"/>
    <n v="31"/>
    <x v="1"/>
    <x v="0"/>
    <s v="Travel_Rarely"/>
    <n v="1332"/>
    <x v="0"/>
    <x v="13"/>
    <x v="1"/>
    <x v="1"/>
    <n v="1"/>
    <n v="1251"/>
    <x v="0"/>
    <x v="0"/>
    <n v="80"/>
    <n v="3"/>
    <x v="1"/>
    <x v="6"/>
    <x v="3"/>
    <x v="2"/>
    <x v="400"/>
    <x v="1"/>
    <n v="17089"/>
    <n v="1"/>
    <s v="Y"/>
    <s v="Yes"/>
    <n v="12"/>
    <x v="1"/>
    <n v="4"/>
    <n v="80"/>
    <n v="0"/>
    <n v="6"/>
    <n v="2"/>
    <x v="3"/>
    <n v="0"/>
    <n v="1"/>
    <d v="2026-03-02T00:00:00"/>
    <x v="40"/>
    <s v="2026"/>
    <s v="March"/>
    <n v="22"/>
    <n v="4319"/>
    <n v="18"/>
    <n v="9"/>
    <s v="Yes"/>
  </r>
  <r>
    <s v="RM897"/>
    <n v="31"/>
    <x v="1"/>
    <x v="1"/>
    <s v="Travel_Rarely"/>
    <n v="1062"/>
    <x v="0"/>
    <x v="22"/>
    <x v="0"/>
    <x v="1"/>
    <n v="1"/>
    <n v="1252"/>
    <x v="0"/>
    <x v="1"/>
    <n v="96"/>
    <n v="2"/>
    <x v="1"/>
    <x v="6"/>
    <x v="3"/>
    <x v="0"/>
    <x v="401"/>
    <x v="1"/>
    <n v="17198"/>
    <n v="1"/>
    <s v="Y"/>
    <s v="No"/>
    <n v="19"/>
    <x v="1"/>
    <n v="2"/>
    <n v="80"/>
    <n v="0"/>
    <n v="10"/>
    <n v="2"/>
    <x v="0"/>
    <n v="1"/>
    <n v="8"/>
    <d v="2026-03-03T00:00:00"/>
    <x v="41"/>
    <s v="2026"/>
    <s v="March"/>
    <n v="9"/>
    <n v="6394"/>
    <n v="2"/>
    <n v="0"/>
    <s v="Yes"/>
  </r>
  <r>
    <s v="RM951"/>
    <n v="31"/>
    <x v="1"/>
    <x v="0"/>
    <s v="Non-Travel"/>
    <n v="587"/>
    <x v="1"/>
    <x v="7"/>
    <x v="3"/>
    <x v="0"/>
    <n v="1"/>
    <n v="1324"/>
    <x v="1"/>
    <x v="1"/>
    <n v="57"/>
    <n v="3"/>
    <x v="2"/>
    <x v="5"/>
    <x v="0"/>
    <x v="1"/>
    <x v="402"/>
    <x v="1"/>
    <n v="8935"/>
    <n v="1"/>
    <s v="Y"/>
    <s v="Yes"/>
    <n v="19"/>
    <x v="1"/>
    <n v="1"/>
    <n v="80"/>
    <n v="1"/>
    <n v="10"/>
    <n v="5"/>
    <x v="3"/>
    <n v="9"/>
    <n v="6"/>
    <d v="2026-03-04T00:00:00"/>
    <x v="0"/>
    <s v="2026"/>
    <s v="March"/>
    <n v="5"/>
    <n v="5403"/>
    <n v="2"/>
    <n v="1"/>
    <s v="Yes"/>
  </r>
  <r>
    <s v="RM953"/>
    <n v="31"/>
    <x v="1"/>
    <x v="0"/>
    <s v="Travel_Frequently"/>
    <n v="1060"/>
    <x v="1"/>
    <x v="4"/>
    <x v="0"/>
    <x v="0"/>
    <n v="1"/>
    <n v="1331"/>
    <x v="1"/>
    <x v="1"/>
    <n v="54"/>
    <n v="3"/>
    <x v="0"/>
    <x v="1"/>
    <x v="1"/>
    <x v="0"/>
    <x v="403"/>
    <x v="0"/>
    <n v="8319"/>
    <n v="1"/>
    <s v="Y"/>
    <s v="Yes"/>
    <n v="11"/>
    <x v="1"/>
    <n v="1"/>
    <n v="80"/>
    <n v="0"/>
    <n v="3"/>
    <n v="2"/>
    <x v="1"/>
    <n v="2"/>
    <n v="2"/>
    <d v="2026-03-05T00:00:00"/>
    <x v="38"/>
    <s v="2026"/>
    <s v="March"/>
    <n v="0"/>
    <n v="24105"/>
    <n v="0"/>
    <n v="0"/>
    <s v="Yes"/>
  </r>
  <r>
    <s v="RM981"/>
    <n v="31"/>
    <x v="1"/>
    <x v="0"/>
    <s v="Travel_Frequently"/>
    <n v="703"/>
    <x v="1"/>
    <x v="7"/>
    <x v="0"/>
    <x v="0"/>
    <n v="1"/>
    <n v="1379"/>
    <x v="0"/>
    <x v="1"/>
    <n v="90"/>
    <n v="2"/>
    <x v="0"/>
    <x v="1"/>
    <x v="2"/>
    <x v="0"/>
    <x v="404"/>
    <x v="0"/>
    <n v="11882"/>
    <n v="7"/>
    <s v="Y"/>
    <s v="No"/>
    <n v="14"/>
    <x v="1"/>
    <n v="3"/>
    <n v="80"/>
    <n v="0"/>
    <n v="3"/>
    <n v="3"/>
    <x v="1"/>
    <n v="0"/>
    <n v="0"/>
    <d v="2026-03-06T00:00:00"/>
    <x v="22"/>
    <s v="2026"/>
    <s v="March"/>
    <n v="24"/>
    <n v="13392"/>
    <n v="5"/>
    <n v="2"/>
    <s v="Yes"/>
  </r>
  <r>
    <s v="RM986"/>
    <n v="31"/>
    <x v="1"/>
    <x v="0"/>
    <s v="Travel_Rarely"/>
    <n v="330"/>
    <x v="0"/>
    <x v="6"/>
    <x v="3"/>
    <x v="1"/>
    <n v="1"/>
    <n v="1389"/>
    <x v="1"/>
    <x v="0"/>
    <n v="98"/>
    <n v="3"/>
    <x v="1"/>
    <x v="4"/>
    <x v="0"/>
    <x v="2"/>
    <x v="405"/>
    <x v="1"/>
    <n v="21057"/>
    <n v="1"/>
    <s v="Y"/>
    <s v="Yes"/>
    <n v="15"/>
    <x v="1"/>
    <n v="4"/>
    <n v="80"/>
    <n v="2"/>
    <n v="10"/>
    <n v="3"/>
    <x v="3"/>
    <n v="6"/>
    <n v="7"/>
    <d v="2026-03-07T00:00:00"/>
    <x v="5"/>
    <s v="2026"/>
    <s v="March"/>
    <n v="28"/>
    <n v="17520"/>
    <n v="19"/>
    <n v="15"/>
    <s v="No"/>
  </r>
  <r>
    <s v="RM1013"/>
    <n v="31"/>
    <x v="1"/>
    <x v="0"/>
    <s v="Travel_Frequently"/>
    <n v="667"/>
    <x v="1"/>
    <x v="4"/>
    <x v="3"/>
    <x v="0"/>
    <n v="1"/>
    <n v="1427"/>
    <x v="2"/>
    <x v="1"/>
    <n v="50"/>
    <n v="1"/>
    <x v="0"/>
    <x v="1"/>
    <x v="0"/>
    <x v="0"/>
    <x v="406"/>
    <x v="0"/>
    <n v="16154"/>
    <n v="1"/>
    <s v="Y"/>
    <s v="No"/>
    <n v="12"/>
    <x v="1"/>
    <n v="2"/>
    <n v="80"/>
    <n v="0"/>
    <n v="1"/>
    <n v="3"/>
    <x v="0"/>
    <n v="0"/>
    <n v="0"/>
    <d v="2026-03-08T00:00:00"/>
    <x v="34"/>
    <s v="2026"/>
    <s v="March"/>
    <n v="32"/>
    <n v="3862"/>
    <n v="28"/>
    <n v="4"/>
    <s v="No"/>
  </r>
  <r>
    <s v="RM1015"/>
    <n v="31"/>
    <x v="1"/>
    <x v="1"/>
    <s v="Travel_Rarely"/>
    <n v="182"/>
    <x v="0"/>
    <x v="3"/>
    <x v="4"/>
    <x v="0"/>
    <n v="1"/>
    <n v="1430"/>
    <x v="3"/>
    <x v="1"/>
    <n v="93"/>
    <n v="3"/>
    <x v="3"/>
    <x v="7"/>
    <x v="1"/>
    <x v="0"/>
    <x v="407"/>
    <x v="3"/>
    <n v="8847"/>
    <n v="3"/>
    <s v="Y"/>
    <s v="No"/>
    <n v="11"/>
    <x v="1"/>
    <n v="3"/>
    <n v="80"/>
    <n v="0"/>
    <n v="9"/>
    <n v="3"/>
    <x v="1"/>
    <n v="1"/>
    <n v="0"/>
    <d v="2026-03-09T00:00:00"/>
    <x v="4"/>
    <s v="2026"/>
    <s v="March"/>
    <n v="5"/>
    <n v="9955"/>
    <n v="5"/>
    <n v="3"/>
    <s v="No"/>
  </r>
  <r>
    <s v="RM1017"/>
    <n v="31"/>
    <x v="1"/>
    <x v="0"/>
    <s v="Travel_Rarely"/>
    <n v="202"/>
    <x v="0"/>
    <x v="3"/>
    <x v="0"/>
    <x v="0"/>
    <n v="1"/>
    <n v="1433"/>
    <x v="3"/>
    <x v="1"/>
    <n v="34"/>
    <n v="2"/>
    <x v="0"/>
    <x v="2"/>
    <x v="1"/>
    <x v="0"/>
    <x v="408"/>
    <x v="0"/>
    <n v="22262"/>
    <n v="1"/>
    <s v="Y"/>
    <s v="No"/>
    <n v="12"/>
    <x v="1"/>
    <n v="3"/>
    <n v="80"/>
    <n v="0"/>
    <n v="1"/>
    <n v="3"/>
    <x v="1"/>
    <n v="0"/>
    <n v="0"/>
    <d v="2026-03-10T00:00:00"/>
    <x v="22"/>
    <s v="2026"/>
    <s v="March"/>
    <n v="31"/>
    <n v="15409"/>
    <n v="25"/>
    <n v="4"/>
    <s v="Yes"/>
  </r>
  <r>
    <s v="RM1031"/>
    <n v="31"/>
    <x v="1"/>
    <x v="1"/>
    <s v="Travel_Rarely"/>
    <n v="326"/>
    <x v="1"/>
    <x v="3"/>
    <x v="1"/>
    <x v="0"/>
    <n v="1"/>
    <n v="1453"/>
    <x v="3"/>
    <x v="0"/>
    <n v="31"/>
    <n v="3"/>
    <x v="2"/>
    <x v="5"/>
    <x v="2"/>
    <x v="1"/>
    <x v="409"/>
    <x v="2"/>
    <n v="8386"/>
    <n v="1"/>
    <s v="Y"/>
    <s v="No"/>
    <n v="18"/>
    <x v="1"/>
    <n v="1"/>
    <n v="80"/>
    <n v="1"/>
    <n v="13"/>
    <n v="5"/>
    <x v="0"/>
    <n v="9"/>
    <n v="9"/>
    <d v="2026-03-11T00:00:00"/>
    <x v="23"/>
    <s v="2026"/>
    <s v="March"/>
    <n v="9"/>
    <n v="7619"/>
    <n v="4"/>
    <n v="3"/>
    <s v="No"/>
  </r>
  <r>
    <s v="RM1034"/>
    <n v="31"/>
    <x v="1"/>
    <x v="0"/>
    <s v="Travel_Frequently"/>
    <n v="1445"/>
    <x v="0"/>
    <x v="4"/>
    <x v="4"/>
    <x v="0"/>
    <n v="1"/>
    <n v="1459"/>
    <x v="0"/>
    <x v="1"/>
    <n v="100"/>
    <n v="4"/>
    <x v="2"/>
    <x v="4"/>
    <x v="1"/>
    <x v="0"/>
    <x v="410"/>
    <x v="1"/>
    <n v="8931"/>
    <n v="1"/>
    <s v="Y"/>
    <s v="No"/>
    <n v="11"/>
    <x v="1"/>
    <n v="1"/>
    <n v="80"/>
    <n v="0"/>
    <n v="10"/>
    <n v="2"/>
    <x v="0"/>
    <n v="4"/>
    <n v="7"/>
    <d v="2026-03-12T00:00:00"/>
    <x v="1"/>
    <s v="2026"/>
    <s v="March"/>
    <n v="9"/>
    <n v="8546"/>
    <n v="3"/>
    <n v="0"/>
    <s v="No"/>
  </r>
  <r>
    <s v="RM1036"/>
    <n v="31"/>
    <x v="1"/>
    <x v="1"/>
    <s v="Travel_Rarely"/>
    <n v="1398"/>
    <x v="3"/>
    <x v="3"/>
    <x v="1"/>
    <x v="1"/>
    <n v="1"/>
    <n v="1461"/>
    <x v="1"/>
    <x v="1"/>
    <n v="96"/>
    <n v="4"/>
    <x v="0"/>
    <x v="3"/>
    <x v="1"/>
    <x v="0"/>
    <x v="301"/>
    <x v="0"/>
    <n v="24609"/>
    <n v="9"/>
    <s v="Y"/>
    <s v="No"/>
    <n v="18"/>
    <x v="1"/>
    <n v="4"/>
    <n v="80"/>
    <n v="0"/>
    <n v="8"/>
    <n v="3"/>
    <x v="0"/>
    <n v="0"/>
    <n v="2"/>
    <d v="2026-03-13T00:00:00"/>
    <x v="31"/>
    <s v="2026"/>
    <s v="March"/>
    <n v="3"/>
    <n v="14758"/>
    <n v="0"/>
    <n v="0"/>
    <s v="Yes"/>
  </r>
  <r>
    <s v="RM1037"/>
    <n v="31"/>
    <x v="1"/>
    <x v="0"/>
    <s v="Travel_Frequently"/>
    <n v="523"/>
    <x v="0"/>
    <x v="7"/>
    <x v="0"/>
    <x v="0"/>
    <n v="1"/>
    <n v="1464"/>
    <x v="2"/>
    <x v="0"/>
    <n v="94"/>
    <n v="3"/>
    <x v="0"/>
    <x v="0"/>
    <x v="2"/>
    <x v="2"/>
    <x v="411"/>
    <x v="0"/>
    <n v="21081"/>
    <n v="6"/>
    <s v="Y"/>
    <s v="Yes"/>
    <n v="13"/>
    <x v="1"/>
    <n v="3"/>
    <n v="80"/>
    <n v="1"/>
    <n v="7"/>
    <n v="2"/>
    <x v="2"/>
    <n v="2"/>
    <n v="2"/>
    <d v="2026-03-14T00:00:00"/>
    <x v="22"/>
    <s v="2026"/>
    <s v="March"/>
    <n v="23"/>
    <n v="21179"/>
    <n v="10"/>
    <n v="4"/>
    <s v="No"/>
  </r>
  <r>
    <s v="RM1086"/>
    <n v="31"/>
    <x v="1"/>
    <x v="0"/>
    <s v="Travel_Frequently"/>
    <n v="561"/>
    <x v="0"/>
    <x v="0"/>
    <x v="0"/>
    <x v="0"/>
    <n v="1"/>
    <n v="1537"/>
    <x v="1"/>
    <x v="1"/>
    <n v="33"/>
    <n v="3"/>
    <x v="0"/>
    <x v="2"/>
    <x v="0"/>
    <x v="0"/>
    <x v="412"/>
    <x v="0"/>
    <n v="4156"/>
    <n v="1"/>
    <s v="Y"/>
    <s v="No"/>
    <n v="12"/>
    <x v="1"/>
    <n v="1"/>
    <n v="80"/>
    <n v="0"/>
    <n v="7"/>
    <n v="2"/>
    <x v="2"/>
    <n v="7"/>
    <n v="7"/>
    <d v="2026-03-15T00:00:00"/>
    <x v="35"/>
    <s v="2026"/>
    <s v="March"/>
    <n v="12"/>
    <n v="15468"/>
    <n v="3"/>
    <n v="3"/>
    <s v="Yes"/>
  </r>
  <r>
    <s v="RM1145"/>
    <n v="31"/>
    <x v="1"/>
    <x v="1"/>
    <s v="Travel_Frequently"/>
    <n v="715"/>
    <x v="1"/>
    <x v="7"/>
    <x v="3"/>
    <x v="4"/>
    <n v="1"/>
    <n v="1613"/>
    <x v="1"/>
    <x v="0"/>
    <n v="54"/>
    <n v="3"/>
    <x v="1"/>
    <x v="5"/>
    <x v="3"/>
    <x v="0"/>
    <x v="413"/>
    <x v="1"/>
    <n v="21602"/>
    <n v="7"/>
    <s v="Y"/>
    <s v="No"/>
    <n v="13"/>
    <x v="1"/>
    <n v="4"/>
    <n v="80"/>
    <n v="0"/>
    <n v="10"/>
    <n v="3"/>
    <x v="0"/>
    <n v="0"/>
    <n v="3"/>
    <d v="2026-03-16T00:00:00"/>
    <x v="28"/>
    <s v="2026"/>
    <s v="March"/>
    <n v="2"/>
    <n v="7216"/>
    <n v="1"/>
    <n v="1"/>
    <s v="No"/>
  </r>
  <r>
    <s v="RM1192"/>
    <n v="31"/>
    <x v="1"/>
    <x v="1"/>
    <s v="Travel_Rarely"/>
    <n v="1112"/>
    <x v="1"/>
    <x v="2"/>
    <x v="3"/>
    <x v="0"/>
    <n v="1"/>
    <n v="1673"/>
    <x v="3"/>
    <x v="1"/>
    <n v="67"/>
    <n v="3"/>
    <x v="1"/>
    <x v="5"/>
    <x v="2"/>
    <x v="2"/>
    <x v="414"/>
    <x v="1"/>
    <n v="22589"/>
    <n v="1"/>
    <s v="Y"/>
    <s v="No"/>
    <n v="11"/>
    <x v="1"/>
    <n v="1"/>
    <n v="80"/>
    <n v="2"/>
    <n v="10"/>
    <n v="2"/>
    <x v="0"/>
    <n v="0"/>
    <n v="2"/>
    <d v="2026-03-17T00:00:00"/>
    <x v="37"/>
    <s v="2026"/>
    <s v="March"/>
    <n v="6"/>
    <n v="3740"/>
    <n v="1"/>
    <n v="0"/>
    <s v="No"/>
  </r>
  <r>
    <s v="RM1228"/>
    <n v="31"/>
    <x v="1"/>
    <x v="1"/>
    <s v="Travel_Rarely"/>
    <n v="741"/>
    <x v="0"/>
    <x v="7"/>
    <x v="3"/>
    <x v="0"/>
    <n v="1"/>
    <n v="1721"/>
    <x v="2"/>
    <x v="0"/>
    <n v="69"/>
    <n v="3"/>
    <x v="0"/>
    <x v="0"/>
    <x v="0"/>
    <x v="2"/>
    <x v="415"/>
    <x v="0"/>
    <n v="18103"/>
    <n v="1"/>
    <s v="Y"/>
    <s v="No"/>
    <n v="14"/>
    <x v="1"/>
    <n v="4"/>
    <n v="80"/>
    <n v="1"/>
    <n v="6"/>
    <n v="2"/>
    <x v="1"/>
    <n v="0"/>
    <n v="3"/>
    <d v="2026-03-18T00:00:00"/>
    <x v="3"/>
    <s v="2026"/>
    <s v="March"/>
    <n v="9"/>
    <n v="4445"/>
    <n v="0"/>
    <n v="0"/>
    <s v="No"/>
  </r>
  <r>
    <s v="RM1240"/>
    <n v="31"/>
    <x v="1"/>
    <x v="1"/>
    <s v="Travel_Frequently"/>
    <n v="163"/>
    <x v="0"/>
    <x v="22"/>
    <x v="2"/>
    <x v="3"/>
    <n v="1"/>
    <n v="1736"/>
    <x v="1"/>
    <x v="1"/>
    <n v="30"/>
    <n v="3"/>
    <x v="1"/>
    <x v="4"/>
    <x v="2"/>
    <x v="0"/>
    <x v="416"/>
    <x v="1"/>
    <n v="6670"/>
    <n v="2"/>
    <s v="Y"/>
    <s v="No"/>
    <n v="20"/>
    <x v="2"/>
    <n v="4"/>
    <n v="80"/>
    <n v="0"/>
    <n v="9"/>
    <n v="3"/>
    <x v="3"/>
    <n v="1"/>
    <n v="4"/>
    <d v="2026-03-19T00:00:00"/>
    <x v="31"/>
    <s v="2026"/>
    <s v="March"/>
    <n v="0"/>
    <n v="3162"/>
    <n v="0"/>
    <n v="0"/>
    <s v="No"/>
  </r>
  <r>
    <s v="RM1248"/>
    <n v="31"/>
    <x v="1"/>
    <x v="1"/>
    <s v="Travel_Rarely"/>
    <n v="1003"/>
    <x v="1"/>
    <x v="2"/>
    <x v="0"/>
    <x v="3"/>
    <n v="1"/>
    <n v="1749"/>
    <x v="3"/>
    <x v="0"/>
    <n v="51"/>
    <n v="3"/>
    <x v="1"/>
    <x v="5"/>
    <x v="0"/>
    <x v="2"/>
    <x v="417"/>
    <x v="1"/>
    <n v="20943"/>
    <n v="1"/>
    <s v="Y"/>
    <s v="No"/>
    <n v="19"/>
    <x v="1"/>
    <n v="3"/>
    <n v="80"/>
    <n v="1"/>
    <n v="6"/>
    <n v="3"/>
    <x v="0"/>
    <n v="0"/>
    <n v="2"/>
    <d v="2026-03-20T00:00:00"/>
    <x v="15"/>
    <s v="2026"/>
    <s v="March"/>
    <n v="9"/>
    <n v="18049"/>
    <n v="6"/>
    <n v="1"/>
    <s v="No"/>
  </r>
  <r>
    <s v="RM1258"/>
    <n v="31"/>
    <x v="1"/>
    <x v="0"/>
    <s v="Travel_Rarely"/>
    <n v="1079"/>
    <x v="1"/>
    <x v="18"/>
    <x v="3"/>
    <x v="2"/>
    <n v="1"/>
    <n v="1761"/>
    <x v="3"/>
    <x v="0"/>
    <n v="70"/>
    <n v="3"/>
    <x v="2"/>
    <x v="5"/>
    <x v="0"/>
    <x v="2"/>
    <x v="418"/>
    <x v="1"/>
    <n v="19002"/>
    <n v="2"/>
    <s v="Y"/>
    <s v="No"/>
    <n v="13"/>
    <x v="1"/>
    <n v="1"/>
    <n v="80"/>
    <n v="3"/>
    <n v="10"/>
    <n v="2"/>
    <x v="0"/>
    <n v="0"/>
    <n v="0"/>
    <d v="2026-03-21T00:00:00"/>
    <x v="33"/>
    <s v="2026"/>
    <s v="March"/>
    <n v="2"/>
    <n v="10601"/>
    <n v="1"/>
    <n v="0"/>
    <s v="No"/>
  </r>
  <r>
    <s v="RM1275"/>
    <n v="31"/>
    <x v="1"/>
    <x v="1"/>
    <s v="Travel_Rarely"/>
    <n v="196"/>
    <x v="1"/>
    <x v="26"/>
    <x v="3"/>
    <x v="2"/>
    <n v="1"/>
    <n v="1784"/>
    <x v="3"/>
    <x v="1"/>
    <n v="91"/>
    <n v="2"/>
    <x v="1"/>
    <x v="5"/>
    <x v="2"/>
    <x v="2"/>
    <x v="419"/>
    <x v="1"/>
    <n v="13402"/>
    <n v="1"/>
    <s v="Y"/>
    <s v="No"/>
    <n v="14"/>
    <x v="1"/>
    <n v="1"/>
    <n v="80"/>
    <n v="2"/>
    <n v="13"/>
    <n v="3"/>
    <x v="0"/>
    <n v="5"/>
    <n v="7"/>
    <d v="2026-03-22T00:00:00"/>
    <x v="35"/>
    <s v="2026"/>
    <s v="March"/>
    <n v="2"/>
    <n v="21761"/>
    <n v="0"/>
    <n v="0"/>
    <s v="No"/>
  </r>
  <r>
    <s v="RM1307"/>
    <n v="31"/>
    <x v="1"/>
    <x v="1"/>
    <s v="Travel_Frequently"/>
    <n v="1125"/>
    <x v="1"/>
    <x v="17"/>
    <x v="3"/>
    <x v="2"/>
    <n v="1"/>
    <n v="1833"/>
    <x v="3"/>
    <x v="1"/>
    <n v="68"/>
    <n v="3"/>
    <x v="2"/>
    <x v="5"/>
    <x v="3"/>
    <x v="2"/>
    <x v="420"/>
    <x v="1"/>
    <n v="8277"/>
    <n v="2"/>
    <s v="Y"/>
    <s v="No"/>
    <n v="14"/>
    <x v="1"/>
    <n v="4"/>
    <n v="80"/>
    <n v="2"/>
    <n v="9"/>
    <n v="3"/>
    <x v="0"/>
    <n v="2"/>
    <n v="2"/>
    <d v="2026-03-23T00:00:00"/>
    <x v="24"/>
    <s v="2026"/>
    <s v="March"/>
    <n v="3"/>
    <n v="7740"/>
    <n v="0"/>
    <n v="0"/>
    <s v="No"/>
  </r>
  <r>
    <s v="RM1313"/>
    <n v="31"/>
    <x v="1"/>
    <x v="0"/>
    <s v="Travel_Rarely"/>
    <n v="359"/>
    <x v="3"/>
    <x v="16"/>
    <x v="4"/>
    <x v="5"/>
    <n v="1"/>
    <n v="1842"/>
    <x v="1"/>
    <x v="0"/>
    <n v="89"/>
    <n v="4"/>
    <x v="0"/>
    <x v="3"/>
    <x v="3"/>
    <x v="2"/>
    <x v="421"/>
    <x v="0"/>
    <n v="21495"/>
    <n v="0"/>
    <s v="Y"/>
    <s v="No"/>
    <n v="17"/>
    <x v="1"/>
    <n v="3"/>
    <n v="80"/>
    <n v="0"/>
    <n v="2"/>
    <n v="4"/>
    <x v="0"/>
    <n v="0"/>
    <n v="0"/>
    <d v="2026-03-24T00:00:00"/>
    <x v="39"/>
    <s v="2026"/>
    <s v="March"/>
    <n v="21"/>
    <n v="11699"/>
    <n v="3"/>
    <n v="3"/>
    <s v="No"/>
  </r>
  <r>
    <s v="RM1342"/>
    <n v="31"/>
    <x v="1"/>
    <x v="1"/>
    <s v="Travel_Rarely"/>
    <n v="311"/>
    <x v="0"/>
    <x v="21"/>
    <x v="0"/>
    <x v="0"/>
    <n v="1"/>
    <n v="1881"/>
    <x v="2"/>
    <x v="0"/>
    <n v="89"/>
    <n v="3"/>
    <x v="1"/>
    <x v="0"/>
    <x v="0"/>
    <x v="1"/>
    <x v="422"/>
    <x v="0"/>
    <n v="18624"/>
    <n v="1"/>
    <s v="Y"/>
    <s v="No"/>
    <n v="11"/>
    <x v="1"/>
    <n v="1"/>
    <n v="80"/>
    <n v="1"/>
    <n v="10"/>
    <n v="2"/>
    <x v="0"/>
    <n v="0"/>
    <n v="2"/>
    <d v="2026-03-25T00:00:00"/>
    <x v="28"/>
    <s v="2026"/>
    <s v="March"/>
    <n v="4"/>
    <n v="13927"/>
    <n v="2"/>
    <n v="2"/>
    <s v="No"/>
  </r>
  <r>
    <s v="RM1359"/>
    <n v="31"/>
    <x v="1"/>
    <x v="0"/>
    <s v="Travel_Rarely"/>
    <n v="1079"/>
    <x v="1"/>
    <x v="1"/>
    <x v="1"/>
    <x v="1"/>
    <n v="1"/>
    <n v="1912"/>
    <x v="0"/>
    <x v="1"/>
    <n v="86"/>
    <n v="3"/>
    <x v="1"/>
    <x v="5"/>
    <x v="2"/>
    <x v="1"/>
    <x v="423"/>
    <x v="1"/>
    <n v="20115"/>
    <n v="2"/>
    <s v="Y"/>
    <s v="Yes"/>
    <n v="11"/>
    <x v="1"/>
    <n v="4"/>
    <n v="80"/>
    <n v="1"/>
    <n v="8"/>
    <n v="2"/>
    <x v="0"/>
    <n v="1"/>
    <n v="4"/>
    <d v="2026-03-26T00:00:00"/>
    <x v="6"/>
    <s v="2026"/>
    <s v="March"/>
    <n v="0"/>
    <n v="6951"/>
    <n v="0"/>
    <n v="0"/>
    <s v="No"/>
  </r>
  <r>
    <s v="RM1361"/>
    <n v="31"/>
    <x v="1"/>
    <x v="1"/>
    <s v="Travel_Rarely"/>
    <n v="471"/>
    <x v="0"/>
    <x v="12"/>
    <x v="0"/>
    <x v="1"/>
    <n v="1"/>
    <n v="1916"/>
    <x v="3"/>
    <x v="1"/>
    <n v="62"/>
    <n v="4"/>
    <x v="0"/>
    <x v="0"/>
    <x v="0"/>
    <x v="1"/>
    <x v="424"/>
    <x v="0"/>
    <n v="16031"/>
    <n v="8"/>
    <s v="Y"/>
    <s v="No"/>
    <n v="12"/>
    <x v="1"/>
    <n v="2"/>
    <n v="80"/>
    <n v="1"/>
    <n v="4"/>
    <n v="0"/>
    <x v="3"/>
    <n v="2"/>
    <n v="2"/>
    <d v="2026-03-27T00:00:00"/>
    <x v="22"/>
    <s v="2026"/>
    <s v="March"/>
    <n v="31"/>
    <n v="17300"/>
    <n v="17"/>
    <n v="7"/>
    <s v="No"/>
  </r>
  <r>
    <s v="RM1383"/>
    <n v="31"/>
    <x v="1"/>
    <x v="0"/>
    <s v="Non-Travel"/>
    <n v="976"/>
    <x v="0"/>
    <x v="0"/>
    <x v="1"/>
    <x v="1"/>
    <n v="1"/>
    <n v="1948"/>
    <x v="0"/>
    <x v="0"/>
    <n v="48"/>
    <n v="3"/>
    <x v="0"/>
    <x v="2"/>
    <x v="3"/>
    <x v="1"/>
    <x v="425"/>
    <x v="0"/>
    <n v="3995"/>
    <n v="1"/>
    <s v="Y"/>
    <s v="Yes"/>
    <n v="13"/>
    <x v="1"/>
    <n v="4"/>
    <n v="80"/>
    <n v="1"/>
    <n v="4"/>
    <n v="3"/>
    <x v="1"/>
    <n v="2"/>
    <n v="3"/>
    <d v="2026-03-28T00:00:00"/>
    <x v="40"/>
    <s v="2026"/>
    <s v="March"/>
    <n v="11"/>
    <n v="22064"/>
    <n v="2"/>
    <n v="1"/>
    <s v="Yes"/>
  </r>
  <r>
    <s v="RM1390"/>
    <n v="31"/>
    <x v="1"/>
    <x v="1"/>
    <s v="Travel_Frequently"/>
    <n v="1125"/>
    <x v="0"/>
    <x v="4"/>
    <x v="0"/>
    <x v="0"/>
    <n v="1"/>
    <n v="1956"/>
    <x v="1"/>
    <x v="0"/>
    <n v="48"/>
    <n v="1"/>
    <x v="1"/>
    <x v="2"/>
    <x v="3"/>
    <x v="2"/>
    <x v="426"/>
    <x v="1"/>
    <n v="5771"/>
    <n v="1"/>
    <s v="Y"/>
    <s v="No"/>
    <n v="21"/>
    <x v="2"/>
    <n v="2"/>
    <n v="80"/>
    <n v="0"/>
    <n v="10"/>
    <n v="6"/>
    <x v="0"/>
    <n v="8"/>
    <n v="7"/>
    <d v="2026-03-29T00:00:00"/>
    <x v="1"/>
    <s v="2026"/>
    <s v="March"/>
    <n v="4"/>
    <n v="5488"/>
    <n v="3"/>
    <n v="1"/>
    <s v="No"/>
  </r>
  <r>
    <s v="RM1396"/>
    <n v="31"/>
    <x v="1"/>
    <x v="0"/>
    <s v="Travel_Frequently"/>
    <n v="754"/>
    <x v="1"/>
    <x v="20"/>
    <x v="3"/>
    <x v="2"/>
    <n v="1"/>
    <n v="1967"/>
    <x v="3"/>
    <x v="0"/>
    <n v="63"/>
    <n v="3"/>
    <x v="1"/>
    <x v="5"/>
    <x v="2"/>
    <x v="2"/>
    <x v="427"/>
    <x v="1"/>
    <n v="21075"/>
    <n v="1"/>
    <s v="Y"/>
    <s v="Yes"/>
    <n v="11"/>
    <x v="1"/>
    <n v="3"/>
    <n v="80"/>
    <n v="0"/>
    <n v="10"/>
    <n v="4"/>
    <x v="0"/>
    <n v="0"/>
    <n v="8"/>
    <d v="2026-03-30T00:00:00"/>
    <x v="35"/>
    <s v="2026"/>
    <s v="March"/>
    <n v="0"/>
    <n v="6524"/>
    <n v="0"/>
    <n v="0"/>
    <s v="No"/>
  </r>
  <r>
    <s v="RM1403"/>
    <n v="31"/>
    <x v="1"/>
    <x v="0"/>
    <s v="Travel_Rarely"/>
    <n v="1276"/>
    <x v="0"/>
    <x v="7"/>
    <x v="2"/>
    <x v="1"/>
    <n v="1"/>
    <n v="1974"/>
    <x v="1"/>
    <x v="1"/>
    <n v="59"/>
    <n v="1"/>
    <x v="0"/>
    <x v="0"/>
    <x v="2"/>
    <x v="1"/>
    <x v="428"/>
    <x v="0"/>
    <n v="17536"/>
    <n v="1"/>
    <s v="Y"/>
    <s v="Yes"/>
    <n v="11"/>
    <x v="1"/>
    <n v="3"/>
    <n v="80"/>
    <n v="3"/>
    <n v="1"/>
    <n v="4"/>
    <x v="0"/>
    <n v="0"/>
    <n v="0"/>
    <d v="2026-03-31T00:00:00"/>
    <x v="33"/>
    <s v="2026"/>
    <s v="March"/>
    <n v="4"/>
    <n v="4682"/>
    <n v="0"/>
    <n v="0"/>
    <s v="No"/>
  </r>
  <r>
    <s v="RM1406"/>
    <n v="31"/>
    <x v="1"/>
    <x v="1"/>
    <s v="Non-Travel"/>
    <n v="697"/>
    <x v="0"/>
    <x v="1"/>
    <x v="0"/>
    <x v="1"/>
    <n v="1"/>
    <n v="1979"/>
    <x v="0"/>
    <x v="1"/>
    <n v="40"/>
    <n v="3"/>
    <x v="2"/>
    <x v="7"/>
    <x v="0"/>
    <x v="2"/>
    <x v="429"/>
    <x v="2"/>
    <n v="26862"/>
    <n v="4"/>
    <s v="Y"/>
    <s v="No"/>
    <n v="20"/>
    <x v="2"/>
    <n v="3"/>
    <n v="80"/>
    <n v="1"/>
    <n v="13"/>
    <n v="2"/>
    <x v="1"/>
    <n v="4"/>
    <n v="8"/>
    <d v="2026-04-01T00:00:00"/>
    <x v="8"/>
    <s v="2026"/>
    <s v="April"/>
    <n v="0"/>
    <n v="19955"/>
    <n v="0"/>
    <n v="0"/>
    <s v="No"/>
  </r>
  <r>
    <s v="RM1418"/>
    <n v="31"/>
    <x v="1"/>
    <x v="1"/>
    <s v="Travel_Rarely"/>
    <n v="1154"/>
    <x v="1"/>
    <x v="7"/>
    <x v="1"/>
    <x v="0"/>
    <n v="1"/>
    <n v="1996"/>
    <x v="3"/>
    <x v="0"/>
    <n v="54"/>
    <n v="3"/>
    <x v="0"/>
    <x v="1"/>
    <x v="0"/>
    <x v="2"/>
    <x v="430"/>
    <x v="0"/>
    <n v="6393"/>
    <n v="0"/>
    <s v="Y"/>
    <s v="No"/>
    <n v="19"/>
    <x v="1"/>
    <n v="3"/>
    <n v="80"/>
    <n v="1"/>
    <n v="3"/>
    <n v="1"/>
    <x v="0"/>
    <n v="1"/>
    <n v="2"/>
    <d v="2026-04-02T00:00:00"/>
    <x v="42"/>
    <s v="2026"/>
    <s v="April"/>
    <n v="2"/>
    <n v="13504"/>
    <n v="0"/>
    <n v="0"/>
    <s v="No"/>
  </r>
  <r>
    <s v="RM1464"/>
    <n v="31"/>
    <x v="1"/>
    <x v="1"/>
    <s v="Non-Travel"/>
    <n v="325"/>
    <x v="0"/>
    <x v="2"/>
    <x v="0"/>
    <x v="1"/>
    <n v="1"/>
    <n v="2057"/>
    <x v="2"/>
    <x v="0"/>
    <n v="74"/>
    <n v="3"/>
    <x v="1"/>
    <x v="4"/>
    <x v="3"/>
    <x v="0"/>
    <x v="431"/>
    <x v="1"/>
    <n v="3787"/>
    <n v="0"/>
    <s v="Y"/>
    <s v="No"/>
    <n v="19"/>
    <x v="1"/>
    <n v="2"/>
    <n v="80"/>
    <n v="0"/>
    <n v="10"/>
    <n v="2"/>
    <x v="0"/>
    <n v="1"/>
    <n v="7"/>
    <d v="2026-04-03T00:00:00"/>
    <x v="33"/>
    <s v="2026"/>
    <s v="April"/>
    <n v="2"/>
    <n v="9908"/>
    <n v="2"/>
    <n v="1"/>
    <s v="No"/>
  </r>
  <r>
    <s v="RM1464"/>
    <n v="31"/>
    <x v="1"/>
    <x v="1"/>
    <s v="Non-Travel"/>
    <n v="325"/>
    <x v="0"/>
    <x v="2"/>
    <x v="0"/>
    <x v="1"/>
    <n v="1"/>
    <n v="2057"/>
    <x v="2"/>
    <x v="0"/>
    <n v="74"/>
    <n v="3"/>
    <x v="1"/>
    <x v="4"/>
    <x v="3"/>
    <x v="0"/>
    <x v="431"/>
    <x v="1"/>
    <n v="3787"/>
    <n v="0"/>
    <s v="Y"/>
    <s v="No"/>
    <n v="19"/>
    <x v="1"/>
    <n v="2"/>
    <n v="80"/>
    <n v="0"/>
    <n v="10"/>
    <n v="2"/>
    <x v="0"/>
    <n v="1"/>
    <n v="7"/>
    <d v="2026-04-04T00:00:00"/>
    <x v="30"/>
    <s v="2026"/>
    <s v="April"/>
    <n v="38"/>
    <n v="6566"/>
    <n v="2"/>
    <n v="0"/>
    <s v="No"/>
  </r>
  <r>
    <s v="RM006"/>
    <n v="32"/>
    <x v="1"/>
    <x v="1"/>
    <s v="Travel_Frequently"/>
    <n v="1005"/>
    <x v="0"/>
    <x v="7"/>
    <x v="1"/>
    <x v="0"/>
    <n v="1"/>
    <n v="8"/>
    <x v="1"/>
    <x v="0"/>
    <n v="79"/>
    <n v="3"/>
    <x v="0"/>
    <x v="0"/>
    <x v="2"/>
    <x v="0"/>
    <x v="432"/>
    <x v="0"/>
    <n v="11864"/>
    <n v="0"/>
    <s v="Y"/>
    <s v="No"/>
    <n v="13"/>
    <x v="1"/>
    <n v="3"/>
    <n v="80"/>
    <n v="0"/>
    <n v="8"/>
    <n v="2"/>
    <x v="3"/>
    <n v="3"/>
    <n v="6"/>
    <d v="2026-04-05T00:00:00"/>
    <x v="6"/>
    <s v="2026"/>
    <s v="April"/>
    <n v="1"/>
    <n v="19179"/>
    <n v="1"/>
    <n v="1"/>
    <s v="No"/>
  </r>
  <r>
    <s v="RM017"/>
    <n v="32"/>
    <x v="1"/>
    <x v="0"/>
    <s v="Travel_Rarely"/>
    <n v="334"/>
    <x v="0"/>
    <x v="2"/>
    <x v="1"/>
    <x v="0"/>
    <n v="1"/>
    <n v="21"/>
    <x v="3"/>
    <x v="0"/>
    <n v="80"/>
    <n v="4"/>
    <x v="0"/>
    <x v="2"/>
    <x v="1"/>
    <x v="1"/>
    <x v="433"/>
    <x v="0"/>
    <n v="15053"/>
    <n v="0"/>
    <s v="Y"/>
    <s v="Yes"/>
    <n v="12"/>
    <x v="1"/>
    <n v="4"/>
    <n v="80"/>
    <n v="2"/>
    <n v="7"/>
    <n v="5"/>
    <x v="3"/>
    <n v="0"/>
    <n v="5"/>
    <d v="2026-04-06T00:00:00"/>
    <x v="42"/>
    <s v="2026"/>
    <s v="April"/>
    <n v="5"/>
    <n v="4769"/>
    <n v="3"/>
    <n v="3"/>
    <s v="No"/>
  </r>
  <r>
    <s v="RM027"/>
    <n v="32"/>
    <x v="1"/>
    <x v="0"/>
    <s v="Travel_Frequently"/>
    <n v="1125"/>
    <x v="0"/>
    <x v="18"/>
    <x v="2"/>
    <x v="0"/>
    <n v="1"/>
    <n v="33"/>
    <x v="2"/>
    <x v="1"/>
    <n v="72"/>
    <n v="1"/>
    <x v="0"/>
    <x v="2"/>
    <x v="3"/>
    <x v="0"/>
    <x v="434"/>
    <x v="0"/>
    <n v="4681"/>
    <n v="1"/>
    <s v="Y"/>
    <s v="Yes"/>
    <n v="22"/>
    <x v="2"/>
    <n v="2"/>
    <n v="80"/>
    <n v="0"/>
    <n v="10"/>
    <n v="5"/>
    <x v="0"/>
    <n v="6"/>
    <m/>
    <d v="2026-04-07T00:00:00"/>
    <x v="5"/>
    <s v="2026"/>
    <s v="April"/>
    <n v="21"/>
    <n v="17854"/>
    <n v="2"/>
    <n v="1"/>
    <s v="No"/>
  </r>
  <r>
    <s v="RM061"/>
    <n v="32"/>
    <x v="1"/>
    <x v="0"/>
    <s v="Travel_Rarely"/>
    <n v="427"/>
    <x v="0"/>
    <x v="4"/>
    <x v="0"/>
    <x v="1"/>
    <n v="1"/>
    <n v="78"/>
    <x v="3"/>
    <x v="0"/>
    <n v="33"/>
    <n v="3"/>
    <x v="1"/>
    <x v="4"/>
    <x v="2"/>
    <x v="2"/>
    <x v="435"/>
    <x v="1"/>
    <n v="10877"/>
    <n v="1"/>
    <s v="Y"/>
    <s v="Yes"/>
    <n v="22"/>
    <x v="2"/>
    <n v="2"/>
    <n v="80"/>
    <n v="1"/>
    <n v="9"/>
    <n v="3"/>
    <x v="0"/>
    <n v="7"/>
    <n v="8"/>
    <d v="2026-04-08T00:00:00"/>
    <x v="5"/>
    <s v="2026"/>
    <s v="April"/>
    <n v="1"/>
    <n v="4656"/>
    <n v="0"/>
    <n v="0"/>
    <s v="No"/>
  </r>
  <r>
    <s v="RM074"/>
    <n v="32"/>
    <x v="1"/>
    <x v="1"/>
    <s v="Travel_Rarely"/>
    <n v="548"/>
    <x v="0"/>
    <x v="4"/>
    <x v="0"/>
    <x v="0"/>
    <n v="1"/>
    <n v="96"/>
    <x v="2"/>
    <x v="0"/>
    <n v="66"/>
    <n v="3"/>
    <x v="1"/>
    <x v="2"/>
    <x v="1"/>
    <x v="2"/>
    <x v="436"/>
    <x v="1"/>
    <n v="7346"/>
    <n v="1"/>
    <s v="Y"/>
    <s v="No"/>
    <n v="17"/>
    <x v="1"/>
    <n v="2"/>
    <n v="80"/>
    <n v="2"/>
    <n v="10"/>
    <n v="3"/>
    <x v="0"/>
    <n v="0"/>
    <m/>
    <d v="2026-04-09T00:00:00"/>
    <x v="24"/>
    <s v="2026"/>
    <s v="April"/>
    <n v="1"/>
    <n v="19508"/>
    <n v="1"/>
    <n v="1"/>
    <s v="No"/>
  </r>
  <r>
    <s v="RM095"/>
    <n v="32"/>
    <x v="1"/>
    <x v="1"/>
    <s v="Travel_Rarely"/>
    <n v="1093"/>
    <x v="1"/>
    <x v="11"/>
    <x v="3"/>
    <x v="1"/>
    <n v="1"/>
    <n v="125"/>
    <x v="2"/>
    <x v="0"/>
    <n v="87"/>
    <n v="3"/>
    <x v="1"/>
    <x v="5"/>
    <x v="0"/>
    <x v="0"/>
    <x v="437"/>
    <x v="1"/>
    <n v="24301"/>
    <n v="1"/>
    <s v="Y"/>
    <s v="No"/>
    <n v="16"/>
    <x v="1"/>
    <n v="1"/>
    <n v="80"/>
    <n v="0"/>
    <n v="12"/>
    <n v="0"/>
    <x v="0"/>
    <n v="5"/>
    <n v="7"/>
    <d v="2026-04-10T00:00:00"/>
    <x v="16"/>
    <s v="2026"/>
    <s v="April"/>
    <n v="10"/>
    <n v="3873"/>
    <n v="6"/>
    <n v="2"/>
    <s v="No"/>
  </r>
  <r>
    <s v="RM102"/>
    <n v="32"/>
    <x v="1"/>
    <x v="1"/>
    <s v="Travel_Rarely"/>
    <n v="827"/>
    <x v="0"/>
    <x v="4"/>
    <x v="2"/>
    <x v="0"/>
    <n v="1"/>
    <n v="134"/>
    <x v="1"/>
    <x v="0"/>
    <n v="71"/>
    <n v="3"/>
    <x v="0"/>
    <x v="2"/>
    <x v="3"/>
    <x v="0"/>
    <x v="421"/>
    <x v="0"/>
    <n v="15178"/>
    <n v="1"/>
    <s v="Y"/>
    <s v="No"/>
    <n v="13"/>
    <x v="1"/>
    <n v="4"/>
    <n v="80"/>
    <n v="0"/>
    <n v="1"/>
    <n v="2"/>
    <x v="0"/>
    <n v="0"/>
    <n v="0"/>
    <d v="2026-04-11T00:00:00"/>
    <x v="24"/>
    <s v="2026"/>
    <s v="April"/>
    <n v="7"/>
    <n v="2681"/>
    <n v="5"/>
    <n v="0"/>
    <s v="No"/>
  </r>
  <r>
    <s v="RM141"/>
    <n v="32"/>
    <x v="1"/>
    <x v="0"/>
    <s v="Travel_Rarely"/>
    <n v="1033"/>
    <x v="0"/>
    <x v="9"/>
    <x v="0"/>
    <x v="1"/>
    <n v="1"/>
    <n v="190"/>
    <x v="3"/>
    <x v="1"/>
    <n v="41"/>
    <n v="3"/>
    <x v="0"/>
    <x v="0"/>
    <x v="3"/>
    <x v="0"/>
    <x v="438"/>
    <x v="0"/>
    <n v="10224"/>
    <n v="7"/>
    <s v="Y"/>
    <s v="No"/>
    <n v="22"/>
    <x v="2"/>
    <n v="1"/>
    <n v="80"/>
    <n v="0"/>
    <n v="10"/>
    <n v="2"/>
    <x v="1"/>
    <n v="0"/>
    <m/>
    <d v="2026-04-12T00:00:00"/>
    <x v="18"/>
    <s v="2026"/>
    <s v="April"/>
    <n v="10"/>
    <n v="12672"/>
    <n v="9"/>
    <n v="0"/>
    <s v="No"/>
  </r>
  <r>
    <s v="RM145"/>
    <n v="32"/>
    <x v="1"/>
    <x v="1"/>
    <s v="Travel_Frequently"/>
    <n v="689"/>
    <x v="1"/>
    <x v="9"/>
    <x v="1"/>
    <x v="1"/>
    <n v="1"/>
    <n v="195"/>
    <x v="1"/>
    <x v="0"/>
    <n v="35"/>
    <n v="1"/>
    <x v="1"/>
    <x v="5"/>
    <x v="2"/>
    <x v="1"/>
    <x v="439"/>
    <x v="0"/>
    <n v="22812"/>
    <n v="0"/>
    <s v="Y"/>
    <s v="No"/>
    <n v="17"/>
    <x v="1"/>
    <n v="4"/>
    <n v="80"/>
    <n v="3"/>
    <n v="9"/>
    <n v="2"/>
    <x v="1"/>
    <n v="0"/>
    <m/>
    <d v="2026-04-13T00:00:00"/>
    <x v="32"/>
    <s v="2026"/>
    <s v="April"/>
    <n v="5"/>
    <n v="13089"/>
    <n v="4"/>
    <n v="4"/>
    <s v="No"/>
  </r>
  <r>
    <s v="RM155"/>
    <n v="32"/>
    <x v="1"/>
    <x v="1"/>
    <s v="Travel_Frequently"/>
    <n v="967"/>
    <x v="1"/>
    <x v="3"/>
    <x v="0"/>
    <x v="2"/>
    <n v="1"/>
    <n v="207"/>
    <x v="2"/>
    <x v="1"/>
    <n v="43"/>
    <n v="3"/>
    <x v="2"/>
    <x v="5"/>
    <x v="2"/>
    <x v="0"/>
    <x v="440"/>
    <x v="1"/>
    <n v="15589"/>
    <n v="1"/>
    <s v="Y"/>
    <s v="No"/>
    <n v="14"/>
    <x v="1"/>
    <n v="4"/>
    <n v="80"/>
    <n v="0"/>
    <n v="9"/>
    <n v="2"/>
    <x v="0"/>
    <n v="3"/>
    <n v="7"/>
    <d v="2026-04-14T00:00:00"/>
    <x v="20"/>
    <s v="2026"/>
    <s v="April"/>
    <n v="16"/>
    <n v="17561"/>
    <n v="1"/>
    <n v="1"/>
    <s v="No"/>
  </r>
  <r>
    <s v="RM170"/>
    <n v="32"/>
    <x v="1"/>
    <x v="1"/>
    <s v="Travel_Rarely"/>
    <n v="120"/>
    <x v="0"/>
    <x v="11"/>
    <x v="4"/>
    <x v="0"/>
    <n v="1"/>
    <n v="231"/>
    <x v="0"/>
    <x v="0"/>
    <n v="43"/>
    <n v="3"/>
    <x v="0"/>
    <x v="2"/>
    <x v="0"/>
    <x v="0"/>
    <x v="441"/>
    <x v="0"/>
    <n v="12430"/>
    <n v="3"/>
    <s v="Y"/>
    <s v="No"/>
    <n v="20"/>
    <x v="2"/>
    <n v="1"/>
    <n v="80"/>
    <n v="0"/>
    <n v="8"/>
    <n v="2"/>
    <x v="0"/>
    <n v="1"/>
    <n v="4"/>
    <d v="2026-04-15T00:00:00"/>
    <x v="2"/>
    <s v="2026"/>
    <s v="April"/>
    <n v="8"/>
    <n v="15717"/>
    <n v="4"/>
    <n v="2"/>
    <s v="No"/>
  </r>
  <r>
    <s v="RM211"/>
    <n v="32"/>
    <x v="1"/>
    <x v="0"/>
    <s v="Travel_Rarely"/>
    <n v="1045"/>
    <x v="1"/>
    <x v="12"/>
    <x v="3"/>
    <x v="1"/>
    <n v="1"/>
    <n v="291"/>
    <x v="1"/>
    <x v="0"/>
    <n v="32"/>
    <n v="1"/>
    <x v="2"/>
    <x v="5"/>
    <x v="2"/>
    <x v="2"/>
    <x v="442"/>
    <x v="2"/>
    <n v="25812"/>
    <n v="1"/>
    <s v="Y"/>
    <s v="No"/>
    <n v="11"/>
    <x v="1"/>
    <n v="3"/>
    <n v="80"/>
    <n v="0"/>
    <n v="14"/>
    <n v="2"/>
    <x v="3"/>
    <n v="9"/>
    <m/>
    <d v="2026-04-16T00:00:00"/>
    <x v="17"/>
    <s v="2026"/>
    <s v="April"/>
    <n v="27"/>
    <n v="20598"/>
    <n v="4"/>
    <n v="3"/>
    <s v="No"/>
  </r>
  <r>
    <s v="RM239"/>
    <n v="32"/>
    <x v="1"/>
    <x v="1"/>
    <s v="Travel_Rarely"/>
    <n v="1401"/>
    <x v="1"/>
    <x v="12"/>
    <x v="1"/>
    <x v="0"/>
    <n v="1"/>
    <n v="330"/>
    <x v="0"/>
    <x v="1"/>
    <n v="56"/>
    <n v="3"/>
    <x v="0"/>
    <x v="1"/>
    <x v="1"/>
    <x v="2"/>
    <x v="443"/>
    <x v="0"/>
    <n v="20990"/>
    <n v="2"/>
    <s v="Y"/>
    <s v="No"/>
    <n v="11"/>
    <x v="1"/>
    <n v="1"/>
    <n v="80"/>
    <n v="1"/>
    <n v="6"/>
    <n v="5"/>
    <x v="0"/>
    <n v="1"/>
    <n v="2"/>
    <d v="2026-04-17T00:00:00"/>
    <x v="7"/>
    <s v="2026"/>
    <s v="April"/>
    <n v="1"/>
    <n v="3494"/>
    <n v="0"/>
    <n v="0"/>
    <s v="No"/>
  </r>
  <r>
    <s v="RM240"/>
    <n v="32"/>
    <x v="1"/>
    <x v="0"/>
    <s v="Travel_Rarely"/>
    <n v="515"/>
    <x v="0"/>
    <x v="4"/>
    <x v="0"/>
    <x v="0"/>
    <n v="1"/>
    <n v="331"/>
    <x v="1"/>
    <x v="0"/>
    <n v="62"/>
    <n v="2"/>
    <x v="0"/>
    <x v="0"/>
    <x v="0"/>
    <x v="0"/>
    <x v="444"/>
    <x v="0"/>
    <n v="9571"/>
    <n v="0"/>
    <s v="Y"/>
    <s v="Yes"/>
    <n v="14"/>
    <x v="1"/>
    <n v="4"/>
    <n v="80"/>
    <n v="0"/>
    <n v="4"/>
    <n v="2"/>
    <x v="2"/>
    <n v="1"/>
    <n v="2"/>
    <d v="2026-04-18T00:00:00"/>
    <x v="42"/>
    <s v="2026"/>
    <s v="April"/>
    <n v="1"/>
    <n v="7456"/>
    <n v="0"/>
    <n v="0"/>
    <s v="No"/>
  </r>
  <r>
    <s v="RM242"/>
    <n v="32"/>
    <x v="1"/>
    <x v="1"/>
    <s v="Non-Travel"/>
    <n v="976"/>
    <x v="1"/>
    <x v="20"/>
    <x v="3"/>
    <x v="2"/>
    <n v="1"/>
    <n v="333"/>
    <x v="0"/>
    <x v="0"/>
    <n v="100"/>
    <n v="3"/>
    <x v="1"/>
    <x v="5"/>
    <x v="2"/>
    <x v="2"/>
    <x v="445"/>
    <x v="0"/>
    <n v="12069"/>
    <n v="0"/>
    <s v="Y"/>
    <s v="No"/>
    <n v="18"/>
    <x v="1"/>
    <n v="1"/>
    <n v="80"/>
    <n v="0"/>
    <n v="4"/>
    <n v="2"/>
    <x v="0"/>
    <n v="2"/>
    <n v="2"/>
    <d v="2026-04-19T00:00:00"/>
    <x v="0"/>
    <s v="2026"/>
    <s v="April"/>
    <n v="4"/>
    <n v="17502"/>
    <n v="1"/>
    <n v="1"/>
    <s v="No"/>
  </r>
  <r>
    <s v="RM261"/>
    <n v="32"/>
    <x v="1"/>
    <x v="1"/>
    <s v="Travel_Frequently"/>
    <n v="1311"/>
    <x v="0"/>
    <x v="17"/>
    <x v="0"/>
    <x v="0"/>
    <n v="1"/>
    <n v="359"/>
    <x v="2"/>
    <x v="0"/>
    <n v="100"/>
    <n v="4"/>
    <x v="0"/>
    <x v="0"/>
    <x v="1"/>
    <x v="2"/>
    <x v="446"/>
    <x v="0"/>
    <n v="26062"/>
    <n v="1"/>
    <s v="Y"/>
    <s v="No"/>
    <n v="20"/>
    <x v="2"/>
    <n v="3"/>
    <n v="80"/>
    <n v="0"/>
    <n v="5"/>
    <n v="3"/>
    <x v="2"/>
    <n v="0"/>
    <n v="3"/>
    <d v="2026-04-20T00:00:00"/>
    <x v="9"/>
    <s v="2026"/>
    <s v="April"/>
    <n v="1"/>
    <n v="9239"/>
    <n v="0"/>
    <n v="0"/>
    <s v="No"/>
  </r>
  <r>
    <s v="RM263"/>
    <n v="32"/>
    <x v="1"/>
    <x v="1"/>
    <s v="Travel_Rarely"/>
    <n v="128"/>
    <x v="0"/>
    <x v="7"/>
    <x v="2"/>
    <x v="3"/>
    <n v="1"/>
    <n v="362"/>
    <x v="1"/>
    <x v="0"/>
    <n v="84"/>
    <n v="2"/>
    <x v="1"/>
    <x v="0"/>
    <x v="3"/>
    <x v="0"/>
    <x v="447"/>
    <x v="0"/>
    <n v="19737"/>
    <n v="4"/>
    <s v="Y"/>
    <s v="No"/>
    <n v="13"/>
    <x v="1"/>
    <n v="4"/>
    <n v="80"/>
    <n v="0"/>
    <n v="9"/>
    <n v="5"/>
    <x v="0"/>
    <n v="0"/>
    <n v="4"/>
    <d v="2026-04-21T00:00:00"/>
    <x v="27"/>
    <s v="2026"/>
    <s v="April"/>
    <n v="6"/>
    <n v="13116"/>
    <n v="2"/>
    <n v="0"/>
    <s v="No"/>
  </r>
  <r>
    <s v="RM307"/>
    <n v="32"/>
    <x v="1"/>
    <x v="1"/>
    <s v="Travel_Rarely"/>
    <n v="906"/>
    <x v="1"/>
    <x v="17"/>
    <x v="0"/>
    <x v="0"/>
    <n v="1"/>
    <n v="420"/>
    <x v="1"/>
    <x v="0"/>
    <n v="91"/>
    <n v="2"/>
    <x v="1"/>
    <x v="5"/>
    <x v="0"/>
    <x v="2"/>
    <x v="448"/>
    <x v="1"/>
    <n v="16985"/>
    <n v="1"/>
    <s v="Y"/>
    <s v="No"/>
    <n v="14"/>
    <x v="1"/>
    <n v="3"/>
    <n v="80"/>
    <n v="1"/>
    <n v="13"/>
    <n v="3"/>
    <x v="3"/>
    <n v="4"/>
    <n v="8"/>
    <d v="2026-04-22T00:00:00"/>
    <x v="18"/>
    <s v="2026"/>
    <s v="April"/>
    <n v="9"/>
    <n v="4552"/>
    <n v="5"/>
    <n v="2"/>
    <s v="No"/>
  </r>
  <r>
    <s v="RM320"/>
    <n v="32"/>
    <x v="1"/>
    <x v="0"/>
    <s v="Travel_Rarely"/>
    <n v="588"/>
    <x v="1"/>
    <x v="3"/>
    <x v="1"/>
    <x v="3"/>
    <n v="1"/>
    <n v="436"/>
    <x v="0"/>
    <x v="1"/>
    <n v="65"/>
    <n v="2"/>
    <x v="1"/>
    <x v="5"/>
    <x v="1"/>
    <x v="2"/>
    <x v="449"/>
    <x v="1"/>
    <n v="24624"/>
    <n v="1"/>
    <s v="Y"/>
    <s v="Yes"/>
    <n v="11"/>
    <x v="1"/>
    <n v="4"/>
    <n v="80"/>
    <n v="0"/>
    <n v="13"/>
    <n v="2"/>
    <x v="0"/>
    <n v="11"/>
    <n v="9"/>
    <d v="2026-04-23T00:00:00"/>
    <x v="29"/>
    <s v="2026"/>
    <s v="April"/>
    <n v="23"/>
    <n v="2793"/>
    <n v="11"/>
    <n v="2"/>
    <s v="No"/>
  </r>
  <r>
    <s v="RM323"/>
    <n v="32"/>
    <x v="1"/>
    <x v="1"/>
    <s v="Travel_Rarely"/>
    <n v="1018"/>
    <x v="0"/>
    <x v="7"/>
    <x v="3"/>
    <x v="1"/>
    <n v="1"/>
    <n v="439"/>
    <x v="3"/>
    <x v="1"/>
    <n v="74"/>
    <n v="4"/>
    <x v="1"/>
    <x v="2"/>
    <x v="2"/>
    <x v="0"/>
    <x v="450"/>
    <x v="1"/>
    <n v="10557"/>
    <n v="7"/>
    <s v="Y"/>
    <s v="No"/>
    <n v="16"/>
    <x v="1"/>
    <n v="3"/>
    <n v="80"/>
    <n v="0"/>
    <n v="10"/>
    <n v="0"/>
    <x v="3"/>
    <n v="0"/>
    <n v="7"/>
    <d v="2026-04-24T00:00:00"/>
    <x v="28"/>
    <s v="2026"/>
    <s v="April"/>
    <n v="10"/>
    <n v="19180"/>
    <n v="5"/>
    <n v="1"/>
    <s v="No"/>
  </r>
  <r>
    <s v="RM352"/>
    <n v="32"/>
    <x v="1"/>
    <x v="1"/>
    <s v="Travel_Rarely"/>
    <n v="1062"/>
    <x v="0"/>
    <x v="7"/>
    <x v="0"/>
    <x v="1"/>
    <n v="1"/>
    <n v="471"/>
    <x v="0"/>
    <x v="1"/>
    <n v="75"/>
    <n v="3"/>
    <x v="0"/>
    <x v="0"/>
    <x v="1"/>
    <x v="2"/>
    <x v="451"/>
    <x v="0"/>
    <n v="3956"/>
    <n v="1"/>
    <s v="Y"/>
    <s v="No"/>
    <n v="13"/>
    <x v="1"/>
    <n v="3"/>
    <n v="80"/>
    <n v="1"/>
    <n v="8"/>
    <n v="4"/>
    <x v="0"/>
    <n v="0"/>
    <n v="7"/>
    <d v="2026-04-25T00:00:00"/>
    <x v="17"/>
    <s v="2026"/>
    <s v="April"/>
    <n v="0"/>
    <n v="20120"/>
    <n v="0"/>
    <n v="0"/>
    <s v="No"/>
  </r>
  <r>
    <s v="RM470"/>
    <n v="32"/>
    <x v="1"/>
    <x v="0"/>
    <s v="Non-Travel"/>
    <n v="1474"/>
    <x v="1"/>
    <x v="13"/>
    <x v="3"/>
    <x v="4"/>
    <n v="1"/>
    <n v="631"/>
    <x v="1"/>
    <x v="0"/>
    <n v="60"/>
    <n v="4"/>
    <x v="1"/>
    <x v="5"/>
    <x v="0"/>
    <x v="2"/>
    <x v="452"/>
    <x v="0"/>
    <n v="23914"/>
    <n v="8"/>
    <s v="Y"/>
    <s v="No"/>
    <n v="12"/>
    <x v="1"/>
    <n v="4"/>
    <n v="80"/>
    <n v="0"/>
    <n v="6"/>
    <n v="2"/>
    <x v="0"/>
    <n v="1"/>
    <n v="2"/>
    <d v="2026-04-26T00:00:00"/>
    <x v="13"/>
    <s v="2026"/>
    <s v="April"/>
    <n v="15"/>
    <n v="7142"/>
    <n v="1"/>
    <n v="1"/>
    <s v="No"/>
  </r>
  <r>
    <s v="RM501"/>
    <n v="32"/>
    <x v="1"/>
    <x v="0"/>
    <s v="Travel_Rarely"/>
    <n v="646"/>
    <x v="0"/>
    <x v="9"/>
    <x v="3"/>
    <x v="0"/>
    <n v="1"/>
    <n v="679"/>
    <x v="3"/>
    <x v="1"/>
    <n v="92"/>
    <n v="3"/>
    <x v="1"/>
    <x v="2"/>
    <x v="2"/>
    <x v="2"/>
    <x v="453"/>
    <x v="1"/>
    <n v="18089"/>
    <n v="1"/>
    <s v="Y"/>
    <s v="Yes"/>
    <n v="12"/>
    <x v="1"/>
    <n v="4"/>
    <n v="80"/>
    <n v="1"/>
    <n v="6"/>
    <n v="2"/>
    <x v="3"/>
    <n v="0"/>
    <n v="5"/>
    <d v="2026-04-27T00:00:00"/>
    <x v="32"/>
    <s v="2026"/>
    <s v="April"/>
    <n v="17"/>
    <n v="12146"/>
    <n v="0"/>
    <n v="0"/>
    <s v="No"/>
  </r>
  <r>
    <s v="RM528"/>
    <n v="32"/>
    <x v="1"/>
    <x v="1"/>
    <s v="Travel_Rarely"/>
    <n v="929"/>
    <x v="1"/>
    <x v="1"/>
    <x v="0"/>
    <x v="2"/>
    <n v="1"/>
    <n v="722"/>
    <x v="1"/>
    <x v="0"/>
    <n v="55"/>
    <n v="3"/>
    <x v="1"/>
    <x v="5"/>
    <x v="2"/>
    <x v="0"/>
    <x v="454"/>
    <x v="1"/>
    <n v="21703"/>
    <n v="1"/>
    <s v="Y"/>
    <s v="No"/>
    <n v="12"/>
    <x v="1"/>
    <n v="4"/>
    <n v="80"/>
    <n v="0"/>
    <n v="10"/>
    <n v="2"/>
    <x v="3"/>
    <n v="0"/>
    <n v="8"/>
    <d v="2026-04-28T00:00:00"/>
    <x v="10"/>
    <s v="2026"/>
    <s v="April"/>
    <n v="3"/>
    <n v="19210"/>
    <n v="3"/>
    <n v="3"/>
    <s v="No"/>
  </r>
  <r>
    <s v="RM532"/>
    <n v="32"/>
    <x v="1"/>
    <x v="1"/>
    <s v="Travel_Rarely"/>
    <n v="1018"/>
    <x v="0"/>
    <x v="0"/>
    <x v="1"/>
    <x v="0"/>
    <n v="1"/>
    <n v="727"/>
    <x v="0"/>
    <x v="1"/>
    <n v="39"/>
    <n v="3"/>
    <x v="2"/>
    <x v="7"/>
    <x v="2"/>
    <x v="0"/>
    <x v="455"/>
    <x v="2"/>
    <n v="19373"/>
    <n v="3"/>
    <s v="Y"/>
    <s v="No"/>
    <n v="15"/>
    <x v="1"/>
    <n v="4"/>
    <n v="80"/>
    <n v="0"/>
    <n v="10"/>
    <n v="6"/>
    <x v="0"/>
    <n v="7"/>
    <n v="7"/>
    <d v="2026-04-29T00:00:00"/>
    <x v="15"/>
    <s v="2026"/>
    <s v="April"/>
    <n v="0"/>
    <n v="13981"/>
    <n v="0"/>
    <n v="0"/>
    <s v="No"/>
  </r>
  <r>
    <s v="RM559"/>
    <n v="32"/>
    <x v="1"/>
    <x v="1"/>
    <s v="Travel_Frequently"/>
    <n v="430"/>
    <x v="0"/>
    <x v="22"/>
    <x v="3"/>
    <x v="0"/>
    <n v="1"/>
    <n v="772"/>
    <x v="3"/>
    <x v="0"/>
    <n v="80"/>
    <n v="3"/>
    <x v="1"/>
    <x v="0"/>
    <x v="2"/>
    <x v="2"/>
    <x v="456"/>
    <x v="1"/>
    <n v="21146"/>
    <n v="1"/>
    <s v="Y"/>
    <s v="No"/>
    <n v="15"/>
    <x v="1"/>
    <n v="4"/>
    <n v="80"/>
    <n v="2"/>
    <n v="10"/>
    <n v="2"/>
    <x v="0"/>
    <n v="4"/>
    <n v="7"/>
    <d v="2026-04-30T00:00:00"/>
    <x v="30"/>
    <s v="2026"/>
    <s v="April"/>
    <n v="32"/>
    <n v="16131"/>
    <n v="6"/>
    <n v="6"/>
    <s v="No"/>
  </r>
  <r>
    <s v="RM601"/>
    <n v="32"/>
    <x v="1"/>
    <x v="1"/>
    <s v="Travel_Rarely"/>
    <n v="859"/>
    <x v="0"/>
    <x v="12"/>
    <x v="0"/>
    <x v="0"/>
    <n v="1"/>
    <n v="830"/>
    <x v="0"/>
    <x v="1"/>
    <n v="98"/>
    <n v="2"/>
    <x v="1"/>
    <x v="4"/>
    <x v="0"/>
    <x v="2"/>
    <x v="435"/>
    <x v="1"/>
    <n v="19124"/>
    <n v="1"/>
    <s v="Y"/>
    <s v="No"/>
    <n v="12"/>
    <x v="1"/>
    <n v="3"/>
    <n v="80"/>
    <n v="1"/>
    <n v="14"/>
    <n v="3"/>
    <x v="0"/>
    <n v="6"/>
    <n v="8"/>
    <d v="2026-05-01T00:00:00"/>
    <x v="23"/>
    <s v="2026"/>
    <s v="May"/>
    <n v="21"/>
    <n v="20218"/>
    <n v="16"/>
    <n v="14"/>
    <s v="No"/>
  </r>
  <r>
    <s v="RM623"/>
    <n v="32"/>
    <x v="1"/>
    <x v="1"/>
    <s v="Travel_Rarely"/>
    <n v="117"/>
    <x v="1"/>
    <x v="25"/>
    <x v="3"/>
    <x v="0"/>
    <n v="1"/>
    <n v="859"/>
    <x v="2"/>
    <x v="0"/>
    <n v="73"/>
    <n v="3"/>
    <x v="1"/>
    <x v="5"/>
    <x v="2"/>
    <x v="1"/>
    <x v="457"/>
    <x v="0"/>
    <n v="9250"/>
    <n v="2"/>
    <s v="Y"/>
    <s v="No"/>
    <n v="11"/>
    <x v="1"/>
    <n v="3"/>
    <n v="80"/>
    <n v="1"/>
    <n v="8"/>
    <n v="3"/>
    <x v="3"/>
    <n v="0"/>
    <n v="3"/>
    <d v="2026-05-02T00:00:00"/>
    <x v="39"/>
    <s v="2026"/>
    <s v="May"/>
    <n v="23"/>
    <n v="22429"/>
    <n v="13"/>
    <n v="3"/>
    <s v="No"/>
  </r>
  <r>
    <s v="RM627"/>
    <n v="32"/>
    <x v="1"/>
    <x v="1"/>
    <s v="Travel_Rarely"/>
    <n v="638"/>
    <x v="0"/>
    <x v="3"/>
    <x v="1"/>
    <x v="1"/>
    <n v="1"/>
    <n v="865"/>
    <x v="0"/>
    <x v="1"/>
    <n v="91"/>
    <n v="4"/>
    <x v="1"/>
    <x v="2"/>
    <x v="0"/>
    <x v="2"/>
    <x v="458"/>
    <x v="1"/>
    <n v="22162"/>
    <n v="5"/>
    <s v="Y"/>
    <s v="No"/>
    <n v="12"/>
    <x v="1"/>
    <n v="3"/>
    <n v="80"/>
    <n v="1"/>
    <n v="9"/>
    <n v="3"/>
    <x v="3"/>
    <n v="1"/>
    <n v="3"/>
    <d v="2026-05-03T00:00:00"/>
    <x v="16"/>
    <s v="2026"/>
    <s v="May"/>
    <n v="6"/>
    <n v="16748"/>
    <n v="2"/>
    <n v="0"/>
    <s v="No"/>
  </r>
  <r>
    <s v="RM638"/>
    <n v="32"/>
    <x v="1"/>
    <x v="1"/>
    <s v="Non-Travel"/>
    <n v="300"/>
    <x v="0"/>
    <x v="4"/>
    <x v="0"/>
    <x v="0"/>
    <n v="1"/>
    <n v="882"/>
    <x v="1"/>
    <x v="0"/>
    <n v="61"/>
    <n v="3"/>
    <x v="0"/>
    <x v="0"/>
    <x v="2"/>
    <x v="1"/>
    <x v="459"/>
    <x v="0"/>
    <n v="9148"/>
    <n v="0"/>
    <s v="Y"/>
    <s v="No"/>
    <n v="12"/>
    <x v="1"/>
    <n v="2"/>
    <n v="80"/>
    <n v="1"/>
    <n v="4"/>
    <n v="2"/>
    <x v="0"/>
    <n v="0"/>
    <n v="2"/>
    <d v="2026-05-04T00:00:00"/>
    <x v="30"/>
    <s v="2026"/>
    <s v="May"/>
    <n v="30"/>
    <n v="4545"/>
    <n v="23"/>
    <n v="9"/>
    <s v="No"/>
  </r>
  <r>
    <s v="RM642"/>
    <n v="32"/>
    <x v="1"/>
    <x v="1"/>
    <s v="Travel_Frequently"/>
    <n v="379"/>
    <x v="1"/>
    <x v="2"/>
    <x v="1"/>
    <x v="0"/>
    <n v="1"/>
    <n v="889"/>
    <x v="2"/>
    <x v="0"/>
    <n v="48"/>
    <n v="3"/>
    <x v="1"/>
    <x v="5"/>
    <x v="1"/>
    <x v="2"/>
    <x v="460"/>
    <x v="1"/>
    <n v="8891"/>
    <n v="1"/>
    <s v="Y"/>
    <s v="No"/>
    <n v="14"/>
    <x v="1"/>
    <n v="4"/>
    <n v="80"/>
    <n v="1"/>
    <n v="10"/>
    <n v="3"/>
    <x v="0"/>
    <n v="5"/>
    <n v="3"/>
    <d v="2026-05-05T00:00:00"/>
    <x v="40"/>
    <s v="2026"/>
    <s v="May"/>
    <n v="15"/>
    <n v="3249"/>
    <n v="0"/>
    <n v="0"/>
    <s v="No"/>
  </r>
  <r>
    <s v="RM657"/>
    <n v="32"/>
    <x v="1"/>
    <x v="0"/>
    <s v="Travel_Rarely"/>
    <n v="374"/>
    <x v="0"/>
    <x v="10"/>
    <x v="3"/>
    <x v="0"/>
    <n v="1"/>
    <n v="911"/>
    <x v="3"/>
    <x v="0"/>
    <n v="87"/>
    <n v="3"/>
    <x v="0"/>
    <x v="0"/>
    <x v="2"/>
    <x v="0"/>
    <x v="461"/>
    <x v="0"/>
    <n v="18016"/>
    <n v="1"/>
    <s v="Y"/>
    <s v="Yes"/>
    <n v="24"/>
    <x v="2"/>
    <n v="3"/>
    <n v="80"/>
    <n v="0"/>
    <n v="1"/>
    <n v="2"/>
    <x v="2"/>
    <n v="0"/>
    <n v="1"/>
    <d v="2026-05-06T00:00:00"/>
    <x v="26"/>
    <s v="2026"/>
    <s v="May"/>
    <n v="15"/>
    <n v="13590"/>
    <n v="8"/>
    <n v="5"/>
    <s v="No"/>
  </r>
  <r>
    <s v="RM683"/>
    <n v="32"/>
    <x v="1"/>
    <x v="1"/>
    <s v="Non-Travel"/>
    <n v="1184"/>
    <x v="0"/>
    <x v="4"/>
    <x v="0"/>
    <x v="0"/>
    <n v="1"/>
    <n v="951"/>
    <x v="0"/>
    <x v="1"/>
    <n v="70"/>
    <n v="2"/>
    <x v="0"/>
    <x v="0"/>
    <x v="1"/>
    <x v="2"/>
    <x v="462"/>
    <x v="0"/>
    <n v="3974"/>
    <n v="6"/>
    <s v="Y"/>
    <s v="No"/>
    <n v="20"/>
    <x v="2"/>
    <n v="3"/>
    <n v="80"/>
    <n v="0"/>
    <n v="5"/>
    <n v="3"/>
    <x v="0"/>
    <n v="0"/>
    <n v="2"/>
    <d v="2026-05-07T00:00:00"/>
    <x v="22"/>
    <s v="2026"/>
    <s v="May"/>
    <n v="1"/>
    <n v="10209"/>
    <n v="0"/>
    <n v="0"/>
    <s v="No"/>
  </r>
  <r>
    <s v="RM693"/>
    <n v="32"/>
    <x v="1"/>
    <x v="1"/>
    <s v="Travel_Rarely"/>
    <n v="498"/>
    <x v="0"/>
    <x v="0"/>
    <x v="3"/>
    <x v="1"/>
    <n v="1"/>
    <n v="966"/>
    <x v="0"/>
    <x v="1"/>
    <n v="93"/>
    <n v="3"/>
    <x v="1"/>
    <x v="4"/>
    <x v="3"/>
    <x v="2"/>
    <x v="463"/>
    <x v="1"/>
    <n v="13554"/>
    <n v="1"/>
    <s v="Y"/>
    <s v="No"/>
    <n v="12"/>
    <x v="1"/>
    <n v="3"/>
    <n v="80"/>
    <n v="1"/>
    <n v="8"/>
    <n v="2"/>
    <x v="1"/>
    <n v="6"/>
    <n v="3"/>
    <d v="2026-05-08T00:00:00"/>
    <x v="1"/>
    <s v="2026"/>
    <s v="May"/>
    <n v="33"/>
    <n v="18470"/>
    <n v="22"/>
    <n v="10"/>
    <s v="No"/>
  </r>
  <r>
    <s v="RM757"/>
    <n v="32"/>
    <x v="1"/>
    <x v="1"/>
    <s v="Non-Travel"/>
    <n v="1109"/>
    <x v="0"/>
    <x v="26"/>
    <x v="3"/>
    <x v="1"/>
    <n v="1"/>
    <n v="1046"/>
    <x v="1"/>
    <x v="1"/>
    <n v="69"/>
    <n v="3"/>
    <x v="0"/>
    <x v="0"/>
    <x v="0"/>
    <x v="0"/>
    <x v="311"/>
    <x v="0"/>
    <n v="11135"/>
    <n v="9"/>
    <s v="Y"/>
    <s v="No"/>
    <n v="12"/>
    <x v="1"/>
    <n v="2"/>
    <n v="80"/>
    <n v="0"/>
    <n v="10"/>
    <n v="2"/>
    <x v="0"/>
    <n v="7"/>
    <n v="7"/>
    <d v="2026-05-09T00:00:00"/>
    <x v="2"/>
    <s v="2026"/>
    <s v="May"/>
    <n v="2"/>
    <n v="21659"/>
    <n v="1"/>
    <n v="0"/>
    <s v="No"/>
  </r>
  <r>
    <s v="RM851"/>
    <n v="32"/>
    <x v="1"/>
    <x v="1"/>
    <s v="Non-Travel"/>
    <n v="862"/>
    <x v="1"/>
    <x v="7"/>
    <x v="2"/>
    <x v="0"/>
    <n v="1"/>
    <n v="1190"/>
    <x v="0"/>
    <x v="1"/>
    <n v="76"/>
    <n v="3"/>
    <x v="0"/>
    <x v="1"/>
    <x v="3"/>
    <x v="1"/>
    <x v="464"/>
    <x v="0"/>
    <n v="14947"/>
    <n v="1"/>
    <s v="Y"/>
    <s v="No"/>
    <n v="12"/>
    <x v="1"/>
    <n v="3"/>
    <n v="80"/>
    <n v="3"/>
    <n v="1"/>
    <n v="3"/>
    <x v="0"/>
    <n v="0"/>
    <n v="0"/>
    <d v="2026-05-10T00:00:00"/>
    <x v="37"/>
    <s v="2026"/>
    <s v="May"/>
    <n v="4"/>
    <n v="17968"/>
    <n v="1"/>
    <n v="1"/>
    <s v="No"/>
  </r>
  <r>
    <s v="RM881"/>
    <n v="32"/>
    <x v="1"/>
    <x v="1"/>
    <s v="Travel_Frequently"/>
    <n v="116"/>
    <x v="0"/>
    <x v="25"/>
    <x v="0"/>
    <x v="4"/>
    <n v="1"/>
    <n v="1234"/>
    <x v="0"/>
    <x v="1"/>
    <n v="77"/>
    <n v="2"/>
    <x v="0"/>
    <x v="0"/>
    <x v="1"/>
    <x v="2"/>
    <x v="465"/>
    <x v="0"/>
    <n v="7331"/>
    <n v="1"/>
    <s v="Y"/>
    <s v="No"/>
    <n v="20"/>
    <x v="2"/>
    <n v="3"/>
    <n v="80"/>
    <n v="1"/>
    <n v="2"/>
    <n v="2"/>
    <x v="0"/>
    <n v="2"/>
    <n v="2"/>
    <d v="2026-05-11T00:00:00"/>
    <x v="1"/>
    <s v="2026"/>
    <s v="May"/>
    <n v="8"/>
    <n v="12889"/>
    <n v="3"/>
    <n v="2"/>
    <s v="No"/>
  </r>
  <r>
    <s v="RM882"/>
    <n v="32"/>
    <x v="1"/>
    <x v="0"/>
    <s v="Travel_Frequently"/>
    <n v="1316"/>
    <x v="0"/>
    <x v="7"/>
    <x v="1"/>
    <x v="0"/>
    <n v="1"/>
    <n v="1235"/>
    <x v="1"/>
    <x v="1"/>
    <n v="38"/>
    <n v="3"/>
    <x v="1"/>
    <x v="2"/>
    <x v="0"/>
    <x v="0"/>
    <x v="466"/>
    <x v="0"/>
    <n v="2338"/>
    <n v="4"/>
    <s v="Y"/>
    <s v="Yes"/>
    <n v="14"/>
    <x v="1"/>
    <n v="4"/>
    <n v="80"/>
    <n v="0"/>
    <n v="10"/>
    <n v="2"/>
    <x v="0"/>
    <n v="0"/>
    <n v="7"/>
    <d v="2026-05-12T00:00:00"/>
    <x v="28"/>
    <s v="2026"/>
    <s v="May"/>
    <n v="14"/>
    <n v="5589"/>
    <n v="6"/>
    <n v="3"/>
    <s v="No"/>
  </r>
  <r>
    <s v="RM936"/>
    <n v="32"/>
    <x v="1"/>
    <x v="1"/>
    <s v="Travel_Rarely"/>
    <n v="604"/>
    <x v="1"/>
    <x v="3"/>
    <x v="0"/>
    <x v="1"/>
    <n v="1"/>
    <n v="1304"/>
    <x v="0"/>
    <x v="0"/>
    <n v="56"/>
    <n v="4"/>
    <x v="1"/>
    <x v="5"/>
    <x v="2"/>
    <x v="2"/>
    <x v="467"/>
    <x v="1"/>
    <n v="11693"/>
    <n v="1"/>
    <s v="Y"/>
    <s v="No"/>
    <n v="15"/>
    <x v="1"/>
    <n v="3"/>
    <n v="80"/>
    <n v="2"/>
    <n v="10"/>
    <n v="4"/>
    <x v="1"/>
    <n v="0"/>
    <n v="8"/>
    <d v="2026-05-13T00:00:00"/>
    <x v="29"/>
    <s v="2026"/>
    <s v="May"/>
    <n v="0"/>
    <n v="5948"/>
    <n v="0"/>
    <n v="0"/>
    <s v="No"/>
  </r>
  <r>
    <s v="RM940"/>
    <n v="32"/>
    <x v="1"/>
    <x v="0"/>
    <s v="Travel_Rarely"/>
    <n v="1089"/>
    <x v="0"/>
    <x v="17"/>
    <x v="1"/>
    <x v="0"/>
    <n v="1"/>
    <n v="1309"/>
    <x v="1"/>
    <x v="0"/>
    <n v="79"/>
    <n v="3"/>
    <x v="1"/>
    <x v="0"/>
    <x v="0"/>
    <x v="2"/>
    <x v="468"/>
    <x v="0"/>
    <n v="22845"/>
    <n v="1"/>
    <s v="Y"/>
    <s v="No"/>
    <n v="18"/>
    <x v="1"/>
    <n v="1"/>
    <n v="80"/>
    <n v="1"/>
    <n v="10"/>
    <n v="3"/>
    <x v="0"/>
    <n v="1"/>
    <n v="1"/>
    <d v="2026-05-14T00:00:00"/>
    <x v="12"/>
    <s v="2026"/>
    <s v="May"/>
    <n v="14"/>
    <n v="3603"/>
    <n v="10"/>
    <n v="10"/>
    <s v="No"/>
  </r>
  <r>
    <s v="RM992"/>
    <n v="32"/>
    <x v="1"/>
    <x v="0"/>
    <s v="Travel_Rarely"/>
    <n v="499"/>
    <x v="1"/>
    <x v="7"/>
    <x v="2"/>
    <x v="2"/>
    <n v="1"/>
    <n v="1396"/>
    <x v="0"/>
    <x v="0"/>
    <n v="36"/>
    <n v="3"/>
    <x v="1"/>
    <x v="5"/>
    <x v="1"/>
    <x v="2"/>
    <x v="469"/>
    <x v="0"/>
    <n v="20497"/>
    <n v="0"/>
    <s v="Y"/>
    <s v="Yes"/>
    <n v="13"/>
    <x v="1"/>
    <n v="1"/>
    <n v="80"/>
    <n v="3"/>
    <n v="4"/>
    <n v="3"/>
    <x v="3"/>
    <n v="1"/>
    <n v="2"/>
    <d v="2026-05-15T00:00:00"/>
    <x v="41"/>
    <s v="2026"/>
    <s v="May"/>
    <n v="28"/>
    <n v="8910"/>
    <n v="12"/>
    <n v="0"/>
    <s v="No"/>
  </r>
  <r>
    <s v="RM1027"/>
    <n v="32"/>
    <x v="1"/>
    <x v="1"/>
    <s v="Travel_Rarely"/>
    <n v="601"/>
    <x v="1"/>
    <x v="17"/>
    <x v="4"/>
    <x v="2"/>
    <n v="1"/>
    <n v="1446"/>
    <x v="1"/>
    <x v="0"/>
    <n v="97"/>
    <n v="3"/>
    <x v="1"/>
    <x v="5"/>
    <x v="2"/>
    <x v="2"/>
    <x v="470"/>
    <x v="1"/>
    <n v="23343"/>
    <n v="4"/>
    <s v="Y"/>
    <s v="No"/>
    <n v="12"/>
    <x v="1"/>
    <n v="3"/>
    <n v="80"/>
    <n v="1"/>
    <n v="7"/>
    <n v="3"/>
    <x v="3"/>
    <n v="0"/>
    <n v="3"/>
    <d v="2026-05-16T00:00:00"/>
    <x v="41"/>
    <s v="2026"/>
    <s v="May"/>
    <n v="12"/>
    <n v="23504"/>
    <n v="7"/>
    <n v="7"/>
    <s v="No"/>
  </r>
  <r>
    <s v="RM1076"/>
    <n v="32"/>
    <x v="1"/>
    <x v="1"/>
    <s v="Travel_Rarely"/>
    <n v="495"/>
    <x v="0"/>
    <x v="1"/>
    <x v="0"/>
    <x v="1"/>
    <n v="1"/>
    <n v="1516"/>
    <x v="0"/>
    <x v="0"/>
    <n v="64"/>
    <n v="3"/>
    <x v="2"/>
    <x v="8"/>
    <x v="2"/>
    <x v="0"/>
    <x v="471"/>
    <x v="2"/>
    <n v="21072"/>
    <n v="2"/>
    <s v="Y"/>
    <s v="No"/>
    <n v="25"/>
    <x v="2"/>
    <n v="2"/>
    <n v="80"/>
    <n v="0"/>
    <n v="10"/>
    <n v="5"/>
    <x v="1"/>
    <n v="0"/>
    <n v="0"/>
    <d v="2026-05-17T00:00:00"/>
    <x v="17"/>
    <s v="2026"/>
    <s v="May"/>
    <n v="24"/>
    <n v="13865"/>
    <n v="0"/>
    <n v="0"/>
    <s v="No"/>
  </r>
  <r>
    <s v="RM1102"/>
    <n v="32"/>
    <x v="1"/>
    <x v="1"/>
    <s v="Travel_Rarely"/>
    <n v="824"/>
    <x v="0"/>
    <x v="2"/>
    <x v="1"/>
    <x v="0"/>
    <n v="1"/>
    <n v="1555"/>
    <x v="1"/>
    <x v="1"/>
    <n v="67"/>
    <n v="2"/>
    <x v="1"/>
    <x v="2"/>
    <x v="1"/>
    <x v="2"/>
    <x v="472"/>
    <x v="1"/>
    <n v="15624"/>
    <n v="3"/>
    <s v="Y"/>
    <s v="No"/>
    <n v="12"/>
    <x v="1"/>
    <n v="1"/>
    <n v="80"/>
    <n v="1"/>
    <n v="12"/>
    <n v="2"/>
    <x v="0"/>
    <n v="2"/>
    <n v="5"/>
    <d v="2026-05-18T00:00:00"/>
    <x v="24"/>
    <s v="2026"/>
    <s v="May"/>
    <n v="5"/>
    <n v="7558"/>
    <n v="5"/>
    <n v="5"/>
    <s v="No"/>
  </r>
  <r>
    <s v="RM1114"/>
    <n v="32"/>
    <x v="1"/>
    <x v="1"/>
    <s v="Non-Travel"/>
    <n v="1200"/>
    <x v="0"/>
    <x v="4"/>
    <x v="3"/>
    <x v="3"/>
    <n v="1"/>
    <n v="1574"/>
    <x v="1"/>
    <x v="0"/>
    <n v="62"/>
    <n v="3"/>
    <x v="1"/>
    <x v="2"/>
    <x v="3"/>
    <x v="2"/>
    <x v="473"/>
    <x v="0"/>
    <n v="25174"/>
    <n v="4"/>
    <s v="Y"/>
    <s v="No"/>
    <n v="14"/>
    <x v="1"/>
    <n v="2"/>
    <n v="80"/>
    <n v="1"/>
    <n v="9"/>
    <n v="3"/>
    <x v="3"/>
    <n v="1"/>
    <n v="2"/>
    <d v="2026-05-19T00:00:00"/>
    <x v="1"/>
    <s v="2026"/>
    <s v="May"/>
    <n v="22"/>
    <n v="7552"/>
    <n v="18"/>
    <n v="12"/>
    <s v="No"/>
  </r>
  <r>
    <s v="RM1140"/>
    <n v="32"/>
    <x v="1"/>
    <x v="1"/>
    <s v="Travel_Rarely"/>
    <n v="634"/>
    <x v="0"/>
    <x v="2"/>
    <x v="3"/>
    <x v="4"/>
    <n v="1"/>
    <n v="1607"/>
    <x v="2"/>
    <x v="1"/>
    <n v="35"/>
    <n v="4"/>
    <x v="0"/>
    <x v="2"/>
    <x v="2"/>
    <x v="2"/>
    <x v="474"/>
    <x v="0"/>
    <n v="18783"/>
    <n v="3"/>
    <s v="Y"/>
    <s v="No"/>
    <n v="17"/>
    <x v="1"/>
    <n v="4"/>
    <n v="80"/>
    <n v="2"/>
    <n v="6"/>
    <n v="3"/>
    <x v="0"/>
    <n v="0"/>
    <n v="2"/>
    <d v="2026-05-20T00:00:00"/>
    <x v="30"/>
    <s v="2026"/>
    <s v="May"/>
    <n v="16"/>
    <n v="24512"/>
    <n v="3"/>
    <n v="0"/>
    <s v="No"/>
  </r>
  <r>
    <s v="RM1191"/>
    <n v="32"/>
    <x v="1"/>
    <x v="1"/>
    <s v="Travel_Rarely"/>
    <n v="977"/>
    <x v="0"/>
    <x v="7"/>
    <x v="0"/>
    <x v="1"/>
    <n v="1"/>
    <n v="1671"/>
    <x v="1"/>
    <x v="0"/>
    <n v="45"/>
    <n v="3"/>
    <x v="1"/>
    <x v="2"/>
    <x v="1"/>
    <x v="1"/>
    <x v="475"/>
    <x v="1"/>
    <n v="25518"/>
    <n v="0"/>
    <s v="Y"/>
    <s v="No"/>
    <n v="13"/>
    <x v="1"/>
    <n v="3"/>
    <n v="80"/>
    <n v="2"/>
    <n v="10"/>
    <n v="4"/>
    <x v="3"/>
    <n v="1"/>
    <n v="6"/>
    <d v="2026-05-21T00:00:00"/>
    <x v="2"/>
    <s v="2026"/>
    <s v="May"/>
    <n v="7"/>
    <n v="3538"/>
    <n v="3"/>
    <n v="1"/>
    <s v="No"/>
  </r>
  <r>
    <s v="RM1206"/>
    <n v="32"/>
    <x v="1"/>
    <x v="0"/>
    <s v="Travel_Rarely"/>
    <n v="1259"/>
    <x v="0"/>
    <x v="7"/>
    <x v="3"/>
    <x v="0"/>
    <n v="1"/>
    <n v="1692"/>
    <x v="1"/>
    <x v="0"/>
    <n v="95"/>
    <n v="3"/>
    <x v="0"/>
    <x v="0"/>
    <x v="1"/>
    <x v="0"/>
    <x v="476"/>
    <x v="0"/>
    <n v="24852"/>
    <n v="1"/>
    <s v="Y"/>
    <s v="No"/>
    <n v="12"/>
    <x v="1"/>
    <n v="1"/>
    <n v="80"/>
    <n v="0"/>
    <n v="1"/>
    <n v="2"/>
    <x v="0"/>
    <n v="0"/>
    <n v="0"/>
    <d v="2026-05-22T00:00:00"/>
    <x v="15"/>
    <s v="2026"/>
    <s v="May"/>
    <n v="9"/>
    <n v="18392"/>
    <n v="7"/>
    <n v="5"/>
    <s v="No"/>
  </r>
  <r>
    <s v="RM1227"/>
    <n v="32"/>
    <x v="1"/>
    <x v="1"/>
    <s v="Travel_Frequently"/>
    <n v="585"/>
    <x v="0"/>
    <x v="1"/>
    <x v="0"/>
    <x v="0"/>
    <n v="1"/>
    <n v="1720"/>
    <x v="3"/>
    <x v="0"/>
    <n v="56"/>
    <n v="3"/>
    <x v="0"/>
    <x v="2"/>
    <x v="0"/>
    <x v="2"/>
    <x v="477"/>
    <x v="0"/>
    <n v="17360"/>
    <n v="6"/>
    <s v="Y"/>
    <s v="No"/>
    <n v="13"/>
    <x v="1"/>
    <n v="1"/>
    <n v="80"/>
    <n v="1"/>
    <n v="10"/>
    <n v="3"/>
    <x v="3"/>
    <n v="1"/>
    <n v="3"/>
    <d v="2026-05-23T00:00:00"/>
    <x v="2"/>
    <s v="2026"/>
    <s v="May"/>
    <n v="8"/>
    <n v="9348"/>
    <n v="6"/>
    <n v="5"/>
    <s v="No"/>
  </r>
  <r>
    <s v="RM1238"/>
    <n v="32"/>
    <x v="1"/>
    <x v="0"/>
    <s v="Travel_Rarely"/>
    <n v="964"/>
    <x v="1"/>
    <x v="4"/>
    <x v="1"/>
    <x v="0"/>
    <n v="1"/>
    <n v="1734"/>
    <x v="3"/>
    <x v="0"/>
    <n v="34"/>
    <n v="1"/>
    <x v="1"/>
    <x v="5"/>
    <x v="1"/>
    <x v="0"/>
    <x v="478"/>
    <x v="1"/>
    <n v="12147"/>
    <n v="6"/>
    <s v="Y"/>
    <s v="No"/>
    <n v="15"/>
    <x v="1"/>
    <n v="2"/>
    <n v="80"/>
    <n v="0"/>
    <n v="10"/>
    <n v="2"/>
    <x v="0"/>
    <n v="0"/>
    <n v="0"/>
    <d v="2026-05-24T00:00:00"/>
    <x v="14"/>
    <s v="2026"/>
    <s v="May"/>
    <n v="8"/>
    <n v="13579"/>
    <n v="3"/>
    <n v="2"/>
    <s v="No"/>
  </r>
  <r>
    <s v="RM1242"/>
    <n v="32"/>
    <x v="1"/>
    <x v="1"/>
    <s v="Travel_Rarely"/>
    <n v="371"/>
    <x v="1"/>
    <x v="19"/>
    <x v="0"/>
    <x v="0"/>
    <n v="1"/>
    <n v="1739"/>
    <x v="1"/>
    <x v="0"/>
    <n v="80"/>
    <n v="1"/>
    <x v="2"/>
    <x v="5"/>
    <x v="0"/>
    <x v="2"/>
    <x v="479"/>
    <x v="1"/>
    <n v="3840"/>
    <n v="3"/>
    <s v="Y"/>
    <s v="No"/>
    <n v="13"/>
    <x v="1"/>
    <n v="3"/>
    <n v="80"/>
    <n v="1"/>
    <n v="10"/>
    <n v="2"/>
    <x v="2"/>
    <n v="0"/>
    <n v="2"/>
    <d v="2026-05-25T00:00:00"/>
    <x v="11"/>
    <s v="2026"/>
    <s v="May"/>
    <n v="30"/>
    <n v="18891"/>
    <n v="30"/>
    <n v="4"/>
    <s v="No"/>
  </r>
  <r>
    <s v="RM1261"/>
    <n v="32"/>
    <x v="1"/>
    <x v="1"/>
    <s v="Non-Travel"/>
    <n v="953"/>
    <x v="0"/>
    <x v="2"/>
    <x v="3"/>
    <x v="3"/>
    <n v="1"/>
    <n v="1764"/>
    <x v="2"/>
    <x v="0"/>
    <n v="65"/>
    <n v="3"/>
    <x v="0"/>
    <x v="2"/>
    <x v="1"/>
    <x v="0"/>
    <x v="480"/>
    <x v="0"/>
    <n v="17674"/>
    <n v="2"/>
    <s v="Y"/>
    <s v="No"/>
    <n v="14"/>
    <x v="1"/>
    <n v="2"/>
    <n v="80"/>
    <n v="0"/>
    <n v="12"/>
    <n v="3"/>
    <x v="0"/>
    <n v="0"/>
    <n v="7"/>
    <d v="2026-05-26T00:00:00"/>
    <x v="39"/>
    <s v="2026"/>
    <s v="May"/>
    <n v="24"/>
    <n v="21130"/>
    <n v="12"/>
    <n v="11"/>
    <s v="No"/>
  </r>
  <r>
    <s v="RM1320"/>
    <n v="32"/>
    <x v="1"/>
    <x v="1"/>
    <s v="Travel_Frequently"/>
    <n v="1318"/>
    <x v="1"/>
    <x v="1"/>
    <x v="3"/>
    <x v="2"/>
    <n v="1"/>
    <n v="1853"/>
    <x v="1"/>
    <x v="0"/>
    <n v="79"/>
    <n v="3"/>
    <x v="1"/>
    <x v="5"/>
    <x v="2"/>
    <x v="0"/>
    <x v="481"/>
    <x v="0"/>
    <n v="26075"/>
    <n v="8"/>
    <s v="Y"/>
    <s v="No"/>
    <n v="13"/>
    <x v="1"/>
    <n v="3"/>
    <n v="80"/>
    <n v="0"/>
    <n v="4"/>
    <n v="2"/>
    <x v="1"/>
    <n v="0"/>
    <n v="0"/>
    <d v="2026-05-27T00:00:00"/>
    <x v="16"/>
    <s v="2026"/>
    <s v="May"/>
    <n v="2"/>
    <n v="16654"/>
    <n v="0"/>
    <n v="0"/>
    <s v="No"/>
  </r>
  <r>
    <s v="RM1327"/>
    <n v="32"/>
    <x v="1"/>
    <x v="0"/>
    <s v="Travel_Rarely"/>
    <n v="414"/>
    <x v="1"/>
    <x v="7"/>
    <x v="3"/>
    <x v="2"/>
    <n v="1"/>
    <n v="1862"/>
    <x v="0"/>
    <x v="0"/>
    <n v="82"/>
    <n v="2"/>
    <x v="1"/>
    <x v="5"/>
    <x v="1"/>
    <x v="0"/>
    <x v="482"/>
    <x v="1"/>
    <n v="26186"/>
    <n v="7"/>
    <s v="Y"/>
    <s v="Yes"/>
    <n v="12"/>
    <x v="1"/>
    <n v="3"/>
    <n v="80"/>
    <n v="0"/>
    <n v="7"/>
    <n v="3"/>
    <x v="3"/>
    <n v="2"/>
    <n v="2"/>
    <d v="2026-05-28T00:00:00"/>
    <x v="15"/>
    <s v="2026"/>
    <s v="May"/>
    <n v="7"/>
    <n v="15551"/>
    <n v="5"/>
    <n v="1"/>
    <s v="No"/>
  </r>
  <r>
    <s v="RM1376"/>
    <n v="32"/>
    <x v="1"/>
    <x v="0"/>
    <s v="Travel_Frequently"/>
    <n v="238"/>
    <x v="0"/>
    <x v="2"/>
    <x v="1"/>
    <x v="0"/>
    <n v="1"/>
    <n v="1939"/>
    <x v="3"/>
    <x v="1"/>
    <n v="47"/>
    <n v="4"/>
    <x v="0"/>
    <x v="2"/>
    <x v="0"/>
    <x v="0"/>
    <x v="483"/>
    <x v="0"/>
    <n v="15318"/>
    <n v="3"/>
    <s v="Y"/>
    <s v="Yes"/>
    <n v="14"/>
    <x v="1"/>
    <n v="1"/>
    <n v="80"/>
    <n v="0"/>
    <n v="8"/>
    <n v="2"/>
    <x v="0"/>
    <n v="0"/>
    <n v="3"/>
    <d v="2026-05-29T00:00:00"/>
    <x v="4"/>
    <s v="2026"/>
    <s v="May"/>
    <n v="8"/>
    <n v="7123"/>
    <n v="3"/>
    <n v="2"/>
    <s v="No"/>
  </r>
  <r>
    <s v="RM1389"/>
    <n v="32"/>
    <x v="1"/>
    <x v="1"/>
    <s v="Non-Travel"/>
    <n v="1146"/>
    <x v="0"/>
    <x v="14"/>
    <x v="3"/>
    <x v="1"/>
    <n v="1"/>
    <n v="1955"/>
    <x v="0"/>
    <x v="1"/>
    <n v="34"/>
    <n v="3"/>
    <x v="1"/>
    <x v="6"/>
    <x v="2"/>
    <x v="1"/>
    <x v="484"/>
    <x v="1"/>
    <n v="16542"/>
    <n v="5"/>
    <s v="Y"/>
    <s v="No"/>
    <n v="18"/>
    <x v="1"/>
    <n v="2"/>
    <n v="80"/>
    <n v="1"/>
    <n v="9"/>
    <n v="6"/>
    <x v="0"/>
    <n v="1"/>
    <n v="2"/>
    <d v="2026-05-30T00:00:00"/>
    <x v="37"/>
    <s v="2026"/>
    <s v="May"/>
    <n v="12"/>
    <n v="10174"/>
    <n v="7"/>
    <n v="0"/>
    <s v="No"/>
  </r>
  <r>
    <s v="RM1395"/>
    <n v="32"/>
    <x v="1"/>
    <x v="1"/>
    <s v="Travel_Rarely"/>
    <n v="1373"/>
    <x v="0"/>
    <x v="2"/>
    <x v="3"/>
    <x v="0"/>
    <n v="1"/>
    <n v="1966"/>
    <x v="1"/>
    <x v="0"/>
    <n v="56"/>
    <n v="2"/>
    <x v="1"/>
    <x v="4"/>
    <x v="2"/>
    <x v="0"/>
    <x v="485"/>
    <x v="1"/>
    <n v="10138"/>
    <n v="8"/>
    <s v="Y"/>
    <s v="No"/>
    <n v="24"/>
    <x v="2"/>
    <n v="2"/>
    <n v="80"/>
    <n v="0"/>
    <n v="8"/>
    <n v="1"/>
    <x v="0"/>
    <n v="0"/>
    <n v="0"/>
    <d v="2026-05-31T00:00:00"/>
    <x v="30"/>
    <s v="2026"/>
    <s v="May"/>
    <n v="27"/>
    <n v="22021"/>
    <n v="27"/>
    <n v="13"/>
    <s v="No"/>
  </r>
  <r>
    <s v="RM1427"/>
    <n v="32"/>
    <x v="1"/>
    <x v="1"/>
    <s v="Travel_Rarely"/>
    <n v="267"/>
    <x v="0"/>
    <x v="26"/>
    <x v="3"/>
    <x v="0"/>
    <n v="1"/>
    <n v="2010"/>
    <x v="0"/>
    <x v="1"/>
    <n v="49"/>
    <n v="2"/>
    <x v="0"/>
    <x v="0"/>
    <x v="1"/>
    <x v="0"/>
    <x v="486"/>
    <x v="0"/>
    <n v="15919"/>
    <n v="1"/>
    <s v="Y"/>
    <s v="No"/>
    <n v="13"/>
    <x v="1"/>
    <n v="3"/>
    <n v="80"/>
    <n v="0"/>
    <n v="6"/>
    <n v="3"/>
    <x v="0"/>
    <n v="4"/>
    <n v="1"/>
    <d v="2026-06-01T00:00:00"/>
    <x v="38"/>
    <s v="2026"/>
    <s v="June"/>
    <n v="1"/>
    <n v="15408"/>
    <n v="1"/>
    <n v="0"/>
    <s v="No"/>
  </r>
  <r>
    <s v="RM1429"/>
    <n v="32"/>
    <x v="1"/>
    <x v="1"/>
    <s v="Travel_Rarely"/>
    <n v="234"/>
    <x v="1"/>
    <x v="4"/>
    <x v="3"/>
    <x v="1"/>
    <n v="1"/>
    <n v="2013"/>
    <x v="2"/>
    <x v="0"/>
    <n v="68"/>
    <n v="2"/>
    <x v="0"/>
    <x v="1"/>
    <x v="1"/>
    <x v="2"/>
    <x v="487"/>
    <x v="0"/>
    <n v="18024"/>
    <n v="0"/>
    <s v="Y"/>
    <s v="No"/>
    <n v="14"/>
    <x v="1"/>
    <n v="2"/>
    <n v="80"/>
    <n v="1"/>
    <n v="3"/>
    <n v="2"/>
    <x v="0"/>
    <n v="2"/>
    <n v="2"/>
    <d v="2026-06-02T00:00:00"/>
    <x v="7"/>
    <s v="2026"/>
    <s v="June"/>
    <n v="1"/>
    <n v="21084"/>
    <n v="0"/>
    <n v="0"/>
    <s v="No"/>
  </r>
  <r>
    <s v="RM1432"/>
    <n v="32"/>
    <x v="1"/>
    <x v="1"/>
    <s v="Travel_Rarely"/>
    <n v="801"/>
    <x v="1"/>
    <x v="4"/>
    <x v="3"/>
    <x v="2"/>
    <n v="1"/>
    <n v="2016"/>
    <x v="0"/>
    <x v="1"/>
    <n v="48"/>
    <n v="3"/>
    <x v="2"/>
    <x v="5"/>
    <x v="2"/>
    <x v="2"/>
    <x v="488"/>
    <x v="2"/>
    <n v="24032"/>
    <n v="1"/>
    <s v="Y"/>
    <s v="No"/>
    <n v="19"/>
    <x v="1"/>
    <n v="3"/>
    <n v="80"/>
    <n v="2"/>
    <n v="14"/>
    <n v="3"/>
    <x v="0"/>
    <n v="5"/>
    <n v="7"/>
    <d v="2026-06-03T00:00:00"/>
    <x v="22"/>
    <s v="2026"/>
    <s v="June"/>
    <n v="8"/>
    <n v="3549"/>
    <n v="3"/>
    <n v="1"/>
    <s v="No"/>
  </r>
  <r>
    <s v="RM1450"/>
    <n v="32"/>
    <x v="1"/>
    <x v="1"/>
    <s v="Travel_Rarely"/>
    <n v="529"/>
    <x v="0"/>
    <x v="7"/>
    <x v="0"/>
    <x v="3"/>
    <n v="1"/>
    <n v="2038"/>
    <x v="1"/>
    <x v="0"/>
    <n v="78"/>
    <n v="3"/>
    <x v="0"/>
    <x v="2"/>
    <x v="3"/>
    <x v="0"/>
    <x v="306"/>
    <x v="0"/>
    <n v="11288"/>
    <n v="1"/>
    <s v="Y"/>
    <s v="No"/>
    <n v="14"/>
    <x v="1"/>
    <n v="4"/>
    <n v="80"/>
    <n v="0"/>
    <n v="4"/>
    <n v="4"/>
    <x v="0"/>
    <n v="1"/>
    <n v="2"/>
    <d v="2026-06-04T00:00:00"/>
    <x v="3"/>
    <s v="2026"/>
    <s v="June"/>
    <n v="11"/>
    <n v="10581"/>
    <n v="1"/>
    <n v="0"/>
    <s v="No"/>
  </r>
  <r>
    <s v="RM004"/>
    <n v="33"/>
    <x v="1"/>
    <x v="0"/>
    <s v="Travel_Frequently"/>
    <n v="1392"/>
    <x v="0"/>
    <x v="0"/>
    <x v="3"/>
    <x v="0"/>
    <n v="1"/>
    <n v="5"/>
    <x v="1"/>
    <x v="1"/>
    <n v="56"/>
    <n v="3"/>
    <x v="0"/>
    <x v="2"/>
    <x v="0"/>
    <x v="2"/>
    <x v="236"/>
    <x v="0"/>
    <n v="23159"/>
    <n v="1"/>
    <s v="Y"/>
    <s v="Yes"/>
    <n v="11"/>
    <x v="1"/>
    <n v="3"/>
    <n v="80"/>
    <n v="0"/>
    <n v="8"/>
    <n v="3"/>
    <x v="0"/>
    <n v="3"/>
    <n v="0"/>
    <d v="2026-06-05T00:00:00"/>
    <x v="2"/>
    <s v="2026"/>
    <s v="June"/>
    <n v="0"/>
    <n v="22477"/>
    <n v="0"/>
    <n v="0"/>
    <s v="No"/>
  </r>
  <r>
    <s v="RM031"/>
    <n v="33"/>
    <x v="1"/>
    <x v="1"/>
    <s v="Travel_Rarely"/>
    <n v="924"/>
    <x v="0"/>
    <x v="7"/>
    <x v="0"/>
    <x v="1"/>
    <n v="1"/>
    <n v="39"/>
    <x v="0"/>
    <x v="0"/>
    <n v="78"/>
    <n v="3"/>
    <x v="0"/>
    <x v="0"/>
    <x v="2"/>
    <x v="0"/>
    <x v="489"/>
    <x v="0"/>
    <n v="6670"/>
    <n v="4"/>
    <s v="Y"/>
    <s v="No"/>
    <n v="11"/>
    <x v="1"/>
    <n v="4"/>
    <n v="80"/>
    <n v="0"/>
    <n v="7"/>
    <n v="3"/>
    <x v="0"/>
    <n v="0"/>
    <m/>
    <d v="2026-06-06T00:00:00"/>
    <x v="12"/>
    <s v="2026"/>
    <s v="June"/>
    <n v="9"/>
    <n v="20149"/>
    <n v="8"/>
    <n v="8"/>
    <s v="No"/>
  </r>
  <r>
    <s v="RM040"/>
    <n v="33"/>
    <x v="1"/>
    <x v="1"/>
    <s v="Travel_Frequently"/>
    <n v="1141"/>
    <x v="1"/>
    <x v="4"/>
    <x v="0"/>
    <x v="0"/>
    <n v="1"/>
    <n v="52"/>
    <x v="0"/>
    <x v="1"/>
    <n v="42"/>
    <n v="4"/>
    <x v="1"/>
    <x v="5"/>
    <x v="3"/>
    <x v="2"/>
    <x v="490"/>
    <x v="1"/>
    <n v="3193"/>
    <n v="2"/>
    <s v="Y"/>
    <s v="No"/>
    <n v="19"/>
    <x v="1"/>
    <n v="1"/>
    <n v="80"/>
    <n v="2"/>
    <n v="10"/>
    <n v="3"/>
    <x v="0"/>
    <n v="1"/>
    <n v="3"/>
    <d v="2026-06-07T00:00:00"/>
    <x v="10"/>
    <s v="2026"/>
    <s v="June"/>
    <n v="3"/>
    <n v="19124"/>
    <n v="3"/>
    <n v="3"/>
    <s v="No"/>
  </r>
  <r>
    <s v="RM056"/>
    <n v="33"/>
    <x v="1"/>
    <x v="0"/>
    <s v="Travel_Frequently"/>
    <n v="515"/>
    <x v="0"/>
    <x v="4"/>
    <x v="1"/>
    <x v="0"/>
    <n v="1"/>
    <n v="73"/>
    <x v="3"/>
    <x v="1"/>
    <n v="98"/>
    <n v="3"/>
    <x v="2"/>
    <x v="7"/>
    <x v="2"/>
    <x v="0"/>
    <x v="491"/>
    <x v="2"/>
    <n v="15146"/>
    <n v="1"/>
    <s v="Y"/>
    <s v="Yes"/>
    <n v="12"/>
    <x v="1"/>
    <n v="3"/>
    <n v="80"/>
    <n v="0"/>
    <n v="15"/>
    <n v="1"/>
    <x v="0"/>
    <n v="8"/>
    <n v="12"/>
    <d v="2026-06-08T00:00:00"/>
    <x v="2"/>
    <s v="2026"/>
    <s v="June"/>
    <n v="10"/>
    <n v="8440"/>
    <n v="5"/>
    <n v="0"/>
    <s v="No"/>
  </r>
  <r>
    <s v="RM122"/>
    <n v="33"/>
    <x v="1"/>
    <x v="1"/>
    <s v="Non-Travel"/>
    <n v="750"/>
    <x v="1"/>
    <x v="6"/>
    <x v="1"/>
    <x v="2"/>
    <n v="1"/>
    <n v="160"/>
    <x v="0"/>
    <x v="0"/>
    <n v="95"/>
    <n v="3"/>
    <x v="1"/>
    <x v="5"/>
    <x v="1"/>
    <x v="2"/>
    <x v="492"/>
    <x v="1"/>
    <n v="15480"/>
    <n v="0"/>
    <s v="Y"/>
    <s v="No"/>
    <n v="13"/>
    <x v="1"/>
    <n v="1"/>
    <n v="80"/>
    <n v="1"/>
    <n v="8"/>
    <n v="2"/>
    <x v="1"/>
    <n v="0"/>
    <n v="7"/>
    <d v="2026-06-09T00:00:00"/>
    <x v="28"/>
    <s v="2026"/>
    <s v="June"/>
    <n v="0"/>
    <n v="15131"/>
    <n v="0"/>
    <n v="0"/>
    <s v="No"/>
  </r>
  <r>
    <s v="RM177"/>
    <n v="33"/>
    <x v="1"/>
    <x v="1"/>
    <s v="Travel_Rarely"/>
    <n v="134"/>
    <x v="0"/>
    <x v="7"/>
    <x v="0"/>
    <x v="0"/>
    <n v="1"/>
    <n v="242"/>
    <x v="0"/>
    <x v="0"/>
    <n v="90"/>
    <n v="3"/>
    <x v="0"/>
    <x v="2"/>
    <x v="2"/>
    <x v="0"/>
    <x v="59"/>
    <x v="0"/>
    <n v="10515"/>
    <n v="0"/>
    <s v="Y"/>
    <s v="No"/>
    <n v="14"/>
    <x v="1"/>
    <n v="1"/>
    <n v="80"/>
    <n v="0"/>
    <n v="4"/>
    <n v="2"/>
    <x v="1"/>
    <n v="0"/>
    <n v="2"/>
    <d v="2026-06-10T00:00:00"/>
    <x v="14"/>
    <s v="2026"/>
    <s v="June"/>
    <n v="20"/>
    <n v="7671"/>
    <n v="14"/>
    <n v="11"/>
    <s v="No"/>
  </r>
  <r>
    <s v="RM186"/>
    <n v="33"/>
    <x v="1"/>
    <x v="1"/>
    <s v="Travel_Rarely"/>
    <n v="931"/>
    <x v="0"/>
    <x v="5"/>
    <x v="0"/>
    <x v="1"/>
    <n v="1"/>
    <n v="252"/>
    <x v="1"/>
    <x v="1"/>
    <n v="72"/>
    <n v="3"/>
    <x v="0"/>
    <x v="2"/>
    <x v="1"/>
    <x v="2"/>
    <x v="493"/>
    <x v="0"/>
    <n v="4673"/>
    <n v="1"/>
    <s v="Y"/>
    <s v="No"/>
    <n v="13"/>
    <x v="1"/>
    <n v="4"/>
    <n v="80"/>
    <n v="1"/>
    <n v="8"/>
    <n v="5"/>
    <x v="0"/>
    <n v="1"/>
    <n v="6"/>
    <d v="2026-06-11T00:00:00"/>
    <x v="41"/>
    <s v="2026"/>
    <s v="June"/>
    <n v="17"/>
    <n v="21945"/>
    <n v="3"/>
    <n v="1"/>
    <s v="No"/>
  </r>
  <r>
    <s v="RM222"/>
    <n v="33"/>
    <x v="1"/>
    <x v="1"/>
    <s v="Travel_Rarely"/>
    <n v="147"/>
    <x v="0"/>
    <x v="12"/>
    <x v="3"/>
    <x v="1"/>
    <n v="1"/>
    <n v="305"/>
    <x v="0"/>
    <x v="1"/>
    <n v="47"/>
    <n v="2"/>
    <x v="0"/>
    <x v="2"/>
    <x v="1"/>
    <x v="2"/>
    <x v="494"/>
    <x v="0"/>
    <n v="13248"/>
    <n v="6"/>
    <s v="Y"/>
    <s v="No"/>
    <n v="21"/>
    <x v="2"/>
    <n v="4"/>
    <n v="80"/>
    <n v="0"/>
    <n v="7"/>
    <n v="3"/>
    <x v="0"/>
    <n v="1"/>
    <n v="1"/>
    <d v="2026-06-12T00:00:00"/>
    <x v="40"/>
    <s v="2026"/>
    <s v="June"/>
    <n v="9"/>
    <n v="10074"/>
    <n v="2"/>
    <n v="0"/>
    <s v="No"/>
  </r>
  <r>
    <s v="RM235"/>
    <n v="33"/>
    <x v="1"/>
    <x v="0"/>
    <s v="Travel_Rarely"/>
    <n v="813"/>
    <x v="0"/>
    <x v="5"/>
    <x v="0"/>
    <x v="1"/>
    <n v="1"/>
    <n v="325"/>
    <x v="0"/>
    <x v="0"/>
    <n v="58"/>
    <n v="3"/>
    <x v="0"/>
    <x v="0"/>
    <x v="2"/>
    <x v="2"/>
    <x v="495"/>
    <x v="0"/>
    <n v="22149"/>
    <n v="5"/>
    <s v="Y"/>
    <s v="Yes"/>
    <n v="13"/>
    <x v="1"/>
    <n v="3"/>
    <n v="80"/>
    <n v="1"/>
    <n v="8"/>
    <n v="2"/>
    <x v="2"/>
    <n v="0"/>
    <n v="4"/>
    <d v="2026-06-13T00:00:00"/>
    <x v="22"/>
    <s v="2026"/>
    <s v="June"/>
    <n v="1"/>
    <n v="20155"/>
    <n v="1"/>
    <n v="0"/>
    <s v="No"/>
  </r>
  <r>
    <s v="RM237"/>
    <n v="33"/>
    <x v="1"/>
    <x v="0"/>
    <s v="Travel_Rarely"/>
    <n v="465"/>
    <x v="0"/>
    <x v="7"/>
    <x v="1"/>
    <x v="0"/>
    <n v="1"/>
    <n v="328"/>
    <x v="3"/>
    <x v="1"/>
    <n v="39"/>
    <n v="3"/>
    <x v="0"/>
    <x v="0"/>
    <x v="3"/>
    <x v="2"/>
    <x v="496"/>
    <x v="0"/>
    <n v="21509"/>
    <n v="7"/>
    <s v="Y"/>
    <s v="No"/>
    <n v="20"/>
    <x v="2"/>
    <n v="1"/>
    <n v="80"/>
    <n v="0"/>
    <n v="13"/>
    <n v="3"/>
    <x v="1"/>
    <n v="1"/>
    <n v="7"/>
    <d v="2026-06-14T00:00:00"/>
    <x v="42"/>
    <s v="2026"/>
    <s v="June"/>
    <n v="5"/>
    <n v="12375"/>
    <n v="1"/>
    <n v="0"/>
    <s v="No"/>
  </r>
  <r>
    <s v="RM247"/>
    <n v="33"/>
    <x v="1"/>
    <x v="1"/>
    <s v="Travel_Rarely"/>
    <n v="832"/>
    <x v="0"/>
    <x v="2"/>
    <x v="3"/>
    <x v="0"/>
    <n v="1"/>
    <n v="338"/>
    <x v="0"/>
    <x v="1"/>
    <n v="63"/>
    <n v="2"/>
    <x v="0"/>
    <x v="2"/>
    <x v="2"/>
    <x v="2"/>
    <x v="367"/>
    <x v="0"/>
    <n v="14776"/>
    <n v="1"/>
    <s v="Y"/>
    <s v="No"/>
    <n v="13"/>
    <x v="1"/>
    <n v="3"/>
    <n v="80"/>
    <n v="1"/>
    <n v="2"/>
    <n v="2"/>
    <x v="3"/>
    <n v="0"/>
    <n v="2"/>
    <d v="2026-06-15T00:00:00"/>
    <x v="4"/>
    <s v="2026"/>
    <s v="June"/>
    <n v="6"/>
    <n v="7558"/>
    <n v="6"/>
    <n v="1"/>
    <s v="No"/>
  </r>
  <r>
    <s v="RM314"/>
    <n v="33"/>
    <x v="1"/>
    <x v="1"/>
    <s v="Travel_Frequently"/>
    <n v="553"/>
    <x v="0"/>
    <x v="2"/>
    <x v="3"/>
    <x v="0"/>
    <n v="1"/>
    <n v="428"/>
    <x v="1"/>
    <x v="1"/>
    <n v="74"/>
    <n v="3"/>
    <x v="2"/>
    <x v="8"/>
    <x v="1"/>
    <x v="2"/>
    <x v="497"/>
    <x v="2"/>
    <n v="23364"/>
    <n v="6"/>
    <s v="Y"/>
    <s v="No"/>
    <n v="11"/>
    <x v="1"/>
    <n v="2"/>
    <n v="80"/>
    <n v="2"/>
    <n v="12"/>
    <n v="2"/>
    <x v="0"/>
    <n v="8"/>
    <n v="8"/>
    <d v="2026-06-16T00:00:00"/>
    <x v="11"/>
    <s v="2026"/>
    <s v="June"/>
    <n v="13"/>
    <n v="23966"/>
    <n v="11"/>
    <n v="2"/>
    <s v="No"/>
  </r>
  <r>
    <s v="RM329"/>
    <n v="33"/>
    <x v="1"/>
    <x v="1"/>
    <s v="Travel_Frequently"/>
    <n v="508"/>
    <x v="1"/>
    <x v="1"/>
    <x v="0"/>
    <x v="2"/>
    <n v="1"/>
    <n v="446"/>
    <x v="2"/>
    <x v="0"/>
    <n v="46"/>
    <n v="2"/>
    <x v="1"/>
    <x v="5"/>
    <x v="2"/>
    <x v="0"/>
    <x v="498"/>
    <x v="0"/>
    <n v="4317"/>
    <n v="3"/>
    <s v="Y"/>
    <s v="No"/>
    <n v="14"/>
    <x v="1"/>
    <n v="3"/>
    <n v="80"/>
    <n v="0"/>
    <n v="9"/>
    <n v="6"/>
    <x v="3"/>
    <n v="0"/>
    <n v="1"/>
    <d v="2026-06-17T00:00:00"/>
    <x v="23"/>
    <s v="2026"/>
    <s v="June"/>
    <n v="9"/>
    <n v="17718"/>
    <n v="1"/>
    <n v="0"/>
    <s v="No"/>
  </r>
  <r>
    <s v="RM364"/>
    <n v="33"/>
    <x v="1"/>
    <x v="0"/>
    <s v="Travel_Rarely"/>
    <n v="350"/>
    <x v="1"/>
    <x v="2"/>
    <x v="0"/>
    <x v="2"/>
    <n v="1"/>
    <n v="485"/>
    <x v="1"/>
    <x v="1"/>
    <n v="34"/>
    <n v="3"/>
    <x v="0"/>
    <x v="1"/>
    <x v="0"/>
    <x v="0"/>
    <x v="499"/>
    <x v="0"/>
    <n v="9150"/>
    <n v="1"/>
    <s v="Y"/>
    <s v="Yes"/>
    <n v="13"/>
    <x v="1"/>
    <n v="2"/>
    <n v="80"/>
    <n v="0"/>
    <n v="1"/>
    <n v="2"/>
    <x v="0"/>
    <n v="0"/>
    <n v="0"/>
    <d v="2026-06-18T00:00:00"/>
    <x v="14"/>
    <s v="2026"/>
    <s v="June"/>
    <n v="21"/>
    <n v="15926"/>
    <n v="7"/>
    <n v="0"/>
    <s v="No"/>
  </r>
  <r>
    <s v="RM436"/>
    <n v="33"/>
    <x v="1"/>
    <x v="0"/>
    <s v="Travel_Rarely"/>
    <n v="1277"/>
    <x v="0"/>
    <x v="14"/>
    <x v="2"/>
    <x v="1"/>
    <n v="1"/>
    <n v="582"/>
    <x v="2"/>
    <x v="0"/>
    <n v="56"/>
    <n v="3"/>
    <x v="2"/>
    <x v="8"/>
    <x v="0"/>
    <x v="2"/>
    <x v="500"/>
    <x v="2"/>
    <n v="24619"/>
    <n v="7"/>
    <s v="Y"/>
    <s v="Yes"/>
    <n v="12"/>
    <x v="1"/>
    <n v="4"/>
    <n v="80"/>
    <n v="0"/>
    <n v="15"/>
    <n v="2"/>
    <x v="1"/>
    <n v="7"/>
    <n v="7"/>
    <d v="2026-06-19T00:00:00"/>
    <x v="0"/>
    <s v="2026"/>
    <s v="June"/>
    <n v="2"/>
    <n v="8953"/>
    <n v="1"/>
    <n v="1"/>
    <s v="No"/>
  </r>
  <r>
    <s v="RM437"/>
    <n v="33"/>
    <x v="1"/>
    <x v="0"/>
    <s v="Travel_Rarely"/>
    <n v="587"/>
    <x v="0"/>
    <x v="1"/>
    <x v="2"/>
    <x v="1"/>
    <n v="1"/>
    <n v="584"/>
    <x v="3"/>
    <x v="0"/>
    <n v="38"/>
    <n v="1"/>
    <x v="0"/>
    <x v="0"/>
    <x v="2"/>
    <x v="1"/>
    <x v="501"/>
    <x v="0"/>
    <n v="6705"/>
    <n v="7"/>
    <s v="Y"/>
    <s v="No"/>
    <n v="13"/>
    <x v="1"/>
    <n v="1"/>
    <n v="80"/>
    <n v="3"/>
    <n v="8"/>
    <n v="2"/>
    <x v="0"/>
    <n v="1"/>
    <n v="3"/>
    <d v="2026-06-20T00:00:00"/>
    <x v="31"/>
    <s v="2026"/>
    <s v="June"/>
    <n v="1"/>
    <n v="11702"/>
    <n v="1"/>
    <n v="0"/>
    <s v="No"/>
  </r>
  <r>
    <s v="RM456"/>
    <n v="33"/>
    <x v="1"/>
    <x v="1"/>
    <s v="Travel_Rarely"/>
    <n v="922"/>
    <x v="0"/>
    <x v="4"/>
    <x v="4"/>
    <x v="1"/>
    <n v="1"/>
    <n v="612"/>
    <x v="3"/>
    <x v="1"/>
    <n v="95"/>
    <n v="4"/>
    <x v="3"/>
    <x v="7"/>
    <x v="0"/>
    <x v="1"/>
    <x v="502"/>
    <x v="3"/>
    <n v="22578"/>
    <n v="4"/>
    <s v="Y"/>
    <s v="No"/>
    <n v="19"/>
    <x v="1"/>
    <n v="3"/>
    <n v="80"/>
    <n v="1"/>
    <n v="10"/>
    <n v="2"/>
    <x v="0"/>
    <n v="0"/>
    <n v="5"/>
    <d v="2026-06-21T00:00:00"/>
    <x v="2"/>
    <s v="2026"/>
    <s v="June"/>
    <n v="9"/>
    <n v="6537"/>
    <n v="0"/>
    <n v="0"/>
    <s v="No"/>
  </r>
  <r>
    <s v="RM500"/>
    <n v="33"/>
    <x v="1"/>
    <x v="1"/>
    <s v="Travel_Rarely"/>
    <n v="1216"/>
    <x v="1"/>
    <x v="3"/>
    <x v="3"/>
    <x v="2"/>
    <n v="1"/>
    <n v="677"/>
    <x v="0"/>
    <x v="0"/>
    <n v="39"/>
    <n v="3"/>
    <x v="1"/>
    <x v="5"/>
    <x v="0"/>
    <x v="1"/>
    <x v="503"/>
    <x v="1"/>
    <n v="20431"/>
    <n v="0"/>
    <s v="Y"/>
    <s v="No"/>
    <n v="12"/>
    <x v="1"/>
    <n v="4"/>
    <n v="80"/>
    <n v="0"/>
    <n v="6"/>
    <n v="3"/>
    <x v="0"/>
    <n v="1"/>
    <n v="2"/>
    <d v="2026-06-22T00:00:00"/>
    <x v="1"/>
    <s v="2026"/>
    <s v="June"/>
    <n v="25"/>
    <n v="13877"/>
    <n v="6"/>
    <n v="6"/>
    <s v="No"/>
  </r>
  <r>
    <s v="RM510"/>
    <n v="33"/>
    <x v="1"/>
    <x v="1"/>
    <s v="Travel_Frequently"/>
    <n v="1296"/>
    <x v="0"/>
    <x v="11"/>
    <x v="0"/>
    <x v="0"/>
    <n v="1"/>
    <n v="692"/>
    <x v="0"/>
    <x v="0"/>
    <n v="30"/>
    <n v="3"/>
    <x v="1"/>
    <x v="6"/>
    <x v="2"/>
    <x v="1"/>
    <x v="504"/>
    <x v="1"/>
    <n v="5335"/>
    <n v="3"/>
    <s v="Y"/>
    <s v="No"/>
    <n v="23"/>
    <x v="2"/>
    <n v="3"/>
    <n v="80"/>
    <n v="1"/>
    <n v="15"/>
    <n v="2"/>
    <x v="2"/>
    <n v="4"/>
    <n v="7"/>
    <d v="2026-06-23T00:00:00"/>
    <x v="12"/>
    <s v="2026"/>
    <s v="June"/>
    <n v="6"/>
    <n v="22544"/>
    <n v="4"/>
    <n v="2"/>
    <s v="No"/>
  </r>
  <r>
    <s v="RM515"/>
    <n v="33"/>
    <x v="1"/>
    <x v="0"/>
    <s v="Travel_Frequently"/>
    <n v="1076"/>
    <x v="0"/>
    <x v="0"/>
    <x v="0"/>
    <x v="0"/>
    <n v="1"/>
    <n v="702"/>
    <x v="3"/>
    <x v="0"/>
    <n v="70"/>
    <n v="3"/>
    <x v="0"/>
    <x v="2"/>
    <x v="3"/>
    <x v="0"/>
    <x v="505"/>
    <x v="0"/>
    <n v="3164"/>
    <n v="1"/>
    <s v="Y"/>
    <s v="Yes"/>
    <n v="11"/>
    <x v="1"/>
    <n v="1"/>
    <n v="80"/>
    <n v="0"/>
    <n v="10"/>
    <n v="3"/>
    <x v="0"/>
    <n v="9"/>
    <n v="7"/>
    <d v="2026-06-24T00:00:00"/>
    <x v="32"/>
    <s v="2026"/>
    <s v="June"/>
    <n v="15"/>
    <n v="5731"/>
    <n v="3"/>
    <n v="2"/>
    <s v="No"/>
  </r>
  <r>
    <s v="RM563"/>
    <n v="33"/>
    <x v="1"/>
    <x v="0"/>
    <s v="Travel_Rarely"/>
    <n v="527"/>
    <x v="0"/>
    <x v="4"/>
    <x v="3"/>
    <x v="4"/>
    <n v="1"/>
    <n v="780"/>
    <x v="1"/>
    <x v="0"/>
    <n v="63"/>
    <n v="3"/>
    <x v="0"/>
    <x v="2"/>
    <x v="2"/>
    <x v="0"/>
    <x v="506"/>
    <x v="0"/>
    <n v="5207"/>
    <n v="1"/>
    <s v="Y"/>
    <s v="Yes"/>
    <n v="13"/>
    <x v="1"/>
    <n v="3"/>
    <n v="80"/>
    <n v="0"/>
    <n v="10"/>
    <n v="2"/>
    <x v="3"/>
    <n v="7"/>
    <n v="8"/>
    <d v="2026-06-25T00:00:00"/>
    <x v="21"/>
    <s v="2026"/>
    <s v="June"/>
    <n v="10"/>
    <n v="15731"/>
    <n v="2"/>
    <n v="0"/>
    <s v="No"/>
  </r>
  <r>
    <s v="RM591"/>
    <n v="33"/>
    <x v="1"/>
    <x v="1"/>
    <s v="Travel_Rarely"/>
    <n v="213"/>
    <x v="0"/>
    <x v="17"/>
    <x v="0"/>
    <x v="1"/>
    <n v="1"/>
    <n v="817"/>
    <x v="0"/>
    <x v="0"/>
    <n v="49"/>
    <n v="3"/>
    <x v="2"/>
    <x v="7"/>
    <x v="0"/>
    <x v="2"/>
    <x v="507"/>
    <x v="2"/>
    <n v="25995"/>
    <n v="0"/>
    <s v="Y"/>
    <s v="No"/>
    <n v="11"/>
    <x v="1"/>
    <n v="4"/>
    <n v="80"/>
    <n v="0"/>
    <n v="14"/>
    <n v="3"/>
    <x v="1"/>
    <n v="3"/>
    <n v="7"/>
    <d v="2026-06-26T00:00:00"/>
    <x v="6"/>
    <s v="2026"/>
    <s v="June"/>
    <n v="3"/>
    <n v="16555"/>
    <n v="1"/>
    <n v="0"/>
    <s v="No"/>
  </r>
  <r>
    <s v="RM592"/>
    <n v="33"/>
    <x v="1"/>
    <x v="0"/>
    <s v="Travel_Rarely"/>
    <n v="118"/>
    <x v="1"/>
    <x v="18"/>
    <x v="0"/>
    <x v="2"/>
    <n v="1"/>
    <n v="819"/>
    <x v="3"/>
    <x v="1"/>
    <n v="69"/>
    <n v="3"/>
    <x v="1"/>
    <x v="5"/>
    <x v="3"/>
    <x v="0"/>
    <x v="508"/>
    <x v="1"/>
    <n v="26507"/>
    <n v="5"/>
    <s v="Y"/>
    <s v="No"/>
    <n v="15"/>
    <x v="1"/>
    <n v="3"/>
    <n v="80"/>
    <n v="0"/>
    <n v="6"/>
    <n v="3"/>
    <x v="0"/>
    <n v="0"/>
    <n v="2"/>
    <d v="2026-06-27T00:00:00"/>
    <x v="28"/>
    <s v="2026"/>
    <s v="June"/>
    <n v="9"/>
    <n v="24134"/>
    <n v="4"/>
    <n v="4"/>
    <s v="No"/>
  </r>
  <r>
    <s v="RM620"/>
    <n v="33"/>
    <x v="1"/>
    <x v="1"/>
    <s v="Travel_Rarely"/>
    <n v="586"/>
    <x v="1"/>
    <x v="4"/>
    <x v="0"/>
    <x v="1"/>
    <n v="1"/>
    <n v="855"/>
    <x v="3"/>
    <x v="0"/>
    <n v="48"/>
    <n v="4"/>
    <x v="1"/>
    <x v="5"/>
    <x v="3"/>
    <x v="1"/>
    <x v="509"/>
    <x v="0"/>
    <n v="21816"/>
    <n v="1"/>
    <s v="Y"/>
    <s v="No"/>
    <n v="22"/>
    <x v="2"/>
    <n v="1"/>
    <n v="80"/>
    <n v="1"/>
    <n v="9"/>
    <n v="5"/>
    <x v="0"/>
    <n v="0"/>
    <n v="8"/>
    <d v="2026-06-28T00:00:00"/>
    <x v="13"/>
    <s v="2026"/>
    <s v="June"/>
    <n v="13"/>
    <n v="5078"/>
    <n v="2"/>
    <n v="0"/>
    <s v="No"/>
  </r>
  <r>
    <s v="RM656"/>
    <n v="33"/>
    <x v="1"/>
    <x v="0"/>
    <s v="Travel_Rarely"/>
    <n v="1075"/>
    <x v="3"/>
    <x v="0"/>
    <x v="1"/>
    <x v="5"/>
    <n v="1"/>
    <n v="910"/>
    <x v="1"/>
    <x v="0"/>
    <n v="57"/>
    <n v="3"/>
    <x v="0"/>
    <x v="3"/>
    <x v="1"/>
    <x v="1"/>
    <x v="510"/>
    <x v="0"/>
    <n v="22650"/>
    <n v="3"/>
    <s v="Y"/>
    <s v="Yes"/>
    <n v="11"/>
    <x v="1"/>
    <n v="3"/>
    <n v="80"/>
    <n v="1"/>
    <n v="7"/>
    <n v="4"/>
    <x v="1"/>
    <n v="0"/>
    <n v="3"/>
    <d v="2026-06-29T00:00:00"/>
    <x v="0"/>
    <s v="2026"/>
    <s v="June"/>
    <n v="0"/>
    <n v="13170"/>
    <n v="0"/>
    <n v="0"/>
    <s v="No"/>
  </r>
  <r>
    <s v="RM674"/>
    <n v="33"/>
    <x v="1"/>
    <x v="0"/>
    <s v="Travel_Rarely"/>
    <n v="1198"/>
    <x v="0"/>
    <x v="4"/>
    <x v="3"/>
    <x v="4"/>
    <n v="1"/>
    <n v="939"/>
    <x v="0"/>
    <x v="0"/>
    <n v="100"/>
    <n v="2"/>
    <x v="0"/>
    <x v="2"/>
    <x v="3"/>
    <x v="0"/>
    <x v="511"/>
    <x v="0"/>
    <n v="3339"/>
    <n v="3"/>
    <s v="Y"/>
    <s v="Yes"/>
    <n v="11"/>
    <x v="1"/>
    <n v="2"/>
    <n v="80"/>
    <n v="0"/>
    <n v="6"/>
    <n v="1"/>
    <x v="0"/>
    <n v="0"/>
    <n v="2"/>
    <d v="2026-06-30T00:00:00"/>
    <x v="34"/>
    <s v="2026"/>
    <s v="June"/>
    <n v="24"/>
    <n v="22965"/>
    <n v="10"/>
    <n v="9"/>
    <s v="No"/>
  </r>
  <r>
    <s v="RM695"/>
    <n v="33"/>
    <x v="1"/>
    <x v="1"/>
    <s v="Travel_Rarely"/>
    <n v="1069"/>
    <x v="0"/>
    <x v="4"/>
    <x v="0"/>
    <x v="0"/>
    <n v="1"/>
    <n v="969"/>
    <x v="2"/>
    <x v="1"/>
    <n v="42"/>
    <n v="2"/>
    <x v="1"/>
    <x v="6"/>
    <x v="2"/>
    <x v="0"/>
    <x v="512"/>
    <x v="1"/>
    <n v="12291"/>
    <n v="0"/>
    <s v="Y"/>
    <s v="No"/>
    <n v="14"/>
    <x v="1"/>
    <n v="1"/>
    <n v="80"/>
    <n v="0"/>
    <n v="6"/>
    <n v="3"/>
    <x v="0"/>
    <n v="1"/>
    <n v="4"/>
    <d v="2026-07-01T00:00:00"/>
    <x v="6"/>
    <s v="2026"/>
    <s v="July"/>
    <n v="0"/>
    <n v="19036"/>
    <n v="0"/>
    <n v="0"/>
    <s v="No"/>
  </r>
  <r>
    <s v="RM711"/>
    <n v="33"/>
    <x v="1"/>
    <x v="1"/>
    <s v="Non-Travel"/>
    <n v="722"/>
    <x v="1"/>
    <x v="24"/>
    <x v="0"/>
    <x v="0"/>
    <n v="1"/>
    <n v="992"/>
    <x v="1"/>
    <x v="0"/>
    <n v="38"/>
    <n v="3"/>
    <x v="3"/>
    <x v="8"/>
    <x v="0"/>
    <x v="0"/>
    <x v="513"/>
    <x v="3"/>
    <n v="20489"/>
    <n v="1"/>
    <s v="Y"/>
    <s v="No"/>
    <n v="11"/>
    <x v="1"/>
    <n v="4"/>
    <n v="80"/>
    <n v="0"/>
    <n v="10"/>
    <n v="2"/>
    <x v="0"/>
    <n v="6"/>
    <n v="0"/>
    <d v="2026-07-02T00:00:00"/>
    <x v="24"/>
    <s v="2026"/>
    <s v="July"/>
    <n v="6"/>
    <n v="22316"/>
    <n v="4"/>
    <n v="3"/>
    <s v="No"/>
  </r>
  <r>
    <s v="RM713"/>
    <n v="33"/>
    <x v="1"/>
    <x v="1"/>
    <s v="Travel_Rarely"/>
    <n v="461"/>
    <x v="0"/>
    <x v="25"/>
    <x v="2"/>
    <x v="0"/>
    <n v="1"/>
    <n v="995"/>
    <x v="2"/>
    <x v="1"/>
    <n v="53"/>
    <n v="3"/>
    <x v="0"/>
    <x v="2"/>
    <x v="2"/>
    <x v="0"/>
    <x v="514"/>
    <x v="0"/>
    <n v="17241"/>
    <n v="3"/>
    <s v="Y"/>
    <s v="No"/>
    <n v="18"/>
    <x v="1"/>
    <n v="1"/>
    <n v="80"/>
    <n v="0"/>
    <n v="5"/>
    <n v="4"/>
    <x v="0"/>
    <n v="0"/>
    <n v="2"/>
    <d v="2026-07-03T00:00:00"/>
    <x v="38"/>
    <s v="2026"/>
    <s v="July"/>
    <n v="0"/>
    <n v="13354"/>
    <n v="0"/>
    <n v="0"/>
    <s v="No"/>
  </r>
  <r>
    <s v="RM716"/>
    <n v="33"/>
    <x v="1"/>
    <x v="0"/>
    <s v="Travel_Frequently"/>
    <n v="827"/>
    <x v="0"/>
    <x v="4"/>
    <x v="3"/>
    <x v="4"/>
    <n v="1"/>
    <n v="998"/>
    <x v="0"/>
    <x v="1"/>
    <n v="84"/>
    <n v="4"/>
    <x v="1"/>
    <x v="6"/>
    <x v="1"/>
    <x v="2"/>
    <x v="515"/>
    <x v="1"/>
    <n v="20161"/>
    <n v="1"/>
    <s v="Y"/>
    <s v="Yes"/>
    <n v="13"/>
    <x v="1"/>
    <n v="1"/>
    <n v="80"/>
    <n v="1"/>
    <n v="6"/>
    <n v="2"/>
    <x v="0"/>
    <n v="1"/>
    <n v="2"/>
    <d v="2026-07-04T00:00:00"/>
    <x v="7"/>
    <s v="2026"/>
    <s v="July"/>
    <n v="1"/>
    <n v="20895"/>
    <n v="1"/>
    <n v="1"/>
    <s v="No"/>
  </r>
  <r>
    <s v="RM755"/>
    <n v="33"/>
    <x v="1"/>
    <x v="1"/>
    <s v="Non-Travel"/>
    <n v="1038"/>
    <x v="1"/>
    <x v="3"/>
    <x v="2"/>
    <x v="0"/>
    <n v="1"/>
    <n v="1044"/>
    <x v="2"/>
    <x v="1"/>
    <n v="88"/>
    <n v="2"/>
    <x v="0"/>
    <x v="1"/>
    <x v="2"/>
    <x v="0"/>
    <x v="516"/>
    <x v="0"/>
    <n v="21437"/>
    <n v="0"/>
    <s v="Y"/>
    <s v="No"/>
    <n v="19"/>
    <x v="1"/>
    <n v="4"/>
    <n v="80"/>
    <n v="0"/>
    <n v="3"/>
    <n v="2"/>
    <x v="3"/>
    <n v="2"/>
    <n v="2"/>
    <d v="2026-07-05T00:00:00"/>
    <x v="16"/>
    <s v="2026"/>
    <s v="July"/>
    <n v="17"/>
    <n v="12643"/>
    <n v="6"/>
    <n v="5"/>
    <s v="No"/>
  </r>
  <r>
    <s v="RM791"/>
    <n v="33"/>
    <x v="1"/>
    <x v="1"/>
    <s v="Travel_Rarely"/>
    <n v="654"/>
    <x v="0"/>
    <x v="2"/>
    <x v="0"/>
    <x v="0"/>
    <n v="1"/>
    <n v="1099"/>
    <x v="1"/>
    <x v="0"/>
    <n v="34"/>
    <n v="2"/>
    <x v="2"/>
    <x v="6"/>
    <x v="2"/>
    <x v="1"/>
    <x v="517"/>
    <x v="1"/>
    <n v="21214"/>
    <n v="4"/>
    <s v="Y"/>
    <s v="No"/>
    <n v="15"/>
    <x v="1"/>
    <n v="3"/>
    <n v="80"/>
    <n v="1"/>
    <n v="9"/>
    <n v="2"/>
    <x v="0"/>
    <n v="1"/>
    <n v="2"/>
    <d v="2026-07-06T00:00:00"/>
    <x v="25"/>
    <s v="2026"/>
    <s v="July"/>
    <n v="1"/>
    <n v="21486"/>
    <n v="0"/>
    <n v="0"/>
    <s v="No"/>
  </r>
  <r>
    <s v="RM793"/>
    <n v="33"/>
    <x v="1"/>
    <x v="0"/>
    <s v="Travel_Frequently"/>
    <n v="827"/>
    <x v="0"/>
    <x v="26"/>
    <x v="3"/>
    <x v="1"/>
    <n v="1"/>
    <n v="1101"/>
    <x v="3"/>
    <x v="1"/>
    <n v="54"/>
    <n v="2"/>
    <x v="1"/>
    <x v="2"/>
    <x v="0"/>
    <x v="0"/>
    <x v="518"/>
    <x v="0"/>
    <n v="3129"/>
    <n v="1"/>
    <s v="Y"/>
    <s v="No"/>
    <n v="22"/>
    <x v="2"/>
    <n v="2"/>
    <n v="80"/>
    <n v="0"/>
    <n v="14"/>
    <n v="4"/>
    <x v="0"/>
    <n v="3"/>
    <n v="8"/>
    <d v="2026-07-07T00:00:00"/>
    <x v="38"/>
    <s v="2026"/>
    <s v="July"/>
    <n v="0"/>
    <n v="8931"/>
    <n v="0"/>
    <n v="0"/>
    <s v="No"/>
  </r>
  <r>
    <s v="RM799"/>
    <n v="33"/>
    <x v="1"/>
    <x v="0"/>
    <s v="Travel_Rarely"/>
    <n v="1017"/>
    <x v="0"/>
    <x v="10"/>
    <x v="0"/>
    <x v="1"/>
    <n v="1"/>
    <n v="1108"/>
    <x v="3"/>
    <x v="0"/>
    <n v="55"/>
    <n v="2"/>
    <x v="0"/>
    <x v="2"/>
    <x v="1"/>
    <x v="0"/>
    <x v="519"/>
    <x v="0"/>
    <n v="2993"/>
    <n v="4"/>
    <s v="Y"/>
    <s v="Yes"/>
    <n v="20"/>
    <x v="2"/>
    <n v="2"/>
    <n v="80"/>
    <n v="0"/>
    <n v="5"/>
    <n v="0"/>
    <x v="0"/>
    <n v="2"/>
    <n v="2"/>
    <d v="2026-07-08T00:00:00"/>
    <x v="26"/>
    <s v="2026"/>
    <s v="July"/>
    <n v="14"/>
    <n v="15145"/>
    <n v="4"/>
    <n v="0"/>
    <s v="No"/>
  </r>
  <r>
    <s v="RM803"/>
    <n v="33"/>
    <x v="1"/>
    <x v="1"/>
    <s v="Travel_Frequently"/>
    <n v="970"/>
    <x v="1"/>
    <x v="17"/>
    <x v="0"/>
    <x v="0"/>
    <n v="1"/>
    <n v="1114"/>
    <x v="1"/>
    <x v="1"/>
    <n v="30"/>
    <n v="3"/>
    <x v="1"/>
    <x v="5"/>
    <x v="1"/>
    <x v="2"/>
    <x v="520"/>
    <x v="0"/>
    <n v="13401"/>
    <n v="0"/>
    <s v="Y"/>
    <s v="No"/>
    <n v="17"/>
    <x v="1"/>
    <n v="3"/>
    <n v="80"/>
    <n v="1"/>
    <n v="4"/>
    <n v="3"/>
    <x v="0"/>
    <n v="0"/>
    <n v="2"/>
    <d v="2026-07-09T00:00:00"/>
    <x v="41"/>
    <s v="2026"/>
    <s v="July"/>
    <n v="17"/>
    <n v="10679"/>
    <n v="2"/>
    <n v="2"/>
    <s v="No"/>
  </r>
  <r>
    <s v="RM830"/>
    <n v="33"/>
    <x v="1"/>
    <x v="0"/>
    <s v="Travel_Rarely"/>
    <n v="603"/>
    <x v="1"/>
    <x v="9"/>
    <x v="3"/>
    <x v="2"/>
    <n v="1"/>
    <n v="1157"/>
    <x v="3"/>
    <x v="1"/>
    <n v="77"/>
    <n v="3"/>
    <x v="1"/>
    <x v="5"/>
    <x v="3"/>
    <x v="0"/>
    <x v="521"/>
    <x v="1"/>
    <n v="18385"/>
    <n v="0"/>
    <s v="Y"/>
    <s v="Yes"/>
    <n v="17"/>
    <x v="1"/>
    <n v="1"/>
    <n v="80"/>
    <n v="0"/>
    <n v="6"/>
    <n v="3"/>
    <x v="0"/>
    <n v="0"/>
    <n v="3"/>
    <d v="2026-07-10T00:00:00"/>
    <x v="38"/>
    <s v="2026"/>
    <s v="July"/>
    <n v="0"/>
    <n v="6065"/>
    <n v="0"/>
    <n v="0"/>
    <s v="No"/>
  </r>
  <r>
    <s v="RM864"/>
    <n v="33"/>
    <x v="1"/>
    <x v="1"/>
    <s v="Travel_Rarely"/>
    <n v="147"/>
    <x v="3"/>
    <x v="7"/>
    <x v="0"/>
    <x v="5"/>
    <n v="1"/>
    <n v="1207"/>
    <x v="2"/>
    <x v="0"/>
    <n v="99"/>
    <n v="3"/>
    <x v="0"/>
    <x v="3"/>
    <x v="0"/>
    <x v="2"/>
    <x v="522"/>
    <x v="0"/>
    <n v="8429"/>
    <n v="1"/>
    <s v="Y"/>
    <s v="No"/>
    <n v="13"/>
    <x v="1"/>
    <n v="4"/>
    <n v="80"/>
    <n v="1"/>
    <n v="5"/>
    <n v="2"/>
    <x v="0"/>
    <n v="1"/>
    <n v="4"/>
    <d v="2026-07-11T00:00:00"/>
    <x v="32"/>
    <s v="2026"/>
    <s v="July"/>
    <n v="19"/>
    <n v="11115"/>
    <n v="10"/>
    <n v="7"/>
    <s v="No"/>
  </r>
  <r>
    <s v="RM873"/>
    <n v="33"/>
    <x v="1"/>
    <x v="1"/>
    <s v="Travel_Frequently"/>
    <n v="1146"/>
    <x v="1"/>
    <x v="10"/>
    <x v="0"/>
    <x v="1"/>
    <n v="1"/>
    <n v="1220"/>
    <x v="2"/>
    <x v="1"/>
    <n v="82"/>
    <n v="3"/>
    <x v="1"/>
    <x v="5"/>
    <x v="0"/>
    <x v="2"/>
    <x v="523"/>
    <x v="0"/>
    <n v="4905"/>
    <n v="1"/>
    <s v="Y"/>
    <s v="No"/>
    <n v="12"/>
    <x v="1"/>
    <n v="1"/>
    <n v="80"/>
    <n v="1"/>
    <n v="10"/>
    <n v="3"/>
    <x v="3"/>
    <n v="0"/>
    <n v="1"/>
    <d v="2026-07-12T00:00:00"/>
    <x v="31"/>
    <s v="2026"/>
    <s v="July"/>
    <n v="0"/>
    <n v="17492"/>
    <n v="0"/>
    <n v="0"/>
    <s v="No"/>
  </r>
  <r>
    <s v="RM884"/>
    <n v="33"/>
    <x v="1"/>
    <x v="1"/>
    <s v="Travel_Rarely"/>
    <n v="117"/>
    <x v="0"/>
    <x v="9"/>
    <x v="0"/>
    <x v="1"/>
    <n v="1"/>
    <n v="1238"/>
    <x v="3"/>
    <x v="0"/>
    <n v="60"/>
    <n v="3"/>
    <x v="0"/>
    <x v="2"/>
    <x v="2"/>
    <x v="2"/>
    <x v="524"/>
    <x v="0"/>
    <n v="6311"/>
    <n v="0"/>
    <s v="Y"/>
    <s v="No"/>
    <n v="13"/>
    <x v="1"/>
    <n v="2"/>
    <n v="80"/>
    <n v="1"/>
    <n v="15"/>
    <n v="5"/>
    <x v="0"/>
    <n v="4"/>
    <n v="10"/>
    <d v="2026-07-13T00:00:00"/>
    <x v="23"/>
    <s v="2026"/>
    <s v="July"/>
    <n v="5"/>
    <n v="11111"/>
    <n v="2"/>
    <n v="0"/>
    <s v="No"/>
  </r>
  <r>
    <s v="RM909"/>
    <n v="33"/>
    <x v="1"/>
    <x v="0"/>
    <s v="Travel_Rarely"/>
    <n v="536"/>
    <x v="1"/>
    <x v="1"/>
    <x v="4"/>
    <x v="2"/>
    <n v="1"/>
    <n v="1268"/>
    <x v="1"/>
    <x v="0"/>
    <n v="82"/>
    <n v="4"/>
    <x v="2"/>
    <x v="5"/>
    <x v="0"/>
    <x v="1"/>
    <x v="525"/>
    <x v="1"/>
    <n v="21708"/>
    <n v="0"/>
    <s v="Y"/>
    <s v="Yes"/>
    <n v="14"/>
    <x v="1"/>
    <n v="4"/>
    <n v="80"/>
    <n v="2"/>
    <n v="10"/>
    <n v="3"/>
    <x v="0"/>
    <n v="0"/>
    <n v="8"/>
    <d v="2026-07-14T00:00:00"/>
    <x v="22"/>
    <s v="2026"/>
    <s v="July"/>
    <n v="1"/>
    <n v="18833"/>
    <n v="0"/>
    <n v="0"/>
    <s v="No"/>
  </r>
  <r>
    <s v="RM991"/>
    <n v="33"/>
    <x v="1"/>
    <x v="1"/>
    <s v="Travel_Frequently"/>
    <n v="1111"/>
    <x v="1"/>
    <x v="2"/>
    <x v="2"/>
    <x v="0"/>
    <n v="1"/>
    <n v="1395"/>
    <x v="2"/>
    <x v="0"/>
    <n v="61"/>
    <n v="3"/>
    <x v="1"/>
    <x v="5"/>
    <x v="2"/>
    <x v="2"/>
    <x v="526"/>
    <x v="1"/>
    <n v="19293"/>
    <n v="6"/>
    <s v="Y"/>
    <s v="No"/>
    <n v="13"/>
    <x v="1"/>
    <n v="1"/>
    <n v="80"/>
    <n v="0"/>
    <n v="8"/>
    <n v="2"/>
    <x v="1"/>
    <n v="1"/>
    <n v="2"/>
    <d v="2026-07-15T00:00:00"/>
    <x v="19"/>
    <s v="2026"/>
    <s v="July"/>
    <n v="6"/>
    <n v="18555"/>
    <n v="1"/>
    <n v="1"/>
    <s v="No"/>
  </r>
  <r>
    <s v="RM1048"/>
    <n v="33"/>
    <x v="1"/>
    <x v="1"/>
    <s v="Travel_Frequently"/>
    <n v="430"/>
    <x v="1"/>
    <x v="17"/>
    <x v="0"/>
    <x v="1"/>
    <n v="1"/>
    <n v="1477"/>
    <x v="1"/>
    <x v="0"/>
    <n v="54"/>
    <n v="3"/>
    <x v="1"/>
    <x v="5"/>
    <x v="3"/>
    <x v="2"/>
    <x v="527"/>
    <x v="0"/>
    <n v="17456"/>
    <n v="0"/>
    <s v="Y"/>
    <s v="No"/>
    <n v="14"/>
    <x v="1"/>
    <n v="1"/>
    <n v="80"/>
    <n v="2"/>
    <n v="5"/>
    <n v="2"/>
    <x v="0"/>
    <n v="0"/>
    <n v="3"/>
    <d v="2026-07-16T00:00:00"/>
    <x v="13"/>
    <s v="2026"/>
    <s v="July"/>
    <n v="4"/>
    <n v="15695"/>
    <n v="4"/>
    <n v="4"/>
    <s v="No"/>
  </r>
  <r>
    <s v="RM1067"/>
    <n v="33"/>
    <x v="1"/>
    <x v="1"/>
    <s v="Travel_Rarely"/>
    <n v="1099"/>
    <x v="0"/>
    <x v="12"/>
    <x v="3"/>
    <x v="1"/>
    <n v="1"/>
    <n v="1502"/>
    <x v="3"/>
    <x v="1"/>
    <n v="82"/>
    <n v="2"/>
    <x v="0"/>
    <x v="0"/>
    <x v="1"/>
    <x v="2"/>
    <x v="528"/>
    <x v="0"/>
    <n v="8192"/>
    <n v="8"/>
    <s v="Y"/>
    <s v="No"/>
    <n v="11"/>
    <x v="1"/>
    <n v="4"/>
    <n v="80"/>
    <n v="0"/>
    <n v="8"/>
    <n v="5"/>
    <x v="0"/>
    <n v="0"/>
    <n v="2"/>
    <d v="2026-07-17T00:00:00"/>
    <x v="19"/>
    <s v="2026"/>
    <s v="July"/>
    <n v="6"/>
    <n v="21702"/>
    <n v="4"/>
    <n v="3"/>
    <s v="No"/>
  </r>
  <r>
    <s v="RM1075"/>
    <n v="33"/>
    <x v="1"/>
    <x v="0"/>
    <s v="Travel_Rarely"/>
    <n v="516"/>
    <x v="0"/>
    <x v="3"/>
    <x v="4"/>
    <x v="0"/>
    <n v="1"/>
    <n v="1515"/>
    <x v="1"/>
    <x v="0"/>
    <n v="69"/>
    <n v="3"/>
    <x v="1"/>
    <x v="6"/>
    <x v="0"/>
    <x v="0"/>
    <x v="529"/>
    <x v="1"/>
    <n v="22049"/>
    <n v="2"/>
    <s v="Y"/>
    <s v="Yes"/>
    <n v="17"/>
    <x v="1"/>
    <n v="1"/>
    <n v="80"/>
    <n v="0"/>
    <n v="14"/>
    <n v="6"/>
    <x v="0"/>
    <n v="0"/>
    <n v="0"/>
    <d v="2026-07-18T00:00:00"/>
    <x v="36"/>
    <s v="2026"/>
    <s v="July"/>
    <n v="21"/>
    <n v="14221"/>
    <n v="9"/>
    <n v="0"/>
    <s v="No"/>
  </r>
  <r>
    <s v="RM1092"/>
    <n v="33"/>
    <x v="1"/>
    <x v="1"/>
    <s v="Travel_Rarely"/>
    <n v="575"/>
    <x v="0"/>
    <x v="10"/>
    <x v="0"/>
    <x v="0"/>
    <n v="1"/>
    <n v="1545"/>
    <x v="1"/>
    <x v="0"/>
    <n v="44"/>
    <n v="2"/>
    <x v="1"/>
    <x v="4"/>
    <x v="1"/>
    <x v="0"/>
    <x v="530"/>
    <x v="0"/>
    <n v="24152"/>
    <n v="1"/>
    <s v="Y"/>
    <s v="No"/>
    <n v="13"/>
    <x v="1"/>
    <n v="4"/>
    <n v="80"/>
    <n v="0"/>
    <n v="5"/>
    <n v="2"/>
    <x v="0"/>
    <n v="0"/>
    <n v="2"/>
    <d v="2026-07-19T00:00:00"/>
    <x v="8"/>
    <s v="2026"/>
    <s v="July"/>
    <n v="1"/>
    <n v="18672"/>
    <n v="0"/>
    <n v="0"/>
    <s v="No"/>
  </r>
  <r>
    <s v="RM1096"/>
    <n v="33"/>
    <x v="1"/>
    <x v="0"/>
    <s v="Travel_Rarely"/>
    <n v="589"/>
    <x v="0"/>
    <x v="27"/>
    <x v="3"/>
    <x v="0"/>
    <n v="1"/>
    <n v="1549"/>
    <x v="2"/>
    <x v="0"/>
    <n v="79"/>
    <n v="3"/>
    <x v="1"/>
    <x v="0"/>
    <x v="0"/>
    <x v="2"/>
    <x v="531"/>
    <x v="1"/>
    <n v="22949"/>
    <n v="1"/>
    <s v="Y"/>
    <s v="Yes"/>
    <n v="12"/>
    <x v="1"/>
    <n v="2"/>
    <n v="80"/>
    <n v="1"/>
    <n v="15"/>
    <n v="3"/>
    <x v="0"/>
    <n v="5"/>
    <n v="7"/>
    <d v="2026-07-20T00:00:00"/>
    <x v="0"/>
    <s v="2026"/>
    <s v="July"/>
    <n v="19"/>
    <n v="15056"/>
    <n v="13"/>
    <n v="6"/>
    <s v="No"/>
  </r>
  <r>
    <s v="RM1106"/>
    <n v="33"/>
    <x v="1"/>
    <x v="1"/>
    <s v="Travel_Rarely"/>
    <n v="1242"/>
    <x v="1"/>
    <x v="3"/>
    <x v="3"/>
    <x v="0"/>
    <n v="1"/>
    <n v="1560"/>
    <x v="3"/>
    <x v="0"/>
    <n v="46"/>
    <n v="3"/>
    <x v="1"/>
    <x v="5"/>
    <x v="3"/>
    <x v="2"/>
    <x v="532"/>
    <x v="1"/>
    <n v="10589"/>
    <n v="2"/>
    <s v="Y"/>
    <s v="No"/>
    <n v="13"/>
    <x v="1"/>
    <n v="4"/>
    <n v="80"/>
    <n v="1"/>
    <n v="8"/>
    <n v="6"/>
    <x v="2"/>
    <n v="2"/>
    <n v="2"/>
    <d v="2026-07-21T00:00:00"/>
    <x v="28"/>
    <s v="2026"/>
    <s v="July"/>
    <n v="8"/>
    <n v="15348"/>
    <n v="2"/>
    <n v="1"/>
    <s v="No"/>
  </r>
  <r>
    <s v="RM1190"/>
    <n v="33"/>
    <x v="1"/>
    <x v="1"/>
    <s v="Travel_Rarely"/>
    <n v="392"/>
    <x v="1"/>
    <x v="7"/>
    <x v="3"/>
    <x v="1"/>
    <n v="1"/>
    <n v="1670"/>
    <x v="1"/>
    <x v="0"/>
    <n v="93"/>
    <n v="3"/>
    <x v="1"/>
    <x v="5"/>
    <x v="2"/>
    <x v="1"/>
    <x v="533"/>
    <x v="1"/>
    <n v="3921"/>
    <n v="1"/>
    <s v="Y"/>
    <s v="No"/>
    <n v="14"/>
    <x v="1"/>
    <n v="3"/>
    <n v="80"/>
    <n v="2"/>
    <n v="6"/>
    <n v="5"/>
    <x v="0"/>
    <n v="0"/>
    <n v="4"/>
    <d v="2026-07-22T00:00:00"/>
    <x v="12"/>
    <s v="2026"/>
    <s v="July"/>
    <n v="0"/>
    <n v="24079"/>
    <n v="0"/>
    <n v="0"/>
    <s v="No"/>
  </r>
  <r>
    <s v="RM1199"/>
    <n v="33"/>
    <x v="1"/>
    <x v="0"/>
    <s v="Non-Travel"/>
    <n v="530"/>
    <x v="1"/>
    <x v="18"/>
    <x v="0"/>
    <x v="0"/>
    <n v="1"/>
    <n v="1681"/>
    <x v="0"/>
    <x v="1"/>
    <n v="36"/>
    <n v="3"/>
    <x v="1"/>
    <x v="5"/>
    <x v="2"/>
    <x v="1"/>
    <x v="534"/>
    <x v="1"/>
    <n v="16130"/>
    <n v="1"/>
    <s v="Y"/>
    <s v="Yes"/>
    <n v="25"/>
    <x v="2"/>
    <n v="3"/>
    <n v="80"/>
    <n v="1"/>
    <n v="7"/>
    <n v="2"/>
    <x v="0"/>
    <n v="1"/>
    <n v="2"/>
    <d v="2026-07-23T00:00:00"/>
    <x v="22"/>
    <s v="2026"/>
    <s v="July"/>
    <n v="13"/>
    <n v="21280"/>
    <n v="8"/>
    <n v="2"/>
    <s v="No"/>
  </r>
  <r>
    <s v="RM1211"/>
    <n v="33"/>
    <x v="1"/>
    <x v="1"/>
    <s v="Travel_Rarely"/>
    <n v="267"/>
    <x v="0"/>
    <x v="8"/>
    <x v="0"/>
    <x v="1"/>
    <n v="1"/>
    <n v="1698"/>
    <x v="2"/>
    <x v="0"/>
    <n v="79"/>
    <n v="4"/>
    <x v="0"/>
    <x v="0"/>
    <x v="1"/>
    <x v="2"/>
    <x v="205"/>
    <x v="0"/>
    <n v="13637"/>
    <n v="1"/>
    <s v="Y"/>
    <s v="No"/>
    <n v="18"/>
    <x v="1"/>
    <n v="4"/>
    <n v="80"/>
    <n v="3"/>
    <n v="14"/>
    <n v="6"/>
    <x v="0"/>
    <n v="2"/>
    <n v="13"/>
    <d v="2026-07-24T00:00:00"/>
    <x v="30"/>
    <s v="2026"/>
    <s v="July"/>
    <n v="37"/>
    <n v="3747"/>
    <n v="5"/>
    <n v="4"/>
    <s v="No"/>
  </r>
  <r>
    <s v="RM1254"/>
    <n v="33"/>
    <x v="1"/>
    <x v="1"/>
    <s v="Non-Travel"/>
    <n v="1283"/>
    <x v="1"/>
    <x v="7"/>
    <x v="0"/>
    <x v="2"/>
    <n v="1"/>
    <n v="1756"/>
    <x v="1"/>
    <x v="1"/>
    <n v="62"/>
    <n v="3"/>
    <x v="1"/>
    <x v="5"/>
    <x v="1"/>
    <x v="0"/>
    <x v="535"/>
    <x v="1"/>
    <n v="10697"/>
    <n v="8"/>
    <s v="Y"/>
    <s v="No"/>
    <n v="15"/>
    <x v="1"/>
    <n v="4"/>
    <n v="80"/>
    <n v="0"/>
    <n v="13"/>
    <n v="2"/>
    <x v="3"/>
    <n v="1"/>
    <n v="7"/>
    <d v="2026-07-25T00:00:00"/>
    <x v="17"/>
    <s v="2026"/>
    <s v="July"/>
    <n v="18"/>
    <n v="14379"/>
    <n v="5"/>
    <n v="1"/>
    <s v="No"/>
  </r>
  <r>
    <s v="RM1256"/>
    <n v="33"/>
    <x v="1"/>
    <x v="0"/>
    <s v="Travel_Rarely"/>
    <n v="211"/>
    <x v="1"/>
    <x v="18"/>
    <x v="0"/>
    <x v="0"/>
    <n v="1"/>
    <n v="1758"/>
    <x v="3"/>
    <x v="1"/>
    <n v="74"/>
    <n v="3"/>
    <x v="2"/>
    <x v="5"/>
    <x v="3"/>
    <x v="0"/>
    <x v="536"/>
    <x v="1"/>
    <n v="10092"/>
    <n v="2"/>
    <s v="Y"/>
    <s v="Yes"/>
    <n v="20"/>
    <x v="2"/>
    <n v="3"/>
    <n v="80"/>
    <n v="0"/>
    <n v="11"/>
    <n v="2"/>
    <x v="3"/>
    <n v="0"/>
    <n v="0"/>
    <d v="2026-07-26T00:00:00"/>
    <x v="5"/>
    <s v="2026"/>
    <s v="July"/>
    <n v="9"/>
    <n v="19896"/>
    <n v="7"/>
    <n v="2"/>
    <s v="No"/>
  </r>
  <r>
    <s v="RM1266"/>
    <n v="33"/>
    <x v="1"/>
    <x v="1"/>
    <s v="Non-Travel"/>
    <n v="775"/>
    <x v="0"/>
    <x v="12"/>
    <x v="0"/>
    <x v="3"/>
    <n v="1"/>
    <n v="1771"/>
    <x v="1"/>
    <x v="0"/>
    <n v="90"/>
    <n v="3"/>
    <x v="1"/>
    <x v="2"/>
    <x v="1"/>
    <x v="1"/>
    <x v="537"/>
    <x v="0"/>
    <n v="6194"/>
    <n v="5"/>
    <s v="Y"/>
    <s v="No"/>
    <n v="15"/>
    <x v="1"/>
    <n v="4"/>
    <n v="80"/>
    <n v="2"/>
    <n v="11"/>
    <n v="2"/>
    <x v="3"/>
    <n v="1"/>
    <n v="7"/>
    <d v="2026-07-27T00:00:00"/>
    <x v="17"/>
    <s v="2026"/>
    <s v="July"/>
    <n v="26"/>
    <n v="19263"/>
    <n v="0"/>
    <n v="0"/>
    <s v="No"/>
  </r>
  <r>
    <s v="RM1283"/>
    <n v="33"/>
    <x v="1"/>
    <x v="1"/>
    <s v="Travel_Rarely"/>
    <n v="867"/>
    <x v="0"/>
    <x v="3"/>
    <x v="3"/>
    <x v="0"/>
    <n v="1"/>
    <n v="1798"/>
    <x v="1"/>
    <x v="0"/>
    <n v="90"/>
    <n v="4"/>
    <x v="0"/>
    <x v="2"/>
    <x v="3"/>
    <x v="2"/>
    <x v="538"/>
    <x v="0"/>
    <n v="6076"/>
    <n v="6"/>
    <s v="Y"/>
    <s v="No"/>
    <n v="19"/>
    <x v="1"/>
    <n v="2"/>
    <n v="80"/>
    <n v="1"/>
    <n v="14"/>
    <n v="1"/>
    <x v="0"/>
    <n v="7"/>
    <n v="6"/>
    <d v="2026-07-28T00:00:00"/>
    <x v="4"/>
    <s v="2026"/>
    <s v="July"/>
    <n v="4"/>
    <n v="23075"/>
    <n v="0"/>
    <n v="0"/>
    <s v="No"/>
  </r>
  <r>
    <s v="RM1364"/>
    <n v="33"/>
    <x v="1"/>
    <x v="1"/>
    <s v="Travel_Rarely"/>
    <n v="217"/>
    <x v="1"/>
    <x v="1"/>
    <x v="3"/>
    <x v="2"/>
    <n v="1"/>
    <n v="1924"/>
    <x v="2"/>
    <x v="0"/>
    <n v="43"/>
    <n v="3"/>
    <x v="1"/>
    <x v="5"/>
    <x v="0"/>
    <x v="0"/>
    <x v="539"/>
    <x v="1"/>
    <n v="10410"/>
    <n v="1"/>
    <s v="Y"/>
    <s v="No"/>
    <n v="14"/>
    <x v="1"/>
    <n v="2"/>
    <n v="80"/>
    <n v="0"/>
    <n v="10"/>
    <n v="2"/>
    <x v="3"/>
    <n v="0"/>
    <n v="9"/>
    <d v="2026-07-29T00:00:00"/>
    <x v="34"/>
    <s v="2026"/>
    <s v="July"/>
    <n v="30"/>
    <n v="21522"/>
    <n v="27"/>
    <n v="12"/>
    <s v="No"/>
  </r>
  <r>
    <s v="RM1399"/>
    <n v="33"/>
    <x v="1"/>
    <x v="1"/>
    <s v="Travel_Frequently"/>
    <n v="1303"/>
    <x v="0"/>
    <x v="17"/>
    <x v="1"/>
    <x v="0"/>
    <n v="1"/>
    <n v="1970"/>
    <x v="1"/>
    <x v="0"/>
    <n v="36"/>
    <n v="3"/>
    <x v="1"/>
    <x v="6"/>
    <x v="0"/>
    <x v="1"/>
    <x v="540"/>
    <x v="1"/>
    <n v="18079"/>
    <n v="1"/>
    <s v="Y"/>
    <s v="No"/>
    <n v="20"/>
    <x v="2"/>
    <n v="3"/>
    <n v="80"/>
    <n v="3"/>
    <n v="9"/>
    <n v="2"/>
    <x v="0"/>
    <n v="2"/>
    <n v="8"/>
    <d v="2026-07-30T00:00:00"/>
    <x v="10"/>
    <s v="2026"/>
    <s v="July"/>
    <n v="1"/>
    <n v="13825"/>
    <n v="0"/>
    <n v="0"/>
    <s v="No"/>
  </r>
  <r>
    <s v="RM1416"/>
    <n v="33"/>
    <x v="1"/>
    <x v="1"/>
    <s v="Non-Travel"/>
    <n v="1313"/>
    <x v="0"/>
    <x v="4"/>
    <x v="1"/>
    <x v="1"/>
    <n v="1"/>
    <n v="1994"/>
    <x v="2"/>
    <x v="0"/>
    <n v="59"/>
    <n v="2"/>
    <x v="0"/>
    <x v="0"/>
    <x v="0"/>
    <x v="1"/>
    <x v="541"/>
    <x v="0"/>
    <n v="20439"/>
    <n v="1"/>
    <s v="Y"/>
    <s v="No"/>
    <n v="12"/>
    <x v="1"/>
    <n v="3"/>
    <n v="80"/>
    <n v="3"/>
    <n v="1"/>
    <n v="2"/>
    <x v="3"/>
    <n v="0"/>
    <n v="0"/>
    <d v="2026-07-31T00:00:00"/>
    <x v="20"/>
    <s v="2026"/>
    <s v="July"/>
    <n v="10"/>
    <n v="9152"/>
    <n v="7"/>
    <n v="4"/>
    <s v="No"/>
  </r>
  <r>
    <s v="RM1426"/>
    <n v="33"/>
    <x v="1"/>
    <x v="0"/>
    <s v="Travel_Rarely"/>
    <n v="501"/>
    <x v="0"/>
    <x v="14"/>
    <x v="1"/>
    <x v="1"/>
    <n v="1"/>
    <n v="2009"/>
    <x v="2"/>
    <x v="1"/>
    <n v="95"/>
    <n v="3"/>
    <x v="1"/>
    <x v="6"/>
    <x v="2"/>
    <x v="2"/>
    <x v="542"/>
    <x v="0"/>
    <n v="21653"/>
    <n v="0"/>
    <s v="Y"/>
    <s v="Yes"/>
    <n v="13"/>
    <x v="1"/>
    <n v="1"/>
    <n v="80"/>
    <n v="1"/>
    <n v="10"/>
    <n v="6"/>
    <x v="0"/>
    <n v="8"/>
    <n v="1"/>
    <d v="2026-08-01T00:00:00"/>
    <x v="4"/>
    <s v="2026"/>
    <s v="August"/>
    <n v="2"/>
    <n v="3749"/>
    <n v="2"/>
    <n v="1"/>
    <s v="No"/>
  </r>
  <r>
    <s v="RM014"/>
    <n v="34"/>
    <x v="1"/>
    <x v="1"/>
    <s v="TravelRarely"/>
    <n v="1346"/>
    <x v="0"/>
    <x v="19"/>
    <x v="1"/>
    <x v="1"/>
    <n v="1"/>
    <n v="18"/>
    <x v="2"/>
    <x v="0"/>
    <n v="93"/>
    <n v="3"/>
    <x v="0"/>
    <x v="0"/>
    <x v="2"/>
    <x v="1"/>
    <x v="543"/>
    <x v="0"/>
    <n v="8758"/>
    <n v="0"/>
    <s v="Y"/>
    <s v="No"/>
    <n v="11"/>
    <x v="1"/>
    <n v="3"/>
    <n v="80"/>
    <n v="1"/>
    <n v="3"/>
    <n v="2"/>
    <x v="0"/>
    <n v="1"/>
    <n v="2"/>
    <d v="2026-08-02T00:00:00"/>
    <x v="41"/>
    <s v="2026"/>
    <s v="August"/>
    <n v="20"/>
    <n v="20596"/>
    <n v="16"/>
    <n v="11"/>
    <s v="No"/>
  </r>
  <r>
    <s v="RM023"/>
    <n v="34"/>
    <x v="1"/>
    <x v="1"/>
    <s v="TravelRarely"/>
    <n v="419"/>
    <x v="0"/>
    <x v="17"/>
    <x v="3"/>
    <x v="0"/>
    <n v="1"/>
    <n v="28"/>
    <x v="3"/>
    <x v="1"/>
    <n v="53"/>
    <n v="3"/>
    <x v="2"/>
    <x v="7"/>
    <x v="1"/>
    <x v="0"/>
    <x v="544"/>
    <x v="2"/>
    <n v="21293"/>
    <n v="0"/>
    <s v="Y"/>
    <s v="No"/>
    <n v="11"/>
    <x v="1"/>
    <n v="3"/>
    <n v="80"/>
    <n v="0"/>
    <n v="13"/>
    <n v="4"/>
    <x v="0"/>
    <n v="2"/>
    <m/>
    <d v="2026-08-03T00:00:00"/>
    <x v="5"/>
    <s v="2026"/>
    <s v="August"/>
    <n v="18"/>
    <n v="17680"/>
    <n v="0"/>
    <n v="0"/>
    <s v="No"/>
  </r>
  <r>
    <s v="RM025"/>
    <n v="34"/>
    <x v="1"/>
    <x v="0"/>
    <s v="Travel_Rarely"/>
    <n v="699"/>
    <x v="0"/>
    <x v="11"/>
    <x v="2"/>
    <x v="1"/>
    <n v="1"/>
    <n v="31"/>
    <x v="2"/>
    <x v="0"/>
    <n v="83"/>
    <n v="3"/>
    <x v="0"/>
    <x v="2"/>
    <x v="3"/>
    <x v="0"/>
    <x v="545"/>
    <x v="0"/>
    <n v="17102"/>
    <n v="2"/>
    <s v="Y"/>
    <s v="No"/>
    <n v="11"/>
    <x v="1"/>
    <n v="3"/>
    <n v="80"/>
    <n v="0"/>
    <n v="8"/>
    <n v="2"/>
    <x v="0"/>
    <n v="1"/>
    <m/>
    <d v="2026-08-04T00:00:00"/>
    <x v="19"/>
    <s v="2026"/>
    <s v="August"/>
    <n v="11"/>
    <n v="22332"/>
    <n v="10"/>
    <n v="3"/>
    <s v="No"/>
  </r>
  <r>
    <s v="RM047"/>
    <n v="34"/>
    <x v="1"/>
    <x v="1"/>
    <s v="Non-Travel"/>
    <n v="1065"/>
    <x v="1"/>
    <x v="23"/>
    <x v="3"/>
    <x v="2"/>
    <n v="1"/>
    <n v="60"/>
    <x v="2"/>
    <x v="0"/>
    <n v="72"/>
    <n v="3"/>
    <x v="1"/>
    <x v="5"/>
    <x v="0"/>
    <x v="0"/>
    <x v="546"/>
    <x v="0"/>
    <n v="10034"/>
    <n v="0"/>
    <s v="Y"/>
    <s v="No"/>
    <n v="20"/>
    <x v="2"/>
    <n v="3"/>
    <n v="80"/>
    <n v="0"/>
    <n v="10"/>
    <n v="2"/>
    <x v="0"/>
    <n v="8"/>
    <n v="7"/>
    <d v="2026-08-05T00:00:00"/>
    <x v="8"/>
    <s v="2026"/>
    <s v="August"/>
    <n v="4"/>
    <n v="17050"/>
    <n v="0"/>
    <n v="0"/>
    <s v="No"/>
  </r>
  <r>
    <s v="RM085"/>
    <n v="34"/>
    <x v="1"/>
    <x v="1"/>
    <s v="Travel_Rarely"/>
    <n v="1153"/>
    <x v="0"/>
    <x v="4"/>
    <x v="1"/>
    <x v="1"/>
    <n v="1"/>
    <n v="110"/>
    <x v="3"/>
    <x v="0"/>
    <n v="94"/>
    <n v="3"/>
    <x v="1"/>
    <x v="4"/>
    <x v="1"/>
    <x v="2"/>
    <x v="547"/>
    <x v="0"/>
    <n v="17736"/>
    <n v="1"/>
    <s v="Y"/>
    <s v="No"/>
    <n v="15"/>
    <x v="1"/>
    <n v="3"/>
    <n v="80"/>
    <n v="0"/>
    <n v="5"/>
    <n v="2"/>
    <x v="0"/>
    <n v="1"/>
    <n v="3"/>
    <d v="2026-08-06T00:00:00"/>
    <x v="14"/>
    <s v="2026"/>
    <s v="August"/>
    <n v="19"/>
    <n v="19829"/>
    <n v="8"/>
    <n v="7"/>
    <s v="No"/>
  </r>
  <r>
    <s v="RM104"/>
    <n v="34"/>
    <x v="1"/>
    <x v="1"/>
    <s v="Travel_Rarely"/>
    <n v="665"/>
    <x v="0"/>
    <x v="11"/>
    <x v="3"/>
    <x v="4"/>
    <n v="1"/>
    <n v="138"/>
    <x v="3"/>
    <x v="1"/>
    <n v="41"/>
    <n v="3"/>
    <x v="1"/>
    <x v="2"/>
    <x v="0"/>
    <x v="0"/>
    <x v="548"/>
    <x v="0"/>
    <n v="12482"/>
    <n v="1"/>
    <s v="Y"/>
    <s v="No"/>
    <n v="14"/>
    <x v="1"/>
    <n v="3"/>
    <n v="80"/>
    <n v="0"/>
    <n v="16"/>
    <n v="3"/>
    <x v="0"/>
    <n v="2"/>
    <n v="10"/>
    <d v="2026-08-07T00:00:00"/>
    <x v="13"/>
    <s v="2026"/>
    <s v="August"/>
    <n v="16"/>
    <n v="16945"/>
    <n v="15"/>
    <n v="15"/>
    <s v="No"/>
  </r>
  <r>
    <s v="RM112"/>
    <n v="34"/>
    <x v="1"/>
    <x v="0"/>
    <s v="Travel_Frequently"/>
    <n v="658"/>
    <x v="0"/>
    <x v="17"/>
    <x v="0"/>
    <x v="0"/>
    <n v="1"/>
    <n v="147"/>
    <x v="3"/>
    <x v="0"/>
    <n v="66"/>
    <n v="1"/>
    <x v="1"/>
    <x v="0"/>
    <x v="0"/>
    <x v="0"/>
    <x v="549"/>
    <x v="1"/>
    <n v="22887"/>
    <n v="1"/>
    <s v="Y"/>
    <s v="Yes"/>
    <n v="24"/>
    <x v="2"/>
    <n v="4"/>
    <n v="80"/>
    <n v="0"/>
    <n v="9"/>
    <n v="3"/>
    <x v="0"/>
    <n v="0"/>
    <n v="6"/>
    <d v="2026-08-08T00:00:00"/>
    <x v="21"/>
    <s v="2026"/>
    <s v="August"/>
    <n v="19"/>
    <n v="9498"/>
    <n v="6"/>
    <n v="4"/>
    <s v="No"/>
  </r>
  <r>
    <s v="RM115"/>
    <n v="34"/>
    <x v="1"/>
    <x v="1"/>
    <s v="Travel_Rarely"/>
    <n v="1031"/>
    <x v="0"/>
    <x v="11"/>
    <x v="3"/>
    <x v="0"/>
    <n v="1"/>
    <n v="151"/>
    <x v="0"/>
    <x v="1"/>
    <n v="45"/>
    <n v="2"/>
    <x v="1"/>
    <x v="2"/>
    <x v="1"/>
    <x v="1"/>
    <x v="550"/>
    <x v="0"/>
    <n v="15000"/>
    <n v="6"/>
    <s v="Y"/>
    <s v="No"/>
    <n v="15"/>
    <x v="1"/>
    <n v="3"/>
    <n v="80"/>
    <n v="1"/>
    <n v="12"/>
    <n v="3"/>
    <x v="0"/>
    <n v="0"/>
    <n v="0"/>
    <d v="2026-08-09T00:00:00"/>
    <x v="21"/>
    <s v="2026"/>
    <s v="August"/>
    <n v="11"/>
    <n v="13653"/>
    <n v="2"/>
    <n v="1"/>
    <s v="No"/>
  </r>
  <r>
    <s v="RM117"/>
    <n v="34"/>
    <x v="1"/>
    <x v="1"/>
    <s v="Travel_Rarely"/>
    <n v="1354"/>
    <x v="0"/>
    <x v="2"/>
    <x v="0"/>
    <x v="1"/>
    <n v="1"/>
    <n v="153"/>
    <x v="0"/>
    <x v="1"/>
    <n v="45"/>
    <n v="2"/>
    <x v="2"/>
    <x v="8"/>
    <x v="3"/>
    <x v="0"/>
    <x v="551"/>
    <x v="2"/>
    <n v="5615"/>
    <n v="2"/>
    <s v="Y"/>
    <s v="No"/>
    <n v="12"/>
    <x v="1"/>
    <n v="4"/>
    <n v="80"/>
    <n v="0"/>
    <n v="14"/>
    <n v="6"/>
    <x v="0"/>
    <n v="5"/>
    <n v="8"/>
    <d v="2026-08-10T00:00:00"/>
    <x v="18"/>
    <s v="2026"/>
    <s v="August"/>
    <n v="3"/>
    <n v="15596"/>
    <n v="2"/>
    <n v="1"/>
    <s v="No"/>
  </r>
  <r>
    <s v="RM160"/>
    <n v="34"/>
    <x v="1"/>
    <x v="1"/>
    <s v="Travel_Frequently"/>
    <n v="303"/>
    <x v="1"/>
    <x v="7"/>
    <x v="3"/>
    <x v="2"/>
    <n v="1"/>
    <n v="216"/>
    <x v="0"/>
    <x v="1"/>
    <n v="75"/>
    <n v="3"/>
    <x v="0"/>
    <x v="1"/>
    <x v="0"/>
    <x v="2"/>
    <x v="552"/>
    <x v="0"/>
    <n v="11314"/>
    <n v="6"/>
    <s v="Y"/>
    <s v="No"/>
    <n v="18"/>
    <x v="1"/>
    <n v="4"/>
    <n v="80"/>
    <n v="1"/>
    <n v="6"/>
    <n v="3"/>
    <x v="0"/>
    <n v="1"/>
    <n v="2"/>
    <d v="2026-08-11T00:00:00"/>
    <x v="29"/>
    <s v="2026"/>
    <s v="August"/>
    <n v="24"/>
    <n v="24425"/>
    <n v="22"/>
    <n v="15"/>
    <s v="No"/>
  </r>
  <r>
    <s v="RM182"/>
    <n v="34"/>
    <x v="1"/>
    <x v="1"/>
    <s v="Travel_Rarely"/>
    <n v="629"/>
    <x v="0"/>
    <x v="28"/>
    <x v="1"/>
    <x v="1"/>
    <n v="1"/>
    <n v="247"/>
    <x v="1"/>
    <x v="1"/>
    <n v="95"/>
    <n v="3"/>
    <x v="0"/>
    <x v="2"/>
    <x v="1"/>
    <x v="0"/>
    <x v="553"/>
    <x v="0"/>
    <n v="5711"/>
    <n v="2"/>
    <s v="Y"/>
    <s v="No"/>
    <n v="15"/>
    <x v="1"/>
    <n v="4"/>
    <n v="80"/>
    <n v="0"/>
    <n v="9"/>
    <n v="3"/>
    <x v="0"/>
    <n v="1"/>
    <n v="2"/>
    <d v="2026-08-12T00:00:00"/>
    <x v="24"/>
    <s v="2026"/>
    <s v="August"/>
    <n v="2"/>
    <n v="17262"/>
    <n v="2"/>
    <n v="1"/>
    <s v="No"/>
  </r>
  <r>
    <s v="RM189"/>
    <n v="34"/>
    <x v="1"/>
    <x v="1"/>
    <s v="Travel_Frequently"/>
    <n v="1069"/>
    <x v="0"/>
    <x v="7"/>
    <x v="2"/>
    <x v="0"/>
    <n v="1"/>
    <n v="256"/>
    <x v="1"/>
    <x v="0"/>
    <n v="45"/>
    <n v="2"/>
    <x v="1"/>
    <x v="4"/>
    <x v="0"/>
    <x v="2"/>
    <x v="554"/>
    <x v="1"/>
    <n v="14074"/>
    <n v="1"/>
    <s v="Y"/>
    <s v="No"/>
    <n v="17"/>
    <x v="1"/>
    <n v="3"/>
    <n v="80"/>
    <n v="0"/>
    <n v="10"/>
    <n v="2"/>
    <x v="3"/>
    <n v="1"/>
    <n v="9"/>
    <d v="2026-08-13T00:00:00"/>
    <x v="13"/>
    <s v="2026"/>
    <s v="August"/>
    <n v="14"/>
    <n v="10848"/>
    <n v="3"/>
    <n v="3"/>
    <s v="No"/>
  </r>
  <r>
    <s v="RM203"/>
    <n v="34"/>
    <x v="1"/>
    <x v="0"/>
    <s v="Travel_Frequently"/>
    <n v="878"/>
    <x v="0"/>
    <x v="1"/>
    <x v="3"/>
    <x v="1"/>
    <n v="1"/>
    <n v="277"/>
    <x v="1"/>
    <x v="0"/>
    <n v="43"/>
    <n v="3"/>
    <x v="0"/>
    <x v="2"/>
    <x v="0"/>
    <x v="1"/>
    <x v="555"/>
    <x v="0"/>
    <n v="5972"/>
    <n v="1"/>
    <s v="Y"/>
    <s v="Yes"/>
    <n v="17"/>
    <x v="1"/>
    <n v="4"/>
    <n v="80"/>
    <n v="1"/>
    <n v="5"/>
    <n v="4"/>
    <x v="1"/>
    <n v="2"/>
    <n v="0"/>
    <d v="2026-08-14T00:00:00"/>
    <x v="41"/>
    <s v="2026"/>
    <s v="August"/>
    <n v="20"/>
    <n v="6031"/>
    <n v="17"/>
    <n v="15"/>
    <s v="No"/>
  </r>
  <r>
    <s v="RM248"/>
    <n v="34"/>
    <x v="1"/>
    <x v="1"/>
    <s v="Travel_Rarely"/>
    <n v="470"/>
    <x v="0"/>
    <x v="7"/>
    <x v="3"/>
    <x v="0"/>
    <n v="1"/>
    <n v="339"/>
    <x v="1"/>
    <x v="0"/>
    <n v="84"/>
    <n v="2"/>
    <x v="1"/>
    <x v="4"/>
    <x v="3"/>
    <x v="2"/>
    <x v="556"/>
    <x v="1"/>
    <n v="23687"/>
    <n v="6"/>
    <s v="Y"/>
    <s v="No"/>
    <n v="13"/>
    <x v="1"/>
    <n v="2"/>
    <n v="80"/>
    <n v="1"/>
    <n v="13"/>
    <n v="3"/>
    <x v="0"/>
    <n v="5"/>
    <n v="9"/>
    <d v="2026-08-15T00:00:00"/>
    <x v="24"/>
    <s v="2026"/>
    <s v="August"/>
    <n v="5"/>
    <n v="16610"/>
    <n v="0"/>
    <n v="0"/>
    <s v="No"/>
  </r>
  <r>
    <s v="RM379"/>
    <n v="34"/>
    <x v="1"/>
    <x v="0"/>
    <s v="Non-Travel"/>
    <n v="1362"/>
    <x v="1"/>
    <x v="19"/>
    <x v="0"/>
    <x v="2"/>
    <n v="1"/>
    <n v="502"/>
    <x v="3"/>
    <x v="0"/>
    <n v="67"/>
    <n v="4"/>
    <x v="1"/>
    <x v="5"/>
    <x v="2"/>
    <x v="0"/>
    <x v="337"/>
    <x v="1"/>
    <n v="4652"/>
    <n v="8"/>
    <s v="Y"/>
    <s v="Yes"/>
    <n v="13"/>
    <x v="1"/>
    <n v="2"/>
    <n v="80"/>
    <n v="0"/>
    <n v="9"/>
    <n v="3"/>
    <x v="3"/>
    <n v="0"/>
    <n v="4"/>
    <d v="2026-08-16T00:00:00"/>
    <x v="29"/>
    <s v="2026"/>
    <s v="August"/>
    <n v="12"/>
    <n v="8772"/>
    <n v="12"/>
    <n v="9"/>
    <s v="No"/>
  </r>
  <r>
    <s v="RM394"/>
    <n v="34"/>
    <x v="1"/>
    <x v="1"/>
    <s v="Non-Travel"/>
    <n v="1381"/>
    <x v="1"/>
    <x v="12"/>
    <x v="3"/>
    <x v="2"/>
    <n v="1"/>
    <n v="523"/>
    <x v="0"/>
    <x v="1"/>
    <n v="72"/>
    <n v="3"/>
    <x v="1"/>
    <x v="5"/>
    <x v="0"/>
    <x v="2"/>
    <x v="557"/>
    <x v="1"/>
    <n v="12740"/>
    <n v="9"/>
    <s v="Y"/>
    <s v="No"/>
    <n v="15"/>
    <x v="1"/>
    <n v="1"/>
    <n v="80"/>
    <n v="1"/>
    <n v="6"/>
    <n v="3"/>
    <x v="0"/>
    <n v="1"/>
    <n v="2"/>
    <d v="2026-08-17T00:00:00"/>
    <x v="12"/>
    <s v="2026"/>
    <s v="August"/>
    <n v="10"/>
    <n v="11758"/>
    <n v="3"/>
    <n v="1"/>
    <s v="No"/>
  </r>
  <r>
    <s v="RM416"/>
    <n v="34"/>
    <x v="1"/>
    <x v="0"/>
    <s v="Travel_Frequently"/>
    <n v="296"/>
    <x v="1"/>
    <x v="11"/>
    <x v="1"/>
    <x v="2"/>
    <n v="1"/>
    <n v="555"/>
    <x v="1"/>
    <x v="1"/>
    <n v="33"/>
    <n v="1"/>
    <x v="0"/>
    <x v="1"/>
    <x v="0"/>
    <x v="1"/>
    <x v="558"/>
    <x v="0"/>
    <n v="12253"/>
    <n v="0"/>
    <s v="Y"/>
    <s v="No"/>
    <n v="16"/>
    <x v="1"/>
    <n v="4"/>
    <n v="80"/>
    <n v="1"/>
    <n v="3"/>
    <n v="3"/>
    <x v="3"/>
    <n v="1"/>
    <n v="0"/>
    <d v="2026-08-18T00:00:00"/>
    <x v="20"/>
    <s v="2026"/>
    <s v="August"/>
    <n v="12"/>
    <n v="8355"/>
    <n v="3"/>
    <n v="1"/>
    <s v="No"/>
  </r>
  <r>
    <s v="RM433"/>
    <n v="34"/>
    <x v="1"/>
    <x v="1"/>
    <s v="Travel_Rarely"/>
    <n v="1303"/>
    <x v="0"/>
    <x v="7"/>
    <x v="3"/>
    <x v="0"/>
    <n v="1"/>
    <n v="579"/>
    <x v="1"/>
    <x v="0"/>
    <n v="62"/>
    <n v="2"/>
    <x v="0"/>
    <x v="2"/>
    <x v="0"/>
    <x v="1"/>
    <x v="559"/>
    <x v="0"/>
    <n v="8416"/>
    <n v="3"/>
    <s v="Y"/>
    <s v="No"/>
    <n v="12"/>
    <x v="1"/>
    <n v="3"/>
    <n v="80"/>
    <n v="1"/>
    <n v="14"/>
    <n v="3"/>
    <x v="0"/>
    <n v="5"/>
    <n v="7"/>
    <d v="2026-08-19T00:00:00"/>
    <x v="41"/>
    <s v="2026"/>
    <s v="August"/>
    <n v="23"/>
    <n v="3557"/>
    <n v="15"/>
    <n v="8"/>
    <s v="No"/>
  </r>
  <r>
    <s v="RM441"/>
    <n v="34"/>
    <x v="1"/>
    <x v="0"/>
    <s v="Travel_Frequently"/>
    <n v="988"/>
    <x v="3"/>
    <x v="23"/>
    <x v="0"/>
    <x v="5"/>
    <n v="1"/>
    <n v="590"/>
    <x v="2"/>
    <x v="1"/>
    <n v="43"/>
    <n v="3"/>
    <x v="2"/>
    <x v="3"/>
    <x v="3"/>
    <x v="1"/>
    <x v="560"/>
    <x v="1"/>
    <n v="11533"/>
    <n v="9"/>
    <s v="Y"/>
    <s v="Yes"/>
    <n v="15"/>
    <x v="1"/>
    <n v="3"/>
    <n v="80"/>
    <n v="3"/>
    <n v="11"/>
    <n v="2"/>
    <x v="0"/>
    <n v="0"/>
    <n v="2"/>
    <d v="2026-08-20T00:00:00"/>
    <x v="23"/>
    <s v="2026"/>
    <s v="August"/>
    <n v="0"/>
    <n v="10245"/>
    <n v="0"/>
    <n v="0"/>
    <s v="No"/>
  </r>
  <r>
    <s v="RM463"/>
    <n v="34"/>
    <x v="1"/>
    <x v="1"/>
    <s v="Travel_Rarely"/>
    <n v="258"/>
    <x v="1"/>
    <x v="8"/>
    <x v="3"/>
    <x v="0"/>
    <n v="1"/>
    <n v="621"/>
    <x v="1"/>
    <x v="0"/>
    <n v="74"/>
    <n v="4"/>
    <x v="1"/>
    <x v="5"/>
    <x v="2"/>
    <x v="0"/>
    <x v="561"/>
    <x v="1"/>
    <n v="19921"/>
    <n v="1"/>
    <s v="Y"/>
    <s v="No"/>
    <n v="12"/>
    <x v="1"/>
    <n v="4"/>
    <n v="80"/>
    <n v="0"/>
    <n v="10"/>
    <n v="3"/>
    <x v="0"/>
    <n v="5"/>
    <n v="7"/>
    <d v="2026-08-21T00:00:00"/>
    <x v="19"/>
    <s v="2026"/>
    <s v="August"/>
    <n v="2"/>
    <n v="5850"/>
    <n v="2"/>
    <n v="0"/>
    <s v="No"/>
  </r>
  <r>
    <s v="RM482"/>
    <n v="34"/>
    <x v="1"/>
    <x v="0"/>
    <s v="Travel_Rarely"/>
    <n v="254"/>
    <x v="0"/>
    <x v="4"/>
    <x v="1"/>
    <x v="0"/>
    <n v="1"/>
    <n v="649"/>
    <x v="2"/>
    <x v="0"/>
    <n v="83"/>
    <n v="2"/>
    <x v="0"/>
    <x v="2"/>
    <x v="2"/>
    <x v="2"/>
    <x v="562"/>
    <x v="0"/>
    <n v="22794"/>
    <n v="1"/>
    <s v="Y"/>
    <s v="Yes"/>
    <n v="13"/>
    <x v="1"/>
    <n v="4"/>
    <n v="80"/>
    <n v="1"/>
    <n v="6"/>
    <n v="3"/>
    <x v="0"/>
    <n v="1"/>
    <n v="3"/>
    <d v="2026-08-22T00:00:00"/>
    <x v="24"/>
    <s v="2026"/>
    <s v="August"/>
    <n v="6"/>
    <n v="13753"/>
    <n v="0"/>
    <n v="0"/>
    <s v="No"/>
  </r>
  <r>
    <s v="RM495"/>
    <n v="34"/>
    <x v="1"/>
    <x v="0"/>
    <s v="Travel_Rarely"/>
    <n v="204"/>
    <x v="1"/>
    <x v="5"/>
    <x v="0"/>
    <x v="3"/>
    <n v="1"/>
    <n v="666"/>
    <x v="0"/>
    <x v="1"/>
    <n v="31"/>
    <n v="3"/>
    <x v="0"/>
    <x v="1"/>
    <x v="0"/>
    <x v="1"/>
    <x v="563"/>
    <x v="0"/>
    <n v="2912"/>
    <n v="1"/>
    <s v="Y"/>
    <s v="Yes"/>
    <n v="18"/>
    <x v="1"/>
    <n v="4"/>
    <n v="80"/>
    <n v="2"/>
    <n v="8"/>
    <n v="3"/>
    <x v="0"/>
    <n v="0"/>
    <n v="6"/>
    <d v="2026-08-23T00:00:00"/>
    <x v="26"/>
    <s v="2026"/>
    <s v="August"/>
    <n v="4"/>
    <n v="8903"/>
    <n v="2"/>
    <n v="2"/>
    <s v="No"/>
  </r>
  <r>
    <s v="RM504"/>
    <n v="34"/>
    <x v="1"/>
    <x v="1"/>
    <s v="Travel_Rarely"/>
    <n v="1397"/>
    <x v="0"/>
    <x v="4"/>
    <x v="4"/>
    <x v="0"/>
    <n v="1"/>
    <n v="683"/>
    <x v="2"/>
    <x v="0"/>
    <n v="42"/>
    <n v="3"/>
    <x v="0"/>
    <x v="2"/>
    <x v="2"/>
    <x v="2"/>
    <x v="564"/>
    <x v="0"/>
    <n v="7660"/>
    <n v="1"/>
    <s v="Y"/>
    <s v="No"/>
    <n v="12"/>
    <x v="1"/>
    <n v="4"/>
    <n v="80"/>
    <n v="1"/>
    <n v="10"/>
    <n v="4"/>
    <x v="3"/>
    <n v="8"/>
    <n v="8"/>
    <d v="2026-08-24T00:00:00"/>
    <x v="30"/>
    <s v="2026"/>
    <s v="August"/>
    <n v="6"/>
    <n v="13574"/>
    <n v="1"/>
    <n v="0"/>
    <s v="No"/>
  </r>
  <r>
    <s v="RM525"/>
    <n v="34"/>
    <x v="1"/>
    <x v="1"/>
    <s v="Travel_Rarely"/>
    <n v="1442"/>
    <x v="0"/>
    <x v="9"/>
    <x v="0"/>
    <x v="1"/>
    <n v="1"/>
    <n v="717"/>
    <x v="1"/>
    <x v="1"/>
    <n v="46"/>
    <n v="2"/>
    <x v="2"/>
    <x v="6"/>
    <x v="1"/>
    <x v="0"/>
    <x v="565"/>
    <x v="1"/>
    <n v="17654"/>
    <n v="1"/>
    <s v="Y"/>
    <s v="No"/>
    <n v="14"/>
    <x v="1"/>
    <n v="2"/>
    <n v="80"/>
    <n v="0"/>
    <n v="9"/>
    <n v="3"/>
    <x v="1"/>
    <n v="7"/>
    <n v="7"/>
    <d v="2026-08-25T00:00:00"/>
    <x v="38"/>
    <s v="2026"/>
    <s v="August"/>
    <n v="0"/>
    <n v="22130"/>
    <n v="0"/>
    <n v="0"/>
    <s v="No"/>
  </r>
  <r>
    <s v="RM550"/>
    <n v="34"/>
    <x v="1"/>
    <x v="1"/>
    <s v="Travel_Rarely"/>
    <n v="970"/>
    <x v="0"/>
    <x v="3"/>
    <x v="1"/>
    <x v="1"/>
    <n v="1"/>
    <n v="757"/>
    <x v="2"/>
    <x v="1"/>
    <n v="96"/>
    <n v="3"/>
    <x v="1"/>
    <x v="6"/>
    <x v="0"/>
    <x v="0"/>
    <x v="204"/>
    <x v="1"/>
    <n v="7360"/>
    <n v="3"/>
    <s v="Y"/>
    <s v="No"/>
    <n v="11"/>
    <x v="1"/>
    <n v="4"/>
    <n v="80"/>
    <n v="0"/>
    <n v="10"/>
    <n v="2"/>
    <x v="0"/>
    <n v="4"/>
    <n v="3"/>
    <d v="2026-08-26T00:00:00"/>
    <x v="19"/>
    <s v="2026"/>
    <s v="August"/>
    <n v="4"/>
    <n v="15511"/>
    <n v="2"/>
    <n v="1"/>
    <s v="No"/>
  </r>
  <r>
    <s v="RM561"/>
    <n v="34"/>
    <x v="1"/>
    <x v="1"/>
    <s v="Travel_Rarely"/>
    <n v="167"/>
    <x v="0"/>
    <x v="3"/>
    <x v="4"/>
    <x v="0"/>
    <n v="1"/>
    <n v="775"/>
    <x v="2"/>
    <x v="1"/>
    <n v="32"/>
    <n v="3"/>
    <x v="1"/>
    <x v="4"/>
    <x v="3"/>
    <x v="1"/>
    <x v="566"/>
    <x v="1"/>
    <n v="4187"/>
    <n v="3"/>
    <s v="Y"/>
    <s v="No"/>
    <n v="14"/>
    <x v="1"/>
    <n v="3"/>
    <n v="80"/>
    <n v="1"/>
    <n v="7"/>
    <n v="3"/>
    <x v="0"/>
    <n v="0"/>
    <n v="0"/>
    <d v="2026-08-27T00:00:00"/>
    <x v="40"/>
    <s v="2026"/>
    <s v="August"/>
    <n v="9"/>
    <n v="19539"/>
    <n v="7"/>
    <n v="6"/>
    <s v="No"/>
  </r>
  <r>
    <s v="RM568"/>
    <n v="34"/>
    <x v="1"/>
    <x v="1"/>
    <s v="Travel_Rarely"/>
    <n v="304"/>
    <x v="1"/>
    <x v="7"/>
    <x v="0"/>
    <x v="4"/>
    <n v="1"/>
    <n v="786"/>
    <x v="1"/>
    <x v="0"/>
    <n v="60"/>
    <n v="3"/>
    <x v="1"/>
    <x v="5"/>
    <x v="2"/>
    <x v="0"/>
    <x v="567"/>
    <x v="1"/>
    <n v="18686"/>
    <n v="1"/>
    <s v="Y"/>
    <s v="No"/>
    <n v="22"/>
    <x v="2"/>
    <n v="3"/>
    <n v="80"/>
    <n v="0"/>
    <n v="6"/>
    <n v="5"/>
    <x v="0"/>
    <n v="1"/>
    <n v="4"/>
    <d v="2026-08-28T00:00:00"/>
    <x v="33"/>
    <s v="2026"/>
    <s v="August"/>
    <n v="1"/>
    <n v="12323"/>
    <n v="0"/>
    <n v="0"/>
    <s v="No"/>
  </r>
  <r>
    <s v="RM575"/>
    <n v="34"/>
    <x v="1"/>
    <x v="1"/>
    <s v="Travel_Rarely"/>
    <n v="182"/>
    <x v="0"/>
    <x v="4"/>
    <x v="3"/>
    <x v="0"/>
    <n v="1"/>
    <n v="797"/>
    <x v="2"/>
    <x v="1"/>
    <n v="72"/>
    <n v="4"/>
    <x v="0"/>
    <x v="2"/>
    <x v="2"/>
    <x v="0"/>
    <x v="568"/>
    <x v="0"/>
    <n v="13551"/>
    <n v="2"/>
    <s v="Y"/>
    <s v="No"/>
    <n v="16"/>
    <x v="1"/>
    <n v="3"/>
    <n v="80"/>
    <n v="0"/>
    <n v="10"/>
    <n v="2"/>
    <x v="0"/>
    <n v="1"/>
    <n v="3"/>
    <d v="2026-08-29T00:00:00"/>
    <x v="11"/>
    <s v="2026"/>
    <s v="August"/>
    <n v="19"/>
    <n v="7340"/>
    <n v="6"/>
    <n v="5"/>
    <s v="No"/>
  </r>
  <r>
    <s v="RM580"/>
    <n v="34"/>
    <x v="1"/>
    <x v="1"/>
    <s v="Travel_Rarely"/>
    <n v="121"/>
    <x v="0"/>
    <x v="7"/>
    <x v="3"/>
    <x v="1"/>
    <n v="1"/>
    <n v="804"/>
    <x v="0"/>
    <x v="1"/>
    <n v="86"/>
    <n v="2"/>
    <x v="0"/>
    <x v="2"/>
    <x v="3"/>
    <x v="0"/>
    <x v="569"/>
    <x v="0"/>
    <n v="7530"/>
    <n v="1"/>
    <s v="Y"/>
    <s v="No"/>
    <n v="11"/>
    <x v="1"/>
    <n v="3"/>
    <n v="80"/>
    <n v="0"/>
    <n v="6"/>
    <n v="3"/>
    <x v="0"/>
    <n v="1"/>
    <n v="3"/>
    <d v="2026-08-30T00:00:00"/>
    <x v="37"/>
    <s v="2026"/>
    <s v="August"/>
    <n v="4"/>
    <n v="12096"/>
    <n v="3"/>
    <n v="0"/>
    <s v="No"/>
  </r>
  <r>
    <s v="RM584"/>
    <n v="34"/>
    <x v="1"/>
    <x v="1"/>
    <s v="Travel_Rarely"/>
    <n v="1111"/>
    <x v="1"/>
    <x v="3"/>
    <x v="1"/>
    <x v="0"/>
    <n v="1"/>
    <n v="808"/>
    <x v="0"/>
    <x v="1"/>
    <n v="93"/>
    <n v="3"/>
    <x v="1"/>
    <x v="5"/>
    <x v="3"/>
    <x v="2"/>
    <x v="200"/>
    <x v="1"/>
    <n v="13305"/>
    <n v="5"/>
    <s v="Y"/>
    <s v="No"/>
    <n v="17"/>
    <x v="1"/>
    <n v="2"/>
    <n v="80"/>
    <n v="1"/>
    <n v="6"/>
    <n v="1"/>
    <x v="0"/>
    <n v="1"/>
    <n v="2"/>
    <d v="2026-08-31T00:00:00"/>
    <x v="6"/>
    <s v="2026"/>
    <s v="August"/>
    <n v="2"/>
    <n v="17823"/>
    <n v="1"/>
    <n v="0"/>
    <s v="No"/>
  </r>
  <r>
    <s v="RM607"/>
    <n v="34"/>
    <x v="1"/>
    <x v="1"/>
    <s v="Travel_Frequently"/>
    <n v="702"/>
    <x v="0"/>
    <x v="18"/>
    <x v="3"/>
    <x v="0"/>
    <n v="1"/>
    <n v="838"/>
    <x v="0"/>
    <x v="1"/>
    <n v="100"/>
    <n v="2"/>
    <x v="0"/>
    <x v="2"/>
    <x v="2"/>
    <x v="0"/>
    <x v="570"/>
    <x v="0"/>
    <n v="8306"/>
    <n v="1"/>
    <s v="Y"/>
    <s v="No"/>
    <n v="16"/>
    <x v="1"/>
    <n v="3"/>
    <n v="80"/>
    <n v="0"/>
    <n v="6"/>
    <n v="3"/>
    <x v="0"/>
    <n v="1"/>
    <n v="3"/>
    <d v="2026-09-01T00:00:00"/>
    <x v="31"/>
    <s v="2026"/>
    <s v="September"/>
    <n v="0"/>
    <n v="11362"/>
    <n v="0"/>
    <n v="0"/>
    <s v="No"/>
  </r>
  <r>
    <s v="RM614"/>
    <n v="34"/>
    <x v="1"/>
    <x v="1"/>
    <s v="Travel_Rarely"/>
    <n v="829"/>
    <x v="3"/>
    <x v="0"/>
    <x v="1"/>
    <x v="5"/>
    <n v="1"/>
    <n v="847"/>
    <x v="0"/>
    <x v="0"/>
    <n v="88"/>
    <n v="3"/>
    <x v="0"/>
    <x v="3"/>
    <x v="2"/>
    <x v="2"/>
    <x v="571"/>
    <x v="0"/>
    <n v="2243"/>
    <n v="0"/>
    <s v="Y"/>
    <s v="No"/>
    <n v="19"/>
    <x v="1"/>
    <n v="3"/>
    <n v="80"/>
    <n v="1"/>
    <n v="4"/>
    <n v="1"/>
    <x v="2"/>
    <n v="0"/>
    <n v="2"/>
    <d v="2026-09-02T00:00:00"/>
    <x v="34"/>
    <s v="2026"/>
    <s v="September"/>
    <n v="24"/>
    <n v="10287"/>
    <n v="1"/>
    <n v="0"/>
    <s v="No"/>
  </r>
  <r>
    <s v="RM672"/>
    <n v="34"/>
    <x v="1"/>
    <x v="1"/>
    <s v="Travel_Rarely"/>
    <n v="546"/>
    <x v="0"/>
    <x v="1"/>
    <x v="0"/>
    <x v="0"/>
    <n v="1"/>
    <n v="934"/>
    <x v="2"/>
    <x v="0"/>
    <n v="83"/>
    <n v="3"/>
    <x v="0"/>
    <x v="0"/>
    <x v="1"/>
    <x v="1"/>
    <x v="541"/>
    <x v="0"/>
    <n v="6896"/>
    <n v="1"/>
    <s v="Y"/>
    <s v="No"/>
    <n v="14"/>
    <x v="1"/>
    <n v="2"/>
    <n v="80"/>
    <n v="2"/>
    <n v="1"/>
    <n v="3"/>
    <x v="0"/>
    <n v="1"/>
    <n v="0"/>
    <d v="2026-09-03T00:00:00"/>
    <x v="7"/>
    <s v="2026"/>
    <s v="September"/>
    <n v="0"/>
    <n v="15634"/>
    <n v="0"/>
    <n v="0"/>
    <s v="No"/>
  </r>
  <r>
    <s v="RM758"/>
    <n v="34"/>
    <x v="1"/>
    <x v="1"/>
    <s v="Travel_Rarely"/>
    <n v="216"/>
    <x v="1"/>
    <x v="4"/>
    <x v="3"/>
    <x v="2"/>
    <n v="1"/>
    <n v="1047"/>
    <x v="2"/>
    <x v="0"/>
    <n v="75"/>
    <n v="4"/>
    <x v="1"/>
    <x v="5"/>
    <x v="2"/>
    <x v="1"/>
    <x v="572"/>
    <x v="1"/>
    <n v="12278"/>
    <n v="0"/>
    <s v="Y"/>
    <s v="No"/>
    <n v="11"/>
    <x v="1"/>
    <n v="4"/>
    <n v="80"/>
    <n v="1"/>
    <n v="16"/>
    <n v="2"/>
    <x v="3"/>
    <n v="0"/>
    <n v="9"/>
    <d v="2026-09-04T00:00:00"/>
    <x v="11"/>
    <s v="2026"/>
    <s v="September"/>
    <n v="35"/>
    <n v="9870"/>
    <n v="20"/>
    <n v="10"/>
    <s v="No"/>
  </r>
  <r>
    <s v="RM764"/>
    <n v="34"/>
    <x v="1"/>
    <x v="0"/>
    <s v="Travel_Rarely"/>
    <n v="1333"/>
    <x v="1"/>
    <x v="1"/>
    <x v="3"/>
    <x v="0"/>
    <n v="1"/>
    <n v="1055"/>
    <x v="0"/>
    <x v="1"/>
    <n v="87"/>
    <n v="3"/>
    <x v="0"/>
    <x v="1"/>
    <x v="0"/>
    <x v="2"/>
    <x v="573"/>
    <x v="0"/>
    <n v="18410"/>
    <n v="1"/>
    <s v="Y"/>
    <s v="Yes"/>
    <n v="19"/>
    <x v="1"/>
    <n v="4"/>
    <n v="80"/>
    <n v="1"/>
    <n v="1"/>
    <n v="2"/>
    <x v="0"/>
    <n v="0"/>
    <n v="0"/>
    <d v="2026-09-05T00:00:00"/>
    <x v="39"/>
    <s v="2026"/>
    <s v="September"/>
    <n v="6"/>
    <n v="17484"/>
    <n v="2"/>
    <n v="2"/>
    <s v="No"/>
  </r>
  <r>
    <s v="RM795"/>
    <n v="34"/>
    <x v="1"/>
    <x v="1"/>
    <s v="Travel_Frequently"/>
    <n v="618"/>
    <x v="0"/>
    <x v="0"/>
    <x v="2"/>
    <x v="0"/>
    <n v="1"/>
    <n v="1103"/>
    <x v="3"/>
    <x v="0"/>
    <n v="45"/>
    <n v="3"/>
    <x v="1"/>
    <x v="6"/>
    <x v="2"/>
    <x v="0"/>
    <x v="574"/>
    <x v="1"/>
    <n v="22266"/>
    <n v="0"/>
    <s v="Y"/>
    <s v="No"/>
    <n v="17"/>
    <x v="1"/>
    <n v="3"/>
    <n v="80"/>
    <n v="0"/>
    <n v="7"/>
    <n v="1"/>
    <x v="3"/>
    <n v="0"/>
    <n v="4"/>
    <d v="2026-09-06T00:00:00"/>
    <x v="42"/>
    <s v="2026"/>
    <s v="September"/>
    <n v="0"/>
    <n v="15672"/>
    <n v="0"/>
    <n v="0"/>
    <s v="No"/>
  </r>
  <r>
    <s v="RM804"/>
    <n v="34"/>
    <x v="1"/>
    <x v="1"/>
    <s v="Non-Travel"/>
    <n v="697"/>
    <x v="0"/>
    <x v="0"/>
    <x v="3"/>
    <x v="0"/>
    <n v="1"/>
    <n v="1115"/>
    <x v="0"/>
    <x v="0"/>
    <n v="40"/>
    <n v="2"/>
    <x v="0"/>
    <x v="2"/>
    <x v="2"/>
    <x v="2"/>
    <x v="575"/>
    <x v="0"/>
    <n v="22478"/>
    <n v="3"/>
    <s v="Y"/>
    <s v="No"/>
    <n v="17"/>
    <x v="1"/>
    <n v="4"/>
    <n v="80"/>
    <n v="3"/>
    <n v="6"/>
    <n v="2"/>
    <x v="0"/>
    <n v="0"/>
    <n v="0"/>
    <d v="2026-09-07T00:00:00"/>
    <x v="12"/>
    <s v="2026"/>
    <s v="September"/>
    <n v="3"/>
    <n v="10105"/>
    <n v="1"/>
    <n v="1"/>
    <s v="No"/>
  </r>
  <r>
    <s v="RM823"/>
    <n v="34"/>
    <x v="1"/>
    <x v="1"/>
    <s v="Travel_Frequently"/>
    <n v="1003"/>
    <x v="0"/>
    <x v="7"/>
    <x v="1"/>
    <x v="0"/>
    <n v="1"/>
    <n v="1140"/>
    <x v="1"/>
    <x v="0"/>
    <n v="95"/>
    <n v="3"/>
    <x v="1"/>
    <x v="4"/>
    <x v="0"/>
    <x v="0"/>
    <x v="576"/>
    <x v="0"/>
    <n v="15834"/>
    <n v="2"/>
    <s v="Y"/>
    <s v="No"/>
    <n v="11"/>
    <x v="1"/>
    <n v="4"/>
    <n v="80"/>
    <n v="0"/>
    <n v="5"/>
    <n v="3"/>
    <x v="3"/>
    <n v="0"/>
    <n v="2"/>
    <d v="2026-09-08T00:00:00"/>
    <x v="26"/>
    <s v="2026"/>
    <s v="September"/>
    <n v="13"/>
    <n v="5198"/>
    <n v="5"/>
    <n v="2"/>
    <s v="No"/>
  </r>
  <r>
    <s v="RM835"/>
    <n v="34"/>
    <x v="1"/>
    <x v="1"/>
    <s v="Travel_Rarely"/>
    <n v="1400"/>
    <x v="1"/>
    <x v="9"/>
    <x v="2"/>
    <x v="0"/>
    <n v="1"/>
    <n v="1163"/>
    <x v="2"/>
    <x v="1"/>
    <n v="70"/>
    <n v="3"/>
    <x v="1"/>
    <x v="5"/>
    <x v="0"/>
    <x v="2"/>
    <x v="577"/>
    <x v="1"/>
    <n v="5829"/>
    <n v="1"/>
    <s v="Y"/>
    <s v="No"/>
    <n v="20"/>
    <x v="2"/>
    <n v="1"/>
    <n v="80"/>
    <n v="0"/>
    <n v="6"/>
    <n v="3"/>
    <x v="3"/>
    <n v="1"/>
    <n v="3"/>
    <d v="2026-09-09T00:00:00"/>
    <x v="35"/>
    <s v="2026"/>
    <s v="September"/>
    <n v="35"/>
    <n v="5085"/>
    <n v="26"/>
    <n v="7"/>
    <s v="No"/>
  </r>
  <r>
    <s v="RM848"/>
    <n v="34"/>
    <x v="1"/>
    <x v="1"/>
    <s v="Travel_Frequently"/>
    <n v="669"/>
    <x v="0"/>
    <x v="4"/>
    <x v="0"/>
    <x v="1"/>
    <n v="1"/>
    <n v="1184"/>
    <x v="1"/>
    <x v="0"/>
    <n v="97"/>
    <n v="2"/>
    <x v="1"/>
    <x v="6"/>
    <x v="3"/>
    <x v="0"/>
    <x v="578"/>
    <x v="1"/>
    <n v="25755"/>
    <n v="0"/>
    <s v="Y"/>
    <s v="No"/>
    <n v="20"/>
    <x v="2"/>
    <n v="3"/>
    <n v="80"/>
    <n v="0"/>
    <n v="14"/>
    <n v="3"/>
    <x v="0"/>
    <n v="4"/>
    <n v="9"/>
    <d v="2026-09-10T00:00:00"/>
    <x v="40"/>
    <s v="2026"/>
    <s v="September"/>
    <n v="2"/>
    <n v="6351"/>
    <n v="2"/>
    <n v="1"/>
    <s v="No"/>
  </r>
  <r>
    <s v="RM907"/>
    <n v="34"/>
    <x v="1"/>
    <x v="1"/>
    <s v="Travel_Rarely"/>
    <n v="1320"/>
    <x v="0"/>
    <x v="21"/>
    <x v="0"/>
    <x v="3"/>
    <n v="1"/>
    <n v="1265"/>
    <x v="0"/>
    <x v="1"/>
    <n v="89"/>
    <n v="4"/>
    <x v="0"/>
    <x v="2"/>
    <x v="0"/>
    <x v="2"/>
    <x v="579"/>
    <x v="0"/>
    <n v="21643"/>
    <n v="0"/>
    <s v="Y"/>
    <s v="No"/>
    <n v="17"/>
    <x v="1"/>
    <n v="4"/>
    <n v="80"/>
    <n v="0"/>
    <n v="2"/>
    <n v="5"/>
    <x v="3"/>
    <n v="0"/>
    <n v="0"/>
    <d v="2026-09-11T00:00:00"/>
    <x v="16"/>
    <s v="2026"/>
    <s v="September"/>
    <n v="20"/>
    <n v="6910"/>
    <n v="0"/>
    <n v="0"/>
    <s v="No"/>
  </r>
  <r>
    <s v="RM918"/>
    <n v="34"/>
    <x v="1"/>
    <x v="0"/>
    <s v="Travel_Rarely"/>
    <n v="131"/>
    <x v="1"/>
    <x v="7"/>
    <x v="0"/>
    <x v="2"/>
    <n v="1"/>
    <n v="1281"/>
    <x v="0"/>
    <x v="1"/>
    <n v="86"/>
    <n v="3"/>
    <x v="1"/>
    <x v="5"/>
    <x v="3"/>
    <x v="0"/>
    <x v="580"/>
    <x v="0"/>
    <n v="6039"/>
    <n v="0"/>
    <s v="Y"/>
    <s v="Yes"/>
    <n v="12"/>
    <x v="1"/>
    <n v="4"/>
    <n v="80"/>
    <n v="0"/>
    <n v="4"/>
    <n v="3"/>
    <x v="0"/>
    <n v="0"/>
    <n v="2"/>
    <d v="2026-09-12T00:00:00"/>
    <x v="27"/>
    <s v="2026"/>
    <s v="September"/>
    <n v="18"/>
    <n v="8291"/>
    <n v="12"/>
    <n v="12"/>
    <s v="No"/>
  </r>
  <r>
    <s v="RM921"/>
    <n v="34"/>
    <x v="1"/>
    <x v="1"/>
    <s v="Travel_Frequently"/>
    <n v="135"/>
    <x v="0"/>
    <x v="19"/>
    <x v="0"/>
    <x v="1"/>
    <n v="1"/>
    <n v="1285"/>
    <x v="0"/>
    <x v="1"/>
    <n v="46"/>
    <n v="3"/>
    <x v="1"/>
    <x v="0"/>
    <x v="1"/>
    <x v="1"/>
    <x v="581"/>
    <x v="0"/>
    <n v="22534"/>
    <n v="4"/>
    <s v="Y"/>
    <s v="No"/>
    <n v="13"/>
    <x v="1"/>
    <n v="3"/>
    <n v="80"/>
    <n v="2"/>
    <n v="15"/>
    <n v="2"/>
    <x v="1"/>
    <n v="5"/>
    <n v="10"/>
    <d v="2026-09-13T00:00:00"/>
    <x v="35"/>
    <s v="2026"/>
    <s v="September"/>
    <n v="40"/>
    <n v="4308"/>
    <n v="2"/>
    <n v="1"/>
    <s v="No"/>
  </r>
  <r>
    <s v="RM924"/>
    <n v="34"/>
    <x v="1"/>
    <x v="1"/>
    <s v="Travel_Frequently"/>
    <n v="648"/>
    <x v="3"/>
    <x v="13"/>
    <x v="0"/>
    <x v="0"/>
    <n v="1"/>
    <n v="1289"/>
    <x v="0"/>
    <x v="0"/>
    <n v="56"/>
    <n v="2"/>
    <x v="1"/>
    <x v="3"/>
    <x v="1"/>
    <x v="2"/>
    <x v="582"/>
    <x v="0"/>
    <n v="21833"/>
    <n v="4"/>
    <s v="Y"/>
    <s v="No"/>
    <n v="11"/>
    <x v="1"/>
    <n v="4"/>
    <n v="80"/>
    <n v="2"/>
    <n v="14"/>
    <n v="5"/>
    <x v="1"/>
    <n v="1"/>
    <n v="8"/>
    <d v="2026-09-14T00:00:00"/>
    <x v="6"/>
    <s v="2026"/>
    <s v="September"/>
    <n v="1"/>
    <n v="9972"/>
    <n v="0"/>
    <n v="0"/>
    <s v="No"/>
  </r>
  <r>
    <s v="RM959"/>
    <n v="34"/>
    <x v="1"/>
    <x v="1"/>
    <s v="Travel_Rarely"/>
    <n v="943"/>
    <x v="0"/>
    <x v="9"/>
    <x v="0"/>
    <x v="0"/>
    <n v="1"/>
    <n v="1344"/>
    <x v="1"/>
    <x v="0"/>
    <n v="86"/>
    <n v="3"/>
    <x v="2"/>
    <x v="6"/>
    <x v="2"/>
    <x v="1"/>
    <x v="583"/>
    <x v="1"/>
    <n v="5494"/>
    <n v="0"/>
    <s v="Y"/>
    <s v="No"/>
    <n v="11"/>
    <x v="1"/>
    <n v="4"/>
    <n v="80"/>
    <n v="1"/>
    <n v="10"/>
    <n v="0"/>
    <x v="3"/>
    <n v="1"/>
    <n v="6"/>
    <d v="2026-09-15T00:00:00"/>
    <x v="2"/>
    <s v="2026"/>
    <s v="September"/>
    <n v="3"/>
    <n v="6685"/>
    <n v="2"/>
    <n v="2"/>
    <s v="No"/>
  </r>
  <r>
    <s v="RM965"/>
    <n v="34"/>
    <x v="1"/>
    <x v="1"/>
    <s v="Travel_Rarely"/>
    <n v="507"/>
    <x v="1"/>
    <x v="14"/>
    <x v="1"/>
    <x v="1"/>
    <n v="1"/>
    <n v="1356"/>
    <x v="0"/>
    <x v="1"/>
    <n v="66"/>
    <n v="3"/>
    <x v="1"/>
    <x v="5"/>
    <x v="3"/>
    <x v="0"/>
    <x v="584"/>
    <x v="1"/>
    <n v="23553"/>
    <n v="1"/>
    <s v="Y"/>
    <s v="No"/>
    <n v="12"/>
    <x v="1"/>
    <n v="4"/>
    <n v="80"/>
    <n v="0"/>
    <n v="10"/>
    <n v="6"/>
    <x v="1"/>
    <n v="9"/>
    <n v="6"/>
    <d v="2026-09-16T00:00:00"/>
    <x v="3"/>
    <s v="2026"/>
    <s v="September"/>
    <n v="15"/>
    <n v="19492"/>
    <n v="6"/>
    <n v="6"/>
    <s v="No"/>
  </r>
  <r>
    <s v="RM978"/>
    <n v="34"/>
    <x v="1"/>
    <x v="1"/>
    <s v="Non-Travel"/>
    <n v="999"/>
    <x v="0"/>
    <x v="20"/>
    <x v="2"/>
    <x v="3"/>
    <n v="1"/>
    <n v="1374"/>
    <x v="3"/>
    <x v="1"/>
    <n v="92"/>
    <n v="2"/>
    <x v="0"/>
    <x v="2"/>
    <x v="0"/>
    <x v="1"/>
    <x v="585"/>
    <x v="0"/>
    <n v="15891"/>
    <n v="1"/>
    <s v="Y"/>
    <s v="No"/>
    <n v="20"/>
    <x v="2"/>
    <n v="3"/>
    <n v="80"/>
    <n v="3"/>
    <n v="5"/>
    <n v="2"/>
    <x v="0"/>
    <n v="0"/>
    <n v="0"/>
    <d v="2026-09-17T00:00:00"/>
    <x v="20"/>
    <s v="2026"/>
    <s v="September"/>
    <n v="24"/>
    <n v="14923"/>
    <n v="6"/>
    <n v="2"/>
    <s v="No"/>
  </r>
  <r>
    <s v="RM980"/>
    <n v="34"/>
    <x v="1"/>
    <x v="1"/>
    <s v="Travel_Rarely"/>
    <n v="285"/>
    <x v="0"/>
    <x v="26"/>
    <x v="0"/>
    <x v="1"/>
    <n v="1"/>
    <n v="1377"/>
    <x v="2"/>
    <x v="0"/>
    <n v="86"/>
    <n v="3"/>
    <x v="1"/>
    <x v="0"/>
    <x v="0"/>
    <x v="2"/>
    <x v="586"/>
    <x v="1"/>
    <n v="17491"/>
    <n v="4"/>
    <s v="Y"/>
    <s v="No"/>
    <n v="13"/>
    <x v="1"/>
    <n v="1"/>
    <n v="80"/>
    <n v="2"/>
    <n v="10"/>
    <n v="1"/>
    <x v="0"/>
    <n v="7"/>
    <n v="7"/>
    <d v="2026-09-18T00:00:00"/>
    <x v="21"/>
    <s v="2026"/>
    <s v="September"/>
    <n v="18"/>
    <n v="20291"/>
    <n v="18"/>
    <n v="5"/>
    <s v="No"/>
  </r>
  <r>
    <s v="RM984"/>
    <n v="34"/>
    <x v="1"/>
    <x v="1"/>
    <s v="Travel_Rarely"/>
    <n v="404"/>
    <x v="0"/>
    <x v="7"/>
    <x v="3"/>
    <x v="3"/>
    <n v="1"/>
    <n v="1383"/>
    <x v="0"/>
    <x v="1"/>
    <n v="98"/>
    <n v="3"/>
    <x v="1"/>
    <x v="6"/>
    <x v="2"/>
    <x v="0"/>
    <x v="587"/>
    <x v="1"/>
    <n v="6163"/>
    <n v="1"/>
    <s v="Y"/>
    <s v="No"/>
    <n v="11"/>
    <x v="1"/>
    <n v="4"/>
    <n v="80"/>
    <n v="0"/>
    <n v="14"/>
    <n v="2"/>
    <x v="1"/>
    <n v="4"/>
    <n v="11"/>
    <d v="2026-09-19T00:00:00"/>
    <x v="5"/>
    <s v="2026"/>
    <s v="September"/>
    <n v="5"/>
    <n v="22425"/>
    <n v="1"/>
    <n v="1"/>
    <s v="No"/>
  </r>
  <r>
    <s v="RM1016"/>
    <n v="34"/>
    <x v="1"/>
    <x v="1"/>
    <s v="Travel_Frequently"/>
    <n v="560"/>
    <x v="0"/>
    <x v="4"/>
    <x v="3"/>
    <x v="4"/>
    <n v="1"/>
    <n v="1431"/>
    <x v="1"/>
    <x v="0"/>
    <n v="91"/>
    <n v="3"/>
    <x v="0"/>
    <x v="2"/>
    <x v="3"/>
    <x v="1"/>
    <x v="588"/>
    <x v="0"/>
    <n v="20284"/>
    <n v="5"/>
    <s v="Y"/>
    <s v="No"/>
    <n v="14"/>
    <x v="1"/>
    <n v="3"/>
    <n v="80"/>
    <n v="2"/>
    <n v="10"/>
    <n v="2"/>
    <x v="0"/>
    <n v="1"/>
    <n v="3"/>
    <d v="2026-09-20T00:00:00"/>
    <x v="27"/>
    <s v="2026"/>
    <s v="September"/>
    <n v="1"/>
    <n v="19639"/>
    <n v="0"/>
    <n v="0"/>
    <s v="No"/>
  </r>
  <r>
    <s v="RM1028"/>
    <n v="34"/>
    <x v="1"/>
    <x v="1"/>
    <s v="Travel_Rarely"/>
    <n v="401"/>
    <x v="0"/>
    <x v="4"/>
    <x v="0"/>
    <x v="0"/>
    <n v="1"/>
    <n v="1447"/>
    <x v="1"/>
    <x v="1"/>
    <n v="86"/>
    <n v="2"/>
    <x v="0"/>
    <x v="0"/>
    <x v="1"/>
    <x v="2"/>
    <x v="589"/>
    <x v="0"/>
    <n v="3708"/>
    <n v="5"/>
    <s v="Y"/>
    <s v="No"/>
    <n v="17"/>
    <x v="1"/>
    <n v="1"/>
    <n v="80"/>
    <n v="1"/>
    <n v="7"/>
    <n v="2"/>
    <x v="3"/>
    <n v="0"/>
    <n v="2"/>
    <d v="2026-09-21T00:00:00"/>
    <x v="38"/>
    <s v="2026"/>
    <s v="September"/>
    <n v="1"/>
    <n v="5966"/>
    <n v="0"/>
    <n v="0"/>
    <s v="No"/>
  </r>
  <r>
    <s v="RM1040"/>
    <n v="34"/>
    <x v="1"/>
    <x v="0"/>
    <s v="Travel_Rarely"/>
    <n v="1107"/>
    <x v="3"/>
    <x v="9"/>
    <x v="3"/>
    <x v="3"/>
    <n v="1"/>
    <n v="1467"/>
    <x v="3"/>
    <x v="1"/>
    <n v="52"/>
    <n v="3"/>
    <x v="0"/>
    <x v="3"/>
    <x v="0"/>
    <x v="2"/>
    <x v="590"/>
    <x v="0"/>
    <n v="3072"/>
    <n v="1"/>
    <s v="Y"/>
    <s v="No"/>
    <n v="15"/>
    <x v="1"/>
    <n v="4"/>
    <n v="80"/>
    <n v="0"/>
    <n v="2"/>
    <n v="0"/>
    <x v="0"/>
    <n v="2"/>
    <n v="2"/>
    <d v="2026-09-22T00:00:00"/>
    <x v="17"/>
    <s v="2026"/>
    <s v="September"/>
    <n v="16"/>
    <n v="24023"/>
    <n v="3"/>
    <n v="0"/>
    <s v="Yes"/>
  </r>
  <r>
    <s v="RM1049"/>
    <n v="34"/>
    <x v="1"/>
    <x v="1"/>
    <s v="Travel_Rarely"/>
    <n v="1326"/>
    <x v="1"/>
    <x v="0"/>
    <x v="0"/>
    <x v="4"/>
    <n v="1"/>
    <n v="1478"/>
    <x v="1"/>
    <x v="0"/>
    <n v="81"/>
    <n v="1"/>
    <x v="1"/>
    <x v="5"/>
    <x v="3"/>
    <x v="0"/>
    <x v="591"/>
    <x v="0"/>
    <n v="15891"/>
    <n v="3"/>
    <s v="Y"/>
    <s v="No"/>
    <n v="18"/>
    <x v="1"/>
    <n v="4"/>
    <n v="80"/>
    <n v="0"/>
    <n v="15"/>
    <n v="2"/>
    <x v="0"/>
    <n v="3"/>
    <n v="12"/>
    <d v="2026-09-23T00:00:00"/>
    <x v="32"/>
    <s v="2026"/>
    <s v="September"/>
    <n v="14"/>
    <n v="19781"/>
    <n v="11"/>
    <n v="2"/>
    <s v="No"/>
  </r>
  <r>
    <s v="RM1056"/>
    <n v="34"/>
    <x v="1"/>
    <x v="1"/>
    <s v="Travel_Frequently"/>
    <n v="829"/>
    <x v="0"/>
    <x v="14"/>
    <x v="0"/>
    <x v="1"/>
    <n v="1"/>
    <n v="1485"/>
    <x v="2"/>
    <x v="0"/>
    <n v="71"/>
    <n v="3"/>
    <x v="3"/>
    <x v="7"/>
    <x v="3"/>
    <x v="1"/>
    <x v="592"/>
    <x v="3"/>
    <n v="11929"/>
    <n v="7"/>
    <s v="Y"/>
    <s v="No"/>
    <n v="14"/>
    <x v="1"/>
    <n v="4"/>
    <n v="80"/>
    <n v="2"/>
    <n v="16"/>
    <n v="3"/>
    <x v="3"/>
    <n v="6"/>
    <n v="9"/>
    <d v="2026-09-24T00:00:00"/>
    <x v="24"/>
    <s v="2026"/>
    <s v="September"/>
    <n v="4"/>
    <n v="14752"/>
    <n v="4"/>
    <n v="0"/>
    <s v="No"/>
  </r>
  <r>
    <s v="RM1059"/>
    <n v="34"/>
    <x v="1"/>
    <x v="0"/>
    <s v="Travel_Rarely"/>
    <n v="790"/>
    <x v="1"/>
    <x v="22"/>
    <x v="3"/>
    <x v="1"/>
    <n v="1"/>
    <n v="1489"/>
    <x v="3"/>
    <x v="1"/>
    <n v="40"/>
    <n v="2"/>
    <x v="1"/>
    <x v="5"/>
    <x v="1"/>
    <x v="0"/>
    <x v="593"/>
    <x v="0"/>
    <n v="7815"/>
    <n v="0"/>
    <s v="Y"/>
    <s v="Yes"/>
    <n v="23"/>
    <x v="2"/>
    <n v="3"/>
    <n v="80"/>
    <n v="0"/>
    <n v="16"/>
    <n v="2"/>
    <x v="1"/>
    <n v="10"/>
    <n v="10"/>
    <d v="2026-09-25T00:00:00"/>
    <x v="6"/>
    <s v="2026"/>
    <s v="September"/>
    <n v="3"/>
    <n v="6201"/>
    <n v="0"/>
    <n v="0"/>
    <s v="No"/>
  </r>
  <r>
    <s v="RM1085"/>
    <n v="34"/>
    <x v="1"/>
    <x v="0"/>
    <s v="Travel_Rarely"/>
    <n v="971"/>
    <x v="1"/>
    <x v="4"/>
    <x v="0"/>
    <x v="3"/>
    <n v="1"/>
    <n v="1535"/>
    <x v="1"/>
    <x v="0"/>
    <n v="64"/>
    <n v="2"/>
    <x v="2"/>
    <x v="5"/>
    <x v="0"/>
    <x v="2"/>
    <x v="594"/>
    <x v="1"/>
    <n v="12288"/>
    <n v="1"/>
    <s v="Y"/>
    <s v="Yes"/>
    <n v="14"/>
    <x v="1"/>
    <n v="4"/>
    <n v="80"/>
    <n v="0"/>
    <n v="10"/>
    <n v="3"/>
    <x v="0"/>
    <n v="8"/>
    <n v="6"/>
    <d v="2026-09-26T00:00:00"/>
    <x v="17"/>
    <s v="2026"/>
    <s v="September"/>
    <n v="24"/>
    <n v="13583"/>
    <n v="9"/>
    <n v="9"/>
    <s v="No"/>
  </r>
  <r>
    <s v="RM1088"/>
    <n v="34"/>
    <x v="1"/>
    <x v="0"/>
    <s v="Travel_Rarely"/>
    <n v="1440"/>
    <x v="1"/>
    <x v="17"/>
    <x v="1"/>
    <x v="3"/>
    <n v="1"/>
    <n v="1541"/>
    <x v="2"/>
    <x v="0"/>
    <n v="55"/>
    <n v="3"/>
    <x v="0"/>
    <x v="1"/>
    <x v="0"/>
    <x v="2"/>
    <x v="595"/>
    <x v="0"/>
    <n v="4944"/>
    <n v="0"/>
    <s v="Y"/>
    <s v="Yes"/>
    <n v="25"/>
    <x v="2"/>
    <n v="2"/>
    <n v="80"/>
    <n v="1"/>
    <n v="12"/>
    <n v="4"/>
    <x v="0"/>
    <n v="5"/>
    <n v="7"/>
    <d v="2026-09-27T00:00:00"/>
    <x v="26"/>
    <s v="2026"/>
    <s v="September"/>
    <n v="5"/>
    <n v="7547"/>
    <n v="2"/>
    <n v="2"/>
    <s v="No"/>
  </r>
  <r>
    <s v="RM1116"/>
    <n v="34"/>
    <x v="1"/>
    <x v="1"/>
    <s v="Travel_Rarely"/>
    <n v="479"/>
    <x v="0"/>
    <x v="17"/>
    <x v="3"/>
    <x v="1"/>
    <n v="1"/>
    <n v="1577"/>
    <x v="3"/>
    <x v="0"/>
    <n v="35"/>
    <n v="3"/>
    <x v="0"/>
    <x v="2"/>
    <x v="2"/>
    <x v="0"/>
    <x v="596"/>
    <x v="0"/>
    <n v="22061"/>
    <n v="1"/>
    <s v="Y"/>
    <s v="No"/>
    <n v="13"/>
    <x v="1"/>
    <n v="3"/>
    <n v="80"/>
    <n v="0"/>
    <n v="1"/>
    <n v="4"/>
    <x v="2"/>
    <n v="0"/>
    <n v="0"/>
    <d v="2026-09-28T00:00:00"/>
    <x v="5"/>
    <s v="2026"/>
    <s v="September"/>
    <n v="11"/>
    <n v="19674"/>
    <n v="5"/>
    <n v="2"/>
    <s v="No"/>
  </r>
  <r>
    <s v="RM1118"/>
    <n v="34"/>
    <x v="1"/>
    <x v="1"/>
    <s v="Travel_Rarely"/>
    <n v="1351"/>
    <x v="0"/>
    <x v="4"/>
    <x v="3"/>
    <x v="0"/>
    <n v="1"/>
    <n v="1580"/>
    <x v="2"/>
    <x v="0"/>
    <n v="45"/>
    <n v="3"/>
    <x v="1"/>
    <x v="2"/>
    <x v="2"/>
    <x v="2"/>
    <x v="448"/>
    <x v="1"/>
    <n v="13008"/>
    <n v="9"/>
    <s v="Y"/>
    <s v="No"/>
    <n v="17"/>
    <x v="1"/>
    <n v="2"/>
    <n v="80"/>
    <n v="1"/>
    <n v="9"/>
    <n v="3"/>
    <x v="3"/>
    <n v="2"/>
    <n v="1"/>
    <d v="2026-09-29T00:00:00"/>
    <x v="8"/>
    <s v="2026"/>
    <s v="September"/>
    <n v="4"/>
    <n v="13729"/>
    <n v="3"/>
    <n v="2"/>
    <s v="No"/>
  </r>
  <r>
    <s v="RM1132"/>
    <n v="34"/>
    <x v="1"/>
    <x v="1"/>
    <s v="Travel_Frequently"/>
    <n v="653"/>
    <x v="0"/>
    <x v="1"/>
    <x v="3"/>
    <x v="3"/>
    <n v="1"/>
    <n v="1597"/>
    <x v="1"/>
    <x v="0"/>
    <n v="92"/>
    <n v="2"/>
    <x v="1"/>
    <x v="6"/>
    <x v="0"/>
    <x v="2"/>
    <x v="597"/>
    <x v="1"/>
    <n v="15332"/>
    <n v="1"/>
    <s v="Y"/>
    <s v="No"/>
    <n v="14"/>
    <x v="1"/>
    <n v="2"/>
    <n v="80"/>
    <n v="1"/>
    <n v="8"/>
    <n v="3"/>
    <x v="3"/>
    <n v="7"/>
    <n v="7"/>
    <d v="2026-09-30T00:00:00"/>
    <x v="18"/>
    <s v="2026"/>
    <s v="September"/>
    <n v="2"/>
    <n v="9270"/>
    <n v="1"/>
    <n v="1"/>
    <s v="No"/>
  </r>
  <r>
    <s v="RM1147"/>
    <n v="34"/>
    <x v="1"/>
    <x v="1"/>
    <s v="Travel_Frequently"/>
    <n v="426"/>
    <x v="0"/>
    <x v="1"/>
    <x v="3"/>
    <x v="0"/>
    <n v="1"/>
    <n v="1615"/>
    <x v="0"/>
    <x v="0"/>
    <n v="42"/>
    <n v="4"/>
    <x v="1"/>
    <x v="4"/>
    <x v="2"/>
    <x v="1"/>
    <x v="234"/>
    <x v="0"/>
    <n v="17000"/>
    <n v="1"/>
    <s v="Y"/>
    <s v="No"/>
    <n v="13"/>
    <x v="1"/>
    <n v="1"/>
    <n v="80"/>
    <n v="1"/>
    <n v="9"/>
    <n v="3"/>
    <x v="0"/>
    <n v="7"/>
    <n v="2"/>
    <d v="2026-10-01T00:00:00"/>
    <x v="24"/>
    <s v="2026"/>
    <s v="October"/>
    <n v="3"/>
    <n v="23946"/>
    <n v="2"/>
    <n v="0"/>
    <s v="Yes"/>
  </r>
  <r>
    <s v="RM1180"/>
    <n v="34"/>
    <x v="1"/>
    <x v="1"/>
    <s v="Travel_Rarely"/>
    <n v="1130"/>
    <x v="0"/>
    <x v="0"/>
    <x v="0"/>
    <x v="0"/>
    <n v="1"/>
    <n v="1658"/>
    <x v="1"/>
    <x v="1"/>
    <n v="66"/>
    <n v="3"/>
    <x v="1"/>
    <x v="2"/>
    <x v="1"/>
    <x v="1"/>
    <x v="598"/>
    <x v="1"/>
    <n v="19332"/>
    <n v="1"/>
    <s v="Y"/>
    <s v="No"/>
    <n v="12"/>
    <x v="1"/>
    <n v="3"/>
    <n v="80"/>
    <n v="1"/>
    <n v="11"/>
    <n v="2"/>
    <x v="0"/>
    <n v="7"/>
    <n v="9"/>
    <d v="2026-10-02T00:00:00"/>
    <x v="11"/>
    <s v="2026"/>
    <s v="October"/>
    <n v="30"/>
    <n v="10380"/>
    <n v="22"/>
    <n v="8"/>
    <s v="No"/>
  </r>
  <r>
    <s v="RM1209"/>
    <n v="34"/>
    <x v="1"/>
    <x v="1"/>
    <s v="Travel_Rarely"/>
    <n v="1157"/>
    <x v="0"/>
    <x v="2"/>
    <x v="1"/>
    <x v="1"/>
    <n v="1"/>
    <n v="1696"/>
    <x v="2"/>
    <x v="0"/>
    <n v="57"/>
    <n v="2"/>
    <x v="1"/>
    <x v="0"/>
    <x v="2"/>
    <x v="2"/>
    <x v="599"/>
    <x v="0"/>
    <n v="11912"/>
    <n v="1"/>
    <s v="Y"/>
    <s v="No"/>
    <n v="14"/>
    <x v="1"/>
    <n v="3"/>
    <n v="80"/>
    <n v="1"/>
    <n v="15"/>
    <n v="3"/>
    <x v="1"/>
    <n v="4"/>
    <n v="13"/>
    <d v="2026-10-03T00:00:00"/>
    <x v="7"/>
    <s v="2026"/>
    <s v="October"/>
    <n v="1"/>
    <n v="7160"/>
    <n v="1"/>
    <n v="1"/>
    <s v="No"/>
  </r>
  <r>
    <s v="RM1213"/>
    <n v="34"/>
    <x v="1"/>
    <x v="1"/>
    <s v="Travel_Rarely"/>
    <n v="678"/>
    <x v="0"/>
    <x v="19"/>
    <x v="0"/>
    <x v="0"/>
    <n v="1"/>
    <n v="1701"/>
    <x v="2"/>
    <x v="1"/>
    <n v="35"/>
    <n v="2"/>
    <x v="0"/>
    <x v="2"/>
    <x v="2"/>
    <x v="2"/>
    <x v="600"/>
    <x v="0"/>
    <n v="20338"/>
    <n v="1"/>
    <s v="Y"/>
    <s v="No"/>
    <n v="12"/>
    <x v="1"/>
    <n v="2"/>
    <n v="80"/>
    <n v="0"/>
    <n v="10"/>
    <n v="3"/>
    <x v="0"/>
    <n v="8"/>
    <n v="7"/>
    <d v="2026-10-04T00:00:00"/>
    <x v="1"/>
    <s v="2026"/>
    <s v="October"/>
    <n v="26"/>
    <n v="19501"/>
    <n v="5"/>
    <n v="2"/>
    <s v="No"/>
  </r>
  <r>
    <s v="RM1253"/>
    <n v="34"/>
    <x v="1"/>
    <x v="0"/>
    <s v="Travel_Rarely"/>
    <n v="181"/>
    <x v="0"/>
    <x v="7"/>
    <x v="3"/>
    <x v="1"/>
    <n v="1"/>
    <n v="1755"/>
    <x v="1"/>
    <x v="0"/>
    <n v="97"/>
    <n v="4"/>
    <x v="0"/>
    <x v="2"/>
    <x v="2"/>
    <x v="2"/>
    <x v="601"/>
    <x v="0"/>
    <n v="5586"/>
    <n v="0"/>
    <s v="Y"/>
    <s v="Yes"/>
    <n v="14"/>
    <x v="1"/>
    <n v="1"/>
    <n v="80"/>
    <n v="3"/>
    <n v="6"/>
    <n v="3"/>
    <x v="0"/>
    <n v="1"/>
    <n v="2"/>
    <d v="2026-10-05T00:00:00"/>
    <x v="11"/>
    <s v="2026"/>
    <s v="October"/>
    <n v="2"/>
    <n v="18582"/>
    <n v="0"/>
    <n v="0"/>
    <s v="No"/>
  </r>
  <r>
    <s v="RM1268"/>
    <n v="34"/>
    <x v="1"/>
    <x v="0"/>
    <s v="Non-Travel"/>
    <n v="1375"/>
    <x v="1"/>
    <x v="1"/>
    <x v="0"/>
    <x v="0"/>
    <n v="1"/>
    <n v="1774"/>
    <x v="1"/>
    <x v="0"/>
    <n v="87"/>
    <n v="3"/>
    <x v="1"/>
    <x v="5"/>
    <x v="0"/>
    <x v="1"/>
    <x v="602"/>
    <x v="0"/>
    <n v="12313"/>
    <n v="1"/>
    <s v="Y"/>
    <s v="Yes"/>
    <n v="14"/>
    <x v="1"/>
    <n v="3"/>
    <n v="80"/>
    <n v="1"/>
    <n v="15"/>
    <n v="3"/>
    <x v="0"/>
    <n v="0"/>
    <n v="7"/>
    <d v="2026-10-06T00:00:00"/>
    <x v="18"/>
    <s v="2026"/>
    <s v="October"/>
    <n v="7"/>
    <n v="8506"/>
    <n v="4"/>
    <n v="2"/>
    <s v="No"/>
  </r>
  <r>
    <s v="RM1271"/>
    <n v="34"/>
    <x v="1"/>
    <x v="1"/>
    <s v="Travel_Rarely"/>
    <n v="511"/>
    <x v="1"/>
    <x v="0"/>
    <x v="1"/>
    <x v="0"/>
    <n v="1"/>
    <n v="1779"/>
    <x v="1"/>
    <x v="1"/>
    <n v="32"/>
    <n v="1"/>
    <x v="1"/>
    <x v="5"/>
    <x v="2"/>
    <x v="0"/>
    <x v="603"/>
    <x v="1"/>
    <n v="25353"/>
    <n v="5"/>
    <s v="Y"/>
    <s v="No"/>
    <n v="12"/>
    <x v="1"/>
    <n v="1"/>
    <n v="80"/>
    <n v="0"/>
    <n v="6"/>
    <n v="3"/>
    <x v="0"/>
    <n v="2"/>
    <n v="2"/>
    <d v="2026-10-07T00:00:00"/>
    <x v="42"/>
    <s v="2026"/>
    <s v="October"/>
    <n v="0"/>
    <n v="17844"/>
    <n v="0"/>
    <n v="0"/>
    <s v="No"/>
  </r>
  <r>
    <s v="RM1291"/>
    <n v="34"/>
    <x v="1"/>
    <x v="0"/>
    <s v="Travel_Frequently"/>
    <n v="234"/>
    <x v="0"/>
    <x v="9"/>
    <x v="3"/>
    <x v="0"/>
    <n v="1"/>
    <n v="1807"/>
    <x v="1"/>
    <x v="0"/>
    <n v="93"/>
    <n v="3"/>
    <x v="1"/>
    <x v="0"/>
    <x v="3"/>
    <x v="2"/>
    <x v="604"/>
    <x v="1"/>
    <n v="6208"/>
    <n v="4"/>
    <s v="Y"/>
    <s v="No"/>
    <n v="17"/>
    <x v="1"/>
    <n v="3"/>
    <n v="80"/>
    <n v="1"/>
    <n v="11"/>
    <n v="3"/>
    <x v="3"/>
    <n v="0"/>
    <n v="7"/>
    <d v="2026-10-08T00:00:00"/>
    <x v="12"/>
    <s v="2026"/>
    <s v="October"/>
    <n v="3"/>
    <n v="9686"/>
    <n v="0"/>
    <n v="0"/>
    <s v="No"/>
  </r>
  <r>
    <s v="RM1301"/>
    <n v="34"/>
    <x v="1"/>
    <x v="1"/>
    <s v="Travel_Rarely"/>
    <n v="810"/>
    <x v="1"/>
    <x v="3"/>
    <x v="1"/>
    <x v="3"/>
    <n v="1"/>
    <n v="1823"/>
    <x v="2"/>
    <x v="0"/>
    <n v="92"/>
    <n v="4"/>
    <x v="1"/>
    <x v="5"/>
    <x v="0"/>
    <x v="2"/>
    <x v="605"/>
    <x v="1"/>
    <n v="22128"/>
    <n v="1"/>
    <s v="Y"/>
    <s v="No"/>
    <n v="21"/>
    <x v="2"/>
    <n v="3"/>
    <n v="80"/>
    <n v="2"/>
    <n v="10"/>
    <n v="5"/>
    <x v="0"/>
    <n v="4"/>
    <n v="8"/>
    <d v="2026-10-09T00:00:00"/>
    <x v="24"/>
    <s v="2026"/>
    <s v="October"/>
    <n v="8"/>
    <n v="12864"/>
    <n v="3"/>
    <n v="0"/>
    <s v="No"/>
  </r>
  <r>
    <s v="RM1343"/>
    <n v="34"/>
    <x v="1"/>
    <x v="0"/>
    <s v="Travel_Rarely"/>
    <n v="1480"/>
    <x v="1"/>
    <x v="12"/>
    <x v="0"/>
    <x v="0"/>
    <n v="1"/>
    <n v="1882"/>
    <x v="0"/>
    <x v="0"/>
    <n v="64"/>
    <n v="3"/>
    <x v="2"/>
    <x v="5"/>
    <x v="2"/>
    <x v="2"/>
    <x v="606"/>
    <x v="1"/>
    <n v="24444"/>
    <n v="2"/>
    <s v="Y"/>
    <s v="Yes"/>
    <n v="13"/>
    <x v="1"/>
    <n v="4"/>
    <n v="80"/>
    <n v="3"/>
    <n v="9"/>
    <n v="3"/>
    <x v="0"/>
    <n v="1"/>
    <n v="0"/>
    <d v="2026-10-10T00:00:00"/>
    <x v="31"/>
    <s v="2026"/>
    <s v="October"/>
    <n v="0"/>
    <n v="16724"/>
    <n v="0"/>
    <n v="0"/>
    <s v="No"/>
  </r>
  <r>
    <s v="RM1354"/>
    <n v="34"/>
    <x v="1"/>
    <x v="0"/>
    <s v="Non-Travel"/>
    <n v="967"/>
    <x v="0"/>
    <x v="18"/>
    <x v="3"/>
    <x v="3"/>
    <n v="1"/>
    <n v="1905"/>
    <x v="1"/>
    <x v="0"/>
    <n v="85"/>
    <n v="1"/>
    <x v="0"/>
    <x v="2"/>
    <x v="3"/>
    <x v="2"/>
    <x v="607"/>
    <x v="0"/>
    <n v="14460"/>
    <n v="1"/>
    <s v="Y"/>
    <s v="Yes"/>
    <n v="23"/>
    <x v="2"/>
    <n v="2"/>
    <n v="80"/>
    <n v="1"/>
    <n v="5"/>
    <n v="2"/>
    <x v="0"/>
    <n v="3"/>
    <n v="0"/>
    <d v="2026-10-11T00:00:00"/>
    <x v="23"/>
    <s v="2026"/>
    <s v="October"/>
    <n v="11"/>
    <n v="9101"/>
    <n v="7"/>
    <n v="4"/>
    <s v="No"/>
  </r>
  <r>
    <s v="RM1360"/>
    <n v="34"/>
    <x v="1"/>
    <x v="0"/>
    <s v="Travel_Rarely"/>
    <n v="735"/>
    <x v="1"/>
    <x v="0"/>
    <x v="2"/>
    <x v="1"/>
    <n v="1"/>
    <n v="1915"/>
    <x v="1"/>
    <x v="1"/>
    <n v="75"/>
    <n v="2"/>
    <x v="1"/>
    <x v="5"/>
    <x v="2"/>
    <x v="2"/>
    <x v="608"/>
    <x v="1"/>
    <n v="16495"/>
    <n v="3"/>
    <s v="Y"/>
    <s v="Yes"/>
    <n v="12"/>
    <x v="1"/>
    <n v="3"/>
    <n v="80"/>
    <n v="0"/>
    <n v="9"/>
    <n v="3"/>
    <x v="3"/>
    <n v="0"/>
    <n v="1"/>
    <d v="2026-10-12T00:00:00"/>
    <x v="39"/>
    <s v="2026"/>
    <s v="October"/>
    <n v="13"/>
    <n v="10240"/>
    <n v="0"/>
    <n v="0"/>
    <s v="No"/>
  </r>
  <r>
    <s v="RM1369"/>
    <n v="34"/>
    <x v="1"/>
    <x v="0"/>
    <s v="Travel_Frequently"/>
    <n v="735"/>
    <x v="0"/>
    <x v="6"/>
    <x v="3"/>
    <x v="4"/>
    <n v="1"/>
    <n v="1932"/>
    <x v="0"/>
    <x v="0"/>
    <n v="86"/>
    <n v="2"/>
    <x v="1"/>
    <x v="2"/>
    <x v="2"/>
    <x v="2"/>
    <x v="609"/>
    <x v="1"/>
    <n v="26496"/>
    <n v="1"/>
    <s v="Y"/>
    <s v="Yes"/>
    <n v="15"/>
    <x v="1"/>
    <n v="2"/>
    <n v="80"/>
    <n v="0"/>
    <n v="16"/>
    <n v="3"/>
    <x v="0"/>
    <n v="6"/>
    <n v="11"/>
    <d v="2026-10-13T00:00:00"/>
    <x v="18"/>
    <s v="2026"/>
    <s v="October"/>
    <n v="0"/>
    <n v="21552"/>
    <n v="0"/>
    <n v="0"/>
    <s v="No"/>
  </r>
  <r>
    <s v="RM1385"/>
    <n v="34"/>
    <x v="1"/>
    <x v="1"/>
    <s v="Travel_Rarely"/>
    <n v="937"/>
    <x v="1"/>
    <x v="4"/>
    <x v="0"/>
    <x v="2"/>
    <n v="1"/>
    <n v="1950"/>
    <x v="3"/>
    <x v="0"/>
    <n v="32"/>
    <n v="3"/>
    <x v="2"/>
    <x v="5"/>
    <x v="2"/>
    <x v="0"/>
    <x v="610"/>
    <x v="1"/>
    <n v="6770"/>
    <n v="1"/>
    <s v="Y"/>
    <s v="No"/>
    <n v="21"/>
    <x v="2"/>
    <n v="1"/>
    <n v="80"/>
    <n v="0"/>
    <n v="14"/>
    <n v="3"/>
    <x v="3"/>
    <n v="2"/>
    <n v="1"/>
    <d v="2026-10-14T00:00:00"/>
    <x v="23"/>
    <s v="2026"/>
    <s v="October"/>
    <n v="19"/>
    <n v="11795"/>
    <n v="9"/>
    <n v="2"/>
    <s v="No"/>
  </r>
  <r>
    <s v="RM1386"/>
    <n v="34"/>
    <x v="1"/>
    <x v="1"/>
    <s v="Travel_Rarely"/>
    <n v="1239"/>
    <x v="1"/>
    <x v="25"/>
    <x v="3"/>
    <x v="1"/>
    <n v="1"/>
    <n v="1951"/>
    <x v="1"/>
    <x v="0"/>
    <n v="39"/>
    <n v="3"/>
    <x v="2"/>
    <x v="5"/>
    <x v="0"/>
    <x v="1"/>
    <x v="611"/>
    <x v="1"/>
    <n v="22914"/>
    <n v="1"/>
    <s v="Y"/>
    <s v="No"/>
    <n v="18"/>
    <x v="1"/>
    <n v="3"/>
    <n v="80"/>
    <n v="1"/>
    <n v="9"/>
    <n v="2"/>
    <x v="3"/>
    <n v="1"/>
    <n v="1"/>
    <d v="2026-10-15T00:00:00"/>
    <x v="4"/>
    <s v="2026"/>
    <s v="October"/>
    <n v="5"/>
    <n v="16568"/>
    <n v="4"/>
    <n v="3"/>
    <s v="No"/>
  </r>
  <r>
    <s v="RM1447"/>
    <n v="34"/>
    <x v="1"/>
    <x v="1"/>
    <s v="Travel_Rarely"/>
    <n v="704"/>
    <x v="1"/>
    <x v="27"/>
    <x v="0"/>
    <x v="2"/>
    <n v="1"/>
    <n v="2035"/>
    <x v="1"/>
    <x v="1"/>
    <n v="95"/>
    <n v="2"/>
    <x v="1"/>
    <x v="5"/>
    <x v="0"/>
    <x v="2"/>
    <x v="612"/>
    <x v="1"/>
    <n v="8978"/>
    <n v="1"/>
    <s v="Y"/>
    <s v="No"/>
    <n v="21"/>
    <x v="2"/>
    <n v="4"/>
    <n v="80"/>
    <n v="2"/>
    <n v="8"/>
    <n v="2"/>
    <x v="0"/>
    <n v="1"/>
    <n v="7"/>
    <d v="2026-10-16T00:00:00"/>
    <x v="0"/>
    <s v="2026"/>
    <s v="October"/>
    <n v="36"/>
    <n v="12362"/>
    <n v="29"/>
    <n v="7"/>
    <s v="No"/>
  </r>
  <r>
    <s v="RM1470"/>
    <n v="34"/>
    <x v="1"/>
    <x v="1"/>
    <s v="TravelRarely"/>
    <n v="628"/>
    <x v="0"/>
    <x v="3"/>
    <x v="0"/>
    <x v="1"/>
    <n v="1"/>
    <n v="2068"/>
    <x v="2"/>
    <x v="0"/>
    <n v="82"/>
    <n v="4"/>
    <x v="1"/>
    <x v="0"/>
    <x v="0"/>
    <x v="2"/>
    <x v="613"/>
    <x v="0"/>
    <n v="10228"/>
    <n v="2"/>
    <s v="Y"/>
    <s v="No"/>
    <n v="12"/>
    <x v="1"/>
    <n v="1"/>
    <n v="80"/>
    <n v="0"/>
    <n v="6"/>
    <n v="3"/>
    <x v="1"/>
    <n v="1"/>
    <n v="2"/>
    <d v="2026-10-17T00:00:00"/>
    <x v="39"/>
    <s v="2026"/>
    <s v="October"/>
    <n v="24"/>
    <n v="14800"/>
    <n v="6"/>
    <n v="6"/>
    <s v="No"/>
  </r>
  <r>
    <s v="RM1470"/>
    <n v="34"/>
    <x v="1"/>
    <x v="1"/>
    <s v="TravelRarely"/>
    <n v="628"/>
    <x v="0"/>
    <x v="3"/>
    <x v="0"/>
    <x v="1"/>
    <n v="1"/>
    <n v="2068"/>
    <x v="2"/>
    <x v="0"/>
    <n v="82"/>
    <n v="4"/>
    <x v="1"/>
    <x v="0"/>
    <x v="0"/>
    <x v="2"/>
    <x v="613"/>
    <x v="0"/>
    <n v="10228"/>
    <n v="2"/>
    <s v="Y"/>
    <s v="No"/>
    <n v="12"/>
    <x v="1"/>
    <n v="1"/>
    <n v="80"/>
    <n v="0"/>
    <n v="6"/>
    <n v="3"/>
    <x v="1"/>
    <n v="1"/>
    <n v="2"/>
    <d v="2026-10-18T00:00:00"/>
    <x v="16"/>
    <s v="2026"/>
    <s v="October"/>
    <n v="12"/>
    <n v="12210"/>
    <n v="12"/>
    <n v="10"/>
    <s v="No"/>
  </r>
  <r>
    <s v="RM011"/>
    <n v="35"/>
    <x v="1"/>
    <x v="1"/>
    <s v="Travel_Rarely"/>
    <n v="809"/>
    <x v="0"/>
    <x v="18"/>
    <x v="0"/>
    <x v="1"/>
    <n v="1"/>
    <n v="14"/>
    <x v="3"/>
    <x v="0"/>
    <n v="84"/>
    <n v="4"/>
    <x v="0"/>
    <x v="0"/>
    <x v="1"/>
    <x v="2"/>
    <x v="614"/>
    <x v="0"/>
    <n v="16479"/>
    <n v="0"/>
    <s v="Y"/>
    <s v="No"/>
    <n v="13"/>
    <x v="1"/>
    <n v="3"/>
    <n v="80"/>
    <n v="1"/>
    <n v="6"/>
    <n v="5"/>
    <x v="0"/>
    <n v="0"/>
    <n v="3"/>
    <d v="2026-10-19T00:00:00"/>
    <x v="7"/>
    <s v="2026"/>
    <s v="October"/>
    <n v="1"/>
    <n v="16054"/>
    <n v="0"/>
    <n v="0"/>
    <s v="No"/>
  </r>
  <r>
    <s v="RM038"/>
    <n v="35"/>
    <x v="1"/>
    <x v="1"/>
    <s v="Travel_Rarely"/>
    <n v="890"/>
    <x v="1"/>
    <x v="7"/>
    <x v="0"/>
    <x v="2"/>
    <n v="1"/>
    <n v="49"/>
    <x v="1"/>
    <x v="1"/>
    <n v="97"/>
    <n v="3"/>
    <x v="0"/>
    <x v="1"/>
    <x v="2"/>
    <x v="2"/>
    <x v="615"/>
    <x v="0"/>
    <n v="9687"/>
    <n v="1"/>
    <s v="Y"/>
    <s v="No"/>
    <n v="13"/>
    <x v="1"/>
    <n v="1"/>
    <n v="80"/>
    <n v="0"/>
    <n v="2"/>
    <n v="3"/>
    <x v="0"/>
    <n v="2"/>
    <n v="2"/>
    <d v="2026-10-20T00:00:00"/>
    <x v="7"/>
    <s v="2026"/>
    <s v="October"/>
    <n v="0"/>
    <n v="14951"/>
    <n v="0"/>
    <n v="0"/>
    <s v="Yes"/>
  </r>
  <r>
    <s v="RM041"/>
    <n v="35"/>
    <x v="1"/>
    <x v="1"/>
    <s v="Travel_Rarely"/>
    <n v="464"/>
    <x v="0"/>
    <x v="12"/>
    <x v="1"/>
    <x v="4"/>
    <n v="1"/>
    <n v="53"/>
    <x v="0"/>
    <x v="0"/>
    <n v="75"/>
    <n v="3"/>
    <x v="0"/>
    <x v="0"/>
    <x v="2"/>
    <x v="1"/>
    <x v="616"/>
    <x v="0"/>
    <n v="10910"/>
    <n v="1"/>
    <s v="Y"/>
    <s v="No"/>
    <n v="12"/>
    <x v="1"/>
    <n v="3"/>
    <n v="80"/>
    <n v="1"/>
    <n v="1"/>
    <n v="3"/>
    <x v="0"/>
    <n v="0"/>
    <n v="0"/>
    <d v="2026-10-21T00:00:00"/>
    <x v="6"/>
    <s v="2026"/>
    <s v="October"/>
    <n v="0"/>
    <n v="11076"/>
    <n v="0"/>
    <n v="0"/>
    <s v="No"/>
  </r>
  <r>
    <s v="RM050"/>
    <n v="35"/>
    <x v="1"/>
    <x v="1"/>
    <s v="Travel_Rarely"/>
    <n v="1229"/>
    <x v="0"/>
    <x v="3"/>
    <x v="2"/>
    <x v="0"/>
    <n v="1"/>
    <n v="63"/>
    <x v="1"/>
    <x v="0"/>
    <n v="36"/>
    <n v="4"/>
    <x v="0"/>
    <x v="0"/>
    <x v="2"/>
    <x v="2"/>
    <x v="487"/>
    <x v="0"/>
    <n v="4892"/>
    <n v="1"/>
    <s v="Y"/>
    <s v="No"/>
    <n v="19"/>
    <x v="1"/>
    <n v="4"/>
    <n v="80"/>
    <n v="0"/>
    <n v="1"/>
    <n v="2"/>
    <x v="0"/>
    <n v="0"/>
    <n v="1"/>
    <d v="2026-10-22T00:00:00"/>
    <x v="42"/>
    <s v="2026"/>
    <s v="October"/>
    <n v="1"/>
    <n v="4611"/>
    <n v="1"/>
    <n v="0"/>
    <s v="No"/>
  </r>
  <r>
    <s v="RM054"/>
    <n v="35"/>
    <x v="1"/>
    <x v="0"/>
    <s v="Non-Travel"/>
    <n v="1097"/>
    <x v="0"/>
    <x v="13"/>
    <x v="1"/>
    <x v="1"/>
    <n v="1"/>
    <n v="70"/>
    <x v="0"/>
    <x v="0"/>
    <n v="79"/>
    <n v="2"/>
    <x v="2"/>
    <x v="6"/>
    <x v="3"/>
    <x v="2"/>
    <x v="617"/>
    <x v="1"/>
    <n v="8302"/>
    <n v="2"/>
    <s v="Y"/>
    <s v="Yes"/>
    <n v="13"/>
    <x v="1"/>
    <n v="3"/>
    <n v="80"/>
    <n v="1"/>
    <n v="10"/>
    <n v="3"/>
    <x v="0"/>
    <n v="2"/>
    <n v="3"/>
    <d v="2026-10-23T00:00:00"/>
    <x v="0"/>
    <s v="2026"/>
    <s v="October"/>
    <n v="25"/>
    <n v="17985"/>
    <n v="0"/>
    <n v="0"/>
    <s v="Yes"/>
  </r>
  <r>
    <s v="RM057"/>
    <n v="35"/>
    <x v="1"/>
    <x v="1"/>
    <s v="Travel_Frequently"/>
    <n v="853"/>
    <x v="1"/>
    <x v="16"/>
    <x v="4"/>
    <x v="0"/>
    <n v="1"/>
    <n v="74"/>
    <x v="2"/>
    <x v="0"/>
    <n v="71"/>
    <n v="3"/>
    <x v="2"/>
    <x v="5"/>
    <x v="3"/>
    <x v="2"/>
    <x v="618"/>
    <x v="1"/>
    <n v="11031"/>
    <n v="1"/>
    <s v="Y"/>
    <s v="No"/>
    <n v="22"/>
    <x v="2"/>
    <n v="4"/>
    <n v="80"/>
    <n v="1"/>
    <n v="9"/>
    <n v="3"/>
    <x v="3"/>
    <n v="1"/>
    <n v="8"/>
    <d v="2026-10-24T00:00:00"/>
    <x v="24"/>
    <s v="2026"/>
    <s v="October"/>
    <n v="8"/>
    <n v="8050"/>
    <n v="0"/>
    <n v="0"/>
    <s v="No"/>
  </r>
  <r>
    <s v="RM058"/>
    <n v="35"/>
    <x v="1"/>
    <x v="0"/>
    <s v="Travel_Rarely"/>
    <n v="1142"/>
    <x v="0"/>
    <x v="23"/>
    <x v="3"/>
    <x v="1"/>
    <n v="1"/>
    <n v="75"/>
    <x v="0"/>
    <x v="1"/>
    <n v="30"/>
    <n v="3"/>
    <x v="0"/>
    <x v="0"/>
    <x v="3"/>
    <x v="2"/>
    <x v="619"/>
    <x v="0"/>
    <n v="16002"/>
    <n v="3"/>
    <s v="Y"/>
    <s v="Yes"/>
    <n v="15"/>
    <x v="1"/>
    <n v="3"/>
    <n v="80"/>
    <n v="1"/>
    <n v="4"/>
    <n v="3"/>
    <x v="0"/>
    <n v="2"/>
    <n v="2"/>
    <d v="2026-10-25T00:00:00"/>
    <x v="35"/>
    <s v="2026"/>
    <s v="October"/>
    <n v="32"/>
    <n v="14905"/>
    <n v="24"/>
    <n v="12"/>
    <s v="No"/>
  </r>
  <r>
    <s v="RM069"/>
    <n v="35"/>
    <x v="1"/>
    <x v="1"/>
    <s v="Travel_Frequently"/>
    <n v="664"/>
    <x v="0"/>
    <x v="4"/>
    <x v="0"/>
    <x v="1"/>
    <n v="1"/>
    <n v="88"/>
    <x v="2"/>
    <x v="0"/>
    <n v="79"/>
    <n v="3"/>
    <x v="0"/>
    <x v="2"/>
    <x v="3"/>
    <x v="2"/>
    <x v="620"/>
    <x v="0"/>
    <n v="5868"/>
    <n v="4"/>
    <s v="Y"/>
    <s v="No"/>
    <n v="13"/>
    <x v="1"/>
    <n v="4"/>
    <n v="80"/>
    <n v="1"/>
    <n v="5"/>
    <n v="2"/>
    <x v="3"/>
    <n v="1"/>
    <n v="2"/>
    <d v="2026-10-26T00:00:00"/>
    <x v="41"/>
    <s v="2026"/>
    <s v="October"/>
    <n v="1"/>
    <n v="11805"/>
    <n v="1"/>
    <n v="0"/>
    <s v="No"/>
  </r>
  <r>
    <s v="RM077"/>
    <n v="35"/>
    <x v="1"/>
    <x v="1"/>
    <s v="Travel_Rarely"/>
    <n v="776"/>
    <x v="1"/>
    <x v="4"/>
    <x v="3"/>
    <x v="2"/>
    <n v="1"/>
    <n v="100"/>
    <x v="0"/>
    <x v="0"/>
    <n v="32"/>
    <n v="2"/>
    <x v="1"/>
    <x v="5"/>
    <x v="3"/>
    <x v="0"/>
    <x v="621"/>
    <x v="0"/>
    <n v="23016"/>
    <n v="0"/>
    <s v="Y"/>
    <s v="No"/>
    <n v="14"/>
    <x v="1"/>
    <n v="2"/>
    <n v="80"/>
    <n v="0"/>
    <n v="16"/>
    <n v="2"/>
    <x v="0"/>
    <n v="2"/>
    <m/>
    <d v="2026-10-27T00:00:00"/>
    <x v="38"/>
    <s v="2026"/>
    <s v="October"/>
    <n v="0"/>
    <n v="16060"/>
    <n v="0"/>
    <n v="0"/>
    <s v="No"/>
  </r>
  <r>
    <s v="RM082"/>
    <n v="35"/>
    <x v="1"/>
    <x v="1"/>
    <s v="Travel_Rarely"/>
    <n v="1214"/>
    <x v="0"/>
    <x v="4"/>
    <x v="0"/>
    <x v="1"/>
    <n v="1"/>
    <n v="105"/>
    <x v="2"/>
    <x v="0"/>
    <n v="30"/>
    <n v="2"/>
    <x v="0"/>
    <x v="2"/>
    <x v="0"/>
    <x v="0"/>
    <x v="622"/>
    <x v="0"/>
    <n v="26278"/>
    <n v="1"/>
    <s v="Y"/>
    <s v="No"/>
    <n v="18"/>
    <x v="1"/>
    <n v="1"/>
    <n v="80"/>
    <n v="0"/>
    <n v="6"/>
    <n v="3"/>
    <x v="0"/>
    <n v="0"/>
    <n v="4"/>
    <d v="2026-10-28T00:00:00"/>
    <x v="25"/>
    <s v="2026"/>
    <s v="October"/>
    <n v="0"/>
    <n v="10198"/>
    <n v="0"/>
    <n v="0"/>
    <s v="Yes"/>
  </r>
  <r>
    <s v="RM152"/>
    <n v="35"/>
    <x v="1"/>
    <x v="1"/>
    <s v="Travel_Rarely"/>
    <n v="662"/>
    <x v="1"/>
    <x v="4"/>
    <x v="4"/>
    <x v="2"/>
    <n v="1"/>
    <n v="204"/>
    <x v="0"/>
    <x v="0"/>
    <n v="94"/>
    <n v="3"/>
    <x v="2"/>
    <x v="5"/>
    <x v="1"/>
    <x v="2"/>
    <x v="623"/>
    <x v="1"/>
    <n v="11439"/>
    <n v="1"/>
    <s v="Y"/>
    <s v="No"/>
    <n v="13"/>
    <x v="1"/>
    <n v="1"/>
    <n v="80"/>
    <n v="2"/>
    <n v="10"/>
    <n v="3"/>
    <x v="0"/>
    <n v="0"/>
    <n v="6"/>
    <d v="2026-10-29T00:00:00"/>
    <x v="24"/>
    <s v="2026"/>
    <s v="October"/>
    <n v="3"/>
    <n v="16747"/>
    <n v="0"/>
    <n v="0"/>
    <s v="No"/>
  </r>
  <r>
    <s v="RM193"/>
    <n v="35"/>
    <x v="1"/>
    <x v="0"/>
    <s v="Travel_Rarely"/>
    <n v="556"/>
    <x v="0"/>
    <x v="23"/>
    <x v="1"/>
    <x v="0"/>
    <n v="1"/>
    <n v="261"/>
    <x v="2"/>
    <x v="0"/>
    <n v="50"/>
    <n v="2"/>
    <x v="1"/>
    <x v="4"/>
    <x v="0"/>
    <x v="2"/>
    <x v="624"/>
    <x v="1"/>
    <n v="15497"/>
    <n v="3"/>
    <s v="Y"/>
    <s v="Yes"/>
    <n v="13"/>
    <x v="1"/>
    <n v="1"/>
    <n v="80"/>
    <n v="0"/>
    <n v="8"/>
    <n v="1"/>
    <x v="0"/>
    <n v="0"/>
    <n v="1"/>
    <d v="2026-10-30T00:00:00"/>
    <x v="37"/>
    <s v="2026"/>
    <s v="October"/>
    <n v="6"/>
    <n v="19553"/>
    <n v="1"/>
    <n v="1"/>
    <s v="No"/>
  </r>
  <r>
    <s v="RM197"/>
    <n v="35"/>
    <x v="1"/>
    <x v="1"/>
    <s v="Travel_Frequently"/>
    <n v="138"/>
    <x v="0"/>
    <x v="7"/>
    <x v="0"/>
    <x v="1"/>
    <n v="1"/>
    <n v="269"/>
    <x v="2"/>
    <x v="1"/>
    <n v="37"/>
    <n v="3"/>
    <x v="1"/>
    <x v="0"/>
    <x v="1"/>
    <x v="0"/>
    <x v="625"/>
    <x v="0"/>
    <n v="15986"/>
    <n v="5"/>
    <s v="Y"/>
    <s v="No"/>
    <n v="11"/>
    <x v="1"/>
    <n v="4"/>
    <n v="80"/>
    <n v="0"/>
    <n v="10"/>
    <n v="5"/>
    <x v="0"/>
    <n v="1"/>
    <n v="2"/>
    <d v="2026-10-31T00:00:00"/>
    <x v="11"/>
    <s v="2026"/>
    <s v="October"/>
    <n v="34"/>
    <n v="15646"/>
    <n v="4"/>
    <n v="2"/>
    <s v="No"/>
  </r>
  <r>
    <s v="RM229"/>
    <n v="35"/>
    <x v="1"/>
    <x v="1"/>
    <s v="Travel_Frequently"/>
    <n v="944"/>
    <x v="1"/>
    <x v="4"/>
    <x v="0"/>
    <x v="2"/>
    <n v="1"/>
    <n v="314"/>
    <x v="0"/>
    <x v="1"/>
    <n v="92"/>
    <n v="3"/>
    <x v="2"/>
    <x v="5"/>
    <x v="0"/>
    <x v="0"/>
    <x v="626"/>
    <x v="1"/>
    <n v="9096"/>
    <n v="1"/>
    <s v="Y"/>
    <s v="No"/>
    <n v="14"/>
    <x v="1"/>
    <n v="1"/>
    <n v="80"/>
    <n v="0"/>
    <n v="10"/>
    <n v="3"/>
    <x v="1"/>
    <n v="0"/>
    <n v="8"/>
    <d v="2026-11-01T00:00:00"/>
    <x v="4"/>
    <s v="2026"/>
    <s v="November"/>
    <n v="5"/>
    <n v="8212"/>
    <n v="2"/>
    <n v="2"/>
    <s v="No"/>
  </r>
  <r>
    <s v="RM277"/>
    <n v="35"/>
    <x v="1"/>
    <x v="1"/>
    <s v="Travel_Rarely"/>
    <n v="1315"/>
    <x v="0"/>
    <x v="6"/>
    <x v="0"/>
    <x v="0"/>
    <n v="1"/>
    <n v="381"/>
    <x v="2"/>
    <x v="1"/>
    <n v="71"/>
    <n v="4"/>
    <x v="2"/>
    <x v="8"/>
    <x v="1"/>
    <x v="1"/>
    <x v="627"/>
    <x v="2"/>
    <n v="19100"/>
    <n v="7"/>
    <s v="Y"/>
    <s v="No"/>
    <n v="18"/>
    <x v="1"/>
    <n v="2"/>
    <n v="80"/>
    <n v="1"/>
    <n v="10"/>
    <n v="6"/>
    <x v="3"/>
    <n v="6"/>
    <n v="2"/>
    <d v="2026-11-02T00:00:00"/>
    <x v="16"/>
    <s v="2026"/>
    <s v="November"/>
    <n v="2"/>
    <n v="20817"/>
    <n v="2"/>
    <n v="0"/>
    <s v="Yes"/>
  </r>
  <r>
    <s v="RM298"/>
    <n v="35"/>
    <x v="1"/>
    <x v="1"/>
    <s v="Travel_Rarely"/>
    <n v="1232"/>
    <x v="1"/>
    <x v="18"/>
    <x v="0"/>
    <x v="2"/>
    <n v="1"/>
    <n v="406"/>
    <x v="0"/>
    <x v="0"/>
    <n v="96"/>
    <n v="3"/>
    <x v="2"/>
    <x v="5"/>
    <x v="1"/>
    <x v="2"/>
    <x v="628"/>
    <x v="1"/>
    <n v="5100"/>
    <n v="0"/>
    <s v="Y"/>
    <s v="No"/>
    <n v="15"/>
    <x v="1"/>
    <n v="3"/>
    <n v="80"/>
    <n v="2"/>
    <n v="12"/>
    <n v="3"/>
    <x v="3"/>
    <n v="6"/>
    <n v="9"/>
    <d v="2026-11-03T00:00:00"/>
    <x v="8"/>
    <s v="2026"/>
    <s v="November"/>
    <n v="1"/>
    <n v="19971"/>
    <n v="1"/>
    <n v="0"/>
    <s v="No"/>
  </r>
  <r>
    <s v="RM345"/>
    <n v="35"/>
    <x v="1"/>
    <x v="1"/>
    <s v="Travel_Rarely"/>
    <n v="1296"/>
    <x v="0"/>
    <x v="2"/>
    <x v="3"/>
    <x v="3"/>
    <n v="1"/>
    <n v="464"/>
    <x v="0"/>
    <x v="0"/>
    <n v="62"/>
    <n v="3"/>
    <x v="2"/>
    <x v="4"/>
    <x v="1"/>
    <x v="0"/>
    <x v="629"/>
    <x v="1"/>
    <n v="18264"/>
    <n v="0"/>
    <s v="Y"/>
    <s v="No"/>
    <n v="13"/>
    <x v="1"/>
    <n v="4"/>
    <n v="80"/>
    <n v="0"/>
    <n v="17"/>
    <n v="5"/>
    <x v="0"/>
    <n v="0"/>
    <n v="13"/>
    <d v="2026-11-04T00:00:00"/>
    <x v="2"/>
    <s v="2026"/>
    <s v="November"/>
    <n v="3"/>
    <n v="6429"/>
    <n v="1"/>
    <n v="0"/>
    <s v="No"/>
  </r>
  <r>
    <s v="RM373"/>
    <n v="35"/>
    <x v="1"/>
    <x v="1"/>
    <s v="Travel_Rarely"/>
    <n v="755"/>
    <x v="0"/>
    <x v="9"/>
    <x v="3"/>
    <x v="0"/>
    <n v="1"/>
    <n v="496"/>
    <x v="0"/>
    <x v="0"/>
    <n v="97"/>
    <n v="2"/>
    <x v="1"/>
    <x v="6"/>
    <x v="1"/>
    <x v="0"/>
    <x v="630"/>
    <x v="1"/>
    <n v="19394"/>
    <n v="9"/>
    <s v="Y"/>
    <s v="No"/>
    <n v="19"/>
    <x v="1"/>
    <n v="3"/>
    <n v="80"/>
    <n v="0"/>
    <n v="10"/>
    <n v="5"/>
    <x v="0"/>
    <n v="0"/>
    <n v="0"/>
    <d v="2026-11-05T00:00:00"/>
    <x v="13"/>
    <s v="2026"/>
    <s v="November"/>
    <n v="11"/>
    <n v="7207"/>
    <n v="0"/>
    <n v="0"/>
    <s v="No"/>
  </r>
  <r>
    <s v="RM431"/>
    <n v="35"/>
    <x v="1"/>
    <x v="1"/>
    <s v="Travel_Rarely"/>
    <n v="144"/>
    <x v="0"/>
    <x v="6"/>
    <x v="0"/>
    <x v="0"/>
    <n v="1"/>
    <n v="577"/>
    <x v="1"/>
    <x v="0"/>
    <n v="46"/>
    <n v="1"/>
    <x v="0"/>
    <x v="0"/>
    <x v="0"/>
    <x v="0"/>
    <x v="631"/>
    <x v="0"/>
    <n v="19225"/>
    <n v="0"/>
    <s v="Y"/>
    <s v="No"/>
    <n v="15"/>
    <x v="1"/>
    <n v="3"/>
    <n v="80"/>
    <n v="0"/>
    <n v="6"/>
    <n v="2"/>
    <x v="0"/>
    <n v="4"/>
    <n v="3"/>
    <d v="2026-11-06T00:00:00"/>
    <x v="0"/>
    <s v="2026"/>
    <s v="November"/>
    <n v="6"/>
    <n v="17847"/>
    <n v="3"/>
    <n v="3"/>
    <s v="No"/>
  </r>
  <r>
    <s v="RM439"/>
    <n v="35"/>
    <x v="1"/>
    <x v="0"/>
    <s v="Travel_Rarely"/>
    <n v="1276"/>
    <x v="0"/>
    <x v="18"/>
    <x v="0"/>
    <x v="0"/>
    <n v="1"/>
    <n v="586"/>
    <x v="1"/>
    <x v="0"/>
    <n v="72"/>
    <n v="3"/>
    <x v="2"/>
    <x v="6"/>
    <x v="0"/>
    <x v="2"/>
    <x v="632"/>
    <x v="1"/>
    <n v="14295"/>
    <n v="4"/>
    <s v="Y"/>
    <s v="Yes"/>
    <n v="12"/>
    <x v="1"/>
    <n v="3"/>
    <n v="80"/>
    <n v="0"/>
    <n v="10"/>
    <n v="2"/>
    <x v="0"/>
    <n v="0"/>
    <n v="0"/>
    <d v="2026-11-07T00:00:00"/>
    <x v="37"/>
    <s v="2026"/>
    <s v="November"/>
    <n v="12"/>
    <n v="21410"/>
    <n v="12"/>
    <n v="8"/>
    <s v="No"/>
  </r>
  <r>
    <s v="RM448"/>
    <n v="35"/>
    <x v="1"/>
    <x v="1"/>
    <s v="Travel_Rarely"/>
    <n v="619"/>
    <x v="1"/>
    <x v="4"/>
    <x v="0"/>
    <x v="2"/>
    <n v="1"/>
    <n v="600"/>
    <x v="2"/>
    <x v="0"/>
    <n v="85"/>
    <n v="3"/>
    <x v="1"/>
    <x v="5"/>
    <x v="0"/>
    <x v="2"/>
    <x v="633"/>
    <x v="0"/>
    <n v="18659"/>
    <n v="9"/>
    <s v="Y"/>
    <s v="No"/>
    <n v="11"/>
    <x v="1"/>
    <n v="3"/>
    <n v="80"/>
    <n v="0"/>
    <n v="15"/>
    <n v="2"/>
    <x v="0"/>
    <n v="6"/>
    <n v="9"/>
    <d v="2026-11-08T00:00:00"/>
    <x v="6"/>
    <s v="2026"/>
    <s v="November"/>
    <n v="1"/>
    <n v="8957"/>
    <n v="1"/>
    <n v="1"/>
    <s v="No"/>
  </r>
  <r>
    <s v="RM462"/>
    <n v="35"/>
    <x v="1"/>
    <x v="1"/>
    <s v="Travel_Rarely"/>
    <n v="195"/>
    <x v="1"/>
    <x v="4"/>
    <x v="0"/>
    <x v="1"/>
    <n v="1"/>
    <n v="620"/>
    <x v="3"/>
    <x v="1"/>
    <n v="80"/>
    <n v="3"/>
    <x v="1"/>
    <x v="5"/>
    <x v="0"/>
    <x v="0"/>
    <x v="634"/>
    <x v="0"/>
    <n v="6698"/>
    <n v="1"/>
    <s v="Y"/>
    <s v="No"/>
    <n v="16"/>
    <x v="1"/>
    <n v="4"/>
    <n v="80"/>
    <n v="0"/>
    <n v="5"/>
    <n v="3"/>
    <x v="0"/>
    <n v="0"/>
    <n v="3"/>
    <d v="2026-11-09T00:00:00"/>
    <x v="4"/>
    <s v="2026"/>
    <s v="November"/>
    <n v="0"/>
    <n v="19685"/>
    <n v="0"/>
    <n v="0"/>
    <s v="Yes"/>
  </r>
  <r>
    <s v="RM484"/>
    <n v="35"/>
    <x v="1"/>
    <x v="1"/>
    <s v="Travel_Rarely"/>
    <n v="538"/>
    <x v="0"/>
    <x v="10"/>
    <x v="1"/>
    <x v="4"/>
    <n v="1"/>
    <n v="652"/>
    <x v="3"/>
    <x v="0"/>
    <n v="54"/>
    <n v="2"/>
    <x v="1"/>
    <x v="0"/>
    <x v="2"/>
    <x v="0"/>
    <x v="635"/>
    <x v="0"/>
    <n v="14004"/>
    <n v="4"/>
    <s v="Y"/>
    <s v="No"/>
    <n v="14"/>
    <x v="1"/>
    <n v="4"/>
    <n v="80"/>
    <n v="0"/>
    <n v="9"/>
    <n v="3"/>
    <x v="0"/>
    <n v="0"/>
    <n v="2"/>
    <d v="2026-11-10T00:00:00"/>
    <x v="29"/>
    <s v="2026"/>
    <s v="November"/>
    <n v="22"/>
    <n v="7998"/>
    <n v="15"/>
    <n v="12"/>
    <s v="No"/>
  </r>
  <r>
    <s v="RM509"/>
    <n v="35"/>
    <x v="1"/>
    <x v="1"/>
    <s v="Travel_Rarely"/>
    <n v="1017"/>
    <x v="0"/>
    <x v="11"/>
    <x v="3"/>
    <x v="0"/>
    <n v="1"/>
    <n v="691"/>
    <x v="2"/>
    <x v="0"/>
    <n v="82"/>
    <n v="1"/>
    <x v="1"/>
    <x v="2"/>
    <x v="2"/>
    <x v="0"/>
    <x v="636"/>
    <x v="1"/>
    <n v="19368"/>
    <n v="1"/>
    <s v="Y"/>
    <s v="No"/>
    <n v="13"/>
    <x v="1"/>
    <n v="2"/>
    <n v="80"/>
    <n v="0"/>
    <n v="17"/>
    <n v="3"/>
    <x v="0"/>
    <n v="11"/>
    <n v="8"/>
    <d v="2026-11-11T00:00:00"/>
    <x v="11"/>
    <s v="2026"/>
    <s v="November"/>
    <n v="2"/>
    <n v="14913"/>
    <n v="0"/>
    <n v="0"/>
    <s v="No"/>
  </r>
  <r>
    <s v="RM516"/>
    <n v="35"/>
    <x v="1"/>
    <x v="1"/>
    <s v="Non-Travel"/>
    <n v="727"/>
    <x v="0"/>
    <x v="0"/>
    <x v="0"/>
    <x v="0"/>
    <n v="1"/>
    <n v="704"/>
    <x v="0"/>
    <x v="0"/>
    <n v="41"/>
    <n v="2"/>
    <x v="0"/>
    <x v="0"/>
    <x v="0"/>
    <x v="2"/>
    <x v="637"/>
    <x v="0"/>
    <n v="16900"/>
    <n v="1"/>
    <s v="Y"/>
    <s v="No"/>
    <n v="18"/>
    <x v="1"/>
    <n v="3"/>
    <n v="80"/>
    <n v="2"/>
    <n v="1"/>
    <n v="3"/>
    <x v="0"/>
    <n v="0"/>
    <n v="0"/>
    <d v="2026-11-12T00:00:00"/>
    <x v="23"/>
    <s v="2026"/>
    <s v="November"/>
    <n v="25"/>
    <n v="9618"/>
    <n v="6"/>
    <n v="1"/>
    <s v="No"/>
  </r>
  <r>
    <s v="RM558"/>
    <n v="35"/>
    <x v="1"/>
    <x v="1"/>
    <s v="Non-Travel"/>
    <n v="1225"/>
    <x v="0"/>
    <x v="7"/>
    <x v="3"/>
    <x v="0"/>
    <n v="1"/>
    <n v="771"/>
    <x v="1"/>
    <x v="1"/>
    <n v="61"/>
    <n v="3"/>
    <x v="1"/>
    <x v="6"/>
    <x v="3"/>
    <x v="1"/>
    <x v="638"/>
    <x v="1"/>
    <n v="4761"/>
    <n v="2"/>
    <s v="Y"/>
    <s v="No"/>
    <n v="11"/>
    <x v="1"/>
    <n v="1"/>
    <n v="80"/>
    <n v="1"/>
    <n v="16"/>
    <n v="2"/>
    <x v="1"/>
    <n v="0"/>
    <n v="0"/>
    <d v="2026-11-13T00:00:00"/>
    <x v="0"/>
    <s v="2026"/>
    <s v="November"/>
    <n v="23"/>
    <n v="5090"/>
    <n v="7"/>
    <n v="4"/>
    <s v="No"/>
  </r>
  <r>
    <s v="RM581"/>
    <n v="35"/>
    <x v="1"/>
    <x v="1"/>
    <s v="Travel_Rarely"/>
    <n v="384"/>
    <x v="1"/>
    <x v="3"/>
    <x v="3"/>
    <x v="0"/>
    <n v="1"/>
    <n v="805"/>
    <x v="3"/>
    <x v="1"/>
    <n v="72"/>
    <n v="3"/>
    <x v="0"/>
    <x v="1"/>
    <x v="2"/>
    <x v="2"/>
    <x v="639"/>
    <x v="0"/>
    <n v="20317"/>
    <n v="1"/>
    <s v="Y"/>
    <s v="No"/>
    <n v="16"/>
    <x v="1"/>
    <n v="2"/>
    <n v="80"/>
    <n v="1"/>
    <n v="3"/>
    <n v="1"/>
    <x v="3"/>
    <n v="0"/>
    <n v="2"/>
    <d v="2026-11-14T00:00:00"/>
    <x v="34"/>
    <s v="2026"/>
    <s v="November"/>
    <n v="18"/>
    <n v="20977"/>
    <n v="15"/>
    <n v="2"/>
    <s v="No"/>
  </r>
  <r>
    <s v="RM597"/>
    <n v="35"/>
    <x v="1"/>
    <x v="1"/>
    <s v="Travel_Rarely"/>
    <n v="1258"/>
    <x v="0"/>
    <x v="4"/>
    <x v="3"/>
    <x v="0"/>
    <n v="1"/>
    <n v="826"/>
    <x v="1"/>
    <x v="1"/>
    <n v="40"/>
    <n v="4"/>
    <x v="0"/>
    <x v="2"/>
    <x v="0"/>
    <x v="0"/>
    <x v="640"/>
    <x v="0"/>
    <n v="13301"/>
    <n v="3"/>
    <s v="Y"/>
    <s v="No"/>
    <n v="13"/>
    <x v="1"/>
    <n v="3"/>
    <n v="80"/>
    <n v="0"/>
    <n v="7"/>
    <n v="0"/>
    <x v="0"/>
    <n v="2"/>
    <n v="2"/>
    <d v="2026-11-15T00:00:00"/>
    <x v="22"/>
    <s v="2026"/>
    <s v="November"/>
    <n v="24"/>
    <n v="18495"/>
    <n v="24"/>
    <n v="4"/>
    <s v="No"/>
  </r>
  <r>
    <s v="RM612"/>
    <n v="35"/>
    <x v="1"/>
    <x v="1"/>
    <s v="Travel_Rarely"/>
    <n v="950"/>
    <x v="0"/>
    <x v="17"/>
    <x v="0"/>
    <x v="4"/>
    <n v="1"/>
    <n v="845"/>
    <x v="0"/>
    <x v="0"/>
    <n v="59"/>
    <n v="3"/>
    <x v="2"/>
    <x v="4"/>
    <x v="0"/>
    <x v="0"/>
    <x v="641"/>
    <x v="2"/>
    <n v="18869"/>
    <n v="3"/>
    <s v="Y"/>
    <s v="No"/>
    <n v="21"/>
    <x v="2"/>
    <n v="2"/>
    <n v="80"/>
    <n v="0"/>
    <n v="17"/>
    <n v="3"/>
    <x v="1"/>
    <n v="1"/>
    <n v="6"/>
    <d v="2026-11-16T00:00:00"/>
    <x v="18"/>
    <s v="2026"/>
    <s v="November"/>
    <n v="5"/>
    <n v="12636"/>
    <n v="2"/>
    <n v="0"/>
    <s v="No"/>
  </r>
  <r>
    <s v="RM621"/>
    <n v="35"/>
    <x v="1"/>
    <x v="1"/>
    <s v="Travel_Rarely"/>
    <n v="1343"/>
    <x v="0"/>
    <x v="28"/>
    <x v="2"/>
    <x v="1"/>
    <n v="1"/>
    <n v="856"/>
    <x v="0"/>
    <x v="1"/>
    <n v="53"/>
    <n v="2"/>
    <x v="0"/>
    <x v="2"/>
    <x v="3"/>
    <x v="0"/>
    <x v="642"/>
    <x v="0"/>
    <n v="17852"/>
    <n v="1"/>
    <s v="Y"/>
    <s v="No"/>
    <n v="11"/>
    <x v="1"/>
    <n v="4"/>
    <n v="80"/>
    <n v="0"/>
    <n v="6"/>
    <n v="3"/>
    <x v="3"/>
    <n v="1"/>
    <n v="1"/>
    <d v="2026-11-17T00:00:00"/>
    <x v="2"/>
    <s v="2026"/>
    <s v="November"/>
    <n v="7"/>
    <n v="16222"/>
    <n v="3"/>
    <n v="2"/>
    <s v="No"/>
  </r>
  <r>
    <s v="RM636"/>
    <n v="35"/>
    <x v="1"/>
    <x v="0"/>
    <s v="Travel_Rarely"/>
    <n v="607"/>
    <x v="0"/>
    <x v="9"/>
    <x v="0"/>
    <x v="0"/>
    <n v="1"/>
    <n v="880"/>
    <x v="1"/>
    <x v="1"/>
    <n v="66"/>
    <n v="2"/>
    <x v="2"/>
    <x v="4"/>
    <x v="0"/>
    <x v="2"/>
    <x v="643"/>
    <x v="2"/>
    <n v="23457"/>
    <n v="1"/>
    <s v="Y"/>
    <s v="Yes"/>
    <n v="20"/>
    <x v="2"/>
    <n v="2"/>
    <n v="80"/>
    <n v="1"/>
    <n v="17"/>
    <n v="2"/>
    <x v="0"/>
    <n v="5"/>
    <n v="15"/>
    <d v="2026-11-18T00:00:00"/>
    <x v="26"/>
    <s v="2026"/>
    <s v="November"/>
    <n v="15"/>
    <n v="21191"/>
    <n v="14"/>
    <n v="14"/>
    <s v="No"/>
  </r>
  <r>
    <s v="RM637"/>
    <n v="35"/>
    <x v="1"/>
    <x v="0"/>
    <s v="Travel_Frequently"/>
    <n v="130"/>
    <x v="0"/>
    <x v="10"/>
    <x v="3"/>
    <x v="0"/>
    <n v="1"/>
    <n v="881"/>
    <x v="1"/>
    <x v="1"/>
    <n v="96"/>
    <n v="3"/>
    <x v="0"/>
    <x v="2"/>
    <x v="1"/>
    <x v="1"/>
    <x v="644"/>
    <x v="0"/>
    <n v="16612"/>
    <n v="1"/>
    <s v="Y"/>
    <s v="Yes"/>
    <n v="19"/>
    <x v="1"/>
    <n v="1"/>
    <n v="80"/>
    <n v="1"/>
    <n v="10"/>
    <n v="3"/>
    <x v="3"/>
    <n v="7"/>
    <n v="8"/>
    <d v="2026-11-19T00:00:00"/>
    <x v="19"/>
    <s v="2026"/>
    <s v="November"/>
    <n v="1"/>
    <n v="20620"/>
    <n v="1"/>
    <n v="0"/>
    <s v="Yes"/>
  </r>
  <r>
    <s v="RM648"/>
    <n v="35"/>
    <x v="1"/>
    <x v="1"/>
    <s v="Travel_Rarely"/>
    <n v="672"/>
    <x v="0"/>
    <x v="10"/>
    <x v="0"/>
    <x v="3"/>
    <n v="1"/>
    <n v="899"/>
    <x v="1"/>
    <x v="0"/>
    <n v="78"/>
    <n v="2"/>
    <x v="2"/>
    <x v="4"/>
    <x v="1"/>
    <x v="2"/>
    <x v="645"/>
    <x v="2"/>
    <n v="9129"/>
    <n v="3"/>
    <s v="Y"/>
    <s v="No"/>
    <n v="16"/>
    <x v="1"/>
    <n v="1"/>
    <n v="80"/>
    <n v="0"/>
    <n v="16"/>
    <n v="2"/>
    <x v="0"/>
    <n v="4"/>
    <n v="8"/>
    <d v="2026-11-20T00:00:00"/>
    <x v="12"/>
    <s v="2026"/>
    <s v="November"/>
    <n v="3"/>
    <n v="20841"/>
    <n v="2"/>
    <n v="2"/>
    <s v="No"/>
  </r>
  <r>
    <s v="RM677"/>
    <n v="35"/>
    <x v="1"/>
    <x v="0"/>
    <s v="Travel_Rarely"/>
    <n v="1137"/>
    <x v="0"/>
    <x v="8"/>
    <x v="2"/>
    <x v="0"/>
    <n v="1"/>
    <n v="942"/>
    <x v="1"/>
    <x v="1"/>
    <n v="51"/>
    <n v="3"/>
    <x v="1"/>
    <x v="6"/>
    <x v="2"/>
    <x v="2"/>
    <x v="619"/>
    <x v="0"/>
    <n v="19170"/>
    <n v="1"/>
    <s v="Y"/>
    <s v="Yes"/>
    <n v="25"/>
    <x v="2"/>
    <n v="4"/>
    <n v="80"/>
    <n v="1"/>
    <n v="10"/>
    <n v="2"/>
    <x v="2"/>
    <n v="0"/>
    <n v="7"/>
    <d v="2026-11-21T00:00:00"/>
    <x v="14"/>
    <s v="2026"/>
    <s v="November"/>
    <n v="7"/>
    <n v="12593"/>
    <n v="3"/>
    <n v="3"/>
    <s v="No"/>
  </r>
  <r>
    <s v="RM699"/>
    <n v="35"/>
    <x v="1"/>
    <x v="1"/>
    <s v="Travel_Rarely"/>
    <n v="1219"/>
    <x v="1"/>
    <x v="16"/>
    <x v="0"/>
    <x v="1"/>
    <n v="1"/>
    <n v="975"/>
    <x v="0"/>
    <x v="1"/>
    <n v="86"/>
    <n v="3"/>
    <x v="1"/>
    <x v="5"/>
    <x v="0"/>
    <x v="2"/>
    <x v="646"/>
    <x v="0"/>
    <n v="6179"/>
    <n v="1"/>
    <s v="Y"/>
    <s v="No"/>
    <n v="16"/>
    <x v="1"/>
    <n v="2"/>
    <n v="80"/>
    <n v="0"/>
    <n v="5"/>
    <n v="3"/>
    <x v="0"/>
    <n v="1"/>
    <n v="0"/>
    <d v="2026-11-22T00:00:00"/>
    <x v="30"/>
    <s v="2026"/>
    <s v="November"/>
    <n v="24"/>
    <n v="20268"/>
    <n v="0"/>
    <n v="0"/>
    <s v="No"/>
  </r>
  <r>
    <s v="RM705"/>
    <n v="35"/>
    <x v="1"/>
    <x v="1"/>
    <s v="Travel_Rarely"/>
    <n v="882"/>
    <x v="1"/>
    <x v="0"/>
    <x v="3"/>
    <x v="0"/>
    <n v="1"/>
    <n v="984"/>
    <x v="1"/>
    <x v="0"/>
    <n v="92"/>
    <n v="3"/>
    <x v="2"/>
    <x v="5"/>
    <x v="2"/>
    <x v="1"/>
    <x v="647"/>
    <x v="1"/>
    <n v="6812"/>
    <n v="6"/>
    <s v="Y"/>
    <s v="No"/>
    <n v="13"/>
    <x v="1"/>
    <n v="2"/>
    <n v="80"/>
    <n v="1"/>
    <n v="12"/>
    <n v="2"/>
    <x v="0"/>
    <n v="0"/>
    <n v="8"/>
    <d v="2026-11-23T00:00:00"/>
    <x v="13"/>
    <s v="2026"/>
    <s v="November"/>
    <n v="11"/>
    <n v="10053"/>
    <n v="6"/>
    <n v="2"/>
    <s v="No"/>
  </r>
  <r>
    <s v="RM726"/>
    <n v="35"/>
    <x v="1"/>
    <x v="0"/>
    <s v="Travel_Rarely"/>
    <n v="622"/>
    <x v="0"/>
    <x v="5"/>
    <x v="3"/>
    <x v="4"/>
    <n v="1"/>
    <n v="1010"/>
    <x v="0"/>
    <x v="0"/>
    <n v="39"/>
    <n v="2"/>
    <x v="0"/>
    <x v="0"/>
    <x v="1"/>
    <x v="1"/>
    <x v="648"/>
    <x v="0"/>
    <n v="10074"/>
    <n v="1"/>
    <s v="Y"/>
    <s v="Yes"/>
    <n v="24"/>
    <x v="2"/>
    <n v="4"/>
    <n v="80"/>
    <n v="1"/>
    <n v="5"/>
    <n v="2"/>
    <x v="2"/>
    <n v="0"/>
    <n v="2"/>
    <d v="2026-11-24T00:00:00"/>
    <x v="22"/>
    <s v="2026"/>
    <s v="November"/>
    <n v="27"/>
    <n v="14278"/>
    <n v="23"/>
    <n v="14"/>
    <s v="Yes"/>
  </r>
  <r>
    <s v="RM730"/>
    <n v="35"/>
    <x v="1"/>
    <x v="0"/>
    <s v="Travel_Rarely"/>
    <n v="583"/>
    <x v="0"/>
    <x v="10"/>
    <x v="3"/>
    <x v="1"/>
    <n v="1"/>
    <n v="1014"/>
    <x v="0"/>
    <x v="1"/>
    <n v="57"/>
    <n v="3"/>
    <x v="2"/>
    <x v="6"/>
    <x v="0"/>
    <x v="1"/>
    <x v="649"/>
    <x v="2"/>
    <n v="6975"/>
    <n v="1"/>
    <s v="Y"/>
    <s v="Yes"/>
    <n v="11"/>
    <x v="1"/>
    <n v="3"/>
    <n v="80"/>
    <n v="1"/>
    <n v="16"/>
    <n v="3"/>
    <x v="3"/>
    <n v="10"/>
    <n v="1"/>
    <d v="2026-11-25T00:00:00"/>
    <x v="12"/>
    <s v="2026"/>
    <s v="November"/>
    <n v="1"/>
    <n v="10923"/>
    <n v="0"/>
    <n v="0"/>
    <s v="No"/>
  </r>
  <r>
    <s v="RM741"/>
    <n v="35"/>
    <x v="1"/>
    <x v="1"/>
    <s v="Travel_Rarely"/>
    <n v="802"/>
    <x v="0"/>
    <x v="1"/>
    <x v="0"/>
    <x v="4"/>
    <n v="1"/>
    <n v="1028"/>
    <x v="2"/>
    <x v="0"/>
    <n v="45"/>
    <n v="3"/>
    <x v="0"/>
    <x v="0"/>
    <x v="2"/>
    <x v="1"/>
    <x v="650"/>
    <x v="0"/>
    <n v="9541"/>
    <n v="1"/>
    <s v="Y"/>
    <s v="No"/>
    <n v="20"/>
    <x v="2"/>
    <n v="1"/>
    <n v="80"/>
    <n v="1"/>
    <n v="3"/>
    <n v="4"/>
    <x v="3"/>
    <n v="1"/>
    <n v="2"/>
    <d v="2026-11-26T00:00:00"/>
    <x v="31"/>
    <s v="2026"/>
    <s v="November"/>
    <n v="1"/>
    <n v="9119"/>
    <n v="1"/>
    <n v="1"/>
    <s v="No"/>
  </r>
  <r>
    <s v="RM792"/>
    <n v="35"/>
    <x v="1"/>
    <x v="0"/>
    <s v="Travel_Rarely"/>
    <n v="1204"/>
    <x v="1"/>
    <x v="12"/>
    <x v="0"/>
    <x v="3"/>
    <n v="1"/>
    <n v="1100"/>
    <x v="1"/>
    <x v="0"/>
    <n v="86"/>
    <n v="3"/>
    <x v="2"/>
    <x v="5"/>
    <x v="3"/>
    <x v="0"/>
    <x v="651"/>
    <x v="1"/>
    <n v="10333"/>
    <n v="0"/>
    <s v="Y"/>
    <s v="Yes"/>
    <n v="22"/>
    <x v="2"/>
    <n v="1"/>
    <n v="80"/>
    <n v="0"/>
    <n v="9"/>
    <n v="2"/>
    <x v="0"/>
    <n v="4"/>
    <n v="7"/>
    <d v="2026-11-27T00:00:00"/>
    <x v="38"/>
    <s v="2026"/>
    <s v="November"/>
    <n v="1"/>
    <n v="7970"/>
    <n v="0"/>
    <n v="0"/>
    <s v="No"/>
  </r>
  <r>
    <s v="RM821"/>
    <n v="35"/>
    <x v="1"/>
    <x v="1"/>
    <s v="Travel_Frequently"/>
    <n v="1182"/>
    <x v="1"/>
    <x v="13"/>
    <x v="1"/>
    <x v="2"/>
    <n v="1"/>
    <n v="1137"/>
    <x v="1"/>
    <x v="0"/>
    <n v="54"/>
    <n v="3"/>
    <x v="1"/>
    <x v="5"/>
    <x v="2"/>
    <x v="1"/>
    <x v="360"/>
    <x v="0"/>
    <n v="18500"/>
    <n v="1"/>
    <s v="Y"/>
    <s v="No"/>
    <n v="11"/>
    <x v="1"/>
    <n v="4"/>
    <n v="80"/>
    <n v="1"/>
    <n v="5"/>
    <n v="3"/>
    <x v="0"/>
    <n v="0"/>
    <n v="2"/>
    <d v="2026-11-28T00:00:00"/>
    <x v="9"/>
    <s v="2026"/>
    <s v="November"/>
    <n v="2"/>
    <n v="19931"/>
    <n v="0"/>
    <n v="0"/>
    <s v="No"/>
  </r>
  <r>
    <s v="RM836"/>
    <n v="35"/>
    <x v="1"/>
    <x v="1"/>
    <s v="Travel_Rarely"/>
    <n v="528"/>
    <x v="3"/>
    <x v="3"/>
    <x v="3"/>
    <x v="3"/>
    <n v="1"/>
    <n v="1164"/>
    <x v="0"/>
    <x v="0"/>
    <n v="100"/>
    <n v="3"/>
    <x v="0"/>
    <x v="3"/>
    <x v="0"/>
    <x v="0"/>
    <x v="652"/>
    <x v="0"/>
    <n v="7108"/>
    <n v="1"/>
    <s v="Y"/>
    <s v="No"/>
    <n v="17"/>
    <x v="1"/>
    <n v="2"/>
    <n v="80"/>
    <n v="0"/>
    <n v="6"/>
    <n v="2"/>
    <x v="2"/>
    <n v="1"/>
    <n v="4"/>
    <d v="2026-11-29T00:00:00"/>
    <x v="22"/>
    <s v="2026"/>
    <s v="November"/>
    <n v="8"/>
    <n v="8339"/>
    <n v="0"/>
    <n v="0"/>
    <s v="No"/>
  </r>
  <r>
    <s v="RM841"/>
    <n v="35"/>
    <x v="1"/>
    <x v="1"/>
    <s v="Travel_Rarely"/>
    <n v="982"/>
    <x v="0"/>
    <x v="4"/>
    <x v="3"/>
    <x v="1"/>
    <n v="1"/>
    <n v="1172"/>
    <x v="1"/>
    <x v="0"/>
    <n v="58"/>
    <n v="2"/>
    <x v="0"/>
    <x v="0"/>
    <x v="0"/>
    <x v="2"/>
    <x v="653"/>
    <x v="0"/>
    <n v="16340"/>
    <n v="6"/>
    <s v="Y"/>
    <s v="No"/>
    <n v="12"/>
    <x v="1"/>
    <n v="2"/>
    <n v="80"/>
    <n v="1"/>
    <n v="10"/>
    <n v="2"/>
    <x v="0"/>
    <n v="1"/>
    <n v="7"/>
    <d v="2026-11-30T00:00:00"/>
    <x v="1"/>
    <s v="2026"/>
    <s v="November"/>
    <n v="8"/>
    <n v="9989"/>
    <n v="4"/>
    <n v="3"/>
    <s v="No"/>
  </r>
  <r>
    <s v="RM847"/>
    <n v="35"/>
    <x v="1"/>
    <x v="1"/>
    <s v="Travel_Rarely"/>
    <n v="819"/>
    <x v="0"/>
    <x v="7"/>
    <x v="0"/>
    <x v="0"/>
    <n v="1"/>
    <n v="1182"/>
    <x v="0"/>
    <x v="0"/>
    <n v="44"/>
    <n v="2"/>
    <x v="2"/>
    <x v="4"/>
    <x v="1"/>
    <x v="1"/>
    <x v="654"/>
    <x v="2"/>
    <n v="19588"/>
    <n v="2"/>
    <s v="Y"/>
    <s v="No"/>
    <n v="18"/>
    <x v="1"/>
    <n v="2"/>
    <n v="80"/>
    <n v="1"/>
    <n v="15"/>
    <n v="2"/>
    <x v="1"/>
    <n v="6"/>
    <n v="4"/>
    <d v="2026-12-01T00:00:00"/>
    <x v="32"/>
    <s v="2026"/>
    <s v="December"/>
    <n v="1"/>
    <n v="12095"/>
    <n v="1"/>
    <n v="1"/>
    <s v="No"/>
  </r>
  <r>
    <s v="RM849"/>
    <n v="35"/>
    <x v="1"/>
    <x v="1"/>
    <s v="Travel_Frequently"/>
    <n v="636"/>
    <x v="0"/>
    <x v="12"/>
    <x v="3"/>
    <x v="4"/>
    <n v="1"/>
    <n v="1185"/>
    <x v="1"/>
    <x v="0"/>
    <n v="47"/>
    <n v="2"/>
    <x v="0"/>
    <x v="0"/>
    <x v="2"/>
    <x v="2"/>
    <x v="655"/>
    <x v="0"/>
    <n v="26537"/>
    <n v="1"/>
    <s v="Y"/>
    <s v="No"/>
    <n v="13"/>
    <x v="1"/>
    <n v="2"/>
    <n v="80"/>
    <n v="1"/>
    <n v="2"/>
    <n v="2"/>
    <x v="1"/>
    <n v="2"/>
    <n v="2"/>
    <d v="2026-12-02T00:00:00"/>
    <x v="24"/>
    <s v="2026"/>
    <s v="December"/>
    <n v="8"/>
    <n v="19555"/>
    <n v="4"/>
    <n v="0"/>
    <s v="No"/>
  </r>
  <r>
    <s v="RM871"/>
    <n v="35"/>
    <x v="1"/>
    <x v="1"/>
    <s v="Travel_Rarely"/>
    <n v="1361"/>
    <x v="1"/>
    <x v="24"/>
    <x v="3"/>
    <x v="0"/>
    <n v="1"/>
    <n v="1218"/>
    <x v="0"/>
    <x v="0"/>
    <n v="94"/>
    <n v="3"/>
    <x v="1"/>
    <x v="5"/>
    <x v="3"/>
    <x v="2"/>
    <x v="656"/>
    <x v="1"/>
    <n v="21026"/>
    <n v="3"/>
    <s v="Y"/>
    <s v="Yes"/>
    <n v="15"/>
    <x v="1"/>
    <n v="4"/>
    <n v="80"/>
    <n v="3"/>
    <n v="15"/>
    <n v="2"/>
    <x v="0"/>
    <n v="1"/>
    <n v="7"/>
    <d v="2026-12-03T00:00:00"/>
    <x v="41"/>
    <s v="2026"/>
    <s v="December"/>
    <n v="2"/>
    <n v="4918"/>
    <n v="2"/>
    <n v="2"/>
    <s v="No"/>
  </r>
  <r>
    <s v="RM889"/>
    <n v="35"/>
    <x v="1"/>
    <x v="0"/>
    <s v="Non-Travel"/>
    <n v="1212"/>
    <x v="1"/>
    <x v="3"/>
    <x v="1"/>
    <x v="2"/>
    <n v="1"/>
    <n v="1243"/>
    <x v="0"/>
    <x v="1"/>
    <n v="78"/>
    <n v="2"/>
    <x v="2"/>
    <x v="5"/>
    <x v="2"/>
    <x v="2"/>
    <x v="657"/>
    <x v="2"/>
    <n v="13755"/>
    <n v="4"/>
    <s v="Y"/>
    <s v="Yes"/>
    <n v="11"/>
    <x v="1"/>
    <n v="2"/>
    <n v="80"/>
    <n v="1"/>
    <n v="16"/>
    <n v="6"/>
    <x v="3"/>
    <n v="4"/>
    <n v="12"/>
    <d v="2026-12-04T00:00:00"/>
    <x v="25"/>
    <s v="2026"/>
    <s v="December"/>
    <n v="0"/>
    <n v="9599"/>
    <n v="0"/>
    <n v="0"/>
    <s v="No"/>
  </r>
  <r>
    <s v="RM925"/>
    <n v="35"/>
    <x v="1"/>
    <x v="1"/>
    <s v="Travel_Rarely"/>
    <n v="735"/>
    <x v="0"/>
    <x v="11"/>
    <x v="2"/>
    <x v="0"/>
    <n v="1"/>
    <n v="1291"/>
    <x v="0"/>
    <x v="0"/>
    <n v="66"/>
    <n v="3"/>
    <x v="0"/>
    <x v="2"/>
    <x v="0"/>
    <x v="2"/>
    <x v="658"/>
    <x v="0"/>
    <n v="6020"/>
    <n v="0"/>
    <s v="Y"/>
    <s v="Yes"/>
    <n v="14"/>
    <x v="1"/>
    <n v="4"/>
    <n v="80"/>
    <n v="0"/>
    <n v="4"/>
    <n v="3"/>
    <x v="0"/>
    <n v="2"/>
    <n v="2"/>
    <d v="2026-12-05T00:00:00"/>
    <x v="5"/>
    <s v="2026"/>
    <s v="December"/>
    <n v="29"/>
    <n v="17510"/>
    <n v="5"/>
    <n v="5"/>
    <s v="No"/>
  </r>
  <r>
    <s v="RM962"/>
    <n v="35"/>
    <x v="1"/>
    <x v="1"/>
    <s v="Travel_Frequently"/>
    <n v="482"/>
    <x v="0"/>
    <x v="12"/>
    <x v="3"/>
    <x v="0"/>
    <n v="1"/>
    <n v="1350"/>
    <x v="0"/>
    <x v="0"/>
    <n v="87"/>
    <n v="3"/>
    <x v="1"/>
    <x v="2"/>
    <x v="0"/>
    <x v="0"/>
    <x v="659"/>
    <x v="0"/>
    <n v="2690"/>
    <n v="1"/>
    <s v="Y"/>
    <s v="Yes"/>
    <n v="11"/>
    <x v="1"/>
    <n v="2"/>
    <n v="80"/>
    <n v="0"/>
    <n v="9"/>
    <n v="3"/>
    <x v="0"/>
    <n v="1"/>
    <n v="1"/>
    <d v="2026-12-06T00:00:00"/>
    <x v="7"/>
    <s v="2026"/>
    <s v="December"/>
    <n v="1"/>
    <n v="15765"/>
    <n v="1"/>
    <n v="1"/>
    <s v="No"/>
  </r>
  <r>
    <s v="RM974"/>
    <n v="35"/>
    <x v="1"/>
    <x v="1"/>
    <s v="Travel_Rarely"/>
    <n v="817"/>
    <x v="0"/>
    <x v="4"/>
    <x v="0"/>
    <x v="1"/>
    <n v="1"/>
    <n v="1369"/>
    <x v="1"/>
    <x v="1"/>
    <n v="60"/>
    <n v="2"/>
    <x v="1"/>
    <x v="0"/>
    <x v="2"/>
    <x v="2"/>
    <x v="660"/>
    <x v="1"/>
    <n v="10846"/>
    <n v="0"/>
    <s v="Y"/>
    <s v="No"/>
    <n v="12"/>
    <x v="1"/>
    <n v="2"/>
    <n v="80"/>
    <n v="1"/>
    <n v="10"/>
    <n v="0"/>
    <x v="0"/>
    <n v="0"/>
    <n v="0"/>
    <d v="2026-12-07T00:00:00"/>
    <x v="27"/>
    <s v="2026"/>
    <s v="December"/>
    <n v="13"/>
    <n v="18545"/>
    <n v="9"/>
    <n v="5"/>
    <s v="No"/>
  </r>
  <r>
    <s v="RM982"/>
    <n v="35"/>
    <x v="1"/>
    <x v="0"/>
    <s v="Travel_Frequently"/>
    <n v="662"/>
    <x v="1"/>
    <x v="16"/>
    <x v="3"/>
    <x v="2"/>
    <n v="1"/>
    <n v="1380"/>
    <x v="1"/>
    <x v="1"/>
    <n v="67"/>
    <n v="3"/>
    <x v="1"/>
    <x v="5"/>
    <x v="0"/>
    <x v="2"/>
    <x v="661"/>
    <x v="0"/>
    <n v="23288"/>
    <n v="0"/>
    <s v="Y"/>
    <s v="Yes"/>
    <n v="18"/>
    <x v="1"/>
    <n v="3"/>
    <n v="80"/>
    <n v="1"/>
    <n v="5"/>
    <n v="0"/>
    <x v="3"/>
    <n v="3"/>
    <n v="2"/>
    <d v="2026-12-08T00:00:00"/>
    <x v="3"/>
    <s v="2026"/>
    <s v="December"/>
    <n v="15"/>
    <n v="10690"/>
    <n v="15"/>
    <n v="12"/>
    <s v="No"/>
  </r>
  <r>
    <s v="RM1003"/>
    <n v="35"/>
    <x v="1"/>
    <x v="1"/>
    <s v="Travel_Frequently"/>
    <n v="200"/>
    <x v="0"/>
    <x v="16"/>
    <x v="1"/>
    <x v="0"/>
    <n v="1"/>
    <n v="1412"/>
    <x v="0"/>
    <x v="0"/>
    <n v="60"/>
    <n v="3"/>
    <x v="2"/>
    <x v="4"/>
    <x v="2"/>
    <x v="0"/>
    <x v="662"/>
    <x v="1"/>
    <n v="19944"/>
    <n v="2"/>
    <s v="Y"/>
    <s v="No"/>
    <n v="11"/>
    <x v="1"/>
    <n v="3"/>
    <n v="80"/>
    <n v="0"/>
    <n v="10"/>
    <n v="2"/>
    <x v="0"/>
    <n v="2"/>
    <n v="2"/>
    <d v="2026-12-09T00:00:00"/>
    <x v="28"/>
    <s v="2026"/>
    <s v="December"/>
    <n v="15"/>
    <n v="5778"/>
    <n v="2"/>
    <n v="2"/>
    <s v="No"/>
  </r>
  <r>
    <s v="RM1060"/>
    <n v="35"/>
    <x v="1"/>
    <x v="1"/>
    <s v="Travel_Rarely"/>
    <n v="660"/>
    <x v="1"/>
    <x v="17"/>
    <x v="2"/>
    <x v="0"/>
    <n v="1"/>
    <n v="1492"/>
    <x v="1"/>
    <x v="0"/>
    <n v="76"/>
    <n v="3"/>
    <x v="0"/>
    <x v="1"/>
    <x v="0"/>
    <x v="2"/>
    <x v="277"/>
    <x v="0"/>
    <n v="16192"/>
    <n v="1"/>
    <s v="Y"/>
    <s v="No"/>
    <n v="13"/>
    <x v="1"/>
    <n v="1"/>
    <n v="80"/>
    <n v="1"/>
    <n v="1"/>
    <n v="3"/>
    <x v="0"/>
    <n v="0"/>
    <n v="0"/>
    <d v="2026-12-10T00:00:00"/>
    <x v="25"/>
    <s v="2026"/>
    <s v="December"/>
    <n v="2"/>
    <n v="17013"/>
    <n v="0"/>
    <n v="0"/>
    <s v="No"/>
  </r>
  <r>
    <s v="RM1082"/>
    <n v="35"/>
    <x v="1"/>
    <x v="1"/>
    <s v="Travel_Rarely"/>
    <n v="1029"/>
    <x v="0"/>
    <x v="18"/>
    <x v="0"/>
    <x v="0"/>
    <n v="1"/>
    <n v="1529"/>
    <x v="1"/>
    <x v="1"/>
    <n v="91"/>
    <n v="2"/>
    <x v="2"/>
    <x v="6"/>
    <x v="1"/>
    <x v="0"/>
    <x v="663"/>
    <x v="1"/>
    <n v="21195"/>
    <n v="1"/>
    <s v="Y"/>
    <s v="No"/>
    <n v="19"/>
    <x v="1"/>
    <n v="4"/>
    <n v="80"/>
    <n v="0"/>
    <n v="11"/>
    <n v="3"/>
    <x v="2"/>
    <n v="3"/>
    <n v="3"/>
    <d v="2026-12-11T00:00:00"/>
    <x v="27"/>
    <s v="2026"/>
    <s v="December"/>
    <n v="10"/>
    <n v="19700"/>
    <n v="10"/>
    <n v="2"/>
    <s v="No"/>
  </r>
  <r>
    <s v="RM1101"/>
    <n v="35"/>
    <x v="1"/>
    <x v="1"/>
    <s v="Travel_Rarely"/>
    <n v="1402"/>
    <x v="1"/>
    <x v="27"/>
    <x v="3"/>
    <x v="0"/>
    <n v="1"/>
    <n v="1554"/>
    <x v="2"/>
    <x v="1"/>
    <n v="98"/>
    <n v="2"/>
    <x v="0"/>
    <x v="1"/>
    <x v="0"/>
    <x v="2"/>
    <x v="664"/>
    <x v="0"/>
    <n v="26204"/>
    <n v="0"/>
    <s v="Y"/>
    <s v="No"/>
    <n v="23"/>
    <x v="2"/>
    <n v="1"/>
    <n v="80"/>
    <n v="2"/>
    <n v="6"/>
    <n v="5"/>
    <x v="0"/>
    <n v="4"/>
    <n v="2"/>
    <d v="2026-12-12T00:00:00"/>
    <x v="42"/>
    <s v="2026"/>
    <s v="December"/>
    <n v="0"/>
    <n v="4795"/>
    <n v="0"/>
    <n v="0"/>
    <s v="No"/>
  </r>
  <r>
    <s v="RM1109"/>
    <n v="35"/>
    <x v="1"/>
    <x v="1"/>
    <s v="Travel_Rarely"/>
    <n v="992"/>
    <x v="0"/>
    <x v="4"/>
    <x v="0"/>
    <x v="1"/>
    <n v="1"/>
    <n v="1564"/>
    <x v="1"/>
    <x v="0"/>
    <n v="68"/>
    <n v="2"/>
    <x v="0"/>
    <x v="0"/>
    <x v="3"/>
    <x v="0"/>
    <x v="665"/>
    <x v="0"/>
    <n v="21731"/>
    <n v="1"/>
    <s v="Y"/>
    <s v="No"/>
    <n v="19"/>
    <x v="1"/>
    <n v="2"/>
    <n v="80"/>
    <n v="0"/>
    <n v="3"/>
    <n v="3"/>
    <x v="0"/>
    <n v="1"/>
    <n v="2"/>
    <d v="2026-12-13T00:00:00"/>
    <x v="33"/>
    <s v="2026"/>
    <s v="December"/>
    <n v="6"/>
    <n v="10761"/>
    <n v="1"/>
    <n v="1"/>
    <s v="No"/>
  </r>
  <r>
    <s v="RM1111"/>
    <n v="35"/>
    <x v="1"/>
    <x v="0"/>
    <s v="Travel_Rarely"/>
    <n v="104"/>
    <x v="0"/>
    <x v="7"/>
    <x v="0"/>
    <x v="0"/>
    <n v="1"/>
    <n v="1569"/>
    <x v="3"/>
    <x v="1"/>
    <n v="69"/>
    <n v="3"/>
    <x v="0"/>
    <x v="0"/>
    <x v="3"/>
    <x v="1"/>
    <x v="666"/>
    <x v="0"/>
    <n v="26619"/>
    <n v="1"/>
    <s v="Y"/>
    <s v="Yes"/>
    <n v="12"/>
    <x v="1"/>
    <n v="4"/>
    <n v="80"/>
    <n v="1"/>
    <n v="1"/>
    <n v="2"/>
    <x v="0"/>
    <n v="0"/>
    <n v="0"/>
    <d v="2026-12-14T00:00:00"/>
    <x v="33"/>
    <s v="2026"/>
    <s v="December"/>
    <n v="4"/>
    <n v="6943"/>
    <n v="3"/>
    <n v="0"/>
    <s v="No"/>
  </r>
  <r>
    <s v="RM1124"/>
    <n v="35"/>
    <x v="1"/>
    <x v="0"/>
    <s v="Travel_Rarely"/>
    <n v="670"/>
    <x v="0"/>
    <x v="1"/>
    <x v="3"/>
    <x v="1"/>
    <n v="1"/>
    <n v="1587"/>
    <x v="3"/>
    <x v="1"/>
    <n v="51"/>
    <n v="3"/>
    <x v="1"/>
    <x v="6"/>
    <x v="0"/>
    <x v="0"/>
    <x v="204"/>
    <x v="1"/>
    <n v="4223"/>
    <n v="3"/>
    <s v="Y"/>
    <s v="Yes"/>
    <n v="16"/>
    <x v="1"/>
    <n v="3"/>
    <n v="80"/>
    <n v="0"/>
    <n v="10"/>
    <n v="4"/>
    <x v="0"/>
    <n v="0"/>
    <n v="4"/>
    <d v="2026-12-15T00:00:00"/>
    <x v="8"/>
    <s v="2026"/>
    <s v="December"/>
    <n v="3"/>
    <n v="20087"/>
    <n v="1"/>
    <n v="0"/>
    <s v="No"/>
  </r>
  <r>
    <s v="RM1131"/>
    <n v="35"/>
    <x v="1"/>
    <x v="1"/>
    <s v="Travel_Rarely"/>
    <n v="750"/>
    <x v="0"/>
    <x v="27"/>
    <x v="0"/>
    <x v="0"/>
    <n v="1"/>
    <n v="1596"/>
    <x v="2"/>
    <x v="0"/>
    <n v="46"/>
    <n v="4"/>
    <x v="1"/>
    <x v="0"/>
    <x v="0"/>
    <x v="2"/>
    <x v="667"/>
    <x v="0"/>
    <n v="25348"/>
    <n v="1"/>
    <s v="Y"/>
    <s v="No"/>
    <n v="17"/>
    <x v="1"/>
    <n v="4"/>
    <n v="80"/>
    <n v="2"/>
    <n v="10"/>
    <n v="3"/>
    <x v="3"/>
    <n v="6"/>
    <n v="8"/>
    <d v="2026-12-16T00:00:00"/>
    <x v="7"/>
    <s v="2026"/>
    <s v="December"/>
    <n v="1"/>
    <n v="25287"/>
    <n v="0"/>
    <n v="0"/>
    <s v="No"/>
  </r>
  <r>
    <s v="RM1135"/>
    <n v="35"/>
    <x v="1"/>
    <x v="1"/>
    <s v="Travel_Rarely"/>
    <n v="1349"/>
    <x v="0"/>
    <x v="17"/>
    <x v="1"/>
    <x v="0"/>
    <n v="1"/>
    <n v="1601"/>
    <x v="0"/>
    <x v="0"/>
    <n v="63"/>
    <n v="2"/>
    <x v="0"/>
    <x v="0"/>
    <x v="2"/>
    <x v="2"/>
    <x v="668"/>
    <x v="0"/>
    <n v="7713"/>
    <n v="1"/>
    <s v="Y"/>
    <s v="No"/>
    <n v="18"/>
    <x v="1"/>
    <n v="4"/>
    <n v="80"/>
    <n v="1"/>
    <n v="1"/>
    <n v="5"/>
    <x v="3"/>
    <n v="0"/>
    <n v="1"/>
    <d v="2026-12-17T00:00:00"/>
    <x v="12"/>
    <s v="2026"/>
    <s v="December"/>
    <n v="0"/>
    <n v="3742"/>
    <n v="0"/>
    <n v="0"/>
    <s v="No"/>
  </r>
  <r>
    <s v="RM1151"/>
    <n v="35"/>
    <x v="1"/>
    <x v="1"/>
    <s v="Travel_Rarely"/>
    <n v="819"/>
    <x v="0"/>
    <x v="16"/>
    <x v="4"/>
    <x v="0"/>
    <n v="1"/>
    <n v="1621"/>
    <x v="2"/>
    <x v="0"/>
    <n v="48"/>
    <n v="4"/>
    <x v="1"/>
    <x v="2"/>
    <x v="3"/>
    <x v="2"/>
    <x v="669"/>
    <x v="1"/>
    <n v="26312"/>
    <n v="1"/>
    <s v="Y"/>
    <s v="No"/>
    <n v="11"/>
    <x v="1"/>
    <n v="4"/>
    <n v="80"/>
    <n v="0"/>
    <n v="16"/>
    <n v="2"/>
    <x v="0"/>
    <n v="1"/>
    <n v="10"/>
    <d v="2026-12-18T00:00:00"/>
    <x v="3"/>
    <s v="2026"/>
    <s v="December"/>
    <n v="12"/>
    <n v="4482"/>
    <n v="8"/>
    <n v="5"/>
    <s v="Yes"/>
  </r>
  <r>
    <s v="RM1158"/>
    <n v="35"/>
    <x v="1"/>
    <x v="1"/>
    <s v="Non-Travel"/>
    <n v="208"/>
    <x v="0"/>
    <x v="3"/>
    <x v="3"/>
    <x v="0"/>
    <n v="1"/>
    <n v="1630"/>
    <x v="0"/>
    <x v="1"/>
    <n v="52"/>
    <n v="3"/>
    <x v="1"/>
    <x v="6"/>
    <x v="0"/>
    <x v="2"/>
    <x v="398"/>
    <x v="0"/>
    <n v="12250"/>
    <n v="1"/>
    <s v="Y"/>
    <s v="No"/>
    <n v="12"/>
    <x v="1"/>
    <n v="4"/>
    <n v="80"/>
    <n v="1"/>
    <n v="15"/>
    <n v="5"/>
    <x v="0"/>
    <n v="2"/>
    <n v="9"/>
    <d v="2026-12-19T00:00:00"/>
    <x v="33"/>
    <s v="2026"/>
    <s v="December"/>
    <n v="5"/>
    <n v="7321"/>
    <n v="0"/>
    <n v="0"/>
    <s v="No"/>
  </r>
  <r>
    <s v="RM1163"/>
    <n v="35"/>
    <x v="1"/>
    <x v="0"/>
    <s v="Travel_Rarely"/>
    <n v="737"/>
    <x v="1"/>
    <x v="1"/>
    <x v="0"/>
    <x v="1"/>
    <n v="1"/>
    <n v="1639"/>
    <x v="1"/>
    <x v="0"/>
    <n v="55"/>
    <n v="2"/>
    <x v="2"/>
    <x v="5"/>
    <x v="3"/>
    <x v="2"/>
    <x v="670"/>
    <x v="2"/>
    <n v="21530"/>
    <n v="9"/>
    <s v="Y"/>
    <s v="No"/>
    <n v="17"/>
    <x v="1"/>
    <n v="3"/>
    <n v="80"/>
    <n v="0"/>
    <n v="15"/>
    <n v="3"/>
    <x v="0"/>
    <n v="6"/>
    <n v="0"/>
    <d v="2026-12-20T00:00:00"/>
    <x v="29"/>
    <s v="2026"/>
    <s v="December"/>
    <n v="39"/>
    <n v="15496"/>
    <n v="8"/>
    <n v="1"/>
    <s v="No"/>
  </r>
  <r>
    <s v="RM1168"/>
    <n v="35"/>
    <x v="1"/>
    <x v="0"/>
    <s v="Travel_Rarely"/>
    <n v="763"/>
    <x v="1"/>
    <x v="14"/>
    <x v="1"/>
    <x v="1"/>
    <n v="1"/>
    <n v="1645"/>
    <x v="3"/>
    <x v="0"/>
    <n v="59"/>
    <n v="1"/>
    <x v="1"/>
    <x v="5"/>
    <x v="2"/>
    <x v="1"/>
    <x v="671"/>
    <x v="1"/>
    <n v="22098"/>
    <n v="6"/>
    <s v="Y"/>
    <s v="Yes"/>
    <n v="14"/>
    <x v="1"/>
    <n v="4"/>
    <n v="80"/>
    <n v="2"/>
    <n v="7"/>
    <n v="2"/>
    <x v="3"/>
    <n v="2"/>
    <n v="2"/>
    <d v="2026-12-21T00:00:00"/>
    <x v="39"/>
    <s v="2026"/>
    <s v="December"/>
    <n v="24"/>
    <n v="16538"/>
    <n v="13"/>
    <n v="1"/>
    <s v="No"/>
  </r>
  <r>
    <s v="RM1187"/>
    <n v="35"/>
    <x v="1"/>
    <x v="0"/>
    <s v="Travel_Frequently"/>
    <n v="880"/>
    <x v="1"/>
    <x v="15"/>
    <x v="3"/>
    <x v="4"/>
    <n v="1"/>
    <n v="1667"/>
    <x v="1"/>
    <x v="0"/>
    <n v="36"/>
    <n v="3"/>
    <x v="1"/>
    <x v="5"/>
    <x v="2"/>
    <x v="0"/>
    <x v="672"/>
    <x v="0"/>
    <n v="10414"/>
    <n v="3"/>
    <s v="Y"/>
    <s v="Yes"/>
    <n v="24"/>
    <x v="2"/>
    <n v="1"/>
    <n v="80"/>
    <n v="0"/>
    <n v="13"/>
    <n v="2"/>
    <x v="1"/>
    <n v="6"/>
    <n v="7"/>
    <d v="2026-12-22T00:00:00"/>
    <x v="20"/>
    <s v="2026"/>
    <s v="December"/>
    <n v="6"/>
    <n v="16030"/>
    <n v="0"/>
    <n v="0"/>
    <s v="No"/>
  </r>
  <r>
    <s v="RM1216"/>
    <n v="35"/>
    <x v="1"/>
    <x v="1"/>
    <s v="Travel_Frequently"/>
    <n v="146"/>
    <x v="0"/>
    <x v="7"/>
    <x v="3"/>
    <x v="1"/>
    <n v="1"/>
    <n v="1704"/>
    <x v="3"/>
    <x v="0"/>
    <n v="79"/>
    <n v="2"/>
    <x v="0"/>
    <x v="2"/>
    <x v="2"/>
    <x v="0"/>
    <x v="673"/>
    <x v="0"/>
    <n v="13970"/>
    <n v="0"/>
    <s v="Y"/>
    <s v="Yes"/>
    <n v="14"/>
    <x v="1"/>
    <n v="3"/>
    <n v="80"/>
    <n v="0"/>
    <n v="6"/>
    <n v="2"/>
    <x v="1"/>
    <n v="1"/>
    <n v="4"/>
    <d v="2026-12-23T00:00:00"/>
    <x v="30"/>
    <s v="2026"/>
    <s v="December"/>
    <n v="2"/>
    <n v="16947"/>
    <n v="2"/>
    <n v="1"/>
    <s v="No"/>
  </r>
  <r>
    <s v="RM1233"/>
    <n v="35"/>
    <x v="1"/>
    <x v="1"/>
    <s v="Travel_Rarely"/>
    <n v="1370"/>
    <x v="0"/>
    <x v="28"/>
    <x v="3"/>
    <x v="0"/>
    <n v="1"/>
    <n v="1728"/>
    <x v="1"/>
    <x v="0"/>
    <n v="49"/>
    <n v="3"/>
    <x v="1"/>
    <x v="4"/>
    <x v="0"/>
    <x v="2"/>
    <x v="674"/>
    <x v="1"/>
    <n v="5151"/>
    <n v="2"/>
    <s v="Y"/>
    <s v="No"/>
    <n v="16"/>
    <x v="1"/>
    <n v="2"/>
    <n v="80"/>
    <n v="1"/>
    <n v="17"/>
    <n v="3"/>
    <x v="0"/>
    <n v="0"/>
    <n v="7"/>
    <d v="2026-12-24T00:00:00"/>
    <x v="34"/>
    <s v="2026"/>
    <s v="December"/>
    <n v="23"/>
    <n v="2870"/>
    <n v="2"/>
    <n v="1"/>
    <s v="No"/>
  </r>
  <r>
    <s v="RM1282"/>
    <n v="35"/>
    <x v="1"/>
    <x v="0"/>
    <s v="Travel_Rarely"/>
    <n v="303"/>
    <x v="1"/>
    <x v="28"/>
    <x v="0"/>
    <x v="0"/>
    <n v="1"/>
    <n v="1797"/>
    <x v="0"/>
    <x v="0"/>
    <n v="84"/>
    <n v="3"/>
    <x v="1"/>
    <x v="5"/>
    <x v="2"/>
    <x v="0"/>
    <x v="675"/>
    <x v="1"/>
    <n v="13492"/>
    <n v="1"/>
    <s v="Y"/>
    <s v="Yes"/>
    <n v="18"/>
    <x v="1"/>
    <n v="4"/>
    <n v="80"/>
    <n v="0"/>
    <n v="10"/>
    <n v="2"/>
    <x v="0"/>
    <n v="7"/>
    <n v="7"/>
    <d v="2026-12-25T00:00:00"/>
    <x v="36"/>
    <s v="2026"/>
    <s v="December"/>
    <n v="10"/>
    <n v="11478"/>
    <n v="1"/>
    <n v="0"/>
    <s v="No"/>
  </r>
  <r>
    <s v="RM1289"/>
    <n v="35"/>
    <x v="1"/>
    <x v="1"/>
    <s v="Non-Travel"/>
    <n v="1180"/>
    <x v="0"/>
    <x v="7"/>
    <x v="1"/>
    <x v="1"/>
    <n v="1"/>
    <n v="1804"/>
    <x v="2"/>
    <x v="0"/>
    <n v="90"/>
    <n v="3"/>
    <x v="1"/>
    <x v="4"/>
    <x v="2"/>
    <x v="1"/>
    <x v="676"/>
    <x v="1"/>
    <n v="24442"/>
    <n v="2"/>
    <s v="Y"/>
    <s v="No"/>
    <n v="14"/>
    <x v="1"/>
    <n v="3"/>
    <n v="80"/>
    <n v="1"/>
    <n v="15"/>
    <n v="6"/>
    <x v="0"/>
    <n v="1"/>
    <n v="7"/>
    <d v="2026-12-26T00:00:00"/>
    <x v="31"/>
    <s v="2026"/>
    <s v="December"/>
    <n v="1"/>
    <n v="6313"/>
    <n v="0"/>
    <n v="0"/>
    <s v="No"/>
  </r>
  <r>
    <s v="RM1303"/>
    <n v="35"/>
    <x v="1"/>
    <x v="1"/>
    <s v="Travel_Rarely"/>
    <n v="185"/>
    <x v="0"/>
    <x v="23"/>
    <x v="3"/>
    <x v="1"/>
    <n v="1"/>
    <n v="1826"/>
    <x v="2"/>
    <x v="0"/>
    <n v="91"/>
    <n v="1"/>
    <x v="0"/>
    <x v="0"/>
    <x v="0"/>
    <x v="2"/>
    <x v="677"/>
    <x v="0"/>
    <n v="9696"/>
    <n v="0"/>
    <s v="Y"/>
    <s v="No"/>
    <n v="16"/>
    <x v="1"/>
    <n v="2"/>
    <n v="80"/>
    <n v="1"/>
    <n v="6"/>
    <n v="2"/>
    <x v="1"/>
    <n v="0"/>
    <n v="3"/>
    <d v="2026-12-27T00:00:00"/>
    <x v="15"/>
    <s v="2026"/>
    <s v="December"/>
    <n v="11"/>
    <n v="21221"/>
    <n v="11"/>
    <n v="2"/>
    <s v="No"/>
  </r>
  <r>
    <s v="RM1346"/>
    <n v="35"/>
    <x v="1"/>
    <x v="0"/>
    <s v="Travel_Rarely"/>
    <n v="219"/>
    <x v="0"/>
    <x v="18"/>
    <x v="1"/>
    <x v="4"/>
    <n v="1"/>
    <n v="1886"/>
    <x v="1"/>
    <x v="1"/>
    <n v="44"/>
    <n v="2"/>
    <x v="1"/>
    <x v="4"/>
    <x v="1"/>
    <x v="2"/>
    <x v="678"/>
    <x v="0"/>
    <n v="25388"/>
    <n v="0"/>
    <s v="Y"/>
    <s v="Yes"/>
    <n v="11"/>
    <x v="1"/>
    <n v="4"/>
    <n v="80"/>
    <n v="0"/>
    <n v="4"/>
    <n v="2"/>
    <x v="0"/>
    <n v="0"/>
    <n v="2"/>
    <d v="2026-12-28T00:00:00"/>
    <x v="27"/>
    <s v="2026"/>
    <s v="December"/>
    <n v="18"/>
    <n v="6614"/>
    <n v="13"/>
    <n v="9"/>
    <s v="No"/>
  </r>
  <r>
    <s v="RM1381"/>
    <n v="35"/>
    <x v="1"/>
    <x v="1"/>
    <s v="Travel_Rarely"/>
    <n v="682"/>
    <x v="1"/>
    <x v="16"/>
    <x v="3"/>
    <x v="1"/>
    <n v="1"/>
    <n v="1945"/>
    <x v="2"/>
    <x v="0"/>
    <n v="71"/>
    <n v="3"/>
    <x v="1"/>
    <x v="5"/>
    <x v="3"/>
    <x v="2"/>
    <x v="267"/>
    <x v="1"/>
    <n v="15975"/>
    <n v="0"/>
    <s v="Y"/>
    <s v="No"/>
    <n v="16"/>
    <x v="1"/>
    <n v="4"/>
    <n v="80"/>
    <n v="1"/>
    <n v="6"/>
    <n v="2"/>
    <x v="2"/>
    <n v="0"/>
    <n v="4"/>
    <d v="2026-12-29T00:00:00"/>
    <x v="25"/>
    <s v="2026"/>
    <s v="December"/>
    <n v="0"/>
    <n v="9530"/>
    <n v="0"/>
    <n v="0"/>
    <s v="No"/>
  </r>
  <r>
    <s v="RM1393"/>
    <n v="35"/>
    <x v="1"/>
    <x v="0"/>
    <s v="Travel_Rarely"/>
    <n v="1224"/>
    <x v="1"/>
    <x v="17"/>
    <x v="3"/>
    <x v="0"/>
    <n v="1"/>
    <n v="1962"/>
    <x v="0"/>
    <x v="1"/>
    <n v="55"/>
    <n v="3"/>
    <x v="1"/>
    <x v="5"/>
    <x v="2"/>
    <x v="2"/>
    <x v="679"/>
    <x v="1"/>
    <n v="13586"/>
    <n v="1"/>
    <s v="Y"/>
    <s v="Yes"/>
    <n v="11"/>
    <x v="1"/>
    <n v="4"/>
    <n v="80"/>
    <n v="0"/>
    <n v="10"/>
    <n v="2"/>
    <x v="0"/>
    <n v="0"/>
    <n v="9"/>
    <d v="2026-12-30T00:00:00"/>
    <x v="35"/>
    <s v="2026"/>
    <s v="December"/>
    <n v="7"/>
    <n v="13075"/>
    <n v="5"/>
    <n v="2"/>
    <s v="No"/>
  </r>
  <r>
    <s v="RM1423"/>
    <n v="35"/>
    <x v="1"/>
    <x v="1"/>
    <s v="TravelRarely"/>
    <n v="1490"/>
    <x v="0"/>
    <x v="13"/>
    <x v="3"/>
    <x v="1"/>
    <n v="1"/>
    <n v="2003"/>
    <x v="1"/>
    <x v="0"/>
    <n v="43"/>
    <n v="3"/>
    <x v="0"/>
    <x v="0"/>
    <x v="0"/>
    <x v="2"/>
    <x v="680"/>
    <x v="0"/>
    <n v="20232"/>
    <n v="7"/>
    <s v="Y"/>
    <s v="Yes"/>
    <n v="11"/>
    <x v="1"/>
    <n v="3"/>
    <n v="80"/>
    <n v="1"/>
    <n v="5"/>
    <n v="3"/>
    <x v="0"/>
    <n v="2"/>
    <n v="2"/>
    <d v="2026-12-31T00:00:00"/>
    <x v="5"/>
    <s v="2026"/>
    <s v="December"/>
    <n v="5"/>
    <n v="6012"/>
    <n v="0"/>
    <n v="0"/>
    <s v="No"/>
  </r>
  <r>
    <s v="RM1425"/>
    <n v="35"/>
    <x v="1"/>
    <x v="1"/>
    <s v="Travel_Rarely"/>
    <n v="1395"/>
    <x v="0"/>
    <x v="9"/>
    <x v="3"/>
    <x v="1"/>
    <n v="1"/>
    <n v="2008"/>
    <x v="2"/>
    <x v="0"/>
    <n v="48"/>
    <n v="3"/>
    <x v="1"/>
    <x v="2"/>
    <x v="0"/>
    <x v="0"/>
    <x v="681"/>
    <x v="1"/>
    <n v="18698"/>
    <n v="1"/>
    <s v="Y"/>
    <s v="No"/>
    <n v="19"/>
    <x v="1"/>
    <n v="2"/>
    <n v="80"/>
    <n v="0"/>
    <n v="10"/>
    <n v="5"/>
    <x v="0"/>
    <n v="0"/>
    <n v="8"/>
    <d v="2026-01-01T00:00:00"/>
    <x v="18"/>
    <s v="2026"/>
    <s v="January"/>
    <n v="11"/>
    <n v="9775"/>
    <n v="4"/>
    <n v="3"/>
    <s v="No"/>
  </r>
  <r>
    <s v="RM1451"/>
    <n v="35"/>
    <x v="1"/>
    <x v="0"/>
    <s v="Travel_Rarely"/>
    <n v="1146"/>
    <x v="3"/>
    <x v="20"/>
    <x v="3"/>
    <x v="0"/>
    <n v="1"/>
    <n v="2040"/>
    <x v="0"/>
    <x v="1"/>
    <n v="31"/>
    <n v="3"/>
    <x v="2"/>
    <x v="3"/>
    <x v="2"/>
    <x v="0"/>
    <x v="682"/>
    <x v="1"/>
    <n v="16642"/>
    <n v="1"/>
    <s v="Y"/>
    <s v="Yes"/>
    <n v="16"/>
    <x v="1"/>
    <n v="3"/>
    <n v="80"/>
    <n v="0"/>
    <n v="9"/>
    <n v="2"/>
    <x v="0"/>
    <n v="1"/>
    <n v="7"/>
    <d v="2026-01-02T00:00:00"/>
    <x v="8"/>
    <s v="2026"/>
    <s v="January"/>
    <n v="2"/>
    <n v="5623"/>
    <n v="2"/>
    <n v="2"/>
    <s v="No"/>
  </r>
  <r>
    <s v="RM1457"/>
    <n v="35"/>
    <x v="1"/>
    <x v="1"/>
    <s v="Travel_Frequently"/>
    <n v="1199"/>
    <x v="0"/>
    <x v="16"/>
    <x v="3"/>
    <x v="0"/>
    <n v="1"/>
    <n v="2049"/>
    <x v="0"/>
    <x v="0"/>
    <n v="80"/>
    <n v="3"/>
    <x v="1"/>
    <x v="6"/>
    <x v="0"/>
    <x v="2"/>
    <x v="683"/>
    <x v="1"/>
    <n v="24594"/>
    <n v="1"/>
    <s v="Y"/>
    <s v="Yes"/>
    <n v="14"/>
    <x v="1"/>
    <n v="4"/>
    <n v="80"/>
    <n v="2"/>
    <n v="10"/>
    <n v="2"/>
    <x v="1"/>
    <n v="0"/>
    <n v="2"/>
    <d v="2026-01-03T00:00:00"/>
    <x v="13"/>
    <s v="2026"/>
    <s v="January"/>
    <n v="17"/>
    <n v="8761"/>
    <n v="13"/>
    <n v="9"/>
    <s v="No"/>
  </r>
  <r>
    <s v="RM1459"/>
    <n v="35"/>
    <x v="1"/>
    <x v="1"/>
    <s v="Travel_Rarely"/>
    <n v="287"/>
    <x v="0"/>
    <x v="4"/>
    <x v="3"/>
    <x v="0"/>
    <n v="1"/>
    <n v="2052"/>
    <x v="0"/>
    <x v="1"/>
    <n v="62"/>
    <n v="1"/>
    <x v="0"/>
    <x v="2"/>
    <x v="2"/>
    <x v="2"/>
    <x v="684"/>
    <x v="0"/>
    <n v="8952"/>
    <n v="1"/>
    <s v="Y"/>
    <s v="No"/>
    <n v="12"/>
    <x v="1"/>
    <n v="4"/>
    <n v="80"/>
    <n v="1"/>
    <n v="4"/>
    <n v="5"/>
    <x v="0"/>
    <n v="1"/>
    <n v="1"/>
    <d v="2026-01-04T00:00:00"/>
    <x v="18"/>
    <s v="2026"/>
    <s v="January"/>
    <n v="3"/>
    <n v="11392"/>
    <n v="2"/>
    <n v="0"/>
    <s v="No"/>
  </r>
  <r>
    <s v="RM010"/>
    <n v="36"/>
    <x v="2"/>
    <x v="1"/>
    <s v="Travel_Rarely"/>
    <n v="1299"/>
    <x v="0"/>
    <x v="28"/>
    <x v="0"/>
    <x v="1"/>
    <n v="1"/>
    <n v="13"/>
    <x v="0"/>
    <x v="0"/>
    <n v="94"/>
    <n v="3"/>
    <x v="1"/>
    <x v="6"/>
    <x v="0"/>
    <x v="2"/>
    <x v="685"/>
    <x v="1"/>
    <n v="16577"/>
    <n v="6"/>
    <s v="Y"/>
    <s v="No"/>
    <n v="13"/>
    <x v="1"/>
    <n v="2"/>
    <n v="80"/>
    <n v="2"/>
    <n v="17"/>
    <n v="3"/>
    <x v="3"/>
    <n v="7"/>
    <n v="7"/>
    <d v="2026-01-05T00:00:00"/>
    <x v="16"/>
    <s v="2026"/>
    <s v="January"/>
    <n v="4"/>
    <n v="10995"/>
    <n v="0"/>
    <n v="0"/>
    <s v="No"/>
  </r>
  <r>
    <s v="RM022"/>
    <n v="36"/>
    <x v="2"/>
    <x v="0"/>
    <s v="Travel_Rarely"/>
    <n v="1218"/>
    <x v="1"/>
    <x v="9"/>
    <x v="3"/>
    <x v="0"/>
    <n v="1"/>
    <n v="27"/>
    <x v="0"/>
    <x v="0"/>
    <n v="82"/>
    <n v="2"/>
    <x v="0"/>
    <x v="1"/>
    <x v="3"/>
    <x v="0"/>
    <x v="667"/>
    <x v="0"/>
    <n v="6986"/>
    <n v="7"/>
    <s v="Y"/>
    <s v="No"/>
    <n v="23"/>
    <x v="2"/>
    <n v="2"/>
    <n v="80"/>
    <n v="0"/>
    <n v="10"/>
    <n v="4"/>
    <x v="0"/>
    <n v="0"/>
    <n v="3"/>
    <d v="2026-01-06T00:00:00"/>
    <x v="10"/>
    <s v="2026"/>
    <s v="January"/>
    <n v="1"/>
    <n v="20942"/>
    <n v="1"/>
    <n v="0"/>
    <s v="No"/>
  </r>
  <r>
    <s v="RM039"/>
    <n v="36"/>
    <x v="2"/>
    <x v="0"/>
    <s v="Travel_Rarely"/>
    <n v="852"/>
    <x v="0"/>
    <x v="2"/>
    <x v="3"/>
    <x v="0"/>
    <n v="1"/>
    <n v="51"/>
    <x v="2"/>
    <x v="1"/>
    <n v="82"/>
    <n v="2"/>
    <x v="0"/>
    <x v="2"/>
    <x v="3"/>
    <x v="2"/>
    <x v="686"/>
    <x v="0"/>
    <n v="13072"/>
    <n v="9"/>
    <s v="Y"/>
    <s v="Yes"/>
    <n v="14"/>
    <x v="1"/>
    <n v="4"/>
    <n v="80"/>
    <n v="1"/>
    <n v="6"/>
    <n v="3"/>
    <x v="1"/>
    <n v="0"/>
    <n v="0"/>
    <d v="2026-01-07T00:00:00"/>
    <x v="40"/>
    <s v="2026"/>
    <s v="January"/>
    <n v="11"/>
    <n v="22138"/>
    <n v="7"/>
    <n v="2"/>
    <s v="Yes"/>
  </r>
  <r>
    <s v="RM065"/>
    <n v="36"/>
    <x v="2"/>
    <x v="1"/>
    <s v="Travel_Rarely"/>
    <n v="1223"/>
    <x v="0"/>
    <x v="3"/>
    <x v="0"/>
    <x v="3"/>
    <n v="1"/>
    <n v="83"/>
    <x v="0"/>
    <x v="1"/>
    <n v="59"/>
    <n v="3"/>
    <x v="2"/>
    <x v="6"/>
    <x v="0"/>
    <x v="1"/>
    <x v="687"/>
    <x v="2"/>
    <n v="8202"/>
    <n v="1"/>
    <s v="Y"/>
    <s v="No"/>
    <n v="13"/>
    <x v="1"/>
    <n v="2"/>
    <n v="80"/>
    <n v="3"/>
    <n v="17"/>
    <n v="2"/>
    <x v="0"/>
    <n v="12"/>
    <n v="8"/>
    <d v="2026-01-08T00:00:00"/>
    <x v="31"/>
    <s v="2026"/>
    <s v="January"/>
    <n v="3"/>
    <n v="10515"/>
    <n v="1"/>
    <n v="0"/>
    <s v="No"/>
  </r>
  <r>
    <s v="RM067"/>
    <n v="36"/>
    <x v="2"/>
    <x v="1"/>
    <s v="Travel_Frequently"/>
    <n v="1195"/>
    <x v="0"/>
    <x v="13"/>
    <x v="0"/>
    <x v="0"/>
    <n v="1"/>
    <n v="85"/>
    <x v="2"/>
    <x v="0"/>
    <n v="95"/>
    <n v="2"/>
    <x v="1"/>
    <x v="4"/>
    <x v="1"/>
    <x v="0"/>
    <x v="688"/>
    <x v="1"/>
    <n v="22656"/>
    <n v="1"/>
    <s v="Y"/>
    <s v="No"/>
    <n v="13"/>
    <x v="1"/>
    <n v="3"/>
    <n v="80"/>
    <n v="0"/>
    <n v="6"/>
    <n v="3"/>
    <x v="0"/>
    <n v="0"/>
    <n v="3"/>
    <d v="2026-01-09T00:00:00"/>
    <x v="14"/>
    <s v="2026"/>
    <s v="January"/>
    <n v="3"/>
    <n v="6098"/>
    <n v="0"/>
    <n v="0"/>
    <s v="No"/>
  </r>
  <r>
    <s v="RM070"/>
    <n v="36"/>
    <x v="2"/>
    <x v="0"/>
    <s v="Travel_Rarely"/>
    <n v="318"/>
    <x v="0"/>
    <x v="9"/>
    <x v="0"/>
    <x v="1"/>
    <n v="1"/>
    <n v="90"/>
    <x v="1"/>
    <x v="0"/>
    <n v="79"/>
    <n v="2"/>
    <x v="0"/>
    <x v="2"/>
    <x v="0"/>
    <x v="2"/>
    <x v="689"/>
    <x v="0"/>
    <n v="21777"/>
    <n v="0"/>
    <s v="Y"/>
    <s v="Yes"/>
    <n v="17"/>
    <x v="1"/>
    <n v="1"/>
    <n v="80"/>
    <n v="1"/>
    <n v="2"/>
    <n v="0"/>
    <x v="3"/>
    <n v="0"/>
    <m/>
    <d v="2026-01-10T00:00:00"/>
    <x v="20"/>
    <s v="2026"/>
    <s v="January"/>
    <n v="8"/>
    <n v="4456"/>
    <n v="5"/>
    <n v="2"/>
    <s v="No"/>
  </r>
  <r>
    <s v="RM075"/>
    <n v="36"/>
    <x v="2"/>
    <x v="1"/>
    <s v="Travel_Rarely"/>
    <n v="132"/>
    <x v="0"/>
    <x v="11"/>
    <x v="0"/>
    <x v="0"/>
    <n v="1"/>
    <n v="97"/>
    <x v="2"/>
    <x v="1"/>
    <n v="55"/>
    <n v="4"/>
    <x v="0"/>
    <x v="0"/>
    <x v="2"/>
    <x v="2"/>
    <x v="441"/>
    <x v="0"/>
    <n v="22002"/>
    <n v="3"/>
    <s v="Y"/>
    <s v="No"/>
    <n v="12"/>
    <x v="1"/>
    <n v="2"/>
    <n v="80"/>
    <n v="0"/>
    <n v="5"/>
    <n v="3"/>
    <x v="0"/>
    <n v="0"/>
    <m/>
    <d v="2026-01-11T00:00:00"/>
    <x v="35"/>
    <s v="2026"/>
    <s v="January"/>
    <n v="37"/>
    <n v="10253"/>
    <n v="22"/>
    <n v="4"/>
    <s v="No"/>
  </r>
  <r>
    <s v="RM118"/>
    <n v="36"/>
    <x v="2"/>
    <x v="1"/>
    <s v="Travel_Frequently"/>
    <n v="1467"/>
    <x v="1"/>
    <x v="13"/>
    <x v="1"/>
    <x v="3"/>
    <n v="1"/>
    <n v="154"/>
    <x v="2"/>
    <x v="1"/>
    <n v="92"/>
    <n v="3"/>
    <x v="2"/>
    <x v="5"/>
    <x v="2"/>
    <x v="2"/>
    <x v="690"/>
    <x v="1"/>
    <n v="22952"/>
    <n v="0"/>
    <s v="Y"/>
    <s v="No"/>
    <n v="14"/>
    <x v="1"/>
    <n v="3"/>
    <n v="80"/>
    <n v="1"/>
    <n v="10"/>
    <n v="6"/>
    <x v="0"/>
    <n v="2"/>
    <n v="8"/>
    <d v="2026-01-12T00:00:00"/>
    <x v="4"/>
    <s v="2026"/>
    <s v="January"/>
    <n v="2"/>
    <n v="9976"/>
    <n v="0"/>
    <n v="0"/>
    <s v="No"/>
  </r>
  <r>
    <s v="RM119"/>
    <n v="36"/>
    <x v="2"/>
    <x v="1"/>
    <s v="Travel_Rarely"/>
    <n v="922"/>
    <x v="0"/>
    <x v="0"/>
    <x v="1"/>
    <x v="0"/>
    <n v="1"/>
    <n v="155"/>
    <x v="3"/>
    <x v="1"/>
    <n v="39"/>
    <n v="3"/>
    <x v="0"/>
    <x v="0"/>
    <x v="2"/>
    <x v="1"/>
    <x v="691"/>
    <x v="0"/>
    <n v="2561"/>
    <n v="5"/>
    <s v="Y"/>
    <s v="No"/>
    <n v="22"/>
    <x v="2"/>
    <n v="1"/>
    <n v="80"/>
    <n v="1"/>
    <n v="7"/>
    <n v="2"/>
    <x v="0"/>
    <n v="0"/>
    <n v="0"/>
    <d v="2026-01-13T00:00:00"/>
    <x v="25"/>
    <s v="2026"/>
    <s v="January"/>
    <n v="0"/>
    <n v="21762"/>
    <n v="0"/>
    <n v="0"/>
    <s v="No"/>
  </r>
  <r>
    <s v="RM136"/>
    <n v="36"/>
    <x v="2"/>
    <x v="1"/>
    <s v="Travel_Rarely"/>
    <n v="216"/>
    <x v="0"/>
    <x v="11"/>
    <x v="1"/>
    <x v="1"/>
    <n v="1"/>
    <n v="178"/>
    <x v="2"/>
    <x v="0"/>
    <n v="84"/>
    <n v="3"/>
    <x v="1"/>
    <x v="4"/>
    <x v="1"/>
    <x v="1"/>
    <x v="692"/>
    <x v="0"/>
    <n v="2819"/>
    <n v="6"/>
    <s v="Y"/>
    <s v="No"/>
    <n v="20"/>
    <x v="2"/>
    <n v="4"/>
    <n v="80"/>
    <n v="2"/>
    <n v="7"/>
    <n v="0"/>
    <x v="0"/>
    <n v="0"/>
    <n v="1"/>
    <d v="2026-01-14T00:00:00"/>
    <x v="10"/>
    <s v="2026"/>
    <s v="January"/>
    <n v="4"/>
    <n v="8475"/>
    <n v="2"/>
    <n v="1"/>
    <s v="No"/>
  </r>
  <r>
    <s v="RM173"/>
    <n v="36"/>
    <x v="2"/>
    <x v="1"/>
    <s v="Travel_Frequently"/>
    <n v="1480"/>
    <x v="0"/>
    <x v="0"/>
    <x v="1"/>
    <x v="1"/>
    <n v="1"/>
    <n v="238"/>
    <x v="1"/>
    <x v="0"/>
    <n v="30"/>
    <n v="3"/>
    <x v="0"/>
    <x v="0"/>
    <x v="1"/>
    <x v="0"/>
    <x v="693"/>
    <x v="0"/>
    <n v="15062"/>
    <n v="4"/>
    <s v="Y"/>
    <s v="No"/>
    <n v="12"/>
    <x v="1"/>
    <n v="3"/>
    <n v="80"/>
    <n v="0"/>
    <n v="13"/>
    <n v="3"/>
    <x v="3"/>
    <n v="7"/>
    <n v="2"/>
    <d v="2026-01-15T00:00:00"/>
    <x v="41"/>
    <s v="2026"/>
    <s v="January"/>
    <n v="27"/>
    <n v="10912"/>
    <n v="14"/>
    <n v="0"/>
    <s v="No"/>
  </r>
  <r>
    <s v="RM208"/>
    <n v="36"/>
    <x v="2"/>
    <x v="1"/>
    <s v="Travel_Frequently"/>
    <n v="635"/>
    <x v="0"/>
    <x v="16"/>
    <x v="2"/>
    <x v="1"/>
    <n v="1"/>
    <n v="286"/>
    <x v="2"/>
    <x v="1"/>
    <n v="73"/>
    <n v="3"/>
    <x v="0"/>
    <x v="0"/>
    <x v="2"/>
    <x v="0"/>
    <x v="694"/>
    <x v="0"/>
    <n v="7703"/>
    <n v="1"/>
    <s v="Y"/>
    <s v="No"/>
    <n v="13"/>
    <x v="1"/>
    <n v="1"/>
    <n v="80"/>
    <n v="0"/>
    <n v="8"/>
    <n v="2"/>
    <x v="0"/>
    <n v="1"/>
    <m/>
    <d v="2026-01-16T00:00:00"/>
    <x v="37"/>
    <s v="2026"/>
    <s v="January"/>
    <n v="16"/>
    <n v="9158"/>
    <n v="7"/>
    <n v="5"/>
    <s v="Yes"/>
  </r>
  <r>
    <s v="RM221"/>
    <n v="36"/>
    <x v="2"/>
    <x v="1"/>
    <s v="Travel_Rarely"/>
    <n v="1396"/>
    <x v="0"/>
    <x v="2"/>
    <x v="1"/>
    <x v="0"/>
    <n v="1"/>
    <n v="304"/>
    <x v="1"/>
    <x v="0"/>
    <n v="62"/>
    <n v="3"/>
    <x v="1"/>
    <x v="0"/>
    <x v="1"/>
    <x v="0"/>
    <x v="695"/>
    <x v="1"/>
    <n v="9945"/>
    <n v="8"/>
    <s v="Y"/>
    <s v="No"/>
    <n v="16"/>
    <x v="1"/>
    <n v="4"/>
    <n v="80"/>
    <n v="0"/>
    <n v="16"/>
    <n v="3"/>
    <x v="1"/>
    <n v="3"/>
    <n v="7"/>
    <d v="2026-01-17T00:00:00"/>
    <x v="6"/>
    <s v="2026"/>
    <s v="January"/>
    <n v="0"/>
    <n v="19547"/>
    <n v="0"/>
    <n v="0"/>
    <s v="No"/>
  </r>
  <r>
    <s v="RM270"/>
    <n v="36"/>
    <x v="2"/>
    <x v="1"/>
    <s v="Travel_Rarely"/>
    <n v="1403"/>
    <x v="0"/>
    <x v="11"/>
    <x v="0"/>
    <x v="0"/>
    <n v="1"/>
    <n v="373"/>
    <x v="1"/>
    <x v="0"/>
    <n v="47"/>
    <n v="3"/>
    <x v="0"/>
    <x v="0"/>
    <x v="2"/>
    <x v="2"/>
    <x v="696"/>
    <x v="0"/>
    <n v="20251"/>
    <n v="0"/>
    <s v="Y"/>
    <s v="No"/>
    <n v="11"/>
    <x v="1"/>
    <n v="3"/>
    <n v="80"/>
    <n v="1"/>
    <n v="16"/>
    <n v="4"/>
    <x v="0"/>
    <n v="10"/>
    <n v="11"/>
    <d v="2026-01-18T00:00:00"/>
    <x v="18"/>
    <s v="2026"/>
    <s v="January"/>
    <n v="8"/>
    <n v="4391"/>
    <n v="1"/>
    <n v="1"/>
    <s v="No"/>
  </r>
  <r>
    <s v="RM292"/>
    <n v="36"/>
    <x v="2"/>
    <x v="1"/>
    <s v="Travel_Rarely"/>
    <n v="506"/>
    <x v="0"/>
    <x v="0"/>
    <x v="0"/>
    <x v="3"/>
    <n v="1"/>
    <n v="397"/>
    <x v="0"/>
    <x v="0"/>
    <n v="30"/>
    <n v="3"/>
    <x v="1"/>
    <x v="2"/>
    <x v="1"/>
    <x v="0"/>
    <x v="697"/>
    <x v="0"/>
    <n v="26285"/>
    <n v="4"/>
    <s v="Y"/>
    <s v="No"/>
    <n v="12"/>
    <x v="1"/>
    <n v="4"/>
    <n v="80"/>
    <n v="0"/>
    <n v="10"/>
    <n v="2"/>
    <x v="0"/>
    <n v="7"/>
    <n v="7"/>
    <d v="2026-01-19T00:00:00"/>
    <x v="34"/>
    <s v="2026"/>
    <s v="January"/>
    <n v="27"/>
    <n v="17278"/>
    <n v="6"/>
    <n v="0"/>
    <s v="No"/>
  </r>
  <r>
    <s v="RM299"/>
    <n v="36"/>
    <x v="2"/>
    <x v="1"/>
    <s v="Travel_Frequently"/>
    <n v="566"/>
    <x v="0"/>
    <x v="16"/>
    <x v="3"/>
    <x v="0"/>
    <n v="1"/>
    <n v="407"/>
    <x v="0"/>
    <x v="0"/>
    <n v="81"/>
    <n v="4"/>
    <x v="0"/>
    <x v="0"/>
    <x v="2"/>
    <x v="2"/>
    <x v="698"/>
    <x v="0"/>
    <n v="7122"/>
    <n v="4"/>
    <s v="Y"/>
    <s v="No"/>
    <n v="18"/>
    <x v="1"/>
    <n v="4"/>
    <n v="80"/>
    <n v="2"/>
    <n v="4"/>
    <n v="2"/>
    <x v="0"/>
    <n v="0"/>
    <n v="0"/>
    <d v="2026-01-20T00:00:00"/>
    <x v="19"/>
    <s v="2026"/>
    <s v="January"/>
    <n v="4"/>
    <n v="16445"/>
    <n v="1"/>
    <n v="0"/>
    <s v="No"/>
  </r>
  <r>
    <s v="RM306"/>
    <n v="36"/>
    <x v="2"/>
    <x v="1"/>
    <s v="Non-Travel"/>
    <n v="1105"/>
    <x v="0"/>
    <x v="22"/>
    <x v="3"/>
    <x v="0"/>
    <n v="1"/>
    <n v="419"/>
    <x v="2"/>
    <x v="1"/>
    <n v="47"/>
    <n v="3"/>
    <x v="1"/>
    <x v="0"/>
    <x v="1"/>
    <x v="2"/>
    <x v="699"/>
    <x v="1"/>
    <n v="6927"/>
    <n v="7"/>
    <s v="Y"/>
    <s v="No"/>
    <n v="15"/>
    <x v="1"/>
    <n v="3"/>
    <n v="80"/>
    <n v="1"/>
    <n v="11"/>
    <n v="3"/>
    <x v="0"/>
    <n v="0"/>
    <n v="8"/>
    <d v="2026-01-21T00:00:00"/>
    <x v="30"/>
    <s v="2026"/>
    <s v="January"/>
    <n v="3"/>
    <n v="12435"/>
    <n v="2"/>
    <n v="0"/>
    <s v="No"/>
  </r>
  <r>
    <s v="RM359"/>
    <n v="36"/>
    <x v="2"/>
    <x v="1"/>
    <s v="Non-Travel"/>
    <n v="845"/>
    <x v="1"/>
    <x v="4"/>
    <x v="4"/>
    <x v="1"/>
    <n v="1"/>
    <n v="479"/>
    <x v="1"/>
    <x v="1"/>
    <n v="45"/>
    <n v="3"/>
    <x v="1"/>
    <x v="5"/>
    <x v="2"/>
    <x v="0"/>
    <x v="700"/>
    <x v="1"/>
    <n v="15276"/>
    <n v="4"/>
    <s v="Y"/>
    <s v="No"/>
    <n v="15"/>
    <x v="1"/>
    <n v="2"/>
    <n v="80"/>
    <n v="0"/>
    <n v="7"/>
    <n v="6"/>
    <x v="0"/>
    <n v="0"/>
    <m/>
    <d v="2026-01-22T00:00:00"/>
    <x v="8"/>
    <s v="2026"/>
    <s v="January"/>
    <n v="0"/>
    <n v="22678"/>
    <n v="0"/>
    <n v="0"/>
    <s v="No"/>
  </r>
  <r>
    <s v="RM360"/>
    <n v="36"/>
    <x v="2"/>
    <x v="1"/>
    <s v="Travel_Frequently"/>
    <n v="541"/>
    <x v="1"/>
    <x v="0"/>
    <x v="3"/>
    <x v="1"/>
    <n v="1"/>
    <n v="481"/>
    <x v="3"/>
    <x v="0"/>
    <n v="48"/>
    <n v="2"/>
    <x v="2"/>
    <x v="5"/>
    <x v="2"/>
    <x v="2"/>
    <x v="701"/>
    <x v="1"/>
    <n v="7246"/>
    <n v="4"/>
    <s v="Y"/>
    <s v="No"/>
    <n v="11"/>
    <x v="1"/>
    <n v="1"/>
    <n v="80"/>
    <n v="1"/>
    <n v="16"/>
    <n v="2"/>
    <x v="0"/>
    <n v="1"/>
    <m/>
    <d v="2026-01-23T00:00:00"/>
    <x v="30"/>
    <s v="2026"/>
    <s v="January"/>
    <n v="32"/>
    <n v="19638"/>
    <n v="15"/>
    <n v="10"/>
    <s v="No"/>
  </r>
  <r>
    <s v="RM378"/>
    <n v="36"/>
    <x v="2"/>
    <x v="1"/>
    <s v="Travel_Rarely"/>
    <n v="329"/>
    <x v="0"/>
    <x v="7"/>
    <x v="0"/>
    <x v="0"/>
    <n v="1"/>
    <n v="501"/>
    <x v="1"/>
    <x v="1"/>
    <n v="96"/>
    <n v="3"/>
    <x v="0"/>
    <x v="2"/>
    <x v="0"/>
    <x v="2"/>
    <x v="702"/>
    <x v="0"/>
    <n v="11868"/>
    <n v="4"/>
    <s v="Y"/>
    <s v="No"/>
    <n v="13"/>
    <x v="1"/>
    <n v="2"/>
    <n v="80"/>
    <n v="1"/>
    <n v="6"/>
    <n v="3"/>
    <x v="0"/>
    <n v="2"/>
    <n v="2"/>
    <d v="2026-01-24T00:00:00"/>
    <x v="4"/>
    <s v="2026"/>
    <s v="January"/>
    <n v="8"/>
    <n v="19237"/>
    <n v="0"/>
    <n v="0"/>
    <s v="No"/>
  </r>
  <r>
    <s v="RM385"/>
    <n v="36"/>
    <x v="2"/>
    <x v="1"/>
    <s v="Travel_Rarely"/>
    <n v="164"/>
    <x v="1"/>
    <x v="7"/>
    <x v="1"/>
    <x v="1"/>
    <n v="1"/>
    <n v="513"/>
    <x v="2"/>
    <x v="0"/>
    <n v="61"/>
    <n v="2"/>
    <x v="2"/>
    <x v="5"/>
    <x v="0"/>
    <x v="2"/>
    <x v="703"/>
    <x v="1"/>
    <n v="3809"/>
    <n v="1"/>
    <s v="Y"/>
    <s v="No"/>
    <n v="13"/>
    <x v="1"/>
    <n v="2"/>
    <n v="80"/>
    <n v="2"/>
    <n v="10"/>
    <n v="2"/>
    <x v="0"/>
    <n v="9"/>
    <n v="0"/>
    <d v="2026-01-25T00:00:00"/>
    <x v="21"/>
    <s v="2026"/>
    <s v="January"/>
    <n v="19"/>
    <n v="12432"/>
    <n v="2"/>
    <n v="0"/>
    <s v="No"/>
  </r>
  <r>
    <s v="RM443"/>
    <n v="36"/>
    <x v="2"/>
    <x v="1"/>
    <s v="Non-Travel"/>
    <n v="635"/>
    <x v="1"/>
    <x v="1"/>
    <x v="3"/>
    <x v="1"/>
    <n v="1"/>
    <n v="592"/>
    <x v="2"/>
    <x v="0"/>
    <n v="32"/>
    <n v="3"/>
    <x v="2"/>
    <x v="5"/>
    <x v="2"/>
    <x v="0"/>
    <x v="250"/>
    <x v="1"/>
    <n v="15318"/>
    <n v="1"/>
    <s v="Y"/>
    <s v="No"/>
    <n v="14"/>
    <x v="1"/>
    <n v="4"/>
    <n v="80"/>
    <n v="0"/>
    <n v="10"/>
    <n v="3"/>
    <x v="3"/>
    <n v="9"/>
    <n v="7"/>
    <d v="2026-01-26T00:00:00"/>
    <x v="9"/>
    <s v="2026"/>
    <s v="January"/>
    <n v="38"/>
    <n v="14073"/>
    <n v="16"/>
    <n v="4"/>
    <s v="No"/>
  </r>
  <r>
    <s v="RM512"/>
    <n v="36"/>
    <x v="2"/>
    <x v="1"/>
    <s v="Travel_Rarely"/>
    <n v="913"/>
    <x v="0"/>
    <x v="9"/>
    <x v="1"/>
    <x v="1"/>
    <n v="1"/>
    <n v="699"/>
    <x v="2"/>
    <x v="0"/>
    <n v="48"/>
    <n v="2"/>
    <x v="1"/>
    <x v="4"/>
    <x v="1"/>
    <x v="1"/>
    <x v="704"/>
    <x v="1"/>
    <n v="13934"/>
    <n v="2"/>
    <s v="Y"/>
    <s v="Yes"/>
    <n v="11"/>
    <x v="1"/>
    <n v="3"/>
    <n v="80"/>
    <n v="1"/>
    <n v="13"/>
    <n v="2"/>
    <x v="0"/>
    <n v="0"/>
    <n v="2"/>
    <d v="2026-01-27T00:00:00"/>
    <x v="36"/>
    <s v="2026"/>
    <s v="January"/>
    <n v="7"/>
    <n v="7474"/>
    <n v="7"/>
    <n v="6"/>
    <s v="No"/>
  </r>
  <r>
    <s v="RM542"/>
    <n v="36"/>
    <x v="2"/>
    <x v="1"/>
    <s v="Non-Travel"/>
    <n v="427"/>
    <x v="0"/>
    <x v="3"/>
    <x v="0"/>
    <x v="0"/>
    <n v="1"/>
    <n v="742"/>
    <x v="3"/>
    <x v="1"/>
    <n v="63"/>
    <n v="4"/>
    <x v="2"/>
    <x v="7"/>
    <x v="3"/>
    <x v="2"/>
    <x v="705"/>
    <x v="2"/>
    <n v="20335"/>
    <n v="9"/>
    <s v="Y"/>
    <s v="No"/>
    <n v="14"/>
    <x v="1"/>
    <n v="1"/>
    <n v="80"/>
    <n v="1"/>
    <n v="10"/>
    <n v="2"/>
    <x v="0"/>
    <n v="0"/>
    <n v="5"/>
    <d v="2026-01-28T00:00:00"/>
    <x v="9"/>
    <s v="2026"/>
    <s v="January"/>
    <n v="5"/>
    <n v="9176"/>
    <n v="0"/>
    <n v="0"/>
    <s v="No"/>
  </r>
  <r>
    <s v="RM570"/>
    <n v="36"/>
    <x v="2"/>
    <x v="1"/>
    <s v="Non-Travel"/>
    <n v="1434"/>
    <x v="1"/>
    <x v="3"/>
    <x v="3"/>
    <x v="0"/>
    <n v="1"/>
    <n v="789"/>
    <x v="3"/>
    <x v="0"/>
    <n v="76"/>
    <n v="2"/>
    <x v="2"/>
    <x v="5"/>
    <x v="3"/>
    <x v="0"/>
    <x v="706"/>
    <x v="1"/>
    <n v="14229"/>
    <n v="1"/>
    <s v="Y"/>
    <s v="No"/>
    <n v="15"/>
    <x v="1"/>
    <n v="2"/>
    <n v="80"/>
    <n v="0"/>
    <n v="10"/>
    <n v="1"/>
    <x v="0"/>
    <n v="0"/>
    <n v="9"/>
    <d v="2026-01-29T00:00:00"/>
    <x v="11"/>
    <s v="2026"/>
    <s v="January"/>
    <n v="9"/>
    <n v="3539"/>
    <n v="9"/>
    <n v="3"/>
    <s v="No"/>
  </r>
  <r>
    <s v="RM594"/>
    <n v="36"/>
    <x v="2"/>
    <x v="1"/>
    <s v="Travel_Rarely"/>
    <n v="676"/>
    <x v="0"/>
    <x v="4"/>
    <x v="0"/>
    <x v="4"/>
    <n v="1"/>
    <n v="823"/>
    <x v="0"/>
    <x v="1"/>
    <n v="35"/>
    <n v="3"/>
    <x v="1"/>
    <x v="4"/>
    <x v="1"/>
    <x v="2"/>
    <x v="449"/>
    <x v="1"/>
    <n v="23361"/>
    <n v="0"/>
    <s v="Y"/>
    <s v="No"/>
    <n v="15"/>
    <x v="1"/>
    <n v="1"/>
    <n v="80"/>
    <n v="1"/>
    <n v="10"/>
    <n v="2"/>
    <x v="0"/>
    <n v="0"/>
    <n v="5"/>
    <d v="2026-01-30T00:00:00"/>
    <x v="35"/>
    <s v="2026"/>
    <s v="January"/>
    <n v="23"/>
    <n v="17549"/>
    <n v="19"/>
    <n v="3"/>
    <s v="No"/>
  </r>
  <r>
    <s v="RM600"/>
    <n v="36"/>
    <x v="2"/>
    <x v="1"/>
    <s v="Travel_Rarely"/>
    <n v="1041"/>
    <x v="3"/>
    <x v="25"/>
    <x v="0"/>
    <x v="5"/>
    <n v="1"/>
    <n v="829"/>
    <x v="0"/>
    <x v="0"/>
    <n v="36"/>
    <n v="3"/>
    <x v="0"/>
    <x v="3"/>
    <x v="1"/>
    <x v="2"/>
    <x v="707"/>
    <x v="0"/>
    <n v="25527"/>
    <n v="4"/>
    <s v="Y"/>
    <s v="No"/>
    <n v="13"/>
    <x v="1"/>
    <n v="2"/>
    <n v="80"/>
    <n v="1"/>
    <n v="8"/>
    <n v="2"/>
    <x v="0"/>
    <n v="0"/>
    <n v="4"/>
    <d v="2026-01-31T00:00:00"/>
    <x v="9"/>
    <s v="2026"/>
    <s v="January"/>
    <n v="36"/>
    <n v="14972"/>
    <n v="19"/>
    <n v="13"/>
    <s v="No"/>
  </r>
  <r>
    <s v="RM622"/>
    <n v="36"/>
    <x v="2"/>
    <x v="1"/>
    <s v="Travel_Rarely"/>
    <n v="928"/>
    <x v="1"/>
    <x v="4"/>
    <x v="1"/>
    <x v="0"/>
    <n v="1"/>
    <n v="857"/>
    <x v="2"/>
    <x v="0"/>
    <n v="56"/>
    <n v="3"/>
    <x v="1"/>
    <x v="5"/>
    <x v="2"/>
    <x v="2"/>
    <x v="708"/>
    <x v="1"/>
    <n v="2823"/>
    <n v="1"/>
    <s v="Y"/>
    <s v="Yes"/>
    <n v="14"/>
    <x v="1"/>
    <n v="4"/>
    <n v="80"/>
    <n v="1"/>
    <n v="18"/>
    <n v="1"/>
    <x v="3"/>
    <n v="4"/>
    <n v="11"/>
    <d v="2026-02-01T00:00:00"/>
    <x v="8"/>
    <s v="2026"/>
    <s v="February"/>
    <n v="2"/>
    <n v="7306"/>
    <n v="0"/>
    <n v="0"/>
    <s v="No"/>
  </r>
  <r>
    <s v="RM634"/>
    <n v="36"/>
    <x v="2"/>
    <x v="1"/>
    <s v="Travel_Rarely"/>
    <n v="1278"/>
    <x v="3"/>
    <x v="3"/>
    <x v="0"/>
    <x v="0"/>
    <n v="1"/>
    <n v="878"/>
    <x v="3"/>
    <x v="0"/>
    <n v="77"/>
    <n v="2"/>
    <x v="0"/>
    <x v="3"/>
    <x v="3"/>
    <x v="2"/>
    <x v="516"/>
    <x v="0"/>
    <n v="8635"/>
    <n v="0"/>
    <s v="Y"/>
    <s v="No"/>
    <n v="21"/>
    <x v="2"/>
    <n v="3"/>
    <n v="80"/>
    <n v="0"/>
    <n v="6"/>
    <n v="3"/>
    <x v="0"/>
    <n v="0"/>
    <n v="3"/>
    <d v="2026-02-02T00:00:00"/>
    <x v="27"/>
    <s v="2026"/>
    <s v="February"/>
    <n v="20"/>
    <n v="8540"/>
    <n v="3"/>
    <n v="3"/>
    <s v="No"/>
  </r>
  <r>
    <s v="RM665"/>
    <n v="36"/>
    <x v="2"/>
    <x v="1"/>
    <s v="Travel_Rarely"/>
    <n v="1425"/>
    <x v="0"/>
    <x v="5"/>
    <x v="2"/>
    <x v="0"/>
    <n v="1"/>
    <n v="924"/>
    <x v="0"/>
    <x v="0"/>
    <n v="68"/>
    <n v="3"/>
    <x v="1"/>
    <x v="6"/>
    <x v="2"/>
    <x v="2"/>
    <x v="709"/>
    <x v="1"/>
    <n v="4821"/>
    <n v="0"/>
    <s v="Y"/>
    <s v="Yes"/>
    <n v="17"/>
    <x v="1"/>
    <n v="1"/>
    <n v="80"/>
    <n v="1"/>
    <n v="17"/>
    <n v="2"/>
    <x v="3"/>
    <n v="4"/>
    <n v="11"/>
    <d v="2026-02-03T00:00:00"/>
    <x v="40"/>
    <s v="2026"/>
    <s v="February"/>
    <n v="13"/>
    <n v="13645"/>
    <n v="10"/>
    <n v="1"/>
    <s v="No"/>
  </r>
  <r>
    <s v="RM681"/>
    <n v="36"/>
    <x v="2"/>
    <x v="1"/>
    <s v="Travel_Rarely"/>
    <n v="188"/>
    <x v="0"/>
    <x v="17"/>
    <x v="3"/>
    <x v="4"/>
    <n v="1"/>
    <n v="949"/>
    <x v="2"/>
    <x v="0"/>
    <n v="65"/>
    <n v="3"/>
    <x v="0"/>
    <x v="2"/>
    <x v="2"/>
    <x v="0"/>
    <x v="710"/>
    <x v="0"/>
    <n v="23293"/>
    <n v="2"/>
    <s v="Y"/>
    <s v="No"/>
    <n v="18"/>
    <x v="1"/>
    <n v="3"/>
    <n v="80"/>
    <n v="0"/>
    <n v="8"/>
    <n v="6"/>
    <x v="0"/>
    <n v="0"/>
    <n v="1"/>
    <d v="2026-02-04T00:00:00"/>
    <x v="0"/>
    <s v="2026"/>
    <s v="February"/>
    <n v="4"/>
    <n v="7068"/>
    <n v="1"/>
    <n v="0"/>
    <s v="Yes"/>
  </r>
  <r>
    <s v="RM688"/>
    <n v="36"/>
    <x v="2"/>
    <x v="1"/>
    <s v="Travel_Rarely"/>
    <n v="938"/>
    <x v="0"/>
    <x v="7"/>
    <x v="3"/>
    <x v="1"/>
    <n v="1"/>
    <n v="958"/>
    <x v="0"/>
    <x v="0"/>
    <n v="79"/>
    <n v="3"/>
    <x v="0"/>
    <x v="0"/>
    <x v="0"/>
    <x v="0"/>
    <x v="711"/>
    <x v="0"/>
    <n v="12287"/>
    <n v="4"/>
    <s v="Y"/>
    <s v="No"/>
    <n v="21"/>
    <x v="2"/>
    <n v="3"/>
    <n v="80"/>
    <n v="0"/>
    <n v="16"/>
    <n v="6"/>
    <x v="0"/>
    <n v="3"/>
    <n v="9"/>
    <d v="2026-02-05T00:00:00"/>
    <x v="25"/>
    <s v="2026"/>
    <s v="February"/>
    <n v="0"/>
    <n v="19383"/>
    <n v="0"/>
    <n v="0"/>
    <s v="Yes"/>
  </r>
  <r>
    <s v="RM694"/>
    <n v="36"/>
    <x v="2"/>
    <x v="0"/>
    <s v="Travel_Rarely"/>
    <n v="530"/>
    <x v="1"/>
    <x v="0"/>
    <x v="2"/>
    <x v="0"/>
    <n v="1"/>
    <n v="967"/>
    <x v="0"/>
    <x v="0"/>
    <n v="51"/>
    <n v="2"/>
    <x v="2"/>
    <x v="5"/>
    <x v="2"/>
    <x v="2"/>
    <x v="712"/>
    <x v="2"/>
    <n v="5518"/>
    <n v="1"/>
    <s v="Y"/>
    <s v="Yes"/>
    <n v="11"/>
    <x v="1"/>
    <n v="1"/>
    <n v="80"/>
    <n v="1"/>
    <n v="16"/>
    <n v="6"/>
    <x v="0"/>
    <n v="3"/>
    <n v="7"/>
    <d v="2026-02-06T00:00:00"/>
    <x v="6"/>
    <s v="2026"/>
    <s v="February"/>
    <n v="3"/>
    <n v="5455"/>
    <n v="0"/>
    <n v="0"/>
    <s v="No"/>
  </r>
  <r>
    <s v="RM709"/>
    <n v="36"/>
    <x v="2"/>
    <x v="1"/>
    <s v="Non-Travel"/>
    <n v="1229"/>
    <x v="1"/>
    <x v="3"/>
    <x v="3"/>
    <x v="3"/>
    <n v="1"/>
    <n v="990"/>
    <x v="3"/>
    <x v="0"/>
    <n v="84"/>
    <n v="3"/>
    <x v="1"/>
    <x v="5"/>
    <x v="2"/>
    <x v="1"/>
    <x v="713"/>
    <x v="1"/>
    <n v="25952"/>
    <n v="4"/>
    <s v="Y"/>
    <s v="No"/>
    <n v="13"/>
    <x v="1"/>
    <n v="4"/>
    <n v="80"/>
    <n v="2"/>
    <n v="12"/>
    <n v="3"/>
    <x v="0"/>
    <n v="0"/>
    <n v="7"/>
    <d v="2026-02-07T00:00:00"/>
    <x v="37"/>
    <s v="2026"/>
    <s v="February"/>
    <n v="8"/>
    <n v="15535"/>
    <n v="0"/>
    <n v="0"/>
    <s v="No"/>
  </r>
  <r>
    <s v="RM753"/>
    <n v="36"/>
    <x v="2"/>
    <x v="0"/>
    <s v="Travel_Rarely"/>
    <n v="885"/>
    <x v="0"/>
    <x v="18"/>
    <x v="3"/>
    <x v="0"/>
    <n v="1"/>
    <n v="1042"/>
    <x v="0"/>
    <x v="1"/>
    <n v="43"/>
    <n v="4"/>
    <x v="0"/>
    <x v="0"/>
    <x v="3"/>
    <x v="0"/>
    <x v="465"/>
    <x v="0"/>
    <n v="8269"/>
    <n v="1"/>
    <s v="Y"/>
    <s v="No"/>
    <n v="16"/>
    <x v="1"/>
    <n v="3"/>
    <n v="80"/>
    <n v="0"/>
    <n v="18"/>
    <n v="1"/>
    <x v="0"/>
    <n v="15"/>
    <n v="14"/>
    <d v="2026-02-08T00:00:00"/>
    <x v="22"/>
    <s v="2026"/>
    <s v="February"/>
    <n v="30"/>
    <n v="22255"/>
    <n v="29"/>
    <n v="12"/>
    <s v="No"/>
  </r>
  <r>
    <s v="RM762"/>
    <n v="36"/>
    <x v="2"/>
    <x v="0"/>
    <s v="Travel_Rarely"/>
    <n v="660"/>
    <x v="0"/>
    <x v="14"/>
    <x v="0"/>
    <x v="4"/>
    <n v="1"/>
    <n v="1052"/>
    <x v="3"/>
    <x v="0"/>
    <n v="81"/>
    <n v="3"/>
    <x v="1"/>
    <x v="0"/>
    <x v="0"/>
    <x v="1"/>
    <x v="714"/>
    <x v="0"/>
    <n v="7858"/>
    <n v="7"/>
    <s v="Y"/>
    <s v="No"/>
    <n v="14"/>
    <x v="1"/>
    <n v="2"/>
    <n v="80"/>
    <n v="1"/>
    <n v="9"/>
    <n v="3"/>
    <x v="3"/>
    <n v="0"/>
    <n v="0"/>
    <d v="2026-02-09T00:00:00"/>
    <x v="4"/>
    <s v="2026"/>
    <s v="February"/>
    <n v="5"/>
    <n v="15772"/>
    <n v="2"/>
    <n v="2"/>
    <s v="Yes"/>
  </r>
  <r>
    <s v="RM774"/>
    <n v="36"/>
    <x v="2"/>
    <x v="1"/>
    <s v="Travel_Rarely"/>
    <n v="796"/>
    <x v="0"/>
    <x v="15"/>
    <x v="4"/>
    <x v="1"/>
    <n v="1"/>
    <n v="1073"/>
    <x v="1"/>
    <x v="1"/>
    <n v="51"/>
    <n v="2"/>
    <x v="2"/>
    <x v="4"/>
    <x v="2"/>
    <x v="0"/>
    <x v="715"/>
    <x v="1"/>
    <n v="15669"/>
    <n v="0"/>
    <s v="Y"/>
    <s v="No"/>
    <n v="11"/>
    <x v="1"/>
    <n v="2"/>
    <n v="80"/>
    <n v="0"/>
    <n v="15"/>
    <n v="2"/>
    <x v="3"/>
    <n v="7"/>
    <n v="8"/>
    <d v="2026-02-10T00:00:00"/>
    <x v="28"/>
    <s v="2026"/>
    <s v="February"/>
    <n v="7"/>
    <n v="14473"/>
    <n v="5"/>
    <n v="1"/>
    <s v="No"/>
  </r>
  <r>
    <s v="RM818"/>
    <n v="36"/>
    <x v="2"/>
    <x v="1"/>
    <s v="Non-Travel"/>
    <n v="217"/>
    <x v="0"/>
    <x v="16"/>
    <x v="3"/>
    <x v="0"/>
    <n v="1"/>
    <n v="1133"/>
    <x v="3"/>
    <x v="0"/>
    <n v="78"/>
    <n v="3"/>
    <x v="1"/>
    <x v="4"/>
    <x v="2"/>
    <x v="0"/>
    <x v="716"/>
    <x v="1"/>
    <n v="23238"/>
    <n v="2"/>
    <s v="Y"/>
    <s v="No"/>
    <n v="20"/>
    <x v="2"/>
    <n v="1"/>
    <n v="80"/>
    <n v="0"/>
    <n v="18"/>
    <n v="0"/>
    <x v="0"/>
    <n v="0"/>
    <n v="9"/>
    <d v="2026-02-11T00:00:00"/>
    <x v="27"/>
    <s v="2026"/>
    <s v="February"/>
    <n v="9"/>
    <n v="4075"/>
    <n v="8"/>
    <n v="0"/>
    <s v="No"/>
  </r>
  <r>
    <s v="RM874"/>
    <n v="36"/>
    <x v="2"/>
    <x v="1"/>
    <s v="Travel_Rarely"/>
    <n v="917"/>
    <x v="0"/>
    <x v="11"/>
    <x v="3"/>
    <x v="0"/>
    <n v="1"/>
    <n v="1221"/>
    <x v="0"/>
    <x v="0"/>
    <n v="60"/>
    <n v="1"/>
    <x v="0"/>
    <x v="0"/>
    <x v="0"/>
    <x v="1"/>
    <x v="130"/>
    <x v="0"/>
    <n v="6865"/>
    <n v="1"/>
    <s v="Y"/>
    <s v="No"/>
    <n v="14"/>
    <x v="1"/>
    <n v="3"/>
    <n v="80"/>
    <n v="1"/>
    <n v="7"/>
    <n v="4"/>
    <x v="0"/>
    <n v="1"/>
    <n v="7"/>
    <d v="2026-02-12T00:00:00"/>
    <x v="33"/>
    <s v="2026"/>
    <s v="February"/>
    <n v="10"/>
    <n v="12017"/>
    <n v="1"/>
    <n v="1"/>
    <s v="No"/>
  </r>
  <r>
    <s v="RM883"/>
    <n v="36"/>
    <x v="2"/>
    <x v="0"/>
    <s v="Travel_Rarely"/>
    <n v="363"/>
    <x v="0"/>
    <x v="4"/>
    <x v="0"/>
    <x v="3"/>
    <n v="1"/>
    <n v="1237"/>
    <x v="0"/>
    <x v="1"/>
    <n v="77"/>
    <n v="1"/>
    <x v="2"/>
    <x v="4"/>
    <x v="3"/>
    <x v="1"/>
    <x v="717"/>
    <x v="2"/>
    <n v="4235"/>
    <n v="2"/>
    <s v="Y"/>
    <s v="Yes"/>
    <n v="21"/>
    <x v="2"/>
    <n v="3"/>
    <n v="80"/>
    <n v="1"/>
    <n v="17"/>
    <n v="2"/>
    <x v="0"/>
    <n v="7"/>
    <n v="7"/>
    <d v="2026-02-13T00:00:00"/>
    <x v="16"/>
    <s v="2026"/>
    <s v="February"/>
    <n v="15"/>
    <n v="10186"/>
    <n v="3"/>
    <n v="1"/>
    <s v="No"/>
  </r>
  <r>
    <s v="RM901"/>
    <n v="36"/>
    <x v="2"/>
    <x v="1"/>
    <s v="Travel_Frequently"/>
    <n v="469"/>
    <x v="0"/>
    <x v="0"/>
    <x v="0"/>
    <x v="3"/>
    <n v="1"/>
    <n v="1257"/>
    <x v="0"/>
    <x v="0"/>
    <n v="46"/>
    <n v="3"/>
    <x v="0"/>
    <x v="2"/>
    <x v="1"/>
    <x v="2"/>
    <x v="718"/>
    <x v="0"/>
    <n v="9256"/>
    <n v="1"/>
    <s v="Y"/>
    <s v="No"/>
    <n v="12"/>
    <x v="1"/>
    <n v="3"/>
    <n v="80"/>
    <n v="0"/>
    <n v="12"/>
    <n v="2"/>
    <x v="3"/>
    <n v="0"/>
    <n v="7"/>
    <d v="2026-02-14T00:00:00"/>
    <x v="27"/>
    <s v="2026"/>
    <s v="February"/>
    <n v="16"/>
    <n v="7278"/>
    <n v="4"/>
    <n v="0"/>
    <s v="No"/>
  </r>
  <r>
    <s v="RM928"/>
    <n v="36"/>
    <x v="2"/>
    <x v="0"/>
    <s v="Travel_Rarely"/>
    <n v="429"/>
    <x v="0"/>
    <x v="7"/>
    <x v="3"/>
    <x v="0"/>
    <n v="1"/>
    <n v="1294"/>
    <x v="0"/>
    <x v="1"/>
    <n v="53"/>
    <n v="3"/>
    <x v="1"/>
    <x v="4"/>
    <x v="1"/>
    <x v="0"/>
    <x v="719"/>
    <x v="1"/>
    <n v="2323"/>
    <n v="9"/>
    <s v="Y"/>
    <s v="Yes"/>
    <n v="11"/>
    <x v="1"/>
    <n v="4"/>
    <n v="80"/>
    <n v="0"/>
    <n v="18"/>
    <n v="2"/>
    <x v="0"/>
    <n v="5"/>
    <n v="12"/>
    <d v="2026-02-15T00:00:00"/>
    <x v="20"/>
    <s v="2026"/>
    <s v="February"/>
    <n v="3"/>
    <n v="21830"/>
    <n v="2"/>
    <n v="1"/>
    <s v="No"/>
  </r>
  <r>
    <s v="RM943"/>
    <n v="36"/>
    <x v="2"/>
    <x v="1"/>
    <s v="Travel_Rarely"/>
    <n v="325"/>
    <x v="0"/>
    <x v="1"/>
    <x v="3"/>
    <x v="3"/>
    <n v="1"/>
    <n v="1312"/>
    <x v="1"/>
    <x v="1"/>
    <n v="63"/>
    <n v="3"/>
    <x v="2"/>
    <x v="6"/>
    <x v="0"/>
    <x v="2"/>
    <x v="720"/>
    <x v="1"/>
    <n v="5747"/>
    <n v="3"/>
    <s v="Y"/>
    <s v="No"/>
    <n v="12"/>
    <x v="1"/>
    <n v="1"/>
    <n v="80"/>
    <n v="0"/>
    <n v="10"/>
    <n v="0"/>
    <x v="0"/>
    <n v="1"/>
    <n v="7"/>
    <d v="2026-02-16T00:00:00"/>
    <x v="16"/>
    <s v="2026"/>
    <s v="February"/>
    <n v="1"/>
    <n v="23235"/>
    <n v="0"/>
    <n v="0"/>
    <s v="No"/>
  </r>
  <r>
    <s v="RM969"/>
    <n v="36"/>
    <x v="2"/>
    <x v="1"/>
    <s v="Travel_Frequently"/>
    <n v="607"/>
    <x v="1"/>
    <x v="17"/>
    <x v="0"/>
    <x v="2"/>
    <n v="1"/>
    <n v="1362"/>
    <x v="3"/>
    <x v="1"/>
    <n v="83"/>
    <n v="4"/>
    <x v="1"/>
    <x v="5"/>
    <x v="3"/>
    <x v="2"/>
    <x v="721"/>
    <x v="0"/>
    <n v="2261"/>
    <n v="2"/>
    <s v="Y"/>
    <s v="No"/>
    <n v="16"/>
    <x v="1"/>
    <n v="4"/>
    <n v="80"/>
    <n v="1"/>
    <n v="17"/>
    <n v="2"/>
    <x v="3"/>
    <n v="6"/>
    <n v="13"/>
    <d v="2026-02-17T00:00:00"/>
    <x v="20"/>
    <s v="2026"/>
    <s v="February"/>
    <n v="20"/>
    <n v="17442"/>
    <n v="17"/>
    <n v="14"/>
    <s v="No"/>
  </r>
  <r>
    <s v="RM1012"/>
    <n v="36"/>
    <x v="2"/>
    <x v="0"/>
    <s v="Travel_Rarely"/>
    <n v="1174"/>
    <x v="1"/>
    <x v="0"/>
    <x v="3"/>
    <x v="2"/>
    <n v="1"/>
    <n v="1425"/>
    <x v="3"/>
    <x v="1"/>
    <n v="99"/>
    <n v="3"/>
    <x v="1"/>
    <x v="5"/>
    <x v="1"/>
    <x v="0"/>
    <x v="722"/>
    <x v="1"/>
    <n v="20763"/>
    <n v="3"/>
    <s v="Y"/>
    <s v="Yes"/>
    <n v="16"/>
    <x v="1"/>
    <n v="4"/>
    <n v="80"/>
    <n v="0"/>
    <n v="15"/>
    <n v="3"/>
    <x v="0"/>
    <n v="0"/>
    <n v="1"/>
    <d v="2026-02-18T00:00:00"/>
    <x v="6"/>
    <s v="2026"/>
    <s v="February"/>
    <n v="4"/>
    <n v="8588"/>
    <n v="0"/>
    <n v="0"/>
    <s v="No"/>
  </r>
  <r>
    <s v="RM1019"/>
    <n v="36"/>
    <x v="2"/>
    <x v="1"/>
    <s v="Travel_Rarely"/>
    <n v="172"/>
    <x v="0"/>
    <x v="12"/>
    <x v="3"/>
    <x v="0"/>
    <n v="1"/>
    <n v="1435"/>
    <x v="3"/>
    <x v="0"/>
    <n v="37"/>
    <n v="2"/>
    <x v="1"/>
    <x v="0"/>
    <x v="2"/>
    <x v="0"/>
    <x v="723"/>
    <x v="1"/>
    <n v="22604"/>
    <n v="1"/>
    <s v="Y"/>
    <s v="No"/>
    <n v="16"/>
    <x v="1"/>
    <n v="3"/>
    <n v="80"/>
    <n v="0"/>
    <n v="10"/>
    <n v="2"/>
    <x v="3"/>
    <n v="1"/>
    <n v="8"/>
    <d v="2026-02-19T00:00:00"/>
    <x v="34"/>
    <s v="2026"/>
    <s v="February"/>
    <n v="0"/>
    <n v="10955"/>
    <n v="0"/>
    <n v="0"/>
    <s v="No"/>
  </r>
  <r>
    <s v="RM1020"/>
    <n v="36"/>
    <x v="2"/>
    <x v="1"/>
    <s v="Travel_Rarely"/>
    <n v="329"/>
    <x v="1"/>
    <x v="18"/>
    <x v="3"/>
    <x v="2"/>
    <n v="1"/>
    <n v="1436"/>
    <x v="0"/>
    <x v="1"/>
    <n v="98"/>
    <n v="2"/>
    <x v="1"/>
    <x v="5"/>
    <x v="3"/>
    <x v="2"/>
    <x v="724"/>
    <x v="1"/>
    <n v="13494"/>
    <n v="4"/>
    <s v="Y"/>
    <s v="No"/>
    <n v="13"/>
    <x v="1"/>
    <n v="1"/>
    <n v="80"/>
    <n v="2"/>
    <n v="11"/>
    <n v="3"/>
    <x v="3"/>
    <n v="0"/>
    <n v="2"/>
    <d v="2026-02-20T00:00:00"/>
    <x v="16"/>
    <s v="2026"/>
    <s v="February"/>
    <n v="11"/>
    <n v="19658"/>
    <n v="11"/>
    <n v="5"/>
    <s v="No"/>
  </r>
  <r>
    <s v="RM1103"/>
    <n v="36"/>
    <x v="2"/>
    <x v="1"/>
    <s v="Travel_Rarely"/>
    <n v="1157"/>
    <x v="1"/>
    <x v="7"/>
    <x v="3"/>
    <x v="0"/>
    <n v="1"/>
    <n v="1556"/>
    <x v="0"/>
    <x v="0"/>
    <n v="70"/>
    <n v="3"/>
    <x v="0"/>
    <x v="1"/>
    <x v="2"/>
    <x v="0"/>
    <x v="725"/>
    <x v="0"/>
    <n v="17001"/>
    <n v="3"/>
    <s v="Y"/>
    <s v="Yes"/>
    <n v="21"/>
    <x v="2"/>
    <n v="4"/>
    <n v="80"/>
    <n v="0"/>
    <n v="7"/>
    <n v="3"/>
    <x v="3"/>
    <n v="1"/>
    <n v="2"/>
    <d v="2026-02-21T00:00:00"/>
    <x v="12"/>
    <s v="2026"/>
    <s v="February"/>
    <n v="13"/>
    <n v="5408"/>
    <n v="3"/>
    <n v="0"/>
    <s v="No"/>
  </r>
  <r>
    <s v="RM1122"/>
    <n v="36"/>
    <x v="2"/>
    <x v="1"/>
    <s v="Travel_Rarely"/>
    <n v="884"/>
    <x v="1"/>
    <x v="4"/>
    <x v="3"/>
    <x v="0"/>
    <n v="1"/>
    <n v="1585"/>
    <x v="2"/>
    <x v="1"/>
    <n v="73"/>
    <n v="3"/>
    <x v="1"/>
    <x v="5"/>
    <x v="0"/>
    <x v="0"/>
    <x v="726"/>
    <x v="1"/>
    <n v="21447"/>
    <n v="6"/>
    <s v="Y"/>
    <s v="No"/>
    <n v="13"/>
    <x v="1"/>
    <n v="1"/>
    <n v="80"/>
    <n v="0"/>
    <n v="15"/>
    <n v="5"/>
    <x v="0"/>
    <n v="0"/>
    <n v="0"/>
    <d v="2026-02-22T00:00:00"/>
    <x v="12"/>
    <s v="2026"/>
    <s v="February"/>
    <n v="5"/>
    <n v="18738"/>
    <n v="4"/>
    <n v="4"/>
    <s v="Yes"/>
  </r>
  <r>
    <s v="RM1129"/>
    <n v="36"/>
    <x v="2"/>
    <x v="1"/>
    <s v="Travel_Frequently"/>
    <n v="1302"/>
    <x v="0"/>
    <x v="11"/>
    <x v="3"/>
    <x v="0"/>
    <n v="1"/>
    <n v="1594"/>
    <x v="3"/>
    <x v="0"/>
    <n v="80"/>
    <n v="4"/>
    <x v="1"/>
    <x v="0"/>
    <x v="3"/>
    <x v="2"/>
    <x v="727"/>
    <x v="1"/>
    <n v="19711"/>
    <n v="3"/>
    <s v="Y"/>
    <s v="Yes"/>
    <n v="13"/>
    <x v="1"/>
    <n v="4"/>
    <n v="80"/>
    <n v="1"/>
    <n v="9"/>
    <n v="3"/>
    <x v="0"/>
    <n v="0"/>
    <n v="2"/>
    <d v="2026-02-23T00:00:00"/>
    <x v="2"/>
    <s v="2026"/>
    <s v="February"/>
    <n v="8"/>
    <n v="7713"/>
    <n v="3"/>
    <n v="0"/>
    <s v="No"/>
  </r>
  <r>
    <s v="RM1146"/>
    <n v="36"/>
    <x v="2"/>
    <x v="0"/>
    <s v="Travel_Rarely"/>
    <n v="559"/>
    <x v="0"/>
    <x v="15"/>
    <x v="3"/>
    <x v="0"/>
    <n v="1"/>
    <n v="1614"/>
    <x v="0"/>
    <x v="1"/>
    <n v="76"/>
    <n v="3"/>
    <x v="1"/>
    <x v="4"/>
    <x v="0"/>
    <x v="2"/>
    <x v="728"/>
    <x v="0"/>
    <n v="12421"/>
    <n v="9"/>
    <s v="Y"/>
    <s v="Yes"/>
    <n v="12"/>
    <x v="1"/>
    <n v="2"/>
    <n v="80"/>
    <n v="2"/>
    <n v="7"/>
    <n v="2"/>
    <x v="0"/>
    <n v="1"/>
    <n v="1"/>
    <d v="2026-02-24T00:00:00"/>
    <x v="25"/>
    <s v="2026"/>
    <s v="February"/>
    <n v="0"/>
    <n v="12186"/>
    <n v="0"/>
    <n v="0"/>
    <s v="Yes"/>
  </r>
  <r>
    <s v="RM1174"/>
    <n v="36"/>
    <x v="2"/>
    <x v="1"/>
    <s v="Travel_Rarely"/>
    <n v="711"/>
    <x v="0"/>
    <x v="2"/>
    <x v="3"/>
    <x v="0"/>
    <n v="1"/>
    <n v="1651"/>
    <x v="2"/>
    <x v="1"/>
    <n v="42"/>
    <n v="3"/>
    <x v="2"/>
    <x v="6"/>
    <x v="3"/>
    <x v="2"/>
    <x v="729"/>
    <x v="1"/>
    <n v="22792"/>
    <n v="4"/>
    <s v="Y"/>
    <s v="No"/>
    <n v="12"/>
    <x v="1"/>
    <n v="3"/>
    <n v="80"/>
    <n v="2"/>
    <n v="9"/>
    <n v="6"/>
    <x v="0"/>
    <n v="0"/>
    <n v="2"/>
    <d v="2026-02-25T00:00:00"/>
    <x v="28"/>
    <s v="2026"/>
    <s v="February"/>
    <n v="14"/>
    <n v="12773"/>
    <n v="13"/>
    <n v="5"/>
    <s v="Yes"/>
  </r>
  <r>
    <s v="RM1181"/>
    <n v="36"/>
    <x v="2"/>
    <x v="1"/>
    <s v="Travel_Rarely"/>
    <n v="311"/>
    <x v="0"/>
    <x v="17"/>
    <x v="0"/>
    <x v="0"/>
    <n v="1"/>
    <n v="1659"/>
    <x v="3"/>
    <x v="0"/>
    <n v="77"/>
    <n v="3"/>
    <x v="0"/>
    <x v="0"/>
    <x v="1"/>
    <x v="0"/>
    <x v="730"/>
    <x v="0"/>
    <n v="10950"/>
    <n v="2"/>
    <s v="Y"/>
    <s v="No"/>
    <n v="11"/>
    <x v="1"/>
    <n v="3"/>
    <n v="80"/>
    <n v="0"/>
    <n v="15"/>
    <n v="4"/>
    <x v="0"/>
    <n v="1"/>
    <n v="3"/>
    <d v="2026-02-26T00:00:00"/>
    <x v="23"/>
    <s v="2026"/>
    <s v="February"/>
    <n v="0"/>
    <n v="21674"/>
    <n v="0"/>
    <n v="0"/>
    <s v="No"/>
  </r>
  <r>
    <s v="RM1183"/>
    <n v="36"/>
    <x v="2"/>
    <x v="1"/>
    <s v="Non-Travel"/>
    <n v="894"/>
    <x v="0"/>
    <x v="4"/>
    <x v="3"/>
    <x v="1"/>
    <n v="1"/>
    <n v="1662"/>
    <x v="1"/>
    <x v="1"/>
    <n v="33"/>
    <n v="2"/>
    <x v="1"/>
    <x v="4"/>
    <x v="0"/>
    <x v="2"/>
    <x v="731"/>
    <x v="0"/>
    <n v="15411"/>
    <n v="0"/>
    <s v="Y"/>
    <s v="No"/>
    <n v="15"/>
    <x v="1"/>
    <n v="3"/>
    <n v="80"/>
    <n v="0"/>
    <n v="4"/>
    <n v="6"/>
    <x v="0"/>
    <n v="1"/>
    <n v="2"/>
    <d v="2026-02-27T00:00:00"/>
    <x v="20"/>
    <s v="2026"/>
    <s v="February"/>
    <n v="8"/>
    <n v="20453"/>
    <n v="4"/>
    <n v="1"/>
    <s v="No"/>
  </r>
  <r>
    <s v="RM1184"/>
    <n v="36"/>
    <x v="2"/>
    <x v="1"/>
    <s v="Travel_Rarely"/>
    <n v="1040"/>
    <x v="0"/>
    <x v="0"/>
    <x v="1"/>
    <x v="0"/>
    <n v="1"/>
    <n v="1664"/>
    <x v="1"/>
    <x v="0"/>
    <n v="79"/>
    <n v="4"/>
    <x v="1"/>
    <x v="6"/>
    <x v="3"/>
    <x v="1"/>
    <x v="732"/>
    <x v="1"/>
    <n v="26308"/>
    <n v="6"/>
    <s v="Y"/>
    <s v="No"/>
    <n v="20"/>
    <x v="2"/>
    <n v="1"/>
    <n v="80"/>
    <n v="1"/>
    <n v="13"/>
    <n v="3"/>
    <x v="0"/>
    <n v="0"/>
    <n v="4"/>
    <d v="2026-02-28T00:00:00"/>
    <x v="10"/>
    <s v="2026"/>
    <s v="February"/>
    <n v="1"/>
    <n v="3365"/>
    <n v="1"/>
    <n v="1"/>
    <s v="No"/>
  </r>
  <r>
    <s v="RM1200"/>
    <n v="36"/>
    <x v="2"/>
    <x v="1"/>
    <s v="Travel_Rarely"/>
    <n v="1351"/>
    <x v="0"/>
    <x v="20"/>
    <x v="3"/>
    <x v="0"/>
    <n v="1"/>
    <n v="1682"/>
    <x v="3"/>
    <x v="0"/>
    <n v="80"/>
    <n v="3"/>
    <x v="1"/>
    <x v="6"/>
    <x v="0"/>
    <x v="2"/>
    <x v="733"/>
    <x v="1"/>
    <n v="7419"/>
    <n v="6"/>
    <s v="Y"/>
    <s v="No"/>
    <n v="14"/>
    <x v="1"/>
    <n v="2"/>
    <n v="80"/>
    <n v="2"/>
    <n v="10"/>
    <n v="2"/>
    <x v="3"/>
    <n v="0"/>
    <n v="2"/>
    <d v="2026-03-01T00:00:00"/>
    <x v="38"/>
    <s v="2026"/>
    <s v="March"/>
    <n v="1"/>
    <n v="17484"/>
    <n v="1"/>
    <n v="1"/>
    <s v="No"/>
  </r>
  <r>
    <s v="RM1221"/>
    <n v="36"/>
    <x v="2"/>
    <x v="1"/>
    <s v="Travel_Rarely"/>
    <n v="530"/>
    <x v="1"/>
    <x v="7"/>
    <x v="3"/>
    <x v="0"/>
    <n v="1"/>
    <n v="1710"/>
    <x v="0"/>
    <x v="1"/>
    <n v="51"/>
    <n v="3"/>
    <x v="1"/>
    <x v="1"/>
    <x v="2"/>
    <x v="0"/>
    <x v="734"/>
    <x v="0"/>
    <n v="7439"/>
    <n v="3"/>
    <s v="Y"/>
    <s v="No"/>
    <n v="15"/>
    <x v="1"/>
    <n v="3"/>
    <n v="80"/>
    <n v="0"/>
    <n v="17"/>
    <n v="2"/>
    <x v="3"/>
    <n v="6"/>
    <n v="7"/>
    <d v="2026-03-02T00:00:00"/>
    <x v="12"/>
    <s v="2026"/>
    <s v="March"/>
    <n v="6"/>
    <n v="2440"/>
    <n v="3"/>
    <n v="3"/>
    <s v="No"/>
  </r>
  <r>
    <s v="RM1237"/>
    <n v="36"/>
    <x v="2"/>
    <x v="0"/>
    <s v="Travel_Rarely"/>
    <n v="1456"/>
    <x v="1"/>
    <x v="25"/>
    <x v="4"/>
    <x v="2"/>
    <n v="1"/>
    <n v="1733"/>
    <x v="2"/>
    <x v="0"/>
    <n v="96"/>
    <n v="2"/>
    <x v="1"/>
    <x v="5"/>
    <x v="3"/>
    <x v="1"/>
    <x v="735"/>
    <x v="1"/>
    <n v="8658"/>
    <n v="5"/>
    <s v="Y"/>
    <s v="Yes"/>
    <n v="13"/>
    <x v="1"/>
    <n v="2"/>
    <n v="80"/>
    <n v="3"/>
    <n v="16"/>
    <n v="3"/>
    <x v="0"/>
    <n v="2"/>
    <n v="2"/>
    <d v="2026-03-03T00:00:00"/>
    <x v="18"/>
    <s v="2026"/>
    <s v="March"/>
    <n v="9"/>
    <n v="5554"/>
    <n v="2"/>
    <n v="2"/>
    <s v="No"/>
  </r>
  <r>
    <s v="RM1279"/>
    <n v="36"/>
    <x v="2"/>
    <x v="1"/>
    <s v="Travel_Rarely"/>
    <n v="1383"/>
    <x v="0"/>
    <x v="1"/>
    <x v="0"/>
    <x v="0"/>
    <n v="1"/>
    <n v="1790"/>
    <x v="1"/>
    <x v="0"/>
    <n v="90"/>
    <n v="3"/>
    <x v="2"/>
    <x v="6"/>
    <x v="3"/>
    <x v="2"/>
    <x v="736"/>
    <x v="1"/>
    <n v="25949"/>
    <n v="7"/>
    <s v="Y"/>
    <s v="Yes"/>
    <n v="13"/>
    <x v="1"/>
    <n v="4"/>
    <n v="80"/>
    <n v="1"/>
    <n v="15"/>
    <n v="1"/>
    <x v="0"/>
    <n v="5"/>
    <n v="7"/>
    <d v="2026-03-04T00:00:00"/>
    <x v="23"/>
    <s v="2026"/>
    <s v="March"/>
    <n v="12"/>
    <n v="15644"/>
    <n v="8"/>
    <n v="1"/>
    <s v="No"/>
  </r>
  <r>
    <s v="RM1316"/>
    <n v="36"/>
    <x v="2"/>
    <x v="0"/>
    <s v="Travel_Rarely"/>
    <n v="430"/>
    <x v="0"/>
    <x v="7"/>
    <x v="3"/>
    <x v="4"/>
    <n v="1"/>
    <n v="1847"/>
    <x v="1"/>
    <x v="1"/>
    <n v="73"/>
    <n v="3"/>
    <x v="1"/>
    <x v="2"/>
    <x v="1"/>
    <x v="2"/>
    <x v="737"/>
    <x v="1"/>
    <n v="19573"/>
    <n v="4"/>
    <s v="Y"/>
    <s v="Yes"/>
    <n v="22"/>
    <x v="2"/>
    <n v="4"/>
    <n v="80"/>
    <n v="1"/>
    <n v="15"/>
    <n v="2"/>
    <x v="0"/>
    <n v="0"/>
    <n v="0"/>
    <d v="2026-03-05T00:00:00"/>
    <x v="29"/>
    <s v="2026"/>
    <s v="March"/>
    <n v="35"/>
    <n v="9252"/>
    <n v="7"/>
    <n v="1"/>
    <s v="Yes"/>
  </r>
  <r>
    <s v="RM1341"/>
    <n v="36"/>
    <x v="2"/>
    <x v="0"/>
    <s v="Travel_Rarely"/>
    <n v="1266"/>
    <x v="1"/>
    <x v="1"/>
    <x v="3"/>
    <x v="3"/>
    <n v="1"/>
    <n v="1880"/>
    <x v="2"/>
    <x v="1"/>
    <n v="63"/>
    <n v="2"/>
    <x v="1"/>
    <x v="5"/>
    <x v="0"/>
    <x v="2"/>
    <x v="738"/>
    <x v="1"/>
    <n v="6060"/>
    <n v="1"/>
    <s v="Y"/>
    <s v="Yes"/>
    <n v="13"/>
    <x v="1"/>
    <n v="1"/>
    <n v="80"/>
    <n v="1"/>
    <n v="10"/>
    <n v="4"/>
    <x v="0"/>
    <n v="1"/>
    <n v="7"/>
    <d v="2026-03-06T00:00:00"/>
    <x v="19"/>
    <s v="2026"/>
    <s v="March"/>
    <n v="2"/>
    <n v="8618"/>
    <n v="2"/>
    <n v="2"/>
    <s v="No"/>
  </r>
  <r>
    <s v="RM1348"/>
    <n v="36"/>
    <x v="2"/>
    <x v="1"/>
    <s v="Travel_Frequently"/>
    <n v="1213"/>
    <x v="3"/>
    <x v="7"/>
    <x v="2"/>
    <x v="5"/>
    <n v="1"/>
    <n v="1890"/>
    <x v="2"/>
    <x v="0"/>
    <n v="94"/>
    <n v="2"/>
    <x v="1"/>
    <x v="3"/>
    <x v="2"/>
    <x v="0"/>
    <x v="739"/>
    <x v="0"/>
    <n v="4223"/>
    <n v="1"/>
    <s v="Y"/>
    <s v="No"/>
    <n v="21"/>
    <x v="2"/>
    <n v="4"/>
    <n v="80"/>
    <n v="0"/>
    <n v="10"/>
    <n v="2"/>
    <x v="3"/>
    <n v="0"/>
    <n v="8"/>
    <d v="2026-03-07T00:00:00"/>
    <x v="11"/>
    <s v="2026"/>
    <s v="March"/>
    <n v="19"/>
    <n v="19384"/>
    <n v="8"/>
    <n v="6"/>
    <s v="No"/>
  </r>
  <r>
    <s v="RM1356"/>
    <n v="36"/>
    <x v="2"/>
    <x v="1"/>
    <s v="Travel_Rarely"/>
    <n v="335"/>
    <x v="1"/>
    <x v="24"/>
    <x v="1"/>
    <x v="2"/>
    <n v="1"/>
    <n v="1908"/>
    <x v="0"/>
    <x v="0"/>
    <n v="33"/>
    <n v="2"/>
    <x v="1"/>
    <x v="5"/>
    <x v="1"/>
    <x v="2"/>
    <x v="740"/>
    <x v="1"/>
    <n v="16822"/>
    <n v="2"/>
    <s v="Y"/>
    <s v="No"/>
    <n v="16"/>
    <x v="1"/>
    <n v="3"/>
    <n v="80"/>
    <n v="2"/>
    <n v="12"/>
    <n v="1"/>
    <x v="2"/>
    <n v="1"/>
    <n v="3"/>
    <d v="2026-03-08T00:00:00"/>
    <x v="1"/>
    <s v="2026"/>
    <s v="March"/>
    <n v="28"/>
    <n v="4255"/>
    <n v="0"/>
    <n v="0"/>
    <s v="Yes"/>
  </r>
  <r>
    <s v="RM1384"/>
    <n v="36"/>
    <x v="2"/>
    <x v="1"/>
    <s v="Non-Travel"/>
    <n v="1351"/>
    <x v="0"/>
    <x v="9"/>
    <x v="3"/>
    <x v="0"/>
    <n v="1"/>
    <n v="1949"/>
    <x v="3"/>
    <x v="0"/>
    <n v="66"/>
    <n v="4"/>
    <x v="0"/>
    <x v="0"/>
    <x v="1"/>
    <x v="2"/>
    <x v="741"/>
    <x v="0"/>
    <n v="9238"/>
    <n v="1"/>
    <s v="Y"/>
    <s v="No"/>
    <n v="22"/>
    <x v="2"/>
    <n v="2"/>
    <n v="80"/>
    <n v="0"/>
    <n v="5"/>
    <n v="3"/>
    <x v="0"/>
    <n v="0"/>
    <n v="2"/>
    <d v="2026-03-09T00:00:00"/>
    <x v="8"/>
    <s v="2026"/>
    <s v="March"/>
    <n v="1"/>
    <n v="3828"/>
    <n v="1"/>
    <n v="1"/>
    <s v="No"/>
  </r>
  <r>
    <s v="RM1440"/>
    <n v="36"/>
    <x v="2"/>
    <x v="1"/>
    <s v="Travel_Rarely"/>
    <n v="557"/>
    <x v="1"/>
    <x v="0"/>
    <x v="0"/>
    <x v="1"/>
    <n v="1"/>
    <n v="2024"/>
    <x v="3"/>
    <x v="1"/>
    <n v="94"/>
    <n v="2"/>
    <x v="2"/>
    <x v="5"/>
    <x v="2"/>
    <x v="2"/>
    <x v="742"/>
    <x v="1"/>
    <n v="12695"/>
    <n v="0"/>
    <s v="Y"/>
    <s v="No"/>
    <n v="19"/>
    <x v="1"/>
    <n v="3"/>
    <n v="80"/>
    <n v="2"/>
    <n v="10"/>
    <n v="2"/>
    <x v="0"/>
    <n v="3"/>
    <n v="4"/>
    <d v="2026-03-10T00:00:00"/>
    <x v="16"/>
    <s v="2026"/>
    <s v="March"/>
    <n v="25"/>
    <n v="12240"/>
    <n v="1"/>
    <n v="0"/>
    <s v="No"/>
  </r>
  <r>
    <s v="RM1441"/>
    <n v="36"/>
    <x v="2"/>
    <x v="1"/>
    <s v="Travel_Frequently"/>
    <n v="688"/>
    <x v="0"/>
    <x v="12"/>
    <x v="1"/>
    <x v="0"/>
    <n v="1"/>
    <n v="2025"/>
    <x v="1"/>
    <x v="1"/>
    <n v="97"/>
    <n v="3"/>
    <x v="1"/>
    <x v="4"/>
    <x v="1"/>
    <x v="1"/>
    <x v="743"/>
    <x v="1"/>
    <n v="9192"/>
    <n v="7"/>
    <s v="Y"/>
    <s v="No"/>
    <n v="13"/>
    <x v="1"/>
    <n v="2"/>
    <n v="80"/>
    <n v="3"/>
    <n v="18"/>
    <n v="3"/>
    <x v="0"/>
    <n v="0"/>
    <n v="2"/>
    <d v="2026-03-11T00:00:00"/>
    <x v="1"/>
    <s v="2026"/>
    <s v="March"/>
    <n v="22"/>
    <n v="11851"/>
    <n v="21"/>
    <n v="0"/>
    <s v="No"/>
  </r>
  <r>
    <s v="RM1448"/>
    <n v="36"/>
    <x v="2"/>
    <x v="1"/>
    <s v="Non-Travel"/>
    <n v="301"/>
    <x v="1"/>
    <x v="14"/>
    <x v="3"/>
    <x v="2"/>
    <n v="1"/>
    <n v="2036"/>
    <x v="1"/>
    <x v="0"/>
    <n v="88"/>
    <n v="1"/>
    <x v="1"/>
    <x v="5"/>
    <x v="2"/>
    <x v="1"/>
    <x v="744"/>
    <x v="1"/>
    <n v="10436"/>
    <n v="1"/>
    <s v="Y"/>
    <s v="No"/>
    <n v="24"/>
    <x v="2"/>
    <n v="1"/>
    <n v="80"/>
    <n v="1"/>
    <n v="15"/>
    <n v="4"/>
    <x v="3"/>
    <n v="11"/>
    <n v="11"/>
    <d v="2026-03-12T00:00:00"/>
    <x v="9"/>
    <s v="2026"/>
    <s v="March"/>
    <n v="7"/>
    <n v="7191"/>
    <n v="2"/>
    <n v="1"/>
    <s v="No"/>
  </r>
  <r>
    <s v="RM1454"/>
    <n v="36"/>
    <x v="2"/>
    <x v="1"/>
    <s v="Travel_Rarely"/>
    <n v="1120"/>
    <x v="1"/>
    <x v="13"/>
    <x v="3"/>
    <x v="2"/>
    <n v="1"/>
    <n v="2045"/>
    <x v="2"/>
    <x v="1"/>
    <n v="100"/>
    <n v="2"/>
    <x v="1"/>
    <x v="5"/>
    <x v="2"/>
    <x v="2"/>
    <x v="745"/>
    <x v="1"/>
    <n v="14369"/>
    <n v="4"/>
    <s v="Y"/>
    <s v="No"/>
    <n v="13"/>
    <x v="1"/>
    <n v="1"/>
    <n v="80"/>
    <n v="1"/>
    <n v="8"/>
    <n v="2"/>
    <x v="3"/>
    <n v="0"/>
    <n v="0"/>
    <d v="2026-03-13T00:00:00"/>
    <x v="8"/>
    <s v="2026"/>
    <s v="March"/>
    <n v="1"/>
    <n v="14991"/>
    <n v="0"/>
    <n v="0"/>
    <s v="Yes"/>
  </r>
  <r>
    <s v="RM1466"/>
    <n v="36"/>
    <x v="2"/>
    <x v="1"/>
    <s v="Travel_Frequently"/>
    <n v="884"/>
    <x v="0"/>
    <x v="23"/>
    <x v="1"/>
    <x v="1"/>
    <n v="1"/>
    <n v="2061"/>
    <x v="0"/>
    <x v="0"/>
    <n v="41"/>
    <n v="4"/>
    <x v="1"/>
    <x v="0"/>
    <x v="2"/>
    <x v="2"/>
    <x v="746"/>
    <x v="0"/>
    <n v="12290"/>
    <n v="4"/>
    <s v="Y"/>
    <s v="No"/>
    <n v="17"/>
    <x v="1"/>
    <n v="3"/>
    <n v="80"/>
    <n v="1"/>
    <n v="17"/>
    <n v="3"/>
    <x v="0"/>
    <n v="0"/>
    <n v="3"/>
    <d v="2026-03-14T00:00:00"/>
    <x v="36"/>
    <s v="2026"/>
    <s v="March"/>
    <n v="6"/>
    <n v="14177"/>
    <n v="4"/>
    <n v="0"/>
    <s v="Yes"/>
  </r>
  <r>
    <s v="RM1466"/>
    <n v="36"/>
    <x v="2"/>
    <x v="1"/>
    <s v="Travel_Frequently"/>
    <n v="884"/>
    <x v="0"/>
    <x v="23"/>
    <x v="1"/>
    <x v="1"/>
    <n v="1"/>
    <n v="2061"/>
    <x v="0"/>
    <x v="0"/>
    <n v="41"/>
    <n v="4"/>
    <x v="1"/>
    <x v="0"/>
    <x v="2"/>
    <x v="2"/>
    <x v="746"/>
    <x v="0"/>
    <n v="12290"/>
    <n v="4"/>
    <s v="Y"/>
    <s v="No"/>
    <n v="17"/>
    <x v="1"/>
    <n v="3"/>
    <n v="80"/>
    <n v="1"/>
    <n v="17"/>
    <n v="3"/>
    <x v="0"/>
    <n v="0"/>
    <n v="2"/>
    <d v="2026-03-15T00:00:00"/>
    <x v="24"/>
    <s v="2026"/>
    <s v="March"/>
    <n v="9"/>
    <n v="22673"/>
    <n v="4"/>
    <n v="3"/>
    <s v="No"/>
  </r>
  <r>
    <s v="RM003"/>
    <n v="37"/>
    <x v="2"/>
    <x v="0"/>
    <s v="Travel_Rarely"/>
    <n v="1373"/>
    <x v="0"/>
    <x v="7"/>
    <x v="1"/>
    <x v="4"/>
    <n v="1"/>
    <n v="4"/>
    <x v="1"/>
    <x v="0"/>
    <n v="92"/>
    <n v="2"/>
    <x v="0"/>
    <x v="0"/>
    <x v="0"/>
    <x v="0"/>
    <x v="747"/>
    <x v="0"/>
    <n v="2396"/>
    <n v="6"/>
    <s v="Y"/>
    <s v="Yes"/>
    <n v="15"/>
    <x v="1"/>
    <n v="2"/>
    <n v="80"/>
    <n v="0"/>
    <n v="7"/>
    <n v="3"/>
    <x v="0"/>
    <n v="0"/>
    <n v="0"/>
    <d v="2026-03-16T00:00:00"/>
    <x v="1"/>
    <s v="2026"/>
    <s v="March"/>
    <n v="31"/>
    <n v="17088"/>
    <n v="26"/>
    <n v="0"/>
    <s v="No"/>
  </r>
  <r>
    <s v="RM048"/>
    <n v="37"/>
    <x v="2"/>
    <x v="1"/>
    <s v="Travel_Rarely"/>
    <n v="408"/>
    <x v="0"/>
    <x v="19"/>
    <x v="1"/>
    <x v="0"/>
    <n v="1"/>
    <n v="61"/>
    <x v="2"/>
    <x v="0"/>
    <n v="73"/>
    <n v="3"/>
    <x v="0"/>
    <x v="2"/>
    <x v="1"/>
    <x v="2"/>
    <x v="748"/>
    <x v="0"/>
    <n v="10227"/>
    <n v="4"/>
    <s v="Y"/>
    <s v="No"/>
    <n v="21"/>
    <x v="2"/>
    <n v="1"/>
    <n v="80"/>
    <n v="0"/>
    <n v="8"/>
    <n v="1"/>
    <x v="0"/>
    <n v="0"/>
    <n v="0"/>
    <d v="2026-03-17T00:00:00"/>
    <x v="24"/>
    <s v="2026"/>
    <s v="March"/>
    <n v="0"/>
    <n v="22392"/>
    <n v="0"/>
    <n v="0"/>
    <s v="Yes"/>
  </r>
  <r>
    <s v="RM060"/>
    <n v="37"/>
    <x v="2"/>
    <x v="1"/>
    <s v="Travel_Rarely"/>
    <n v="1115"/>
    <x v="0"/>
    <x v="4"/>
    <x v="3"/>
    <x v="0"/>
    <n v="1"/>
    <n v="77"/>
    <x v="3"/>
    <x v="0"/>
    <n v="51"/>
    <n v="2"/>
    <x v="1"/>
    <x v="4"/>
    <x v="0"/>
    <x v="1"/>
    <x v="749"/>
    <x v="1"/>
    <n v="2689"/>
    <n v="1"/>
    <s v="Y"/>
    <s v="No"/>
    <n v="18"/>
    <x v="1"/>
    <n v="3"/>
    <n v="80"/>
    <n v="1"/>
    <n v="7"/>
    <n v="2"/>
    <x v="1"/>
    <n v="0"/>
    <n v="7"/>
    <d v="2026-03-18T00:00:00"/>
    <x v="12"/>
    <s v="2026"/>
    <s v="March"/>
    <n v="2"/>
    <n v="8996"/>
    <n v="0"/>
    <n v="0"/>
    <s v="Yes"/>
  </r>
  <r>
    <s v="RM079"/>
    <n v="37"/>
    <x v="2"/>
    <x v="1"/>
    <s v="Travel_Rarely"/>
    <n v="397"/>
    <x v="0"/>
    <x v="17"/>
    <x v="3"/>
    <x v="1"/>
    <n v="1"/>
    <n v="102"/>
    <x v="3"/>
    <x v="0"/>
    <n v="30"/>
    <n v="3"/>
    <x v="2"/>
    <x v="7"/>
    <x v="0"/>
    <x v="0"/>
    <x v="750"/>
    <x v="2"/>
    <n v="25258"/>
    <n v="4"/>
    <s v="Y"/>
    <s v="No"/>
    <n v="13"/>
    <x v="1"/>
    <n v="1"/>
    <n v="80"/>
    <n v="0"/>
    <n v="16"/>
    <n v="3"/>
    <x v="1"/>
    <n v="0"/>
    <n v="2"/>
    <d v="2026-03-19T00:00:00"/>
    <x v="28"/>
    <s v="2026"/>
    <s v="March"/>
    <n v="25"/>
    <n v="14564"/>
    <n v="9"/>
    <n v="9"/>
    <s v="No"/>
  </r>
  <r>
    <s v="RM101"/>
    <n v="37"/>
    <x v="2"/>
    <x v="0"/>
    <s v="Travel_Rarely"/>
    <n v="807"/>
    <x v="3"/>
    <x v="11"/>
    <x v="3"/>
    <x v="5"/>
    <n v="1"/>
    <n v="133"/>
    <x v="0"/>
    <x v="0"/>
    <n v="63"/>
    <n v="3"/>
    <x v="0"/>
    <x v="3"/>
    <x v="3"/>
    <x v="1"/>
    <x v="64"/>
    <x v="0"/>
    <n v="23648"/>
    <n v="4"/>
    <s v="Y"/>
    <s v="Yes"/>
    <n v="22"/>
    <x v="2"/>
    <n v="4"/>
    <n v="80"/>
    <n v="0"/>
    <n v="7"/>
    <n v="3"/>
    <x v="0"/>
    <n v="0"/>
    <n v="2"/>
    <d v="2026-03-20T00:00:00"/>
    <x v="31"/>
    <s v="2026"/>
    <s v="March"/>
    <n v="0"/>
    <n v="17920"/>
    <n v="0"/>
    <n v="0"/>
    <s v="No"/>
  </r>
  <r>
    <s v="RM105"/>
    <n v="37"/>
    <x v="2"/>
    <x v="1"/>
    <s v="Non-Travel"/>
    <n v="1040"/>
    <x v="0"/>
    <x v="7"/>
    <x v="1"/>
    <x v="0"/>
    <n v="1"/>
    <n v="139"/>
    <x v="0"/>
    <x v="0"/>
    <n v="100"/>
    <n v="2"/>
    <x v="1"/>
    <x v="6"/>
    <x v="2"/>
    <x v="1"/>
    <x v="751"/>
    <x v="1"/>
    <n v="15850"/>
    <n v="5"/>
    <s v="Y"/>
    <s v="No"/>
    <n v="14"/>
    <x v="1"/>
    <n v="4"/>
    <n v="80"/>
    <n v="1"/>
    <n v="17"/>
    <n v="2"/>
    <x v="1"/>
    <n v="0"/>
    <n v="0"/>
    <d v="2026-03-21T00:00:00"/>
    <x v="8"/>
    <s v="2026"/>
    <s v="March"/>
    <n v="1"/>
    <n v="9845"/>
    <n v="0"/>
    <n v="0"/>
    <s v="Yes"/>
  </r>
  <r>
    <s v="RM116"/>
    <n v="37"/>
    <x v="2"/>
    <x v="1"/>
    <s v="Travel_Rarely"/>
    <n v="1189"/>
    <x v="1"/>
    <x v="0"/>
    <x v="0"/>
    <x v="0"/>
    <n v="1"/>
    <n v="152"/>
    <x v="0"/>
    <x v="0"/>
    <n v="87"/>
    <n v="3"/>
    <x v="2"/>
    <x v="5"/>
    <x v="2"/>
    <x v="0"/>
    <x v="752"/>
    <x v="1"/>
    <n v="14506"/>
    <n v="2"/>
    <s v="Y"/>
    <s v="No"/>
    <n v="12"/>
    <x v="1"/>
    <n v="1"/>
    <n v="80"/>
    <n v="0"/>
    <n v="12"/>
    <n v="3"/>
    <x v="0"/>
    <n v="1"/>
    <n v="3"/>
    <d v="2026-03-22T00:00:00"/>
    <x v="18"/>
    <s v="2026"/>
    <s v="March"/>
    <n v="12"/>
    <n v="3249"/>
    <n v="6"/>
    <n v="1"/>
    <s v="No"/>
  </r>
  <r>
    <s v="RM196"/>
    <n v="37"/>
    <x v="2"/>
    <x v="1"/>
    <s v="Travel_Rarely"/>
    <n v="290"/>
    <x v="0"/>
    <x v="8"/>
    <x v="0"/>
    <x v="0"/>
    <n v="1"/>
    <n v="267"/>
    <x v="2"/>
    <x v="0"/>
    <n v="65"/>
    <n v="4"/>
    <x v="0"/>
    <x v="2"/>
    <x v="3"/>
    <x v="2"/>
    <x v="753"/>
    <x v="0"/>
    <n v="22977"/>
    <n v="1"/>
    <s v="Y"/>
    <s v="Yes"/>
    <n v="12"/>
    <x v="1"/>
    <n v="1"/>
    <n v="80"/>
    <n v="1"/>
    <n v="8"/>
    <n v="3"/>
    <x v="3"/>
    <n v="1"/>
    <n v="7"/>
    <d v="2026-03-23T00:00:00"/>
    <x v="18"/>
    <s v="2026"/>
    <s v="March"/>
    <n v="10"/>
    <n v="18947"/>
    <n v="3"/>
    <n v="3"/>
    <s v="No"/>
  </r>
  <r>
    <s v="RM223"/>
    <n v="37"/>
    <x v="2"/>
    <x v="1"/>
    <s v="Travel_Frequently"/>
    <n v="663"/>
    <x v="0"/>
    <x v="13"/>
    <x v="0"/>
    <x v="4"/>
    <n v="1"/>
    <n v="306"/>
    <x v="2"/>
    <x v="0"/>
    <n v="47"/>
    <n v="3"/>
    <x v="2"/>
    <x v="7"/>
    <x v="2"/>
    <x v="1"/>
    <x v="754"/>
    <x v="2"/>
    <n v="10056"/>
    <n v="1"/>
    <s v="Y"/>
    <s v="Yes"/>
    <n v="14"/>
    <x v="1"/>
    <n v="3"/>
    <n v="80"/>
    <n v="3"/>
    <n v="10"/>
    <n v="1"/>
    <x v="0"/>
    <n v="0"/>
    <n v="7"/>
    <d v="2026-03-24T00:00:00"/>
    <x v="27"/>
    <s v="2026"/>
    <s v="March"/>
    <n v="13"/>
    <n v="3355"/>
    <n v="6"/>
    <n v="0"/>
    <s v="No"/>
  </r>
  <r>
    <s v="RM227"/>
    <n v="37"/>
    <x v="2"/>
    <x v="1"/>
    <s v="Travel_Frequently"/>
    <n v="319"/>
    <x v="1"/>
    <x v="12"/>
    <x v="3"/>
    <x v="2"/>
    <n v="1"/>
    <n v="311"/>
    <x v="3"/>
    <x v="0"/>
    <n v="41"/>
    <n v="3"/>
    <x v="0"/>
    <x v="1"/>
    <x v="2"/>
    <x v="1"/>
    <x v="755"/>
    <x v="0"/>
    <n v="2539"/>
    <n v="4"/>
    <s v="Y"/>
    <s v="No"/>
    <n v="17"/>
    <x v="1"/>
    <n v="3"/>
    <n v="80"/>
    <n v="1"/>
    <n v="13"/>
    <n v="2"/>
    <x v="0"/>
    <n v="5"/>
    <n v="8"/>
    <d v="2026-03-25T00:00:00"/>
    <x v="38"/>
    <s v="2026"/>
    <s v="March"/>
    <n v="1"/>
    <n v="22729"/>
    <n v="0"/>
    <n v="0"/>
    <s v="No"/>
  </r>
  <r>
    <s v="RM249"/>
    <n v="37"/>
    <x v="2"/>
    <x v="1"/>
    <s v="Travel_Rarely"/>
    <n v="1017"/>
    <x v="0"/>
    <x v="4"/>
    <x v="1"/>
    <x v="1"/>
    <n v="1"/>
    <n v="340"/>
    <x v="0"/>
    <x v="1"/>
    <n v="83"/>
    <n v="2"/>
    <x v="0"/>
    <x v="2"/>
    <x v="3"/>
    <x v="2"/>
    <x v="756"/>
    <x v="0"/>
    <n v="18697"/>
    <n v="2"/>
    <s v="Y"/>
    <s v="No"/>
    <n v="14"/>
    <x v="1"/>
    <n v="1"/>
    <n v="80"/>
    <n v="1"/>
    <n v="17"/>
    <n v="2"/>
    <x v="3"/>
    <n v="0"/>
    <m/>
    <d v="2026-03-26T00:00:00"/>
    <x v="20"/>
    <s v="2026"/>
    <s v="March"/>
    <n v="21"/>
    <n v="14718"/>
    <n v="3"/>
    <n v="3"/>
    <s v="No"/>
  </r>
  <r>
    <s v="RM251"/>
    <n v="37"/>
    <x v="2"/>
    <x v="0"/>
    <s v="Travel_Frequently"/>
    <n v="504"/>
    <x v="0"/>
    <x v="1"/>
    <x v="0"/>
    <x v="1"/>
    <n v="1"/>
    <n v="342"/>
    <x v="3"/>
    <x v="0"/>
    <n v="61"/>
    <n v="3"/>
    <x v="2"/>
    <x v="4"/>
    <x v="0"/>
    <x v="1"/>
    <x v="757"/>
    <x v="2"/>
    <n v="22573"/>
    <n v="6"/>
    <s v="Y"/>
    <s v="No"/>
    <n v="11"/>
    <x v="1"/>
    <n v="2"/>
    <n v="80"/>
    <n v="2"/>
    <n v="17"/>
    <n v="5"/>
    <x v="0"/>
    <n v="0"/>
    <m/>
    <d v="2026-03-27T00:00:00"/>
    <x v="41"/>
    <s v="2026"/>
    <s v="March"/>
    <n v="18"/>
    <n v="5705"/>
    <n v="18"/>
    <n v="3"/>
    <s v="Yes"/>
  </r>
  <r>
    <s v="RM274"/>
    <n v="37"/>
    <x v="2"/>
    <x v="1"/>
    <s v="Travel_Rarely"/>
    <n v="228"/>
    <x v="1"/>
    <x v="11"/>
    <x v="3"/>
    <x v="1"/>
    <n v="1"/>
    <n v="378"/>
    <x v="0"/>
    <x v="0"/>
    <n v="98"/>
    <n v="3"/>
    <x v="1"/>
    <x v="5"/>
    <x v="2"/>
    <x v="2"/>
    <x v="758"/>
    <x v="1"/>
    <n v="22825"/>
    <n v="4"/>
    <s v="Y"/>
    <s v="No"/>
    <n v="14"/>
    <x v="1"/>
    <n v="2"/>
    <n v="80"/>
    <n v="1"/>
    <n v="7"/>
    <n v="5"/>
    <x v="1"/>
    <n v="0"/>
    <n v="1"/>
    <d v="2026-03-28T00:00:00"/>
    <x v="33"/>
    <s v="2026"/>
    <s v="March"/>
    <n v="10"/>
    <n v="11494"/>
    <n v="10"/>
    <n v="10"/>
    <s v="No"/>
  </r>
  <r>
    <s v="RM276"/>
    <n v="37"/>
    <x v="2"/>
    <x v="0"/>
    <s v="Non-Travel"/>
    <n v="728"/>
    <x v="0"/>
    <x v="4"/>
    <x v="3"/>
    <x v="1"/>
    <n v="1"/>
    <n v="380"/>
    <x v="3"/>
    <x v="1"/>
    <n v="80"/>
    <n v="3"/>
    <x v="2"/>
    <x v="7"/>
    <x v="2"/>
    <x v="1"/>
    <x v="759"/>
    <x v="2"/>
    <n v="11677"/>
    <n v="2"/>
    <s v="Y"/>
    <s v="Yes"/>
    <n v="18"/>
    <x v="1"/>
    <n v="1"/>
    <n v="80"/>
    <n v="2"/>
    <n v="15"/>
    <n v="2"/>
    <x v="0"/>
    <n v="0"/>
    <n v="2"/>
    <d v="2026-03-29T00:00:00"/>
    <x v="7"/>
    <s v="2026"/>
    <s v="March"/>
    <n v="1"/>
    <n v="7257"/>
    <n v="0"/>
    <n v="0"/>
    <s v="No"/>
  </r>
  <r>
    <s v="RM286"/>
    <n v="37"/>
    <x v="2"/>
    <x v="1"/>
    <s v="Travel_Rarely"/>
    <n v="1372"/>
    <x v="0"/>
    <x v="4"/>
    <x v="0"/>
    <x v="0"/>
    <n v="1"/>
    <n v="391"/>
    <x v="1"/>
    <x v="1"/>
    <n v="42"/>
    <n v="3"/>
    <x v="0"/>
    <x v="2"/>
    <x v="2"/>
    <x v="0"/>
    <x v="760"/>
    <x v="0"/>
    <n v="15881"/>
    <n v="1"/>
    <s v="Y"/>
    <s v="No"/>
    <n v="12"/>
    <x v="1"/>
    <n v="2"/>
    <n v="80"/>
    <n v="0"/>
    <n v="17"/>
    <n v="3"/>
    <x v="0"/>
    <n v="5"/>
    <n v="7"/>
    <d v="2026-03-30T00:00:00"/>
    <x v="16"/>
    <s v="2026"/>
    <s v="March"/>
    <n v="2"/>
    <n v="9171"/>
    <n v="1"/>
    <n v="1"/>
    <s v="Yes"/>
  </r>
  <r>
    <s v="RM295"/>
    <n v="37"/>
    <x v="2"/>
    <x v="1"/>
    <s v="Travel_Frequently"/>
    <n v="889"/>
    <x v="0"/>
    <x v="9"/>
    <x v="0"/>
    <x v="1"/>
    <n v="1"/>
    <n v="403"/>
    <x v="2"/>
    <x v="0"/>
    <n v="53"/>
    <n v="3"/>
    <x v="0"/>
    <x v="2"/>
    <x v="2"/>
    <x v="2"/>
    <x v="761"/>
    <x v="0"/>
    <n v="11411"/>
    <n v="1"/>
    <s v="Y"/>
    <s v="Yes"/>
    <n v="12"/>
    <x v="1"/>
    <n v="3"/>
    <n v="80"/>
    <n v="3"/>
    <n v="4"/>
    <n v="3"/>
    <x v="3"/>
    <n v="1"/>
    <n v="2"/>
    <d v="2026-03-31T00:00:00"/>
    <x v="27"/>
    <s v="2026"/>
    <s v="March"/>
    <n v="18"/>
    <n v="10154"/>
    <n v="15"/>
    <n v="1"/>
    <s v="No"/>
  </r>
  <r>
    <s v="RM341"/>
    <n v="37"/>
    <x v="2"/>
    <x v="1"/>
    <s v="Travel_Rarely"/>
    <n v="1192"/>
    <x v="0"/>
    <x v="2"/>
    <x v="1"/>
    <x v="1"/>
    <n v="1"/>
    <n v="460"/>
    <x v="1"/>
    <x v="0"/>
    <n v="61"/>
    <n v="3"/>
    <x v="1"/>
    <x v="4"/>
    <x v="2"/>
    <x v="1"/>
    <x v="318"/>
    <x v="1"/>
    <n v="23177"/>
    <n v="7"/>
    <s v="Y"/>
    <s v="No"/>
    <n v="16"/>
    <x v="1"/>
    <n v="3"/>
    <n v="80"/>
    <n v="2"/>
    <n v="8"/>
    <n v="2"/>
    <x v="3"/>
    <n v="0"/>
    <n v="4"/>
    <d v="2026-04-01T00:00:00"/>
    <x v="11"/>
    <s v="2026"/>
    <s v="April"/>
    <n v="35"/>
    <n v="17775"/>
    <n v="7"/>
    <n v="5"/>
    <s v="No"/>
  </r>
  <r>
    <s v="RM354"/>
    <n v="37"/>
    <x v="2"/>
    <x v="1"/>
    <s v="Travel_Rarely"/>
    <n v="1319"/>
    <x v="0"/>
    <x v="11"/>
    <x v="0"/>
    <x v="1"/>
    <n v="1"/>
    <n v="474"/>
    <x v="0"/>
    <x v="0"/>
    <n v="51"/>
    <n v="4"/>
    <x v="1"/>
    <x v="2"/>
    <x v="3"/>
    <x v="1"/>
    <x v="762"/>
    <x v="1"/>
    <n v="17001"/>
    <n v="4"/>
    <s v="Y"/>
    <s v="Yes"/>
    <n v="13"/>
    <x v="1"/>
    <n v="1"/>
    <n v="80"/>
    <n v="2"/>
    <n v="13"/>
    <n v="2"/>
    <x v="0"/>
    <n v="6"/>
    <n v="7"/>
    <d v="2026-04-02T00:00:00"/>
    <x v="26"/>
    <s v="2026"/>
    <s v="April"/>
    <n v="13"/>
    <n v="16658"/>
    <n v="0"/>
    <n v="0"/>
    <s v="Yes"/>
  </r>
  <r>
    <s v="RM365"/>
    <n v="37"/>
    <x v="2"/>
    <x v="1"/>
    <s v="Travel_Rarely"/>
    <n v="921"/>
    <x v="0"/>
    <x v="1"/>
    <x v="0"/>
    <x v="1"/>
    <n v="1"/>
    <n v="486"/>
    <x v="0"/>
    <x v="1"/>
    <n v="98"/>
    <n v="3"/>
    <x v="0"/>
    <x v="0"/>
    <x v="3"/>
    <x v="2"/>
    <x v="514"/>
    <x v="0"/>
    <n v="17663"/>
    <n v="6"/>
    <s v="Y"/>
    <s v="No"/>
    <n v="20"/>
    <x v="2"/>
    <n v="2"/>
    <n v="80"/>
    <n v="1"/>
    <n v="17"/>
    <n v="3"/>
    <x v="0"/>
    <n v="0"/>
    <n v="3"/>
    <d v="2026-04-03T00:00:00"/>
    <x v="17"/>
    <s v="2026"/>
    <s v="April"/>
    <n v="14"/>
    <n v="12053"/>
    <n v="4"/>
    <n v="4"/>
    <s v="No"/>
  </r>
  <r>
    <s v="RM387"/>
    <n v="37"/>
    <x v="2"/>
    <x v="1"/>
    <s v="Travel_Rarely"/>
    <n v="1107"/>
    <x v="0"/>
    <x v="5"/>
    <x v="0"/>
    <x v="0"/>
    <n v="1"/>
    <n v="515"/>
    <x v="1"/>
    <x v="1"/>
    <n v="95"/>
    <n v="3"/>
    <x v="0"/>
    <x v="0"/>
    <x v="3"/>
    <x v="1"/>
    <x v="763"/>
    <x v="0"/>
    <n v="26914"/>
    <n v="1"/>
    <s v="Y"/>
    <s v="No"/>
    <n v="12"/>
    <x v="1"/>
    <n v="3"/>
    <n v="80"/>
    <n v="1"/>
    <n v="18"/>
    <n v="2"/>
    <x v="3"/>
    <n v="12"/>
    <n v="17"/>
    <d v="2026-04-04T00:00:00"/>
    <x v="21"/>
    <s v="2026"/>
    <s v="April"/>
    <n v="2"/>
    <n v="24315"/>
    <n v="0"/>
    <n v="0"/>
    <s v="Yes"/>
  </r>
  <r>
    <s v="RM390"/>
    <n v="37"/>
    <x v="2"/>
    <x v="1"/>
    <s v="Travel_Rarely"/>
    <n v="1305"/>
    <x v="0"/>
    <x v="1"/>
    <x v="3"/>
    <x v="0"/>
    <n v="1"/>
    <n v="518"/>
    <x v="0"/>
    <x v="0"/>
    <n v="49"/>
    <n v="3"/>
    <x v="1"/>
    <x v="4"/>
    <x v="1"/>
    <x v="0"/>
    <x v="422"/>
    <x v="0"/>
    <n v="21123"/>
    <n v="2"/>
    <s v="Y"/>
    <s v="Yes"/>
    <n v="12"/>
    <x v="1"/>
    <n v="4"/>
    <n v="80"/>
    <n v="0"/>
    <n v="18"/>
    <n v="2"/>
    <x v="3"/>
    <n v="0"/>
    <n v="1"/>
    <d v="2026-04-05T00:00:00"/>
    <x v="26"/>
    <s v="2026"/>
    <s v="April"/>
    <n v="10"/>
    <n v="3456"/>
    <n v="8"/>
    <n v="8"/>
    <s v="No"/>
  </r>
  <r>
    <s v="RM399"/>
    <n v="37"/>
    <x v="2"/>
    <x v="0"/>
    <s v="Non-Travel"/>
    <n v="1063"/>
    <x v="0"/>
    <x v="10"/>
    <x v="4"/>
    <x v="1"/>
    <n v="1"/>
    <n v="529"/>
    <x v="2"/>
    <x v="1"/>
    <n v="72"/>
    <n v="3"/>
    <x v="1"/>
    <x v="2"/>
    <x v="0"/>
    <x v="2"/>
    <x v="764"/>
    <x v="0"/>
    <n v="23866"/>
    <n v="3"/>
    <s v="Y"/>
    <s v="Yes"/>
    <n v="15"/>
    <x v="1"/>
    <n v="1"/>
    <n v="80"/>
    <n v="2"/>
    <n v="15"/>
    <n v="2"/>
    <x v="0"/>
    <n v="10"/>
    <n v="7"/>
    <d v="2026-04-06T00:00:00"/>
    <x v="7"/>
    <s v="2026"/>
    <s v="April"/>
    <n v="1"/>
    <n v="7252"/>
    <n v="1"/>
    <n v="0"/>
    <s v="No"/>
  </r>
  <r>
    <s v="RM465"/>
    <n v="37"/>
    <x v="2"/>
    <x v="1"/>
    <s v="Travel_Rarely"/>
    <n v="799"/>
    <x v="0"/>
    <x v="4"/>
    <x v="0"/>
    <x v="3"/>
    <n v="1"/>
    <n v="623"/>
    <x v="2"/>
    <x v="1"/>
    <n v="59"/>
    <n v="3"/>
    <x v="2"/>
    <x v="4"/>
    <x v="2"/>
    <x v="0"/>
    <x v="765"/>
    <x v="1"/>
    <n v="23848"/>
    <n v="4"/>
    <s v="Y"/>
    <s v="No"/>
    <n v="17"/>
    <x v="1"/>
    <n v="4"/>
    <n v="80"/>
    <n v="0"/>
    <n v="12"/>
    <n v="3"/>
    <x v="1"/>
    <n v="1"/>
    <n v="2"/>
    <d v="2026-04-07T00:00:00"/>
    <x v="34"/>
    <s v="2026"/>
    <s v="April"/>
    <n v="6"/>
    <n v="16609"/>
    <n v="6"/>
    <n v="1"/>
    <s v="No"/>
  </r>
  <r>
    <s v="RM468"/>
    <n v="37"/>
    <x v="2"/>
    <x v="1"/>
    <s v="Non-Travel"/>
    <n v="142"/>
    <x v="1"/>
    <x v="9"/>
    <x v="3"/>
    <x v="1"/>
    <n v="1"/>
    <n v="626"/>
    <x v="3"/>
    <x v="0"/>
    <n v="69"/>
    <n v="3"/>
    <x v="2"/>
    <x v="5"/>
    <x v="1"/>
    <x v="1"/>
    <x v="766"/>
    <x v="1"/>
    <n v="24666"/>
    <n v="1"/>
    <s v="Y"/>
    <s v="No"/>
    <n v="13"/>
    <x v="1"/>
    <n v="4"/>
    <n v="80"/>
    <n v="1"/>
    <n v="9"/>
    <n v="6"/>
    <x v="0"/>
    <n v="7"/>
    <n v="7"/>
    <d v="2026-04-08T00:00:00"/>
    <x v="42"/>
    <s v="2026"/>
    <s v="April"/>
    <n v="2"/>
    <n v="22347"/>
    <n v="1"/>
    <n v="1"/>
    <s v="No"/>
  </r>
  <r>
    <s v="RM473"/>
    <n v="37"/>
    <x v="2"/>
    <x v="1"/>
    <s v="Travel_Rarely"/>
    <n v="446"/>
    <x v="0"/>
    <x v="4"/>
    <x v="3"/>
    <x v="0"/>
    <n v="1"/>
    <n v="635"/>
    <x v="2"/>
    <x v="1"/>
    <n v="65"/>
    <n v="3"/>
    <x v="1"/>
    <x v="4"/>
    <x v="1"/>
    <x v="2"/>
    <x v="767"/>
    <x v="1"/>
    <n v="15701"/>
    <n v="6"/>
    <s v="Y"/>
    <s v="No"/>
    <n v="12"/>
    <x v="1"/>
    <n v="2"/>
    <n v="80"/>
    <n v="1"/>
    <n v="8"/>
    <n v="2"/>
    <x v="3"/>
    <n v="4"/>
    <n v="3"/>
    <d v="2026-04-09T00:00:00"/>
    <x v="42"/>
    <s v="2026"/>
    <s v="April"/>
    <n v="3"/>
    <n v="11384"/>
    <n v="0"/>
    <n v="0"/>
    <s v="No"/>
  </r>
  <r>
    <s v="RM487"/>
    <n v="37"/>
    <x v="2"/>
    <x v="1"/>
    <s v="Travel_Rarely"/>
    <n v="558"/>
    <x v="1"/>
    <x v="7"/>
    <x v="0"/>
    <x v="2"/>
    <n v="1"/>
    <n v="656"/>
    <x v="1"/>
    <x v="0"/>
    <n v="75"/>
    <n v="3"/>
    <x v="1"/>
    <x v="5"/>
    <x v="0"/>
    <x v="2"/>
    <x v="768"/>
    <x v="1"/>
    <n v="3010"/>
    <n v="4"/>
    <s v="Y"/>
    <s v="Yes"/>
    <n v="11"/>
    <x v="1"/>
    <n v="3"/>
    <n v="80"/>
    <n v="1"/>
    <n v="17"/>
    <n v="3"/>
    <x v="3"/>
    <n v="1"/>
    <n v="0"/>
    <d v="2026-04-10T00:00:00"/>
    <x v="7"/>
    <s v="2026"/>
    <s v="April"/>
    <n v="1"/>
    <n v="14815"/>
    <n v="0"/>
    <n v="0"/>
    <s v="No"/>
  </r>
  <r>
    <s v="RM507"/>
    <n v="37"/>
    <x v="2"/>
    <x v="1"/>
    <s v="Travel_Rarely"/>
    <n v="482"/>
    <x v="0"/>
    <x v="0"/>
    <x v="0"/>
    <x v="4"/>
    <n v="1"/>
    <n v="689"/>
    <x v="0"/>
    <x v="0"/>
    <n v="36"/>
    <n v="3"/>
    <x v="2"/>
    <x v="4"/>
    <x v="0"/>
    <x v="2"/>
    <x v="769"/>
    <x v="1"/>
    <n v="9606"/>
    <n v="1"/>
    <s v="Y"/>
    <s v="No"/>
    <n v="15"/>
    <x v="1"/>
    <n v="3"/>
    <n v="80"/>
    <n v="1"/>
    <n v="10"/>
    <n v="2"/>
    <x v="0"/>
    <n v="7"/>
    <n v="8"/>
    <d v="2026-04-11T00:00:00"/>
    <x v="32"/>
    <s v="2026"/>
    <s v="April"/>
    <n v="15"/>
    <n v="17180"/>
    <n v="14"/>
    <n v="5"/>
    <s v="No"/>
  </r>
  <r>
    <s v="RM523"/>
    <n v="37"/>
    <x v="2"/>
    <x v="1"/>
    <s v="Travel_Rarely"/>
    <n v="1225"/>
    <x v="0"/>
    <x v="1"/>
    <x v="1"/>
    <x v="0"/>
    <n v="1"/>
    <n v="715"/>
    <x v="1"/>
    <x v="0"/>
    <n v="80"/>
    <n v="4"/>
    <x v="0"/>
    <x v="2"/>
    <x v="2"/>
    <x v="0"/>
    <x v="770"/>
    <x v="0"/>
    <n v="15232"/>
    <n v="3"/>
    <s v="Y"/>
    <s v="No"/>
    <n v="17"/>
    <x v="1"/>
    <n v="1"/>
    <n v="80"/>
    <n v="0"/>
    <n v="4"/>
    <n v="2"/>
    <x v="0"/>
    <n v="0"/>
    <n v="0"/>
    <d v="2026-04-12T00:00:00"/>
    <x v="2"/>
    <s v="2026"/>
    <s v="April"/>
    <n v="1"/>
    <n v="3868"/>
    <n v="0"/>
    <n v="0"/>
    <s v="Yes"/>
  </r>
  <r>
    <s v="RM578"/>
    <n v="37"/>
    <x v="2"/>
    <x v="0"/>
    <s v="Travel_Rarely"/>
    <n v="571"/>
    <x v="0"/>
    <x v="1"/>
    <x v="2"/>
    <x v="0"/>
    <n v="1"/>
    <n v="802"/>
    <x v="1"/>
    <x v="1"/>
    <n v="82"/>
    <n v="3"/>
    <x v="0"/>
    <x v="2"/>
    <x v="3"/>
    <x v="1"/>
    <x v="771"/>
    <x v="0"/>
    <n v="19905"/>
    <n v="0"/>
    <s v="Y"/>
    <s v="Yes"/>
    <n v="13"/>
    <x v="1"/>
    <n v="2"/>
    <n v="80"/>
    <n v="2"/>
    <n v="6"/>
    <n v="3"/>
    <x v="3"/>
    <n v="4"/>
    <n v="3"/>
    <d v="2026-04-13T00:00:00"/>
    <x v="4"/>
    <s v="2026"/>
    <s v="April"/>
    <n v="5"/>
    <n v="8182"/>
    <n v="4"/>
    <n v="0"/>
    <s v="No"/>
  </r>
  <r>
    <s v="RM629"/>
    <n v="37"/>
    <x v="2"/>
    <x v="1"/>
    <s v="Travel_Rarely"/>
    <n v="342"/>
    <x v="1"/>
    <x v="18"/>
    <x v="3"/>
    <x v="2"/>
    <n v="1"/>
    <n v="868"/>
    <x v="1"/>
    <x v="0"/>
    <n v="66"/>
    <n v="2"/>
    <x v="1"/>
    <x v="5"/>
    <x v="0"/>
    <x v="1"/>
    <x v="772"/>
    <x v="1"/>
    <n v="24558"/>
    <n v="4"/>
    <s v="Y"/>
    <s v="No"/>
    <n v="19"/>
    <x v="1"/>
    <n v="4"/>
    <n v="80"/>
    <n v="2"/>
    <n v="9"/>
    <n v="2"/>
    <x v="0"/>
    <n v="0"/>
    <n v="0"/>
    <d v="2026-04-14T00:00:00"/>
    <x v="23"/>
    <s v="2026"/>
    <s v="April"/>
    <n v="18"/>
    <n v="8489"/>
    <n v="16"/>
    <n v="12"/>
    <s v="No"/>
  </r>
  <r>
    <s v="RM649"/>
    <n v="37"/>
    <x v="2"/>
    <x v="1"/>
    <s v="Travel_Frequently"/>
    <n v="1231"/>
    <x v="1"/>
    <x v="8"/>
    <x v="1"/>
    <x v="1"/>
    <n v="1"/>
    <n v="900"/>
    <x v="0"/>
    <x v="1"/>
    <n v="54"/>
    <n v="3"/>
    <x v="0"/>
    <x v="1"/>
    <x v="2"/>
    <x v="2"/>
    <x v="21"/>
    <x v="0"/>
    <n v="21222"/>
    <n v="5"/>
    <s v="Y"/>
    <s v="No"/>
    <n v="15"/>
    <x v="1"/>
    <n v="2"/>
    <n v="80"/>
    <n v="1"/>
    <n v="10"/>
    <n v="3"/>
    <x v="0"/>
    <n v="0"/>
    <n v="0"/>
    <d v="2026-04-15T00:00:00"/>
    <x v="24"/>
    <s v="2026"/>
    <s v="April"/>
    <n v="1"/>
    <n v="18136"/>
    <n v="0"/>
    <n v="0"/>
    <s v="No"/>
  </r>
  <r>
    <s v="RM653"/>
    <n v="37"/>
    <x v="2"/>
    <x v="1"/>
    <s v="Non-Travel"/>
    <n v="1252"/>
    <x v="1"/>
    <x v="19"/>
    <x v="1"/>
    <x v="1"/>
    <n v="1"/>
    <n v="904"/>
    <x v="3"/>
    <x v="0"/>
    <n v="32"/>
    <n v="3"/>
    <x v="2"/>
    <x v="5"/>
    <x v="1"/>
    <x v="0"/>
    <x v="773"/>
    <x v="1"/>
    <n v="4814"/>
    <n v="1"/>
    <s v="Y"/>
    <s v="Yes"/>
    <n v="13"/>
    <x v="1"/>
    <n v="4"/>
    <n v="80"/>
    <n v="0"/>
    <n v="10"/>
    <n v="2"/>
    <x v="0"/>
    <n v="0"/>
    <n v="9"/>
    <d v="2026-04-16T00:00:00"/>
    <x v="29"/>
    <s v="2026"/>
    <s v="April"/>
    <n v="35"/>
    <n v="15958"/>
    <n v="22"/>
    <n v="7"/>
    <s v="No"/>
  </r>
  <r>
    <s v="RM696"/>
    <n v="37"/>
    <x v="2"/>
    <x v="0"/>
    <s v="Travel_Rarely"/>
    <n v="625"/>
    <x v="1"/>
    <x v="4"/>
    <x v="3"/>
    <x v="0"/>
    <n v="1"/>
    <n v="970"/>
    <x v="3"/>
    <x v="0"/>
    <n v="46"/>
    <n v="2"/>
    <x v="2"/>
    <x v="5"/>
    <x v="0"/>
    <x v="2"/>
    <x v="774"/>
    <x v="2"/>
    <n v="14922"/>
    <n v="5"/>
    <s v="Y"/>
    <s v="No"/>
    <n v="11"/>
    <x v="1"/>
    <n v="3"/>
    <n v="80"/>
    <n v="0"/>
    <n v="17"/>
    <n v="2"/>
    <x v="2"/>
    <n v="11"/>
    <n v="7"/>
    <d v="2026-04-17T00:00:00"/>
    <x v="18"/>
    <s v="2026"/>
    <s v="April"/>
    <n v="2"/>
    <n v="19893"/>
    <n v="2"/>
    <n v="1"/>
    <s v="No"/>
  </r>
  <r>
    <s v="RM745"/>
    <n v="37"/>
    <x v="2"/>
    <x v="0"/>
    <s v="Travel_Rarely"/>
    <n v="1141"/>
    <x v="0"/>
    <x v="13"/>
    <x v="1"/>
    <x v="1"/>
    <n v="1"/>
    <n v="1033"/>
    <x v="3"/>
    <x v="1"/>
    <n v="61"/>
    <n v="1"/>
    <x v="1"/>
    <x v="6"/>
    <x v="1"/>
    <x v="2"/>
    <x v="775"/>
    <x v="0"/>
    <n v="14382"/>
    <n v="5"/>
    <s v="Y"/>
    <s v="No"/>
    <n v="15"/>
    <x v="1"/>
    <n v="1"/>
    <n v="80"/>
    <n v="0"/>
    <n v="15"/>
    <n v="2"/>
    <x v="2"/>
    <n v="0"/>
    <n v="0"/>
    <d v="2026-04-18T00:00:00"/>
    <x v="18"/>
    <s v="2026"/>
    <s v="April"/>
    <n v="8"/>
    <n v="14635"/>
    <n v="8"/>
    <n v="6"/>
    <s v="No"/>
  </r>
  <r>
    <s v="RM768"/>
    <n v="37"/>
    <x v="2"/>
    <x v="1"/>
    <s v="Travel_Rarely"/>
    <n v="124"/>
    <x v="0"/>
    <x v="0"/>
    <x v="0"/>
    <x v="4"/>
    <n v="1"/>
    <n v="1062"/>
    <x v="1"/>
    <x v="1"/>
    <n v="35"/>
    <n v="3"/>
    <x v="1"/>
    <x v="6"/>
    <x v="1"/>
    <x v="0"/>
    <x v="776"/>
    <x v="0"/>
    <n v="13848"/>
    <n v="3"/>
    <s v="Y"/>
    <s v="No"/>
    <n v="15"/>
    <x v="1"/>
    <n v="1"/>
    <n v="80"/>
    <n v="0"/>
    <n v="8"/>
    <n v="3"/>
    <x v="3"/>
    <n v="0"/>
    <n v="1"/>
    <d v="2026-04-19T00:00:00"/>
    <x v="16"/>
    <s v="2026"/>
    <s v="April"/>
    <n v="32"/>
    <n v="10544"/>
    <n v="26"/>
    <n v="4"/>
    <s v="No"/>
  </r>
  <r>
    <s v="RM796"/>
    <n v="37"/>
    <x v="2"/>
    <x v="0"/>
    <s v="Travel_Rarely"/>
    <n v="309"/>
    <x v="1"/>
    <x v="1"/>
    <x v="3"/>
    <x v="0"/>
    <n v="1"/>
    <n v="1105"/>
    <x v="1"/>
    <x v="1"/>
    <n v="88"/>
    <n v="2"/>
    <x v="1"/>
    <x v="5"/>
    <x v="2"/>
    <x v="1"/>
    <x v="777"/>
    <x v="1"/>
    <n v="24223"/>
    <n v="2"/>
    <s v="Y"/>
    <s v="Yes"/>
    <n v="14"/>
    <x v="1"/>
    <n v="3"/>
    <n v="80"/>
    <n v="3"/>
    <n v="8"/>
    <n v="5"/>
    <x v="0"/>
    <n v="0"/>
    <n v="0"/>
    <d v="2026-04-20T00:00:00"/>
    <x v="26"/>
    <s v="2026"/>
    <s v="April"/>
    <n v="11"/>
    <n v="11230"/>
    <n v="4"/>
    <n v="2"/>
    <s v="No"/>
  </r>
  <r>
    <s v="RM833"/>
    <n v="37"/>
    <x v="2"/>
    <x v="1"/>
    <s v="Travel_Rarely"/>
    <n v="367"/>
    <x v="0"/>
    <x v="10"/>
    <x v="1"/>
    <x v="1"/>
    <n v="1"/>
    <n v="1161"/>
    <x v="0"/>
    <x v="1"/>
    <n v="52"/>
    <n v="2"/>
    <x v="1"/>
    <x v="6"/>
    <x v="2"/>
    <x v="1"/>
    <x v="778"/>
    <x v="1"/>
    <n v="17171"/>
    <n v="7"/>
    <s v="Y"/>
    <s v="No"/>
    <n v="13"/>
    <x v="1"/>
    <n v="3"/>
    <n v="80"/>
    <n v="2"/>
    <n v="9"/>
    <n v="2"/>
    <x v="0"/>
    <n v="1"/>
    <n v="3"/>
    <d v="2026-04-21T00:00:00"/>
    <x v="5"/>
    <s v="2026"/>
    <s v="April"/>
    <n v="16"/>
    <n v="23087"/>
    <n v="16"/>
    <n v="8"/>
    <s v="No"/>
  </r>
  <r>
    <s v="RM856"/>
    <n v="37"/>
    <x v="2"/>
    <x v="1"/>
    <s v="Travel_Rarely"/>
    <n v="977"/>
    <x v="0"/>
    <x v="4"/>
    <x v="0"/>
    <x v="0"/>
    <n v="1"/>
    <n v="1196"/>
    <x v="1"/>
    <x v="1"/>
    <n v="56"/>
    <n v="2"/>
    <x v="1"/>
    <x v="4"/>
    <x v="2"/>
    <x v="2"/>
    <x v="779"/>
    <x v="1"/>
    <n v="9961"/>
    <n v="1"/>
    <s v="Y"/>
    <s v="No"/>
    <n v="13"/>
    <x v="1"/>
    <n v="2"/>
    <n v="80"/>
    <n v="1"/>
    <n v="14"/>
    <n v="2"/>
    <x v="3"/>
    <n v="3"/>
    <n v="11"/>
    <d v="2026-04-22T00:00:00"/>
    <x v="20"/>
    <s v="2026"/>
    <s v="April"/>
    <n v="21"/>
    <n v="5646"/>
    <n v="4"/>
    <n v="2"/>
    <s v="Yes"/>
  </r>
  <r>
    <s v="RM990"/>
    <n v="37"/>
    <x v="2"/>
    <x v="1"/>
    <s v="Travel_Rarely"/>
    <n v="1439"/>
    <x v="0"/>
    <x v="12"/>
    <x v="2"/>
    <x v="0"/>
    <n v="1"/>
    <n v="1394"/>
    <x v="0"/>
    <x v="0"/>
    <n v="54"/>
    <n v="3"/>
    <x v="0"/>
    <x v="2"/>
    <x v="0"/>
    <x v="2"/>
    <x v="588"/>
    <x v="0"/>
    <n v="5182"/>
    <n v="7"/>
    <s v="Y"/>
    <s v="Yes"/>
    <n v="15"/>
    <x v="1"/>
    <n v="4"/>
    <n v="80"/>
    <n v="0"/>
    <n v="8"/>
    <n v="2"/>
    <x v="0"/>
    <n v="1"/>
    <n v="3"/>
    <d v="2026-04-23T00:00:00"/>
    <x v="8"/>
    <s v="2026"/>
    <s v="April"/>
    <n v="1"/>
    <n v="10468"/>
    <n v="0"/>
    <n v="0"/>
    <s v="Yes"/>
  </r>
  <r>
    <s v="RM1002"/>
    <n v="37"/>
    <x v="2"/>
    <x v="1"/>
    <s v="Travel_Rarely"/>
    <n v="1462"/>
    <x v="0"/>
    <x v="13"/>
    <x v="0"/>
    <x v="1"/>
    <n v="1"/>
    <n v="1411"/>
    <x v="3"/>
    <x v="1"/>
    <n v="94"/>
    <n v="3"/>
    <x v="0"/>
    <x v="0"/>
    <x v="0"/>
    <x v="0"/>
    <x v="780"/>
    <x v="0"/>
    <n v="19106"/>
    <n v="4"/>
    <s v="Y"/>
    <s v="No"/>
    <n v="18"/>
    <x v="1"/>
    <n v="1"/>
    <n v="80"/>
    <n v="0"/>
    <n v="8"/>
    <n v="6"/>
    <x v="0"/>
    <n v="0"/>
    <n v="2"/>
    <d v="2026-04-24T00:00:00"/>
    <x v="6"/>
    <s v="2026"/>
    <s v="April"/>
    <n v="4"/>
    <n v="3596"/>
    <n v="3"/>
    <n v="3"/>
    <s v="Yes"/>
  </r>
  <r>
    <s v="RM1023"/>
    <n v="37"/>
    <x v="2"/>
    <x v="1"/>
    <s v="Non-Travel"/>
    <n v="1413"/>
    <x v="0"/>
    <x v="2"/>
    <x v="1"/>
    <x v="3"/>
    <n v="1"/>
    <n v="1440"/>
    <x v="0"/>
    <x v="0"/>
    <n v="84"/>
    <n v="4"/>
    <x v="0"/>
    <x v="0"/>
    <x v="0"/>
    <x v="0"/>
    <x v="781"/>
    <x v="0"/>
    <n v="25470"/>
    <n v="0"/>
    <s v="Y"/>
    <s v="No"/>
    <n v="14"/>
    <x v="1"/>
    <n v="1"/>
    <n v="80"/>
    <n v="0"/>
    <n v="7"/>
    <n v="2"/>
    <x v="2"/>
    <n v="1"/>
    <n v="3"/>
    <d v="2026-04-25T00:00:00"/>
    <x v="3"/>
    <s v="2026"/>
    <s v="April"/>
    <n v="9"/>
    <n v="24409"/>
    <n v="5"/>
    <n v="5"/>
    <s v="No"/>
  </r>
  <r>
    <s v="RM1090"/>
    <n v="37"/>
    <x v="2"/>
    <x v="1"/>
    <s v="Travel_Rarely"/>
    <n v="674"/>
    <x v="0"/>
    <x v="25"/>
    <x v="0"/>
    <x v="1"/>
    <n v="1"/>
    <n v="1543"/>
    <x v="3"/>
    <x v="0"/>
    <n v="47"/>
    <n v="3"/>
    <x v="1"/>
    <x v="2"/>
    <x v="2"/>
    <x v="2"/>
    <x v="782"/>
    <x v="0"/>
    <n v="3031"/>
    <n v="1"/>
    <s v="Y"/>
    <s v="No"/>
    <n v="17"/>
    <x v="1"/>
    <n v="1"/>
    <n v="80"/>
    <n v="0"/>
    <n v="10"/>
    <n v="2"/>
    <x v="0"/>
    <n v="3"/>
    <n v="7"/>
    <d v="2026-04-26T00:00:00"/>
    <x v="8"/>
    <s v="2026"/>
    <s v="April"/>
    <n v="0"/>
    <n v="16505"/>
    <n v="0"/>
    <n v="0"/>
    <s v="No"/>
  </r>
  <r>
    <s v="RM1159"/>
    <n v="37"/>
    <x v="2"/>
    <x v="1"/>
    <s v="Travel_Rarely"/>
    <n v="671"/>
    <x v="0"/>
    <x v="19"/>
    <x v="0"/>
    <x v="0"/>
    <n v="1"/>
    <n v="1631"/>
    <x v="0"/>
    <x v="0"/>
    <n v="85"/>
    <n v="3"/>
    <x v="1"/>
    <x v="4"/>
    <x v="0"/>
    <x v="2"/>
    <x v="783"/>
    <x v="1"/>
    <n v="26493"/>
    <n v="3"/>
    <s v="Y"/>
    <s v="No"/>
    <n v="17"/>
    <x v="1"/>
    <n v="1"/>
    <n v="80"/>
    <n v="3"/>
    <n v="9"/>
    <n v="2"/>
    <x v="3"/>
    <n v="0"/>
    <n v="2"/>
    <d v="2026-04-27T00:00:00"/>
    <x v="37"/>
    <s v="2026"/>
    <s v="April"/>
    <n v="2"/>
    <n v="5027"/>
    <n v="0"/>
    <n v="0"/>
    <s v="No"/>
  </r>
  <r>
    <s v="RM1164"/>
    <n v="37"/>
    <x v="2"/>
    <x v="1"/>
    <s v="Travel_Rarely"/>
    <n v="1470"/>
    <x v="0"/>
    <x v="1"/>
    <x v="0"/>
    <x v="1"/>
    <n v="1"/>
    <n v="1640"/>
    <x v="2"/>
    <x v="1"/>
    <n v="71"/>
    <n v="3"/>
    <x v="0"/>
    <x v="2"/>
    <x v="1"/>
    <x v="2"/>
    <x v="784"/>
    <x v="0"/>
    <n v="9953"/>
    <n v="1"/>
    <s v="Y"/>
    <s v="No"/>
    <n v="11"/>
    <x v="1"/>
    <n v="1"/>
    <n v="80"/>
    <n v="1"/>
    <n v="8"/>
    <n v="2"/>
    <x v="2"/>
    <n v="7"/>
    <n v="7"/>
    <d v="2026-04-28T00:00:00"/>
    <x v="11"/>
    <s v="2026"/>
    <s v="April"/>
    <n v="12"/>
    <n v="7100"/>
    <n v="6"/>
    <n v="3"/>
    <s v="No"/>
  </r>
  <r>
    <s v="RM1212"/>
    <n v="37"/>
    <x v="2"/>
    <x v="1"/>
    <s v="Travel_Frequently"/>
    <n v="1278"/>
    <x v="1"/>
    <x v="4"/>
    <x v="3"/>
    <x v="1"/>
    <n v="1"/>
    <n v="1700"/>
    <x v="0"/>
    <x v="0"/>
    <n v="31"/>
    <n v="1"/>
    <x v="1"/>
    <x v="5"/>
    <x v="2"/>
    <x v="1"/>
    <x v="785"/>
    <x v="1"/>
    <n v="7677"/>
    <n v="1"/>
    <s v="Y"/>
    <s v="No"/>
    <n v="14"/>
    <x v="1"/>
    <n v="3"/>
    <n v="80"/>
    <n v="2"/>
    <n v="6"/>
    <n v="2"/>
    <x v="3"/>
    <n v="1"/>
    <n v="3"/>
    <d v="2026-04-29T00:00:00"/>
    <x v="30"/>
    <s v="2026"/>
    <s v="April"/>
    <n v="4"/>
    <n v="15223"/>
    <n v="2"/>
    <n v="0"/>
    <s v="Yes"/>
  </r>
  <r>
    <s v="RM1277"/>
    <n v="37"/>
    <x v="2"/>
    <x v="1"/>
    <s v="Travel_Rarely"/>
    <n v="589"/>
    <x v="1"/>
    <x v="9"/>
    <x v="1"/>
    <x v="2"/>
    <n v="1"/>
    <n v="1787"/>
    <x v="2"/>
    <x v="0"/>
    <n v="46"/>
    <n v="2"/>
    <x v="1"/>
    <x v="5"/>
    <x v="1"/>
    <x v="2"/>
    <x v="786"/>
    <x v="0"/>
    <n v="8800"/>
    <n v="1"/>
    <s v="Y"/>
    <s v="No"/>
    <n v="14"/>
    <x v="1"/>
    <n v="1"/>
    <n v="80"/>
    <n v="2"/>
    <n v="5"/>
    <n v="2"/>
    <x v="0"/>
    <n v="0"/>
    <n v="3"/>
    <d v="2026-04-30T00:00:00"/>
    <x v="0"/>
    <s v="2026"/>
    <s v="April"/>
    <n v="33"/>
    <n v="6109"/>
    <n v="18"/>
    <n v="5"/>
    <s v="No"/>
  </r>
  <r>
    <s v="RM1281"/>
    <n v="37"/>
    <x v="2"/>
    <x v="1"/>
    <s v="Travel_Rarely"/>
    <n v="1239"/>
    <x v="3"/>
    <x v="3"/>
    <x v="1"/>
    <x v="4"/>
    <n v="1"/>
    <n v="1794"/>
    <x v="0"/>
    <x v="0"/>
    <n v="89"/>
    <n v="3"/>
    <x v="1"/>
    <x v="3"/>
    <x v="1"/>
    <x v="1"/>
    <x v="787"/>
    <x v="0"/>
    <n v="12832"/>
    <n v="2"/>
    <s v="Y"/>
    <s v="No"/>
    <n v="13"/>
    <x v="1"/>
    <n v="3"/>
    <n v="80"/>
    <n v="0"/>
    <n v="19"/>
    <n v="4"/>
    <x v="3"/>
    <n v="4"/>
    <n v="7"/>
    <d v="2026-05-01T00:00:00"/>
    <x v="2"/>
    <s v="2026"/>
    <s v="May"/>
    <n v="2"/>
    <n v="22019"/>
    <n v="2"/>
    <n v="2"/>
    <s v="Yes"/>
  </r>
  <r>
    <s v="RM1292"/>
    <n v="37"/>
    <x v="2"/>
    <x v="0"/>
    <s v="Travel_Rarely"/>
    <n v="370"/>
    <x v="0"/>
    <x v="1"/>
    <x v="3"/>
    <x v="1"/>
    <n v="1"/>
    <n v="1809"/>
    <x v="1"/>
    <x v="0"/>
    <n v="58"/>
    <n v="3"/>
    <x v="1"/>
    <x v="4"/>
    <x v="3"/>
    <x v="0"/>
    <x v="788"/>
    <x v="0"/>
    <n v="4992"/>
    <n v="1"/>
    <s v="Y"/>
    <s v="No"/>
    <n v="15"/>
    <x v="1"/>
    <n v="2"/>
    <n v="80"/>
    <n v="0"/>
    <n v="10"/>
    <n v="4"/>
    <x v="2"/>
    <n v="0"/>
    <n v="8"/>
    <d v="2026-05-02T00:00:00"/>
    <x v="23"/>
    <s v="2026"/>
    <s v="May"/>
    <n v="10"/>
    <n v="12486"/>
    <n v="8"/>
    <n v="1"/>
    <s v="No"/>
  </r>
  <r>
    <s v="RM1345"/>
    <n v="37"/>
    <x v="2"/>
    <x v="1"/>
    <s v="Travel_Rarely"/>
    <n v="783"/>
    <x v="0"/>
    <x v="17"/>
    <x v="3"/>
    <x v="1"/>
    <n v="1"/>
    <n v="1885"/>
    <x v="1"/>
    <x v="0"/>
    <n v="78"/>
    <n v="3"/>
    <x v="1"/>
    <x v="2"/>
    <x v="3"/>
    <x v="2"/>
    <x v="789"/>
    <x v="0"/>
    <n v="13588"/>
    <n v="5"/>
    <s v="Y"/>
    <s v="Yes"/>
    <n v="22"/>
    <x v="2"/>
    <n v="3"/>
    <n v="80"/>
    <n v="1"/>
    <n v="16"/>
    <n v="2"/>
    <x v="0"/>
    <n v="0"/>
    <n v="4"/>
    <d v="2026-05-03T00:00:00"/>
    <x v="32"/>
    <s v="2026"/>
    <s v="May"/>
    <n v="15"/>
    <n v="10294"/>
    <n v="0"/>
    <n v="0"/>
    <s v="Yes"/>
  </r>
  <r>
    <s v="RM1433"/>
    <n v="37"/>
    <x v="2"/>
    <x v="0"/>
    <s v="Travel_Rarely"/>
    <n v="161"/>
    <x v="0"/>
    <x v="1"/>
    <x v="0"/>
    <x v="0"/>
    <n v="1"/>
    <n v="2017"/>
    <x v="0"/>
    <x v="1"/>
    <n v="42"/>
    <n v="4"/>
    <x v="2"/>
    <x v="7"/>
    <x v="2"/>
    <x v="2"/>
    <x v="790"/>
    <x v="2"/>
    <n v="15471"/>
    <n v="1"/>
    <s v="Y"/>
    <s v="Yes"/>
    <n v="25"/>
    <x v="2"/>
    <n v="1"/>
    <n v="80"/>
    <n v="1"/>
    <n v="16"/>
    <n v="2"/>
    <x v="0"/>
    <n v="6"/>
    <n v="8"/>
    <d v="2026-05-04T00:00:00"/>
    <x v="42"/>
    <s v="2026"/>
    <s v="May"/>
    <n v="3"/>
    <n v="6993"/>
    <n v="1"/>
    <n v="0"/>
    <s v="Yes"/>
  </r>
  <r>
    <s v="RM009"/>
    <n v="38"/>
    <x v="2"/>
    <x v="1"/>
    <s v="Travel_Frequently"/>
    <n v="216"/>
    <x v="0"/>
    <x v="23"/>
    <x v="0"/>
    <x v="0"/>
    <n v="1"/>
    <n v="12"/>
    <x v="1"/>
    <x v="0"/>
    <n v="44"/>
    <n v="2"/>
    <x v="2"/>
    <x v="4"/>
    <x v="0"/>
    <x v="0"/>
    <x v="791"/>
    <x v="1"/>
    <n v="8787"/>
    <n v="0"/>
    <s v="Y"/>
    <s v="No"/>
    <n v="21"/>
    <x v="2"/>
    <n v="2"/>
    <n v="80"/>
    <n v="0"/>
    <n v="10"/>
    <n v="2"/>
    <x v="0"/>
    <n v="1"/>
    <m/>
    <d v="2026-05-05T00:00:00"/>
    <x v="30"/>
    <s v="2026"/>
    <s v="May"/>
    <n v="11"/>
    <n v="4793"/>
    <n v="7"/>
    <n v="1"/>
    <s v="No"/>
  </r>
  <r>
    <s v="RM020"/>
    <n v="38"/>
    <x v="2"/>
    <x v="1"/>
    <s v="Travel_Rarely"/>
    <n v="371"/>
    <x v="0"/>
    <x v="7"/>
    <x v="0"/>
    <x v="0"/>
    <n v="1"/>
    <n v="24"/>
    <x v="1"/>
    <x v="0"/>
    <n v="45"/>
    <n v="3"/>
    <x v="0"/>
    <x v="2"/>
    <x v="2"/>
    <x v="0"/>
    <x v="792"/>
    <x v="0"/>
    <n v="4306"/>
    <n v="5"/>
    <s v="Y"/>
    <s v="Yes"/>
    <n v="11"/>
    <x v="1"/>
    <n v="3"/>
    <n v="80"/>
    <n v="0"/>
    <n v="6"/>
    <n v="3"/>
    <x v="0"/>
    <n v="1"/>
    <n v="2"/>
    <d v="2026-05-06T00:00:00"/>
    <x v="38"/>
    <s v="2026"/>
    <s v="May"/>
    <n v="0"/>
    <n v="13722"/>
    <n v="0"/>
    <n v="0"/>
    <s v="No"/>
  </r>
  <r>
    <s v="RM062"/>
    <n v="38"/>
    <x v="2"/>
    <x v="1"/>
    <s v="Travel_Frequently"/>
    <n v="653"/>
    <x v="0"/>
    <x v="26"/>
    <x v="4"/>
    <x v="0"/>
    <n v="1"/>
    <n v="79"/>
    <x v="1"/>
    <x v="1"/>
    <n v="50"/>
    <n v="3"/>
    <x v="1"/>
    <x v="0"/>
    <x v="2"/>
    <x v="0"/>
    <x v="793"/>
    <x v="0"/>
    <n v="5456"/>
    <n v="1"/>
    <s v="Y"/>
    <s v="No"/>
    <n v="11"/>
    <x v="1"/>
    <n v="4"/>
    <n v="80"/>
    <n v="0"/>
    <n v="10"/>
    <n v="2"/>
    <x v="0"/>
    <n v="9"/>
    <n v="9"/>
    <d v="2026-05-07T00:00:00"/>
    <x v="10"/>
    <s v="2026"/>
    <s v="May"/>
    <n v="6"/>
    <n v="19996"/>
    <n v="6"/>
    <n v="5"/>
    <s v="Yes"/>
  </r>
  <r>
    <s v="RM084"/>
    <n v="38"/>
    <x v="2"/>
    <x v="0"/>
    <s v="Non-Travel"/>
    <n v="573"/>
    <x v="0"/>
    <x v="11"/>
    <x v="0"/>
    <x v="1"/>
    <n v="1"/>
    <n v="107"/>
    <x v="2"/>
    <x v="1"/>
    <n v="79"/>
    <n v="1"/>
    <x v="1"/>
    <x v="2"/>
    <x v="2"/>
    <x v="1"/>
    <x v="794"/>
    <x v="1"/>
    <n v="15717"/>
    <n v="7"/>
    <s v="Y"/>
    <s v="Yes"/>
    <n v="12"/>
    <x v="1"/>
    <n v="4"/>
    <n v="80"/>
    <n v="3"/>
    <n v="17"/>
    <n v="3"/>
    <x v="0"/>
    <n v="1"/>
    <n v="9"/>
    <d v="2026-05-08T00:00:00"/>
    <x v="19"/>
    <s v="2026"/>
    <s v="May"/>
    <n v="1"/>
    <n v="20065"/>
    <n v="1"/>
    <n v="1"/>
    <s v="No"/>
  </r>
  <r>
    <s v="RM143"/>
    <n v="38"/>
    <x v="2"/>
    <x v="0"/>
    <s v="Travel_Rarely"/>
    <n v="364"/>
    <x v="0"/>
    <x v="0"/>
    <x v="4"/>
    <x v="3"/>
    <n v="1"/>
    <n v="193"/>
    <x v="1"/>
    <x v="1"/>
    <n v="32"/>
    <n v="3"/>
    <x v="1"/>
    <x v="2"/>
    <x v="0"/>
    <x v="0"/>
    <x v="795"/>
    <x v="0"/>
    <n v="2302"/>
    <n v="3"/>
    <s v="Y"/>
    <s v="Yes"/>
    <n v="20"/>
    <x v="2"/>
    <n v="2"/>
    <n v="80"/>
    <n v="0"/>
    <n v="19"/>
    <n v="2"/>
    <x v="0"/>
    <n v="2"/>
    <m/>
    <d v="2026-05-09T00:00:00"/>
    <x v="26"/>
    <s v="2026"/>
    <s v="May"/>
    <n v="9"/>
    <n v="8845"/>
    <n v="8"/>
    <n v="8"/>
    <s v="No"/>
  </r>
  <r>
    <s v="RM169"/>
    <n v="38"/>
    <x v="2"/>
    <x v="1"/>
    <s v="Travel_Rarely"/>
    <n v="702"/>
    <x v="1"/>
    <x v="4"/>
    <x v="3"/>
    <x v="0"/>
    <n v="1"/>
    <n v="230"/>
    <x v="3"/>
    <x v="1"/>
    <n v="59"/>
    <n v="2"/>
    <x v="1"/>
    <x v="5"/>
    <x v="2"/>
    <x v="0"/>
    <x v="796"/>
    <x v="1"/>
    <n v="12930"/>
    <n v="4"/>
    <s v="Y"/>
    <s v="No"/>
    <n v="22"/>
    <x v="2"/>
    <n v="3"/>
    <n v="80"/>
    <n v="0"/>
    <n v="12"/>
    <n v="2"/>
    <x v="1"/>
    <n v="0"/>
    <n v="7"/>
    <d v="2026-05-10T00:00:00"/>
    <x v="31"/>
    <s v="2026"/>
    <s v="May"/>
    <n v="3"/>
    <n v="15146"/>
    <n v="2"/>
    <n v="1"/>
    <s v="No"/>
  </r>
  <r>
    <s v="RM180"/>
    <n v="38"/>
    <x v="2"/>
    <x v="1"/>
    <s v="Travel_Rarely"/>
    <n v="1380"/>
    <x v="0"/>
    <x v="9"/>
    <x v="1"/>
    <x v="0"/>
    <n v="1"/>
    <n v="245"/>
    <x v="0"/>
    <x v="1"/>
    <n v="75"/>
    <n v="3"/>
    <x v="0"/>
    <x v="0"/>
    <x v="2"/>
    <x v="0"/>
    <x v="797"/>
    <x v="0"/>
    <n v="6319"/>
    <n v="1"/>
    <s v="Y"/>
    <s v="No"/>
    <n v="12"/>
    <x v="1"/>
    <n v="3"/>
    <n v="80"/>
    <n v="0"/>
    <n v="2"/>
    <n v="3"/>
    <x v="0"/>
    <n v="2"/>
    <n v="1"/>
    <d v="2026-05-11T00:00:00"/>
    <x v="12"/>
    <s v="2026"/>
    <s v="May"/>
    <n v="1"/>
    <n v="2870"/>
    <n v="0"/>
    <n v="0"/>
    <s v="Yes"/>
  </r>
  <r>
    <s v="RM199"/>
    <n v="38"/>
    <x v="2"/>
    <x v="1"/>
    <s v="Travel_Rarely"/>
    <n v="1261"/>
    <x v="0"/>
    <x v="7"/>
    <x v="3"/>
    <x v="0"/>
    <n v="1"/>
    <n v="271"/>
    <x v="1"/>
    <x v="0"/>
    <n v="88"/>
    <n v="3"/>
    <x v="1"/>
    <x v="4"/>
    <x v="0"/>
    <x v="2"/>
    <x v="798"/>
    <x v="1"/>
    <n v="7259"/>
    <n v="9"/>
    <s v="Y"/>
    <s v="No"/>
    <n v="14"/>
    <x v="1"/>
    <n v="2"/>
    <n v="80"/>
    <n v="0"/>
    <n v="14"/>
    <n v="3"/>
    <x v="0"/>
    <n v="0"/>
    <n v="0"/>
    <d v="2026-05-12T00:00:00"/>
    <x v="37"/>
    <s v="2026"/>
    <s v="May"/>
    <n v="2"/>
    <n v="10015"/>
    <n v="2"/>
    <n v="0"/>
    <s v="Yes"/>
  </r>
  <r>
    <s v="RM200"/>
    <n v="38"/>
    <x v="2"/>
    <x v="1"/>
    <s v="Travel_Rarely"/>
    <n v="1084"/>
    <x v="0"/>
    <x v="26"/>
    <x v="0"/>
    <x v="3"/>
    <n v="1"/>
    <n v="273"/>
    <x v="1"/>
    <x v="0"/>
    <n v="54"/>
    <n v="3"/>
    <x v="1"/>
    <x v="4"/>
    <x v="2"/>
    <x v="2"/>
    <x v="799"/>
    <x v="1"/>
    <n v="4185"/>
    <n v="3"/>
    <s v="Y"/>
    <s v="No"/>
    <n v="18"/>
    <x v="1"/>
    <n v="1"/>
    <n v="80"/>
    <n v="1"/>
    <n v="9"/>
    <n v="3"/>
    <x v="2"/>
    <n v="1"/>
    <n v="7"/>
    <d v="2026-05-13T00:00:00"/>
    <x v="19"/>
    <s v="2026"/>
    <s v="May"/>
    <n v="5"/>
    <n v="13266"/>
    <n v="5"/>
    <n v="5"/>
    <s v="No"/>
  </r>
  <r>
    <s v="RM205"/>
    <n v="38"/>
    <x v="2"/>
    <x v="0"/>
    <s v="Travel_Rarely"/>
    <n v="1180"/>
    <x v="0"/>
    <x v="26"/>
    <x v="2"/>
    <x v="1"/>
    <n v="1"/>
    <n v="282"/>
    <x v="2"/>
    <x v="0"/>
    <n v="70"/>
    <n v="3"/>
    <x v="1"/>
    <x v="6"/>
    <x v="3"/>
    <x v="2"/>
    <x v="800"/>
    <x v="1"/>
    <n v="11354"/>
    <n v="7"/>
    <s v="Y"/>
    <s v="Yes"/>
    <n v="19"/>
    <x v="1"/>
    <n v="2"/>
    <n v="80"/>
    <n v="0"/>
    <n v="17"/>
    <n v="2"/>
    <x v="0"/>
    <n v="0"/>
    <n v="0"/>
    <d v="2026-05-14T00:00:00"/>
    <x v="12"/>
    <s v="2026"/>
    <s v="May"/>
    <n v="10"/>
    <n v="9496"/>
    <n v="1"/>
    <n v="0"/>
    <s v="Yes"/>
  </r>
  <r>
    <s v="RM224"/>
    <n v="38"/>
    <x v="2"/>
    <x v="1"/>
    <s v="Travel_Rarely"/>
    <n v="119"/>
    <x v="1"/>
    <x v="0"/>
    <x v="0"/>
    <x v="0"/>
    <n v="1"/>
    <n v="307"/>
    <x v="3"/>
    <x v="0"/>
    <n v="76"/>
    <n v="3"/>
    <x v="2"/>
    <x v="5"/>
    <x v="0"/>
    <x v="1"/>
    <x v="774"/>
    <x v="2"/>
    <n v="9647"/>
    <n v="0"/>
    <s v="Y"/>
    <s v="No"/>
    <n v="12"/>
    <x v="1"/>
    <n v="3"/>
    <n v="80"/>
    <n v="2"/>
    <n v="17"/>
    <n v="6"/>
    <x v="3"/>
    <n v="5"/>
    <n v="13"/>
    <d v="2026-05-15T00:00:00"/>
    <x v="16"/>
    <s v="2026"/>
    <s v="May"/>
    <n v="19"/>
    <n v="10942"/>
    <n v="19"/>
    <n v="3"/>
    <s v="No"/>
  </r>
  <r>
    <s v="RM262"/>
    <n v="38"/>
    <x v="2"/>
    <x v="1"/>
    <s v="Non-Travel"/>
    <n v="1327"/>
    <x v="1"/>
    <x v="7"/>
    <x v="1"/>
    <x v="0"/>
    <n v="1"/>
    <n v="361"/>
    <x v="1"/>
    <x v="0"/>
    <n v="39"/>
    <n v="2"/>
    <x v="1"/>
    <x v="5"/>
    <x v="2"/>
    <x v="2"/>
    <x v="801"/>
    <x v="1"/>
    <n v="19682"/>
    <n v="3"/>
    <s v="Y"/>
    <s v="No"/>
    <n v="18"/>
    <x v="1"/>
    <n v="4"/>
    <n v="80"/>
    <n v="1"/>
    <n v="13"/>
    <n v="0"/>
    <x v="0"/>
    <n v="7"/>
    <n v="5"/>
    <d v="2026-05-16T00:00:00"/>
    <x v="7"/>
    <s v="2026"/>
    <s v="May"/>
    <n v="1"/>
    <n v="19153"/>
    <n v="1"/>
    <n v="0"/>
    <s v="No"/>
  </r>
  <r>
    <s v="RM278"/>
    <n v="38"/>
    <x v="2"/>
    <x v="0"/>
    <s v="Travel_Rarely"/>
    <n v="322"/>
    <x v="1"/>
    <x v="17"/>
    <x v="1"/>
    <x v="1"/>
    <n v="1"/>
    <n v="382"/>
    <x v="3"/>
    <x v="1"/>
    <n v="44"/>
    <n v="4"/>
    <x v="1"/>
    <x v="5"/>
    <x v="3"/>
    <x v="1"/>
    <x v="802"/>
    <x v="1"/>
    <n v="19191"/>
    <n v="1"/>
    <s v="Y"/>
    <s v="Yes"/>
    <n v="24"/>
    <x v="2"/>
    <n v="3"/>
    <n v="80"/>
    <n v="1"/>
    <n v="8"/>
    <n v="3"/>
    <x v="0"/>
    <n v="7"/>
    <n v="7"/>
    <d v="2026-05-17T00:00:00"/>
    <x v="12"/>
    <s v="2026"/>
    <s v="May"/>
    <n v="0"/>
    <n v="8234"/>
    <n v="0"/>
    <n v="0"/>
    <s v="No"/>
  </r>
  <r>
    <s v="RM288"/>
    <n v="38"/>
    <x v="2"/>
    <x v="1"/>
    <s v="Travel_Rarely"/>
    <n v="688"/>
    <x v="0"/>
    <x v="23"/>
    <x v="3"/>
    <x v="0"/>
    <n v="1"/>
    <n v="393"/>
    <x v="1"/>
    <x v="0"/>
    <n v="82"/>
    <n v="3"/>
    <x v="1"/>
    <x v="6"/>
    <x v="2"/>
    <x v="1"/>
    <x v="803"/>
    <x v="1"/>
    <n v="18899"/>
    <n v="9"/>
    <s v="Y"/>
    <s v="No"/>
    <n v="14"/>
    <x v="1"/>
    <n v="2"/>
    <n v="80"/>
    <n v="1"/>
    <n v="10"/>
    <n v="2"/>
    <x v="0"/>
    <n v="1"/>
    <n v="2"/>
    <d v="2026-05-18T00:00:00"/>
    <x v="2"/>
    <s v="2026"/>
    <s v="May"/>
    <n v="3"/>
    <n v="21471"/>
    <n v="3"/>
    <n v="2"/>
    <s v="No"/>
  </r>
  <r>
    <s v="RM308"/>
    <n v="38"/>
    <x v="2"/>
    <x v="1"/>
    <s v="Travel_Rarely"/>
    <n v="849"/>
    <x v="0"/>
    <x v="10"/>
    <x v="1"/>
    <x v="0"/>
    <n v="1"/>
    <n v="421"/>
    <x v="3"/>
    <x v="1"/>
    <n v="81"/>
    <n v="2"/>
    <x v="2"/>
    <x v="7"/>
    <x v="1"/>
    <x v="2"/>
    <x v="804"/>
    <x v="2"/>
    <n v="26707"/>
    <n v="3"/>
    <s v="Y"/>
    <s v="No"/>
    <n v="17"/>
    <x v="1"/>
    <n v="3"/>
    <n v="80"/>
    <n v="1"/>
    <n v="19"/>
    <n v="2"/>
    <x v="0"/>
    <n v="0"/>
    <n v="1"/>
    <d v="2026-05-19T00:00:00"/>
    <x v="38"/>
    <s v="2026"/>
    <s v="May"/>
    <n v="1"/>
    <n v="7182"/>
    <n v="1"/>
    <n v="0"/>
    <s v="No"/>
  </r>
  <r>
    <s v="RM342"/>
    <n v="38"/>
    <x v="2"/>
    <x v="1"/>
    <s v="Travel_Rarely"/>
    <n v="343"/>
    <x v="0"/>
    <x v="14"/>
    <x v="1"/>
    <x v="0"/>
    <n v="1"/>
    <n v="461"/>
    <x v="0"/>
    <x v="0"/>
    <n v="92"/>
    <n v="2"/>
    <x v="2"/>
    <x v="7"/>
    <x v="2"/>
    <x v="1"/>
    <x v="805"/>
    <x v="2"/>
    <n v="15682"/>
    <n v="0"/>
    <s v="Y"/>
    <s v="Yes"/>
    <n v="14"/>
    <x v="1"/>
    <n v="2"/>
    <n v="80"/>
    <n v="1"/>
    <n v="12"/>
    <n v="3"/>
    <x v="0"/>
    <n v="2"/>
    <n v="9"/>
    <d v="2026-05-20T00:00:00"/>
    <x v="17"/>
    <s v="2026"/>
    <s v="May"/>
    <n v="11"/>
    <n v="3857"/>
    <n v="1"/>
    <n v="0"/>
    <s v="No"/>
  </r>
  <r>
    <s v="RM417"/>
    <n v="38"/>
    <x v="2"/>
    <x v="1"/>
    <s v="Travel_Frequently"/>
    <n v="1490"/>
    <x v="0"/>
    <x v="7"/>
    <x v="1"/>
    <x v="0"/>
    <n v="1"/>
    <n v="556"/>
    <x v="1"/>
    <x v="0"/>
    <n v="42"/>
    <n v="3"/>
    <x v="0"/>
    <x v="0"/>
    <x v="2"/>
    <x v="2"/>
    <x v="806"/>
    <x v="0"/>
    <n v="12106"/>
    <n v="1"/>
    <s v="Y"/>
    <s v="Yes"/>
    <n v="23"/>
    <x v="2"/>
    <n v="3"/>
    <n v="80"/>
    <n v="1"/>
    <n v="1"/>
    <n v="3"/>
    <x v="0"/>
    <n v="0"/>
    <n v="0"/>
    <d v="2026-05-21T00:00:00"/>
    <x v="7"/>
    <s v="2026"/>
    <s v="May"/>
    <n v="0"/>
    <n v="8704"/>
    <n v="0"/>
    <n v="0"/>
    <s v="Yes"/>
  </r>
  <r>
    <s v="RM472"/>
    <n v="38"/>
    <x v="2"/>
    <x v="1"/>
    <s v="Travel_Rarely"/>
    <n v="1495"/>
    <x v="0"/>
    <x v="1"/>
    <x v="0"/>
    <x v="1"/>
    <n v="1"/>
    <n v="634"/>
    <x v="0"/>
    <x v="1"/>
    <n v="76"/>
    <n v="3"/>
    <x v="1"/>
    <x v="6"/>
    <x v="0"/>
    <x v="2"/>
    <x v="388"/>
    <x v="1"/>
    <n v="22174"/>
    <n v="3"/>
    <s v="Y"/>
    <s v="No"/>
    <n v="19"/>
    <x v="1"/>
    <n v="3"/>
    <n v="80"/>
    <n v="1"/>
    <n v="18"/>
    <n v="4"/>
    <x v="0"/>
    <n v="0"/>
    <n v="0"/>
    <d v="2026-05-22T00:00:00"/>
    <x v="17"/>
    <s v="2026"/>
    <s v="May"/>
    <n v="31"/>
    <n v="16828"/>
    <n v="23"/>
    <n v="0"/>
    <s v="No"/>
  </r>
  <r>
    <s v="RM491"/>
    <n v="38"/>
    <x v="2"/>
    <x v="1"/>
    <s v="Travel_Rarely"/>
    <n v="362"/>
    <x v="0"/>
    <x v="4"/>
    <x v="2"/>
    <x v="0"/>
    <n v="1"/>
    <n v="662"/>
    <x v="0"/>
    <x v="1"/>
    <n v="43"/>
    <n v="3"/>
    <x v="0"/>
    <x v="2"/>
    <x v="3"/>
    <x v="0"/>
    <x v="807"/>
    <x v="0"/>
    <n v="14561"/>
    <n v="3"/>
    <s v="Y"/>
    <s v="No"/>
    <n v="17"/>
    <x v="1"/>
    <n v="4"/>
    <n v="80"/>
    <n v="0"/>
    <n v="8"/>
    <n v="3"/>
    <x v="3"/>
    <n v="0"/>
    <n v="0"/>
    <d v="2026-05-23T00:00:00"/>
    <x v="8"/>
    <s v="2026"/>
    <s v="May"/>
    <n v="3"/>
    <n v="22629"/>
    <n v="0"/>
    <n v="0"/>
    <s v="No"/>
  </r>
  <r>
    <s v="RM519"/>
    <n v="38"/>
    <x v="2"/>
    <x v="1"/>
    <s v="Travel_Rarely"/>
    <n v="243"/>
    <x v="1"/>
    <x v="17"/>
    <x v="3"/>
    <x v="2"/>
    <n v="1"/>
    <n v="709"/>
    <x v="1"/>
    <x v="1"/>
    <n v="46"/>
    <n v="2"/>
    <x v="1"/>
    <x v="5"/>
    <x v="2"/>
    <x v="0"/>
    <x v="808"/>
    <x v="0"/>
    <n v="7791"/>
    <n v="0"/>
    <s v="Y"/>
    <s v="No"/>
    <n v="20"/>
    <x v="2"/>
    <n v="1"/>
    <n v="80"/>
    <n v="0"/>
    <n v="8"/>
    <n v="2"/>
    <x v="0"/>
    <n v="0"/>
    <n v="5"/>
    <d v="2026-05-24T00:00:00"/>
    <x v="23"/>
    <s v="2026"/>
    <s v="May"/>
    <n v="5"/>
    <n v="20245"/>
    <n v="0"/>
    <n v="0"/>
    <s v="Yes"/>
  </r>
  <r>
    <s v="RM530"/>
    <n v="38"/>
    <x v="2"/>
    <x v="1"/>
    <s v="Travel_Rarely"/>
    <n v="827"/>
    <x v="0"/>
    <x v="4"/>
    <x v="3"/>
    <x v="0"/>
    <n v="1"/>
    <n v="724"/>
    <x v="2"/>
    <x v="1"/>
    <n v="33"/>
    <n v="4"/>
    <x v="1"/>
    <x v="6"/>
    <x v="2"/>
    <x v="0"/>
    <x v="809"/>
    <x v="1"/>
    <n v="19383"/>
    <n v="0"/>
    <s v="Y"/>
    <s v="No"/>
    <n v="13"/>
    <x v="1"/>
    <n v="3"/>
    <n v="80"/>
    <n v="0"/>
    <n v="10"/>
    <n v="4"/>
    <x v="3"/>
    <n v="1"/>
    <n v="8"/>
    <d v="2026-05-25T00:00:00"/>
    <x v="14"/>
    <s v="2026"/>
    <s v="May"/>
    <n v="11"/>
    <n v="3517"/>
    <n v="9"/>
    <n v="9"/>
    <s v="No"/>
  </r>
  <r>
    <s v="RM543"/>
    <n v="38"/>
    <x v="2"/>
    <x v="0"/>
    <s v="Travel_Rarely"/>
    <n v="168"/>
    <x v="0"/>
    <x v="4"/>
    <x v="0"/>
    <x v="0"/>
    <n v="1"/>
    <n v="743"/>
    <x v="0"/>
    <x v="1"/>
    <n v="81"/>
    <n v="3"/>
    <x v="2"/>
    <x v="4"/>
    <x v="0"/>
    <x v="0"/>
    <x v="810"/>
    <x v="1"/>
    <n v="15397"/>
    <n v="4"/>
    <s v="Y"/>
    <s v="Yes"/>
    <n v="14"/>
    <x v="1"/>
    <n v="4"/>
    <n v="80"/>
    <n v="0"/>
    <n v="10"/>
    <n v="4"/>
    <x v="1"/>
    <n v="0"/>
    <n v="0"/>
    <d v="2026-05-26T00:00:00"/>
    <x v="8"/>
    <s v="2026"/>
    <s v="May"/>
    <n v="1"/>
    <n v="16780"/>
    <n v="1"/>
    <n v="0"/>
    <s v="No"/>
  </r>
  <r>
    <s v="RM560"/>
    <n v="38"/>
    <x v="2"/>
    <x v="1"/>
    <s v="Travel_Rarely"/>
    <n v="268"/>
    <x v="0"/>
    <x v="7"/>
    <x v="4"/>
    <x v="1"/>
    <n v="1"/>
    <n v="773"/>
    <x v="1"/>
    <x v="0"/>
    <n v="92"/>
    <n v="3"/>
    <x v="0"/>
    <x v="2"/>
    <x v="0"/>
    <x v="2"/>
    <x v="811"/>
    <x v="0"/>
    <n v="20471"/>
    <n v="6"/>
    <s v="Y"/>
    <s v="Yes"/>
    <n v="13"/>
    <x v="1"/>
    <n v="2"/>
    <n v="80"/>
    <n v="1"/>
    <n v="6"/>
    <n v="0"/>
    <x v="2"/>
    <n v="0"/>
    <n v="1"/>
    <d v="2026-05-27T00:00:00"/>
    <x v="27"/>
    <s v="2026"/>
    <s v="May"/>
    <n v="18"/>
    <n v="9841"/>
    <n v="3"/>
    <n v="1"/>
    <s v="No"/>
  </r>
  <r>
    <s v="RM579"/>
    <n v="38"/>
    <x v="2"/>
    <x v="0"/>
    <s v="Travel_Frequently"/>
    <n v="240"/>
    <x v="0"/>
    <x v="7"/>
    <x v="3"/>
    <x v="0"/>
    <n v="1"/>
    <n v="803"/>
    <x v="3"/>
    <x v="1"/>
    <n v="75"/>
    <n v="4"/>
    <x v="1"/>
    <x v="4"/>
    <x v="3"/>
    <x v="0"/>
    <x v="812"/>
    <x v="1"/>
    <n v="26085"/>
    <n v="6"/>
    <s v="Y"/>
    <s v="Yes"/>
    <n v="12"/>
    <x v="1"/>
    <n v="4"/>
    <n v="80"/>
    <n v="0"/>
    <n v="17"/>
    <n v="2"/>
    <x v="0"/>
    <n v="4"/>
    <n v="12"/>
    <d v="2026-05-28T00:00:00"/>
    <x v="16"/>
    <s v="2026"/>
    <s v="May"/>
    <n v="17"/>
    <n v="20778"/>
    <n v="2"/>
    <n v="2"/>
    <s v="No"/>
  </r>
  <r>
    <s v="RM606"/>
    <n v="38"/>
    <x v="2"/>
    <x v="1"/>
    <s v="Travel_Frequently"/>
    <n v="471"/>
    <x v="0"/>
    <x v="15"/>
    <x v="0"/>
    <x v="0"/>
    <n v="1"/>
    <n v="837"/>
    <x v="3"/>
    <x v="0"/>
    <n v="45"/>
    <n v="2"/>
    <x v="1"/>
    <x v="6"/>
    <x v="3"/>
    <x v="1"/>
    <x v="813"/>
    <x v="1"/>
    <n v="4284"/>
    <n v="2"/>
    <s v="Y"/>
    <s v="No"/>
    <n v="15"/>
    <x v="1"/>
    <n v="3"/>
    <n v="80"/>
    <n v="1"/>
    <n v="13"/>
    <n v="3"/>
    <x v="3"/>
    <n v="1"/>
    <n v="2"/>
    <d v="2026-05-29T00:00:00"/>
    <x v="25"/>
    <s v="2026"/>
    <s v="May"/>
    <n v="1"/>
    <n v="16041"/>
    <n v="0"/>
    <n v="0"/>
    <s v="No"/>
  </r>
  <r>
    <s v="RM643"/>
    <n v="38"/>
    <x v="2"/>
    <x v="1"/>
    <s v="Travel_Rarely"/>
    <n v="395"/>
    <x v="1"/>
    <x v="9"/>
    <x v="0"/>
    <x v="2"/>
    <n v="1"/>
    <n v="893"/>
    <x v="2"/>
    <x v="0"/>
    <n v="98"/>
    <n v="2"/>
    <x v="0"/>
    <x v="1"/>
    <x v="1"/>
    <x v="2"/>
    <x v="814"/>
    <x v="0"/>
    <n v="12102"/>
    <n v="0"/>
    <s v="Y"/>
    <s v="No"/>
    <n v="19"/>
    <x v="1"/>
    <n v="4"/>
    <n v="80"/>
    <n v="1"/>
    <n v="3"/>
    <n v="3"/>
    <x v="0"/>
    <n v="1"/>
    <n v="2"/>
    <d v="2026-05-30T00:00:00"/>
    <x v="14"/>
    <s v="2026"/>
    <s v="May"/>
    <n v="11"/>
    <n v="6986"/>
    <n v="0"/>
    <n v="0"/>
    <s v="No"/>
  </r>
  <r>
    <s v="RM682"/>
    <n v="38"/>
    <x v="2"/>
    <x v="1"/>
    <s v="Travel_Rarely"/>
    <n v="1333"/>
    <x v="0"/>
    <x v="4"/>
    <x v="0"/>
    <x v="3"/>
    <n v="1"/>
    <n v="950"/>
    <x v="1"/>
    <x v="1"/>
    <n v="80"/>
    <n v="3"/>
    <x v="2"/>
    <x v="7"/>
    <x v="3"/>
    <x v="2"/>
    <x v="815"/>
    <x v="2"/>
    <n v="16292"/>
    <n v="1"/>
    <s v="Y"/>
    <s v="No"/>
    <n v="13"/>
    <x v="1"/>
    <n v="2"/>
    <n v="80"/>
    <n v="1"/>
    <n v="15"/>
    <n v="3"/>
    <x v="0"/>
    <n v="5"/>
    <n v="11"/>
    <d v="2026-05-31T00:00:00"/>
    <x v="24"/>
    <s v="2026"/>
    <s v="May"/>
    <n v="1"/>
    <n v="10285"/>
    <n v="0"/>
    <n v="0"/>
    <s v="No"/>
  </r>
  <r>
    <s v="RM704"/>
    <n v="38"/>
    <x v="2"/>
    <x v="0"/>
    <s v="Non-Travel"/>
    <n v="152"/>
    <x v="1"/>
    <x v="1"/>
    <x v="0"/>
    <x v="3"/>
    <n v="1"/>
    <n v="983"/>
    <x v="0"/>
    <x v="1"/>
    <n v="85"/>
    <n v="3"/>
    <x v="1"/>
    <x v="5"/>
    <x v="2"/>
    <x v="0"/>
    <x v="816"/>
    <x v="1"/>
    <n v="19899"/>
    <n v="1"/>
    <s v="Y"/>
    <s v="Yes"/>
    <n v="13"/>
    <x v="1"/>
    <n v="2"/>
    <n v="80"/>
    <n v="0"/>
    <n v="6"/>
    <n v="1"/>
    <x v="0"/>
    <n v="1"/>
    <n v="3"/>
    <d v="2026-06-01T00:00:00"/>
    <x v="31"/>
    <s v="2026"/>
    <s v="June"/>
    <n v="2"/>
    <n v="8764"/>
    <n v="2"/>
    <n v="0"/>
    <s v="No"/>
  </r>
  <r>
    <s v="RM723"/>
    <n v="38"/>
    <x v="2"/>
    <x v="1"/>
    <s v="Travel_Frequently"/>
    <n v="1391"/>
    <x v="0"/>
    <x v="1"/>
    <x v="2"/>
    <x v="1"/>
    <n v="1"/>
    <n v="1006"/>
    <x v="0"/>
    <x v="0"/>
    <n v="66"/>
    <n v="3"/>
    <x v="0"/>
    <x v="2"/>
    <x v="0"/>
    <x v="2"/>
    <x v="817"/>
    <x v="0"/>
    <n v="12127"/>
    <n v="0"/>
    <s v="Y"/>
    <s v="No"/>
    <n v="17"/>
    <x v="1"/>
    <n v="2"/>
    <n v="80"/>
    <n v="1"/>
    <n v="3"/>
    <n v="0"/>
    <x v="3"/>
    <n v="0"/>
    <n v="2"/>
    <d v="2026-06-02T00:00:00"/>
    <x v="5"/>
    <s v="2026"/>
    <s v="June"/>
    <n v="24"/>
    <n v="18083"/>
    <n v="23"/>
    <n v="12"/>
    <s v="No"/>
  </r>
  <r>
    <s v="RM748"/>
    <n v="38"/>
    <x v="2"/>
    <x v="1"/>
    <s v="Travel_Rarely"/>
    <n v="1035"/>
    <x v="1"/>
    <x v="0"/>
    <x v="3"/>
    <x v="0"/>
    <n v="1"/>
    <n v="1036"/>
    <x v="2"/>
    <x v="0"/>
    <n v="42"/>
    <n v="3"/>
    <x v="1"/>
    <x v="5"/>
    <x v="2"/>
    <x v="0"/>
    <x v="818"/>
    <x v="1"/>
    <n v="4981"/>
    <n v="8"/>
    <s v="Y"/>
    <s v="Yes"/>
    <n v="12"/>
    <x v="1"/>
    <n v="3"/>
    <n v="80"/>
    <n v="0"/>
    <n v="19"/>
    <n v="1"/>
    <x v="0"/>
    <n v="0"/>
    <n v="0"/>
    <d v="2026-06-03T00:00:00"/>
    <x v="9"/>
    <s v="2026"/>
    <s v="June"/>
    <n v="32"/>
    <n v="11415"/>
    <n v="12"/>
    <n v="12"/>
    <s v="Yes"/>
  </r>
  <r>
    <s v="RM766"/>
    <n v="38"/>
    <x v="2"/>
    <x v="1"/>
    <s v="Travel_Frequently"/>
    <n v="1186"/>
    <x v="0"/>
    <x v="0"/>
    <x v="3"/>
    <x v="4"/>
    <n v="1"/>
    <n v="1060"/>
    <x v="0"/>
    <x v="0"/>
    <n v="44"/>
    <n v="3"/>
    <x v="0"/>
    <x v="2"/>
    <x v="0"/>
    <x v="2"/>
    <x v="819"/>
    <x v="0"/>
    <n v="2997"/>
    <n v="3"/>
    <s v="Y"/>
    <s v="No"/>
    <n v="16"/>
    <x v="1"/>
    <n v="1"/>
    <n v="80"/>
    <n v="1"/>
    <n v="8"/>
    <n v="2"/>
    <x v="0"/>
    <n v="2"/>
    <n v="2"/>
    <d v="2026-06-04T00:00:00"/>
    <x v="27"/>
    <s v="2026"/>
    <s v="June"/>
    <n v="19"/>
    <n v="13212"/>
    <n v="4"/>
    <n v="2"/>
    <s v="No"/>
  </r>
  <r>
    <s v="RM785"/>
    <n v="38"/>
    <x v="2"/>
    <x v="1"/>
    <s v="Travel_Rarely"/>
    <n v="330"/>
    <x v="0"/>
    <x v="24"/>
    <x v="2"/>
    <x v="0"/>
    <n v="1"/>
    <n v="1088"/>
    <x v="0"/>
    <x v="1"/>
    <n v="65"/>
    <n v="2"/>
    <x v="2"/>
    <x v="6"/>
    <x v="0"/>
    <x v="2"/>
    <x v="820"/>
    <x v="1"/>
    <n v="24608"/>
    <n v="0"/>
    <s v="Y"/>
    <s v="No"/>
    <n v="18"/>
    <x v="1"/>
    <n v="1"/>
    <n v="80"/>
    <n v="1"/>
    <n v="20"/>
    <n v="4"/>
    <x v="3"/>
    <n v="1"/>
    <n v="9"/>
    <d v="2026-06-05T00:00:00"/>
    <x v="2"/>
    <s v="2026"/>
    <s v="June"/>
    <n v="1"/>
    <n v="8044"/>
    <n v="1"/>
    <n v="0"/>
    <s v="No"/>
  </r>
  <r>
    <s v="RM808"/>
    <n v="38"/>
    <x v="2"/>
    <x v="1"/>
    <s v="Travel_Rarely"/>
    <n v="770"/>
    <x v="1"/>
    <x v="1"/>
    <x v="3"/>
    <x v="2"/>
    <n v="1"/>
    <n v="1119"/>
    <x v="0"/>
    <x v="0"/>
    <n v="73"/>
    <n v="2"/>
    <x v="2"/>
    <x v="5"/>
    <x v="0"/>
    <x v="1"/>
    <x v="821"/>
    <x v="1"/>
    <n v="5569"/>
    <n v="0"/>
    <s v="Y"/>
    <s v="Yes"/>
    <n v="14"/>
    <x v="1"/>
    <n v="2"/>
    <n v="80"/>
    <n v="2"/>
    <n v="9"/>
    <n v="2"/>
    <x v="0"/>
    <n v="2"/>
    <n v="7"/>
    <d v="2026-06-06T00:00:00"/>
    <x v="35"/>
    <s v="2026"/>
    <s v="June"/>
    <n v="7"/>
    <n v="7109"/>
    <n v="7"/>
    <n v="5"/>
    <s v="No"/>
  </r>
  <r>
    <s v="RM812"/>
    <n v="38"/>
    <x v="2"/>
    <x v="1"/>
    <s v="Travel_Rarely"/>
    <n v="130"/>
    <x v="1"/>
    <x v="7"/>
    <x v="1"/>
    <x v="2"/>
    <n v="1"/>
    <n v="1125"/>
    <x v="1"/>
    <x v="0"/>
    <n v="32"/>
    <n v="3"/>
    <x v="2"/>
    <x v="5"/>
    <x v="1"/>
    <x v="0"/>
    <x v="822"/>
    <x v="1"/>
    <n v="20619"/>
    <n v="7"/>
    <s v="Y"/>
    <s v="No"/>
    <n v="16"/>
    <x v="1"/>
    <n v="3"/>
    <n v="80"/>
    <n v="0"/>
    <n v="10"/>
    <n v="2"/>
    <x v="0"/>
    <n v="0"/>
    <n v="0"/>
    <d v="2026-06-07T00:00:00"/>
    <x v="35"/>
    <s v="2026"/>
    <s v="June"/>
    <n v="31"/>
    <n v="9086"/>
    <n v="1"/>
    <n v="0"/>
    <s v="No"/>
  </r>
  <r>
    <s v="RM827"/>
    <n v="38"/>
    <x v="2"/>
    <x v="1"/>
    <s v="Travel_Rarely"/>
    <n v="433"/>
    <x v="3"/>
    <x v="4"/>
    <x v="0"/>
    <x v="5"/>
    <n v="1"/>
    <n v="1152"/>
    <x v="0"/>
    <x v="0"/>
    <n v="37"/>
    <n v="4"/>
    <x v="0"/>
    <x v="3"/>
    <x v="0"/>
    <x v="2"/>
    <x v="823"/>
    <x v="0"/>
    <n v="6004"/>
    <n v="1"/>
    <s v="Y"/>
    <s v="No"/>
    <n v="13"/>
    <x v="1"/>
    <n v="4"/>
    <n v="80"/>
    <n v="1"/>
    <n v="7"/>
    <n v="2"/>
    <x v="1"/>
    <n v="5"/>
    <n v="0"/>
    <d v="2026-06-08T00:00:00"/>
    <x v="13"/>
    <s v="2026"/>
    <s v="June"/>
    <n v="13"/>
    <n v="4790"/>
    <n v="3"/>
    <n v="1"/>
    <s v="No"/>
  </r>
  <r>
    <s v="RM964"/>
    <n v="38"/>
    <x v="2"/>
    <x v="1"/>
    <s v="Travel_Rarely"/>
    <n v="1009"/>
    <x v="1"/>
    <x v="7"/>
    <x v="1"/>
    <x v="0"/>
    <n v="1"/>
    <n v="1355"/>
    <x v="2"/>
    <x v="1"/>
    <n v="31"/>
    <n v="3"/>
    <x v="1"/>
    <x v="5"/>
    <x v="3"/>
    <x v="1"/>
    <x v="824"/>
    <x v="1"/>
    <n v="19461"/>
    <n v="3"/>
    <s v="Y"/>
    <s v="No"/>
    <n v="15"/>
    <x v="1"/>
    <n v="4"/>
    <n v="80"/>
    <n v="1"/>
    <n v="11"/>
    <n v="3"/>
    <x v="0"/>
    <n v="1"/>
    <n v="7"/>
    <d v="2026-06-09T00:00:00"/>
    <x v="19"/>
    <s v="2026"/>
    <s v="June"/>
    <n v="11"/>
    <n v="9029"/>
    <n v="2"/>
    <n v="0"/>
    <s v="No"/>
  </r>
  <r>
    <s v="RM983"/>
    <n v="38"/>
    <x v="2"/>
    <x v="1"/>
    <s v="Travel_Frequently"/>
    <n v="693"/>
    <x v="0"/>
    <x v="17"/>
    <x v="0"/>
    <x v="0"/>
    <n v="1"/>
    <n v="1382"/>
    <x v="1"/>
    <x v="0"/>
    <n v="57"/>
    <n v="4"/>
    <x v="0"/>
    <x v="2"/>
    <x v="0"/>
    <x v="1"/>
    <x v="31"/>
    <x v="0"/>
    <n v="15748"/>
    <n v="1"/>
    <s v="Y"/>
    <s v="No"/>
    <n v="11"/>
    <x v="1"/>
    <n v="4"/>
    <n v="80"/>
    <n v="3"/>
    <n v="4"/>
    <n v="2"/>
    <x v="0"/>
    <n v="0"/>
    <n v="3"/>
    <d v="2026-06-10T00:00:00"/>
    <x v="10"/>
    <s v="2026"/>
    <s v="June"/>
    <n v="3"/>
    <n v="15564"/>
    <n v="3"/>
    <n v="2"/>
    <s v="No"/>
  </r>
  <r>
    <s v="RM1108"/>
    <n v="38"/>
    <x v="2"/>
    <x v="1"/>
    <s v="Travel_Frequently"/>
    <n v="888"/>
    <x v="3"/>
    <x v="1"/>
    <x v="3"/>
    <x v="5"/>
    <n v="1"/>
    <n v="1563"/>
    <x v="0"/>
    <x v="0"/>
    <n v="71"/>
    <n v="3"/>
    <x v="1"/>
    <x v="3"/>
    <x v="0"/>
    <x v="2"/>
    <x v="825"/>
    <x v="1"/>
    <n v="14814"/>
    <n v="3"/>
    <s v="Y"/>
    <s v="No"/>
    <n v="11"/>
    <x v="1"/>
    <n v="3"/>
    <n v="80"/>
    <n v="0"/>
    <n v="10"/>
    <n v="2"/>
    <x v="0"/>
    <n v="1"/>
    <n v="2"/>
    <d v="2026-06-11T00:00:00"/>
    <x v="24"/>
    <s v="2026"/>
    <s v="June"/>
    <n v="7"/>
    <n v="17848"/>
    <n v="3"/>
    <n v="1"/>
    <s v="No"/>
  </r>
  <r>
    <s v="RM1113"/>
    <n v="38"/>
    <x v="2"/>
    <x v="0"/>
    <s v="Travel_Rarely"/>
    <n v="903"/>
    <x v="0"/>
    <x v="7"/>
    <x v="0"/>
    <x v="1"/>
    <n v="1"/>
    <n v="1573"/>
    <x v="0"/>
    <x v="0"/>
    <n v="81"/>
    <n v="3"/>
    <x v="1"/>
    <x v="4"/>
    <x v="1"/>
    <x v="2"/>
    <x v="826"/>
    <x v="0"/>
    <n v="7653"/>
    <n v="4"/>
    <s v="Y"/>
    <s v="No"/>
    <n v="11"/>
    <x v="1"/>
    <n v="1"/>
    <n v="80"/>
    <n v="2"/>
    <n v="7"/>
    <n v="2"/>
    <x v="0"/>
    <n v="1"/>
    <n v="4"/>
    <d v="2026-06-12T00:00:00"/>
    <x v="5"/>
    <s v="2026"/>
    <s v="June"/>
    <n v="1"/>
    <n v="8502"/>
    <n v="0"/>
    <n v="0"/>
    <s v="No"/>
  </r>
  <r>
    <s v="RM1120"/>
    <n v="38"/>
    <x v="2"/>
    <x v="1"/>
    <s v="Travel_Rarely"/>
    <n v="1245"/>
    <x v="1"/>
    <x v="5"/>
    <x v="0"/>
    <x v="0"/>
    <n v="1"/>
    <n v="1582"/>
    <x v="0"/>
    <x v="0"/>
    <n v="80"/>
    <n v="3"/>
    <x v="1"/>
    <x v="5"/>
    <x v="1"/>
    <x v="2"/>
    <x v="827"/>
    <x v="1"/>
    <n v="12355"/>
    <n v="0"/>
    <s v="Y"/>
    <s v="No"/>
    <n v="11"/>
    <x v="1"/>
    <n v="4"/>
    <n v="80"/>
    <n v="1"/>
    <n v="10"/>
    <n v="3"/>
    <x v="0"/>
    <n v="7"/>
    <n v="7"/>
    <d v="2026-06-13T00:00:00"/>
    <x v="0"/>
    <s v="2026"/>
    <s v="June"/>
    <n v="27"/>
    <n v="18993"/>
    <n v="22"/>
    <n v="8"/>
    <s v="Yes"/>
  </r>
  <r>
    <s v="RM1121"/>
    <n v="38"/>
    <x v="2"/>
    <x v="1"/>
    <s v="Travel_Rarely"/>
    <n v="437"/>
    <x v="1"/>
    <x v="18"/>
    <x v="0"/>
    <x v="0"/>
    <n v="1"/>
    <n v="1583"/>
    <x v="2"/>
    <x v="1"/>
    <n v="90"/>
    <n v="3"/>
    <x v="1"/>
    <x v="5"/>
    <x v="1"/>
    <x v="0"/>
    <x v="828"/>
    <x v="0"/>
    <n v="16379"/>
    <n v="2"/>
    <s v="Y"/>
    <s v="No"/>
    <n v="12"/>
    <x v="1"/>
    <n v="2"/>
    <n v="80"/>
    <n v="0"/>
    <n v="8"/>
    <n v="5"/>
    <x v="1"/>
    <n v="1"/>
    <n v="2"/>
    <d v="2026-06-14T00:00:00"/>
    <x v="24"/>
    <s v="2026"/>
    <s v="June"/>
    <n v="5"/>
    <n v="14105"/>
    <n v="4"/>
    <n v="4"/>
    <s v="No"/>
  </r>
  <r>
    <s v="RM1162"/>
    <n v="38"/>
    <x v="2"/>
    <x v="0"/>
    <s v="Travel_Rarely"/>
    <n v="397"/>
    <x v="0"/>
    <x v="7"/>
    <x v="1"/>
    <x v="1"/>
    <n v="1"/>
    <n v="1638"/>
    <x v="1"/>
    <x v="1"/>
    <n v="54"/>
    <n v="2"/>
    <x v="2"/>
    <x v="4"/>
    <x v="0"/>
    <x v="2"/>
    <x v="574"/>
    <x v="1"/>
    <n v="14199"/>
    <n v="3"/>
    <s v="Y"/>
    <s v="Yes"/>
    <n v="19"/>
    <x v="1"/>
    <n v="4"/>
    <n v="80"/>
    <n v="1"/>
    <n v="10"/>
    <n v="6"/>
    <x v="1"/>
    <n v="0"/>
    <n v="2"/>
    <d v="2026-06-15T00:00:00"/>
    <x v="31"/>
    <s v="2026"/>
    <s v="June"/>
    <n v="2"/>
    <n v="4397"/>
    <n v="1"/>
    <n v="1"/>
    <s v="No"/>
  </r>
  <r>
    <s v="RM1188"/>
    <n v="38"/>
    <x v="2"/>
    <x v="1"/>
    <s v="Travel_Frequently"/>
    <n v="1189"/>
    <x v="0"/>
    <x v="4"/>
    <x v="0"/>
    <x v="0"/>
    <n v="1"/>
    <n v="1668"/>
    <x v="1"/>
    <x v="0"/>
    <n v="90"/>
    <n v="3"/>
    <x v="1"/>
    <x v="2"/>
    <x v="2"/>
    <x v="2"/>
    <x v="829"/>
    <x v="0"/>
    <n v="9867"/>
    <n v="7"/>
    <s v="Y"/>
    <s v="No"/>
    <n v="15"/>
    <x v="1"/>
    <n v="4"/>
    <n v="80"/>
    <n v="2"/>
    <n v="19"/>
    <n v="4"/>
    <x v="1"/>
    <n v="2"/>
    <n v="9"/>
    <d v="2026-06-16T00:00:00"/>
    <x v="29"/>
    <s v="2026"/>
    <s v="June"/>
    <n v="3"/>
    <n v="19260"/>
    <n v="2"/>
    <n v="2"/>
    <s v="No"/>
  </r>
  <r>
    <s v="RM1194"/>
    <n v="38"/>
    <x v="2"/>
    <x v="1"/>
    <s v="Travel_Frequently"/>
    <n v="148"/>
    <x v="0"/>
    <x v="7"/>
    <x v="0"/>
    <x v="1"/>
    <n v="1"/>
    <n v="1675"/>
    <x v="1"/>
    <x v="1"/>
    <n v="42"/>
    <n v="2"/>
    <x v="0"/>
    <x v="0"/>
    <x v="1"/>
    <x v="0"/>
    <x v="830"/>
    <x v="0"/>
    <n v="23826"/>
    <n v="1"/>
    <s v="Y"/>
    <s v="No"/>
    <n v="22"/>
    <x v="2"/>
    <n v="2"/>
    <n v="80"/>
    <n v="0"/>
    <n v="4"/>
    <n v="3"/>
    <x v="0"/>
    <n v="3"/>
    <n v="3"/>
    <d v="2026-06-17T00:00:00"/>
    <x v="28"/>
    <s v="2026"/>
    <s v="June"/>
    <n v="23"/>
    <n v="11334"/>
    <n v="8"/>
    <n v="1"/>
    <s v="No"/>
  </r>
  <r>
    <s v="RM1203"/>
    <n v="38"/>
    <x v="2"/>
    <x v="1"/>
    <s v="Travel_Rarely"/>
    <n v="1495"/>
    <x v="0"/>
    <x v="12"/>
    <x v="1"/>
    <x v="1"/>
    <n v="1"/>
    <n v="1687"/>
    <x v="1"/>
    <x v="1"/>
    <n v="87"/>
    <n v="3"/>
    <x v="0"/>
    <x v="0"/>
    <x v="0"/>
    <x v="2"/>
    <x v="831"/>
    <x v="0"/>
    <n v="26176"/>
    <n v="7"/>
    <s v="Y"/>
    <s v="No"/>
    <n v="19"/>
    <x v="1"/>
    <n v="4"/>
    <n v="80"/>
    <n v="1"/>
    <n v="7"/>
    <n v="5"/>
    <x v="3"/>
    <n v="0"/>
    <n v="0"/>
    <d v="2026-06-18T00:00:00"/>
    <x v="4"/>
    <s v="2026"/>
    <s v="June"/>
    <n v="0"/>
    <n v="6941"/>
    <n v="0"/>
    <n v="0"/>
    <s v="No"/>
  </r>
  <r>
    <s v="RM1257"/>
    <n v="38"/>
    <x v="2"/>
    <x v="1"/>
    <s v="Travel_Frequently"/>
    <n v="594"/>
    <x v="0"/>
    <x v="7"/>
    <x v="1"/>
    <x v="1"/>
    <n v="1"/>
    <n v="1760"/>
    <x v="0"/>
    <x v="1"/>
    <n v="75"/>
    <n v="2"/>
    <x v="0"/>
    <x v="0"/>
    <x v="1"/>
    <x v="2"/>
    <x v="832"/>
    <x v="0"/>
    <n v="15963"/>
    <n v="4"/>
    <s v="Y"/>
    <s v="No"/>
    <n v="14"/>
    <x v="1"/>
    <n v="2"/>
    <n v="80"/>
    <n v="1"/>
    <n v="9"/>
    <n v="4"/>
    <x v="3"/>
    <n v="0"/>
    <n v="5"/>
    <d v="2026-06-19T00:00:00"/>
    <x v="16"/>
    <s v="2026"/>
    <s v="June"/>
    <n v="29"/>
    <n v="5167"/>
    <n v="12"/>
    <n v="0"/>
    <s v="No"/>
  </r>
  <r>
    <s v="RM1262"/>
    <n v="38"/>
    <x v="2"/>
    <x v="1"/>
    <s v="Travel_Rarely"/>
    <n v="833"/>
    <x v="0"/>
    <x v="16"/>
    <x v="0"/>
    <x v="1"/>
    <n v="1"/>
    <n v="1766"/>
    <x v="2"/>
    <x v="0"/>
    <n v="60"/>
    <n v="1"/>
    <x v="1"/>
    <x v="6"/>
    <x v="2"/>
    <x v="2"/>
    <x v="833"/>
    <x v="1"/>
    <n v="24539"/>
    <n v="3"/>
    <s v="Y"/>
    <s v="Yes"/>
    <n v="16"/>
    <x v="1"/>
    <n v="3"/>
    <n v="80"/>
    <n v="1"/>
    <n v="15"/>
    <n v="2"/>
    <x v="0"/>
    <n v="1"/>
    <n v="0"/>
    <d v="2026-06-20T00:00:00"/>
    <x v="17"/>
    <s v="2026"/>
    <s v="June"/>
    <n v="33"/>
    <n v="10507"/>
    <n v="17"/>
    <n v="15"/>
    <s v="No"/>
  </r>
  <r>
    <s v="RM1273"/>
    <n v="38"/>
    <x v="2"/>
    <x v="1"/>
    <s v="Travel_Rarely"/>
    <n v="1153"/>
    <x v="0"/>
    <x v="11"/>
    <x v="1"/>
    <x v="4"/>
    <n v="1"/>
    <n v="1782"/>
    <x v="1"/>
    <x v="1"/>
    <n v="40"/>
    <n v="2"/>
    <x v="0"/>
    <x v="0"/>
    <x v="0"/>
    <x v="2"/>
    <x v="834"/>
    <x v="0"/>
    <n v="16376"/>
    <n v="1"/>
    <s v="Y"/>
    <s v="No"/>
    <n v="11"/>
    <x v="1"/>
    <n v="2"/>
    <n v="80"/>
    <n v="1"/>
    <n v="5"/>
    <n v="3"/>
    <x v="0"/>
    <n v="0"/>
    <n v="4"/>
    <d v="2026-06-21T00:00:00"/>
    <x v="24"/>
    <s v="2026"/>
    <s v="June"/>
    <n v="0"/>
    <n v="15630"/>
    <n v="0"/>
    <n v="0"/>
    <s v="No"/>
  </r>
  <r>
    <s v="RM1290"/>
    <n v="38"/>
    <x v="2"/>
    <x v="1"/>
    <s v="Non-Travel"/>
    <n v="1336"/>
    <x v="3"/>
    <x v="7"/>
    <x v="0"/>
    <x v="5"/>
    <n v="1"/>
    <n v="1805"/>
    <x v="3"/>
    <x v="0"/>
    <n v="100"/>
    <n v="3"/>
    <x v="0"/>
    <x v="3"/>
    <x v="1"/>
    <x v="1"/>
    <x v="835"/>
    <x v="0"/>
    <n v="7129"/>
    <n v="5"/>
    <s v="Y"/>
    <s v="No"/>
    <n v="13"/>
    <x v="1"/>
    <n v="4"/>
    <n v="80"/>
    <n v="3"/>
    <n v="13"/>
    <n v="3"/>
    <x v="0"/>
    <n v="3"/>
    <n v="8"/>
    <d v="2026-06-22T00:00:00"/>
    <x v="5"/>
    <s v="2026"/>
    <s v="June"/>
    <n v="12"/>
    <n v="13328"/>
    <n v="4"/>
    <n v="2"/>
    <s v="No"/>
  </r>
  <r>
    <s v="RM1309"/>
    <n v="38"/>
    <x v="2"/>
    <x v="0"/>
    <s v="Travel_Rarely"/>
    <n v="723"/>
    <x v="1"/>
    <x v="7"/>
    <x v="3"/>
    <x v="2"/>
    <n v="1"/>
    <n v="1835"/>
    <x v="2"/>
    <x v="1"/>
    <n v="77"/>
    <n v="1"/>
    <x v="1"/>
    <x v="1"/>
    <x v="2"/>
    <x v="2"/>
    <x v="836"/>
    <x v="1"/>
    <n v="4244"/>
    <n v="2"/>
    <s v="Y"/>
    <s v="Yes"/>
    <n v="20"/>
    <x v="2"/>
    <n v="1"/>
    <n v="80"/>
    <n v="2"/>
    <n v="20"/>
    <n v="4"/>
    <x v="3"/>
    <n v="0"/>
    <n v="3"/>
    <d v="2026-06-23T00:00:00"/>
    <x v="14"/>
    <s v="2026"/>
    <s v="June"/>
    <n v="7"/>
    <n v="4837"/>
    <n v="5"/>
    <n v="2"/>
    <s v="No"/>
  </r>
  <r>
    <s v="RM1374"/>
    <n v="38"/>
    <x v="2"/>
    <x v="0"/>
    <s v="Travel_Frequently"/>
    <n v="1394"/>
    <x v="0"/>
    <x v="3"/>
    <x v="0"/>
    <x v="1"/>
    <n v="1"/>
    <n v="1937"/>
    <x v="1"/>
    <x v="1"/>
    <n v="58"/>
    <n v="2"/>
    <x v="1"/>
    <x v="2"/>
    <x v="1"/>
    <x v="1"/>
    <x v="837"/>
    <x v="0"/>
    <n v="18115"/>
    <n v="1"/>
    <s v="Y"/>
    <s v="Yes"/>
    <n v="16"/>
    <x v="1"/>
    <n v="3"/>
    <n v="80"/>
    <n v="1"/>
    <n v="20"/>
    <n v="3"/>
    <x v="0"/>
    <n v="0"/>
    <n v="7"/>
    <d v="2026-06-24T00:00:00"/>
    <x v="15"/>
    <s v="2026"/>
    <s v="June"/>
    <n v="0"/>
    <n v="6338"/>
    <n v="0"/>
    <n v="0"/>
    <s v="No"/>
  </r>
  <r>
    <s v="RM1377"/>
    <n v="38"/>
    <x v="2"/>
    <x v="1"/>
    <s v="Travel_Rarely"/>
    <n v="1206"/>
    <x v="0"/>
    <x v="9"/>
    <x v="1"/>
    <x v="0"/>
    <n v="1"/>
    <n v="1940"/>
    <x v="2"/>
    <x v="0"/>
    <n v="71"/>
    <n v="3"/>
    <x v="0"/>
    <x v="2"/>
    <x v="2"/>
    <x v="1"/>
    <x v="838"/>
    <x v="0"/>
    <n v="14293"/>
    <n v="2"/>
    <s v="Y"/>
    <s v="No"/>
    <n v="19"/>
    <x v="1"/>
    <n v="4"/>
    <n v="80"/>
    <n v="2"/>
    <n v="10"/>
    <n v="0"/>
    <x v="1"/>
    <n v="0"/>
    <n v="3"/>
    <d v="2026-06-25T00:00:00"/>
    <x v="2"/>
    <s v="2026"/>
    <s v="June"/>
    <n v="13"/>
    <n v="13371"/>
    <n v="10"/>
    <n v="6"/>
    <s v="No"/>
  </r>
  <r>
    <s v="RM1392"/>
    <n v="38"/>
    <x v="2"/>
    <x v="1"/>
    <s v="Travel_Rarely"/>
    <n v="1404"/>
    <x v="1"/>
    <x v="4"/>
    <x v="0"/>
    <x v="0"/>
    <n v="1"/>
    <n v="1961"/>
    <x v="3"/>
    <x v="0"/>
    <n v="59"/>
    <n v="2"/>
    <x v="0"/>
    <x v="1"/>
    <x v="3"/>
    <x v="0"/>
    <x v="839"/>
    <x v="0"/>
    <n v="11473"/>
    <n v="4"/>
    <s v="Y"/>
    <s v="No"/>
    <n v="14"/>
    <x v="1"/>
    <n v="1"/>
    <n v="80"/>
    <n v="0"/>
    <n v="20"/>
    <n v="3"/>
    <x v="3"/>
    <n v="0"/>
    <n v="0"/>
    <d v="2026-06-26T00:00:00"/>
    <x v="20"/>
    <s v="2026"/>
    <s v="June"/>
    <n v="9"/>
    <n v="20669"/>
    <n v="3"/>
    <n v="2"/>
    <s v="Yes"/>
  </r>
  <r>
    <s v="RM1401"/>
    <n v="38"/>
    <x v="2"/>
    <x v="1"/>
    <s v="Travel_Frequently"/>
    <n v="1444"/>
    <x v="3"/>
    <x v="4"/>
    <x v="3"/>
    <x v="4"/>
    <n v="1"/>
    <n v="1972"/>
    <x v="1"/>
    <x v="0"/>
    <n v="88"/>
    <n v="3"/>
    <x v="0"/>
    <x v="3"/>
    <x v="1"/>
    <x v="2"/>
    <x v="840"/>
    <x v="0"/>
    <n v="5224"/>
    <n v="0"/>
    <s v="Y"/>
    <s v="Yes"/>
    <n v="11"/>
    <x v="1"/>
    <n v="2"/>
    <n v="80"/>
    <n v="1"/>
    <n v="7"/>
    <n v="2"/>
    <x v="0"/>
    <n v="1"/>
    <n v="2"/>
    <d v="2026-06-27T00:00:00"/>
    <x v="38"/>
    <s v="2026"/>
    <s v="June"/>
    <n v="1"/>
    <n v="6380"/>
    <n v="0"/>
    <n v="0"/>
    <s v="No"/>
  </r>
  <r>
    <s v="RM1417"/>
    <n v="38"/>
    <x v="2"/>
    <x v="1"/>
    <s v="Travel_Rarely"/>
    <n v="1321"/>
    <x v="1"/>
    <x v="4"/>
    <x v="3"/>
    <x v="0"/>
    <n v="1"/>
    <n v="1995"/>
    <x v="1"/>
    <x v="0"/>
    <n v="86"/>
    <n v="3"/>
    <x v="1"/>
    <x v="5"/>
    <x v="1"/>
    <x v="2"/>
    <x v="841"/>
    <x v="0"/>
    <n v="7636"/>
    <n v="0"/>
    <s v="Y"/>
    <s v="No"/>
    <n v="15"/>
    <x v="1"/>
    <n v="1"/>
    <n v="80"/>
    <n v="2"/>
    <n v="16"/>
    <n v="3"/>
    <x v="0"/>
    <n v="5"/>
    <n v="8"/>
    <d v="2026-06-28T00:00:00"/>
    <x v="25"/>
    <s v="2026"/>
    <s v="June"/>
    <n v="1"/>
    <n v="10362"/>
    <n v="1"/>
    <n v="1"/>
    <s v="No"/>
  </r>
  <r>
    <s v="RM1419"/>
    <n v="38"/>
    <x v="2"/>
    <x v="1"/>
    <s v="Travel_Frequently"/>
    <n v="508"/>
    <x v="0"/>
    <x v="11"/>
    <x v="3"/>
    <x v="0"/>
    <n v="1"/>
    <n v="1997"/>
    <x v="3"/>
    <x v="0"/>
    <n v="72"/>
    <n v="2"/>
    <x v="1"/>
    <x v="4"/>
    <x v="0"/>
    <x v="2"/>
    <x v="842"/>
    <x v="1"/>
    <n v="14284"/>
    <n v="2"/>
    <s v="Y"/>
    <s v="No"/>
    <n v="11"/>
    <x v="1"/>
    <n v="4"/>
    <n v="80"/>
    <n v="1"/>
    <n v="10"/>
    <n v="1"/>
    <x v="0"/>
    <n v="7"/>
    <n v="7"/>
    <d v="2026-06-29T00:00:00"/>
    <x v="40"/>
    <s v="2026"/>
    <s v="June"/>
    <n v="16"/>
    <n v="17849"/>
    <n v="12"/>
    <n v="3"/>
    <s v="No"/>
  </r>
  <r>
    <s v="RM1431"/>
    <n v="38"/>
    <x v="2"/>
    <x v="1"/>
    <s v="Travel_Rarely"/>
    <n v="201"/>
    <x v="0"/>
    <x v="1"/>
    <x v="0"/>
    <x v="1"/>
    <n v="1"/>
    <n v="2015"/>
    <x v="2"/>
    <x v="1"/>
    <n v="99"/>
    <n v="1"/>
    <x v="2"/>
    <x v="7"/>
    <x v="0"/>
    <x v="2"/>
    <x v="843"/>
    <x v="2"/>
    <n v="3376"/>
    <n v="3"/>
    <s v="Y"/>
    <s v="No"/>
    <n v="12"/>
    <x v="1"/>
    <n v="1"/>
    <n v="80"/>
    <n v="1"/>
    <n v="20"/>
    <n v="3"/>
    <x v="0"/>
    <n v="1"/>
    <n v="11"/>
    <d v="2026-06-30T00:00:00"/>
    <x v="39"/>
    <s v="2026"/>
    <s v="June"/>
    <n v="7"/>
    <n v="9110"/>
    <n v="1"/>
    <n v="0"/>
    <s v="No"/>
  </r>
  <r>
    <s v="RM1452"/>
    <n v="38"/>
    <x v="2"/>
    <x v="1"/>
    <s v="TravelRarely"/>
    <n v="345"/>
    <x v="1"/>
    <x v="1"/>
    <x v="1"/>
    <x v="0"/>
    <n v="1"/>
    <n v="2041"/>
    <x v="3"/>
    <x v="1"/>
    <n v="100"/>
    <n v="3"/>
    <x v="1"/>
    <x v="5"/>
    <x v="2"/>
    <x v="2"/>
    <x v="578"/>
    <x v="1"/>
    <n v="5982"/>
    <n v="1"/>
    <s v="Y"/>
    <s v="No"/>
    <n v="11"/>
    <x v="1"/>
    <n v="3"/>
    <n v="80"/>
    <n v="1"/>
    <n v="10"/>
    <n v="1"/>
    <x v="0"/>
    <n v="1"/>
    <n v="9"/>
    <d v="2026-07-01T00:00:00"/>
    <x v="14"/>
    <s v="2026"/>
    <s v="July"/>
    <n v="6"/>
    <n v="17463"/>
    <n v="5"/>
    <n v="0"/>
    <s v="No"/>
  </r>
  <r>
    <s v="RM034"/>
    <n v="39"/>
    <x v="2"/>
    <x v="0"/>
    <s v="Travel_Rarely"/>
    <n v="895"/>
    <x v="1"/>
    <x v="2"/>
    <x v="0"/>
    <x v="3"/>
    <n v="1"/>
    <n v="42"/>
    <x v="1"/>
    <x v="0"/>
    <n v="56"/>
    <n v="3"/>
    <x v="1"/>
    <x v="1"/>
    <x v="2"/>
    <x v="2"/>
    <x v="844"/>
    <x v="0"/>
    <n v="3335"/>
    <n v="3"/>
    <s v="Y"/>
    <s v="No"/>
    <n v="14"/>
    <x v="1"/>
    <n v="3"/>
    <n v="80"/>
    <n v="1"/>
    <n v="19"/>
    <n v="6"/>
    <x v="1"/>
    <n v="0"/>
    <n v="0"/>
    <d v="2026-07-02T00:00:00"/>
    <x v="35"/>
    <s v="2026"/>
    <s v="July"/>
    <n v="5"/>
    <n v="7014"/>
    <n v="5"/>
    <n v="5"/>
    <s v="No"/>
  </r>
  <r>
    <s v="RM138"/>
    <n v="39"/>
    <x v="2"/>
    <x v="1"/>
    <s v="Travel_Rarely"/>
    <n v="1329"/>
    <x v="1"/>
    <x v="12"/>
    <x v="3"/>
    <x v="0"/>
    <n v="1"/>
    <n v="182"/>
    <x v="1"/>
    <x v="1"/>
    <n v="47"/>
    <n v="2"/>
    <x v="1"/>
    <x v="5"/>
    <x v="0"/>
    <x v="2"/>
    <x v="845"/>
    <x v="1"/>
    <n v="14590"/>
    <n v="4"/>
    <s v="Y"/>
    <s v="No"/>
    <n v="14"/>
    <x v="1"/>
    <n v="3"/>
    <n v="80"/>
    <n v="1"/>
    <n v="17"/>
    <n v="1"/>
    <x v="1"/>
    <n v="5"/>
    <n v="9"/>
    <d v="2026-07-03T00:00:00"/>
    <x v="11"/>
    <s v="2026"/>
    <s v="July"/>
    <n v="17"/>
    <n v="13761"/>
    <n v="13"/>
    <n v="6"/>
    <s v="Yes"/>
  </r>
  <r>
    <s v="RM241"/>
    <n v="39"/>
    <x v="2"/>
    <x v="1"/>
    <s v="Travel_Rarely"/>
    <n v="1431"/>
    <x v="0"/>
    <x v="4"/>
    <x v="3"/>
    <x v="1"/>
    <n v="1"/>
    <n v="332"/>
    <x v="0"/>
    <x v="1"/>
    <n v="96"/>
    <n v="3"/>
    <x v="0"/>
    <x v="0"/>
    <x v="0"/>
    <x v="1"/>
    <x v="846"/>
    <x v="0"/>
    <n v="15417"/>
    <n v="7"/>
    <s v="Y"/>
    <s v="No"/>
    <n v="14"/>
    <x v="1"/>
    <n v="3"/>
    <n v="80"/>
    <n v="3"/>
    <n v="7"/>
    <n v="1"/>
    <x v="0"/>
    <n v="1"/>
    <n v="2"/>
    <d v="2026-07-04T00:00:00"/>
    <x v="7"/>
    <s v="2026"/>
    <s v="July"/>
    <n v="0"/>
    <n v="7797"/>
    <n v="0"/>
    <n v="0"/>
    <s v="No"/>
  </r>
  <r>
    <s v="RM252"/>
    <n v="39"/>
    <x v="2"/>
    <x v="1"/>
    <s v="Travel_Frequently"/>
    <n v="505"/>
    <x v="0"/>
    <x v="7"/>
    <x v="3"/>
    <x v="3"/>
    <n v="1"/>
    <n v="343"/>
    <x v="0"/>
    <x v="1"/>
    <n v="64"/>
    <n v="3"/>
    <x v="2"/>
    <x v="6"/>
    <x v="0"/>
    <x v="0"/>
    <x v="847"/>
    <x v="2"/>
    <n v="6420"/>
    <n v="0"/>
    <s v="Y"/>
    <s v="No"/>
    <n v="25"/>
    <x v="2"/>
    <n v="4"/>
    <n v="80"/>
    <n v="0"/>
    <n v="20"/>
    <n v="1"/>
    <x v="0"/>
    <n v="11"/>
    <m/>
    <d v="2026-07-05T00:00:00"/>
    <x v="37"/>
    <s v="2026"/>
    <s v="July"/>
    <n v="11"/>
    <n v="24337"/>
    <n v="3"/>
    <n v="0"/>
    <s v="Yes"/>
  </r>
  <r>
    <s v="RM305"/>
    <n v="39"/>
    <x v="2"/>
    <x v="1"/>
    <s v="Travel_Rarely"/>
    <n v="1132"/>
    <x v="0"/>
    <x v="4"/>
    <x v="0"/>
    <x v="1"/>
    <n v="1"/>
    <n v="417"/>
    <x v="0"/>
    <x v="0"/>
    <n v="48"/>
    <n v="4"/>
    <x v="2"/>
    <x v="6"/>
    <x v="2"/>
    <x v="1"/>
    <x v="848"/>
    <x v="1"/>
    <n v="10942"/>
    <n v="0"/>
    <s v="Y"/>
    <s v="No"/>
    <n v="17"/>
    <x v="1"/>
    <n v="1"/>
    <n v="80"/>
    <n v="3"/>
    <n v="19"/>
    <n v="5"/>
    <x v="3"/>
    <n v="3"/>
    <n v="7"/>
    <d v="2026-07-06T00:00:00"/>
    <x v="1"/>
    <s v="2026"/>
    <s v="July"/>
    <n v="1"/>
    <n v="7935"/>
    <n v="0"/>
    <n v="0"/>
    <s v="No"/>
  </r>
  <r>
    <s v="RM315"/>
    <n v="39"/>
    <x v="2"/>
    <x v="1"/>
    <s v="Travel_Rarely"/>
    <n v="117"/>
    <x v="0"/>
    <x v="1"/>
    <x v="2"/>
    <x v="1"/>
    <n v="1"/>
    <n v="429"/>
    <x v="0"/>
    <x v="0"/>
    <n v="99"/>
    <n v="3"/>
    <x v="3"/>
    <x v="8"/>
    <x v="3"/>
    <x v="2"/>
    <x v="849"/>
    <x v="3"/>
    <n v="5355"/>
    <n v="1"/>
    <s v="Y"/>
    <s v="Yes"/>
    <n v="14"/>
    <x v="1"/>
    <n v="4"/>
    <n v="80"/>
    <n v="0"/>
    <n v="21"/>
    <n v="3"/>
    <x v="0"/>
    <n v="11"/>
    <n v="10"/>
    <d v="2026-07-07T00:00:00"/>
    <x v="26"/>
    <s v="2026"/>
    <s v="July"/>
    <n v="13"/>
    <n v="20611"/>
    <n v="1"/>
    <n v="0"/>
    <s v="No"/>
  </r>
  <r>
    <s v="RM327"/>
    <n v="39"/>
    <x v="2"/>
    <x v="1"/>
    <s v="Travel_Frequently"/>
    <n v="672"/>
    <x v="0"/>
    <x v="17"/>
    <x v="1"/>
    <x v="1"/>
    <n v="1"/>
    <n v="444"/>
    <x v="0"/>
    <x v="0"/>
    <n v="54"/>
    <n v="2"/>
    <x v="4"/>
    <x v="8"/>
    <x v="2"/>
    <x v="2"/>
    <x v="850"/>
    <x v="3"/>
    <n v="21141"/>
    <n v="1"/>
    <s v="Y"/>
    <s v="No"/>
    <n v="15"/>
    <x v="1"/>
    <n v="1"/>
    <n v="80"/>
    <n v="1"/>
    <n v="21"/>
    <n v="2"/>
    <x v="0"/>
    <n v="13"/>
    <n v="3"/>
    <d v="2026-07-08T00:00:00"/>
    <x v="27"/>
    <s v="2026"/>
    <s v="July"/>
    <n v="24"/>
    <n v="8843"/>
    <n v="17"/>
    <n v="9"/>
    <s v="No"/>
  </r>
  <r>
    <s v="RM328"/>
    <n v="39"/>
    <x v="2"/>
    <x v="0"/>
    <s v="Travel_Rarely"/>
    <n v="1162"/>
    <x v="1"/>
    <x v="0"/>
    <x v="1"/>
    <x v="1"/>
    <n v="1"/>
    <n v="445"/>
    <x v="1"/>
    <x v="1"/>
    <n v="41"/>
    <n v="3"/>
    <x v="1"/>
    <x v="5"/>
    <x v="0"/>
    <x v="2"/>
    <x v="416"/>
    <x v="1"/>
    <n v="17778"/>
    <n v="4"/>
    <s v="Y"/>
    <s v="Yes"/>
    <n v="18"/>
    <x v="1"/>
    <n v="1"/>
    <n v="80"/>
    <n v="0"/>
    <n v="12"/>
    <n v="3"/>
    <x v="3"/>
    <n v="0"/>
    <n v="0"/>
    <d v="2026-07-09T00:00:00"/>
    <x v="40"/>
    <s v="2026"/>
    <s v="July"/>
    <n v="22"/>
    <n v="6517"/>
    <n v="17"/>
    <n v="13"/>
    <s v="No"/>
  </r>
  <r>
    <s v="RM401"/>
    <n v="39"/>
    <x v="2"/>
    <x v="1"/>
    <s v="Travel_Frequently"/>
    <n v="1218"/>
    <x v="0"/>
    <x v="4"/>
    <x v="2"/>
    <x v="0"/>
    <n v="1"/>
    <n v="531"/>
    <x v="2"/>
    <x v="0"/>
    <n v="52"/>
    <n v="3"/>
    <x v="4"/>
    <x v="8"/>
    <x v="0"/>
    <x v="1"/>
    <x v="851"/>
    <x v="3"/>
    <n v="8213"/>
    <n v="1"/>
    <s v="Y"/>
    <s v="Yes"/>
    <n v="14"/>
    <x v="1"/>
    <n v="3"/>
    <n v="80"/>
    <n v="1"/>
    <n v="21"/>
    <n v="3"/>
    <x v="0"/>
    <n v="1"/>
    <n v="6"/>
    <d v="2026-07-10T00:00:00"/>
    <x v="13"/>
    <s v="2026"/>
    <s v="July"/>
    <n v="3"/>
    <n v="18626"/>
    <n v="3"/>
    <n v="0"/>
    <s v="No"/>
  </r>
  <r>
    <s v="RM450"/>
    <n v="39"/>
    <x v="2"/>
    <x v="1"/>
    <s v="Travel_Frequently"/>
    <n v="443"/>
    <x v="0"/>
    <x v="3"/>
    <x v="2"/>
    <x v="0"/>
    <n v="1"/>
    <n v="602"/>
    <x v="0"/>
    <x v="1"/>
    <n v="48"/>
    <n v="3"/>
    <x v="0"/>
    <x v="0"/>
    <x v="0"/>
    <x v="2"/>
    <x v="852"/>
    <x v="0"/>
    <n v="17872"/>
    <n v="1"/>
    <s v="Y"/>
    <s v="No"/>
    <n v="11"/>
    <x v="1"/>
    <n v="1"/>
    <n v="80"/>
    <n v="1"/>
    <n v="8"/>
    <n v="3"/>
    <x v="0"/>
    <n v="0"/>
    <n v="7"/>
    <d v="2026-07-11T00:00:00"/>
    <x v="13"/>
    <s v="2026"/>
    <s v="July"/>
    <n v="8"/>
    <n v="4405"/>
    <n v="6"/>
    <n v="6"/>
    <s v="No"/>
  </r>
  <r>
    <s v="RM527"/>
    <n v="39"/>
    <x v="2"/>
    <x v="1"/>
    <s v="Travel_Rarely"/>
    <n v="408"/>
    <x v="0"/>
    <x v="7"/>
    <x v="3"/>
    <x v="3"/>
    <n v="1"/>
    <n v="721"/>
    <x v="1"/>
    <x v="1"/>
    <n v="80"/>
    <n v="2"/>
    <x v="1"/>
    <x v="6"/>
    <x v="0"/>
    <x v="0"/>
    <x v="853"/>
    <x v="0"/>
    <n v="20978"/>
    <n v="1"/>
    <s v="Y"/>
    <s v="No"/>
    <n v="11"/>
    <x v="1"/>
    <n v="1"/>
    <n v="80"/>
    <n v="0"/>
    <n v="20"/>
    <n v="4"/>
    <x v="0"/>
    <n v="11"/>
    <n v="10"/>
    <d v="2026-07-12T00:00:00"/>
    <x v="7"/>
    <s v="2026"/>
    <s v="July"/>
    <n v="0"/>
    <n v="12557"/>
    <n v="0"/>
    <n v="0"/>
    <s v="No"/>
  </r>
  <r>
    <s v="RM552"/>
    <n v="39"/>
    <x v="2"/>
    <x v="1"/>
    <s v="Travel_Rarely"/>
    <n v="141"/>
    <x v="3"/>
    <x v="0"/>
    <x v="0"/>
    <x v="5"/>
    <n v="1"/>
    <n v="760"/>
    <x v="0"/>
    <x v="1"/>
    <n v="44"/>
    <n v="4"/>
    <x v="1"/>
    <x v="3"/>
    <x v="1"/>
    <x v="2"/>
    <x v="854"/>
    <x v="1"/>
    <n v="18767"/>
    <n v="9"/>
    <s v="Y"/>
    <s v="No"/>
    <n v="15"/>
    <x v="1"/>
    <n v="3"/>
    <n v="80"/>
    <n v="1"/>
    <n v="12"/>
    <n v="3"/>
    <x v="2"/>
    <n v="3"/>
    <n v="6"/>
    <d v="2026-07-13T00:00:00"/>
    <x v="37"/>
    <s v="2026"/>
    <s v="July"/>
    <n v="5"/>
    <n v="9044"/>
    <n v="3"/>
    <n v="3"/>
    <s v="No"/>
  </r>
  <r>
    <s v="RM655"/>
    <n v="39"/>
    <x v="2"/>
    <x v="1"/>
    <s v="Travel_Rarely"/>
    <n v="1383"/>
    <x v="3"/>
    <x v="7"/>
    <x v="0"/>
    <x v="0"/>
    <n v="1"/>
    <n v="909"/>
    <x v="1"/>
    <x v="1"/>
    <n v="42"/>
    <n v="2"/>
    <x v="1"/>
    <x v="3"/>
    <x v="2"/>
    <x v="2"/>
    <x v="679"/>
    <x v="1"/>
    <n v="7790"/>
    <n v="8"/>
    <s v="Y"/>
    <s v="No"/>
    <n v="11"/>
    <x v="1"/>
    <n v="3"/>
    <n v="80"/>
    <n v="2"/>
    <n v="13"/>
    <n v="2"/>
    <x v="0"/>
    <n v="0"/>
    <n v="4"/>
    <d v="2026-07-14T00:00:00"/>
    <x v="1"/>
    <s v="2026"/>
    <s v="July"/>
    <n v="18"/>
    <n v="7673"/>
    <n v="3"/>
    <n v="0"/>
    <s v="No"/>
  </r>
  <r>
    <s v="RM670"/>
    <n v="39"/>
    <x v="2"/>
    <x v="0"/>
    <s v="Travel_Rarely"/>
    <n v="1122"/>
    <x v="0"/>
    <x v="11"/>
    <x v="0"/>
    <x v="1"/>
    <n v="1"/>
    <n v="932"/>
    <x v="1"/>
    <x v="0"/>
    <n v="70"/>
    <n v="3"/>
    <x v="0"/>
    <x v="0"/>
    <x v="3"/>
    <x v="2"/>
    <x v="277"/>
    <x v="0"/>
    <n v="4303"/>
    <n v="7"/>
    <s v="Y"/>
    <s v="Yes"/>
    <n v="21"/>
    <x v="2"/>
    <n v="4"/>
    <n v="80"/>
    <n v="0"/>
    <n v="8"/>
    <n v="2"/>
    <x v="2"/>
    <n v="2"/>
    <n v="2"/>
    <d v="2026-07-15T00:00:00"/>
    <x v="28"/>
    <s v="2026"/>
    <s v="July"/>
    <n v="12"/>
    <n v="21156"/>
    <n v="1"/>
    <n v="1"/>
    <s v="No"/>
  </r>
  <r>
    <s v="RM706"/>
    <n v="39"/>
    <x v="2"/>
    <x v="1"/>
    <s v="Travel_Rarely"/>
    <n v="903"/>
    <x v="1"/>
    <x v="7"/>
    <x v="4"/>
    <x v="0"/>
    <n v="1"/>
    <n v="985"/>
    <x v="3"/>
    <x v="0"/>
    <n v="41"/>
    <n v="4"/>
    <x v="2"/>
    <x v="5"/>
    <x v="0"/>
    <x v="0"/>
    <x v="855"/>
    <x v="1"/>
    <n v="2560"/>
    <n v="0"/>
    <s v="Y"/>
    <s v="No"/>
    <n v="18"/>
    <x v="1"/>
    <n v="4"/>
    <n v="80"/>
    <n v="0"/>
    <n v="9"/>
    <n v="3"/>
    <x v="0"/>
    <n v="0"/>
    <n v="7"/>
    <d v="2026-07-16T00:00:00"/>
    <x v="24"/>
    <s v="2026"/>
    <s v="July"/>
    <n v="1"/>
    <n v="6853"/>
    <n v="0"/>
    <n v="0"/>
    <s v="No"/>
  </r>
  <r>
    <s v="RM739"/>
    <n v="39"/>
    <x v="2"/>
    <x v="1"/>
    <s v="Travel_Rarely"/>
    <n v="466"/>
    <x v="0"/>
    <x v="4"/>
    <x v="2"/>
    <x v="0"/>
    <n v="1"/>
    <n v="1026"/>
    <x v="1"/>
    <x v="1"/>
    <n v="65"/>
    <n v="2"/>
    <x v="3"/>
    <x v="4"/>
    <x v="2"/>
    <x v="2"/>
    <x v="856"/>
    <x v="2"/>
    <n v="7060"/>
    <n v="1"/>
    <s v="Y"/>
    <s v="No"/>
    <n v="16"/>
    <x v="1"/>
    <n v="3"/>
    <n v="80"/>
    <n v="1"/>
    <n v="21"/>
    <n v="3"/>
    <x v="0"/>
    <n v="11"/>
    <n v="8"/>
    <d v="2026-07-17T00:00:00"/>
    <x v="21"/>
    <s v="2026"/>
    <s v="July"/>
    <n v="9"/>
    <n v="10270"/>
    <n v="2"/>
    <n v="2"/>
    <s v="No"/>
  </r>
  <r>
    <s v="RM754"/>
    <n v="39"/>
    <x v="2"/>
    <x v="0"/>
    <s v="Travel_Frequently"/>
    <n v="945"/>
    <x v="0"/>
    <x v="6"/>
    <x v="0"/>
    <x v="1"/>
    <n v="1"/>
    <n v="1043"/>
    <x v="1"/>
    <x v="1"/>
    <n v="82"/>
    <n v="3"/>
    <x v="2"/>
    <x v="4"/>
    <x v="3"/>
    <x v="0"/>
    <x v="857"/>
    <x v="2"/>
    <n v="5083"/>
    <n v="1"/>
    <s v="Y"/>
    <s v="Yes"/>
    <n v="13"/>
    <x v="1"/>
    <n v="3"/>
    <n v="80"/>
    <n v="0"/>
    <n v="21"/>
    <n v="2"/>
    <x v="0"/>
    <n v="2"/>
    <n v="8"/>
    <d v="2026-07-18T00:00:00"/>
    <x v="21"/>
    <s v="2026"/>
    <s v="July"/>
    <n v="3"/>
    <n v="8238"/>
    <n v="3"/>
    <n v="1"/>
    <s v="Yes"/>
  </r>
  <r>
    <s v="RM814"/>
    <n v="39"/>
    <x v="2"/>
    <x v="0"/>
    <s v="Travel_Frequently"/>
    <n v="203"/>
    <x v="0"/>
    <x v="7"/>
    <x v="0"/>
    <x v="0"/>
    <n v="1"/>
    <n v="1127"/>
    <x v="3"/>
    <x v="0"/>
    <n v="84"/>
    <n v="3"/>
    <x v="3"/>
    <x v="6"/>
    <x v="2"/>
    <x v="1"/>
    <x v="858"/>
    <x v="2"/>
    <n v="13547"/>
    <n v="7"/>
    <s v="Y"/>
    <s v="No"/>
    <n v="11"/>
    <x v="1"/>
    <n v="4"/>
    <n v="80"/>
    <n v="3"/>
    <n v="21"/>
    <n v="4"/>
    <x v="0"/>
    <n v="11"/>
    <n v="5"/>
    <d v="2026-07-19T00:00:00"/>
    <x v="26"/>
    <s v="2026"/>
    <s v="July"/>
    <n v="6"/>
    <n v="20309"/>
    <n v="6"/>
    <n v="0"/>
    <s v="No"/>
  </r>
  <r>
    <s v="RM817"/>
    <n v="39"/>
    <x v="2"/>
    <x v="1"/>
    <s v="Non-Travel"/>
    <n v="439"/>
    <x v="0"/>
    <x v="9"/>
    <x v="0"/>
    <x v="0"/>
    <n v="1"/>
    <n v="1132"/>
    <x v="0"/>
    <x v="0"/>
    <n v="70"/>
    <n v="3"/>
    <x v="1"/>
    <x v="0"/>
    <x v="1"/>
    <x v="0"/>
    <x v="859"/>
    <x v="1"/>
    <n v="8770"/>
    <n v="9"/>
    <s v="Y"/>
    <s v="No"/>
    <n v="15"/>
    <x v="1"/>
    <n v="3"/>
    <n v="80"/>
    <n v="0"/>
    <n v="9"/>
    <n v="2"/>
    <x v="3"/>
    <n v="0"/>
    <n v="3"/>
    <d v="2026-07-20T00:00:00"/>
    <x v="11"/>
    <s v="2026"/>
    <s v="July"/>
    <n v="1"/>
    <n v="7912"/>
    <n v="0"/>
    <n v="0"/>
    <s v="No"/>
  </r>
  <r>
    <s v="RM938"/>
    <n v="39"/>
    <x v="2"/>
    <x v="0"/>
    <s v="Travel_Rarely"/>
    <n v="412"/>
    <x v="0"/>
    <x v="25"/>
    <x v="3"/>
    <x v="1"/>
    <n v="1"/>
    <n v="1307"/>
    <x v="0"/>
    <x v="1"/>
    <n v="94"/>
    <n v="2"/>
    <x v="3"/>
    <x v="8"/>
    <x v="1"/>
    <x v="1"/>
    <x v="860"/>
    <x v="3"/>
    <n v="17334"/>
    <n v="6"/>
    <s v="Y"/>
    <s v="Yes"/>
    <n v="13"/>
    <x v="1"/>
    <n v="4"/>
    <n v="80"/>
    <n v="2"/>
    <n v="21"/>
    <n v="4"/>
    <x v="0"/>
    <n v="15"/>
    <n v="2"/>
    <d v="2026-07-21T00:00:00"/>
    <x v="19"/>
    <s v="2026"/>
    <s v="July"/>
    <n v="4"/>
    <n v="8557"/>
    <n v="1"/>
    <n v="0"/>
    <s v="Yes"/>
  </r>
  <r>
    <s v="RM941"/>
    <n v="39"/>
    <x v="2"/>
    <x v="0"/>
    <s v="Travel_Rarely"/>
    <n v="360"/>
    <x v="0"/>
    <x v="23"/>
    <x v="0"/>
    <x v="1"/>
    <n v="1"/>
    <n v="1310"/>
    <x v="0"/>
    <x v="0"/>
    <n v="93"/>
    <n v="3"/>
    <x v="0"/>
    <x v="2"/>
    <x v="3"/>
    <x v="0"/>
    <x v="147"/>
    <x v="0"/>
    <n v="22154"/>
    <n v="0"/>
    <s v="Y"/>
    <s v="No"/>
    <n v="13"/>
    <x v="1"/>
    <n v="1"/>
    <n v="80"/>
    <n v="0"/>
    <n v="6"/>
    <n v="2"/>
    <x v="0"/>
    <n v="0"/>
    <n v="3"/>
    <d v="2026-07-22T00:00:00"/>
    <x v="12"/>
    <s v="2026"/>
    <s v="July"/>
    <n v="2"/>
    <n v="10555"/>
    <n v="2"/>
    <n v="0"/>
    <s v="No"/>
  </r>
  <r>
    <s v="RM950"/>
    <n v="39"/>
    <x v="2"/>
    <x v="1"/>
    <s v="Travel_Rarely"/>
    <n v="524"/>
    <x v="0"/>
    <x v="16"/>
    <x v="1"/>
    <x v="0"/>
    <n v="1"/>
    <n v="1322"/>
    <x v="3"/>
    <x v="0"/>
    <n v="32"/>
    <n v="3"/>
    <x v="1"/>
    <x v="4"/>
    <x v="0"/>
    <x v="0"/>
    <x v="861"/>
    <x v="0"/>
    <n v="13352"/>
    <n v="0"/>
    <s v="Y"/>
    <s v="No"/>
    <n v="11"/>
    <x v="1"/>
    <n v="1"/>
    <n v="80"/>
    <n v="0"/>
    <n v="9"/>
    <n v="6"/>
    <x v="0"/>
    <n v="1"/>
    <n v="7"/>
    <d v="2026-07-23T00:00:00"/>
    <x v="21"/>
    <s v="2026"/>
    <s v="July"/>
    <n v="3"/>
    <n v="8454"/>
    <n v="0"/>
    <n v="0"/>
    <s v="No"/>
  </r>
  <r>
    <s v="RM987"/>
    <n v="39"/>
    <x v="2"/>
    <x v="1"/>
    <s v="Travel_Rarely"/>
    <n v="1498"/>
    <x v="1"/>
    <x v="8"/>
    <x v="3"/>
    <x v="0"/>
    <n v="1"/>
    <n v="1390"/>
    <x v="3"/>
    <x v="0"/>
    <n v="44"/>
    <n v="2"/>
    <x v="1"/>
    <x v="5"/>
    <x v="2"/>
    <x v="2"/>
    <x v="862"/>
    <x v="1"/>
    <n v="3567"/>
    <n v="3"/>
    <s v="Y"/>
    <s v="Yes"/>
    <n v="12"/>
    <x v="1"/>
    <n v="4"/>
    <n v="80"/>
    <n v="2"/>
    <n v="8"/>
    <n v="2"/>
    <x v="1"/>
    <n v="1"/>
    <n v="4"/>
    <d v="2026-07-24T00:00:00"/>
    <x v="23"/>
    <s v="2026"/>
    <s v="July"/>
    <n v="15"/>
    <n v="15721"/>
    <n v="12"/>
    <n v="1"/>
    <s v="No"/>
  </r>
  <r>
    <s v="RM993"/>
    <n v="39"/>
    <x v="2"/>
    <x v="1"/>
    <s v="Non-Travel"/>
    <n v="1485"/>
    <x v="0"/>
    <x v="10"/>
    <x v="1"/>
    <x v="0"/>
    <n v="1"/>
    <n v="1397"/>
    <x v="0"/>
    <x v="0"/>
    <n v="71"/>
    <n v="3"/>
    <x v="2"/>
    <x v="6"/>
    <x v="0"/>
    <x v="2"/>
    <x v="863"/>
    <x v="2"/>
    <n v="3449"/>
    <n v="3"/>
    <s v="Y"/>
    <s v="No"/>
    <n v="21"/>
    <x v="2"/>
    <n v="2"/>
    <n v="80"/>
    <n v="1"/>
    <n v="13"/>
    <n v="2"/>
    <x v="0"/>
    <n v="0"/>
    <n v="5"/>
    <d v="2026-07-25T00:00:00"/>
    <x v="41"/>
    <s v="2026"/>
    <s v="July"/>
    <n v="7"/>
    <n v="13308"/>
    <n v="5"/>
    <n v="4"/>
    <s v="No"/>
  </r>
  <r>
    <s v="RM1033"/>
    <n v="39"/>
    <x v="2"/>
    <x v="0"/>
    <s v="Non-Travel"/>
    <n v="592"/>
    <x v="0"/>
    <x v="7"/>
    <x v="0"/>
    <x v="0"/>
    <n v="1"/>
    <n v="1458"/>
    <x v="3"/>
    <x v="1"/>
    <n v="54"/>
    <n v="2"/>
    <x v="0"/>
    <x v="0"/>
    <x v="3"/>
    <x v="0"/>
    <x v="864"/>
    <x v="0"/>
    <n v="17181"/>
    <n v="2"/>
    <s v="Y"/>
    <s v="Yes"/>
    <n v="23"/>
    <x v="2"/>
    <n v="2"/>
    <n v="80"/>
    <n v="0"/>
    <n v="11"/>
    <n v="2"/>
    <x v="1"/>
    <n v="0"/>
    <n v="0"/>
    <d v="2026-07-26T00:00:00"/>
    <x v="39"/>
    <s v="2026"/>
    <s v="July"/>
    <n v="24"/>
    <n v="8226"/>
    <n v="5"/>
    <n v="4"/>
    <s v="No"/>
  </r>
  <r>
    <s v="RM1080"/>
    <n v="39"/>
    <x v="2"/>
    <x v="1"/>
    <s v="Travel_Rarely"/>
    <n v="1089"/>
    <x v="0"/>
    <x v="11"/>
    <x v="0"/>
    <x v="0"/>
    <n v="1"/>
    <n v="1525"/>
    <x v="2"/>
    <x v="1"/>
    <n v="32"/>
    <n v="3"/>
    <x v="2"/>
    <x v="4"/>
    <x v="1"/>
    <x v="0"/>
    <x v="865"/>
    <x v="1"/>
    <n v="9150"/>
    <n v="4"/>
    <s v="Y"/>
    <s v="No"/>
    <n v="18"/>
    <x v="1"/>
    <n v="4"/>
    <n v="80"/>
    <n v="0"/>
    <n v="9"/>
    <n v="3"/>
    <x v="0"/>
    <n v="2"/>
    <n v="2"/>
    <d v="2026-07-27T00:00:00"/>
    <x v="9"/>
    <s v="2026"/>
    <s v="July"/>
    <n v="1"/>
    <n v="17499"/>
    <n v="1"/>
    <n v="1"/>
    <s v="No"/>
  </r>
  <r>
    <s v="RM1125"/>
    <n v="39"/>
    <x v="2"/>
    <x v="1"/>
    <s v="Travel_Rarely"/>
    <n v="1462"/>
    <x v="1"/>
    <x v="11"/>
    <x v="0"/>
    <x v="1"/>
    <n v="1"/>
    <n v="1588"/>
    <x v="1"/>
    <x v="0"/>
    <n v="38"/>
    <n v="4"/>
    <x v="2"/>
    <x v="5"/>
    <x v="0"/>
    <x v="2"/>
    <x v="866"/>
    <x v="1"/>
    <n v="4658"/>
    <n v="2"/>
    <s v="Y"/>
    <s v="No"/>
    <n v="11"/>
    <x v="1"/>
    <n v="1"/>
    <n v="80"/>
    <n v="1"/>
    <n v="11"/>
    <n v="3"/>
    <x v="0"/>
    <n v="7"/>
    <n v="6"/>
    <d v="2026-07-28T00:00:00"/>
    <x v="11"/>
    <s v="2026"/>
    <s v="July"/>
    <n v="22"/>
    <n v="18978"/>
    <n v="21"/>
    <n v="9"/>
    <s v="No"/>
  </r>
  <r>
    <s v="RM1149"/>
    <n v="39"/>
    <x v="2"/>
    <x v="1"/>
    <s v="Travel_Rarely"/>
    <n v="1387"/>
    <x v="0"/>
    <x v="1"/>
    <x v="4"/>
    <x v="1"/>
    <n v="1"/>
    <n v="1618"/>
    <x v="2"/>
    <x v="0"/>
    <n v="76"/>
    <n v="3"/>
    <x v="1"/>
    <x v="4"/>
    <x v="3"/>
    <x v="2"/>
    <x v="867"/>
    <x v="1"/>
    <n v="3835"/>
    <n v="2"/>
    <s v="Y"/>
    <s v="No"/>
    <n v="13"/>
    <x v="1"/>
    <n v="4"/>
    <n v="80"/>
    <n v="3"/>
    <n v="10"/>
    <n v="3"/>
    <x v="0"/>
    <n v="7"/>
    <n v="7"/>
    <d v="2026-07-29T00:00:00"/>
    <x v="2"/>
    <s v="2026"/>
    <s v="July"/>
    <n v="18"/>
    <n v="22562"/>
    <n v="17"/>
    <n v="0"/>
    <s v="No"/>
  </r>
  <r>
    <s v="RM1156"/>
    <n v="39"/>
    <x v="2"/>
    <x v="1"/>
    <s v="Travel_Rarely"/>
    <n v="170"/>
    <x v="0"/>
    <x v="0"/>
    <x v="1"/>
    <x v="1"/>
    <n v="1"/>
    <n v="1627"/>
    <x v="0"/>
    <x v="0"/>
    <n v="76"/>
    <n v="2"/>
    <x v="1"/>
    <x v="0"/>
    <x v="0"/>
    <x v="1"/>
    <x v="868"/>
    <x v="0"/>
    <n v="10302"/>
    <n v="0"/>
    <s v="Y"/>
    <s v="No"/>
    <n v="15"/>
    <x v="1"/>
    <n v="4"/>
    <n v="80"/>
    <n v="1"/>
    <n v="11"/>
    <n v="3"/>
    <x v="0"/>
    <n v="0"/>
    <n v="7"/>
    <d v="2026-07-30T00:00:00"/>
    <x v="27"/>
    <s v="2026"/>
    <s v="July"/>
    <n v="9"/>
    <n v="19877"/>
    <n v="8"/>
    <n v="0"/>
    <s v="No"/>
  </r>
  <r>
    <s v="RM1160"/>
    <n v="39"/>
    <x v="2"/>
    <x v="1"/>
    <s v="Travel_Frequently"/>
    <n v="711"/>
    <x v="0"/>
    <x v="12"/>
    <x v="0"/>
    <x v="1"/>
    <n v="1"/>
    <n v="1633"/>
    <x v="3"/>
    <x v="1"/>
    <n v="81"/>
    <n v="3"/>
    <x v="1"/>
    <x v="4"/>
    <x v="0"/>
    <x v="0"/>
    <x v="869"/>
    <x v="1"/>
    <n v="3140"/>
    <n v="0"/>
    <s v="Y"/>
    <s v="No"/>
    <n v="13"/>
    <x v="1"/>
    <n v="4"/>
    <n v="80"/>
    <n v="0"/>
    <n v="10"/>
    <n v="2"/>
    <x v="2"/>
    <n v="3"/>
    <n v="8"/>
    <d v="2026-07-31T00:00:00"/>
    <x v="16"/>
    <s v="2026"/>
    <s v="July"/>
    <n v="15"/>
    <n v="16515"/>
    <n v="15"/>
    <n v="8"/>
    <s v="Yes"/>
  </r>
  <r>
    <s v="RM1176"/>
    <n v="39"/>
    <x v="2"/>
    <x v="1"/>
    <s v="Travel_Rarely"/>
    <n v="492"/>
    <x v="0"/>
    <x v="15"/>
    <x v="0"/>
    <x v="1"/>
    <n v="1"/>
    <n v="1654"/>
    <x v="1"/>
    <x v="0"/>
    <n v="66"/>
    <n v="3"/>
    <x v="1"/>
    <x v="4"/>
    <x v="1"/>
    <x v="2"/>
    <x v="870"/>
    <x v="1"/>
    <n v="7693"/>
    <n v="4"/>
    <s v="Y"/>
    <s v="No"/>
    <n v="21"/>
    <x v="2"/>
    <n v="3"/>
    <n v="80"/>
    <n v="0"/>
    <n v="7"/>
    <n v="3"/>
    <x v="0"/>
    <n v="1"/>
    <n v="0"/>
    <d v="2026-08-01T00:00:00"/>
    <x v="15"/>
    <s v="2026"/>
    <s v="August"/>
    <n v="0"/>
    <n v="21316"/>
    <n v="0"/>
    <n v="0"/>
    <s v="No"/>
  </r>
  <r>
    <s v="RM1241"/>
    <n v="39"/>
    <x v="2"/>
    <x v="1"/>
    <s v="Non-Travel"/>
    <n v="792"/>
    <x v="0"/>
    <x v="4"/>
    <x v="0"/>
    <x v="0"/>
    <n v="1"/>
    <n v="1737"/>
    <x v="1"/>
    <x v="0"/>
    <n v="77"/>
    <n v="3"/>
    <x v="1"/>
    <x v="0"/>
    <x v="2"/>
    <x v="2"/>
    <x v="871"/>
    <x v="1"/>
    <n v="8989"/>
    <n v="1"/>
    <s v="Y"/>
    <s v="Yes"/>
    <n v="15"/>
    <x v="1"/>
    <n v="4"/>
    <n v="80"/>
    <n v="1"/>
    <n v="9"/>
    <n v="2"/>
    <x v="0"/>
    <n v="5"/>
    <n v="8"/>
    <d v="2026-08-02T00:00:00"/>
    <x v="35"/>
    <s v="2026"/>
    <s v="August"/>
    <n v="2"/>
    <n v="6522"/>
    <n v="0"/>
    <n v="0"/>
    <s v="No"/>
  </r>
  <r>
    <s v="RM1285"/>
    <n v="39"/>
    <x v="2"/>
    <x v="1"/>
    <s v="Travel_Rarely"/>
    <n v="1253"/>
    <x v="0"/>
    <x v="1"/>
    <x v="2"/>
    <x v="1"/>
    <n v="1"/>
    <n v="1800"/>
    <x v="0"/>
    <x v="0"/>
    <n v="65"/>
    <n v="3"/>
    <x v="2"/>
    <x v="7"/>
    <x v="0"/>
    <x v="0"/>
    <x v="872"/>
    <x v="2"/>
    <n v="7914"/>
    <n v="7"/>
    <s v="Y"/>
    <s v="No"/>
    <n v="21"/>
    <x v="2"/>
    <n v="3"/>
    <n v="80"/>
    <n v="0"/>
    <n v="9"/>
    <n v="3"/>
    <x v="0"/>
    <n v="2"/>
    <n v="2"/>
    <d v="2026-08-03T00:00:00"/>
    <x v="32"/>
    <s v="2026"/>
    <s v="August"/>
    <n v="5"/>
    <n v="7187"/>
    <n v="2"/>
    <n v="0"/>
    <s v="No"/>
  </r>
  <r>
    <s v="RM1293"/>
    <n v="39"/>
    <x v="2"/>
    <x v="1"/>
    <s v="Travel_Frequently"/>
    <n v="766"/>
    <x v="1"/>
    <x v="21"/>
    <x v="0"/>
    <x v="0"/>
    <n v="1"/>
    <n v="1812"/>
    <x v="0"/>
    <x v="0"/>
    <n v="83"/>
    <n v="3"/>
    <x v="1"/>
    <x v="5"/>
    <x v="2"/>
    <x v="1"/>
    <x v="873"/>
    <x v="0"/>
    <n v="19188"/>
    <n v="2"/>
    <s v="Y"/>
    <s v="No"/>
    <n v="18"/>
    <x v="1"/>
    <n v="4"/>
    <n v="80"/>
    <n v="1"/>
    <n v="7"/>
    <n v="6"/>
    <x v="0"/>
    <n v="2"/>
    <n v="2"/>
    <d v="2026-08-04T00:00:00"/>
    <x v="0"/>
    <s v="2026"/>
    <s v="August"/>
    <n v="18"/>
    <n v="18937"/>
    <n v="14"/>
    <n v="12"/>
    <s v="No"/>
  </r>
  <r>
    <s v="RM1336"/>
    <n v="39"/>
    <x v="2"/>
    <x v="1"/>
    <s v="Travel_Rarely"/>
    <n v="835"/>
    <x v="0"/>
    <x v="19"/>
    <x v="3"/>
    <x v="4"/>
    <n v="1"/>
    <n v="1871"/>
    <x v="1"/>
    <x v="0"/>
    <n v="41"/>
    <n v="3"/>
    <x v="1"/>
    <x v="2"/>
    <x v="2"/>
    <x v="1"/>
    <x v="874"/>
    <x v="0"/>
    <n v="5141"/>
    <n v="8"/>
    <s v="Y"/>
    <s v="No"/>
    <n v="14"/>
    <x v="1"/>
    <n v="2"/>
    <n v="80"/>
    <n v="3"/>
    <n v="7"/>
    <n v="2"/>
    <x v="0"/>
    <n v="2"/>
    <n v="2"/>
    <d v="2026-08-05T00:00:00"/>
    <x v="22"/>
    <s v="2026"/>
    <s v="August"/>
    <n v="5"/>
    <n v="8156"/>
    <n v="1"/>
    <n v="1"/>
    <s v="No"/>
  </r>
  <r>
    <s v="RM1367"/>
    <n v="39"/>
    <x v="2"/>
    <x v="1"/>
    <s v="Non-Travel"/>
    <n v="1251"/>
    <x v="1"/>
    <x v="8"/>
    <x v="3"/>
    <x v="0"/>
    <n v="1"/>
    <n v="1929"/>
    <x v="3"/>
    <x v="1"/>
    <n v="32"/>
    <n v="1"/>
    <x v="1"/>
    <x v="5"/>
    <x v="0"/>
    <x v="2"/>
    <x v="875"/>
    <x v="1"/>
    <n v="3987"/>
    <n v="6"/>
    <s v="Y"/>
    <s v="No"/>
    <n v="19"/>
    <x v="1"/>
    <n v="3"/>
    <n v="80"/>
    <n v="1"/>
    <n v="10"/>
    <n v="1"/>
    <x v="0"/>
    <n v="1"/>
    <n v="2"/>
    <d v="2026-08-06T00:00:00"/>
    <x v="28"/>
    <s v="2026"/>
    <s v="August"/>
    <n v="24"/>
    <n v="21264"/>
    <n v="8"/>
    <n v="8"/>
    <s v="Yes"/>
  </r>
  <r>
    <s v="RM1373"/>
    <n v="39"/>
    <x v="2"/>
    <x v="1"/>
    <s v="Travel_Rarely"/>
    <n v="867"/>
    <x v="0"/>
    <x v="9"/>
    <x v="1"/>
    <x v="1"/>
    <n v="1"/>
    <n v="1936"/>
    <x v="3"/>
    <x v="0"/>
    <n v="87"/>
    <n v="3"/>
    <x v="1"/>
    <x v="4"/>
    <x v="3"/>
    <x v="2"/>
    <x v="876"/>
    <x v="1"/>
    <n v="12315"/>
    <n v="1"/>
    <s v="Y"/>
    <s v="No"/>
    <n v="25"/>
    <x v="2"/>
    <n v="4"/>
    <n v="80"/>
    <n v="1"/>
    <n v="10"/>
    <n v="3"/>
    <x v="0"/>
    <n v="7"/>
    <n v="9"/>
    <d v="2026-08-07T00:00:00"/>
    <x v="41"/>
    <s v="2026"/>
    <s v="August"/>
    <n v="20"/>
    <n v="4881"/>
    <n v="15"/>
    <n v="11"/>
    <s v="No"/>
  </r>
  <r>
    <s v="RM1404"/>
    <n v="39"/>
    <x v="2"/>
    <x v="1"/>
    <s v="Travel_Rarely"/>
    <n v="119"/>
    <x v="1"/>
    <x v="14"/>
    <x v="3"/>
    <x v="2"/>
    <n v="1"/>
    <n v="1975"/>
    <x v="2"/>
    <x v="0"/>
    <n v="77"/>
    <n v="3"/>
    <x v="3"/>
    <x v="5"/>
    <x v="3"/>
    <x v="0"/>
    <x v="877"/>
    <x v="2"/>
    <n v="25098"/>
    <n v="0"/>
    <s v="Y"/>
    <s v="No"/>
    <n v="12"/>
    <x v="1"/>
    <n v="1"/>
    <n v="80"/>
    <n v="0"/>
    <n v="21"/>
    <n v="3"/>
    <x v="0"/>
    <n v="11"/>
    <n v="10"/>
    <d v="2026-08-08T00:00:00"/>
    <x v="15"/>
    <s v="2026"/>
    <s v="August"/>
    <n v="5"/>
    <n v="17335"/>
    <n v="1"/>
    <n v="1"/>
    <s v="Yes"/>
  </r>
  <r>
    <s v="RM1430"/>
    <n v="39"/>
    <x v="2"/>
    <x v="1"/>
    <s v="Travel_Rarely"/>
    <n v="116"/>
    <x v="0"/>
    <x v="22"/>
    <x v="2"/>
    <x v="0"/>
    <n v="1"/>
    <n v="2014"/>
    <x v="3"/>
    <x v="0"/>
    <n v="52"/>
    <n v="3"/>
    <x v="1"/>
    <x v="2"/>
    <x v="2"/>
    <x v="0"/>
    <x v="878"/>
    <x v="0"/>
    <n v="5340"/>
    <n v="7"/>
    <s v="Y"/>
    <s v="No"/>
    <n v="13"/>
    <x v="1"/>
    <n v="1"/>
    <n v="80"/>
    <n v="0"/>
    <n v="18"/>
    <n v="2"/>
    <x v="0"/>
    <n v="1"/>
    <n v="7"/>
    <d v="2026-08-09T00:00:00"/>
    <x v="10"/>
    <s v="2026"/>
    <s v="August"/>
    <n v="3"/>
    <n v="19792"/>
    <n v="3"/>
    <n v="0"/>
    <s v="No"/>
  </r>
  <r>
    <s v="RM1438"/>
    <n v="39"/>
    <x v="2"/>
    <x v="1"/>
    <s v="Non-Travel"/>
    <n v="105"/>
    <x v="0"/>
    <x v="9"/>
    <x v="0"/>
    <x v="0"/>
    <n v="1"/>
    <n v="2022"/>
    <x v="1"/>
    <x v="0"/>
    <n v="87"/>
    <n v="3"/>
    <x v="4"/>
    <x v="8"/>
    <x v="2"/>
    <x v="0"/>
    <x v="879"/>
    <x v="3"/>
    <n v="15302"/>
    <n v="2"/>
    <s v="Y"/>
    <s v="No"/>
    <n v="13"/>
    <x v="1"/>
    <n v="3"/>
    <n v="80"/>
    <n v="0"/>
    <n v="21"/>
    <n v="3"/>
    <x v="3"/>
    <n v="1"/>
    <n v="3"/>
    <d v="2026-08-10T00:00:00"/>
    <x v="2"/>
    <s v="2026"/>
    <s v="August"/>
    <n v="17"/>
    <n v="8173"/>
    <n v="13"/>
    <n v="2"/>
    <s v="No"/>
  </r>
  <r>
    <s v="RM1463"/>
    <n v="39"/>
    <x v="2"/>
    <x v="1"/>
    <s v="Travel_Rarely"/>
    <n v="722"/>
    <x v="1"/>
    <x v="22"/>
    <x v="2"/>
    <x v="2"/>
    <n v="1"/>
    <n v="2056"/>
    <x v="2"/>
    <x v="1"/>
    <n v="60"/>
    <n v="2"/>
    <x v="3"/>
    <x v="5"/>
    <x v="2"/>
    <x v="2"/>
    <x v="880"/>
    <x v="2"/>
    <n v="8828"/>
    <n v="0"/>
    <s v="Y"/>
    <s v="No"/>
    <n v="11"/>
    <x v="1"/>
    <n v="1"/>
    <n v="80"/>
    <n v="1"/>
    <n v="21"/>
    <n v="2"/>
    <x v="3"/>
    <n v="9"/>
    <n v="6"/>
    <d v="2026-08-11T00:00:00"/>
    <x v="28"/>
    <s v="2026"/>
    <s v="August"/>
    <n v="21"/>
    <n v="19627"/>
    <n v="15"/>
    <n v="6"/>
    <s v="No"/>
  </r>
  <r>
    <s v="RM1467"/>
    <n v="39"/>
    <x v="2"/>
    <x v="1"/>
    <s v="Travel_Rarely"/>
    <n v="613"/>
    <x v="0"/>
    <x v="11"/>
    <x v="2"/>
    <x v="1"/>
    <n v="1"/>
    <n v="2062"/>
    <x v="1"/>
    <x v="0"/>
    <n v="42"/>
    <n v="2"/>
    <x v="2"/>
    <x v="6"/>
    <x v="3"/>
    <x v="2"/>
    <x v="881"/>
    <x v="1"/>
    <n v="21457"/>
    <n v="4"/>
    <s v="Y"/>
    <s v="No"/>
    <n v="15"/>
    <x v="1"/>
    <n v="1"/>
    <n v="80"/>
    <n v="1"/>
    <n v="9"/>
    <n v="5"/>
    <x v="0"/>
    <n v="1"/>
    <n v="7"/>
    <d v="2026-08-12T00:00:00"/>
    <x v="9"/>
    <s v="2026"/>
    <s v="August"/>
    <n v="36"/>
    <n v="14753"/>
    <n v="8"/>
    <n v="6"/>
    <s v="Yes"/>
  </r>
  <r>
    <s v="RM1463"/>
    <n v="39"/>
    <x v="2"/>
    <x v="1"/>
    <s v="Travel_Rarely"/>
    <n v="722"/>
    <x v="1"/>
    <x v="22"/>
    <x v="2"/>
    <x v="2"/>
    <n v="1"/>
    <n v="2056"/>
    <x v="2"/>
    <x v="1"/>
    <n v="60"/>
    <n v="2"/>
    <x v="3"/>
    <x v="5"/>
    <x v="2"/>
    <x v="2"/>
    <x v="880"/>
    <x v="2"/>
    <n v="8828"/>
    <n v="0"/>
    <s v="Y"/>
    <s v="No"/>
    <n v="11"/>
    <x v="1"/>
    <n v="1"/>
    <n v="80"/>
    <n v="1"/>
    <n v="21"/>
    <n v="2"/>
    <x v="3"/>
    <n v="9"/>
    <n v="6"/>
    <d v="2026-08-13T00:00:00"/>
    <x v="36"/>
    <s v="2026"/>
    <s v="August"/>
    <n v="5"/>
    <n v="11241"/>
    <n v="0"/>
    <n v="0"/>
    <s v="No"/>
  </r>
  <r>
    <s v="RM1467"/>
    <n v="39"/>
    <x v="2"/>
    <x v="1"/>
    <s v="Travel_Rarely"/>
    <n v="613"/>
    <x v="0"/>
    <x v="11"/>
    <x v="2"/>
    <x v="1"/>
    <n v="1"/>
    <n v="2062"/>
    <x v="1"/>
    <x v="0"/>
    <n v="42"/>
    <n v="2"/>
    <x v="2"/>
    <x v="6"/>
    <x v="3"/>
    <x v="2"/>
    <x v="881"/>
    <x v="1"/>
    <n v="21457"/>
    <n v="4"/>
    <s v="Y"/>
    <s v="No"/>
    <n v="15"/>
    <x v="1"/>
    <n v="1"/>
    <n v="80"/>
    <n v="1"/>
    <n v="9"/>
    <n v="5"/>
    <x v="0"/>
    <n v="1"/>
    <n v="1"/>
    <d v="2026-08-14T00:00:00"/>
    <x v="10"/>
    <s v="2026"/>
    <s v="August"/>
    <n v="0"/>
    <n v="19516"/>
    <n v="0"/>
    <n v="0"/>
    <s v="No"/>
  </r>
  <r>
    <s v="RM091"/>
    <n v="40"/>
    <x v="2"/>
    <x v="1"/>
    <s v="Travel_Frequently"/>
    <n v="530"/>
    <x v="0"/>
    <x v="4"/>
    <x v="3"/>
    <x v="0"/>
    <n v="1"/>
    <n v="119"/>
    <x v="0"/>
    <x v="0"/>
    <n v="78"/>
    <n v="2"/>
    <x v="3"/>
    <x v="6"/>
    <x v="1"/>
    <x v="2"/>
    <x v="882"/>
    <x v="2"/>
    <n v="14115"/>
    <n v="1"/>
    <s v="Y"/>
    <s v="No"/>
    <n v="22"/>
    <x v="2"/>
    <n v="4"/>
    <n v="80"/>
    <n v="1"/>
    <n v="22"/>
    <n v="3"/>
    <x v="3"/>
    <n v="11"/>
    <n v="11"/>
    <d v="2026-08-15T00:00:00"/>
    <x v="1"/>
    <s v="2026"/>
    <s v="August"/>
    <n v="33"/>
    <n v="10758"/>
    <n v="9"/>
    <n v="4"/>
    <s v="Yes"/>
  </r>
  <r>
    <s v="RM151"/>
    <n v="40"/>
    <x v="2"/>
    <x v="1"/>
    <s v="Travel_Frequently"/>
    <n v="1395"/>
    <x v="0"/>
    <x v="20"/>
    <x v="0"/>
    <x v="1"/>
    <n v="1"/>
    <n v="202"/>
    <x v="2"/>
    <x v="1"/>
    <n v="54"/>
    <n v="3"/>
    <x v="1"/>
    <x v="2"/>
    <x v="1"/>
    <x v="1"/>
    <x v="802"/>
    <x v="1"/>
    <n v="8504"/>
    <n v="1"/>
    <s v="Y"/>
    <s v="No"/>
    <n v="11"/>
    <x v="1"/>
    <n v="1"/>
    <n v="80"/>
    <n v="1"/>
    <n v="20"/>
    <n v="2"/>
    <x v="0"/>
    <n v="2"/>
    <n v="13"/>
    <d v="2026-08-16T00:00:00"/>
    <x v="3"/>
    <s v="2026"/>
    <s v="August"/>
    <n v="15"/>
    <n v="3474"/>
    <n v="2"/>
    <n v="1"/>
    <s v="No"/>
  </r>
  <r>
    <s v="RM159"/>
    <n v="40"/>
    <x v="2"/>
    <x v="1"/>
    <s v="Travel_Rarely"/>
    <n v="630"/>
    <x v="1"/>
    <x v="12"/>
    <x v="3"/>
    <x v="2"/>
    <n v="1"/>
    <n v="215"/>
    <x v="0"/>
    <x v="0"/>
    <n v="67"/>
    <n v="2"/>
    <x v="2"/>
    <x v="5"/>
    <x v="2"/>
    <x v="2"/>
    <x v="883"/>
    <x v="2"/>
    <n v="8552"/>
    <n v="7"/>
    <s v="Y"/>
    <s v="No"/>
    <n v="11"/>
    <x v="1"/>
    <n v="1"/>
    <n v="80"/>
    <n v="1"/>
    <n v="15"/>
    <n v="2"/>
    <x v="3"/>
    <n v="2"/>
    <n v="11"/>
    <d v="2026-08-17T00:00:00"/>
    <x v="32"/>
    <s v="2026"/>
    <s v="August"/>
    <n v="2"/>
    <n v="4027"/>
    <n v="2"/>
    <n v="2"/>
    <s v="Yes"/>
  </r>
  <r>
    <s v="RM187"/>
    <n v="40"/>
    <x v="2"/>
    <x v="1"/>
    <s v="Travel_Rarely"/>
    <n v="989"/>
    <x v="0"/>
    <x v="12"/>
    <x v="2"/>
    <x v="1"/>
    <n v="1"/>
    <n v="253"/>
    <x v="1"/>
    <x v="1"/>
    <n v="46"/>
    <n v="3"/>
    <x v="4"/>
    <x v="8"/>
    <x v="0"/>
    <x v="2"/>
    <x v="884"/>
    <x v="3"/>
    <n v="6499"/>
    <n v="1"/>
    <s v="Y"/>
    <s v="No"/>
    <n v="14"/>
    <x v="1"/>
    <n v="2"/>
    <n v="80"/>
    <n v="1"/>
    <n v="21"/>
    <n v="2"/>
    <x v="0"/>
    <n v="9"/>
    <n v="9"/>
    <d v="2026-08-18T00:00:00"/>
    <x v="3"/>
    <s v="2026"/>
    <s v="August"/>
    <n v="4"/>
    <n v="13440"/>
    <n v="4"/>
    <n v="3"/>
    <s v="No"/>
  </r>
  <r>
    <s v="RM204"/>
    <n v="40"/>
    <x v="2"/>
    <x v="1"/>
    <s v="Travel_Rarely"/>
    <n v="905"/>
    <x v="0"/>
    <x v="19"/>
    <x v="1"/>
    <x v="1"/>
    <n v="1"/>
    <n v="281"/>
    <x v="0"/>
    <x v="0"/>
    <n v="99"/>
    <n v="3"/>
    <x v="1"/>
    <x v="0"/>
    <x v="2"/>
    <x v="2"/>
    <x v="130"/>
    <x v="0"/>
    <n v="16523"/>
    <n v="8"/>
    <s v="Y"/>
    <s v="Yes"/>
    <n v="15"/>
    <x v="1"/>
    <n v="3"/>
    <n v="80"/>
    <n v="1"/>
    <n v="15"/>
    <n v="2"/>
    <x v="1"/>
    <n v="3"/>
    <n v="7"/>
    <d v="2026-08-19T00:00:00"/>
    <x v="4"/>
    <s v="2026"/>
    <s v="August"/>
    <n v="4"/>
    <n v="13890"/>
    <n v="1"/>
    <n v="1"/>
    <s v="No"/>
  </r>
  <r>
    <s v="RM209"/>
    <n v="40"/>
    <x v="2"/>
    <x v="1"/>
    <s v="Non-Travel"/>
    <n v="1151"/>
    <x v="0"/>
    <x v="9"/>
    <x v="4"/>
    <x v="0"/>
    <n v="1"/>
    <n v="287"/>
    <x v="1"/>
    <x v="0"/>
    <n v="63"/>
    <n v="2"/>
    <x v="1"/>
    <x v="6"/>
    <x v="2"/>
    <x v="2"/>
    <x v="885"/>
    <x v="0"/>
    <n v="14242"/>
    <n v="9"/>
    <s v="Y"/>
    <s v="No"/>
    <n v="14"/>
    <x v="1"/>
    <n v="4"/>
    <n v="80"/>
    <n v="1"/>
    <n v="5"/>
    <n v="5"/>
    <x v="2"/>
    <n v="0"/>
    <m/>
    <d v="2026-08-20T00:00:00"/>
    <x v="30"/>
    <s v="2026"/>
    <s v="August"/>
    <n v="3"/>
    <n v="12125"/>
    <n v="0"/>
    <n v="0"/>
    <s v="No"/>
  </r>
  <r>
    <s v="RM244"/>
    <n v="40"/>
    <x v="2"/>
    <x v="1"/>
    <s v="Travel_Rarely"/>
    <n v="1300"/>
    <x v="0"/>
    <x v="22"/>
    <x v="1"/>
    <x v="3"/>
    <n v="1"/>
    <n v="335"/>
    <x v="3"/>
    <x v="0"/>
    <n v="62"/>
    <n v="3"/>
    <x v="1"/>
    <x v="2"/>
    <x v="2"/>
    <x v="1"/>
    <x v="886"/>
    <x v="0"/>
    <n v="24447"/>
    <n v="1"/>
    <s v="Y"/>
    <s v="No"/>
    <n v="17"/>
    <x v="1"/>
    <n v="1"/>
    <n v="80"/>
    <n v="2"/>
    <n v="9"/>
    <n v="3"/>
    <x v="0"/>
    <n v="4"/>
    <n v="7"/>
    <d v="2026-08-21T00:00:00"/>
    <x v="39"/>
    <s v="2026"/>
    <s v="August"/>
    <n v="9"/>
    <n v="12009"/>
    <n v="3"/>
    <n v="3"/>
    <s v="No"/>
  </r>
  <r>
    <s v="RM258"/>
    <n v="40"/>
    <x v="2"/>
    <x v="1"/>
    <s v="Travel_Rarely"/>
    <n v="1416"/>
    <x v="0"/>
    <x v="7"/>
    <x v="1"/>
    <x v="1"/>
    <n v="1"/>
    <n v="352"/>
    <x v="3"/>
    <x v="0"/>
    <n v="49"/>
    <n v="3"/>
    <x v="4"/>
    <x v="7"/>
    <x v="0"/>
    <x v="1"/>
    <x v="887"/>
    <x v="3"/>
    <n v="5949"/>
    <n v="0"/>
    <s v="Y"/>
    <s v="No"/>
    <n v="19"/>
    <x v="1"/>
    <n v="4"/>
    <n v="80"/>
    <n v="1"/>
    <n v="22"/>
    <n v="5"/>
    <x v="0"/>
    <n v="3"/>
    <m/>
    <d v="2026-08-22T00:00:00"/>
    <x v="34"/>
    <s v="2026"/>
    <s v="August"/>
    <n v="5"/>
    <n v="16441"/>
    <n v="3"/>
    <n v="2"/>
    <s v="No"/>
  </r>
  <r>
    <s v="RM336"/>
    <n v="40"/>
    <x v="2"/>
    <x v="1"/>
    <s v="Travel_Rarely"/>
    <n v="1124"/>
    <x v="1"/>
    <x v="4"/>
    <x v="1"/>
    <x v="1"/>
    <n v="1"/>
    <n v="453"/>
    <x v="2"/>
    <x v="0"/>
    <n v="57"/>
    <n v="1"/>
    <x v="1"/>
    <x v="5"/>
    <x v="2"/>
    <x v="2"/>
    <x v="888"/>
    <x v="1"/>
    <n v="13273"/>
    <n v="2"/>
    <s v="Y"/>
    <s v="Yes"/>
    <n v="22"/>
    <x v="2"/>
    <n v="3"/>
    <n v="80"/>
    <n v="3"/>
    <n v="6"/>
    <n v="2"/>
    <x v="3"/>
    <n v="0"/>
    <n v="2"/>
    <d v="2026-08-23T00:00:00"/>
    <x v="10"/>
    <s v="2026"/>
    <s v="August"/>
    <n v="0"/>
    <n v="4921"/>
    <n v="0"/>
    <n v="0"/>
    <s v="No"/>
  </r>
  <r>
    <s v="RM362"/>
    <n v="40"/>
    <x v="2"/>
    <x v="0"/>
    <s v="Travel_Rarely"/>
    <n v="1171"/>
    <x v="0"/>
    <x v="1"/>
    <x v="3"/>
    <x v="0"/>
    <n v="1"/>
    <n v="483"/>
    <x v="1"/>
    <x v="1"/>
    <n v="46"/>
    <n v="4"/>
    <x v="0"/>
    <x v="0"/>
    <x v="0"/>
    <x v="2"/>
    <x v="889"/>
    <x v="0"/>
    <n v="22495"/>
    <n v="3"/>
    <s v="Y"/>
    <s v="Yes"/>
    <n v="13"/>
    <x v="1"/>
    <n v="3"/>
    <n v="80"/>
    <n v="1"/>
    <n v="10"/>
    <n v="3"/>
    <x v="0"/>
    <n v="1"/>
    <m/>
    <d v="2026-08-24T00:00:00"/>
    <x v="1"/>
    <s v="2026"/>
    <s v="August"/>
    <n v="14"/>
    <n v="21335"/>
    <n v="9"/>
    <n v="5"/>
    <s v="No"/>
  </r>
  <r>
    <s v="RM369"/>
    <n v="40"/>
    <x v="2"/>
    <x v="0"/>
    <s v="Travel_Rarely"/>
    <n v="575"/>
    <x v="1"/>
    <x v="6"/>
    <x v="1"/>
    <x v="2"/>
    <n v="1"/>
    <n v="492"/>
    <x v="0"/>
    <x v="0"/>
    <n v="68"/>
    <n v="2"/>
    <x v="1"/>
    <x v="5"/>
    <x v="0"/>
    <x v="2"/>
    <x v="890"/>
    <x v="1"/>
    <n v="6110"/>
    <n v="2"/>
    <s v="Y"/>
    <s v="Yes"/>
    <n v="12"/>
    <x v="1"/>
    <n v="1"/>
    <n v="80"/>
    <n v="2"/>
    <n v="8"/>
    <n v="6"/>
    <x v="0"/>
    <n v="1"/>
    <n v="0"/>
    <d v="2026-08-25T00:00:00"/>
    <x v="3"/>
    <s v="2026"/>
    <s v="August"/>
    <n v="10"/>
    <n v="11013"/>
    <n v="8"/>
    <n v="7"/>
    <s v="No"/>
  </r>
  <r>
    <s v="RM388"/>
    <n v="40"/>
    <x v="2"/>
    <x v="1"/>
    <s v="Travel_Rarely"/>
    <n v="759"/>
    <x v="1"/>
    <x v="7"/>
    <x v="1"/>
    <x v="2"/>
    <n v="1"/>
    <n v="516"/>
    <x v="1"/>
    <x v="1"/>
    <n v="46"/>
    <n v="3"/>
    <x v="1"/>
    <x v="5"/>
    <x v="1"/>
    <x v="1"/>
    <x v="891"/>
    <x v="1"/>
    <n v="22553"/>
    <n v="7"/>
    <s v="Y"/>
    <s v="No"/>
    <n v="12"/>
    <x v="1"/>
    <n v="3"/>
    <n v="80"/>
    <n v="2"/>
    <n v="8"/>
    <n v="5"/>
    <x v="0"/>
    <n v="1"/>
    <n v="3"/>
    <d v="2026-08-26T00:00:00"/>
    <x v="11"/>
    <s v="2026"/>
    <s v="August"/>
    <n v="30"/>
    <n v="11784"/>
    <n v="14"/>
    <n v="10"/>
    <s v="Yes"/>
  </r>
  <r>
    <s v="RM392"/>
    <n v="40"/>
    <x v="2"/>
    <x v="1"/>
    <s v="Travel_Rarely"/>
    <n v="555"/>
    <x v="0"/>
    <x v="7"/>
    <x v="0"/>
    <x v="1"/>
    <n v="1"/>
    <n v="521"/>
    <x v="2"/>
    <x v="1"/>
    <n v="78"/>
    <n v="2"/>
    <x v="1"/>
    <x v="0"/>
    <x v="0"/>
    <x v="2"/>
    <x v="892"/>
    <x v="0"/>
    <n v="13436"/>
    <n v="6"/>
    <s v="Y"/>
    <s v="No"/>
    <n v="22"/>
    <x v="2"/>
    <n v="2"/>
    <n v="80"/>
    <n v="1"/>
    <n v="20"/>
    <n v="3"/>
    <x v="0"/>
    <n v="0"/>
    <n v="0"/>
    <d v="2026-08-27T00:00:00"/>
    <x v="41"/>
    <s v="2026"/>
    <s v="August"/>
    <n v="26"/>
    <n v="10937"/>
    <n v="0"/>
    <n v="0"/>
    <s v="No"/>
  </r>
  <r>
    <s v="RM418"/>
    <n v="40"/>
    <x v="2"/>
    <x v="1"/>
    <s v="Travel_Rarely"/>
    <n v="1398"/>
    <x v="1"/>
    <x v="7"/>
    <x v="3"/>
    <x v="0"/>
    <n v="1"/>
    <n v="558"/>
    <x v="0"/>
    <x v="1"/>
    <n v="79"/>
    <n v="3"/>
    <x v="4"/>
    <x v="8"/>
    <x v="0"/>
    <x v="2"/>
    <x v="893"/>
    <x v="3"/>
    <n v="13022"/>
    <n v="0"/>
    <s v="Y"/>
    <s v="No"/>
    <n v="14"/>
    <x v="1"/>
    <n v="4"/>
    <n v="80"/>
    <n v="0"/>
    <n v="21"/>
    <n v="2"/>
    <x v="0"/>
    <n v="1"/>
    <n v="12"/>
    <d v="2026-08-28T00:00:00"/>
    <x v="37"/>
    <s v="2026"/>
    <s v="August"/>
    <n v="8"/>
    <n v="11922"/>
    <n v="1"/>
    <n v="0"/>
    <s v="No"/>
  </r>
  <r>
    <s v="RM449"/>
    <n v="40"/>
    <x v="2"/>
    <x v="1"/>
    <s v="Travel_Rarely"/>
    <n v="302"/>
    <x v="0"/>
    <x v="11"/>
    <x v="0"/>
    <x v="0"/>
    <n v="1"/>
    <n v="601"/>
    <x v="2"/>
    <x v="1"/>
    <n v="75"/>
    <n v="3"/>
    <x v="3"/>
    <x v="4"/>
    <x v="0"/>
    <x v="0"/>
    <x v="894"/>
    <x v="2"/>
    <n v="20364"/>
    <n v="7"/>
    <s v="Y"/>
    <s v="No"/>
    <n v="15"/>
    <x v="1"/>
    <n v="3"/>
    <n v="80"/>
    <n v="0"/>
    <n v="22"/>
    <n v="3"/>
    <x v="0"/>
    <n v="5"/>
    <n v="13"/>
    <d v="2026-08-29T00:00:00"/>
    <x v="24"/>
    <s v="2026"/>
    <s v="August"/>
    <n v="2"/>
    <n v="15133"/>
    <n v="1"/>
    <n v="1"/>
    <s v="Yes"/>
  </r>
  <r>
    <s v="RM459"/>
    <n v="40"/>
    <x v="2"/>
    <x v="1"/>
    <s v="Non-Travel"/>
    <n v="1094"/>
    <x v="1"/>
    <x v="27"/>
    <x v="0"/>
    <x v="4"/>
    <n v="1"/>
    <n v="615"/>
    <x v="0"/>
    <x v="0"/>
    <n v="58"/>
    <n v="1"/>
    <x v="2"/>
    <x v="5"/>
    <x v="3"/>
    <x v="1"/>
    <x v="895"/>
    <x v="2"/>
    <n v="11373"/>
    <n v="3"/>
    <s v="Y"/>
    <s v="No"/>
    <n v="15"/>
    <x v="1"/>
    <n v="3"/>
    <n v="80"/>
    <n v="1"/>
    <n v="20"/>
    <n v="2"/>
    <x v="0"/>
    <n v="0"/>
    <n v="1"/>
    <d v="2026-08-30T00:00:00"/>
    <x v="35"/>
    <s v="2026"/>
    <s v="August"/>
    <n v="13"/>
    <n v="4163"/>
    <n v="2"/>
    <n v="1"/>
    <s v="No"/>
  </r>
  <r>
    <s v="RM534"/>
    <n v="40"/>
    <x v="2"/>
    <x v="1"/>
    <s v="Travel_Frequently"/>
    <n v="580"/>
    <x v="1"/>
    <x v="2"/>
    <x v="3"/>
    <x v="0"/>
    <n v="1"/>
    <n v="729"/>
    <x v="1"/>
    <x v="0"/>
    <n v="48"/>
    <n v="2"/>
    <x v="2"/>
    <x v="5"/>
    <x v="3"/>
    <x v="2"/>
    <x v="896"/>
    <x v="2"/>
    <n v="23772"/>
    <n v="5"/>
    <s v="Y"/>
    <s v="Yes"/>
    <n v="21"/>
    <x v="2"/>
    <n v="3"/>
    <n v="80"/>
    <n v="1"/>
    <n v="20"/>
    <n v="2"/>
    <x v="0"/>
    <n v="1"/>
    <n v="12"/>
    <d v="2026-08-31T00:00:00"/>
    <x v="24"/>
    <s v="2026"/>
    <s v="August"/>
    <n v="0"/>
    <n v="17121"/>
    <n v="0"/>
    <n v="0"/>
    <s v="No"/>
  </r>
  <r>
    <s v="RM554"/>
    <n v="40"/>
    <x v="2"/>
    <x v="0"/>
    <s v="Travel_Rarely"/>
    <n v="804"/>
    <x v="0"/>
    <x v="7"/>
    <x v="2"/>
    <x v="1"/>
    <n v="1"/>
    <n v="763"/>
    <x v="1"/>
    <x v="1"/>
    <n v="86"/>
    <n v="2"/>
    <x v="0"/>
    <x v="2"/>
    <x v="2"/>
    <x v="0"/>
    <x v="516"/>
    <x v="0"/>
    <n v="22929"/>
    <n v="0"/>
    <s v="Y"/>
    <s v="Yes"/>
    <n v="20"/>
    <x v="2"/>
    <n v="4"/>
    <n v="80"/>
    <n v="0"/>
    <n v="5"/>
    <n v="2"/>
    <x v="3"/>
    <n v="2"/>
    <n v="3"/>
    <d v="2026-09-01T00:00:00"/>
    <x v="8"/>
    <s v="2026"/>
    <s v="September"/>
    <n v="3"/>
    <n v="17439"/>
    <n v="1"/>
    <n v="0"/>
    <s v="No"/>
  </r>
  <r>
    <s v="RM583"/>
    <n v="40"/>
    <x v="2"/>
    <x v="1"/>
    <s v="Travel_Frequently"/>
    <n v="791"/>
    <x v="0"/>
    <x v="7"/>
    <x v="1"/>
    <x v="1"/>
    <n v="1"/>
    <n v="807"/>
    <x v="0"/>
    <x v="1"/>
    <n v="38"/>
    <n v="4"/>
    <x v="1"/>
    <x v="6"/>
    <x v="1"/>
    <x v="2"/>
    <x v="897"/>
    <x v="0"/>
    <n v="9931"/>
    <n v="1"/>
    <s v="Y"/>
    <s v="No"/>
    <n v="24"/>
    <x v="2"/>
    <n v="4"/>
    <n v="80"/>
    <n v="1"/>
    <n v="8"/>
    <n v="2"/>
    <x v="0"/>
    <n v="3"/>
    <n v="7"/>
    <d v="2026-09-02T00:00:00"/>
    <x v="6"/>
    <s v="2026"/>
    <s v="September"/>
    <n v="3"/>
    <n v="10742"/>
    <n v="3"/>
    <n v="1"/>
    <s v="No"/>
  </r>
  <r>
    <s v="RM602"/>
    <n v="40"/>
    <x v="2"/>
    <x v="1"/>
    <s v="Travel_Frequently"/>
    <n v="720"/>
    <x v="0"/>
    <x v="18"/>
    <x v="3"/>
    <x v="1"/>
    <n v="1"/>
    <n v="832"/>
    <x v="3"/>
    <x v="0"/>
    <n v="51"/>
    <n v="2"/>
    <x v="1"/>
    <x v="0"/>
    <x v="0"/>
    <x v="0"/>
    <x v="898"/>
    <x v="1"/>
    <n v="11983"/>
    <n v="6"/>
    <s v="Y"/>
    <s v="No"/>
    <n v="14"/>
    <x v="1"/>
    <n v="4"/>
    <n v="80"/>
    <n v="0"/>
    <n v="10"/>
    <n v="6"/>
    <x v="0"/>
    <n v="0"/>
    <n v="0"/>
    <d v="2026-09-03T00:00:00"/>
    <x v="21"/>
    <s v="2026"/>
    <s v="September"/>
    <n v="7"/>
    <n v="12280"/>
    <n v="6"/>
    <n v="0"/>
    <s v="Yes"/>
  </r>
  <r>
    <s v="RM685"/>
    <n v="40"/>
    <x v="2"/>
    <x v="1"/>
    <s v="Travel_Rarely"/>
    <n v="658"/>
    <x v="1"/>
    <x v="1"/>
    <x v="3"/>
    <x v="2"/>
    <n v="1"/>
    <n v="954"/>
    <x v="3"/>
    <x v="0"/>
    <n v="67"/>
    <n v="2"/>
    <x v="2"/>
    <x v="5"/>
    <x v="1"/>
    <x v="1"/>
    <x v="899"/>
    <x v="1"/>
    <n v="20652"/>
    <n v="2"/>
    <s v="Y"/>
    <s v="No"/>
    <n v="12"/>
    <x v="1"/>
    <n v="2"/>
    <n v="80"/>
    <n v="1"/>
    <n v="11"/>
    <n v="2"/>
    <x v="3"/>
    <n v="0"/>
    <n v="0"/>
    <d v="2026-09-04T00:00:00"/>
    <x v="29"/>
    <s v="2026"/>
    <s v="September"/>
    <n v="1"/>
    <n v="17839"/>
    <n v="1"/>
    <n v="1"/>
    <s v="No"/>
  </r>
  <r>
    <s v="RM692"/>
    <n v="40"/>
    <x v="2"/>
    <x v="1"/>
    <s v="Travel_Frequently"/>
    <n v="1469"/>
    <x v="0"/>
    <x v="9"/>
    <x v="3"/>
    <x v="1"/>
    <n v="1"/>
    <n v="964"/>
    <x v="1"/>
    <x v="0"/>
    <n v="35"/>
    <n v="3"/>
    <x v="0"/>
    <x v="2"/>
    <x v="1"/>
    <x v="1"/>
    <x v="900"/>
    <x v="0"/>
    <n v="25063"/>
    <n v="8"/>
    <s v="Y"/>
    <s v="Yes"/>
    <n v="14"/>
    <x v="1"/>
    <n v="4"/>
    <n v="80"/>
    <n v="1"/>
    <n v="3"/>
    <n v="2"/>
    <x v="0"/>
    <n v="0"/>
    <n v="0"/>
    <d v="2026-09-05T00:00:00"/>
    <x v="4"/>
    <s v="2026"/>
    <s v="September"/>
    <n v="4"/>
    <n v="6850"/>
    <n v="2"/>
    <n v="2"/>
    <s v="No"/>
  </r>
  <r>
    <s v="RM707"/>
    <n v="40"/>
    <x v="2"/>
    <x v="0"/>
    <s v="Non-Travel"/>
    <n v="1479"/>
    <x v="1"/>
    <x v="22"/>
    <x v="0"/>
    <x v="0"/>
    <n v="1"/>
    <n v="986"/>
    <x v="2"/>
    <x v="1"/>
    <n v="100"/>
    <n v="4"/>
    <x v="3"/>
    <x v="5"/>
    <x v="1"/>
    <x v="0"/>
    <x v="901"/>
    <x v="2"/>
    <n v="17071"/>
    <n v="4"/>
    <s v="Y"/>
    <s v="Yes"/>
    <n v="16"/>
    <x v="1"/>
    <n v="4"/>
    <n v="80"/>
    <n v="0"/>
    <n v="22"/>
    <n v="2"/>
    <x v="3"/>
    <n v="0"/>
    <n v="0"/>
    <d v="2026-09-06T00:00:00"/>
    <x v="23"/>
    <s v="2026"/>
    <s v="September"/>
    <n v="17"/>
    <n v="10356"/>
    <n v="13"/>
    <n v="12"/>
    <s v="No"/>
  </r>
  <r>
    <s v="RM769"/>
    <n v="40"/>
    <x v="2"/>
    <x v="1"/>
    <s v="Travel_Rarely"/>
    <n v="300"/>
    <x v="1"/>
    <x v="20"/>
    <x v="0"/>
    <x v="2"/>
    <n v="1"/>
    <n v="1066"/>
    <x v="0"/>
    <x v="0"/>
    <n v="74"/>
    <n v="3"/>
    <x v="1"/>
    <x v="5"/>
    <x v="3"/>
    <x v="2"/>
    <x v="902"/>
    <x v="1"/>
    <n v="22217"/>
    <n v="1"/>
    <s v="Y"/>
    <s v="No"/>
    <n v="14"/>
    <x v="1"/>
    <n v="2"/>
    <n v="80"/>
    <n v="1"/>
    <n v="8"/>
    <n v="3"/>
    <x v="3"/>
    <n v="7"/>
    <n v="5"/>
    <d v="2026-09-07T00:00:00"/>
    <x v="25"/>
    <s v="2026"/>
    <s v="September"/>
    <n v="1"/>
    <n v="4875"/>
    <n v="1"/>
    <n v="0"/>
    <s v="No"/>
  </r>
  <r>
    <s v="RM786"/>
    <n v="40"/>
    <x v="2"/>
    <x v="1"/>
    <s v="Travel_Rarely"/>
    <n v="1492"/>
    <x v="0"/>
    <x v="21"/>
    <x v="3"/>
    <x v="3"/>
    <n v="1"/>
    <n v="1092"/>
    <x v="3"/>
    <x v="0"/>
    <n v="61"/>
    <n v="3"/>
    <x v="2"/>
    <x v="6"/>
    <x v="2"/>
    <x v="2"/>
    <x v="903"/>
    <x v="2"/>
    <n v="26542"/>
    <n v="4"/>
    <s v="Y"/>
    <s v="No"/>
    <n v="20"/>
    <x v="2"/>
    <n v="4"/>
    <n v="80"/>
    <n v="1"/>
    <n v="14"/>
    <n v="6"/>
    <x v="0"/>
    <n v="11"/>
    <n v="1"/>
    <d v="2026-09-08T00:00:00"/>
    <x v="25"/>
    <s v="2026"/>
    <s v="September"/>
    <n v="2"/>
    <n v="16927"/>
    <n v="0"/>
    <n v="0"/>
    <s v="No"/>
  </r>
  <r>
    <s v="RM815"/>
    <n v="40"/>
    <x v="2"/>
    <x v="1"/>
    <s v="Travel_Rarely"/>
    <n v="1308"/>
    <x v="0"/>
    <x v="5"/>
    <x v="0"/>
    <x v="1"/>
    <n v="1"/>
    <n v="1128"/>
    <x v="0"/>
    <x v="0"/>
    <n v="44"/>
    <n v="2"/>
    <x v="4"/>
    <x v="7"/>
    <x v="0"/>
    <x v="0"/>
    <x v="904"/>
    <x v="3"/>
    <n v="17544"/>
    <n v="1"/>
    <s v="Y"/>
    <s v="No"/>
    <n v="14"/>
    <x v="1"/>
    <n v="1"/>
    <n v="80"/>
    <n v="0"/>
    <n v="21"/>
    <n v="2"/>
    <x v="1"/>
    <n v="4"/>
    <n v="9"/>
    <d v="2026-09-09T00:00:00"/>
    <x v="15"/>
    <s v="2026"/>
    <s v="September"/>
    <n v="12"/>
    <n v="19491"/>
    <n v="3"/>
    <n v="0"/>
    <s v="No"/>
  </r>
  <r>
    <s v="RM838"/>
    <n v="40"/>
    <x v="2"/>
    <x v="1"/>
    <s v="Travel_Frequently"/>
    <n v="593"/>
    <x v="0"/>
    <x v="9"/>
    <x v="3"/>
    <x v="1"/>
    <n v="1"/>
    <n v="1166"/>
    <x v="2"/>
    <x v="1"/>
    <n v="88"/>
    <n v="3"/>
    <x v="2"/>
    <x v="7"/>
    <x v="0"/>
    <x v="0"/>
    <x v="905"/>
    <x v="2"/>
    <n v="13782"/>
    <n v="9"/>
    <s v="Y"/>
    <s v="No"/>
    <n v="17"/>
    <x v="1"/>
    <n v="3"/>
    <n v="80"/>
    <n v="0"/>
    <n v="20"/>
    <n v="3"/>
    <x v="3"/>
    <n v="2"/>
    <n v="13"/>
    <d v="2026-09-10T00:00:00"/>
    <x v="38"/>
    <s v="2026"/>
    <s v="September"/>
    <n v="0"/>
    <n v="18508"/>
    <n v="0"/>
    <n v="0"/>
    <s v="Yes"/>
  </r>
  <r>
    <s v="RM846"/>
    <n v="40"/>
    <x v="2"/>
    <x v="0"/>
    <s v="Travel_Frequently"/>
    <n v="902"/>
    <x v="0"/>
    <x v="20"/>
    <x v="1"/>
    <x v="1"/>
    <n v="1"/>
    <n v="1180"/>
    <x v="0"/>
    <x v="1"/>
    <n v="92"/>
    <n v="2"/>
    <x v="1"/>
    <x v="2"/>
    <x v="2"/>
    <x v="2"/>
    <x v="906"/>
    <x v="0"/>
    <n v="21203"/>
    <n v="3"/>
    <s v="Y"/>
    <s v="Yes"/>
    <n v="13"/>
    <x v="1"/>
    <n v="4"/>
    <n v="80"/>
    <n v="1"/>
    <n v="16"/>
    <n v="3"/>
    <x v="2"/>
    <n v="0"/>
    <n v="0"/>
    <d v="2026-09-11T00:00:00"/>
    <x v="25"/>
    <s v="2026"/>
    <s v="September"/>
    <n v="0"/>
    <n v="6071"/>
    <n v="0"/>
    <n v="0"/>
    <s v="No"/>
  </r>
  <r>
    <s v="RM867"/>
    <n v="40"/>
    <x v="2"/>
    <x v="1"/>
    <s v="Travel_Frequently"/>
    <n v="1184"/>
    <x v="1"/>
    <x v="7"/>
    <x v="3"/>
    <x v="1"/>
    <n v="1"/>
    <n v="1212"/>
    <x v="2"/>
    <x v="0"/>
    <n v="62"/>
    <n v="3"/>
    <x v="1"/>
    <x v="5"/>
    <x v="1"/>
    <x v="2"/>
    <x v="907"/>
    <x v="0"/>
    <n v="25440"/>
    <n v="5"/>
    <s v="Y"/>
    <s v="No"/>
    <n v="12"/>
    <x v="1"/>
    <n v="4"/>
    <n v="80"/>
    <n v="3"/>
    <n v="5"/>
    <n v="2"/>
    <x v="0"/>
    <n v="0"/>
    <n v="0"/>
    <d v="2026-09-12T00:00:00"/>
    <x v="7"/>
    <s v="2026"/>
    <s v="September"/>
    <n v="0"/>
    <n v="10221"/>
    <n v="0"/>
    <n v="0"/>
    <s v="No"/>
  </r>
  <r>
    <s v="RM885"/>
    <n v="40"/>
    <x v="2"/>
    <x v="1"/>
    <s v="Travel_Rarely"/>
    <n v="107"/>
    <x v="1"/>
    <x v="1"/>
    <x v="0"/>
    <x v="3"/>
    <n v="1"/>
    <n v="1239"/>
    <x v="2"/>
    <x v="1"/>
    <n v="84"/>
    <n v="2"/>
    <x v="1"/>
    <x v="5"/>
    <x v="1"/>
    <x v="1"/>
    <x v="908"/>
    <x v="1"/>
    <n v="11591"/>
    <n v="7"/>
    <s v="Y"/>
    <s v="No"/>
    <n v="12"/>
    <x v="1"/>
    <n v="2"/>
    <n v="80"/>
    <n v="1"/>
    <n v="7"/>
    <n v="2"/>
    <x v="1"/>
    <n v="1"/>
    <n v="3"/>
    <d v="2026-09-13T00:00:00"/>
    <x v="24"/>
    <s v="2026"/>
    <s v="September"/>
    <n v="0"/>
    <n v="4093"/>
    <n v="0"/>
    <n v="0"/>
    <s v="No"/>
  </r>
  <r>
    <s v="RM947"/>
    <n v="40"/>
    <x v="2"/>
    <x v="0"/>
    <s v="Travel_Rarely"/>
    <n v="299"/>
    <x v="1"/>
    <x v="10"/>
    <x v="3"/>
    <x v="2"/>
    <n v="1"/>
    <n v="1318"/>
    <x v="1"/>
    <x v="0"/>
    <n v="57"/>
    <n v="2"/>
    <x v="2"/>
    <x v="5"/>
    <x v="1"/>
    <x v="0"/>
    <x v="909"/>
    <x v="1"/>
    <n v="17235"/>
    <n v="2"/>
    <s v="Y"/>
    <s v="Yes"/>
    <n v="12"/>
    <x v="1"/>
    <n v="3"/>
    <n v="80"/>
    <n v="0"/>
    <n v="9"/>
    <n v="2"/>
    <x v="0"/>
    <n v="1"/>
    <n v="0"/>
    <d v="2026-09-14T00:00:00"/>
    <x v="25"/>
    <s v="2026"/>
    <s v="September"/>
    <n v="2"/>
    <n v="8588"/>
    <n v="1"/>
    <n v="0"/>
    <s v="No"/>
  </r>
  <r>
    <s v="RM958"/>
    <n v="40"/>
    <x v="2"/>
    <x v="1"/>
    <s v="Non-Travel"/>
    <n v="458"/>
    <x v="0"/>
    <x v="18"/>
    <x v="1"/>
    <x v="0"/>
    <n v="1"/>
    <n v="1340"/>
    <x v="0"/>
    <x v="0"/>
    <n v="74"/>
    <n v="3"/>
    <x v="0"/>
    <x v="2"/>
    <x v="0"/>
    <x v="1"/>
    <x v="910"/>
    <x v="0"/>
    <n v="8532"/>
    <n v="9"/>
    <s v="Y"/>
    <s v="No"/>
    <n v="16"/>
    <x v="1"/>
    <n v="2"/>
    <n v="80"/>
    <n v="1"/>
    <n v="6"/>
    <n v="0"/>
    <x v="0"/>
    <n v="0"/>
    <n v="0"/>
    <d v="2026-09-15T00:00:00"/>
    <x v="8"/>
    <s v="2026"/>
    <s v="September"/>
    <n v="6"/>
    <n v="6335"/>
    <n v="4"/>
    <n v="1"/>
    <s v="No"/>
  </r>
  <r>
    <s v="RM960"/>
    <n v="40"/>
    <x v="2"/>
    <x v="1"/>
    <s v="Travel_Rarely"/>
    <n v="523"/>
    <x v="0"/>
    <x v="7"/>
    <x v="0"/>
    <x v="0"/>
    <n v="1"/>
    <n v="1346"/>
    <x v="0"/>
    <x v="0"/>
    <n v="98"/>
    <n v="3"/>
    <x v="1"/>
    <x v="2"/>
    <x v="2"/>
    <x v="0"/>
    <x v="911"/>
    <x v="0"/>
    <n v="22455"/>
    <n v="1"/>
    <s v="Y"/>
    <s v="No"/>
    <n v="13"/>
    <x v="1"/>
    <n v="3"/>
    <n v="80"/>
    <n v="0"/>
    <n v="9"/>
    <n v="4"/>
    <x v="0"/>
    <n v="8"/>
    <n v="8"/>
    <d v="2026-09-16T00:00:00"/>
    <x v="31"/>
    <s v="2026"/>
    <s v="September"/>
    <n v="2"/>
    <n v="20749"/>
    <n v="1"/>
    <n v="1"/>
    <s v="Yes"/>
  </r>
  <r>
    <s v="RM968"/>
    <n v="40"/>
    <x v="2"/>
    <x v="1"/>
    <s v="Travel_Rarely"/>
    <n v="329"/>
    <x v="0"/>
    <x v="4"/>
    <x v="3"/>
    <x v="0"/>
    <n v="1"/>
    <n v="1361"/>
    <x v="2"/>
    <x v="0"/>
    <n v="88"/>
    <n v="3"/>
    <x v="0"/>
    <x v="0"/>
    <x v="1"/>
    <x v="2"/>
    <x v="912"/>
    <x v="0"/>
    <n v="6762"/>
    <n v="3"/>
    <s v="Y"/>
    <s v="No"/>
    <n v="22"/>
    <x v="2"/>
    <n v="3"/>
    <n v="80"/>
    <n v="1"/>
    <n v="7"/>
    <n v="3"/>
    <x v="0"/>
    <n v="0"/>
    <n v="3"/>
    <d v="2026-09-17T00:00:00"/>
    <x v="7"/>
    <s v="2026"/>
    <s v="September"/>
    <n v="1"/>
    <n v="13510"/>
    <n v="1"/>
    <n v="0"/>
    <s v="No"/>
  </r>
  <r>
    <s v="RM979"/>
    <n v="40"/>
    <x v="2"/>
    <x v="1"/>
    <s v="Travel_Rarely"/>
    <n v="1202"/>
    <x v="0"/>
    <x v="7"/>
    <x v="2"/>
    <x v="1"/>
    <n v="1"/>
    <n v="1375"/>
    <x v="2"/>
    <x v="1"/>
    <n v="89"/>
    <n v="4"/>
    <x v="1"/>
    <x v="6"/>
    <x v="0"/>
    <x v="1"/>
    <x v="913"/>
    <x v="1"/>
    <n v="13888"/>
    <n v="5"/>
    <s v="Y"/>
    <s v="No"/>
    <n v="20"/>
    <x v="2"/>
    <n v="2"/>
    <n v="80"/>
    <n v="3"/>
    <n v="15"/>
    <n v="0"/>
    <x v="0"/>
    <n v="11"/>
    <n v="8"/>
    <d v="2026-09-18T00:00:00"/>
    <x v="0"/>
    <s v="2026"/>
    <s v="September"/>
    <n v="19"/>
    <n v="9859"/>
    <n v="12"/>
    <n v="0"/>
    <s v="No"/>
  </r>
  <r>
    <s v="RM1030"/>
    <n v="40"/>
    <x v="2"/>
    <x v="1"/>
    <s v="Non-Travel"/>
    <n v="663"/>
    <x v="0"/>
    <x v="9"/>
    <x v="3"/>
    <x v="4"/>
    <n v="1"/>
    <n v="1449"/>
    <x v="0"/>
    <x v="0"/>
    <n v="81"/>
    <n v="3"/>
    <x v="1"/>
    <x v="0"/>
    <x v="0"/>
    <x v="1"/>
    <x v="914"/>
    <x v="0"/>
    <n v="23099"/>
    <n v="3"/>
    <s v="Y"/>
    <s v="No"/>
    <n v="11"/>
    <x v="1"/>
    <n v="3"/>
    <n v="80"/>
    <n v="2"/>
    <n v="11"/>
    <n v="2"/>
    <x v="1"/>
    <n v="0"/>
    <n v="7"/>
    <d v="2026-09-19T00:00:00"/>
    <x v="33"/>
    <s v="2026"/>
    <s v="September"/>
    <n v="2"/>
    <n v="9914"/>
    <n v="1"/>
    <n v="0"/>
    <s v="No"/>
  </r>
  <r>
    <s v="RM1041"/>
    <n v="40"/>
    <x v="2"/>
    <x v="1"/>
    <s v="Non-Travel"/>
    <n v="218"/>
    <x v="0"/>
    <x v="3"/>
    <x v="2"/>
    <x v="1"/>
    <n v="1"/>
    <n v="1468"/>
    <x v="1"/>
    <x v="0"/>
    <n v="55"/>
    <n v="2"/>
    <x v="2"/>
    <x v="7"/>
    <x v="1"/>
    <x v="1"/>
    <x v="915"/>
    <x v="2"/>
    <n v="25178"/>
    <n v="2"/>
    <s v="Y"/>
    <s v="No"/>
    <n v="11"/>
    <x v="1"/>
    <n v="3"/>
    <n v="80"/>
    <n v="1"/>
    <n v="16"/>
    <n v="5"/>
    <x v="0"/>
    <n v="4"/>
    <n v="8"/>
    <d v="2026-09-20T00:00:00"/>
    <x v="30"/>
    <s v="2026"/>
    <s v="September"/>
    <n v="28"/>
    <n v="12509"/>
    <n v="28"/>
    <n v="13"/>
    <s v="No"/>
  </r>
  <r>
    <s v="RM1046"/>
    <n v="40"/>
    <x v="2"/>
    <x v="1"/>
    <s v="Travel_Rarely"/>
    <n v="896"/>
    <x v="0"/>
    <x v="7"/>
    <x v="0"/>
    <x v="1"/>
    <n v="1"/>
    <n v="1474"/>
    <x v="0"/>
    <x v="0"/>
    <n v="68"/>
    <n v="3"/>
    <x v="0"/>
    <x v="2"/>
    <x v="0"/>
    <x v="1"/>
    <x v="916"/>
    <x v="0"/>
    <n v="8045"/>
    <n v="2"/>
    <s v="Y"/>
    <s v="No"/>
    <n v="14"/>
    <x v="1"/>
    <n v="3"/>
    <n v="80"/>
    <n v="1"/>
    <n v="8"/>
    <n v="3"/>
    <x v="1"/>
    <n v="1"/>
    <n v="2"/>
    <d v="2026-09-21T00:00:00"/>
    <x v="24"/>
    <s v="2026"/>
    <s v="September"/>
    <n v="2"/>
    <n v="13325"/>
    <n v="0"/>
    <n v="0"/>
    <s v="Yes"/>
  </r>
  <r>
    <s v="RM1084"/>
    <n v="40"/>
    <x v="2"/>
    <x v="0"/>
    <s v="Travel_Rarely"/>
    <n v="676"/>
    <x v="0"/>
    <x v="9"/>
    <x v="3"/>
    <x v="0"/>
    <n v="1"/>
    <n v="1534"/>
    <x v="1"/>
    <x v="0"/>
    <n v="86"/>
    <n v="3"/>
    <x v="0"/>
    <x v="0"/>
    <x v="3"/>
    <x v="0"/>
    <x v="917"/>
    <x v="0"/>
    <n v="21831"/>
    <n v="3"/>
    <s v="Y"/>
    <s v="No"/>
    <n v="14"/>
    <x v="1"/>
    <n v="2"/>
    <n v="80"/>
    <n v="0"/>
    <n v="15"/>
    <n v="3"/>
    <x v="2"/>
    <n v="1"/>
    <n v="0"/>
    <d v="2026-09-22T00:00:00"/>
    <x v="19"/>
    <s v="2026"/>
    <s v="September"/>
    <n v="0"/>
    <n v="8070"/>
    <n v="0"/>
    <n v="0"/>
    <s v="No"/>
  </r>
  <r>
    <s v="RM1095"/>
    <n v="40"/>
    <x v="2"/>
    <x v="1"/>
    <s v="Travel_Rarely"/>
    <n v="1342"/>
    <x v="1"/>
    <x v="9"/>
    <x v="1"/>
    <x v="1"/>
    <n v="1"/>
    <n v="1548"/>
    <x v="3"/>
    <x v="0"/>
    <n v="47"/>
    <n v="3"/>
    <x v="1"/>
    <x v="5"/>
    <x v="3"/>
    <x v="2"/>
    <x v="918"/>
    <x v="1"/>
    <n v="19345"/>
    <n v="0"/>
    <s v="Y"/>
    <s v="No"/>
    <n v="12"/>
    <x v="1"/>
    <n v="4"/>
    <n v="80"/>
    <n v="0"/>
    <n v="9"/>
    <n v="5"/>
    <x v="1"/>
    <n v="7"/>
    <n v="1"/>
    <d v="2026-09-23T00:00:00"/>
    <x v="1"/>
    <s v="2026"/>
    <s v="September"/>
    <n v="18"/>
    <n v="12684"/>
    <n v="16"/>
    <n v="5"/>
    <s v="No"/>
  </r>
  <r>
    <s v="RM1097"/>
    <n v="40"/>
    <x v="2"/>
    <x v="1"/>
    <s v="Travel_Rarely"/>
    <n v="898"/>
    <x v="3"/>
    <x v="11"/>
    <x v="1"/>
    <x v="1"/>
    <n v="1"/>
    <n v="1550"/>
    <x v="0"/>
    <x v="0"/>
    <n v="38"/>
    <n v="3"/>
    <x v="3"/>
    <x v="8"/>
    <x v="2"/>
    <x v="0"/>
    <x v="919"/>
    <x v="3"/>
    <n v="17381"/>
    <n v="1"/>
    <s v="Y"/>
    <s v="Yes"/>
    <n v="21"/>
    <x v="2"/>
    <n v="4"/>
    <n v="80"/>
    <n v="0"/>
    <n v="21"/>
    <n v="2"/>
    <x v="0"/>
    <n v="7"/>
    <n v="7"/>
    <d v="2026-09-24T00:00:00"/>
    <x v="32"/>
    <s v="2026"/>
    <s v="September"/>
    <n v="9"/>
    <n v="3181"/>
    <n v="3"/>
    <n v="2"/>
    <s v="Yes"/>
  </r>
  <r>
    <s v="RM1099"/>
    <n v="40"/>
    <x v="2"/>
    <x v="1"/>
    <s v="Non-Travel"/>
    <n v="1142"/>
    <x v="0"/>
    <x v="3"/>
    <x v="1"/>
    <x v="0"/>
    <n v="1"/>
    <n v="1552"/>
    <x v="1"/>
    <x v="0"/>
    <n v="72"/>
    <n v="3"/>
    <x v="1"/>
    <x v="6"/>
    <x v="2"/>
    <x v="1"/>
    <x v="920"/>
    <x v="0"/>
    <n v="8841"/>
    <n v="3"/>
    <s v="Y"/>
    <s v="Yes"/>
    <n v="18"/>
    <x v="1"/>
    <n v="3"/>
    <n v="80"/>
    <n v="0"/>
    <n v="8"/>
    <n v="2"/>
    <x v="0"/>
    <n v="2"/>
    <n v="2"/>
    <d v="2026-09-25T00:00:00"/>
    <x v="31"/>
    <s v="2026"/>
    <s v="September"/>
    <n v="1"/>
    <n v="11177"/>
    <n v="0"/>
    <n v="0"/>
    <s v="No"/>
  </r>
  <r>
    <s v="RM1133"/>
    <n v="40"/>
    <x v="2"/>
    <x v="1"/>
    <s v="Travel_Rarely"/>
    <n v="118"/>
    <x v="1"/>
    <x v="5"/>
    <x v="1"/>
    <x v="0"/>
    <n v="1"/>
    <n v="1598"/>
    <x v="1"/>
    <x v="1"/>
    <n v="84"/>
    <n v="3"/>
    <x v="1"/>
    <x v="5"/>
    <x v="3"/>
    <x v="2"/>
    <x v="721"/>
    <x v="0"/>
    <n v="11262"/>
    <n v="1"/>
    <s v="Y"/>
    <s v="No"/>
    <n v="15"/>
    <x v="1"/>
    <n v="3"/>
    <n v="80"/>
    <n v="1"/>
    <n v="5"/>
    <n v="2"/>
    <x v="0"/>
    <n v="1"/>
    <n v="2"/>
    <d v="2026-09-26T00:00:00"/>
    <x v="8"/>
    <s v="2026"/>
    <s v="September"/>
    <n v="5"/>
    <n v="11466"/>
    <n v="3"/>
    <n v="1"/>
    <s v="No"/>
  </r>
  <r>
    <s v="RM1157"/>
    <n v="40"/>
    <x v="2"/>
    <x v="1"/>
    <s v="Travel_Rarely"/>
    <n v="884"/>
    <x v="0"/>
    <x v="14"/>
    <x v="0"/>
    <x v="0"/>
    <n v="1"/>
    <n v="1628"/>
    <x v="3"/>
    <x v="1"/>
    <n v="80"/>
    <n v="2"/>
    <x v="2"/>
    <x v="4"/>
    <x v="0"/>
    <x v="2"/>
    <x v="921"/>
    <x v="2"/>
    <n v="25800"/>
    <n v="1"/>
    <s v="Y"/>
    <s v="No"/>
    <n v="13"/>
    <x v="1"/>
    <n v="4"/>
    <n v="80"/>
    <n v="2"/>
    <n v="18"/>
    <n v="2"/>
    <x v="0"/>
    <n v="14"/>
    <n v="12"/>
    <d v="2026-09-27T00:00:00"/>
    <x v="34"/>
    <s v="2026"/>
    <s v="September"/>
    <n v="10"/>
    <n v="18007"/>
    <n v="1"/>
    <n v="0"/>
    <s v="No"/>
  </r>
  <r>
    <s v="RM1165"/>
    <n v="40"/>
    <x v="2"/>
    <x v="0"/>
    <s v="Travel_Rarely"/>
    <n v="448"/>
    <x v="0"/>
    <x v="18"/>
    <x v="0"/>
    <x v="0"/>
    <n v="1"/>
    <n v="1641"/>
    <x v="0"/>
    <x v="1"/>
    <n v="84"/>
    <n v="3"/>
    <x v="2"/>
    <x v="4"/>
    <x v="2"/>
    <x v="0"/>
    <x v="922"/>
    <x v="1"/>
    <n v="19948"/>
    <n v="6"/>
    <s v="Y"/>
    <s v="Yes"/>
    <n v="15"/>
    <x v="1"/>
    <n v="4"/>
    <n v="80"/>
    <n v="0"/>
    <n v="18"/>
    <n v="2"/>
    <x v="3"/>
    <n v="3"/>
    <n v="3"/>
    <d v="2026-09-28T00:00:00"/>
    <x v="11"/>
    <s v="2026"/>
    <s v="September"/>
    <n v="32"/>
    <n v="24928"/>
    <n v="3"/>
    <n v="3"/>
    <s v="No"/>
  </r>
  <r>
    <s v="RM1172"/>
    <n v="40"/>
    <x v="2"/>
    <x v="0"/>
    <s v="Travel_Rarely"/>
    <n v="1329"/>
    <x v="0"/>
    <x v="17"/>
    <x v="0"/>
    <x v="0"/>
    <n v="1"/>
    <n v="1649"/>
    <x v="3"/>
    <x v="0"/>
    <n v="73"/>
    <n v="3"/>
    <x v="0"/>
    <x v="0"/>
    <x v="3"/>
    <x v="0"/>
    <x v="923"/>
    <x v="0"/>
    <n v="3339"/>
    <n v="3"/>
    <s v="Y"/>
    <s v="Yes"/>
    <n v="14"/>
    <x v="1"/>
    <n v="2"/>
    <n v="80"/>
    <n v="0"/>
    <n v="10"/>
    <n v="3"/>
    <x v="2"/>
    <n v="0"/>
    <n v="3"/>
    <d v="2026-09-29T00:00:00"/>
    <x v="14"/>
    <s v="2026"/>
    <s v="September"/>
    <n v="17"/>
    <n v="21140"/>
    <n v="3"/>
    <n v="0"/>
    <s v="Yes"/>
  </r>
  <r>
    <s v="RM1230"/>
    <n v="40"/>
    <x v="2"/>
    <x v="0"/>
    <s v="Travel_Rarely"/>
    <n v="369"/>
    <x v="0"/>
    <x v="3"/>
    <x v="1"/>
    <x v="0"/>
    <n v="1"/>
    <n v="1724"/>
    <x v="2"/>
    <x v="1"/>
    <n v="92"/>
    <n v="3"/>
    <x v="1"/>
    <x v="4"/>
    <x v="3"/>
    <x v="2"/>
    <x v="924"/>
    <x v="1"/>
    <n v="5041"/>
    <n v="2"/>
    <s v="Y"/>
    <s v="Yes"/>
    <n v="16"/>
    <x v="1"/>
    <n v="2"/>
    <n v="80"/>
    <n v="1"/>
    <n v="18"/>
    <n v="3"/>
    <x v="0"/>
    <n v="0"/>
    <n v="0"/>
    <d v="2026-09-30T00:00:00"/>
    <x v="10"/>
    <s v="2026"/>
    <s v="September"/>
    <n v="6"/>
    <n v="16923"/>
    <n v="4"/>
    <n v="0"/>
    <s v="No"/>
  </r>
  <r>
    <s v="RM1243"/>
    <n v="40"/>
    <x v="2"/>
    <x v="1"/>
    <s v="Travel_Rarely"/>
    <n v="611"/>
    <x v="1"/>
    <x v="17"/>
    <x v="3"/>
    <x v="1"/>
    <n v="1"/>
    <n v="1740"/>
    <x v="2"/>
    <x v="0"/>
    <n v="88"/>
    <n v="3"/>
    <x v="4"/>
    <x v="8"/>
    <x v="1"/>
    <x v="0"/>
    <x v="925"/>
    <x v="3"/>
    <n v="4349"/>
    <n v="1"/>
    <s v="Y"/>
    <s v="No"/>
    <n v="14"/>
    <x v="1"/>
    <n v="2"/>
    <n v="80"/>
    <n v="0"/>
    <n v="21"/>
    <n v="3"/>
    <x v="3"/>
    <n v="12"/>
    <n v="8"/>
    <d v="2026-10-01T00:00:00"/>
    <x v="17"/>
    <s v="2026"/>
    <s v="October"/>
    <n v="23"/>
    <n v="6298"/>
    <n v="22"/>
    <n v="4"/>
    <s v="Yes"/>
  </r>
  <r>
    <s v="RM1287"/>
    <n v="40"/>
    <x v="2"/>
    <x v="1"/>
    <s v="Travel_Rarely"/>
    <n v="616"/>
    <x v="0"/>
    <x v="7"/>
    <x v="1"/>
    <x v="0"/>
    <n v="1"/>
    <n v="1802"/>
    <x v="0"/>
    <x v="1"/>
    <n v="99"/>
    <n v="3"/>
    <x v="0"/>
    <x v="0"/>
    <x v="3"/>
    <x v="2"/>
    <x v="926"/>
    <x v="0"/>
    <n v="25605"/>
    <n v="4"/>
    <s v="Y"/>
    <s v="No"/>
    <n v="17"/>
    <x v="1"/>
    <n v="4"/>
    <n v="80"/>
    <n v="1"/>
    <n v="7"/>
    <n v="5"/>
    <x v="3"/>
    <n v="0"/>
    <n v="2"/>
    <d v="2026-10-02T00:00:00"/>
    <x v="15"/>
    <s v="2026"/>
    <s v="October"/>
    <n v="11"/>
    <n v="10860"/>
    <n v="11"/>
    <n v="11"/>
    <s v="Yes"/>
  </r>
  <r>
    <s v="RM1300"/>
    <n v="40"/>
    <x v="2"/>
    <x v="1"/>
    <s v="Travel_Rarely"/>
    <n v="1194"/>
    <x v="0"/>
    <x v="4"/>
    <x v="0"/>
    <x v="0"/>
    <n v="1"/>
    <n v="1822"/>
    <x v="0"/>
    <x v="1"/>
    <n v="52"/>
    <n v="3"/>
    <x v="1"/>
    <x v="6"/>
    <x v="2"/>
    <x v="1"/>
    <x v="927"/>
    <x v="1"/>
    <n v="9060"/>
    <n v="4"/>
    <s v="Y"/>
    <s v="No"/>
    <n v="17"/>
    <x v="1"/>
    <n v="4"/>
    <n v="80"/>
    <n v="1"/>
    <n v="12"/>
    <n v="3"/>
    <x v="0"/>
    <n v="0"/>
    <n v="3"/>
    <d v="2026-10-03T00:00:00"/>
    <x v="24"/>
    <s v="2026"/>
    <s v="October"/>
    <n v="1"/>
    <n v="21915"/>
    <n v="1"/>
    <n v="0"/>
    <s v="No"/>
  </r>
  <r>
    <s v="RM1305"/>
    <n v="40"/>
    <x v="2"/>
    <x v="1"/>
    <s v="Travel_Rarely"/>
    <n v="750"/>
    <x v="0"/>
    <x v="15"/>
    <x v="0"/>
    <x v="0"/>
    <n v="1"/>
    <n v="1829"/>
    <x v="2"/>
    <x v="1"/>
    <n v="47"/>
    <n v="3"/>
    <x v="1"/>
    <x v="6"/>
    <x v="3"/>
    <x v="1"/>
    <x v="928"/>
    <x v="0"/>
    <n v="10748"/>
    <n v="2"/>
    <s v="Y"/>
    <s v="No"/>
    <n v="12"/>
    <x v="1"/>
    <n v="2"/>
    <n v="80"/>
    <n v="1"/>
    <n v="15"/>
    <n v="3"/>
    <x v="0"/>
    <n v="7"/>
    <n v="7"/>
    <d v="2026-10-04T00:00:00"/>
    <x v="10"/>
    <s v="2026"/>
    <s v="October"/>
    <n v="4"/>
    <n v="22444"/>
    <n v="3"/>
    <n v="3"/>
    <s v="No"/>
  </r>
  <r>
    <s v="RM1349"/>
    <n v="40"/>
    <x v="2"/>
    <x v="1"/>
    <s v="Travel_Rarely"/>
    <n v="1137"/>
    <x v="0"/>
    <x v="4"/>
    <x v="3"/>
    <x v="0"/>
    <n v="1"/>
    <n v="1892"/>
    <x v="3"/>
    <x v="0"/>
    <n v="98"/>
    <n v="3"/>
    <x v="3"/>
    <x v="8"/>
    <x v="3"/>
    <x v="1"/>
    <x v="929"/>
    <x v="3"/>
    <n v="18991"/>
    <n v="2"/>
    <s v="Y"/>
    <s v="No"/>
    <n v="11"/>
    <x v="1"/>
    <n v="1"/>
    <n v="80"/>
    <n v="1"/>
    <n v="22"/>
    <n v="3"/>
    <x v="0"/>
    <n v="11"/>
    <n v="16"/>
    <d v="2026-10-05T00:00:00"/>
    <x v="8"/>
    <s v="2026"/>
    <s v="October"/>
    <n v="1"/>
    <n v="11222"/>
    <n v="0"/>
    <n v="0"/>
    <s v="Yes"/>
  </r>
  <r>
    <s v="RM1410"/>
    <n v="40"/>
    <x v="2"/>
    <x v="1"/>
    <s v="Travel_Frequently"/>
    <n v="692"/>
    <x v="0"/>
    <x v="13"/>
    <x v="0"/>
    <x v="3"/>
    <n v="1"/>
    <n v="1985"/>
    <x v="1"/>
    <x v="1"/>
    <n v="73"/>
    <n v="3"/>
    <x v="1"/>
    <x v="0"/>
    <x v="0"/>
    <x v="2"/>
    <x v="930"/>
    <x v="1"/>
    <n v="26849"/>
    <n v="1"/>
    <s v="Y"/>
    <s v="No"/>
    <n v="11"/>
    <x v="1"/>
    <n v="1"/>
    <n v="80"/>
    <n v="1"/>
    <n v="10"/>
    <n v="2"/>
    <x v="1"/>
    <n v="9"/>
    <n v="4"/>
    <d v="2026-10-06T00:00:00"/>
    <x v="5"/>
    <s v="2026"/>
    <s v="October"/>
    <n v="14"/>
    <n v="4237"/>
    <n v="2"/>
    <n v="0"/>
    <s v="No"/>
  </r>
  <r>
    <s v="RM1411"/>
    <n v="40"/>
    <x v="2"/>
    <x v="1"/>
    <s v="Travel_Rarely"/>
    <n v="444"/>
    <x v="1"/>
    <x v="7"/>
    <x v="1"/>
    <x v="2"/>
    <n v="1"/>
    <n v="1986"/>
    <x v="2"/>
    <x v="1"/>
    <n v="92"/>
    <n v="3"/>
    <x v="1"/>
    <x v="5"/>
    <x v="1"/>
    <x v="2"/>
    <x v="931"/>
    <x v="1"/>
    <n v="4258"/>
    <n v="3"/>
    <s v="Y"/>
    <s v="No"/>
    <n v="14"/>
    <x v="1"/>
    <n v="3"/>
    <n v="80"/>
    <n v="1"/>
    <n v="15"/>
    <n v="4"/>
    <x v="0"/>
    <n v="5"/>
    <n v="10"/>
    <d v="2026-10-07T00:00:00"/>
    <x v="22"/>
    <s v="2026"/>
    <s v="October"/>
    <n v="20"/>
    <n v="18102"/>
    <n v="9"/>
    <n v="3"/>
    <s v="No"/>
  </r>
  <r>
    <s v="RM1428"/>
    <n v="40"/>
    <x v="2"/>
    <x v="1"/>
    <s v="Travel_Rarely"/>
    <n v="543"/>
    <x v="0"/>
    <x v="4"/>
    <x v="3"/>
    <x v="0"/>
    <n v="1"/>
    <n v="2012"/>
    <x v="3"/>
    <x v="0"/>
    <n v="83"/>
    <n v="3"/>
    <x v="0"/>
    <x v="0"/>
    <x v="2"/>
    <x v="2"/>
    <x v="793"/>
    <x v="0"/>
    <n v="4060"/>
    <n v="8"/>
    <s v="Y"/>
    <s v="No"/>
    <n v="19"/>
    <x v="1"/>
    <n v="3"/>
    <n v="80"/>
    <n v="2"/>
    <n v="8"/>
    <n v="3"/>
    <x v="3"/>
    <n v="0"/>
    <n v="0"/>
    <d v="2026-10-08T00:00:00"/>
    <x v="34"/>
    <s v="2026"/>
    <s v="October"/>
    <n v="25"/>
    <n v="12330"/>
    <n v="4"/>
    <n v="3"/>
    <s v="Yes"/>
  </r>
  <r>
    <s v="RM1456"/>
    <n v="40"/>
    <x v="2"/>
    <x v="1"/>
    <s v="Travel_Rarely"/>
    <n v="1322"/>
    <x v="0"/>
    <x v="7"/>
    <x v="3"/>
    <x v="0"/>
    <n v="1"/>
    <n v="2048"/>
    <x v="0"/>
    <x v="0"/>
    <n v="52"/>
    <n v="2"/>
    <x v="0"/>
    <x v="2"/>
    <x v="0"/>
    <x v="0"/>
    <x v="932"/>
    <x v="0"/>
    <n v="2725"/>
    <n v="2"/>
    <s v="Y"/>
    <s v="No"/>
    <n v="14"/>
    <x v="1"/>
    <n v="4"/>
    <n v="80"/>
    <n v="0"/>
    <n v="8"/>
    <n v="2"/>
    <x v="0"/>
    <n v="2"/>
    <n v="2"/>
    <d v="2026-10-09T00:00:00"/>
    <x v="11"/>
    <s v="2026"/>
    <s v="October"/>
    <n v="25"/>
    <n v="6954"/>
    <n v="15"/>
    <n v="13"/>
    <s v="No"/>
  </r>
  <r>
    <s v="RM1458"/>
    <n v="40"/>
    <x v="2"/>
    <x v="1"/>
    <s v="Travel_Rarely"/>
    <n v="1194"/>
    <x v="0"/>
    <x v="7"/>
    <x v="3"/>
    <x v="1"/>
    <n v="1"/>
    <n v="2051"/>
    <x v="0"/>
    <x v="1"/>
    <n v="98"/>
    <n v="3"/>
    <x v="0"/>
    <x v="2"/>
    <x v="0"/>
    <x v="2"/>
    <x v="933"/>
    <x v="0"/>
    <n v="12549"/>
    <n v="2"/>
    <s v="Y"/>
    <s v="No"/>
    <n v="14"/>
    <x v="1"/>
    <n v="2"/>
    <n v="80"/>
    <n v="3"/>
    <n v="20"/>
    <n v="2"/>
    <x v="0"/>
    <n v="0"/>
    <n v="2"/>
    <d v="2026-10-10T00:00:00"/>
    <x v="36"/>
    <s v="2026"/>
    <s v="October"/>
    <n v="11"/>
    <n v="21751"/>
    <n v="3"/>
    <n v="2"/>
    <s v="No"/>
  </r>
  <r>
    <s v="RM001"/>
    <n v="41"/>
    <x v="2"/>
    <x v="0"/>
    <s v="Travel_Rarely"/>
    <n v="1102"/>
    <x v="1"/>
    <x v="4"/>
    <x v="1"/>
    <x v="0"/>
    <n v="1"/>
    <n v="1"/>
    <x v="2"/>
    <x v="1"/>
    <n v="94"/>
    <n v="3"/>
    <x v="1"/>
    <x v="5"/>
    <x v="2"/>
    <x v="0"/>
    <x v="749"/>
    <x v="1"/>
    <n v="19479"/>
    <n v="8"/>
    <s v="Y"/>
    <s v="Yes"/>
    <n v="11"/>
    <x v="1"/>
    <n v="1"/>
    <n v="80"/>
    <n v="0"/>
    <n v="8"/>
    <n v="0"/>
    <x v="2"/>
    <n v="0"/>
    <n v="5"/>
    <d v="2026-10-11T00:00:00"/>
    <x v="35"/>
    <s v="2026"/>
    <s v="October"/>
    <n v="20"/>
    <n v="22857"/>
    <n v="13"/>
    <n v="7"/>
    <s v="No"/>
  </r>
  <r>
    <s v="RM046"/>
    <n v="41"/>
    <x v="2"/>
    <x v="0"/>
    <s v="Travel_Rarely"/>
    <n v="1360"/>
    <x v="0"/>
    <x v="15"/>
    <x v="0"/>
    <x v="3"/>
    <n v="1"/>
    <n v="58"/>
    <x v="2"/>
    <x v="1"/>
    <n v="49"/>
    <n v="3"/>
    <x v="4"/>
    <x v="7"/>
    <x v="0"/>
    <x v="2"/>
    <x v="934"/>
    <x v="3"/>
    <n v="16280"/>
    <n v="1"/>
    <s v="Y"/>
    <s v="No"/>
    <n v="12"/>
    <x v="1"/>
    <n v="4"/>
    <n v="80"/>
    <n v="0"/>
    <n v="23"/>
    <n v="0"/>
    <x v="0"/>
    <n v="15"/>
    <n v="8"/>
    <d v="2026-10-12T00:00:00"/>
    <x v="15"/>
    <s v="2026"/>
    <s v="October"/>
    <n v="13"/>
    <n v="9526"/>
    <n v="6"/>
    <n v="5"/>
    <s v="No"/>
  </r>
  <r>
    <s v="RM134"/>
    <n v="41"/>
    <x v="2"/>
    <x v="1"/>
    <s v="Travel_Rarely"/>
    <n v="802"/>
    <x v="1"/>
    <x v="9"/>
    <x v="2"/>
    <x v="0"/>
    <n v="1"/>
    <n v="176"/>
    <x v="0"/>
    <x v="0"/>
    <n v="96"/>
    <n v="3"/>
    <x v="2"/>
    <x v="5"/>
    <x v="0"/>
    <x v="1"/>
    <x v="935"/>
    <x v="1"/>
    <n v="21196"/>
    <n v="3"/>
    <s v="Y"/>
    <s v="Yes"/>
    <n v="13"/>
    <x v="1"/>
    <n v="3"/>
    <n v="80"/>
    <n v="1"/>
    <n v="12"/>
    <n v="2"/>
    <x v="0"/>
    <n v="0"/>
    <n v="7"/>
    <d v="2026-10-13T00:00:00"/>
    <x v="28"/>
    <s v="2026"/>
    <s v="October"/>
    <n v="5"/>
    <n v="11453"/>
    <n v="0"/>
    <n v="0"/>
    <s v="No"/>
  </r>
  <r>
    <s v="RM148"/>
    <n v="41"/>
    <x v="2"/>
    <x v="1"/>
    <s v="Travel_Frequently"/>
    <n v="857"/>
    <x v="0"/>
    <x v="1"/>
    <x v="0"/>
    <x v="0"/>
    <n v="1"/>
    <n v="199"/>
    <x v="1"/>
    <x v="0"/>
    <n v="91"/>
    <n v="2"/>
    <x v="3"/>
    <x v="8"/>
    <x v="3"/>
    <x v="1"/>
    <x v="936"/>
    <x v="3"/>
    <n v="12888"/>
    <n v="4"/>
    <s v="Y"/>
    <s v="No"/>
    <n v="13"/>
    <x v="1"/>
    <n v="2"/>
    <n v="80"/>
    <n v="1"/>
    <n v="21"/>
    <n v="2"/>
    <x v="3"/>
    <n v="7"/>
    <n v="7"/>
    <d v="2026-10-14T00:00:00"/>
    <x v="19"/>
    <s v="2026"/>
    <s v="October"/>
    <n v="11"/>
    <n v="11008"/>
    <n v="6"/>
    <n v="4"/>
    <s v="Yes"/>
  </r>
  <r>
    <s v="RM149"/>
    <n v="41"/>
    <x v="2"/>
    <x v="1"/>
    <s v="Travel_Rarely"/>
    <n v="933"/>
    <x v="0"/>
    <x v="9"/>
    <x v="3"/>
    <x v="0"/>
    <n v="1"/>
    <n v="200"/>
    <x v="0"/>
    <x v="0"/>
    <n v="94"/>
    <n v="3"/>
    <x v="0"/>
    <x v="0"/>
    <x v="3"/>
    <x v="2"/>
    <x v="937"/>
    <x v="0"/>
    <n v="6961"/>
    <n v="2"/>
    <s v="Y"/>
    <s v="No"/>
    <n v="21"/>
    <x v="2"/>
    <n v="4"/>
    <n v="80"/>
    <n v="1"/>
    <n v="7"/>
    <n v="2"/>
    <x v="0"/>
    <n v="1"/>
    <n v="4"/>
    <d v="2026-10-15T00:00:00"/>
    <x v="18"/>
    <s v="2026"/>
    <s v="October"/>
    <n v="7"/>
    <n v="8810"/>
    <n v="0"/>
    <n v="0"/>
    <s v="No"/>
  </r>
  <r>
    <s v="RM167"/>
    <n v="41"/>
    <x v="2"/>
    <x v="1"/>
    <s v="Travel_Rarely"/>
    <n v="465"/>
    <x v="0"/>
    <x v="5"/>
    <x v="0"/>
    <x v="0"/>
    <n v="1"/>
    <n v="227"/>
    <x v="3"/>
    <x v="0"/>
    <n v="56"/>
    <n v="3"/>
    <x v="0"/>
    <x v="2"/>
    <x v="0"/>
    <x v="1"/>
    <x v="50"/>
    <x v="0"/>
    <n v="4609"/>
    <n v="4"/>
    <s v="Y"/>
    <s v="No"/>
    <n v="12"/>
    <x v="1"/>
    <n v="1"/>
    <n v="80"/>
    <n v="1"/>
    <n v="13"/>
    <n v="2"/>
    <x v="0"/>
    <n v="1"/>
    <n v="8"/>
    <d v="2026-10-16T00:00:00"/>
    <x v="3"/>
    <s v="2026"/>
    <s v="October"/>
    <n v="0"/>
    <n v="7578"/>
    <n v="0"/>
    <n v="0"/>
    <s v="No"/>
  </r>
  <r>
    <s v="RM183"/>
    <n v="41"/>
    <x v="2"/>
    <x v="0"/>
    <s v="Travel_Rarely"/>
    <n v="1356"/>
    <x v="1"/>
    <x v="21"/>
    <x v="1"/>
    <x v="2"/>
    <n v="1"/>
    <n v="248"/>
    <x v="2"/>
    <x v="1"/>
    <n v="70"/>
    <n v="3"/>
    <x v="0"/>
    <x v="1"/>
    <x v="1"/>
    <x v="0"/>
    <x v="938"/>
    <x v="0"/>
    <n v="21728"/>
    <n v="1"/>
    <s v="Y"/>
    <s v="Yes"/>
    <n v="22"/>
    <x v="2"/>
    <n v="4"/>
    <n v="80"/>
    <n v="0"/>
    <n v="4"/>
    <n v="5"/>
    <x v="3"/>
    <n v="0"/>
    <n v="2"/>
    <d v="2026-10-17T00:00:00"/>
    <x v="16"/>
    <s v="2026"/>
    <s v="October"/>
    <n v="5"/>
    <n v="4574"/>
    <n v="1"/>
    <n v="0"/>
    <s v="Yes"/>
  </r>
  <r>
    <s v="RM216"/>
    <n v="41"/>
    <x v="2"/>
    <x v="0"/>
    <s v="Travel_Rarely"/>
    <n v="896"/>
    <x v="1"/>
    <x v="11"/>
    <x v="0"/>
    <x v="0"/>
    <n v="1"/>
    <n v="298"/>
    <x v="1"/>
    <x v="1"/>
    <n v="75"/>
    <n v="3"/>
    <x v="2"/>
    <x v="8"/>
    <x v="2"/>
    <x v="0"/>
    <x v="939"/>
    <x v="2"/>
    <n v="14674"/>
    <n v="3"/>
    <s v="Y"/>
    <s v="Yes"/>
    <n v="18"/>
    <x v="1"/>
    <n v="3"/>
    <n v="80"/>
    <n v="0"/>
    <n v="16"/>
    <n v="3"/>
    <x v="0"/>
    <n v="0"/>
    <n v="0"/>
    <d v="2026-10-18T00:00:00"/>
    <x v="33"/>
    <s v="2026"/>
    <s v="October"/>
    <n v="8"/>
    <n v="22378"/>
    <n v="4"/>
    <n v="2"/>
    <s v="No"/>
  </r>
  <r>
    <s v="RM243"/>
    <n v="41"/>
    <x v="2"/>
    <x v="1"/>
    <s v="Travel_Rarely"/>
    <n v="1411"/>
    <x v="0"/>
    <x v="19"/>
    <x v="1"/>
    <x v="0"/>
    <n v="1"/>
    <n v="334"/>
    <x v="0"/>
    <x v="0"/>
    <n v="36"/>
    <n v="3"/>
    <x v="1"/>
    <x v="2"/>
    <x v="3"/>
    <x v="1"/>
    <x v="322"/>
    <x v="0"/>
    <n v="19877"/>
    <n v="2"/>
    <s v="Y"/>
    <s v="No"/>
    <n v="16"/>
    <x v="1"/>
    <n v="1"/>
    <n v="80"/>
    <n v="2"/>
    <n v="17"/>
    <n v="2"/>
    <x v="3"/>
    <n v="0"/>
    <n v="0"/>
    <d v="2026-10-19T00:00:00"/>
    <x v="38"/>
    <s v="2026"/>
    <s v="October"/>
    <n v="0"/>
    <n v="15788"/>
    <n v="0"/>
    <n v="0"/>
    <s v="No"/>
  </r>
  <r>
    <s v="RM301"/>
    <n v="41"/>
    <x v="2"/>
    <x v="1"/>
    <s v="Travel_Rarely"/>
    <n v="334"/>
    <x v="1"/>
    <x v="7"/>
    <x v="3"/>
    <x v="0"/>
    <n v="1"/>
    <n v="410"/>
    <x v="1"/>
    <x v="0"/>
    <n v="88"/>
    <n v="3"/>
    <x v="3"/>
    <x v="8"/>
    <x v="1"/>
    <x v="0"/>
    <x v="940"/>
    <x v="3"/>
    <n v="15896"/>
    <n v="1"/>
    <s v="Y"/>
    <s v="No"/>
    <n v="19"/>
    <x v="1"/>
    <n v="2"/>
    <n v="80"/>
    <n v="0"/>
    <n v="22"/>
    <n v="2"/>
    <x v="0"/>
    <n v="0"/>
    <n v="4"/>
    <d v="2026-10-20T00:00:00"/>
    <x v="15"/>
    <s v="2026"/>
    <s v="October"/>
    <n v="2"/>
    <n v="7528"/>
    <n v="0"/>
    <n v="0"/>
    <s v="Yes"/>
  </r>
  <r>
    <s v="RM347"/>
    <n v="41"/>
    <x v="2"/>
    <x v="1"/>
    <s v="Travel_Rarely"/>
    <n v="483"/>
    <x v="0"/>
    <x v="11"/>
    <x v="0"/>
    <x v="1"/>
    <n v="1"/>
    <n v="466"/>
    <x v="1"/>
    <x v="0"/>
    <n v="95"/>
    <n v="2"/>
    <x v="1"/>
    <x v="4"/>
    <x v="1"/>
    <x v="0"/>
    <x v="941"/>
    <x v="1"/>
    <n v="10110"/>
    <n v="6"/>
    <s v="Y"/>
    <s v="Yes"/>
    <n v="15"/>
    <x v="1"/>
    <n v="4"/>
    <n v="80"/>
    <n v="0"/>
    <n v="8"/>
    <n v="3"/>
    <x v="0"/>
    <n v="1"/>
    <n v="2"/>
    <d v="2026-10-21T00:00:00"/>
    <x v="15"/>
    <s v="2026"/>
    <s v="October"/>
    <n v="9"/>
    <n v="10573"/>
    <n v="3"/>
    <n v="1"/>
    <s v="No"/>
  </r>
  <r>
    <s v="RM367"/>
    <n v="41"/>
    <x v="2"/>
    <x v="0"/>
    <s v="Travel_Frequently"/>
    <n v="143"/>
    <x v="1"/>
    <x v="12"/>
    <x v="0"/>
    <x v="2"/>
    <n v="1"/>
    <n v="488"/>
    <x v="3"/>
    <x v="0"/>
    <n v="56"/>
    <n v="3"/>
    <x v="1"/>
    <x v="5"/>
    <x v="1"/>
    <x v="0"/>
    <x v="942"/>
    <x v="1"/>
    <n v="9558"/>
    <n v="1"/>
    <s v="Y"/>
    <s v="No"/>
    <n v="18"/>
    <x v="1"/>
    <n v="3"/>
    <n v="80"/>
    <n v="0"/>
    <n v="8"/>
    <n v="5"/>
    <x v="0"/>
    <n v="7"/>
    <n v="7"/>
    <d v="2026-10-22T00:00:00"/>
    <x v="37"/>
    <s v="2026"/>
    <s v="October"/>
    <n v="2"/>
    <n v="16531"/>
    <n v="0"/>
    <n v="0"/>
    <s v="Yes"/>
  </r>
  <r>
    <s v="RM404"/>
    <n v="41"/>
    <x v="2"/>
    <x v="1"/>
    <s v="Travel_Rarely"/>
    <n v="645"/>
    <x v="1"/>
    <x v="4"/>
    <x v="0"/>
    <x v="2"/>
    <n v="1"/>
    <n v="534"/>
    <x v="2"/>
    <x v="0"/>
    <n v="49"/>
    <n v="4"/>
    <x v="2"/>
    <x v="5"/>
    <x v="3"/>
    <x v="2"/>
    <x v="943"/>
    <x v="1"/>
    <n v="19566"/>
    <n v="1"/>
    <s v="Y"/>
    <s v="No"/>
    <n v="16"/>
    <x v="1"/>
    <n v="3"/>
    <n v="80"/>
    <n v="1"/>
    <n v="10"/>
    <n v="2"/>
    <x v="0"/>
    <n v="0"/>
    <m/>
    <d v="2026-10-23T00:00:00"/>
    <x v="33"/>
    <s v="2026"/>
    <s v="October"/>
    <n v="1"/>
    <n v="21374"/>
    <n v="0"/>
    <n v="0"/>
    <s v="Yes"/>
  </r>
  <r>
    <s v="RM447"/>
    <n v="41"/>
    <x v="2"/>
    <x v="1"/>
    <s v="Non-Travel"/>
    <n v="267"/>
    <x v="1"/>
    <x v="1"/>
    <x v="1"/>
    <x v="0"/>
    <n v="1"/>
    <n v="599"/>
    <x v="1"/>
    <x v="0"/>
    <n v="56"/>
    <n v="3"/>
    <x v="1"/>
    <x v="5"/>
    <x v="2"/>
    <x v="0"/>
    <x v="944"/>
    <x v="1"/>
    <n v="13430"/>
    <n v="7"/>
    <s v="Y"/>
    <s v="No"/>
    <n v="14"/>
    <x v="1"/>
    <n v="4"/>
    <n v="80"/>
    <n v="0"/>
    <n v="16"/>
    <n v="3"/>
    <x v="0"/>
    <n v="1"/>
    <n v="10"/>
    <d v="2026-10-24T00:00:00"/>
    <x v="27"/>
    <s v="2026"/>
    <s v="October"/>
    <n v="4"/>
    <n v="19412"/>
    <n v="3"/>
    <n v="2"/>
    <s v="No"/>
  </r>
  <r>
    <s v="RM460"/>
    <n v="41"/>
    <x v="2"/>
    <x v="0"/>
    <s v="Non-Travel"/>
    <n v="509"/>
    <x v="0"/>
    <x v="7"/>
    <x v="3"/>
    <x v="4"/>
    <n v="1"/>
    <n v="616"/>
    <x v="3"/>
    <x v="1"/>
    <n v="62"/>
    <n v="2"/>
    <x v="1"/>
    <x v="6"/>
    <x v="0"/>
    <x v="0"/>
    <x v="177"/>
    <x v="1"/>
    <n v="2112"/>
    <n v="2"/>
    <s v="Y"/>
    <s v="Yes"/>
    <n v="17"/>
    <x v="1"/>
    <n v="1"/>
    <n v="80"/>
    <n v="0"/>
    <n v="10"/>
    <n v="3"/>
    <x v="0"/>
    <n v="0"/>
    <n v="7"/>
    <d v="2026-10-25T00:00:00"/>
    <x v="38"/>
    <s v="2026"/>
    <s v="October"/>
    <n v="0"/>
    <n v="7654"/>
    <n v="0"/>
    <n v="0"/>
    <s v="Yes"/>
  </r>
  <r>
    <s v="RM467"/>
    <n v="41"/>
    <x v="2"/>
    <x v="1"/>
    <s v="Travel_Rarely"/>
    <n v="1276"/>
    <x v="1"/>
    <x v="7"/>
    <x v="4"/>
    <x v="0"/>
    <n v="1"/>
    <n v="625"/>
    <x v="2"/>
    <x v="1"/>
    <n v="91"/>
    <n v="3"/>
    <x v="3"/>
    <x v="8"/>
    <x v="3"/>
    <x v="2"/>
    <x v="945"/>
    <x v="3"/>
    <n v="5626"/>
    <n v="7"/>
    <s v="Y"/>
    <s v="No"/>
    <n v="16"/>
    <x v="1"/>
    <n v="2"/>
    <n v="80"/>
    <n v="1"/>
    <n v="22"/>
    <n v="2"/>
    <x v="0"/>
    <n v="11"/>
    <n v="8"/>
    <d v="2026-10-26T00:00:00"/>
    <x v="29"/>
    <s v="2026"/>
    <s v="October"/>
    <n v="3"/>
    <n v="22068"/>
    <n v="3"/>
    <n v="3"/>
    <s v="No"/>
  </r>
  <r>
    <s v="RM536"/>
    <n v="41"/>
    <x v="2"/>
    <x v="1"/>
    <s v="Travel_Rarely"/>
    <n v="427"/>
    <x v="3"/>
    <x v="1"/>
    <x v="3"/>
    <x v="5"/>
    <n v="1"/>
    <n v="731"/>
    <x v="2"/>
    <x v="0"/>
    <n v="73"/>
    <n v="2"/>
    <x v="4"/>
    <x v="8"/>
    <x v="2"/>
    <x v="1"/>
    <x v="946"/>
    <x v="3"/>
    <n v="8861"/>
    <n v="3"/>
    <s v="Y"/>
    <s v="No"/>
    <n v="15"/>
    <x v="1"/>
    <n v="2"/>
    <n v="80"/>
    <n v="3"/>
    <n v="23"/>
    <n v="2"/>
    <x v="3"/>
    <n v="12"/>
    <n v="6"/>
    <d v="2026-10-27T00:00:00"/>
    <x v="38"/>
    <s v="2026"/>
    <s v="October"/>
    <n v="1"/>
    <n v="16100"/>
    <n v="1"/>
    <n v="1"/>
    <s v="No"/>
  </r>
  <r>
    <s v="RM539"/>
    <n v="41"/>
    <x v="2"/>
    <x v="1"/>
    <s v="Travel_Rarely"/>
    <n v="314"/>
    <x v="3"/>
    <x v="4"/>
    <x v="0"/>
    <x v="5"/>
    <n v="1"/>
    <n v="734"/>
    <x v="1"/>
    <x v="0"/>
    <n v="59"/>
    <n v="2"/>
    <x v="4"/>
    <x v="8"/>
    <x v="0"/>
    <x v="2"/>
    <x v="947"/>
    <x v="3"/>
    <n v="19562"/>
    <n v="1"/>
    <s v="Y"/>
    <s v="No"/>
    <n v="12"/>
    <x v="1"/>
    <n v="2"/>
    <n v="80"/>
    <n v="1"/>
    <n v="22"/>
    <n v="3"/>
    <x v="0"/>
    <n v="2"/>
    <n v="10"/>
    <d v="2026-10-28T00:00:00"/>
    <x v="16"/>
    <s v="2026"/>
    <s v="October"/>
    <n v="18"/>
    <n v="19631"/>
    <n v="13"/>
    <n v="4"/>
    <s v="No"/>
  </r>
  <r>
    <s v="RM668"/>
    <n v="41"/>
    <x v="2"/>
    <x v="0"/>
    <s v="Travel_Rarely"/>
    <n v="1085"/>
    <x v="0"/>
    <x v="7"/>
    <x v="3"/>
    <x v="0"/>
    <n v="1"/>
    <n v="927"/>
    <x v="2"/>
    <x v="1"/>
    <n v="57"/>
    <n v="1"/>
    <x v="0"/>
    <x v="0"/>
    <x v="2"/>
    <x v="1"/>
    <x v="948"/>
    <x v="0"/>
    <n v="17725"/>
    <n v="4"/>
    <s v="Y"/>
    <s v="Yes"/>
    <n v="13"/>
    <x v="1"/>
    <n v="3"/>
    <n v="80"/>
    <n v="1"/>
    <n v="10"/>
    <n v="1"/>
    <x v="3"/>
    <n v="1"/>
    <n v="0"/>
    <d v="2026-10-29T00:00:00"/>
    <x v="41"/>
    <s v="2026"/>
    <s v="October"/>
    <n v="17"/>
    <n v="8656"/>
    <n v="12"/>
    <n v="7"/>
    <s v="Yes"/>
  </r>
  <r>
    <s v="RM687"/>
    <n v="41"/>
    <x v="2"/>
    <x v="1"/>
    <s v="Travel_Rarely"/>
    <n v="263"/>
    <x v="0"/>
    <x v="11"/>
    <x v="0"/>
    <x v="1"/>
    <n v="1"/>
    <n v="957"/>
    <x v="1"/>
    <x v="0"/>
    <n v="59"/>
    <n v="3"/>
    <x v="0"/>
    <x v="0"/>
    <x v="3"/>
    <x v="0"/>
    <x v="949"/>
    <x v="0"/>
    <n v="3119"/>
    <n v="2"/>
    <s v="Y"/>
    <s v="Yes"/>
    <n v="13"/>
    <x v="1"/>
    <n v="3"/>
    <n v="80"/>
    <n v="0"/>
    <n v="20"/>
    <n v="3"/>
    <x v="0"/>
    <n v="2"/>
    <n v="17"/>
    <d v="2026-10-30T00:00:00"/>
    <x v="8"/>
    <s v="2026"/>
    <s v="October"/>
    <n v="4"/>
    <n v="13897"/>
    <n v="1"/>
    <n v="1"/>
    <s v="No"/>
  </r>
  <r>
    <s v="RM717"/>
    <n v="41"/>
    <x v="2"/>
    <x v="1"/>
    <s v="Travel_Frequently"/>
    <n v="840"/>
    <x v="0"/>
    <x v="9"/>
    <x v="0"/>
    <x v="1"/>
    <n v="1"/>
    <n v="999"/>
    <x v="3"/>
    <x v="0"/>
    <n v="64"/>
    <n v="3"/>
    <x v="4"/>
    <x v="7"/>
    <x v="0"/>
    <x v="1"/>
    <x v="950"/>
    <x v="3"/>
    <n v="3735"/>
    <n v="2"/>
    <s v="Y"/>
    <s v="No"/>
    <n v="17"/>
    <x v="1"/>
    <n v="2"/>
    <n v="80"/>
    <n v="1"/>
    <n v="21"/>
    <n v="2"/>
    <x v="1"/>
    <n v="0"/>
    <n v="11"/>
    <d v="2026-10-31T00:00:00"/>
    <x v="17"/>
    <s v="2026"/>
    <s v="October"/>
    <n v="11"/>
    <n v="17589"/>
    <n v="9"/>
    <n v="0"/>
    <s v="No"/>
  </r>
  <r>
    <s v="RM738"/>
    <n v="41"/>
    <x v="2"/>
    <x v="1"/>
    <s v="Travel_Rarely"/>
    <n v="549"/>
    <x v="0"/>
    <x v="17"/>
    <x v="1"/>
    <x v="1"/>
    <n v="1"/>
    <n v="1025"/>
    <x v="1"/>
    <x v="1"/>
    <n v="42"/>
    <n v="3"/>
    <x v="1"/>
    <x v="4"/>
    <x v="0"/>
    <x v="0"/>
    <x v="426"/>
    <x v="1"/>
    <n v="23371"/>
    <n v="6"/>
    <s v="Y"/>
    <s v="No"/>
    <n v="14"/>
    <x v="1"/>
    <n v="2"/>
    <n v="80"/>
    <n v="0"/>
    <n v="8"/>
    <n v="6"/>
    <x v="0"/>
    <n v="2"/>
    <n v="1"/>
    <d v="2026-11-01T00:00:00"/>
    <x v="23"/>
    <s v="2026"/>
    <s v="November"/>
    <n v="26"/>
    <n v="4207"/>
    <n v="9"/>
    <n v="0"/>
    <s v="No"/>
  </r>
  <r>
    <s v="RM747"/>
    <n v="41"/>
    <x v="2"/>
    <x v="1"/>
    <s v="Non-Travel"/>
    <n v="247"/>
    <x v="0"/>
    <x v="17"/>
    <x v="2"/>
    <x v="0"/>
    <n v="1"/>
    <n v="1035"/>
    <x v="2"/>
    <x v="1"/>
    <n v="55"/>
    <n v="1"/>
    <x v="4"/>
    <x v="7"/>
    <x v="0"/>
    <x v="1"/>
    <x v="951"/>
    <x v="3"/>
    <n v="20284"/>
    <n v="1"/>
    <s v="Y"/>
    <s v="No"/>
    <n v="22"/>
    <x v="2"/>
    <n v="2"/>
    <n v="80"/>
    <n v="2"/>
    <n v="21"/>
    <n v="3"/>
    <x v="0"/>
    <n v="5"/>
    <n v="10"/>
    <d v="2026-11-02T00:00:00"/>
    <x v="38"/>
    <s v="2026"/>
    <s v="November"/>
    <n v="0"/>
    <n v="4277"/>
    <n v="0"/>
    <n v="0"/>
    <s v="No"/>
  </r>
  <r>
    <s v="RM784"/>
    <n v="41"/>
    <x v="2"/>
    <x v="1"/>
    <s v="Travel_Rarely"/>
    <n v="509"/>
    <x v="0"/>
    <x v="17"/>
    <x v="1"/>
    <x v="3"/>
    <n v="1"/>
    <n v="1085"/>
    <x v="2"/>
    <x v="1"/>
    <n v="43"/>
    <n v="4"/>
    <x v="0"/>
    <x v="2"/>
    <x v="0"/>
    <x v="2"/>
    <x v="952"/>
    <x v="0"/>
    <n v="18863"/>
    <n v="1"/>
    <s v="Y"/>
    <s v="No"/>
    <n v="13"/>
    <x v="1"/>
    <n v="3"/>
    <n v="80"/>
    <n v="0"/>
    <n v="10"/>
    <n v="3"/>
    <x v="0"/>
    <n v="0"/>
    <n v="8"/>
    <d v="2026-11-03T00:00:00"/>
    <x v="38"/>
    <s v="2026"/>
    <s v="November"/>
    <n v="1"/>
    <n v="5508"/>
    <n v="0"/>
    <n v="0"/>
    <s v="Yes"/>
  </r>
  <r>
    <s v="RM831"/>
    <n v="41"/>
    <x v="2"/>
    <x v="1"/>
    <s v="Travel_Rarely"/>
    <n v="167"/>
    <x v="0"/>
    <x v="15"/>
    <x v="3"/>
    <x v="0"/>
    <n v="1"/>
    <n v="1158"/>
    <x v="2"/>
    <x v="0"/>
    <n v="46"/>
    <n v="3"/>
    <x v="0"/>
    <x v="0"/>
    <x v="2"/>
    <x v="2"/>
    <x v="953"/>
    <x v="0"/>
    <n v="9051"/>
    <n v="3"/>
    <s v="Y"/>
    <s v="Yes"/>
    <n v="11"/>
    <x v="1"/>
    <n v="1"/>
    <n v="80"/>
    <n v="1"/>
    <n v="6"/>
    <n v="4"/>
    <x v="0"/>
    <n v="0"/>
    <n v="0"/>
    <d v="2026-11-04T00:00:00"/>
    <x v="4"/>
    <s v="2026"/>
    <s v="November"/>
    <n v="3"/>
    <n v="12903"/>
    <n v="0"/>
    <n v="0"/>
    <s v="No"/>
  </r>
  <r>
    <s v="RM865"/>
    <n v="41"/>
    <x v="2"/>
    <x v="0"/>
    <s v="Non-Travel"/>
    <n v="906"/>
    <x v="0"/>
    <x v="2"/>
    <x v="1"/>
    <x v="0"/>
    <n v="1"/>
    <n v="1210"/>
    <x v="3"/>
    <x v="0"/>
    <n v="95"/>
    <n v="2"/>
    <x v="0"/>
    <x v="2"/>
    <x v="3"/>
    <x v="1"/>
    <x v="954"/>
    <x v="0"/>
    <n v="20293"/>
    <n v="6"/>
    <s v="Y"/>
    <s v="No"/>
    <n v="17"/>
    <x v="1"/>
    <n v="1"/>
    <n v="80"/>
    <n v="1"/>
    <n v="5"/>
    <n v="2"/>
    <x v="2"/>
    <n v="0"/>
    <n v="0"/>
    <d v="2026-11-05T00:00:00"/>
    <x v="26"/>
    <s v="2026"/>
    <s v="November"/>
    <n v="9"/>
    <n v="7212"/>
    <n v="2"/>
    <n v="2"/>
    <s v="Yes"/>
  </r>
  <r>
    <s v="RM952"/>
    <n v="41"/>
    <x v="2"/>
    <x v="1"/>
    <s v="Non-Travel"/>
    <n v="256"/>
    <x v="1"/>
    <x v="1"/>
    <x v="1"/>
    <x v="1"/>
    <n v="1"/>
    <n v="1329"/>
    <x v="0"/>
    <x v="0"/>
    <n v="40"/>
    <n v="1"/>
    <x v="1"/>
    <x v="5"/>
    <x v="1"/>
    <x v="0"/>
    <x v="955"/>
    <x v="1"/>
    <n v="22074"/>
    <n v="1"/>
    <s v="Y"/>
    <s v="No"/>
    <n v="13"/>
    <x v="1"/>
    <n v="1"/>
    <n v="80"/>
    <n v="0"/>
    <n v="19"/>
    <n v="4"/>
    <x v="0"/>
    <n v="11"/>
    <n v="9"/>
    <d v="2026-11-06T00:00:00"/>
    <x v="33"/>
    <s v="2026"/>
    <s v="November"/>
    <n v="4"/>
    <n v="10938"/>
    <n v="4"/>
    <n v="1"/>
    <s v="No"/>
  </r>
  <r>
    <s v="RM961"/>
    <n v="41"/>
    <x v="2"/>
    <x v="1"/>
    <s v="Travel_Frequently"/>
    <n v="1018"/>
    <x v="1"/>
    <x v="4"/>
    <x v="0"/>
    <x v="2"/>
    <n v="1"/>
    <n v="1349"/>
    <x v="0"/>
    <x v="1"/>
    <n v="66"/>
    <n v="3"/>
    <x v="1"/>
    <x v="5"/>
    <x v="3"/>
    <x v="1"/>
    <x v="956"/>
    <x v="0"/>
    <n v="4297"/>
    <n v="0"/>
    <s v="Y"/>
    <s v="No"/>
    <n v="17"/>
    <x v="1"/>
    <n v="4"/>
    <n v="80"/>
    <n v="1"/>
    <n v="10"/>
    <n v="2"/>
    <x v="0"/>
    <n v="1"/>
    <n v="7"/>
    <d v="2026-11-07T00:00:00"/>
    <x v="2"/>
    <s v="2026"/>
    <s v="November"/>
    <n v="17"/>
    <n v="8467"/>
    <n v="11"/>
    <n v="11"/>
    <s v="No"/>
  </r>
  <r>
    <s v="RM989"/>
    <n v="41"/>
    <x v="2"/>
    <x v="0"/>
    <s v="Travel_Frequently"/>
    <n v="1200"/>
    <x v="0"/>
    <x v="6"/>
    <x v="0"/>
    <x v="0"/>
    <n v="1"/>
    <n v="1392"/>
    <x v="1"/>
    <x v="1"/>
    <n v="75"/>
    <n v="3"/>
    <x v="1"/>
    <x v="2"/>
    <x v="2"/>
    <x v="1"/>
    <x v="957"/>
    <x v="1"/>
    <n v="13953"/>
    <n v="3"/>
    <s v="Y"/>
    <s v="Yes"/>
    <n v="14"/>
    <x v="1"/>
    <n v="1"/>
    <n v="80"/>
    <n v="2"/>
    <n v="12"/>
    <n v="4"/>
    <x v="3"/>
    <n v="3"/>
    <n v="3"/>
    <d v="2026-11-08T00:00:00"/>
    <x v="36"/>
    <s v="2026"/>
    <s v="November"/>
    <n v="7"/>
    <n v="12013"/>
    <n v="5"/>
    <n v="5"/>
    <s v="No"/>
  </r>
  <r>
    <s v="RM1029"/>
    <n v="41"/>
    <x v="2"/>
    <x v="1"/>
    <s v="Travel_Rarely"/>
    <n v="1283"/>
    <x v="0"/>
    <x v="2"/>
    <x v="4"/>
    <x v="1"/>
    <n v="1"/>
    <n v="1448"/>
    <x v="2"/>
    <x v="0"/>
    <n v="90"/>
    <n v="4"/>
    <x v="0"/>
    <x v="2"/>
    <x v="0"/>
    <x v="2"/>
    <x v="78"/>
    <x v="0"/>
    <n v="5561"/>
    <n v="2"/>
    <s v="Y"/>
    <s v="Yes"/>
    <n v="12"/>
    <x v="1"/>
    <n v="1"/>
    <n v="80"/>
    <n v="0"/>
    <n v="7"/>
    <n v="5"/>
    <x v="3"/>
    <n v="0"/>
    <n v="3"/>
    <d v="2026-11-09T00:00:00"/>
    <x v="28"/>
    <s v="2026"/>
    <s v="November"/>
    <n v="1"/>
    <n v="17546"/>
    <n v="1"/>
    <n v="1"/>
    <s v="No"/>
  </r>
  <r>
    <s v="RM1197"/>
    <n v="41"/>
    <x v="2"/>
    <x v="1"/>
    <s v="Travel_Rarely"/>
    <n v="1206"/>
    <x v="1"/>
    <x v="23"/>
    <x v="1"/>
    <x v="0"/>
    <n v="1"/>
    <n v="1678"/>
    <x v="1"/>
    <x v="0"/>
    <n v="80"/>
    <n v="3"/>
    <x v="2"/>
    <x v="5"/>
    <x v="0"/>
    <x v="0"/>
    <x v="958"/>
    <x v="1"/>
    <n v="11591"/>
    <n v="3"/>
    <s v="Y"/>
    <s v="Yes"/>
    <n v="16"/>
    <x v="1"/>
    <n v="4"/>
    <n v="80"/>
    <n v="0"/>
    <n v="21"/>
    <n v="2"/>
    <x v="0"/>
    <n v="0"/>
    <n v="2"/>
    <d v="2026-11-10T00:00:00"/>
    <x v="14"/>
    <s v="2026"/>
    <s v="November"/>
    <n v="14"/>
    <n v="5352"/>
    <n v="2"/>
    <n v="2"/>
    <s v="No"/>
  </r>
  <r>
    <s v="RM1219"/>
    <n v="41"/>
    <x v="2"/>
    <x v="1"/>
    <s v="Travel_Rarely"/>
    <n v="918"/>
    <x v="1"/>
    <x v="11"/>
    <x v="0"/>
    <x v="2"/>
    <n v="1"/>
    <n v="1708"/>
    <x v="1"/>
    <x v="0"/>
    <n v="35"/>
    <n v="3"/>
    <x v="2"/>
    <x v="5"/>
    <x v="0"/>
    <x v="0"/>
    <x v="959"/>
    <x v="1"/>
    <n v="15869"/>
    <n v="1"/>
    <s v="Y"/>
    <s v="No"/>
    <n v="12"/>
    <x v="1"/>
    <n v="2"/>
    <n v="80"/>
    <n v="0"/>
    <n v="10"/>
    <n v="3"/>
    <x v="0"/>
    <n v="8"/>
    <n v="7"/>
    <d v="2026-11-11T00:00:00"/>
    <x v="25"/>
    <s v="2026"/>
    <s v="November"/>
    <n v="2"/>
    <n v="17310"/>
    <n v="1"/>
    <n v="1"/>
    <s v="No"/>
  </r>
  <r>
    <s v="RM1229"/>
    <n v="41"/>
    <x v="2"/>
    <x v="1"/>
    <s v="Non-Travel"/>
    <n v="552"/>
    <x v="3"/>
    <x v="12"/>
    <x v="0"/>
    <x v="5"/>
    <n v="1"/>
    <n v="1722"/>
    <x v="0"/>
    <x v="0"/>
    <n v="60"/>
    <n v="1"/>
    <x v="1"/>
    <x v="3"/>
    <x v="1"/>
    <x v="2"/>
    <x v="960"/>
    <x v="1"/>
    <n v="20794"/>
    <n v="6"/>
    <s v="Y"/>
    <s v="No"/>
    <n v="19"/>
    <x v="1"/>
    <n v="2"/>
    <n v="80"/>
    <n v="1"/>
    <n v="10"/>
    <n v="4"/>
    <x v="0"/>
    <n v="1"/>
    <n v="2"/>
    <d v="2026-11-12T00:00:00"/>
    <x v="27"/>
    <s v="2026"/>
    <s v="November"/>
    <n v="15"/>
    <n v="18502"/>
    <n v="14"/>
    <n v="10"/>
    <s v="No"/>
  </r>
  <r>
    <s v="RM1267"/>
    <n v="41"/>
    <x v="2"/>
    <x v="1"/>
    <s v="Travel_Rarely"/>
    <n v="548"/>
    <x v="0"/>
    <x v="9"/>
    <x v="3"/>
    <x v="0"/>
    <n v="1"/>
    <n v="1772"/>
    <x v="0"/>
    <x v="0"/>
    <n v="94"/>
    <n v="3"/>
    <x v="0"/>
    <x v="0"/>
    <x v="3"/>
    <x v="1"/>
    <x v="961"/>
    <x v="0"/>
    <n v="20520"/>
    <n v="1"/>
    <s v="Y"/>
    <s v="No"/>
    <n v="20"/>
    <x v="2"/>
    <n v="2"/>
    <n v="80"/>
    <n v="2"/>
    <n v="5"/>
    <n v="2"/>
    <x v="0"/>
    <n v="0"/>
    <n v="4"/>
    <d v="2026-11-13T00:00:00"/>
    <x v="15"/>
    <s v="2026"/>
    <s v="November"/>
    <n v="8"/>
    <n v="10297"/>
    <n v="5"/>
    <n v="5"/>
    <s v="No"/>
  </r>
  <r>
    <s v="RM1295"/>
    <n v="41"/>
    <x v="2"/>
    <x v="1"/>
    <s v="Travel_Rarely"/>
    <n v="447"/>
    <x v="0"/>
    <x v="2"/>
    <x v="0"/>
    <x v="0"/>
    <n v="1"/>
    <n v="1814"/>
    <x v="2"/>
    <x v="0"/>
    <n v="85"/>
    <n v="4"/>
    <x v="1"/>
    <x v="6"/>
    <x v="1"/>
    <x v="0"/>
    <x v="962"/>
    <x v="1"/>
    <n v="15530"/>
    <n v="3"/>
    <s v="Y"/>
    <s v="No"/>
    <n v="12"/>
    <x v="1"/>
    <n v="1"/>
    <n v="80"/>
    <n v="0"/>
    <n v="11"/>
    <n v="3"/>
    <x v="2"/>
    <n v="1"/>
    <n v="2"/>
    <d v="2026-11-14T00:00:00"/>
    <x v="10"/>
    <s v="2026"/>
    <s v="November"/>
    <n v="7"/>
    <n v="16953"/>
    <n v="0"/>
    <n v="0"/>
    <s v="No"/>
  </r>
  <r>
    <s v="RM1296"/>
    <n v="41"/>
    <x v="2"/>
    <x v="0"/>
    <s v="Travel_Rarely"/>
    <n v="796"/>
    <x v="1"/>
    <x v="12"/>
    <x v="2"/>
    <x v="2"/>
    <n v="1"/>
    <n v="1815"/>
    <x v="0"/>
    <x v="1"/>
    <n v="81"/>
    <n v="3"/>
    <x v="2"/>
    <x v="5"/>
    <x v="0"/>
    <x v="1"/>
    <x v="963"/>
    <x v="2"/>
    <n v="26458"/>
    <n v="0"/>
    <s v="Y"/>
    <s v="Yes"/>
    <n v="13"/>
    <x v="1"/>
    <n v="4"/>
    <n v="80"/>
    <n v="1"/>
    <n v="23"/>
    <n v="3"/>
    <x v="1"/>
    <n v="13"/>
    <n v="5"/>
    <d v="2026-11-15T00:00:00"/>
    <x v="41"/>
    <s v="2026"/>
    <s v="November"/>
    <n v="5"/>
    <n v="21124"/>
    <n v="5"/>
    <n v="4"/>
    <s v="No"/>
  </r>
  <r>
    <s v="RM1357"/>
    <n v="41"/>
    <x v="2"/>
    <x v="1"/>
    <s v="Travel_Rarely"/>
    <n v="337"/>
    <x v="1"/>
    <x v="3"/>
    <x v="0"/>
    <x v="2"/>
    <n v="1"/>
    <n v="1909"/>
    <x v="0"/>
    <x v="1"/>
    <n v="54"/>
    <n v="3"/>
    <x v="1"/>
    <x v="5"/>
    <x v="1"/>
    <x v="2"/>
    <x v="964"/>
    <x v="0"/>
    <n v="26841"/>
    <n v="5"/>
    <s v="Y"/>
    <s v="No"/>
    <n v="21"/>
    <x v="2"/>
    <n v="3"/>
    <n v="80"/>
    <n v="1"/>
    <n v="14"/>
    <n v="3"/>
    <x v="0"/>
    <n v="1"/>
    <n v="4"/>
    <d v="2026-11-16T00:00:00"/>
    <x v="1"/>
    <s v="2026"/>
    <s v="November"/>
    <n v="18"/>
    <n v="22289"/>
    <n v="5"/>
    <n v="0"/>
    <s v="No"/>
  </r>
  <r>
    <s v="RM1421"/>
    <n v="41"/>
    <x v="2"/>
    <x v="1"/>
    <s v="Travel_Rarely"/>
    <n v="642"/>
    <x v="0"/>
    <x v="4"/>
    <x v="0"/>
    <x v="0"/>
    <n v="1"/>
    <n v="1999"/>
    <x v="1"/>
    <x v="0"/>
    <n v="76"/>
    <n v="3"/>
    <x v="0"/>
    <x v="2"/>
    <x v="2"/>
    <x v="2"/>
    <x v="771"/>
    <x v="0"/>
    <n v="21412"/>
    <n v="3"/>
    <s v="Y"/>
    <s v="No"/>
    <n v="22"/>
    <x v="2"/>
    <n v="1"/>
    <n v="80"/>
    <n v="1"/>
    <n v="12"/>
    <n v="3"/>
    <x v="0"/>
    <n v="1"/>
    <n v="0"/>
    <d v="2026-11-17T00:00:00"/>
    <x v="39"/>
    <s v="2026"/>
    <s v="November"/>
    <n v="19"/>
    <n v="17673"/>
    <n v="5"/>
    <n v="0"/>
    <s v="No"/>
  </r>
  <r>
    <s v="RM1446"/>
    <n v="41"/>
    <x v="2"/>
    <x v="1"/>
    <s v="Travel_Rarely"/>
    <n v="582"/>
    <x v="0"/>
    <x v="27"/>
    <x v="3"/>
    <x v="0"/>
    <n v="1"/>
    <n v="2034"/>
    <x v="3"/>
    <x v="1"/>
    <n v="60"/>
    <n v="2"/>
    <x v="3"/>
    <x v="4"/>
    <x v="1"/>
    <x v="2"/>
    <x v="965"/>
    <x v="2"/>
    <n v="5640"/>
    <n v="0"/>
    <s v="Y"/>
    <s v="No"/>
    <n v="23"/>
    <x v="2"/>
    <n v="3"/>
    <n v="80"/>
    <n v="1"/>
    <n v="21"/>
    <n v="3"/>
    <x v="0"/>
    <n v="0"/>
    <n v="10"/>
    <d v="2026-11-18T00:00:00"/>
    <x v="16"/>
    <s v="2026"/>
    <s v="November"/>
    <n v="7"/>
    <n v="18256"/>
    <n v="6"/>
    <n v="3"/>
    <s v="No"/>
  </r>
  <r>
    <s v="RM1449"/>
    <n v="41"/>
    <x v="2"/>
    <x v="1"/>
    <s v="Travel_Rarely"/>
    <n v="930"/>
    <x v="1"/>
    <x v="0"/>
    <x v="0"/>
    <x v="0"/>
    <n v="1"/>
    <n v="2037"/>
    <x v="0"/>
    <x v="0"/>
    <n v="57"/>
    <n v="2"/>
    <x v="1"/>
    <x v="5"/>
    <x v="1"/>
    <x v="1"/>
    <x v="966"/>
    <x v="1"/>
    <n v="12227"/>
    <n v="2"/>
    <s v="Y"/>
    <s v="No"/>
    <n v="11"/>
    <x v="1"/>
    <n v="3"/>
    <n v="80"/>
    <n v="1"/>
    <n v="14"/>
    <n v="5"/>
    <x v="0"/>
    <n v="0"/>
    <n v="4"/>
    <d v="2026-11-19T00:00:00"/>
    <x v="38"/>
    <s v="2026"/>
    <s v="November"/>
    <n v="0"/>
    <n v="21889"/>
    <n v="0"/>
    <n v="0"/>
    <s v="No"/>
  </r>
  <r>
    <s v="RM028"/>
    <n v="42"/>
    <x v="2"/>
    <x v="1"/>
    <s v="Travel_Rarely"/>
    <n v="691"/>
    <x v="1"/>
    <x v="3"/>
    <x v="3"/>
    <x v="2"/>
    <n v="1"/>
    <n v="35"/>
    <x v="0"/>
    <x v="0"/>
    <n v="48"/>
    <n v="3"/>
    <x v="1"/>
    <x v="5"/>
    <x v="1"/>
    <x v="2"/>
    <x v="967"/>
    <x v="1"/>
    <n v="21173"/>
    <n v="0"/>
    <s v="Y"/>
    <s v="No"/>
    <n v="11"/>
    <x v="1"/>
    <n v="4"/>
    <n v="80"/>
    <n v="1"/>
    <n v="10"/>
    <n v="2"/>
    <x v="0"/>
    <n v="4"/>
    <m/>
    <d v="2026-11-20T00:00:00"/>
    <x v="24"/>
    <s v="2026"/>
    <s v="November"/>
    <n v="8"/>
    <n v="12104"/>
    <n v="2"/>
    <n v="2"/>
    <s v="No"/>
  </r>
  <r>
    <s v="RM198"/>
    <n v="42"/>
    <x v="2"/>
    <x v="1"/>
    <s v="Non-Travel"/>
    <n v="926"/>
    <x v="0"/>
    <x v="8"/>
    <x v="1"/>
    <x v="1"/>
    <n v="1"/>
    <n v="270"/>
    <x v="0"/>
    <x v="1"/>
    <n v="36"/>
    <n v="3"/>
    <x v="1"/>
    <x v="4"/>
    <x v="0"/>
    <x v="1"/>
    <x v="968"/>
    <x v="1"/>
    <n v="16439"/>
    <n v="2"/>
    <s v="Y"/>
    <s v="No"/>
    <n v="16"/>
    <x v="1"/>
    <n v="2"/>
    <n v="80"/>
    <n v="1"/>
    <n v="11"/>
    <n v="5"/>
    <x v="0"/>
    <n v="0"/>
    <n v="2"/>
    <d v="2026-11-21T00:00:00"/>
    <x v="6"/>
    <s v="2026"/>
    <s v="November"/>
    <n v="3"/>
    <n v="10551"/>
    <n v="0"/>
    <n v="0"/>
    <s v="No"/>
  </r>
  <r>
    <s v="RM232"/>
    <n v="42"/>
    <x v="2"/>
    <x v="1"/>
    <s v="Travel_Rarely"/>
    <n v="532"/>
    <x v="0"/>
    <x v="12"/>
    <x v="1"/>
    <x v="3"/>
    <n v="1"/>
    <n v="319"/>
    <x v="0"/>
    <x v="0"/>
    <n v="58"/>
    <n v="3"/>
    <x v="4"/>
    <x v="8"/>
    <x v="2"/>
    <x v="2"/>
    <x v="969"/>
    <x v="3"/>
    <n v="4933"/>
    <n v="1"/>
    <s v="Y"/>
    <s v="No"/>
    <n v="11"/>
    <x v="1"/>
    <n v="4"/>
    <n v="80"/>
    <n v="0"/>
    <n v="22"/>
    <n v="3"/>
    <x v="0"/>
    <n v="11"/>
    <n v="15"/>
    <d v="2026-11-22T00:00:00"/>
    <x v="26"/>
    <s v="2026"/>
    <s v="November"/>
    <n v="8"/>
    <n v="9739"/>
    <n v="4"/>
    <n v="1"/>
    <s v="Yes"/>
  </r>
  <r>
    <s v="RM254"/>
    <n v="42"/>
    <x v="2"/>
    <x v="0"/>
    <s v="Travel_Rarely"/>
    <n v="916"/>
    <x v="0"/>
    <x v="24"/>
    <x v="1"/>
    <x v="0"/>
    <n v="1"/>
    <n v="347"/>
    <x v="1"/>
    <x v="1"/>
    <n v="82"/>
    <n v="4"/>
    <x v="1"/>
    <x v="2"/>
    <x v="3"/>
    <x v="0"/>
    <x v="970"/>
    <x v="1"/>
    <n v="23016"/>
    <n v="3"/>
    <s v="Y"/>
    <s v="Yes"/>
    <n v="13"/>
    <x v="1"/>
    <n v="3"/>
    <n v="80"/>
    <n v="0"/>
    <n v="10"/>
    <n v="1"/>
    <x v="0"/>
    <n v="0"/>
    <m/>
    <d v="2026-11-23T00:00:00"/>
    <x v="9"/>
    <s v="2026"/>
    <s v="November"/>
    <n v="1"/>
    <n v="3067"/>
    <n v="0"/>
    <n v="0"/>
    <s v="No"/>
  </r>
  <r>
    <s v="RM257"/>
    <n v="42"/>
    <x v="2"/>
    <x v="0"/>
    <s v="Travel_Rarely"/>
    <n v="269"/>
    <x v="0"/>
    <x v="7"/>
    <x v="0"/>
    <x v="1"/>
    <n v="1"/>
    <n v="351"/>
    <x v="1"/>
    <x v="1"/>
    <n v="56"/>
    <n v="2"/>
    <x v="0"/>
    <x v="0"/>
    <x v="3"/>
    <x v="1"/>
    <x v="971"/>
    <x v="0"/>
    <n v="8007"/>
    <n v="0"/>
    <s v="Y"/>
    <s v="Yes"/>
    <n v="11"/>
    <x v="1"/>
    <n v="3"/>
    <n v="80"/>
    <n v="1"/>
    <n v="10"/>
    <n v="4"/>
    <x v="0"/>
    <n v="7"/>
    <m/>
    <d v="2026-11-24T00:00:00"/>
    <x v="39"/>
    <s v="2026"/>
    <s v="November"/>
    <n v="10"/>
    <n v="10554"/>
    <n v="2"/>
    <n v="2"/>
    <s v="No"/>
  </r>
  <r>
    <s v="RM282"/>
    <n v="42"/>
    <x v="2"/>
    <x v="1"/>
    <s v="Travel_Rarely"/>
    <n v="635"/>
    <x v="1"/>
    <x v="4"/>
    <x v="2"/>
    <x v="0"/>
    <n v="1"/>
    <n v="387"/>
    <x v="2"/>
    <x v="0"/>
    <n v="99"/>
    <n v="3"/>
    <x v="1"/>
    <x v="5"/>
    <x v="0"/>
    <x v="2"/>
    <x v="120"/>
    <x v="0"/>
    <n v="24532"/>
    <n v="1"/>
    <s v="Y"/>
    <s v="No"/>
    <n v="25"/>
    <x v="2"/>
    <n v="3"/>
    <n v="80"/>
    <n v="0"/>
    <n v="20"/>
    <n v="3"/>
    <x v="0"/>
    <n v="11"/>
    <n v="6"/>
    <d v="2026-11-25T00:00:00"/>
    <x v="17"/>
    <s v="2026"/>
    <s v="November"/>
    <n v="28"/>
    <n v="15629"/>
    <n v="15"/>
    <n v="7"/>
    <s v="No"/>
  </r>
  <r>
    <s v="RM296"/>
    <n v="42"/>
    <x v="2"/>
    <x v="1"/>
    <s v="Travel_Frequently"/>
    <n v="555"/>
    <x v="1"/>
    <x v="20"/>
    <x v="0"/>
    <x v="2"/>
    <n v="1"/>
    <n v="404"/>
    <x v="0"/>
    <x v="1"/>
    <n v="77"/>
    <n v="3"/>
    <x v="3"/>
    <x v="5"/>
    <x v="1"/>
    <x v="2"/>
    <x v="972"/>
    <x v="2"/>
    <n v="14864"/>
    <n v="5"/>
    <s v="Y"/>
    <s v="No"/>
    <n v="14"/>
    <x v="1"/>
    <n v="4"/>
    <n v="80"/>
    <n v="1"/>
    <n v="23"/>
    <n v="2"/>
    <x v="1"/>
    <n v="4"/>
    <n v="8"/>
    <d v="2026-11-26T00:00:00"/>
    <x v="1"/>
    <s v="2026"/>
    <s v="November"/>
    <n v="19"/>
    <n v="4016"/>
    <n v="18"/>
    <n v="15"/>
    <s v="No"/>
  </r>
  <r>
    <s v="RM349"/>
    <n v="42"/>
    <x v="2"/>
    <x v="1"/>
    <s v="Travel_Rarely"/>
    <n v="810"/>
    <x v="0"/>
    <x v="23"/>
    <x v="4"/>
    <x v="0"/>
    <n v="1"/>
    <n v="468"/>
    <x v="3"/>
    <x v="1"/>
    <n v="44"/>
    <n v="3"/>
    <x v="3"/>
    <x v="7"/>
    <x v="2"/>
    <x v="0"/>
    <x v="973"/>
    <x v="3"/>
    <n v="15901"/>
    <n v="2"/>
    <s v="Y"/>
    <s v="No"/>
    <n v="14"/>
    <x v="1"/>
    <n v="2"/>
    <n v="80"/>
    <n v="0"/>
    <n v="16"/>
    <n v="2"/>
    <x v="0"/>
    <n v="0"/>
    <n v="0"/>
    <d v="2026-11-27T00:00:00"/>
    <x v="17"/>
    <s v="2026"/>
    <s v="November"/>
    <n v="26"/>
    <n v="22963"/>
    <n v="5"/>
    <n v="1"/>
    <s v="No"/>
  </r>
  <r>
    <s v="RM351"/>
    <n v="42"/>
    <x v="2"/>
    <x v="1"/>
    <s v="Travel_Rarely"/>
    <n v="544"/>
    <x v="3"/>
    <x v="7"/>
    <x v="2"/>
    <x v="3"/>
    <n v="1"/>
    <n v="470"/>
    <x v="0"/>
    <x v="0"/>
    <n v="52"/>
    <n v="3"/>
    <x v="0"/>
    <x v="3"/>
    <x v="0"/>
    <x v="1"/>
    <x v="974"/>
    <x v="0"/>
    <n v="24017"/>
    <n v="0"/>
    <s v="Y"/>
    <s v="Yes"/>
    <n v="11"/>
    <x v="1"/>
    <n v="3"/>
    <n v="80"/>
    <n v="1"/>
    <n v="4"/>
    <n v="5"/>
    <x v="0"/>
    <n v="1"/>
    <n v="0"/>
    <d v="2026-11-28T00:00:00"/>
    <x v="28"/>
    <s v="2026"/>
    <s v="November"/>
    <n v="0"/>
    <n v="5070"/>
    <n v="0"/>
    <n v="0"/>
    <s v="No"/>
  </r>
  <r>
    <s v="RM357"/>
    <n v="42"/>
    <x v="2"/>
    <x v="1"/>
    <s v="Travel_Rarely"/>
    <n v="1332"/>
    <x v="0"/>
    <x v="7"/>
    <x v="3"/>
    <x v="4"/>
    <n v="1"/>
    <n v="477"/>
    <x v="3"/>
    <x v="0"/>
    <n v="98"/>
    <n v="2"/>
    <x v="1"/>
    <x v="6"/>
    <x v="2"/>
    <x v="0"/>
    <x v="975"/>
    <x v="1"/>
    <n v="17078"/>
    <n v="3"/>
    <s v="Y"/>
    <s v="No"/>
    <n v="23"/>
    <x v="2"/>
    <n v="2"/>
    <n v="80"/>
    <n v="0"/>
    <n v="14"/>
    <n v="6"/>
    <x v="0"/>
    <n v="0"/>
    <n v="0"/>
    <d v="2026-11-29T00:00:00"/>
    <x v="7"/>
    <s v="2026"/>
    <s v="November"/>
    <n v="0"/>
    <n v="19207"/>
    <n v="0"/>
    <n v="0"/>
    <s v="No"/>
  </r>
  <r>
    <s v="RM389"/>
    <n v="42"/>
    <x v="2"/>
    <x v="1"/>
    <s v="Travel_Rarely"/>
    <n v="201"/>
    <x v="0"/>
    <x v="4"/>
    <x v="3"/>
    <x v="0"/>
    <n v="1"/>
    <n v="517"/>
    <x v="2"/>
    <x v="1"/>
    <n v="95"/>
    <n v="3"/>
    <x v="0"/>
    <x v="0"/>
    <x v="3"/>
    <x v="1"/>
    <x v="976"/>
    <x v="0"/>
    <n v="20490"/>
    <n v="3"/>
    <s v="Y"/>
    <s v="No"/>
    <n v="16"/>
    <x v="1"/>
    <n v="2"/>
    <n v="80"/>
    <n v="1"/>
    <n v="8"/>
    <n v="5"/>
    <x v="0"/>
    <n v="1"/>
    <n v="2"/>
    <d v="2026-11-30T00:00:00"/>
    <x v="34"/>
    <s v="2026"/>
    <s v="November"/>
    <n v="31"/>
    <n v="4696"/>
    <n v="10"/>
    <n v="2"/>
    <s v="No"/>
  </r>
  <r>
    <s v="RM410"/>
    <n v="42"/>
    <x v="2"/>
    <x v="1"/>
    <s v="Travel_Frequently"/>
    <n v="532"/>
    <x v="0"/>
    <x v="26"/>
    <x v="1"/>
    <x v="0"/>
    <n v="1"/>
    <n v="547"/>
    <x v="3"/>
    <x v="1"/>
    <n v="92"/>
    <n v="3"/>
    <x v="1"/>
    <x v="2"/>
    <x v="0"/>
    <x v="1"/>
    <x v="977"/>
    <x v="0"/>
    <n v="12932"/>
    <n v="2"/>
    <s v="Y"/>
    <s v="No"/>
    <n v="11"/>
    <x v="1"/>
    <n v="2"/>
    <n v="80"/>
    <n v="1"/>
    <n v="19"/>
    <n v="3"/>
    <x v="0"/>
    <n v="0"/>
    <n v="2"/>
    <d v="2026-12-01T00:00:00"/>
    <x v="12"/>
    <s v="2026"/>
    <s v="December"/>
    <n v="0"/>
    <n v="12097"/>
    <n v="0"/>
    <n v="0"/>
    <s v="No"/>
  </r>
  <r>
    <s v="RM414"/>
    <n v="42"/>
    <x v="2"/>
    <x v="1"/>
    <s v="Travel_Frequently"/>
    <n v="1368"/>
    <x v="0"/>
    <x v="27"/>
    <x v="3"/>
    <x v="3"/>
    <n v="1"/>
    <n v="551"/>
    <x v="1"/>
    <x v="1"/>
    <n v="88"/>
    <n v="2"/>
    <x v="1"/>
    <x v="6"/>
    <x v="2"/>
    <x v="2"/>
    <x v="978"/>
    <x v="0"/>
    <n v="4386"/>
    <n v="0"/>
    <s v="Y"/>
    <s v="No"/>
    <n v="11"/>
    <x v="1"/>
    <n v="4"/>
    <n v="80"/>
    <n v="3"/>
    <n v="7"/>
    <n v="4"/>
    <x v="1"/>
    <n v="0"/>
    <n v="4"/>
    <d v="2026-12-02T00:00:00"/>
    <x v="0"/>
    <s v="2026"/>
    <s v="December"/>
    <n v="0"/>
    <n v="19450"/>
    <n v="0"/>
    <n v="0"/>
    <s v="No"/>
  </r>
  <r>
    <s v="RM442"/>
    <n v="42"/>
    <x v="2"/>
    <x v="1"/>
    <s v="Travel_Frequently"/>
    <n v="1474"/>
    <x v="0"/>
    <x v="2"/>
    <x v="1"/>
    <x v="4"/>
    <n v="1"/>
    <n v="591"/>
    <x v="2"/>
    <x v="0"/>
    <n v="97"/>
    <n v="3"/>
    <x v="0"/>
    <x v="0"/>
    <x v="0"/>
    <x v="2"/>
    <x v="979"/>
    <x v="0"/>
    <n v="9260"/>
    <n v="4"/>
    <s v="Y"/>
    <s v="No"/>
    <n v="17"/>
    <x v="1"/>
    <n v="4"/>
    <n v="80"/>
    <n v="1"/>
    <n v="8"/>
    <n v="4"/>
    <x v="0"/>
    <n v="2"/>
    <n v="0"/>
    <d v="2026-12-03T00:00:00"/>
    <x v="12"/>
    <s v="2026"/>
    <s v="December"/>
    <n v="1"/>
    <n v="4306"/>
    <n v="0"/>
    <n v="0"/>
    <s v="No"/>
  </r>
  <r>
    <s v="RM452"/>
    <n v="42"/>
    <x v="2"/>
    <x v="1"/>
    <s v="Travel_Rarely"/>
    <n v="319"/>
    <x v="0"/>
    <x v="22"/>
    <x v="0"/>
    <x v="1"/>
    <n v="1"/>
    <n v="605"/>
    <x v="1"/>
    <x v="0"/>
    <n v="56"/>
    <n v="3"/>
    <x v="2"/>
    <x v="4"/>
    <x v="3"/>
    <x v="2"/>
    <x v="980"/>
    <x v="1"/>
    <n v="6950"/>
    <n v="1"/>
    <s v="Y"/>
    <s v="Yes"/>
    <n v="21"/>
    <x v="2"/>
    <n v="4"/>
    <n v="80"/>
    <n v="1"/>
    <n v="10"/>
    <n v="5"/>
    <x v="3"/>
    <n v="5"/>
    <n v="8"/>
    <d v="2026-12-04T00:00:00"/>
    <x v="36"/>
    <s v="2026"/>
    <s v="December"/>
    <n v="19"/>
    <n v="9166"/>
    <n v="18"/>
    <n v="2"/>
    <s v="No"/>
  </r>
  <r>
    <s v="RM489"/>
    <n v="42"/>
    <x v="2"/>
    <x v="1"/>
    <s v="Travel_Rarely"/>
    <n v="622"/>
    <x v="0"/>
    <x v="7"/>
    <x v="3"/>
    <x v="0"/>
    <n v="1"/>
    <n v="659"/>
    <x v="0"/>
    <x v="1"/>
    <n v="81"/>
    <n v="3"/>
    <x v="1"/>
    <x v="6"/>
    <x v="2"/>
    <x v="2"/>
    <x v="981"/>
    <x v="0"/>
    <n v="5718"/>
    <n v="1"/>
    <s v="Y"/>
    <s v="No"/>
    <n v="13"/>
    <x v="1"/>
    <n v="2"/>
    <n v="80"/>
    <n v="2"/>
    <n v="10"/>
    <n v="4"/>
    <x v="0"/>
    <n v="2"/>
    <n v="2"/>
    <d v="2026-12-05T00:00:00"/>
    <x v="20"/>
    <s v="2026"/>
    <s v="December"/>
    <n v="23"/>
    <n v="4562"/>
    <n v="17"/>
    <n v="13"/>
    <s v="Yes"/>
  </r>
  <r>
    <s v="RM548"/>
    <n v="42"/>
    <x v="2"/>
    <x v="0"/>
    <s v="Travel_Frequently"/>
    <n v="933"/>
    <x v="0"/>
    <x v="19"/>
    <x v="0"/>
    <x v="1"/>
    <n v="1"/>
    <n v="752"/>
    <x v="0"/>
    <x v="0"/>
    <n v="57"/>
    <n v="4"/>
    <x v="0"/>
    <x v="2"/>
    <x v="0"/>
    <x v="1"/>
    <x v="982"/>
    <x v="0"/>
    <n v="20366"/>
    <n v="6"/>
    <s v="Y"/>
    <s v="Yes"/>
    <n v="12"/>
    <x v="1"/>
    <n v="4"/>
    <n v="80"/>
    <n v="0"/>
    <n v="7"/>
    <n v="2"/>
    <x v="0"/>
    <n v="2"/>
    <n v="2"/>
    <d v="2026-12-06T00:00:00"/>
    <x v="3"/>
    <s v="2026"/>
    <s v="December"/>
    <n v="5"/>
    <n v="14864"/>
    <n v="4"/>
    <n v="4"/>
    <s v="No"/>
  </r>
  <r>
    <s v="RM585"/>
    <n v="42"/>
    <x v="2"/>
    <x v="1"/>
    <s v="Travel_Frequently"/>
    <n v="570"/>
    <x v="0"/>
    <x v="3"/>
    <x v="0"/>
    <x v="0"/>
    <n v="1"/>
    <n v="809"/>
    <x v="2"/>
    <x v="0"/>
    <n v="66"/>
    <n v="3"/>
    <x v="4"/>
    <x v="8"/>
    <x v="2"/>
    <x v="1"/>
    <x v="983"/>
    <x v="3"/>
    <n v="16225"/>
    <n v="1"/>
    <s v="Y"/>
    <s v="No"/>
    <n v="13"/>
    <x v="1"/>
    <n v="2"/>
    <n v="80"/>
    <n v="1"/>
    <n v="24"/>
    <n v="4"/>
    <x v="3"/>
    <n v="14"/>
    <n v="9"/>
    <d v="2026-12-07T00:00:00"/>
    <x v="37"/>
    <s v="2026"/>
    <s v="December"/>
    <n v="12"/>
    <n v="15897"/>
    <n v="10"/>
    <n v="5"/>
    <s v="No"/>
  </r>
  <r>
    <s v="RM598"/>
    <n v="42"/>
    <x v="2"/>
    <x v="0"/>
    <s v="Travel_Rarely"/>
    <n v="932"/>
    <x v="0"/>
    <x v="4"/>
    <x v="1"/>
    <x v="0"/>
    <n v="1"/>
    <n v="827"/>
    <x v="1"/>
    <x v="1"/>
    <n v="43"/>
    <n v="2"/>
    <x v="1"/>
    <x v="4"/>
    <x v="2"/>
    <x v="2"/>
    <x v="984"/>
    <x v="1"/>
    <n v="4051"/>
    <n v="9"/>
    <s v="Y"/>
    <s v="Yes"/>
    <n v="13"/>
    <x v="1"/>
    <n v="4"/>
    <n v="80"/>
    <n v="1"/>
    <n v="8"/>
    <n v="4"/>
    <x v="0"/>
    <n v="0"/>
    <n v="2"/>
    <d v="2026-12-08T00:00:00"/>
    <x v="37"/>
    <s v="2026"/>
    <s v="December"/>
    <n v="0"/>
    <n v="5581"/>
    <n v="0"/>
    <n v="0"/>
    <s v="No"/>
  </r>
  <r>
    <s v="RM605"/>
    <n v="42"/>
    <x v="2"/>
    <x v="1"/>
    <s v="Travel_Rarely"/>
    <n v="933"/>
    <x v="0"/>
    <x v="26"/>
    <x v="0"/>
    <x v="0"/>
    <n v="1"/>
    <n v="836"/>
    <x v="2"/>
    <x v="0"/>
    <n v="98"/>
    <n v="3"/>
    <x v="1"/>
    <x v="4"/>
    <x v="1"/>
    <x v="2"/>
    <x v="985"/>
    <x v="0"/>
    <n v="11806"/>
    <n v="1"/>
    <s v="Y"/>
    <s v="No"/>
    <n v="13"/>
    <x v="1"/>
    <n v="4"/>
    <n v="80"/>
    <n v="1"/>
    <n v="10"/>
    <n v="3"/>
    <x v="3"/>
    <n v="7"/>
    <n v="8"/>
    <d v="2026-12-09T00:00:00"/>
    <x v="16"/>
    <s v="2026"/>
    <s v="December"/>
    <n v="0"/>
    <n v="13657"/>
    <n v="0"/>
    <n v="0"/>
    <s v="No"/>
  </r>
  <r>
    <s v="RM633"/>
    <n v="42"/>
    <x v="2"/>
    <x v="1"/>
    <s v="Travel_Frequently"/>
    <n v="1271"/>
    <x v="0"/>
    <x v="7"/>
    <x v="2"/>
    <x v="1"/>
    <n v="1"/>
    <n v="875"/>
    <x v="2"/>
    <x v="0"/>
    <n v="35"/>
    <n v="3"/>
    <x v="0"/>
    <x v="2"/>
    <x v="2"/>
    <x v="0"/>
    <x v="228"/>
    <x v="0"/>
    <n v="9068"/>
    <n v="5"/>
    <s v="Y"/>
    <s v="Yes"/>
    <n v="14"/>
    <x v="1"/>
    <n v="4"/>
    <n v="80"/>
    <n v="0"/>
    <n v="8"/>
    <n v="2"/>
    <x v="0"/>
    <n v="2"/>
    <n v="2"/>
    <d v="2026-12-10T00:00:00"/>
    <x v="18"/>
    <s v="2026"/>
    <s v="December"/>
    <n v="9"/>
    <n v="19128"/>
    <n v="7"/>
    <n v="4"/>
    <s v="No"/>
  </r>
  <r>
    <s v="RM644"/>
    <n v="42"/>
    <x v="2"/>
    <x v="0"/>
    <s v="Travel_Rarely"/>
    <n v="1265"/>
    <x v="0"/>
    <x v="0"/>
    <x v="0"/>
    <x v="0"/>
    <n v="1"/>
    <n v="894"/>
    <x v="0"/>
    <x v="1"/>
    <n v="95"/>
    <n v="4"/>
    <x v="1"/>
    <x v="0"/>
    <x v="2"/>
    <x v="2"/>
    <x v="986"/>
    <x v="1"/>
    <n v="23726"/>
    <n v="2"/>
    <s v="Y"/>
    <s v="Yes"/>
    <n v="13"/>
    <x v="1"/>
    <n v="2"/>
    <n v="80"/>
    <n v="1"/>
    <n v="17"/>
    <n v="1"/>
    <x v="3"/>
    <n v="1"/>
    <n v="3"/>
    <d v="2026-12-11T00:00:00"/>
    <x v="0"/>
    <s v="2026"/>
    <s v="December"/>
    <n v="18"/>
    <n v="8656"/>
    <n v="7"/>
    <n v="1"/>
    <s v="No"/>
  </r>
  <r>
    <s v="RM673"/>
    <n v="42"/>
    <x v="2"/>
    <x v="1"/>
    <s v="Travel_Rarely"/>
    <n v="462"/>
    <x v="1"/>
    <x v="5"/>
    <x v="1"/>
    <x v="1"/>
    <n v="1"/>
    <n v="936"/>
    <x v="0"/>
    <x v="1"/>
    <n v="68"/>
    <n v="2"/>
    <x v="1"/>
    <x v="5"/>
    <x v="0"/>
    <x v="0"/>
    <x v="987"/>
    <x v="1"/>
    <n v="7824"/>
    <n v="7"/>
    <s v="Y"/>
    <s v="No"/>
    <n v="17"/>
    <x v="1"/>
    <n v="1"/>
    <n v="80"/>
    <n v="0"/>
    <n v="10"/>
    <n v="6"/>
    <x v="0"/>
    <n v="0"/>
    <n v="3"/>
    <d v="2026-12-12T00:00:00"/>
    <x v="9"/>
    <s v="2026"/>
    <s v="December"/>
    <n v="25"/>
    <n v="12605"/>
    <n v="1"/>
    <n v="1"/>
    <s v="No"/>
  </r>
  <r>
    <s v="RM742"/>
    <n v="42"/>
    <x v="2"/>
    <x v="1"/>
    <s v="Travel_Rarely"/>
    <n v="265"/>
    <x v="1"/>
    <x v="2"/>
    <x v="1"/>
    <x v="2"/>
    <n v="1"/>
    <n v="1029"/>
    <x v="1"/>
    <x v="0"/>
    <n v="90"/>
    <n v="3"/>
    <x v="4"/>
    <x v="8"/>
    <x v="0"/>
    <x v="2"/>
    <x v="988"/>
    <x v="3"/>
    <n v="7770"/>
    <n v="6"/>
    <s v="Y"/>
    <s v="No"/>
    <n v="13"/>
    <x v="1"/>
    <n v="2"/>
    <n v="80"/>
    <n v="0"/>
    <n v="21"/>
    <n v="3"/>
    <x v="1"/>
    <n v="0"/>
    <n v="0"/>
    <d v="2026-12-13T00:00:00"/>
    <x v="0"/>
    <s v="2026"/>
    <s v="December"/>
    <n v="12"/>
    <n v="6070"/>
    <n v="1"/>
    <n v="1"/>
    <s v="No"/>
  </r>
  <r>
    <s v="RM800"/>
    <n v="42"/>
    <x v="2"/>
    <x v="1"/>
    <s v="Travel_Rarely"/>
    <n v="469"/>
    <x v="0"/>
    <x v="7"/>
    <x v="1"/>
    <x v="1"/>
    <n v="1"/>
    <n v="1109"/>
    <x v="1"/>
    <x v="0"/>
    <n v="35"/>
    <n v="3"/>
    <x v="3"/>
    <x v="8"/>
    <x v="3"/>
    <x v="2"/>
    <x v="989"/>
    <x v="3"/>
    <n v="14399"/>
    <n v="0"/>
    <s v="Y"/>
    <s v="No"/>
    <n v="17"/>
    <x v="1"/>
    <n v="4"/>
    <n v="80"/>
    <n v="1"/>
    <n v="23"/>
    <n v="3"/>
    <x v="0"/>
    <n v="13"/>
    <n v="7"/>
    <d v="2026-12-14T00:00:00"/>
    <x v="17"/>
    <s v="2026"/>
    <s v="December"/>
    <n v="24"/>
    <n v="14769"/>
    <n v="0"/>
    <n v="0"/>
    <s v="No"/>
  </r>
  <r>
    <s v="RM825"/>
    <n v="42"/>
    <x v="2"/>
    <x v="1"/>
    <s v="Travel_Rarely"/>
    <n v="188"/>
    <x v="0"/>
    <x v="26"/>
    <x v="0"/>
    <x v="1"/>
    <n v="1"/>
    <n v="1148"/>
    <x v="2"/>
    <x v="0"/>
    <n v="56"/>
    <n v="1"/>
    <x v="1"/>
    <x v="0"/>
    <x v="2"/>
    <x v="0"/>
    <x v="990"/>
    <x v="0"/>
    <n v="9558"/>
    <n v="4"/>
    <s v="Y"/>
    <s v="No"/>
    <n v="19"/>
    <x v="1"/>
    <n v="1"/>
    <n v="80"/>
    <n v="0"/>
    <n v="16"/>
    <n v="3"/>
    <x v="0"/>
    <n v="0"/>
    <n v="0"/>
    <d v="2026-12-15T00:00:00"/>
    <x v="31"/>
    <s v="2026"/>
    <s v="December"/>
    <n v="3"/>
    <n v="2753"/>
    <n v="1"/>
    <n v="0"/>
    <s v="No"/>
  </r>
  <r>
    <s v="RM839"/>
    <n v="42"/>
    <x v="2"/>
    <x v="0"/>
    <s v="Travel_Frequently"/>
    <n v="481"/>
    <x v="1"/>
    <x v="15"/>
    <x v="0"/>
    <x v="0"/>
    <n v="1"/>
    <n v="1167"/>
    <x v="0"/>
    <x v="0"/>
    <n v="44"/>
    <n v="3"/>
    <x v="3"/>
    <x v="5"/>
    <x v="3"/>
    <x v="0"/>
    <x v="991"/>
    <x v="2"/>
    <n v="2447"/>
    <n v="0"/>
    <s v="Y"/>
    <s v="Yes"/>
    <n v="12"/>
    <x v="1"/>
    <n v="2"/>
    <n v="80"/>
    <n v="0"/>
    <n v="22"/>
    <n v="2"/>
    <x v="3"/>
    <n v="13"/>
    <n v="14"/>
    <d v="2026-12-16T00:00:00"/>
    <x v="31"/>
    <s v="2026"/>
    <s v="December"/>
    <n v="1"/>
    <n v="11041"/>
    <n v="0"/>
    <n v="0"/>
    <s v="No"/>
  </r>
  <r>
    <s v="RM840"/>
    <n v="42"/>
    <x v="2"/>
    <x v="1"/>
    <s v="Travel_Rarely"/>
    <n v="647"/>
    <x v="1"/>
    <x v="12"/>
    <x v="3"/>
    <x v="2"/>
    <n v="1"/>
    <n v="1171"/>
    <x v="2"/>
    <x v="0"/>
    <n v="45"/>
    <n v="3"/>
    <x v="1"/>
    <x v="5"/>
    <x v="3"/>
    <x v="0"/>
    <x v="992"/>
    <x v="1"/>
    <n v="2253"/>
    <n v="7"/>
    <s v="Y"/>
    <s v="No"/>
    <n v="13"/>
    <x v="1"/>
    <n v="4"/>
    <n v="80"/>
    <n v="0"/>
    <n v="9"/>
    <n v="3"/>
    <x v="1"/>
    <n v="1"/>
    <n v="5"/>
    <d v="2026-12-17T00:00:00"/>
    <x v="16"/>
    <s v="2026"/>
    <s v="December"/>
    <n v="27"/>
    <n v="20362"/>
    <n v="1"/>
    <n v="0"/>
    <s v="Yes"/>
  </r>
  <r>
    <s v="RM879"/>
    <n v="42"/>
    <x v="2"/>
    <x v="1"/>
    <s v="Non-Travel"/>
    <n v="179"/>
    <x v="3"/>
    <x v="7"/>
    <x v="4"/>
    <x v="1"/>
    <n v="1"/>
    <n v="1231"/>
    <x v="1"/>
    <x v="0"/>
    <n v="79"/>
    <n v="4"/>
    <x v="1"/>
    <x v="3"/>
    <x v="3"/>
    <x v="2"/>
    <x v="133"/>
    <x v="1"/>
    <n v="12858"/>
    <n v="7"/>
    <s v="Y"/>
    <s v="No"/>
    <n v="16"/>
    <x v="1"/>
    <n v="1"/>
    <n v="80"/>
    <n v="1"/>
    <n v="10"/>
    <n v="3"/>
    <x v="1"/>
    <n v="0"/>
    <n v="3"/>
    <d v="2026-12-18T00:00:00"/>
    <x v="42"/>
    <s v="2026"/>
    <s v="December"/>
    <n v="0"/>
    <n v="20179"/>
    <n v="0"/>
    <n v="0"/>
    <s v="No"/>
  </r>
  <r>
    <s v="RM888"/>
    <n v="42"/>
    <x v="2"/>
    <x v="0"/>
    <s v="Travel_Frequently"/>
    <n v="458"/>
    <x v="0"/>
    <x v="20"/>
    <x v="4"/>
    <x v="1"/>
    <n v="1"/>
    <n v="1242"/>
    <x v="3"/>
    <x v="1"/>
    <n v="60"/>
    <n v="3"/>
    <x v="2"/>
    <x v="7"/>
    <x v="3"/>
    <x v="2"/>
    <x v="993"/>
    <x v="2"/>
    <n v="23281"/>
    <n v="3"/>
    <s v="Y"/>
    <s v="Yes"/>
    <n v="17"/>
    <x v="1"/>
    <n v="3"/>
    <n v="80"/>
    <n v="0"/>
    <n v="20"/>
    <n v="6"/>
    <x v="0"/>
    <n v="0"/>
    <n v="0"/>
    <d v="2026-12-19T00:00:00"/>
    <x v="22"/>
    <s v="2026"/>
    <s v="December"/>
    <n v="3"/>
    <n v="15587"/>
    <n v="2"/>
    <n v="2"/>
    <s v="Yes"/>
  </r>
  <r>
    <s v="RM926"/>
    <n v="42"/>
    <x v="2"/>
    <x v="0"/>
    <s v="Travel_Rarely"/>
    <n v="603"/>
    <x v="0"/>
    <x v="17"/>
    <x v="3"/>
    <x v="1"/>
    <n v="1"/>
    <n v="1292"/>
    <x v="2"/>
    <x v="1"/>
    <n v="78"/>
    <n v="4"/>
    <x v="1"/>
    <x v="2"/>
    <x v="1"/>
    <x v="2"/>
    <x v="994"/>
    <x v="0"/>
    <n v="5628"/>
    <n v="6"/>
    <s v="Y"/>
    <s v="Yes"/>
    <n v="16"/>
    <x v="1"/>
    <n v="4"/>
    <n v="80"/>
    <n v="0"/>
    <n v="18"/>
    <n v="2"/>
    <x v="0"/>
    <n v="0"/>
    <n v="0"/>
    <d v="2026-12-20T00:00:00"/>
    <x v="18"/>
    <s v="2026"/>
    <s v="December"/>
    <n v="5"/>
    <n v="9319"/>
    <n v="0"/>
    <n v="0"/>
    <s v="No"/>
  </r>
  <r>
    <s v="RM955"/>
    <n v="42"/>
    <x v="2"/>
    <x v="1"/>
    <s v="Non-Travel"/>
    <n v="495"/>
    <x v="0"/>
    <x v="7"/>
    <x v="2"/>
    <x v="0"/>
    <n v="1"/>
    <n v="1334"/>
    <x v="0"/>
    <x v="0"/>
    <n v="37"/>
    <n v="3"/>
    <x v="3"/>
    <x v="8"/>
    <x v="0"/>
    <x v="2"/>
    <x v="995"/>
    <x v="3"/>
    <n v="26582"/>
    <n v="0"/>
    <s v="Y"/>
    <s v="Yes"/>
    <n v="13"/>
    <x v="1"/>
    <n v="4"/>
    <n v="80"/>
    <n v="0"/>
    <n v="21"/>
    <n v="3"/>
    <x v="3"/>
    <n v="2"/>
    <n v="10"/>
    <d v="2026-12-21T00:00:00"/>
    <x v="19"/>
    <s v="2026"/>
    <s v="December"/>
    <n v="4"/>
    <n v="13383"/>
    <n v="2"/>
    <n v="0"/>
    <s v="No"/>
  </r>
  <r>
    <s v="RM1000"/>
    <n v="42"/>
    <x v="2"/>
    <x v="1"/>
    <s v="Travel_Rarely"/>
    <n v="1147"/>
    <x v="3"/>
    <x v="1"/>
    <x v="0"/>
    <x v="5"/>
    <n v="1"/>
    <n v="1408"/>
    <x v="0"/>
    <x v="1"/>
    <n v="31"/>
    <n v="3"/>
    <x v="3"/>
    <x v="8"/>
    <x v="3"/>
    <x v="2"/>
    <x v="996"/>
    <x v="3"/>
    <n v="16616"/>
    <n v="0"/>
    <s v="Y"/>
    <s v="No"/>
    <n v="14"/>
    <x v="1"/>
    <n v="3"/>
    <n v="80"/>
    <n v="1"/>
    <n v="21"/>
    <n v="5"/>
    <x v="0"/>
    <n v="0"/>
    <n v="9"/>
    <d v="2026-12-22T00:00:00"/>
    <x v="5"/>
    <s v="2026"/>
    <s v="December"/>
    <n v="3"/>
    <n v="17740"/>
    <n v="0"/>
    <n v="0"/>
    <s v="No"/>
  </r>
  <r>
    <s v="RM1051"/>
    <n v="42"/>
    <x v="2"/>
    <x v="1"/>
    <s v="Travel_Frequently"/>
    <n v="748"/>
    <x v="0"/>
    <x v="9"/>
    <x v="1"/>
    <x v="1"/>
    <n v="1"/>
    <n v="1480"/>
    <x v="3"/>
    <x v="1"/>
    <n v="74"/>
    <n v="3"/>
    <x v="0"/>
    <x v="0"/>
    <x v="2"/>
    <x v="0"/>
    <x v="997"/>
    <x v="0"/>
    <n v="16458"/>
    <n v="1"/>
    <s v="Y"/>
    <s v="No"/>
    <n v="13"/>
    <x v="1"/>
    <n v="3"/>
    <n v="80"/>
    <n v="0"/>
    <n v="12"/>
    <n v="3"/>
    <x v="0"/>
    <n v="5"/>
    <n v="8"/>
    <d v="2026-12-23T00:00:00"/>
    <x v="38"/>
    <s v="2026"/>
    <s v="December"/>
    <n v="1"/>
    <n v="21396"/>
    <n v="1"/>
    <n v="0"/>
    <s v="No"/>
  </r>
  <r>
    <s v="RM1089"/>
    <n v="42"/>
    <x v="2"/>
    <x v="1"/>
    <s v="Travel_Rarely"/>
    <n v="1210"/>
    <x v="0"/>
    <x v="7"/>
    <x v="0"/>
    <x v="1"/>
    <n v="1"/>
    <n v="1542"/>
    <x v="0"/>
    <x v="0"/>
    <n v="68"/>
    <n v="2"/>
    <x v="0"/>
    <x v="0"/>
    <x v="1"/>
    <x v="2"/>
    <x v="998"/>
    <x v="0"/>
    <n v="24052"/>
    <n v="4"/>
    <s v="Y"/>
    <s v="No"/>
    <n v="14"/>
    <x v="1"/>
    <n v="2"/>
    <n v="80"/>
    <n v="1"/>
    <n v="4"/>
    <n v="3"/>
    <x v="0"/>
    <n v="0"/>
    <n v="0"/>
    <d v="2026-12-24T00:00:00"/>
    <x v="15"/>
    <s v="2026"/>
    <s v="December"/>
    <n v="3"/>
    <n v="15662"/>
    <n v="1"/>
    <n v="1"/>
    <s v="No"/>
  </r>
  <r>
    <s v="RM1094"/>
    <n v="42"/>
    <x v="2"/>
    <x v="1"/>
    <s v="Travel_Frequently"/>
    <n v="288"/>
    <x v="0"/>
    <x v="7"/>
    <x v="0"/>
    <x v="0"/>
    <n v="1"/>
    <n v="1547"/>
    <x v="1"/>
    <x v="0"/>
    <n v="40"/>
    <n v="3"/>
    <x v="2"/>
    <x v="6"/>
    <x v="2"/>
    <x v="2"/>
    <x v="999"/>
    <x v="2"/>
    <n v="18611"/>
    <n v="2"/>
    <s v="Y"/>
    <s v="Yes"/>
    <n v="14"/>
    <x v="1"/>
    <n v="3"/>
    <n v="80"/>
    <n v="1"/>
    <n v="24"/>
    <n v="3"/>
    <x v="2"/>
    <n v="13"/>
    <n v="9"/>
    <d v="2026-12-25T00:00:00"/>
    <x v="3"/>
    <s v="2026"/>
    <s v="December"/>
    <n v="5"/>
    <n v="8097"/>
    <n v="1"/>
    <n v="1"/>
    <s v="No"/>
  </r>
  <r>
    <s v="RM1130"/>
    <n v="42"/>
    <x v="2"/>
    <x v="1"/>
    <s v="Travel_Rarely"/>
    <n v="1059"/>
    <x v="0"/>
    <x v="9"/>
    <x v="1"/>
    <x v="4"/>
    <n v="1"/>
    <n v="1595"/>
    <x v="1"/>
    <x v="0"/>
    <n v="93"/>
    <n v="2"/>
    <x v="4"/>
    <x v="8"/>
    <x v="2"/>
    <x v="0"/>
    <x v="1000"/>
    <x v="3"/>
    <n v="26362"/>
    <n v="8"/>
    <s v="Y"/>
    <s v="No"/>
    <n v="22"/>
    <x v="2"/>
    <n v="4"/>
    <n v="80"/>
    <n v="0"/>
    <n v="24"/>
    <n v="2"/>
    <x v="0"/>
    <n v="0"/>
    <n v="1"/>
    <d v="2026-12-26T00:00:00"/>
    <x v="22"/>
    <s v="2026"/>
    <s v="December"/>
    <n v="4"/>
    <n v="6049"/>
    <n v="4"/>
    <n v="4"/>
    <s v="No"/>
  </r>
  <r>
    <s v="RM1264"/>
    <n v="42"/>
    <x v="2"/>
    <x v="1"/>
    <s v="Travel_Rarely"/>
    <n v="855"/>
    <x v="0"/>
    <x v="15"/>
    <x v="0"/>
    <x v="1"/>
    <n v="1"/>
    <n v="1768"/>
    <x v="2"/>
    <x v="0"/>
    <n v="57"/>
    <n v="3"/>
    <x v="0"/>
    <x v="0"/>
    <x v="1"/>
    <x v="1"/>
    <x v="1001"/>
    <x v="0"/>
    <n v="8952"/>
    <n v="8"/>
    <s v="Y"/>
    <s v="No"/>
    <n v="22"/>
    <x v="2"/>
    <n v="2"/>
    <n v="80"/>
    <n v="3"/>
    <n v="7"/>
    <n v="6"/>
    <x v="3"/>
    <n v="0"/>
    <n v="4"/>
    <d v="2026-12-27T00:00:00"/>
    <x v="11"/>
    <s v="2026"/>
    <s v="December"/>
    <n v="14"/>
    <n v="11410"/>
    <n v="1"/>
    <n v="0"/>
    <s v="No"/>
  </r>
  <r>
    <s v="RM1288"/>
    <n v="42"/>
    <x v="2"/>
    <x v="1"/>
    <s v="Travel_Rarely"/>
    <n v="1128"/>
    <x v="0"/>
    <x v="25"/>
    <x v="0"/>
    <x v="1"/>
    <n v="1"/>
    <n v="1803"/>
    <x v="2"/>
    <x v="0"/>
    <n v="95"/>
    <n v="4"/>
    <x v="1"/>
    <x v="6"/>
    <x v="3"/>
    <x v="2"/>
    <x v="1002"/>
    <x v="1"/>
    <n v="5696"/>
    <n v="5"/>
    <s v="Y"/>
    <s v="No"/>
    <n v="18"/>
    <x v="1"/>
    <n v="3"/>
    <n v="80"/>
    <n v="2"/>
    <n v="10"/>
    <n v="2"/>
    <x v="3"/>
    <n v="0"/>
    <n v="0"/>
    <d v="2026-12-28T00:00:00"/>
    <x v="41"/>
    <s v="2026"/>
    <s v="December"/>
    <n v="2"/>
    <n v="16617"/>
    <n v="1"/>
    <n v="1"/>
    <s v="No"/>
  </r>
  <r>
    <s v="RM1321"/>
    <n v="42"/>
    <x v="2"/>
    <x v="1"/>
    <s v="Non-Travel"/>
    <n v="355"/>
    <x v="0"/>
    <x v="1"/>
    <x v="3"/>
    <x v="3"/>
    <n v="1"/>
    <n v="1854"/>
    <x v="0"/>
    <x v="0"/>
    <n v="38"/>
    <n v="3"/>
    <x v="0"/>
    <x v="2"/>
    <x v="0"/>
    <x v="2"/>
    <x v="1003"/>
    <x v="0"/>
    <n v="6161"/>
    <n v="3"/>
    <s v="Y"/>
    <s v="No"/>
    <n v="22"/>
    <x v="2"/>
    <n v="2"/>
    <n v="80"/>
    <n v="2"/>
    <n v="10"/>
    <n v="1"/>
    <x v="3"/>
    <n v="3"/>
    <n v="3"/>
    <d v="2026-12-29T00:00:00"/>
    <x v="25"/>
    <s v="2026"/>
    <s v="December"/>
    <n v="2"/>
    <n v="11927"/>
    <n v="1"/>
    <n v="1"/>
    <s v="No"/>
  </r>
  <r>
    <s v="RM1326"/>
    <n v="42"/>
    <x v="2"/>
    <x v="1"/>
    <s v="Travel_Rarely"/>
    <n v="1142"/>
    <x v="0"/>
    <x v="3"/>
    <x v="0"/>
    <x v="0"/>
    <n v="1"/>
    <n v="1860"/>
    <x v="1"/>
    <x v="0"/>
    <n v="81"/>
    <n v="3"/>
    <x v="0"/>
    <x v="0"/>
    <x v="0"/>
    <x v="0"/>
    <x v="1004"/>
    <x v="0"/>
    <n v="13624"/>
    <n v="4"/>
    <s v="Y"/>
    <s v="No"/>
    <n v="13"/>
    <x v="1"/>
    <n v="4"/>
    <n v="80"/>
    <n v="0"/>
    <n v="8"/>
    <n v="3"/>
    <x v="0"/>
    <n v="0"/>
    <n v="0"/>
    <d v="2026-12-30T00:00:00"/>
    <x v="25"/>
    <s v="2026"/>
    <s v="December"/>
    <n v="0"/>
    <n v="13281"/>
    <n v="0"/>
    <n v="0"/>
    <s v="No"/>
  </r>
  <r>
    <s v="RM1358"/>
    <n v="42"/>
    <x v="2"/>
    <x v="1"/>
    <s v="Travel_Rarely"/>
    <n v="1396"/>
    <x v="0"/>
    <x v="11"/>
    <x v="0"/>
    <x v="1"/>
    <n v="1"/>
    <n v="1911"/>
    <x v="0"/>
    <x v="0"/>
    <n v="83"/>
    <n v="3"/>
    <x v="2"/>
    <x v="7"/>
    <x v="3"/>
    <x v="2"/>
    <x v="1005"/>
    <x v="2"/>
    <n v="14842"/>
    <n v="9"/>
    <s v="Y"/>
    <s v="No"/>
    <n v="13"/>
    <x v="1"/>
    <n v="2"/>
    <n v="80"/>
    <n v="1"/>
    <n v="18"/>
    <n v="3"/>
    <x v="1"/>
    <n v="5"/>
    <n v="7"/>
    <d v="2026-12-31T00:00:00"/>
    <x v="9"/>
    <s v="2026"/>
    <s v="December"/>
    <n v="4"/>
    <n v="22979"/>
    <n v="2"/>
    <n v="2"/>
    <s v="No"/>
  </r>
  <r>
    <s v="RM1379"/>
    <n v="42"/>
    <x v="2"/>
    <x v="1"/>
    <s v="Travel_Rarely"/>
    <n v="419"/>
    <x v="1"/>
    <x v="15"/>
    <x v="3"/>
    <x v="2"/>
    <n v="1"/>
    <n v="1943"/>
    <x v="2"/>
    <x v="0"/>
    <n v="77"/>
    <n v="3"/>
    <x v="1"/>
    <x v="5"/>
    <x v="2"/>
    <x v="1"/>
    <x v="1006"/>
    <x v="1"/>
    <n v="2900"/>
    <n v="3"/>
    <s v="Y"/>
    <s v="Yes"/>
    <n v="12"/>
    <x v="1"/>
    <n v="3"/>
    <n v="80"/>
    <n v="2"/>
    <n v="14"/>
    <n v="4"/>
    <x v="0"/>
    <n v="0"/>
    <n v="0"/>
    <d v="2026-01-01T00:00:00"/>
    <x v="12"/>
    <s v="2026"/>
    <s v="January"/>
    <n v="9"/>
    <n v="20657"/>
    <n v="4"/>
    <n v="3"/>
    <s v="No"/>
  </r>
  <r>
    <s v="RM1405"/>
    <n v="42"/>
    <x v="2"/>
    <x v="1"/>
    <s v="Non-Travel"/>
    <n v="335"/>
    <x v="0"/>
    <x v="23"/>
    <x v="1"/>
    <x v="0"/>
    <n v="1"/>
    <n v="1976"/>
    <x v="1"/>
    <x v="0"/>
    <n v="37"/>
    <n v="2"/>
    <x v="1"/>
    <x v="2"/>
    <x v="0"/>
    <x v="0"/>
    <x v="1007"/>
    <x v="0"/>
    <n v="14811"/>
    <n v="1"/>
    <s v="Y"/>
    <s v="No"/>
    <n v="12"/>
    <x v="1"/>
    <n v="4"/>
    <n v="80"/>
    <n v="0"/>
    <n v="20"/>
    <n v="2"/>
    <x v="0"/>
    <n v="3"/>
    <n v="7"/>
    <d v="2026-01-02T00:00:00"/>
    <x v="20"/>
    <s v="2026"/>
    <s v="January"/>
    <n v="13"/>
    <n v="24556"/>
    <n v="11"/>
    <n v="11"/>
    <s v="No"/>
  </r>
  <r>
    <s v="RM1420"/>
    <n v="42"/>
    <x v="2"/>
    <x v="1"/>
    <s v="Travel_Rarely"/>
    <n v="557"/>
    <x v="0"/>
    <x v="16"/>
    <x v="3"/>
    <x v="0"/>
    <n v="1"/>
    <n v="1998"/>
    <x v="1"/>
    <x v="0"/>
    <n v="35"/>
    <n v="3"/>
    <x v="1"/>
    <x v="2"/>
    <x v="3"/>
    <x v="1"/>
    <x v="719"/>
    <x v="1"/>
    <n v="11189"/>
    <n v="6"/>
    <s v="Y"/>
    <s v="Yes"/>
    <n v="17"/>
    <x v="1"/>
    <n v="3"/>
    <n v="80"/>
    <n v="1"/>
    <n v="9"/>
    <n v="3"/>
    <x v="3"/>
    <n v="1"/>
    <n v="2"/>
    <d v="2026-01-03T00:00:00"/>
    <x v="4"/>
    <s v="2026"/>
    <s v="January"/>
    <n v="3"/>
    <n v="12413"/>
    <n v="3"/>
    <n v="3"/>
    <s v="No"/>
  </r>
  <r>
    <s v="RM1444"/>
    <n v="42"/>
    <x v="2"/>
    <x v="1"/>
    <s v="Travel_Rarely"/>
    <n v="300"/>
    <x v="0"/>
    <x v="7"/>
    <x v="0"/>
    <x v="0"/>
    <n v="1"/>
    <n v="2031"/>
    <x v="3"/>
    <x v="0"/>
    <n v="56"/>
    <n v="3"/>
    <x v="4"/>
    <x v="8"/>
    <x v="0"/>
    <x v="2"/>
    <x v="1008"/>
    <x v="3"/>
    <n v="17312"/>
    <n v="5"/>
    <s v="Y"/>
    <s v="No"/>
    <n v="11"/>
    <x v="1"/>
    <n v="1"/>
    <n v="80"/>
    <n v="0"/>
    <n v="24"/>
    <n v="2"/>
    <x v="3"/>
    <n v="4"/>
    <n v="14"/>
    <d v="2026-01-04T00:00:00"/>
    <x v="17"/>
    <s v="2026"/>
    <s v="January"/>
    <n v="34"/>
    <n v="14916"/>
    <n v="27"/>
    <n v="8"/>
    <s v="No"/>
  </r>
  <r>
    <s v="RM036"/>
    <n v="43"/>
    <x v="2"/>
    <x v="1"/>
    <s v="Travel_Rarely"/>
    <n v="1273"/>
    <x v="0"/>
    <x v="7"/>
    <x v="1"/>
    <x v="1"/>
    <n v="1"/>
    <n v="46"/>
    <x v="1"/>
    <x v="1"/>
    <n v="72"/>
    <n v="4"/>
    <x v="0"/>
    <x v="2"/>
    <x v="0"/>
    <x v="1"/>
    <x v="1009"/>
    <x v="0"/>
    <n v="21923"/>
    <n v="1"/>
    <s v="Y"/>
    <s v="No"/>
    <n v="12"/>
    <x v="1"/>
    <n v="4"/>
    <n v="80"/>
    <n v="2"/>
    <n v="6"/>
    <n v="3"/>
    <x v="3"/>
    <n v="1"/>
    <n v="4"/>
    <d v="2026-01-05T00:00:00"/>
    <x v="10"/>
    <s v="2026"/>
    <s v="January"/>
    <n v="0"/>
    <n v="6752"/>
    <n v="0"/>
    <n v="0"/>
    <s v="No"/>
  </r>
  <r>
    <s v="RM120"/>
    <n v="43"/>
    <x v="2"/>
    <x v="1"/>
    <s v="Travel_Frequently"/>
    <n v="394"/>
    <x v="1"/>
    <x v="20"/>
    <x v="1"/>
    <x v="0"/>
    <n v="1"/>
    <n v="158"/>
    <x v="0"/>
    <x v="0"/>
    <n v="92"/>
    <n v="3"/>
    <x v="3"/>
    <x v="8"/>
    <x v="2"/>
    <x v="2"/>
    <x v="1010"/>
    <x v="3"/>
    <n v="19494"/>
    <n v="1"/>
    <s v="Y"/>
    <s v="Yes"/>
    <n v="12"/>
    <x v="1"/>
    <n v="4"/>
    <n v="80"/>
    <n v="2"/>
    <n v="25"/>
    <n v="3"/>
    <x v="1"/>
    <n v="4"/>
    <n v="12"/>
    <d v="2026-01-06T00:00:00"/>
    <x v="40"/>
    <s v="2026"/>
    <s v="January"/>
    <n v="15"/>
    <n v="11408"/>
    <n v="11"/>
    <n v="1"/>
    <s v="No"/>
  </r>
  <r>
    <s v="RM131"/>
    <n v="43"/>
    <x v="2"/>
    <x v="1"/>
    <s v="Travel_Frequently"/>
    <n v="957"/>
    <x v="0"/>
    <x v="27"/>
    <x v="0"/>
    <x v="1"/>
    <n v="1"/>
    <n v="171"/>
    <x v="2"/>
    <x v="1"/>
    <n v="72"/>
    <n v="4"/>
    <x v="0"/>
    <x v="2"/>
    <x v="0"/>
    <x v="0"/>
    <x v="1011"/>
    <x v="0"/>
    <n v="16090"/>
    <n v="4"/>
    <s v="Y"/>
    <s v="No"/>
    <n v="12"/>
    <x v="1"/>
    <n v="4"/>
    <n v="80"/>
    <n v="0"/>
    <n v="18"/>
    <n v="2"/>
    <x v="0"/>
    <n v="1"/>
    <n v="2"/>
    <d v="2026-01-07T00:00:00"/>
    <x v="40"/>
    <s v="2026"/>
    <s v="January"/>
    <n v="8"/>
    <n v="13977"/>
    <n v="5"/>
    <n v="0"/>
    <s v="Yes"/>
  </r>
  <r>
    <s v="RM194"/>
    <n v="43"/>
    <x v="2"/>
    <x v="1"/>
    <s v="Non-Travel"/>
    <n v="1344"/>
    <x v="0"/>
    <x v="17"/>
    <x v="0"/>
    <x v="1"/>
    <n v="1"/>
    <n v="262"/>
    <x v="1"/>
    <x v="0"/>
    <n v="37"/>
    <n v="4"/>
    <x v="0"/>
    <x v="2"/>
    <x v="2"/>
    <x v="1"/>
    <x v="1012"/>
    <x v="0"/>
    <n v="5228"/>
    <n v="4"/>
    <s v="Y"/>
    <s v="No"/>
    <n v="14"/>
    <x v="1"/>
    <n v="4"/>
    <n v="80"/>
    <n v="3"/>
    <n v="7"/>
    <n v="3"/>
    <x v="1"/>
    <n v="2"/>
    <n v="2"/>
    <d v="2026-01-08T00:00:00"/>
    <x v="23"/>
    <s v="2026"/>
    <s v="January"/>
    <n v="27"/>
    <n v="17666"/>
    <n v="1"/>
    <n v="0"/>
    <s v="No"/>
  </r>
  <r>
    <s v="RM236"/>
    <n v="43"/>
    <x v="2"/>
    <x v="0"/>
    <s v="Travel_Rarely"/>
    <n v="1034"/>
    <x v="1"/>
    <x v="18"/>
    <x v="0"/>
    <x v="2"/>
    <n v="1"/>
    <n v="327"/>
    <x v="1"/>
    <x v="1"/>
    <n v="80"/>
    <n v="3"/>
    <x v="3"/>
    <x v="8"/>
    <x v="2"/>
    <x v="2"/>
    <x v="1013"/>
    <x v="3"/>
    <n v="7744"/>
    <n v="5"/>
    <s v="Y"/>
    <s v="Yes"/>
    <n v="22"/>
    <x v="2"/>
    <n v="3"/>
    <n v="80"/>
    <n v="1"/>
    <n v="22"/>
    <n v="3"/>
    <x v="0"/>
    <n v="1"/>
    <n v="9"/>
    <d v="2026-01-09T00:00:00"/>
    <x v="30"/>
    <s v="2026"/>
    <s v="January"/>
    <n v="34"/>
    <n v="21064"/>
    <n v="7"/>
    <n v="0"/>
    <s v="No"/>
  </r>
  <r>
    <s v="RM316"/>
    <n v="43"/>
    <x v="2"/>
    <x v="1"/>
    <s v="Travel_Frequently"/>
    <n v="185"/>
    <x v="0"/>
    <x v="1"/>
    <x v="3"/>
    <x v="0"/>
    <n v="1"/>
    <n v="430"/>
    <x v="0"/>
    <x v="1"/>
    <n v="33"/>
    <n v="3"/>
    <x v="0"/>
    <x v="0"/>
    <x v="2"/>
    <x v="0"/>
    <x v="1014"/>
    <x v="0"/>
    <n v="10675"/>
    <n v="0"/>
    <s v="Y"/>
    <s v="No"/>
    <n v="19"/>
    <x v="1"/>
    <n v="1"/>
    <n v="80"/>
    <n v="0"/>
    <n v="9"/>
    <n v="5"/>
    <x v="0"/>
    <n v="1"/>
    <n v="7"/>
    <d v="2026-01-10T00:00:00"/>
    <x v="32"/>
    <s v="2026"/>
    <s v="January"/>
    <n v="12"/>
    <n v="3959"/>
    <n v="9"/>
    <n v="4"/>
    <s v="No"/>
  </r>
  <r>
    <s v="RM331"/>
    <n v="43"/>
    <x v="2"/>
    <x v="1"/>
    <s v="Travel_Frequently"/>
    <n v="559"/>
    <x v="0"/>
    <x v="1"/>
    <x v="3"/>
    <x v="0"/>
    <n v="1"/>
    <n v="448"/>
    <x v="0"/>
    <x v="1"/>
    <n v="82"/>
    <n v="2"/>
    <x v="1"/>
    <x v="0"/>
    <x v="0"/>
    <x v="1"/>
    <x v="1015"/>
    <x v="1"/>
    <n v="6227"/>
    <n v="1"/>
    <s v="Y"/>
    <s v="No"/>
    <n v="11"/>
    <x v="1"/>
    <n v="2"/>
    <n v="80"/>
    <n v="1"/>
    <n v="9"/>
    <n v="3"/>
    <x v="1"/>
    <n v="0"/>
    <n v="0"/>
    <d v="2026-01-11T00:00:00"/>
    <x v="0"/>
    <s v="2026"/>
    <s v="January"/>
    <n v="35"/>
    <n v="10599"/>
    <n v="1"/>
    <n v="0"/>
    <s v="No"/>
  </r>
  <r>
    <s v="RM334"/>
    <n v="43"/>
    <x v="2"/>
    <x v="1"/>
    <s v="Travel_Rarely"/>
    <n v="1001"/>
    <x v="0"/>
    <x v="17"/>
    <x v="0"/>
    <x v="0"/>
    <n v="1"/>
    <n v="451"/>
    <x v="0"/>
    <x v="1"/>
    <n v="43"/>
    <n v="3"/>
    <x v="2"/>
    <x v="6"/>
    <x v="3"/>
    <x v="2"/>
    <x v="1016"/>
    <x v="1"/>
    <n v="9262"/>
    <n v="8"/>
    <s v="Y"/>
    <s v="No"/>
    <n v="16"/>
    <x v="1"/>
    <n v="1"/>
    <n v="80"/>
    <n v="1"/>
    <n v="10"/>
    <n v="1"/>
    <x v="3"/>
    <n v="0"/>
    <n v="0"/>
    <d v="2026-01-12T00:00:00"/>
    <x v="21"/>
    <s v="2026"/>
    <s v="January"/>
    <n v="4"/>
    <n v="19015"/>
    <n v="0"/>
    <n v="0"/>
    <s v="No"/>
  </r>
  <r>
    <s v="RM391"/>
    <n v="43"/>
    <x v="2"/>
    <x v="1"/>
    <s v="Travel_Rarely"/>
    <n v="982"/>
    <x v="0"/>
    <x v="15"/>
    <x v="0"/>
    <x v="0"/>
    <n v="1"/>
    <n v="520"/>
    <x v="3"/>
    <x v="0"/>
    <n v="59"/>
    <n v="2"/>
    <x v="3"/>
    <x v="7"/>
    <x v="1"/>
    <x v="1"/>
    <x v="1017"/>
    <x v="2"/>
    <n v="4345"/>
    <n v="1"/>
    <s v="Y"/>
    <s v="No"/>
    <n v="11"/>
    <x v="1"/>
    <n v="3"/>
    <n v="80"/>
    <n v="1"/>
    <n v="25"/>
    <n v="3"/>
    <x v="0"/>
    <n v="3"/>
    <n v="9"/>
    <d v="2026-01-13T00:00:00"/>
    <x v="41"/>
    <s v="2026"/>
    <s v="January"/>
    <n v="8"/>
    <n v="12082"/>
    <n v="5"/>
    <n v="5"/>
    <s v="Yes"/>
  </r>
  <r>
    <s v="RM396"/>
    <n v="43"/>
    <x v="2"/>
    <x v="1"/>
    <s v="Travel_Frequently"/>
    <n v="313"/>
    <x v="0"/>
    <x v="8"/>
    <x v="0"/>
    <x v="1"/>
    <n v="1"/>
    <n v="525"/>
    <x v="1"/>
    <x v="0"/>
    <n v="61"/>
    <n v="3"/>
    <x v="0"/>
    <x v="0"/>
    <x v="2"/>
    <x v="2"/>
    <x v="653"/>
    <x v="0"/>
    <n v="15238"/>
    <n v="7"/>
    <s v="Y"/>
    <s v="No"/>
    <n v="20"/>
    <x v="2"/>
    <n v="1"/>
    <n v="80"/>
    <n v="1"/>
    <n v="8"/>
    <n v="1"/>
    <x v="0"/>
    <n v="1"/>
    <n v="2"/>
    <d v="2026-01-14T00:00:00"/>
    <x v="14"/>
    <s v="2026"/>
    <s v="January"/>
    <n v="26"/>
    <n v="16828"/>
    <n v="15"/>
    <n v="9"/>
    <s v="No"/>
  </r>
  <r>
    <s v="RM397"/>
    <n v="43"/>
    <x v="2"/>
    <x v="0"/>
    <s v="Travel_Rarely"/>
    <n v="1473"/>
    <x v="0"/>
    <x v="3"/>
    <x v="3"/>
    <x v="4"/>
    <n v="1"/>
    <n v="526"/>
    <x v="0"/>
    <x v="1"/>
    <n v="74"/>
    <n v="3"/>
    <x v="1"/>
    <x v="6"/>
    <x v="0"/>
    <x v="1"/>
    <x v="1018"/>
    <x v="0"/>
    <n v="2227"/>
    <n v="4"/>
    <s v="Y"/>
    <s v="Yes"/>
    <n v="14"/>
    <x v="1"/>
    <n v="4"/>
    <n v="80"/>
    <n v="0"/>
    <n v="8"/>
    <n v="3"/>
    <x v="0"/>
    <n v="0"/>
    <n v="2"/>
    <d v="2026-01-15T00:00:00"/>
    <x v="16"/>
    <s v="2026"/>
    <s v="January"/>
    <n v="32"/>
    <n v="15565"/>
    <n v="4"/>
    <n v="2"/>
    <s v="No"/>
  </r>
  <r>
    <s v="RM490"/>
    <n v="43"/>
    <x v="2"/>
    <x v="1"/>
    <s v="Travel_Rarely"/>
    <n v="782"/>
    <x v="0"/>
    <x v="11"/>
    <x v="3"/>
    <x v="4"/>
    <n v="1"/>
    <n v="661"/>
    <x v="2"/>
    <x v="0"/>
    <n v="50"/>
    <n v="2"/>
    <x v="3"/>
    <x v="7"/>
    <x v="2"/>
    <x v="1"/>
    <x v="1019"/>
    <x v="3"/>
    <n v="2671"/>
    <n v="4"/>
    <s v="Y"/>
    <s v="Yes"/>
    <n v="14"/>
    <x v="1"/>
    <n v="3"/>
    <n v="80"/>
    <n v="1"/>
    <n v="21"/>
    <n v="3"/>
    <x v="3"/>
    <n v="0"/>
    <n v="0"/>
    <d v="2026-01-16T00:00:00"/>
    <x v="30"/>
    <s v="2026"/>
    <s v="January"/>
    <n v="32"/>
    <n v="20939"/>
    <n v="30"/>
    <n v="0"/>
    <s v="No"/>
  </r>
  <r>
    <s v="RM492"/>
    <n v="43"/>
    <x v="2"/>
    <x v="1"/>
    <s v="Travel_Frequently"/>
    <n v="1001"/>
    <x v="0"/>
    <x v="9"/>
    <x v="4"/>
    <x v="1"/>
    <n v="1"/>
    <n v="663"/>
    <x v="1"/>
    <x v="0"/>
    <n v="72"/>
    <n v="3"/>
    <x v="1"/>
    <x v="0"/>
    <x v="0"/>
    <x v="1"/>
    <x v="1020"/>
    <x v="1"/>
    <n v="19627"/>
    <n v="3"/>
    <s v="Y"/>
    <s v="Yes"/>
    <n v="13"/>
    <x v="1"/>
    <n v="2"/>
    <n v="80"/>
    <n v="1"/>
    <n v="10"/>
    <n v="3"/>
    <x v="0"/>
    <n v="4"/>
    <n v="7"/>
    <d v="2026-01-17T00:00:00"/>
    <x v="13"/>
    <s v="2026"/>
    <s v="January"/>
    <n v="8"/>
    <n v="10250"/>
    <n v="1"/>
    <n v="1"/>
    <s v="No"/>
  </r>
  <r>
    <s v="RM549"/>
    <n v="43"/>
    <x v="2"/>
    <x v="1"/>
    <s v="Travel_Frequently"/>
    <n v="775"/>
    <x v="1"/>
    <x v="14"/>
    <x v="0"/>
    <x v="0"/>
    <n v="1"/>
    <n v="754"/>
    <x v="1"/>
    <x v="0"/>
    <n v="47"/>
    <n v="2"/>
    <x v="1"/>
    <x v="5"/>
    <x v="2"/>
    <x v="2"/>
    <x v="1021"/>
    <x v="1"/>
    <n v="23683"/>
    <n v="3"/>
    <s v="Y"/>
    <s v="No"/>
    <n v="18"/>
    <x v="1"/>
    <n v="3"/>
    <n v="80"/>
    <n v="1"/>
    <n v="7"/>
    <n v="5"/>
    <x v="0"/>
    <n v="2"/>
    <n v="2"/>
    <d v="2026-01-18T00:00:00"/>
    <x v="1"/>
    <s v="2026"/>
    <s v="January"/>
    <n v="19"/>
    <n v="8721"/>
    <n v="11"/>
    <n v="8"/>
    <s v="No"/>
  </r>
  <r>
    <s v="RM610"/>
    <n v="43"/>
    <x v="2"/>
    <x v="1"/>
    <s v="Travel_Rarely"/>
    <n v="589"/>
    <x v="0"/>
    <x v="5"/>
    <x v="1"/>
    <x v="0"/>
    <n v="1"/>
    <n v="843"/>
    <x v="2"/>
    <x v="0"/>
    <n v="94"/>
    <n v="3"/>
    <x v="3"/>
    <x v="7"/>
    <x v="3"/>
    <x v="2"/>
    <x v="1022"/>
    <x v="3"/>
    <n v="5200"/>
    <n v="6"/>
    <s v="Y"/>
    <s v="No"/>
    <n v="24"/>
    <x v="2"/>
    <n v="3"/>
    <n v="80"/>
    <n v="1"/>
    <n v="22"/>
    <n v="3"/>
    <x v="0"/>
    <n v="1"/>
    <n v="0"/>
    <d v="2026-01-19T00:00:00"/>
    <x v="1"/>
    <s v="2026"/>
    <s v="January"/>
    <n v="25"/>
    <n v="22858"/>
    <n v="21"/>
    <n v="3"/>
    <s v="Yes"/>
  </r>
  <r>
    <s v="RM651"/>
    <n v="43"/>
    <x v="2"/>
    <x v="1"/>
    <s v="Travel_Frequently"/>
    <n v="422"/>
    <x v="0"/>
    <x v="4"/>
    <x v="0"/>
    <x v="0"/>
    <n v="1"/>
    <n v="902"/>
    <x v="1"/>
    <x v="1"/>
    <n v="33"/>
    <n v="3"/>
    <x v="1"/>
    <x v="6"/>
    <x v="2"/>
    <x v="2"/>
    <x v="727"/>
    <x v="1"/>
    <n v="21782"/>
    <n v="4"/>
    <s v="Y"/>
    <s v="No"/>
    <n v="13"/>
    <x v="1"/>
    <n v="2"/>
    <n v="80"/>
    <n v="1"/>
    <n v="12"/>
    <n v="2"/>
    <x v="3"/>
    <n v="2"/>
    <n v="2"/>
    <d v="2026-01-20T00:00:00"/>
    <x v="22"/>
    <s v="2026"/>
    <s v="January"/>
    <n v="0"/>
    <n v="21441"/>
    <n v="0"/>
    <n v="0"/>
    <s v="No"/>
  </r>
  <r>
    <s v="RM662"/>
    <n v="43"/>
    <x v="2"/>
    <x v="1"/>
    <s v="Travel_Rarely"/>
    <n v="177"/>
    <x v="0"/>
    <x v="3"/>
    <x v="0"/>
    <x v="0"/>
    <n v="1"/>
    <n v="920"/>
    <x v="3"/>
    <x v="1"/>
    <n v="55"/>
    <n v="3"/>
    <x v="1"/>
    <x v="4"/>
    <x v="1"/>
    <x v="1"/>
    <x v="1023"/>
    <x v="0"/>
    <n v="23814"/>
    <n v="4"/>
    <s v="Y"/>
    <s v="No"/>
    <n v="21"/>
    <x v="2"/>
    <n v="3"/>
    <n v="80"/>
    <n v="1"/>
    <n v="4"/>
    <n v="2"/>
    <x v="1"/>
    <n v="0"/>
    <n v="0"/>
    <d v="2026-01-21T00:00:00"/>
    <x v="13"/>
    <s v="2026"/>
    <s v="January"/>
    <n v="1"/>
    <n v="17020"/>
    <n v="1"/>
    <n v="1"/>
    <s v="No"/>
  </r>
  <r>
    <s v="RM776"/>
    <n v="43"/>
    <x v="2"/>
    <x v="1"/>
    <s v="Travel_Rarely"/>
    <n v="415"/>
    <x v="1"/>
    <x v="10"/>
    <x v="0"/>
    <x v="1"/>
    <n v="1"/>
    <n v="1076"/>
    <x v="0"/>
    <x v="0"/>
    <n v="79"/>
    <n v="2"/>
    <x v="2"/>
    <x v="5"/>
    <x v="2"/>
    <x v="1"/>
    <x v="1024"/>
    <x v="2"/>
    <n v="5268"/>
    <n v="5"/>
    <s v="Y"/>
    <s v="No"/>
    <n v="13"/>
    <x v="1"/>
    <n v="3"/>
    <n v="80"/>
    <n v="1"/>
    <n v="18"/>
    <n v="5"/>
    <x v="0"/>
    <n v="0"/>
    <n v="0"/>
    <d v="2026-01-22T00:00:00"/>
    <x v="13"/>
    <s v="2026"/>
    <s v="January"/>
    <n v="10"/>
    <n v="14479"/>
    <n v="5"/>
    <n v="5"/>
    <s v="No"/>
  </r>
  <r>
    <s v="RM813"/>
    <n v="43"/>
    <x v="2"/>
    <x v="1"/>
    <s v="Travel_Frequently"/>
    <n v="1082"/>
    <x v="0"/>
    <x v="28"/>
    <x v="0"/>
    <x v="0"/>
    <n v="1"/>
    <n v="1126"/>
    <x v="0"/>
    <x v="1"/>
    <n v="83"/>
    <n v="3"/>
    <x v="2"/>
    <x v="4"/>
    <x v="3"/>
    <x v="2"/>
    <x v="1025"/>
    <x v="2"/>
    <n v="11535"/>
    <n v="8"/>
    <s v="Y"/>
    <s v="No"/>
    <n v="11"/>
    <x v="1"/>
    <n v="3"/>
    <n v="80"/>
    <n v="1"/>
    <n v="18"/>
    <n v="1"/>
    <x v="0"/>
    <n v="0"/>
    <n v="1"/>
    <d v="2026-01-23T00:00:00"/>
    <x v="21"/>
    <s v="2026"/>
    <s v="January"/>
    <n v="11"/>
    <n v="13827"/>
    <n v="8"/>
    <n v="8"/>
    <s v="No"/>
  </r>
  <r>
    <s v="RM850"/>
    <n v="43"/>
    <x v="2"/>
    <x v="0"/>
    <s v="Travel_Rarely"/>
    <n v="1372"/>
    <x v="1"/>
    <x v="9"/>
    <x v="0"/>
    <x v="2"/>
    <n v="1"/>
    <n v="1188"/>
    <x v="3"/>
    <x v="1"/>
    <n v="85"/>
    <n v="1"/>
    <x v="1"/>
    <x v="5"/>
    <x v="0"/>
    <x v="0"/>
    <x v="604"/>
    <x v="1"/>
    <n v="9489"/>
    <n v="8"/>
    <s v="Y"/>
    <s v="No"/>
    <n v="13"/>
    <x v="1"/>
    <n v="2"/>
    <n v="80"/>
    <n v="0"/>
    <n v="7"/>
    <n v="2"/>
    <x v="3"/>
    <n v="1"/>
    <n v="3"/>
    <d v="2026-01-24T00:00:00"/>
    <x v="0"/>
    <s v="2026"/>
    <s v="January"/>
    <n v="25"/>
    <n v="17671"/>
    <n v="24"/>
    <n v="2"/>
    <s v="Yes"/>
  </r>
  <r>
    <s v="RM899"/>
    <n v="43"/>
    <x v="2"/>
    <x v="1"/>
    <s v="Travel_Rarely"/>
    <n v="920"/>
    <x v="0"/>
    <x v="0"/>
    <x v="0"/>
    <x v="0"/>
    <n v="1"/>
    <n v="1255"/>
    <x v="0"/>
    <x v="0"/>
    <n v="96"/>
    <n v="1"/>
    <x v="4"/>
    <x v="7"/>
    <x v="2"/>
    <x v="2"/>
    <x v="1026"/>
    <x v="3"/>
    <n v="18625"/>
    <n v="3"/>
    <s v="Y"/>
    <s v="No"/>
    <n v="14"/>
    <x v="1"/>
    <n v="2"/>
    <n v="80"/>
    <n v="1"/>
    <n v="25"/>
    <n v="2"/>
    <x v="0"/>
    <n v="0"/>
    <n v="7"/>
    <d v="2026-01-25T00:00:00"/>
    <x v="17"/>
    <s v="2026"/>
    <s v="January"/>
    <n v="18"/>
    <n v="4344"/>
    <n v="0"/>
    <n v="0"/>
    <s v="No"/>
  </r>
  <r>
    <s v="RM927"/>
    <n v="43"/>
    <x v="2"/>
    <x v="1"/>
    <s v="Travel_Rarely"/>
    <n v="531"/>
    <x v="1"/>
    <x v="12"/>
    <x v="3"/>
    <x v="2"/>
    <n v="1"/>
    <n v="1293"/>
    <x v="1"/>
    <x v="1"/>
    <n v="56"/>
    <n v="2"/>
    <x v="2"/>
    <x v="5"/>
    <x v="2"/>
    <x v="0"/>
    <x v="1027"/>
    <x v="2"/>
    <n v="20364"/>
    <n v="3"/>
    <s v="Y"/>
    <s v="No"/>
    <n v="14"/>
    <x v="1"/>
    <n v="4"/>
    <n v="80"/>
    <n v="0"/>
    <n v="23"/>
    <n v="3"/>
    <x v="1"/>
    <n v="15"/>
    <n v="17"/>
    <d v="2026-01-26T00:00:00"/>
    <x v="33"/>
    <s v="2026"/>
    <s v="January"/>
    <n v="9"/>
    <n v="15566"/>
    <n v="2"/>
    <n v="2"/>
    <s v="No"/>
  </r>
  <r>
    <s v="RM996"/>
    <n v="43"/>
    <x v="2"/>
    <x v="0"/>
    <s v="Travel_Rarely"/>
    <n v="930"/>
    <x v="0"/>
    <x v="11"/>
    <x v="0"/>
    <x v="1"/>
    <n v="1"/>
    <n v="1402"/>
    <x v="3"/>
    <x v="1"/>
    <n v="73"/>
    <n v="2"/>
    <x v="1"/>
    <x v="2"/>
    <x v="0"/>
    <x v="0"/>
    <x v="1028"/>
    <x v="0"/>
    <n v="20003"/>
    <n v="1"/>
    <s v="Y"/>
    <s v="Yes"/>
    <n v="14"/>
    <x v="1"/>
    <n v="1"/>
    <n v="80"/>
    <n v="0"/>
    <n v="20"/>
    <n v="3"/>
    <x v="2"/>
    <n v="1"/>
    <n v="8"/>
    <d v="2026-01-27T00:00:00"/>
    <x v="21"/>
    <s v="2026"/>
    <s v="January"/>
    <n v="2"/>
    <n v="11832"/>
    <n v="1"/>
    <n v="1"/>
    <s v="No"/>
  </r>
  <r>
    <s v="RM1134"/>
    <n v="43"/>
    <x v="2"/>
    <x v="1"/>
    <s v="Travel_Rarely"/>
    <n v="990"/>
    <x v="0"/>
    <x v="28"/>
    <x v="0"/>
    <x v="3"/>
    <n v="1"/>
    <n v="1599"/>
    <x v="1"/>
    <x v="0"/>
    <n v="87"/>
    <n v="4"/>
    <x v="0"/>
    <x v="0"/>
    <x v="1"/>
    <x v="1"/>
    <x v="885"/>
    <x v="0"/>
    <n v="5855"/>
    <n v="5"/>
    <s v="Y"/>
    <s v="No"/>
    <n v="12"/>
    <x v="1"/>
    <n v="3"/>
    <n v="80"/>
    <n v="1"/>
    <n v="8"/>
    <n v="0"/>
    <x v="0"/>
    <n v="0"/>
    <n v="2"/>
    <d v="2026-01-28T00:00:00"/>
    <x v="10"/>
    <s v="2026"/>
    <s v="January"/>
    <n v="5"/>
    <n v="6381"/>
    <n v="5"/>
    <n v="5"/>
    <s v="Yes"/>
  </r>
  <r>
    <s v="RM1186"/>
    <n v="43"/>
    <x v="2"/>
    <x v="1"/>
    <s v="Travel_Rarely"/>
    <n v="1291"/>
    <x v="0"/>
    <x v="14"/>
    <x v="1"/>
    <x v="0"/>
    <n v="1"/>
    <n v="1666"/>
    <x v="0"/>
    <x v="0"/>
    <n v="65"/>
    <n v="2"/>
    <x v="3"/>
    <x v="7"/>
    <x v="0"/>
    <x v="2"/>
    <x v="1029"/>
    <x v="3"/>
    <n v="3525"/>
    <n v="1"/>
    <s v="Y"/>
    <s v="No"/>
    <n v="24"/>
    <x v="2"/>
    <n v="1"/>
    <n v="80"/>
    <n v="1"/>
    <n v="14"/>
    <n v="3"/>
    <x v="0"/>
    <n v="6"/>
    <n v="11"/>
    <d v="2026-01-29T00:00:00"/>
    <x v="11"/>
    <s v="2026"/>
    <s v="January"/>
    <n v="4"/>
    <n v="19597"/>
    <n v="2"/>
    <n v="0"/>
    <s v="No"/>
  </r>
  <r>
    <s v="RM1217"/>
    <n v="43"/>
    <x v="2"/>
    <x v="1"/>
    <s v="Travel_Rarely"/>
    <n v="1179"/>
    <x v="1"/>
    <x v="7"/>
    <x v="0"/>
    <x v="1"/>
    <n v="1"/>
    <n v="1706"/>
    <x v="1"/>
    <x v="0"/>
    <n v="73"/>
    <n v="3"/>
    <x v="1"/>
    <x v="5"/>
    <x v="2"/>
    <x v="2"/>
    <x v="1030"/>
    <x v="1"/>
    <n v="6069"/>
    <n v="1"/>
    <s v="Y"/>
    <s v="Yes"/>
    <n v="17"/>
    <x v="1"/>
    <n v="1"/>
    <n v="80"/>
    <n v="1"/>
    <n v="10"/>
    <n v="3"/>
    <x v="0"/>
    <n v="8"/>
    <n v="8"/>
    <d v="2026-01-30T00:00:00"/>
    <x v="0"/>
    <s v="2026"/>
    <s v="January"/>
    <n v="15"/>
    <n v="13529"/>
    <n v="6"/>
    <n v="6"/>
    <s v="Yes"/>
  </r>
  <r>
    <s v="RM1263"/>
    <n v="43"/>
    <x v="2"/>
    <x v="0"/>
    <s v="Travel_Frequently"/>
    <n v="807"/>
    <x v="0"/>
    <x v="24"/>
    <x v="0"/>
    <x v="3"/>
    <n v="1"/>
    <n v="1767"/>
    <x v="0"/>
    <x v="0"/>
    <n v="38"/>
    <n v="2"/>
    <x v="0"/>
    <x v="2"/>
    <x v="0"/>
    <x v="2"/>
    <x v="1031"/>
    <x v="0"/>
    <n v="15587"/>
    <n v="9"/>
    <s v="Y"/>
    <s v="Yes"/>
    <n v="16"/>
    <x v="1"/>
    <n v="4"/>
    <n v="80"/>
    <n v="1"/>
    <n v="6"/>
    <n v="4"/>
    <x v="0"/>
    <n v="0"/>
    <n v="0"/>
    <d v="2026-01-31T00:00:00"/>
    <x v="28"/>
    <s v="2026"/>
    <s v="January"/>
    <n v="2"/>
    <n v="12817"/>
    <n v="0"/>
    <n v="0"/>
    <s v="Yes"/>
  </r>
  <r>
    <s v="RM1270"/>
    <n v="43"/>
    <x v="2"/>
    <x v="1"/>
    <s v="Travel_Rarely"/>
    <n v="244"/>
    <x v="3"/>
    <x v="7"/>
    <x v="0"/>
    <x v="0"/>
    <n v="1"/>
    <n v="1778"/>
    <x v="2"/>
    <x v="0"/>
    <n v="97"/>
    <n v="3"/>
    <x v="0"/>
    <x v="3"/>
    <x v="2"/>
    <x v="0"/>
    <x v="1032"/>
    <x v="0"/>
    <n v="5033"/>
    <n v="0"/>
    <s v="Y"/>
    <s v="No"/>
    <n v="13"/>
    <x v="1"/>
    <n v="2"/>
    <n v="80"/>
    <n v="0"/>
    <n v="10"/>
    <n v="5"/>
    <x v="0"/>
    <n v="1"/>
    <n v="8"/>
    <d v="2026-02-01T00:00:00"/>
    <x v="11"/>
    <s v="2026"/>
    <s v="February"/>
    <n v="14"/>
    <n v="3121"/>
    <n v="14"/>
    <n v="6"/>
    <s v="No"/>
  </r>
  <r>
    <s v="RM1294"/>
    <n v="43"/>
    <x v="2"/>
    <x v="1"/>
    <s v="Non-Travel"/>
    <n v="343"/>
    <x v="0"/>
    <x v="9"/>
    <x v="0"/>
    <x v="0"/>
    <n v="1"/>
    <n v="1813"/>
    <x v="3"/>
    <x v="0"/>
    <n v="52"/>
    <n v="3"/>
    <x v="0"/>
    <x v="2"/>
    <x v="0"/>
    <x v="0"/>
    <x v="1033"/>
    <x v="0"/>
    <n v="24978"/>
    <n v="4"/>
    <s v="Y"/>
    <s v="No"/>
    <n v="13"/>
    <x v="1"/>
    <n v="3"/>
    <n v="80"/>
    <n v="0"/>
    <n v="7"/>
    <n v="2"/>
    <x v="3"/>
    <n v="1"/>
    <n v="2"/>
    <d v="2026-02-02T00:00:00"/>
    <x v="3"/>
    <s v="2026"/>
    <s v="February"/>
    <n v="11"/>
    <n v="18486"/>
    <n v="1"/>
    <n v="1"/>
    <s v="No"/>
  </r>
  <r>
    <s v="RM1317"/>
    <n v="43"/>
    <x v="2"/>
    <x v="1"/>
    <s v="Travel_Frequently"/>
    <n v="1422"/>
    <x v="1"/>
    <x v="7"/>
    <x v="3"/>
    <x v="0"/>
    <n v="1"/>
    <n v="1849"/>
    <x v="3"/>
    <x v="0"/>
    <n v="92"/>
    <n v="3"/>
    <x v="1"/>
    <x v="5"/>
    <x v="2"/>
    <x v="2"/>
    <x v="1034"/>
    <x v="1"/>
    <n v="19246"/>
    <n v="1"/>
    <s v="Y"/>
    <s v="No"/>
    <n v="20"/>
    <x v="2"/>
    <n v="3"/>
    <n v="80"/>
    <n v="1"/>
    <n v="7"/>
    <n v="5"/>
    <x v="0"/>
    <n v="7"/>
    <n v="7"/>
    <d v="2026-02-03T00:00:00"/>
    <x v="30"/>
    <s v="2026"/>
    <s v="February"/>
    <n v="21"/>
    <n v="16858"/>
    <n v="11"/>
    <n v="9"/>
    <s v="No"/>
  </r>
  <r>
    <s v="RM1331"/>
    <n v="43"/>
    <x v="2"/>
    <x v="1"/>
    <s v="Travel_Rarely"/>
    <n v="823"/>
    <x v="0"/>
    <x v="11"/>
    <x v="0"/>
    <x v="1"/>
    <n v="1"/>
    <n v="1866"/>
    <x v="3"/>
    <x v="1"/>
    <n v="81"/>
    <n v="2"/>
    <x v="4"/>
    <x v="8"/>
    <x v="0"/>
    <x v="2"/>
    <x v="1035"/>
    <x v="3"/>
    <n v="22539"/>
    <n v="7"/>
    <s v="Y"/>
    <s v="No"/>
    <n v="13"/>
    <x v="1"/>
    <n v="4"/>
    <n v="80"/>
    <n v="0"/>
    <n v="21"/>
    <n v="2"/>
    <x v="0"/>
    <n v="6"/>
    <n v="14"/>
    <d v="2026-02-04T00:00:00"/>
    <x v="15"/>
    <s v="2026"/>
    <s v="February"/>
    <n v="13"/>
    <n v="13630"/>
    <n v="12"/>
    <n v="4"/>
    <s v="No"/>
  </r>
  <r>
    <s v="RM1400"/>
    <n v="43"/>
    <x v="2"/>
    <x v="1"/>
    <s v="Travel_Rarely"/>
    <n v="574"/>
    <x v="0"/>
    <x v="13"/>
    <x v="0"/>
    <x v="0"/>
    <n v="1"/>
    <n v="1971"/>
    <x v="3"/>
    <x v="0"/>
    <n v="30"/>
    <n v="3"/>
    <x v="2"/>
    <x v="6"/>
    <x v="0"/>
    <x v="2"/>
    <x v="1036"/>
    <x v="1"/>
    <n v="16873"/>
    <n v="1"/>
    <s v="Y"/>
    <s v="No"/>
    <n v="17"/>
    <x v="1"/>
    <n v="2"/>
    <n v="80"/>
    <n v="1"/>
    <n v="10"/>
    <n v="1"/>
    <x v="0"/>
    <n v="0"/>
    <n v="9"/>
    <d v="2026-02-05T00:00:00"/>
    <x v="42"/>
    <s v="2026"/>
    <s v="February"/>
    <n v="2"/>
    <n v="8674"/>
    <n v="2"/>
    <n v="1"/>
    <s v="No"/>
  </r>
  <r>
    <s v="RM029"/>
    <n v="44"/>
    <x v="2"/>
    <x v="1"/>
    <s v="Travel_Rarely"/>
    <n v="477"/>
    <x v="0"/>
    <x v="17"/>
    <x v="3"/>
    <x v="1"/>
    <n v="1"/>
    <n v="36"/>
    <x v="3"/>
    <x v="1"/>
    <n v="42"/>
    <n v="2"/>
    <x v="2"/>
    <x v="6"/>
    <x v="2"/>
    <x v="2"/>
    <x v="1037"/>
    <x v="2"/>
    <n v="2094"/>
    <n v="3"/>
    <s v="Y"/>
    <s v="No"/>
    <n v="14"/>
    <x v="1"/>
    <n v="4"/>
    <n v="80"/>
    <n v="1"/>
    <n v="24"/>
    <n v="4"/>
    <x v="0"/>
    <n v="5"/>
    <m/>
    <d v="2026-02-06T00:00:00"/>
    <x v="3"/>
    <s v="2026"/>
    <s v="February"/>
    <n v="14"/>
    <n v="5178"/>
    <n v="7"/>
    <n v="6"/>
    <s v="Yes"/>
  </r>
  <r>
    <s v="RM032"/>
    <n v="44"/>
    <x v="2"/>
    <x v="1"/>
    <s v="Travel_Rarely"/>
    <n v="1459"/>
    <x v="0"/>
    <x v="1"/>
    <x v="3"/>
    <x v="4"/>
    <n v="1"/>
    <n v="40"/>
    <x v="1"/>
    <x v="0"/>
    <n v="41"/>
    <n v="3"/>
    <x v="1"/>
    <x v="6"/>
    <x v="2"/>
    <x v="2"/>
    <x v="1038"/>
    <x v="1"/>
    <n v="19121"/>
    <n v="2"/>
    <s v="Y"/>
    <s v="Yes"/>
    <n v="13"/>
    <x v="1"/>
    <n v="4"/>
    <n v="80"/>
    <n v="0"/>
    <n v="9"/>
    <n v="5"/>
    <x v="1"/>
    <n v="1"/>
    <n v="3"/>
    <d v="2026-02-07T00:00:00"/>
    <x v="6"/>
    <s v="2026"/>
    <s v="February"/>
    <n v="2"/>
    <n v="5519"/>
    <n v="0"/>
    <n v="0"/>
    <s v="Yes"/>
  </r>
  <r>
    <s v="RM053"/>
    <n v="44"/>
    <x v="2"/>
    <x v="0"/>
    <s v="Travel_Rarely"/>
    <n v="1488"/>
    <x v="1"/>
    <x v="4"/>
    <x v="4"/>
    <x v="2"/>
    <n v="1"/>
    <n v="68"/>
    <x v="2"/>
    <x v="1"/>
    <n v="75"/>
    <n v="3"/>
    <x v="1"/>
    <x v="5"/>
    <x v="3"/>
    <x v="1"/>
    <x v="1039"/>
    <x v="1"/>
    <n v="4009"/>
    <n v="5"/>
    <s v="Y"/>
    <s v="Yes"/>
    <n v="21"/>
    <x v="2"/>
    <n v="3"/>
    <n v="80"/>
    <n v="1"/>
    <n v="9"/>
    <n v="2"/>
    <x v="3"/>
    <n v="1"/>
    <n v="3"/>
    <d v="2026-02-08T00:00:00"/>
    <x v="5"/>
    <s v="2026"/>
    <s v="February"/>
    <n v="26"/>
    <n v="24634"/>
    <n v="1"/>
    <n v="1"/>
    <s v="No"/>
  </r>
  <r>
    <s v="RM100"/>
    <n v="44"/>
    <x v="2"/>
    <x v="1"/>
    <s v="Non-Travel"/>
    <n v="489"/>
    <x v="0"/>
    <x v="23"/>
    <x v="0"/>
    <x v="1"/>
    <n v="1"/>
    <n v="132"/>
    <x v="2"/>
    <x v="0"/>
    <n v="67"/>
    <n v="3"/>
    <x v="1"/>
    <x v="0"/>
    <x v="1"/>
    <x v="2"/>
    <x v="141"/>
    <x v="0"/>
    <n v="25043"/>
    <n v="4"/>
    <s v="Y"/>
    <s v="No"/>
    <n v="12"/>
    <x v="1"/>
    <n v="3"/>
    <n v="80"/>
    <n v="1"/>
    <n v="17"/>
    <n v="3"/>
    <x v="1"/>
    <n v="1"/>
    <n v="2"/>
    <d v="2026-02-09T00:00:00"/>
    <x v="41"/>
    <s v="2026"/>
    <s v="February"/>
    <n v="27"/>
    <n v="6382"/>
    <n v="27"/>
    <n v="10"/>
    <s v="No"/>
  </r>
  <r>
    <s v="RM287"/>
    <n v="44"/>
    <x v="2"/>
    <x v="0"/>
    <s v="Travel_Frequently"/>
    <n v="920"/>
    <x v="0"/>
    <x v="22"/>
    <x v="0"/>
    <x v="0"/>
    <n v="1"/>
    <n v="392"/>
    <x v="1"/>
    <x v="0"/>
    <n v="43"/>
    <n v="3"/>
    <x v="0"/>
    <x v="0"/>
    <x v="0"/>
    <x v="1"/>
    <x v="1040"/>
    <x v="0"/>
    <n v="19920"/>
    <n v="3"/>
    <s v="Y"/>
    <s v="Yes"/>
    <n v="22"/>
    <x v="2"/>
    <n v="4"/>
    <n v="80"/>
    <n v="1"/>
    <n v="19"/>
    <n v="0"/>
    <x v="2"/>
    <n v="0"/>
    <n v="0"/>
    <d v="2026-02-10T00:00:00"/>
    <x v="13"/>
    <s v="2026"/>
    <s v="February"/>
    <n v="2"/>
    <n v="15700"/>
    <n v="1"/>
    <n v="1"/>
    <s v="Yes"/>
  </r>
  <r>
    <s v="RM494"/>
    <n v="44"/>
    <x v="2"/>
    <x v="1"/>
    <s v="Travel_Rarely"/>
    <n v="1112"/>
    <x v="3"/>
    <x v="4"/>
    <x v="3"/>
    <x v="0"/>
    <n v="1"/>
    <n v="665"/>
    <x v="3"/>
    <x v="1"/>
    <n v="50"/>
    <n v="2"/>
    <x v="1"/>
    <x v="3"/>
    <x v="0"/>
    <x v="0"/>
    <x v="1041"/>
    <x v="1"/>
    <n v="26894"/>
    <n v="4"/>
    <s v="Y"/>
    <s v="No"/>
    <n v="11"/>
    <x v="1"/>
    <n v="2"/>
    <n v="80"/>
    <n v="0"/>
    <n v="10"/>
    <n v="1"/>
    <x v="1"/>
    <n v="0"/>
    <n v="2"/>
    <d v="2026-02-11T00:00:00"/>
    <x v="19"/>
    <s v="2026"/>
    <s v="February"/>
    <n v="0"/>
    <n v="22264"/>
    <n v="0"/>
    <n v="0"/>
    <s v="No"/>
  </r>
  <r>
    <s v="RM498"/>
    <n v="44"/>
    <x v="2"/>
    <x v="1"/>
    <s v="Travel_Rarely"/>
    <n v="1315"/>
    <x v="0"/>
    <x v="0"/>
    <x v="3"/>
    <x v="4"/>
    <n v="1"/>
    <n v="671"/>
    <x v="1"/>
    <x v="0"/>
    <n v="35"/>
    <n v="3"/>
    <x v="4"/>
    <x v="8"/>
    <x v="2"/>
    <x v="2"/>
    <x v="1042"/>
    <x v="3"/>
    <n v="9358"/>
    <n v="4"/>
    <s v="Y"/>
    <s v="Yes"/>
    <n v="12"/>
    <x v="1"/>
    <n v="1"/>
    <n v="80"/>
    <n v="1"/>
    <n v="26"/>
    <n v="2"/>
    <x v="1"/>
    <n v="0"/>
    <n v="1"/>
    <d v="2026-02-12T00:00:00"/>
    <x v="34"/>
    <s v="2026"/>
    <s v="February"/>
    <n v="24"/>
    <n v="12057"/>
    <n v="3"/>
    <n v="1"/>
    <s v="No"/>
  </r>
  <r>
    <s v="RM544"/>
    <n v="44"/>
    <x v="2"/>
    <x v="1"/>
    <s v="Non-Travel"/>
    <n v="381"/>
    <x v="0"/>
    <x v="22"/>
    <x v="0"/>
    <x v="1"/>
    <n v="1"/>
    <n v="744"/>
    <x v="3"/>
    <x v="0"/>
    <n v="49"/>
    <n v="1"/>
    <x v="0"/>
    <x v="0"/>
    <x v="0"/>
    <x v="0"/>
    <x v="1043"/>
    <x v="0"/>
    <n v="2104"/>
    <n v="2"/>
    <s v="Y"/>
    <s v="No"/>
    <n v="14"/>
    <x v="1"/>
    <n v="3"/>
    <n v="80"/>
    <n v="0"/>
    <n v="9"/>
    <n v="5"/>
    <x v="0"/>
    <n v="1"/>
    <n v="4"/>
    <d v="2026-02-13T00:00:00"/>
    <x v="38"/>
    <s v="2026"/>
    <s v="February"/>
    <n v="0"/>
    <n v="4483"/>
    <n v="0"/>
    <n v="0"/>
    <s v="No"/>
  </r>
  <r>
    <s v="RM618"/>
    <n v="44"/>
    <x v="2"/>
    <x v="1"/>
    <s v="Travel_Rarely"/>
    <n v="625"/>
    <x v="0"/>
    <x v="12"/>
    <x v="0"/>
    <x v="1"/>
    <n v="1"/>
    <n v="852"/>
    <x v="1"/>
    <x v="0"/>
    <n v="50"/>
    <n v="3"/>
    <x v="1"/>
    <x v="6"/>
    <x v="1"/>
    <x v="0"/>
    <x v="1044"/>
    <x v="1"/>
    <n v="5197"/>
    <n v="9"/>
    <s v="Y"/>
    <s v="No"/>
    <n v="12"/>
    <x v="1"/>
    <n v="4"/>
    <n v="80"/>
    <n v="0"/>
    <n v="10"/>
    <n v="2"/>
    <x v="3"/>
    <n v="2"/>
    <n v="3"/>
    <d v="2026-02-14T00:00:00"/>
    <x v="27"/>
    <s v="2026"/>
    <s v="February"/>
    <n v="24"/>
    <n v="18442"/>
    <n v="2"/>
    <n v="1"/>
    <s v="No"/>
  </r>
  <r>
    <s v="RM632"/>
    <n v="44"/>
    <x v="2"/>
    <x v="1"/>
    <s v="Travel_Rarely"/>
    <n v="986"/>
    <x v="0"/>
    <x v="3"/>
    <x v="3"/>
    <x v="0"/>
    <n v="1"/>
    <n v="874"/>
    <x v="3"/>
    <x v="0"/>
    <n v="62"/>
    <n v="4"/>
    <x v="0"/>
    <x v="0"/>
    <x v="2"/>
    <x v="2"/>
    <x v="1045"/>
    <x v="0"/>
    <n v="5044"/>
    <n v="2"/>
    <s v="Y"/>
    <s v="Yes"/>
    <n v="24"/>
    <x v="2"/>
    <n v="3"/>
    <n v="80"/>
    <n v="1"/>
    <n v="10"/>
    <n v="2"/>
    <x v="3"/>
    <n v="0"/>
    <n v="2"/>
    <d v="2026-02-15T00:00:00"/>
    <x v="37"/>
    <s v="2026"/>
    <s v="February"/>
    <n v="15"/>
    <n v="15341"/>
    <n v="11"/>
    <n v="3"/>
    <s v="No"/>
  </r>
  <r>
    <s v="RM659"/>
    <n v="44"/>
    <x v="2"/>
    <x v="1"/>
    <s v="Travel_Rarely"/>
    <n v="661"/>
    <x v="0"/>
    <x v="9"/>
    <x v="1"/>
    <x v="0"/>
    <n v="1"/>
    <n v="913"/>
    <x v="2"/>
    <x v="0"/>
    <n v="61"/>
    <n v="3"/>
    <x v="0"/>
    <x v="2"/>
    <x v="3"/>
    <x v="2"/>
    <x v="642"/>
    <x v="0"/>
    <n v="7508"/>
    <n v="1"/>
    <s v="Y"/>
    <s v="Yes"/>
    <n v="13"/>
    <x v="1"/>
    <n v="4"/>
    <n v="80"/>
    <n v="0"/>
    <n v="8"/>
    <n v="0"/>
    <x v="0"/>
    <n v="7"/>
    <n v="1"/>
    <d v="2026-02-16T00:00:00"/>
    <x v="3"/>
    <s v="2026"/>
    <s v="February"/>
    <n v="4"/>
    <n v="22119"/>
    <n v="2"/>
    <n v="0"/>
    <s v="Yes"/>
  </r>
  <r>
    <s v="RM751"/>
    <n v="44"/>
    <x v="2"/>
    <x v="0"/>
    <s v="Travel_Rarely"/>
    <n v="1448"/>
    <x v="1"/>
    <x v="27"/>
    <x v="0"/>
    <x v="1"/>
    <n v="1"/>
    <n v="1039"/>
    <x v="1"/>
    <x v="1"/>
    <n v="53"/>
    <n v="4"/>
    <x v="3"/>
    <x v="5"/>
    <x v="2"/>
    <x v="2"/>
    <x v="1046"/>
    <x v="2"/>
    <n v="11737"/>
    <n v="3"/>
    <s v="Y"/>
    <s v="Yes"/>
    <n v="18"/>
    <x v="1"/>
    <n v="3"/>
    <n v="80"/>
    <n v="1"/>
    <n v="23"/>
    <n v="2"/>
    <x v="0"/>
    <n v="11"/>
    <n v="11"/>
    <d v="2026-02-17T00:00:00"/>
    <x v="29"/>
    <s v="2026"/>
    <s v="February"/>
    <n v="18"/>
    <n v="12824"/>
    <n v="13"/>
    <n v="8"/>
    <s v="No"/>
  </r>
  <r>
    <s v="RM790"/>
    <n v="44"/>
    <x v="2"/>
    <x v="0"/>
    <s v="Travel_Rarely"/>
    <n v="1376"/>
    <x v="3"/>
    <x v="4"/>
    <x v="1"/>
    <x v="1"/>
    <n v="1"/>
    <n v="1098"/>
    <x v="2"/>
    <x v="0"/>
    <n v="91"/>
    <n v="2"/>
    <x v="2"/>
    <x v="3"/>
    <x v="3"/>
    <x v="2"/>
    <x v="1047"/>
    <x v="2"/>
    <n v="2326"/>
    <n v="9"/>
    <s v="Y"/>
    <s v="No"/>
    <n v="14"/>
    <x v="1"/>
    <n v="4"/>
    <n v="80"/>
    <n v="1"/>
    <n v="24"/>
    <n v="1"/>
    <x v="0"/>
    <n v="3"/>
    <n v="6"/>
    <d v="2026-02-18T00:00:00"/>
    <x v="12"/>
    <s v="2026"/>
    <s v="February"/>
    <n v="10"/>
    <n v="22568"/>
    <n v="8"/>
    <n v="1"/>
    <s v="No"/>
  </r>
  <r>
    <s v="RM858"/>
    <n v="44"/>
    <x v="2"/>
    <x v="0"/>
    <s v="Travel_Rarely"/>
    <n v="1097"/>
    <x v="0"/>
    <x v="1"/>
    <x v="3"/>
    <x v="0"/>
    <n v="1"/>
    <n v="1200"/>
    <x v="0"/>
    <x v="0"/>
    <n v="96"/>
    <n v="3"/>
    <x v="0"/>
    <x v="2"/>
    <x v="0"/>
    <x v="0"/>
    <x v="1003"/>
    <x v="0"/>
    <n v="10826"/>
    <n v="1"/>
    <s v="Y"/>
    <s v="Yes"/>
    <n v="11"/>
    <x v="1"/>
    <n v="3"/>
    <n v="80"/>
    <n v="0"/>
    <n v="6"/>
    <n v="4"/>
    <x v="0"/>
    <n v="0"/>
    <n v="2"/>
    <d v="2026-02-19T00:00:00"/>
    <x v="38"/>
    <s v="2026"/>
    <s v="February"/>
    <n v="0"/>
    <n v="7775"/>
    <n v="0"/>
    <n v="0"/>
    <s v="Yes"/>
  </r>
  <r>
    <s v="RM863"/>
    <n v="44"/>
    <x v="2"/>
    <x v="1"/>
    <s v="Non-Travel"/>
    <n v="111"/>
    <x v="0"/>
    <x v="24"/>
    <x v="0"/>
    <x v="0"/>
    <n v="1"/>
    <n v="1206"/>
    <x v="1"/>
    <x v="0"/>
    <n v="74"/>
    <n v="1"/>
    <x v="0"/>
    <x v="2"/>
    <x v="0"/>
    <x v="0"/>
    <x v="1048"/>
    <x v="0"/>
    <n v="4279"/>
    <n v="2"/>
    <s v="Y"/>
    <s v="No"/>
    <n v="13"/>
    <x v="1"/>
    <n v="4"/>
    <n v="80"/>
    <n v="0"/>
    <n v="6"/>
    <n v="3"/>
    <x v="0"/>
    <n v="0"/>
    <n v="0"/>
    <d v="2026-02-20T00:00:00"/>
    <x v="35"/>
    <s v="2026"/>
    <s v="February"/>
    <n v="17"/>
    <n v="13472"/>
    <n v="4"/>
    <n v="4"/>
    <s v="No"/>
  </r>
  <r>
    <s v="RM876"/>
    <n v="44"/>
    <x v="2"/>
    <x v="1"/>
    <s v="Travel_Rarely"/>
    <n v="200"/>
    <x v="0"/>
    <x v="26"/>
    <x v="3"/>
    <x v="4"/>
    <n v="1"/>
    <n v="1225"/>
    <x v="1"/>
    <x v="0"/>
    <n v="32"/>
    <n v="3"/>
    <x v="1"/>
    <x v="2"/>
    <x v="2"/>
    <x v="0"/>
    <x v="1049"/>
    <x v="0"/>
    <n v="7744"/>
    <n v="1"/>
    <s v="Y"/>
    <s v="No"/>
    <n v="25"/>
    <x v="2"/>
    <n v="2"/>
    <n v="80"/>
    <n v="0"/>
    <n v="20"/>
    <n v="3"/>
    <x v="0"/>
    <n v="13"/>
    <n v="17"/>
    <d v="2026-02-21T00:00:00"/>
    <x v="29"/>
    <s v="2026"/>
    <s v="February"/>
    <n v="5"/>
    <n v="15556"/>
    <n v="5"/>
    <n v="0"/>
    <s v="No"/>
  </r>
  <r>
    <s v="RM892"/>
    <n v="44"/>
    <x v="2"/>
    <x v="1"/>
    <s v="Travel_Rarely"/>
    <n v="1117"/>
    <x v="0"/>
    <x v="7"/>
    <x v="2"/>
    <x v="0"/>
    <n v="1"/>
    <n v="1246"/>
    <x v="3"/>
    <x v="1"/>
    <n v="72"/>
    <n v="4"/>
    <x v="0"/>
    <x v="2"/>
    <x v="2"/>
    <x v="2"/>
    <x v="1050"/>
    <x v="0"/>
    <n v="19982"/>
    <n v="1"/>
    <s v="Y"/>
    <s v="No"/>
    <n v="13"/>
    <x v="1"/>
    <n v="4"/>
    <n v="80"/>
    <n v="1"/>
    <n v="10"/>
    <n v="5"/>
    <x v="0"/>
    <n v="7"/>
    <n v="7"/>
    <d v="2026-02-22T00:00:00"/>
    <x v="10"/>
    <s v="2026"/>
    <s v="February"/>
    <n v="0"/>
    <n v="21173"/>
    <n v="0"/>
    <n v="0"/>
    <s v="No"/>
  </r>
  <r>
    <s v="RM908"/>
    <n v="44"/>
    <x v="2"/>
    <x v="1"/>
    <s v="Travel_Rarely"/>
    <n v="1099"/>
    <x v="1"/>
    <x v="2"/>
    <x v="0"/>
    <x v="2"/>
    <n v="1"/>
    <n v="1267"/>
    <x v="2"/>
    <x v="0"/>
    <n v="88"/>
    <n v="3"/>
    <x v="4"/>
    <x v="8"/>
    <x v="1"/>
    <x v="2"/>
    <x v="1051"/>
    <x v="3"/>
    <n v="8751"/>
    <n v="7"/>
    <s v="Y"/>
    <s v="No"/>
    <n v="11"/>
    <x v="1"/>
    <n v="3"/>
    <n v="80"/>
    <n v="1"/>
    <n v="26"/>
    <n v="5"/>
    <x v="0"/>
    <n v="3"/>
    <n v="10"/>
    <d v="2026-02-23T00:00:00"/>
    <x v="29"/>
    <s v="2026"/>
    <s v="February"/>
    <n v="26"/>
    <n v="14996"/>
    <n v="26"/>
    <n v="15"/>
    <s v="Yes"/>
  </r>
  <r>
    <s v="RM923"/>
    <n v="44"/>
    <x v="2"/>
    <x v="1"/>
    <s v="Travel_Rarely"/>
    <n v="1199"/>
    <x v="0"/>
    <x v="12"/>
    <x v="1"/>
    <x v="0"/>
    <n v="1"/>
    <n v="1288"/>
    <x v="0"/>
    <x v="0"/>
    <n v="92"/>
    <n v="4"/>
    <x v="4"/>
    <x v="8"/>
    <x v="3"/>
    <x v="1"/>
    <x v="1052"/>
    <x v="3"/>
    <n v="17477"/>
    <n v="1"/>
    <s v="Y"/>
    <s v="No"/>
    <n v="14"/>
    <x v="1"/>
    <n v="4"/>
    <n v="80"/>
    <n v="2"/>
    <n v="26"/>
    <n v="4"/>
    <x v="3"/>
    <n v="14"/>
    <n v="13"/>
    <d v="2026-02-24T00:00:00"/>
    <x v="16"/>
    <s v="2026"/>
    <s v="February"/>
    <n v="5"/>
    <n v="23099"/>
    <n v="0"/>
    <n v="0"/>
    <s v="No"/>
  </r>
  <r>
    <s v="RM929"/>
    <n v="44"/>
    <x v="2"/>
    <x v="0"/>
    <s v="Travel_Rarely"/>
    <n v="621"/>
    <x v="0"/>
    <x v="14"/>
    <x v="0"/>
    <x v="1"/>
    <n v="1"/>
    <n v="1295"/>
    <x v="3"/>
    <x v="1"/>
    <n v="73"/>
    <n v="3"/>
    <x v="2"/>
    <x v="6"/>
    <x v="2"/>
    <x v="2"/>
    <x v="1053"/>
    <x v="1"/>
    <n v="14075"/>
    <n v="1"/>
    <s v="Y"/>
    <s v="No"/>
    <n v="11"/>
    <x v="1"/>
    <n v="4"/>
    <n v="80"/>
    <n v="1"/>
    <n v="10"/>
    <n v="2"/>
    <x v="0"/>
    <n v="0"/>
    <n v="5"/>
    <d v="2026-02-25T00:00:00"/>
    <x v="16"/>
    <s v="2026"/>
    <s v="February"/>
    <n v="2"/>
    <n v="11814"/>
    <n v="2"/>
    <n v="0"/>
    <s v="No"/>
  </r>
  <r>
    <s v="RM954"/>
    <n v="44"/>
    <x v="2"/>
    <x v="0"/>
    <s v="Travel_Rarely"/>
    <n v="935"/>
    <x v="0"/>
    <x v="0"/>
    <x v="0"/>
    <x v="0"/>
    <n v="1"/>
    <n v="1333"/>
    <x v="3"/>
    <x v="0"/>
    <n v="89"/>
    <n v="3"/>
    <x v="0"/>
    <x v="0"/>
    <x v="3"/>
    <x v="2"/>
    <x v="292"/>
    <x v="0"/>
    <n v="14669"/>
    <n v="4"/>
    <s v="Y"/>
    <s v="No"/>
    <n v="12"/>
    <x v="1"/>
    <n v="3"/>
    <n v="80"/>
    <n v="0"/>
    <n v="10"/>
    <n v="4"/>
    <x v="1"/>
    <n v="1"/>
    <n v="2"/>
    <d v="2026-02-26T00:00:00"/>
    <x v="23"/>
    <s v="2026"/>
    <s v="February"/>
    <n v="18"/>
    <n v="15762"/>
    <n v="3"/>
    <n v="3"/>
    <s v="No"/>
  </r>
  <r>
    <s v="RM1043"/>
    <n v="44"/>
    <x v="2"/>
    <x v="1"/>
    <s v="Non-Travel"/>
    <n v="981"/>
    <x v="0"/>
    <x v="2"/>
    <x v="0"/>
    <x v="0"/>
    <n v="1"/>
    <n v="1471"/>
    <x v="0"/>
    <x v="0"/>
    <n v="90"/>
    <n v="2"/>
    <x v="0"/>
    <x v="0"/>
    <x v="0"/>
    <x v="0"/>
    <x v="82"/>
    <x v="0"/>
    <n v="7973"/>
    <n v="3"/>
    <s v="Y"/>
    <s v="No"/>
    <n v="14"/>
    <x v="1"/>
    <n v="4"/>
    <n v="80"/>
    <n v="0"/>
    <n v="7"/>
    <n v="5"/>
    <x v="0"/>
    <n v="0"/>
    <n v="3"/>
    <d v="2026-02-27T00:00:00"/>
    <x v="5"/>
    <s v="2026"/>
    <s v="February"/>
    <n v="21"/>
    <n v="6988"/>
    <n v="0"/>
    <n v="0"/>
    <s v="No"/>
  </r>
  <r>
    <s v="RM1047"/>
    <n v="44"/>
    <x v="2"/>
    <x v="1"/>
    <s v="Travel_Rarely"/>
    <n v="1467"/>
    <x v="0"/>
    <x v="21"/>
    <x v="0"/>
    <x v="0"/>
    <n v="1"/>
    <n v="1475"/>
    <x v="1"/>
    <x v="0"/>
    <n v="49"/>
    <n v="3"/>
    <x v="0"/>
    <x v="2"/>
    <x v="1"/>
    <x v="0"/>
    <x v="1054"/>
    <x v="0"/>
    <n v="21158"/>
    <n v="1"/>
    <s v="Y"/>
    <s v="No"/>
    <n v="13"/>
    <x v="1"/>
    <n v="3"/>
    <n v="80"/>
    <n v="0"/>
    <n v="6"/>
    <n v="3"/>
    <x v="3"/>
    <n v="1"/>
    <n v="3"/>
    <d v="2026-02-28T00:00:00"/>
    <x v="28"/>
    <s v="2026"/>
    <s v="February"/>
    <n v="6"/>
    <n v="5425"/>
    <n v="4"/>
    <n v="0"/>
    <s v="No"/>
  </r>
  <r>
    <s v="RM1052"/>
    <n v="44"/>
    <x v="2"/>
    <x v="1"/>
    <s v="Travel_Frequently"/>
    <n v="383"/>
    <x v="1"/>
    <x v="4"/>
    <x v="4"/>
    <x v="2"/>
    <n v="1"/>
    <n v="1481"/>
    <x v="3"/>
    <x v="1"/>
    <n v="79"/>
    <n v="3"/>
    <x v="1"/>
    <x v="5"/>
    <x v="0"/>
    <x v="2"/>
    <x v="1055"/>
    <x v="0"/>
    <n v="9282"/>
    <n v="7"/>
    <s v="Y"/>
    <s v="No"/>
    <n v="12"/>
    <x v="1"/>
    <n v="3"/>
    <n v="80"/>
    <n v="1"/>
    <n v="11"/>
    <n v="4"/>
    <x v="3"/>
    <n v="0"/>
    <n v="0"/>
    <d v="2026-03-01T00:00:00"/>
    <x v="2"/>
    <s v="2026"/>
    <s v="March"/>
    <n v="1"/>
    <n v="4204"/>
    <n v="0"/>
    <n v="0"/>
    <s v="Yes"/>
  </r>
  <r>
    <s v="RM1063"/>
    <n v="44"/>
    <x v="2"/>
    <x v="1"/>
    <s v="Travel_Frequently"/>
    <n v="1193"/>
    <x v="0"/>
    <x v="7"/>
    <x v="2"/>
    <x v="1"/>
    <n v="1"/>
    <n v="1496"/>
    <x v="2"/>
    <x v="0"/>
    <n v="86"/>
    <n v="3"/>
    <x v="2"/>
    <x v="4"/>
    <x v="0"/>
    <x v="0"/>
    <x v="1056"/>
    <x v="2"/>
    <n v="19719"/>
    <n v="5"/>
    <s v="Y"/>
    <s v="Yes"/>
    <n v="18"/>
    <x v="1"/>
    <n v="2"/>
    <n v="80"/>
    <n v="0"/>
    <n v="16"/>
    <n v="2"/>
    <x v="3"/>
    <n v="2"/>
    <n v="2"/>
    <d v="2026-03-02T00:00:00"/>
    <x v="21"/>
    <s v="2026"/>
    <s v="March"/>
    <n v="2"/>
    <n v="5484"/>
    <n v="0"/>
    <n v="0"/>
    <s v="No"/>
  </r>
  <r>
    <s v="RM1079"/>
    <n v="44"/>
    <x v="2"/>
    <x v="1"/>
    <s v="Travel_Rarely"/>
    <n v="136"/>
    <x v="0"/>
    <x v="27"/>
    <x v="0"/>
    <x v="0"/>
    <n v="1"/>
    <n v="1523"/>
    <x v="1"/>
    <x v="0"/>
    <n v="32"/>
    <n v="3"/>
    <x v="3"/>
    <x v="7"/>
    <x v="3"/>
    <x v="2"/>
    <x v="1057"/>
    <x v="3"/>
    <n v="22074"/>
    <n v="3"/>
    <s v="Y"/>
    <s v="No"/>
    <n v="13"/>
    <x v="1"/>
    <n v="3"/>
    <n v="80"/>
    <n v="1"/>
    <n v="24"/>
    <n v="1"/>
    <x v="1"/>
    <n v="14"/>
    <n v="17"/>
    <d v="2026-03-03T00:00:00"/>
    <x v="1"/>
    <s v="2026"/>
    <s v="March"/>
    <n v="21"/>
    <n v="11318"/>
    <n v="13"/>
    <n v="7"/>
    <s v="No"/>
  </r>
  <r>
    <s v="RM1141"/>
    <n v="44"/>
    <x v="2"/>
    <x v="0"/>
    <s v="Travel_Rarely"/>
    <n v="1313"/>
    <x v="0"/>
    <x v="17"/>
    <x v="0"/>
    <x v="1"/>
    <n v="1"/>
    <n v="1608"/>
    <x v="2"/>
    <x v="1"/>
    <n v="31"/>
    <n v="3"/>
    <x v="4"/>
    <x v="7"/>
    <x v="2"/>
    <x v="1"/>
    <x v="1058"/>
    <x v="3"/>
    <n v="3549"/>
    <n v="0"/>
    <s v="Y"/>
    <s v="Yes"/>
    <n v="14"/>
    <x v="1"/>
    <n v="4"/>
    <n v="80"/>
    <n v="1"/>
    <n v="23"/>
    <n v="4"/>
    <x v="3"/>
    <n v="1"/>
    <n v="10"/>
    <d v="2026-03-04T00:00:00"/>
    <x v="4"/>
    <s v="2026"/>
    <s v="March"/>
    <n v="5"/>
    <n v="3635"/>
    <n v="3"/>
    <n v="2"/>
    <s v="No"/>
  </r>
  <r>
    <s v="RM1166"/>
    <n v="44"/>
    <x v="2"/>
    <x v="1"/>
    <s v="Travel_Frequently"/>
    <n v="602"/>
    <x v="3"/>
    <x v="4"/>
    <x v="4"/>
    <x v="5"/>
    <n v="1"/>
    <n v="1642"/>
    <x v="3"/>
    <x v="0"/>
    <n v="37"/>
    <n v="3"/>
    <x v="1"/>
    <x v="3"/>
    <x v="2"/>
    <x v="2"/>
    <x v="1059"/>
    <x v="1"/>
    <n v="10503"/>
    <n v="4"/>
    <s v="Y"/>
    <s v="Yes"/>
    <n v="11"/>
    <x v="1"/>
    <n v="3"/>
    <n v="80"/>
    <n v="0"/>
    <n v="14"/>
    <n v="3"/>
    <x v="0"/>
    <n v="0"/>
    <n v="2"/>
    <d v="2026-03-05T00:00:00"/>
    <x v="41"/>
    <s v="2026"/>
    <s v="March"/>
    <n v="28"/>
    <n v="18885"/>
    <n v="24"/>
    <n v="3"/>
    <s v="No"/>
  </r>
  <r>
    <s v="RM1201"/>
    <n v="44"/>
    <x v="2"/>
    <x v="0"/>
    <s v="Travel_Rarely"/>
    <n v="528"/>
    <x v="3"/>
    <x v="4"/>
    <x v="0"/>
    <x v="0"/>
    <n v="1"/>
    <n v="1683"/>
    <x v="0"/>
    <x v="1"/>
    <n v="44"/>
    <n v="3"/>
    <x v="0"/>
    <x v="3"/>
    <x v="2"/>
    <x v="1"/>
    <x v="1060"/>
    <x v="0"/>
    <n v="4167"/>
    <n v="4"/>
    <s v="Y"/>
    <s v="Yes"/>
    <n v="18"/>
    <x v="1"/>
    <n v="1"/>
    <n v="80"/>
    <n v="3"/>
    <n v="8"/>
    <n v="2"/>
    <x v="0"/>
    <n v="2"/>
    <n v="2"/>
    <d v="2026-03-06T00:00:00"/>
    <x v="40"/>
    <s v="2026"/>
    <s v="March"/>
    <n v="21"/>
    <n v="8688"/>
    <n v="5"/>
    <n v="1"/>
    <s v="No"/>
  </r>
  <r>
    <s v="RM1215"/>
    <n v="44"/>
    <x v="2"/>
    <x v="0"/>
    <s v="Travel_Rarely"/>
    <n v="921"/>
    <x v="0"/>
    <x v="7"/>
    <x v="0"/>
    <x v="0"/>
    <n v="1"/>
    <n v="1703"/>
    <x v="0"/>
    <x v="1"/>
    <n v="96"/>
    <n v="4"/>
    <x v="2"/>
    <x v="6"/>
    <x v="2"/>
    <x v="2"/>
    <x v="1061"/>
    <x v="1"/>
    <n v="14810"/>
    <n v="1"/>
    <s v="Y"/>
    <s v="Yes"/>
    <n v="19"/>
    <x v="1"/>
    <n v="2"/>
    <n v="80"/>
    <n v="1"/>
    <n v="9"/>
    <n v="2"/>
    <x v="0"/>
    <n v="6"/>
    <n v="7"/>
    <d v="2026-03-07T00:00:00"/>
    <x v="25"/>
    <s v="2026"/>
    <s v="March"/>
    <n v="2"/>
    <n v="11319"/>
    <n v="2"/>
    <n v="1"/>
    <s v="No"/>
  </r>
  <r>
    <s v="RM1280"/>
    <n v="44"/>
    <x v="2"/>
    <x v="0"/>
    <s v="Travel_Frequently"/>
    <n v="429"/>
    <x v="0"/>
    <x v="4"/>
    <x v="1"/>
    <x v="1"/>
    <n v="1"/>
    <n v="1792"/>
    <x v="0"/>
    <x v="0"/>
    <n v="99"/>
    <n v="3"/>
    <x v="0"/>
    <x v="2"/>
    <x v="1"/>
    <x v="1"/>
    <x v="516"/>
    <x v="0"/>
    <n v="11092"/>
    <n v="1"/>
    <s v="Y"/>
    <s v="Yes"/>
    <n v="12"/>
    <x v="1"/>
    <n v="3"/>
    <n v="80"/>
    <n v="3"/>
    <n v="6"/>
    <n v="2"/>
    <x v="3"/>
    <n v="2"/>
    <n v="3"/>
    <d v="2026-03-08T00:00:00"/>
    <x v="38"/>
    <s v="2026"/>
    <s v="March"/>
    <n v="1"/>
    <n v="4967"/>
    <n v="1"/>
    <n v="0"/>
    <s v="Yes"/>
  </r>
  <r>
    <s v="RM1353"/>
    <n v="44"/>
    <x v="2"/>
    <x v="1"/>
    <s v="Travel_Rarely"/>
    <n v="170"/>
    <x v="0"/>
    <x v="4"/>
    <x v="3"/>
    <x v="0"/>
    <n v="1"/>
    <n v="1903"/>
    <x v="2"/>
    <x v="0"/>
    <n v="78"/>
    <n v="4"/>
    <x v="1"/>
    <x v="6"/>
    <x v="3"/>
    <x v="2"/>
    <x v="1062"/>
    <x v="1"/>
    <n v="9364"/>
    <n v="2"/>
    <s v="Y"/>
    <s v="No"/>
    <n v="15"/>
    <x v="1"/>
    <n v="4"/>
    <n v="80"/>
    <n v="1"/>
    <n v="10"/>
    <n v="5"/>
    <x v="0"/>
    <n v="2"/>
    <n v="2"/>
    <d v="2026-03-09T00:00:00"/>
    <x v="21"/>
    <s v="2026"/>
    <s v="March"/>
    <n v="2"/>
    <n v="7845"/>
    <n v="2"/>
    <n v="1"/>
    <s v="No"/>
  </r>
  <r>
    <s v="RM1436"/>
    <n v="44"/>
    <x v="2"/>
    <x v="1"/>
    <s v="Travel_Rarely"/>
    <n v="1037"/>
    <x v="0"/>
    <x v="4"/>
    <x v="0"/>
    <x v="1"/>
    <n v="1"/>
    <n v="2020"/>
    <x v="2"/>
    <x v="0"/>
    <n v="42"/>
    <n v="3"/>
    <x v="0"/>
    <x v="2"/>
    <x v="2"/>
    <x v="0"/>
    <x v="495"/>
    <x v="0"/>
    <n v="13422"/>
    <n v="6"/>
    <s v="Y"/>
    <s v="Yes"/>
    <n v="12"/>
    <x v="1"/>
    <n v="3"/>
    <n v="80"/>
    <n v="0"/>
    <n v="6"/>
    <n v="2"/>
    <x v="0"/>
    <n v="1"/>
    <n v="2"/>
    <d v="2026-03-10T00:00:00"/>
    <x v="40"/>
    <s v="2026"/>
    <s v="March"/>
    <n v="15"/>
    <n v="6570"/>
    <n v="0"/>
    <n v="0"/>
    <s v="No"/>
  </r>
  <r>
    <s v="RM068"/>
    <n v="45"/>
    <x v="2"/>
    <x v="1"/>
    <s v="Travel_Rarely"/>
    <n v="1339"/>
    <x v="0"/>
    <x v="17"/>
    <x v="0"/>
    <x v="0"/>
    <n v="1"/>
    <n v="86"/>
    <x v="2"/>
    <x v="0"/>
    <n v="59"/>
    <n v="3"/>
    <x v="2"/>
    <x v="2"/>
    <x v="3"/>
    <x v="1"/>
    <x v="1063"/>
    <x v="1"/>
    <n v="18787"/>
    <n v="2"/>
    <s v="Y"/>
    <s v="No"/>
    <n v="17"/>
    <x v="1"/>
    <n v="3"/>
    <n v="80"/>
    <n v="1"/>
    <n v="25"/>
    <n v="2"/>
    <x v="0"/>
    <n v="0"/>
    <n v="0"/>
    <d v="2026-03-11T00:00:00"/>
    <x v="22"/>
    <s v="2026"/>
    <s v="March"/>
    <n v="23"/>
    <n v="11899"/>
    <n v="18"/>
    <n v="9"/>
    <s v="No"/>
  </r>
  <r>
    <s v="RM078"/>
    <n v="45"/>
    <x v="2"/>
    <x v="1"/>
    <s v="Travel_Rarely"/>
    <n v="193"/>
    <x v="0"/>
    <x v="11"/>
    <x v="3"/>
    <x v="4"/>
    <n v="1"/>
    <n v="101"/>
    <x v="1"/>
    <x v="0"/>
    <n v="52"/>
    <n v="3"/>
    <x v="2"/>
    <x v="7"/>
    <x v="3"/>
    <x v="2"/>
    <x v="1064"/>
    <x v="2"/>
    <n v="15067"/>
    <n v="4"/>
    <s v="Y"/>
    <s v="Yes"/>
    <n v="14"/>
    <x v="1"/>
    <n v="2"/>
    <n v="80"/>
    <n v="0"/>
    <n v="17"/>
    <n v="3"/>
    <x v="1"/>
    <n v="0"/>
    <m/>
    <d v="2026-03-12T00:00:00"/>
    <x v="31"/>
    <s v="2026"/>
    <s v="March"/>
    <n v="3"/>
    <n v="11437"/>
    <n v="2"/>
    <n v="1"/>
    <s v="No"/>
  </r>
  <r>
    <s v="RM142"/>
    <n v="45"/>
    <x v="2"/>
    <x v="1"/>
    <s v="Travel_Rarely"/>
    <n v="1316"/>
    <x v="0"/>
    <x v="26"/>
    <x v="0"/>
    <x v="1"/>
    <n v="1"/>
    <n v="192"/>
    <x v="0"/>
    <x v="0"/>
    <n v="83"/>
    <n v="3"/>
    <x v="0"/>
    <x v="2"/>
    <x v="2"/>
    <x v="0"/>
    <x v="514"/>
    <x v="0"/>
    <n v="9752"/>
    <n v="5"/>
    <s v="Y"/>
    <s v="No"/>
    <n v="13"/>
    <x v="1"/>
    <n v="2"/>
    <n v="80"/>
    <n v="0"/>
    <n v="9"/>
    <n v="2"/>
    <x v="3"/>
    <n v="0"/>
    <m/>
    <d v="2026-03-13T00:00:00"/>
    <x v="40"/>
    <s v="2026"/>
    <s v="March"/>
    <n v="7"/>
    <n v="24767"/>
    <n v="0"/>
    <n v="0"/>
    <s v="No"/>
  </r>
  <r>
    <s v="RM154"/>
    <n v="45"/>
    <x v="2"/>
    <x v="1"/>
    <s v="Travel_Rarely"/>
    <n v="194"/>
    <x v="0"/>
    <x v="9"/>
    <x v="0"/>
    <x v="0"/>
    <n v="1"/>
    <n v="206"/>
    <x v="2"/>
    <x v="0"/>
    <n v="60"/>
    <n v="3"/>
    <x v="1"/>
    <x v="0"/>
    <x v="1"/>
    <x v="1"/>
    <x v="1065"/>
    <x v="0"/>
    <n v="10901"/>
    <n v="8"/>
    <s v="Y"/>
    <s v="No"/>
    <n v="18"/>
    <x v="1"/>
    <n v="3"/>
    <n v="80"/>
    <n v="1"/>
    <n v="20"/>
    <n v="2"/>
    <x v="2"/>
    <n v="0"/>
    <n v="15"/>
    <d v="2026-03-14T00:00:00"/>
    <x v="26"/>
    <s v="2026"/>
    <s v="March"/>
    <n v="5"/>
    <n v="17117"/>
    <n v="1"/>
    <n v="1"/>
    <s v="No"/>
  </r>
  <r>
    <s v="RM175"/>
    <n v="45"/>
    <x v="2"/>
    <x v="0"/>
    <s v="Travel_Rarely"/>
    <n v="1268"/>
    <x v="1"/>
    <x v="12"/>
    <x v="1"/>
    <x v="0"/>
    <n v="1"/>
    <n v="240"/>
    <x v="0"/>
    <x v="1"/>
    <n v="30"/>
    <n v="3"/>
    <x v="1"/>
    <x v="5"/>
    <x v="3"/>
    <x v="1"/>
    <x v="1066"/>
    <x v="1"/>
    <n v="6319"/>
    <n v="4"/>
    <s v="Y"/>
    <s v="Yes"/>
    <n v="11"/>
    <x v="1"/>
    <n v="1"/>
    <n v="80"/>
    <n v="1"/>
    <n v="9"/>
    <n v="3"/>
    <x v="1"/>
    <n v="0"/>
    <n v="3"/>
    <d v="2026-03-15T00:00:00"/>
    <x v="1"/>
    <s v="2026"/>
    <s v="March"/>
    <n v="1"/>
    <n v="11362"/>
    <n v="1"/>
    <n v="0"/>
    <s v="Yes"/>
  </r>
  <r>
    <s v="RM195"/>
    <n v="45"/>
    <x v="2"/>
    <x v="1"/>
    <s v="Non-Travel"/>
    <n v="1195"/>
    <x v="0"/>
    <x v="7"/>
    <x v="1"/>
    <x v="1"/>
    <n v="1"/>
    <n v="264"/>
    <x v="3"/>
    <x v="0"/>
    <n v="65"/>
    <n v="2"/>
    <x v="3"/>
    <x v="8"/>
    <x v="2"/>
    <x v="2"/>
    <x v="1067"/>
    <x v="3"/>
    <n v="20462"/>
    <n v="9"/>
    <s v="Y"/>
    <s v="No"/>
    <n v="23"/>
    <x v="2"/>
    <n v="4"/>
    <n v="80"/>
    <n v="1"/>
    <n v="22"/>
    <n v="1"/>
    <x v="0"/>
    <n v="11"/>
    <n v="8"/>
    <d v="2026-03-16T00:00:00"/>
    <x v="42"/>
    <s v="2026"/>
    <s v="March"/>
    <n v="2"/>
    <n v="4482"/>
    <n v="2"/>
    <n v="2"/>
    <s v="No"/>
  </r>
  <r>
    <s v="RM219"/>
    <n v="45"/>
    <x v="2"/>
    <x v="1"/>
    <s v="Non-Travel"/>
    <n v="1052"/>
    <x v="1"/>
    <x v="11"/>
    <x v="0"/>
    <x v="1"/>
    <n v="1"/>
    <n v="302"/>
    <x v="1"/>
    <x v="1"/>
    <n v="57"/>
    <n v="2"/>
    <x v="2"/>
    <x v="5"/>
    <x v="2"/>
    <x v="0"/>
    <x v="1068"/>
    <x v="1"/>
    <n v="16840"/>
    <n v="6"/>
    <s v="Y"/>
    <s v="No"/>
    <n v="12"/>
    <x v="1"/>
    <n v="4"/>
    <n v="80"/>
    <n v="0"/>
    <n v="23"/>
    <n v="2"/>
    <x v="0"/>
    <n v="12"/>
    <n v="8"/>
    <d v="2026-03-17T00:00:00"/>
    <x v="9"/>
    <s v="2026"/>
    <s v="March"/>
    <n v="8"/>
    <n v="20508"/>
    <n v="2"/>
    <n v="0"/>
    <s v="No"/>
  </r>
  <r>
    <s v="RM245"/>
    <n v="45"/>
    <x v="2"/>
    <x v="1"/>
    <s v="Travel_Rarely"/>
    <n v="252"/>
    <x v="0"/>
    <x v="4"/>
    <x v="0"/>
    <x v="4"/>
    <n v="1"/>
    <n v="336"/>
    <x v="0"/>
    <x v="0"/>
    <n v="70"/>
    <n v="4"/>
    <x v="4"/>
    <x v="8"/>
    <x v="2"/>
    <x v="2"/>
    <x v="1069"/>
    <x v="3"/>
    <n v="15970"/>
    <n v="0"/>
    <s v="Y"/>
    <s v="No"/>
    <n v="11"/>
    <x v="1"/>
    <n v="3"/>
    <n v="80"/>
    <n v="1"/>
    <n v="25"/>
    <n v="2"/>
    <x v="0"/>
    <n v="1"/>
    <n v="7"/>
    <d v="2026-03-18T00:00:00"/>
    <x v="40"/>
    <s v="2026"/>
    <s v="March"/>
    <n v="1"/>
    <n v="13386"/>
    <n v="0"/>
    <n v="0"/>
    <s v="Yes"/>
  </r>
  <r>
    <s v="RM250"/>
    <n v="45"/>
    <x v="2"/>
    <x v="1"/>
    <s v="Travel_Frequently"/>
    <n v="1199"/>
    <x v="0"/>
    <x v="17"/>
    <x v="3"/>
    <x v="0"/>
    <n v="1"/>
    <n v="341"/>
    <x v="3"/>
    <x v="0"/>
    <n v="77"/>
    <n v="4"/>
    <x v="1"/>
    <x v="4"/>
    <x v="0"/>
    <x v="2"/>
    <x v="1070"/>
    <x v="1"/>
    <n v="5118"/>
    <n v="4"/>
    <s v="Y"/>
    <s v="No"/>
    <n v="17"/>
    <x v="1"/>
    <n v="4"/>
    <n v="80"/>
    <n v="1"/>
    <n v="9"/>
    <n v="1"/>
    <x v="0"/>
    <n v="0"/>
    <m/>
    <d v="2026-03-19T00:00:00"/>
    <x v="32"/>
    <s v="2026"/>
    <s v="March"/>
    <n v="19"/>
    <n v="2585"/>
    <n v="7"/>
    <n v="7"/>
    <s v="Yes"/>
  </r>
  <r>
    <s v="RM269"/>
    <n v="45"/>
    <x v="2"/>
    <x v="1"/>
    <s v="Travel_Rarely"/>
    <n v="1385"/>
    <x v="0"/>
    <x v="21"/>
    <x v="1"/>
    <x v="1"/>
    <n v="1"/>
    <n v="372"/>
    <x v="0"/>
    <x v="0"/>
    <n v="79"/>
    <n v="3"/>
    <x v="3"/>
    <x v="6"/>
    <x v="2"/>
    <x v="2"/>
    <x v="1071"/>
    <x v="2"/>
    <n v="7501"/>
    <n v="0"/>
    <s v="Y"/>
    <s v="Yes"/>
    <n v="14"/>
    <x v="1"/>
    <n v="2"/>
    <n v="80"/>
    <n v="0"/>
    <n v="21"/>
    <n v="2"/>
    <x v="0"/>
    <n v="4"/>
    <n v="10"/>
    <d v="2026-03-20T00:00:00"/>
    <x v="9"/>
    <s v="2026"/>
    <s v="March"/>
    <n v="19"/>
    <n v="13598"/>
    <n v="0"/>
    <n v="0"/>
    <s v="No"/>
  </r>
  <r>
    <s v="RM312"/>
    <n v="45"/>
    <x v="2"/>
    <x v="1"/>
    <s v="Travel_Frequently"/>
    <n v="1249"/>
    <x v="0"/>
    <x v="17"/>
    <x v="0"/>
    <x v="0"/>
    <n v="1"/>
    <n v="425"/>
    <x v="3"/>
    <x v="0"/>
    <n v="97"/>
    <n v="3"/>
    <x v="2"/>
    <x v="0"/>
    <x v="3"/>
    <x v="1"/>
    <x v="1072"/>
    <x v="1"/>
    <n v="20308"/>
    <n v="1"/>
    <s v="Y"/>
    <s v="No"/>
    <n v="18"/>
    <x v="1"/>
    <n v="1"/>
    <n v="80"/>
    <n v="1"/>
    <n v="24"/>
    <n v="2"/>
    <x v="0"/>
    <n v="9"/>
    <n v="11"/>
    <d v="2026-03-21T00:00:00"/>
    <x v="2"/>
    <s v="2026"/>
    <s v="March"/>
    <n v="7"/>
    <n v="15358"/>
    <n v="7"/>
    <n v="0"/>
    <s v="No"/>
  </r>
  <r>
    <s v="RM335"/>
    <n v="45"/>
    <x v="2"/>
    <x v="1"/>
    <s v="Travel_Rarely"/>
    <n v="549"/>
    <x v="0"/>
    <x v="3"/>
    <x v="3"/>
    <x v="4"/>
    <n v="1"/>
    <n v="452"/>
    <x v="1"/>
    <x v="0"/>
    <n v="75"/>
    <n v="3"/>
    <x v="1"/>
    <x v="2"/>
    <x v="2"/>
    <x v="2"/>
    <x v="1073"/>
    <x v="0"/>
    <n v="9278"/>
    <n v="9"/>
    <s v="Y"/>
    <s v="No"/>
    <n v="14"/>
    <x v="1"/>
    <n v="1"/>
    <n v="80"/>
    <n v="2"/>
    <n v="12"/>
    <n v="3"/>
    <x v="0"/>
    <n v="9"/>
    <n v="8"/>
    <d v="2026-03-22T00:00:00"/>
    <x v="23"/>
    <s v="2026"/>
    <s v="March"/>
    <n v="20"/>
    <n v="9647"/>
    <n v="13"/>
    <n v="1"/>
    <s v="No"/>
  </r>
  <r>
    <s v="RM408"/>
    <n v="45"/>
    <x v="2"/>
    <x v="1"/>
    <s v="Travel_Rarely"/>
    <n v="192"/>
    <x v="0"/>
    <x v="1"/>
    <x v="1"/>
    <x v="0"/>
    <n v="1"/>
    <n v="544"/>
    <x v="3"/>
    <x v="0"/>
    <n v="69"/>
    <n v="3"/>
    <x v="0"/>
    <x v="2"/>
    <x v="2"/>
    <x v="2"/>
    <x v="1074"/>
    <x v="0"/>
    <n v="9655"/>
    <n v="3"/>
    <s v="Y"/>
    <s v="No"/>
    <n v="21"/>
    <x v="2"/>
    <n v="4"/>
    <n v="80"/>
    <n v="2"/>
    <n v="8"/>
    <n v="3"/>
    <x v="3"/>
    <n v="0"/>
    <m/>
    <d v="2026-03-23T00:00:00"/>
    <x v="10"/>
    <s v="2026"/>
    <s v="March"/>
    <n v="6"/>
    <n v="19351"/>
    <n v="3"/>
    <n v="3"/>
    <s v="Yes"/>
  </r>
  <r>
    <s v="RM453"/>
    <n v="45"/>
    <x v="2"/>
    <x v="1"/>
    <s v="Travel_Rarely"/>
    <n v="561"/>
    <x v="1"/>
    <x v="7"/>
    <x v="0"/>
    <x v="4"/>
    <n v="1"/>
    <n v="606"/>
    <x v="1"/>
    <x v="0"/>
    <n v="61"/>
    <n v="3"/>
    <x v="1"/>
    <x v="5"/>
    <x v="1"/>
    <x v="2"/>
    <x v="1075"/>
    <x v="0"/>
    <n v="16177"/>
    <n v="0"/>
    <s v="Y"/>
    <s v="No"/>
    <n v="19"/>
    <x v="1"/>
    <n v="2"/>
    <n v="80"/>
    <n v="1"/>
    <n v="9"/>
    <n v="3"/>
    <x v="1"/>
    <n v="3"/>
    <n v="7"/>
    <d v="2026-03-24T00:00:00"/>
    <x v="0"/>
    <s v="2026"/>
    <s v="March"/>
    <n v="33"/>
    <n v="18887"/>
    <n v="23"/>
    <n v="9"/>
    <s v="Yes"/>
  </r>
  <r>
    <s v="RM505"/>
    <n v="45"/>
    <x v="2"/>
    <x v="0"/>
    <s v="Travel_Frequently"/>
    <n v="306"/>
    <x v="1"/>
    <x v="20"/>
    <x v="3"/>
    <x v="0"/>
    <n v="1"/>
    <n v="684"/>
    <x v="3"/>
    <x v="1"/>
    <n v="100"/>
    <n v="3"/>
    <x v="1"/>
    <x v="5"/>
    <x v="3"/>
    <x v="2"/>
    <x v="1076"/>
    <x v="0"/>
    <n v="5630"/>
    <n v="2"/>
    <s v="Y"/>
    <s v="No"/>
    <n v="14"/>
    <x v="1"/>
    <n v="4"/>
    <n v="80"/>
    <n v="2"/>
    <n v="5"/>
    <n v="4"/>
    <x v="0"/>
    <n v="0"/>
    <n v="0"/>
    <d v="2026-03-25T00:00:00"/>
    <x v="6"/>
    <s v="2026"/>
    <s v="March"/>
    <n v="1"/>
    <n v="19634"/>
    <n v="0"/>
    <n v="0"/>
    <s v="No"/>
  </r>
  <r>
    <s v="RM565"/>
    <n v="45"/>
    <x v="2"/>
    <x v="1"/>
    <s v="Travel_Rarely"/>
    <n v="954"/>
    <x v="1"/>
    <x v="7"/>
    <x v="1"/>
    <x v="3"/>
    <n v="1"/>
    <n v="783"/>
    <x v="2"/>
    <x v="0"/>
    <n v="46"/>
    <n v="1"/>
    <x v="1"/>
    <x v="1"/>
    <x v="0"/>
    <x v="0"/>
    <x v="1077"/>
    <x v="1"/>
    <n v="12388"/>
    <n v="0"/>
    <s v="Y"/>
    <s v="No"/>
    <n v="13"/>
    <x v="1"/>
    <n v="1"/>
    <n v="80"/>
    <n v="0"/>
    <n v="9"/>
    <n v="3"/>
    <x v="0"/>
    <n v="3"/>
    <n v="1"/>
    <d v="2026-03-26T00:00:00"/>
    <x v="17"/>
    <s v="2026"/>
    <s v="March"/>
    <n v="4"/>
    <n v="5604"/>
    <n v="2"/>
    <n v="0"/>
    <s v="Yes"/>
  </r>
  <r>
    <s v="RM604"/>
    <n v="45"/>
    <x v="2"/>
    <x v="1"/>
    <s v="Travel_Rarely"/>
    <n v="252"/>
    <x v="0"/>
    <x v="7"/>
    <x v="0"/>
    <x v="0"/>
    <n v="1"/>
    <n v="834"/>
    <x v="2"/>
    <x v="1"/>
    <n v="95"/>
    <n v="2"/>
    <x v="0"/>
    <x v="2"/>
    <x v="0"/>
    <x v="0"/>
    <x v="1078"/>
    <x v="0"/>
    <n v="6153"/>
    <n v="1"/>
    <s v="Y"/>
    <s v="No"/>
    <n v="14"/>
    <x v="1"/>
    <n v="4"/>
    <n v="80"/>
    <n v="0"/>
    <n v="1"/>
    <n v="3"/>
    <x v="0"/>
    <n v="0"/>
    <n v="0"/>
    <d v="2026-03-27T00:00:00"/>
    <x v="24"/>
    <s v="2026"/>
    <s v="March"/>
    <n v="7"/>
    <n v="10756"/>
    <n v="2"/>
    <n v="1"/>
    <s v="No"/>
  </r>
  <r>
    <s v="RM626"/>
    <n v="45"/>
    <x v="2"/>
    <x v="1"/>
    <s v="Travel_Rarely"/>
    <n v="930"/>
    <x v="1"/>
    <x v="9"/>
    <x v="0"/>
    <x v="2"/>
    <n v="1"/>
    <n v="864"/>
    <x v="1"/>
    <x v="0"/>
    <n v="74"/>
    <n v="3"/>
    <x v="2"/>
    <x v="5"/>
    <x v="3"/>
    <x v="1"/>
    <x v="1079"/>
    <x v="2"/>
    <n v="19239"/>
    <n v="4"/>
    <s v="Y"/>
    <s v="Yes"/>
    <n v="12"/>
    <x v="1"/>
    <n v="3"/>
    <n v="80"/>
    <n v="1"/>
    <n v="18"/>
    <n v="2"/>
    <x v="0"/>
    <n v="0"/>
    <n v="2"/>
    <d v="2026-03-28T00:00:00"/>
    <x v="33"/>
    <s v="2026"/>
    <s v="March"/>
    <n v="4"/>
    <n v="16069"/>
    <n v="4"/>
    <n v="2"/>
    <s v="No"/>
  </r>
  <r>
    <s v="RM697"/>
    <n v="45"/>
    <x v="2"/>
    <x v="1"/>
    <s v="Non-Travel"/>
    <n v="805"/>
    <x v="0"/>
    <x v="12"/>
    <x v="1"/>
    <x v="0"/>
    <n v="1"/>
    <n v="972"/>
    <x v="0"/>
    <x v="0"/>
    <n v="57"/>
    <n v="3"/>
    <x v="1"/>
    <x v="0"/>
    <x v="1"/>
    <x v="2"/>
    <x v="1080"/>
    <x v="0"/>
    <n v="23163"/>
    <n v="1"/>
    <s v="Y"/>
    <s v="No"/>
    <n v="12"/>
    <x v="1"/>
    <n v="2"/>
    <n v="80"/>
    <n v="0"/>
    <n v="9"/>
    <n v="5"/>
    <x v="3"/>
    <n v="0"/>
    <n v="8"/>
    <d v="2026-03-29T00:00:00"/>
    <x v="14"/>
    <s v="2026"/>
    <s v="March"/>
    <n v="24"/>
    <n v="10010"/>
    <n v="4"/>
    <n v="3"/>
    <s v="Yes"/>
  </r>
  <r>
    <s v="RM714"/>
    <n v="45"/>
    <x v="2"/>
    <x v="1"/>
    <s v="Travel_Rarely"/>
    <n v="974"/>
    <x v="0"/>
    <x v="4"/>
    <x v="3"/>
    <x v="1"/>
    <n v="1"/>
    <n v="996"/>
    <x v="1"/>
    <x v="1"/>
    <n v="91"/>
    <n v="3"/>
    <x v="0"/>
    <x v="0"/>
    <x v="2"/>
    <x v="1"/>
    <x v="1081"/>
    <x v="0"/>
    <n v="11005"/>
    <n v="3"/>
    <s v="Y"/>
    <s v="No"/>
    <n v="14"/>
    <x v="1"/>
    <n v="4"/>
    <n v="80"/>
    <n v="2"/>
    <n v="8"/>
    <n v="2"/>
    <x v="0"/>
    <n v="0"/>
    <n v="2"/>
    <d v="2026-03-30T00:00:00"/>
    <x v="38"/>
    <s v="2026"/>
    <s v="March"/>
    <n v="0"/>
    <n v="3190"/>
    <n v="0"/>
    <n v="0"/>
    <s v="No"/>
  </r>
  <r>
    <s v="RM719"/>
    <n v="45"/>
    <x v="2"/>
    <x v="1"/>
    <s v="Non-Travel"/>
    <n v="248"/>
    <x v="0"/>
    <x v="23"/>
    <x v="1"/>
    <x v="0"/>
    <n v="1"/>
    <n v="1002"/>
    <x v="1"/>
    <x v="0"/>
    <n v="42"/>
    <n v="3"/>
    <x v="1"/>
    <x v="0"/>
    <x v="3"/>
    <x v="2"/>
    <x v="1082"/>
    <x v="0"/>
    <n v="14039"/>
    <n v="1"/>
    <s v="Y"/>
    <s v="Yes"/>
    <n v="15"/>
    <x v="1"/>
    <n v="3"/>
    <n v="80"/>
    <n v="1"/>
    <n v="9"/>
    <n v="2"/>
    <x v="0"/>
    <n v="0"/>
    <n v="8"/>
    <d v="2026-03-31T00:00:00"/>
    <x v="35"/>
    <s v="2026"/>
    <s v="March"/>
    <n v="39"/>
    <n v="7615"/>
    <n v="16"/>
    <n v="4"/>
    <s v="No"/>
  </r>
  <r>
    <s v="RM756"/>
    <n v="45"/>
    <x v="2"/>
    <x v="1"/>
    <s v="Travel_Rarely"/>
    <n v="1234"/>
    <x v="1"/>
    <x v="13"/>
    <x v="1"/>
    <x v="0"/>
    <n v="1"/>
    <n v="1045"/>
    <x v="1"/>
    <x v="1"/>
    <n v="90"/>
    <n v="3"/>
    <x v="3"/>
    <x v="8"/>
    <x v="2"/>
    <x v="2"/>
    <x v="1083"/>
    <x v="3"/>
    <n v="5404"/>
    <n v="3"/>
    <s v="Y"/>
    <s v="No"/>
    <n v="13"/>
    <x v="1"/>
    <n v="2"/>
    <n v="80"/>
    <n v="1"/>
    <n v="26"/>
    <n v="4"/>
    <x v="1"/>
    <n v="1"/>
    <n v="1"/>
    <d v="2026-04-01T00:00:00"/>
    <x v="0"/>
    <s v="2026"/>
    <s v="April"/>
    <n v="14"/>
    <n v="5865"/>
    <n v="10"/>
    <n v="2"/>
    <s v="No"/>
  </r>
  <r>
    <s v="RM760"/>
    <n v="45"/>
    <x v="2"/>
    <x v="1"/>
    <s v="Travel_Rarely"/>
    <n v="788"/>
    <x v="3"/>
    <x v="22"/>
    <x v="3"/>
    <x v="1"/>
    <n v="1"/>
    <n v="1049"/>
    <x v="2"/>
    <x v="0"/>
    <n v="36"/>
    <n v="3"/>
    <x v="0"/>
    <x v="3"/>
    <x v="1"/>
    <x v="0"/>
    <x v="1084"/>
    <x v="0"/>
    <n v="8318"/>
    <n v="1"/>
    <s v="Y"/>
    <s v="No"/>
    <n v="16"/>
    <x v="1"/>
    <n v="1"/>
    <n v="80"/>
    <n v="0"/>
    <n v="6"/>
    <n v="3"/>
    <x v="0"/>
    <n v="0"/>
    <n v="4"/>
    <d v="2026-04-02T00:00:00"/>
    <x v="15"/>
    <s v="2026"/>
    <s v="April"/>
    <n v="6"/>
    <n v="19435"/>
    <n v="6"/>
    <n v="3"/>
    <s v="No"/>
  </r>
  <r>
    <s v="RM806"/>
    <n v="45"/>
    <x v="2"/>
    <x v="1"/>
    <s v="Non-Travel"/>
    <n v="1050"/>
    <x v="1"/>
    <x v="9"/>
    <x v="3"/>
    <x v="0"/>
    <n v="1"/>
    <n v="1117"/>
    <x v="2"/>
    <x v="1"/>
    <n v="65"/>
    <n v="2"/>
    <x v="1"/>
    <x v="5"/>
    <x v="0"/>
    <x v="2"/>
    <x v="1085"/>
    <x v="1"/>
    <n v="17970"/>
    <n v="1"/>
    <s v="Y"/>
    <s v="No"/>
    <n v="13"/>
    <x v="1"/>
    <n v="4"/>
    <n v="80"/>
    <n v="1"/>
    <n v="15"/>
    <n v="2"/>
    <x v="0"/>
    <n v="4"/>
    <n v="12"/>
    <d v="2026-04-03T00:00:00"/>
    <x v="11"/>
    <s v="2026"/>
    <s v="April"/>
    <n v="23"/>
    <n v="7002"/>
    <n v="13"/>
    <n v="4"/>
    <s v="No"/>
  </r>
  <r>
    <s v="RM855"/>
    <n v="45"/>
    <x v="2"/>
    <x v="0"/>
    <s v="Travel_Rarely"/>
    <n v="1457"/>
    <x v="0"/>
    <x v="17"/>
    <x v="0"/>
    <x v="1"/>
    <n v="1"/>
    <n v="1195"/>
    <x v="3"/>
    <x v="1"/>
    <n v="83"/>
    <n v="3"/>
    <x v="0"/>
    <x v="2"/>
    <x v="0"/>
    <x v="2"/>
    <x v="1086"/>
    <x v="0"/>
    <n v="20100"/>
    <n v="4"/>
    <s v="Y"/>
    <s v="Yes"/>
    <n v="19"/>
    <x v="1"/>
    <n v="3"/>
    <n v="80"/>
    <n v="1"/>
    <n v="7"/>
    <n v="2"/>
    <x v="3"/>
    <n v="0"/>
    <n v="2"/>
    <d v="2026-04-04T00:00:00"/>
    <x v="34"/>
    <s v="2026"/>
    <s v="April"/>
    <n v="3"/>
    <n v="4394"/>
    <n v="0"/>
    <n v="0"/>
    <s v="No"/>
  </r>
  <r>
    <s v="RM914"/>
    <n v="45"/>
    <x v="2"/>
    <x v="0"/>
    <s v="Travel_Rarely"/>
    <n v="1449"/>
    <x v="1"/>
    <x v="7"/>
    <x v="0"/>
    <x v="2"/>
    <n v="1"/>
    <n v="1277"/>
    <x v="3"/>
    <x v="1"/>
    <n v="94"/>
    <n v="1"/>
    <x v="4"/>
    <x v="8"/>
    <x v="1"/>
    <x v="0"/>
    <x v="1087"/>
    <x v="3"/>
    <n v="2493"/>
    <n v="2"/>
    <s v="Y"/>
    <s v="Yes"/>
    <n v="16"/>
    <x v="1"/>
    <n v="1"/>
    <n v="80"/>
    <n v="0"/>
    <n v="26"/>
    <n v="2"/>
    <x v="0"/>
    <n v="1"/>
    <n v="11"/>
    <d v="2026-04-05T00:00:00"/>
    <x v="41"/>
    <s v="2026"/>
    <s v="April"/>
    <n v="13"/>
    <n v="4438"/>
    <n v="7"/>
    <n v="4"/>
    <s v="No"/>
  </r>
  <r>
    <s v="RM937"/>
    <n v="45"/>
    <x v="2"/>
    <x v="1"/>
    <s v="Travel_Frequently"/>
    <n v="364"/>
    <x v="0"/>
    <x v="10"/>
    <x v="0"/>
    <x v="1"/>
    <n v="1"/>
    <n v="1306"/>
    <x v="2"/>
    <x v="1"/>
    <n v="83"/>
    <n v="3"/>
    <x v="4"/>
    <x v="8"/>
    <x v="1"/>
    <x v="0"/>
    <x v="1088"/>
    <x v="3"/>
    <n v="13035"/>
    <n v="3"/>
    <s v="Y"/>
    <s v="No"/>
    <n v="22"/>
    <x v="2"/>
    <n v="3"/>
    <n v="80"/>
    <n v="0"/>
    <n v="22"/>
    <n v="4"/>
    <x v="0"/>
    <n v="0"/>
    <n v="0"/>
    <d v="2026-04-06T00:00:00"/>
    <x v="42"/>
    <s v="2026"/>
    <s v="April"/>
    <n v="4"/>
    <n v="23345"/>
    <n v="0"/>
    <n v="0"/>
    <s v="No"/>
  </r>
  <r>
    <s v="RM1035"/>
    <n v="45"/>
    <x v="2"/>
    <x v="1"/>
    <s v="Travel_Rarely"/>
    <n v="1038"/>
    <x v="0"/>
    <x v="21"/>
    <x v="0"/>
    <x v="1"/>
    <n v="1"/>
    <n v="1460"/>
    <x v="2"/>
    <x v="0"/>
    <n v="95"/>
    <n v="1"/>
    <x v="2"/>
    <x v="6"/>
    <x v="3"/>
    <x v="1"/>
    <x v="1089"/>
    <x v="2"/>
    <n v="19863"/>
    <n v="2"/>
    <s v="Y"/>
    <s v="Yes"/>
    <n v="18"/>
    <x v="1"/>
    <n v="2"/>
    <n v="80"/>
    <n v="1"/>
    <n v="24"/>
    <n v="2"/>
    <x v="0"/>
    <n v="0"/>
    <n v="7"/>
    <d v="2026-04-07T00:00:00"/>
    <x v="17"/>
    <s v="2026"/>
    <s v="April"/>
    <n v="30"/>
    <n v="19894"/>
    <n v="26"/>
    <n v="12"/>
    <s v="No"/>
  </r>
  <r>
    <s v="RM1038"/>
    <n v="45"/>
    <x v="2"/>
    <x v="1"/>
    <s v="Travel_Rarely"/>
    <n v="1448"/>
    <x v="0"/>
    <x v="26"/>
    <x v="0"/>
    <x v="3"/>
    <n v="1"/>
    <n v="1465"/>
    <x v="2"/>
    <x v="0"/>
    <n v="55"/>
    <n v="3"/>
    <x v="2"/>
    <x v="4"/>
    <x v="2"/>
    <x v="2"/>
    <x v="1090"/>
    <x v="1"/>
    <n v="14720"/>
    <n v="4"/>
    <s v="Y"/>
    <s v="Yes"/>
    <n v="18"/>
    <x v="1"/>
    <n v="4"/>
    <n v="80"/>
    <n v="2"/>
    <n v="10"/>
    <n v="4"/>
    <x v="1"/>
    <n v="1"/>
    <n v="2"/>
    <d v="2026-04-08T00:00:00"/>
    <x v="40"/>
    <s v="2026"/>
    <s v="April"/>
    <n v="20"/>
    <n v="17115"/>
    <n v="17"/>
    <n v="2"/>
    <s v="No"/>
  </r>
  <r>
    <s v="RM1093"/>
    <n v="45"/>
    <x v="2"/>
    <x v="1"/>
    <s v="Travel_Rarely"/>
    <n v="950"/>
    <x v="0"/>
    <x v="27"/>
    <x v="0"/>
    <x v="3"/>
    <n v="1"/>
    <n v="1546"/>
    <x v="1"/>
    <x v="0"/>
    <n v="97"/>
    <n v="3"/>
    <x v="0"/>
    <x v="2"/>
    <x v="2"/>
    <x v="2"/>
    <x v="342"/>
    <x v="0"/>
    <n v="4585"/>
    <n v="4"/>
    <s v="Y"/>
    <s v="No"/>
    <n v="20"/>
    <x v="2"/>
    <n v="4"/>
    <n v="80"/>
    <n v="1"/>
    <n v="8"/>
    <n v="3"/>
    <x v="0"/>
    <n v="0"/>
    <n v="3"/>
    <d v="2026-04-09T00:00:00"/>
    <x v="29"/>
    <s v="2026"/>
    <s v="April"/>
    <n v="9"/>
    <n v="5974"/>
    <n v="1"/>
    <n v="1"/>
    <s v="No"/>
  </r>
  <r>
    <s v="RM1100"/>
    <n v="45"/>
    <x v="2"/>
    <x v="1"/>
    <s v="Travel_Rarely"/>
    <n v="538"/>
    <x v="0"/>
    <x v="4"/>
    <x v="3"/>
    <x v="3"/>
    <n v="1"/>
    <n v="1553"/>
    <x v="3"/>
    <x v="0"/>
    <n v="66"/>
    <n v="3"/>
    <x v="2"/>
    <x v="6"/>
    <x v="1"/>
    <x v="1"/>
    <x v="1091"/>
    <x v="1"/>
    <n v="20933"/>
    <n v="1"/>
    <s v="Y"/>
    <s v="No"/>
    <n v="12"/>
    <x v="1"/>
    <n v="1"/>
    <n v="80"/>
    <n v="3"/>
    <n v="10"/>
    <n v="4"/>
    <x v="0"/>
    <n v="7"/>
    <n v="7"/>
    <d v="2026-04-10T00:00:00"/>
    <x v="5"/>
    <s v="2026"/>
    <s v="April"/>
    <n v="5"/>
    <n v="5034"/>
    <n v="3"/>
    <n v="3"/>
    <s v="Yes"/>
  </r>
  <r>
    <s v="RM1143"/>
    <n v="45"/>
    <x v="2"/>
    <x v="0"/>
    <s v="Travel_Rarely"/>
    <n v="1015"/>
    <x v="0"/>
    <x v="2"/>
    <x v="4"/>
    <x v="1"/>
    <n v="1"/>
    <n v="1611"/>
    <x v="0"/>
    <x v="1"/>
    <n v="50"/>
    <n v="1"/>
    <x v="1"/>
    <x v="0"/>
    <x v="3"/>
    <x v="0"/>
    <x v="190"/>
    <x v="1"/>
    <n v="23447"/>
    <n v="1"/>
    <s v="Y"/>
    <s v="Yes"/>
    <n v="14"/>
    <x v="1"/>
    <n v="1"/>
    <n v="80"/>
    <n v="0"/>
    <n v="10"/>
    <n v="3"/>
    <x v="0"/>
    <n v="1"/>
    <n v="4"/>
    <d v="2026-04-11T00:00:00"/>
    <x v="18"/>
    <s v="2026"/>
    <s v="April"/>
    <n v="0"/>
    <n v="11736"/>
    <n v="0"/>
    <n v="0"/>
    <s v="No"/>
  </r>
  <r>
    <s v="RM1144"/>
    <n v="45"/>
    <x v="2"/>
    <x v="1"/>
    <s v="Non-Travel"/>
    <n v="336"/>
    <x v="1"/>
    <x v="20"/>
    <x v="0"/>
    <x v="2"/>
    <n v="1"/>
    <n v="1612"/>
    <x v="3"/>
    <x v="0"/>
    <n v="52"/>
    <n v="2"/>
    <x v="1"/>
    <x v="5"/>
    <x v="3"/>
    <x v="2"/>
    <x v="1092"/>
    <x v="0"/>
    <n v="24162"/>
    <n v="1"/>
    <s v="Y"/>
    <s v="No"/>
    <n v="15"/>
    <x v="1"/>
    <n v="1"/>
    <n v="80"/>
    <n v="1"/>
    <n v="10"/>
    <n v="2"/>
    <x v="0"/>
    <n v="4"/>
    <n v="5"/>
    <d v="2026-04-12T00:00:00"/>
    <x v="41"/>
    <s v="2026"/>
    <s v="April"/>
    <n v="24"/>
    <n v="16686"/>
    <n v="6"/>
    <n v="0"/>
    <s v="Yes"/>
  </r>
  <r>
    <s v="RM1161"/>
    <n v="45"/>
    <x v="2"/>
    <x v="1"/>
    <s v="Travel_Rarely"/>
    <n v="1329"/>
    <x v="0"/>
    <x v="7"/>
    <x v="1"/>
    <x v="4"/>
    <n v="1"/>
    <n v="1635"/>
    <x v="1"/>
    <x v="1"/>
    <n v="59"/>
    <n v="2"/>
    <x v="1"/>
    <x v="4"/>
    <x v="2"/>
    <x v="1"/>
    <x v="1093"/>
    <x v="1"/>
    <n v="5388"/>
    <n v="1"/>
    <s v="Y"/>
    <s v="No"/>
    <n v="19"/>
    <x v="1"/>
    <n v="1"/>
    <n v="80"/>
    <n v="2"/>
    <n v="10"/>
    <n v="3"/>
    <x v="0"/>
    <n v="3"/>
    <n v="9"/>
    <d v="2026-04-13T00:00:00"/>
    <x v="29"/>
    <s v="2026"/>
    <s v="April"/>
    <n v="28"/>
    <n v="24377"/>
    <n v="15"/>
    <n v="3"/>
    <s v="No"/>
  </r>
  <r>
    <s v="RM1222"/>
    <n v="45"/>
    <x v="2"/>
    <x v="1"/>
    <s v="Non-Travel"/>
    <n v="1238"/>
    <x v="0"/>
    <x v="4"/>
    <x v="2"/>
    <x v="0"/>
    <n v="1"/>
    <n v="1712"/>
    <x v="0"/>
    <x v="0"/>
    <n v="74"/>
    <n v="2"/>
    <x v="2"/>
    <x v="6"/>
    <x v="0"/>
    <x v="2"/>
    <x v="1094"/>
    <x v="2"/>
    <n v="3395"/>
    <n v="3"/>
    <s v="Y"/>
    <s v="No"/>
    <n v="23"/>
    <x v="2"/>
    <n v="4"/>
    <n v="80"/>
    <n v="1"/>
    <n v="25"/>
    <n v="3"/>
    <x v="3"/>
    <n v="14"/>
    <n v="4"/>
    <d v="2026-04-14T00:00:00"/>
    <x v="30"/>
    <s v="2026"/>
    <s v="April"/>
    <n v="24"/>
    <n v="3277"/>
    <n v="16"/>
    <n v="7"/>
    <s v="No"/>
  </r>
  <r>
    <s v="RM1226"/>
    <n v="45"/>
    <x v="2"/>
    <x v="1"/>
    <s v="Travel_Rarely"/>
    <n v="1005"/>
    <x v="0"/>
    <x v="27"/>
    <x v="1"/>
    <x v="3"/>
    <n v="1"/>
    <n v="1719"/>
    <x v="1"/>
    <x v="1"/>
    <n v="48"/>
    <n v="2"/>
    <x v="3"/>
    <x v="7"/>
    <x v="1"/>
    <x v="0"/>
    <x v="1095"/>
    <x v="3"/>
    <n v="17119"/>
    <n v="1"/>
    <s v="Y"/>
    <s v="No"/>
    <n v="11"/>
    <x v="1"/>
    <n v="3"/>
    <n v="80"/>
    <n v="0"/>
    <n v="21"/>
    <n v="2"/>
    <x v="0"/>
    <n v="8"/>
    <n v="6"/>
    <d v="2026-04-15T00:00:00"/>
    <x v="19"/>
    <s v="2026"/>
    <s v="April"/>
    <n v="2"/>
    <n v="6080"/>
    <n v="0"/>
    <n v="0"/>
    <s v="No"/>
  </r>
  <r>
    <s v="RM1244"/>
    <n v="45"/>
    <x v="2"/>
    <x v="1"/>
    <s v="Travel_Rarely"/>
    <n v="176"/>
    <x v="3"/>
    <x v="12"/>
    <x v="0"/>
    <x v="0"/>
    <n v="1"/>
    <n v="1744"/>
    <x v="0"/>
    <x v="1"/>
    <n v="56"/>
    <n v="1"/>
    <x v="2"/>
    <x v="3"/>
    <x v="0"/>
    <x v="2"/>
    <x v="1096"/>
    <x v="1"/>
    <n v="6595"/>
    <n v="4"/>
    <s v="Y"/>
    <s v="No"/>
    <n v="21"/>
    <x v="2"/>
    <n v="3"/>
    <n v="80"/>
    <n v="2"/>
    <n v="9"/>
    <n v="2"/>
    <x v="1"/>
    <n v="0"/>
    <n v="3"/>
    <d v="2026-04-16T00:00:00"/>
    <x v="8"/>
    <s v="2026"/>
    <s v="April"/>
    <n v="0"/>
    <n v="18645"/>
    <n v="0"/>
    <n v="0"/>
    <s v="No"/>
  </r>
  <r>
    <s v="RM1315"/>
    <n v="45"/>
    <x v="2"/>
    <x v="1"/>
    <s v="Non-Travel"/>
    <n v="589"/>
    <x v="1"/>
    <x v="7"/>
    <x v="3"/>
    <x v="0"/>
    <n v="1"/>
    <n v="1845"/>
    <x v="0"/>
    <x v="1"/>
    <n v="67"/>
    <n v="3"/>
    <x v="1"/>
    <x v="5"/>
    <x v="0"/>
    <x v="2"/>
    <x v="1097"/>
    <x v="1"/>
    <n v="19665"/>
    <n v="4"/>
    <s v="Y"/>
    <s v="No"/>
    <n v="22"/>
    <x v="2"/>
    <n v="2"/>
    <n v="80"/>
    <n v="2"/>
    <n v="10"/>
    <n v="3"/>
    <x v="1"/>
    <n v="5"/>
    <n v="7"/>
    <d v="2026-04-17T00:00:00"/>
    <x v="41"/>
    <s v="2026"/>
    <s v="April"/>
    <n v="13"/>
    <n v="11979"/>
    <n v="5"/>
    <n v="3"/>
    <s v="No"/>
  </r>
  <r>
    <s v="RM1347"/>
    <n v="45"/>
    <x v="2"/>
    <x v="1"/>
    <s v="Travel_Rarely"/>
    <n v="556"/>
    <x v="0"/>
    <x v="10"/>
    <x v="1"/>
    <x v="0"/>
    <n v="1"/>
    <n v="1888"/>
    <x v="2"/>
    <x v="1"/>
    <n v="93"/>
    <n v="2"/>
    <x v="1"/>
    <x v="4"/>
    <x v="2"/>
    <x v="2"/>
    <x v="1098"/>
    <x v="1"/>
    <n v="23888"/>
    <n v="0"/>
    <s v="Y"/>
    <s v="No"/>
    <n v="13"/>
    <x v="1"/>
    <n v="4"/>
    <n v="80"/>
    <n v="2"/>
    <n v="10"/>
    <n v="2"/>
    <x v="3"/>
    <n v="3"/>
    <n v="8"/>
    <d v="2026-04-18T00:00:00"/>
    <x v="15"/>
    <s v="2026"/>
    <s v="April"/>
    <n v="1"/>
    <n v="19678"/>
    <n v="1"/>
    <n v="0"/>
    <s v="No"/>
  </r>
  <r>
    <s v="RM1363"/>
    <n v="45"/>
    <x v="2"/>
    <x v="1"/>
    <s v="Travel_Frequently"/>
    <n v="1297"/>
    <x v="0"/>
    <x v="4"/>
    <x v="3"/>
    <x v="1"/>
    <n v="1"/>
    <n v="1922"/>
    <x v="2"/>
    <x v="0"/>
    <n v="44"/>
    <n v="3"/>
    <x v="1"/>
    <x v="6"/>
    <x v="0"/>
    <x v="0"/>
    <x v="1099"/>
    <x v="1"/>
    <n v="14511"/>
    <n v="4"/>
    <s v="Y"/>
    <s v="No"/>
    <n v="12"/>
    <x v="1"/>
    <n v="3"/>
    <n v="80"/>
    <n v="0"/>
    <n v="12"/>
    <n v="3"/>
    <x v="0"/>
    <n v="0"/>
    <n v="3"/>
    <d v="2026-04-19T00:00:00"/>
    <x v="25"/>
    <s v="2026"/>
    <s v="April"/>
    <n v="2"/>
    <n v="15596"/>
    <n v="2"/>
    <n v="2"/>
    <s v="No"/>
  </r>
  <r>
    <s v="RM1455"/>
    <n v="45"/>
    <x v="2"/>
    <x v="1"/>
    <s v="Travel_Rarely"/>
    <n v="374"/>
    <x v="1"/>
    <x v="21"/>
    <x v="0"/>
    <x v="0"/>
    <n v="1"/>
    <n v="2046"/>
    <x v="1"/>
    <x v="1"/>
    <n v="50"/>
    <n v="3"/>
    <x v="1"/>
    <x v="5"/>
    <x v="0"/>
    <x v="0"/>
    <x v="1100"/>
    <x v="0"/>
    <n v="23333"/>
    <n v="8"/>
    <s v="Y"/>
    <s v="No"/>
    <n v="15"/>
    <x v="1"/>
    <n v="3"/>
    <n v="80"/>
    <n v="0"/>
    <n v="8"/>
    <n v="3"/>
    <x v="0"/>
    <n v="0"/>
    <n v="1"/>
    <d v="2026-04-20T00:00:00"/>
    <x v="10"/>
    <s v="2026"/>
    <s v="April"/>
    <n v="6"/>
    <n v="10452"/>
    <n v="5"/>
    <n v="1"/>
    <s v="No"/>
  </r>
  <r>
    <s v="RM030"/>
    <n v="46"/>
    <x v="3"/>
    <x v="1"/>
    <s v="Travel_Rarely"/>
    <n v="705"/>
    <x v="1"/>
    <x v="7"/>
    <x v="3"/>
    <x v="2"/>
    <n v="1"/>
    <n v="38"/>
    <x v="2"/>
    <x v="1"/>
    <n v="83"/>
    <n v="3"/>
    <x v="4"/>
    <x v="8"/>
    <x v="3"/>
    <x v="0"/>
    <x v="1101"/>
    <x v="3"/>
    <n v="22822"/>
    <n v="3"/>
    <s v="Y"/>
    <s v="No"/>
    <n v="12"/>
    <x v="1"/>
    <n v="4"/>
    <n v="80"/>
    <n v="0"/>
    <n v="22"/>
    <n v="2"/>
    <x v="3"/>
    <n v="2"/>
    <m/>
    <d v="2026-04-21T00:00:00"/>
    <x v="11"/>
    <s v="2026"/>
    <s v="April"/>
    <n v="28"/>
    <n v="14480"/>
    <n v="16"/>
    <n v="3"/>
    <s v="No"/>
  </r>
  <r>
    <s v="RM049"/>
    <n v="46"/>
    <x v="3"/>
    <x v="1"/>
    <s v="Travel_Frequently"/>
    <n v="1211"/>
    <x v="1"/>
    <x v="2"/>
    <x v="3"/>
    <x v="2"/>
    <n v="1"/>
    <n v="62"/>
    <x v="3"/>
    <x v="0"/>
    <n v="98"/>
    <n v="3"/>
    <x v="1"/>
    <x v="5"/>
    <x v="2"/>
    <x v="0"/>
    <x v="1102"/>
    <x v="1"/>
    <n v="20445"/>
    <n v="4"/>
    <s v="Y"/>
    <s v="Yes"/>
    <n v="21"/>
    <x v="2"/>
    <n v="3"/>
    <n v="80"/>
    <n v="0"/>
    <n v="14"/>
    <n v="4"/>
    <x v="0"/>
    <n v="0"/>
    <n v="8"/>
    <d v="2026-04-22T00:00:00"/>
    <x v="26"/>
    <s v="2026"/>
    <s v="April"/>
    <n v="7"/>
    <n v="16183"/>
    <n v="7"/>
    <n v="6"/>
    <s v="No"/>
  </r>
  <r>
    <s v="RM080"/>
    <n v="46"/>
    <x v="3"/>
    <x v="1"/>
    <s v="Travel_Rarely"/>
    <n v="945"/>
    <x v="3"/>
    <x v="2"/>
    <x v="1"/>
    <x v="1"/>
    <n v="1"/>
    <n v="103"/>
    <x v="2"/>
    <x v="0"/>
    <n v="80"/>
    <n v="3"/>
    <x v="1"/>
    <x v="3"/>
    <x v="1"/>
    <x v="1"/>
    <x v="1103"/>
    <x v="1"/>
    <n v="10425"/>
    <n v="8"/>
    <s v="Y"/>
    <s v="Yes"/>
    <n v="22"/>
    <x v="2"/>
    <n v="4"/>
    <n v="80"/>
    <n v="1"/>
    <n v="16"/>
    <n v="2"/>
    <x v="0"/>
    <n v="0"/>
    <n v="2"/>
    <d v="2026-04-23T00:00:00"/>
    <x v="38"/>
    <s v="2026"/>
    <s v="April"/>
    <n v="1"/>
    <n v="22357"/>
    <n v="0"/>
    <n v="0"/>
    <s v="No"/>
  </r>
  <r>
    <s v="RM090"/>
    <n v="46"/>
    <x v="3"/>
    <x v="0"/>
    <s v="Travel_Rarely"/>
    <n v="669"/>
    <x v="1"/>
    <x v="9"/>
    <x v="1"/>
    <x v="1"/>
    <n v="1"/>
    <n v="118"/>
    <x v="0"/>
    <x v="0"/>
    <n v="64"/>
    <n v="2"/>
    <x v="2"/>
    <x v="5"/>
    <x v="2"/>
    <x v="0"/>
    <x v="1104"/>
    <x v="1"/>
    <n v="13596"/>
    <n v="1"/>
    <s v="Y"/>
    <s v="No"/>
    <n v="16"/>
    <x v="1"/>
    <n v="4"/>
    <n v="80"/>
    <n v="0"/>
    <n v="9"/>
    <n v="3"/>
    <x v="0"/>
    <n v="4"/>
    <n v="7"/>
    <d v="2026-04-24T00:00:00"/>
    <x v="21"/>
    <s v="2026"/>
    <s v="April"/>
    <n v="4"/>
    <n v="16353"/>
    <n v="3"/>
    <n v="1"/>
    <s v="No"/>
  </r>
  <r>
    <s v="RM094"/>
    <n v="46"/>
    <x v="3"/>
    <x v="1"/>
    <s v="Travel_Frequently"/>
    <n v="638"/>
    <x v="0"/>
    <x v="4"/>
    <x v="0"/>
    <x v="1"/>
    <n v="1"/>
    <n v="124"/>
    <x v="0"/>
    <x v="0"/>
    <n v="40"/>
    <n v="2"/>
    <x v="2"/>
    <x v="6"/>
    <x v="3"/>
    <x v="2"/>
    <x v="1105"/>
    <x v="2"/>
    <n v="3142"/>
    <n v="2"/>
    <s v="Y"/>
    <s v="Yes"/>
    <n v="13"/>
    <x v="1"/>
    <n v="3"/>
    <n v="80"/>
    <n v="1"/>
    <n v="21"/>
    <n v="5"/>
    <x v="3"/>
    <n v="9"/>
    <n v="5"/>
    <d v="2026-04-25T00:00:00"/>
    <x v="3"/>
    <s v="2026"/>
    <s v="April"/>
    <n v="13"/>
    <n v="15747"/>
    <n v="8"/>
    <n v="8"/>
    <s v="Yes"/>
  </r>
  <r>
    <s v="RM179"/>
    <n v="46"/>
    <x v="3"/>
    <x v="1"/>
    <s v="Travel_Rarely"/>
    <n v="526"/>
    <x v="1"/>
    <x v="4"/>
    <x v="1"/>
    <x v="2"/>
    <n v="1"/>
    <n v="244"/>
    <x v="2"/>
    <x v="1"/>
    <n v="92"/>
    <n v="3"/>
    <x v="2"/>
    <x v="5"/>
    <x v="3"/>
    <x v="1"/>
    <x v="1106"/>
    <x v="2"/>
    <n v="2137"/>
    <n v="1"/>
    <s v="Y"/>
    <s v="No"/>
    <n v="25"/>
    <x v="2"/>
    <n v="3"/>
    <n v="80"/>
    <n v="3"/>
    <n v="24"/>
    <n v="2"/>
    <x v="0"/>
    <n v="15"/>
    <n v="7"/>
    <d v="2026-04-26T00:00:00"/>
    <x v="27"/>
    <s v="2026"/>
    <s v="April"/>
    <n v="10"/>
    <n v="21267"/>
    <n v="2"/>
    <n v="0"/>
    <s v="No"/>
  </r>
  <r>
    <s v="RM210"/>
    <n v="46"/>
    <x v="3"/>
    <x v="1"/>
    <s v="Travel_Rarely"/>
    <n v="644"/>
    <x v="0"/>
    <x v="4"/>
    <x v="3"/>
    <x v="1"/>
    <n v="1"/>
    <n v="288"/>
    <x v="1"/>
    <x v="0"/>
    <n v="97"/>
    <n v="3"/>
    <x v="2"/>
    <x v="6"/>
    <x v="3"/>
    <x v="1"/>
    <x v="1107"/>
    <x v="1"/>
    <n v="12368"/>
    <n v="7"/>
    <s v="Y"/>
    <s v="No"/>
    <n v="16"/>
    <x v="1"/>
    <n v="3"/>
    <n v="80"/>
    <n v="1"/>
    <n v="17"/>
    <n v="3"/>
    <x v="0"/>
    <n v="0"/>
    <m/>
    <d v="2026-04-27T00:00:00"/>
    <x v="13"/>
    <s v="2026"/>
    <s v="April"/>
    <n v="19"/>
    <n v="9699"/>
    <n v="15"/>
    <n v="12"/>
    <s v="Yes"/>
  </r>
  <r>
    <s v="RM264"/>
    <n v="46"/>
    <x v="3"/>
    <x v="0"/>
    <s v="Travel_Rarely"/>
    <n v="488"/>
    <x v="1"/>
    <x v="7"/>
    <x v="0"/>
    <x v="3"/>
    <n v="1"/>
    <n v="363"/>
    <x v="0"/>
    <x v="1"/>
    <n v="75"/>
    <n v="1"/>
    <x v="3"/>
    <x v="8"/>
    <x v="1"/>
    <x v="2"/>
    <x v="1108"/>
    <x v="3"/>
    <n v="14977"/>
    <n v="3"/>
    <s v="Y"/>
    <s v="Yes"/>
    <n v="12"/>
    <x v="1"/>
    <n v="2"/>
    <n v="80"/>
    <n v="1"/>
    <n v="28"/>
    <n v="2"/>
    <x v="3"/>
    <n v="7"/>
    <n v="7"/>
    <d v="2026-04-28T00:00:00"/>
    <x v="11"/>
    <s v="2026"/>
    <s v="April"/>
    <n v="12"/>
    <n v="16875"/>
    <n v="9"/>
    <n v="1"/>
    <s v="No"/>
  </r>
  <r>
    <s v="RM366"/>
    <n v="46"/>
    <x v="3"/>
    <x v="1"/>
    <s v="Non-Travel"/>
    <n v="1144"/>
    <x v="0"/>
    <x v="17"/>
    <x v="3"/>
    <x v="1"/>
    <n v="1"/>
    <n v="487"/>
    <x v="0"/>
    <x v="1"/>
    <n v="30"/>
    <n v="3"/>
    <x v="1"/>
    <x v="4"/>
    <x v="0"/>
    <x v="2"/>
    <x v="1109"/>
    <x v="1"/>
    <n v="16044"/>
    <n v="2"/>
    <s v="Y"/>
    <s v="No"/>
    <n v="14"/>
    <x v="1"/>
    <n v="3"/>
    <n v="80"/>
    <n v="0"/>
    <n v="7"/>
    <n v="2"/>
    <x v="1"/>
    <n v="0"/>
    <n v="0"/>
    <d v="2026-04-29T00:00:00"/>
    <x v="9"/>
    <s v="2026"/>
    <s v="April"/>
    <n v="11"/>
    <n v="18202"/>
    <n v="4"/>
    <n v="2"/>
    <s v="No"/>
  </r>
  <r>
    <s v="RM413"/>
    <n v="46"/>
    <x v="3"/>
    <x v="1"/>
    <s v="Travel_Rarely"/>
    <n v="1485"/>
    <x v="0"/>
    <x v="16"/>
    <x v="0"/>
    <x v="1"/>
    <n v="1"/>
    <n v="550"/>
    <x v="0"/>
    <x v="1"/>
    <n v="87"/>
    <n v="3"/>
    <x v="1"/>
    <x v="4"/>
    <x v="0"/>
    <x v="1"/>
    <x v="1110"/>
    <x v="0"/>
    <n v="26314"/>
    <n v="2"/>
    <s v="Y"/>
    <s v="No"/>
    <n v="14"/>
    <x v="1"/>
    <n v="3"/>
    <n v="80"/>
    <n v="1"/>
    <n v="19"/>
    <n v="5"/>
    <x v="3"/>
    <n v="0"/>
    <n v="8"/>
    <d v="2026-04-30T00:00:00"/>
    <x v="24"/>
    <s v="2026"/>
    <s v="April"/>
    <n v="5"/>
    <n v="4593"/>
    <n v="5"/>
    <n v="0"/>
    <s v="No"/>
  </r>
  <r>
    <s v="RM430"/>
    <n v="46"/>
    <x v="3"/>
    <x v="1"/>
    <s v="Travel_Rarely"/>
    <n v="1009"/>
    <x v="0"/>
    <x v="7"/>
    <x v="0"/>
    <x v="0"/>
    <n v="1"/>
    <n v="575"/>
    <x v="3"/>
    <x v="0"/>
    <n v="51"/>
    <n v="3"/>
    <x v="3"/>
    <x v="7"/>
    <x v="0"/>
    <x v="2"/>
    <x v="995"/>
    <x v="3"/>
    <n v="2288"/>
    <n v="6"/>
    <s v="Y"/>
    <s v="No"/>
    <n v="13"/>
    <x v="1"/>
    <n v="3"/>
    <n v="80"/>
    <n v="0"/>
    <n v="26"/>
    <n v="2"/>
    <x v="2"/>
    <n v="0"/>
    <n v="1"/>
    <d v="2026-05-01T00:00:00"/>
    <x v="33"/>
    <s v="2026"/>
    <s v="May"/>
    <n v="0"/>
    <n v="12278"/>
    <n v="0"/>
    <n v="0"/>
    <s v="No"/>
  </r>
  <r>
    <s v="RM434"/>
    <n v="46"/>
    <x v="3"/>
    <x v="0"/>
    <s v="Travel_Rarely"/>
    <n v="1125"/>
    <x v="1"/>
    <x v="1"/>
    <x v="0"/>
    <x v="2"/>
    <n v="1"/>
    <n v="580"/>
    <x v="0"/>
    <x v="1"/>
    <n v="94"/>
    <n v="2"/>
    <x v="2"/>
    <x v="5"/>
    <x v="2"/>
    <x v="2"/>
    <x v="1111"/>
    <x v="1"/>
    <n v="11563"/>
    <n v="2"/>
    <s v="Y"/>
    <s v="Yes"/>
    <n v="19"/>
    <x v="1"/>
    <n v="3"/>
    <n v="80"/>
    <n v="1"/>
    <n v="15"/>
    <n v="3"/>
    <x v="0"/>
    <n v="1"/>
    <n v="2"/>
    <d v="2026-05-02T00:00:00"/>
    <x v="42"/>
    <s v="2026"/>
    <s v="May"/>
    <n v="5"/>
    <n v="17426"/>
    <n v="2"/>
    <n v="1"/>
    <s v="No"/>
  </r>
  <r>
    <s v="RM466"/>
    <n v="46"/>
    <x v="3"/>
    <x v="1"/>
    <s v="Travel_Frequently"/>
    <n v="1034"/>
    <x v="0"/>
    <x v="16"/>
    <x v="2"/>
    <x v="1"/>
    <n v="1"/>
    <n v="624"/>
    <x v="3"/>
    <x v="1"/>
    <n v="86"/>
    <n v="3"/>
    <x v="2"/>
    <x v="6"/>
    <x v="0"/>
    <x v="2"/>
    <x v="1112"/>
    <x v="2"/>
    <n v="8984"/>
    <n v="5"/>
    <s v="Y"/>
    <s v="No"/>
    <n v="11"/>
    <x v="1"/>
    <n v="4"/>
    <n v="80"/>
    <n v="0"/>
    <n v="28"/>
    <n v="3"/>
    <x v="3"/>
    <n v="1"/>
    <n v="2"/>
    <d v="2026-05-03T00:00:00"/>
    <x v="36"/>
    <s v="2026"/>
    <s v="May"/>
    <n v="2"/>
    <n v="19652"/>
    <n v="1"/>
    <n v="1"/>
    <s v="No"/>
  </r>
  <r>
    <s v="RM724"/>
    <n v="46"/>
    <x v="3"/>
    <x v="1"/>
    <s v="Travel_Rarely"/>
    <n v="566"/>
    <x v="0"/>
    <x v="17"/>
    <x v="1"/>
    <x v="1"/>
    <n v="1"/>
    <n v="1007"/>
    <x v="1"/>
    <x v="0"/>
    <n v="75"/>
    <n v="3"/>
    <x v="2"/>
    <x v="4"/>
    <x v="0"/>
    <x v="1"/>
    <x v="1113"/>
    <x v="2"/>
    <n v="24208"/>
    <n v="6"/>
    <s v="Y"/>
    <s v="No"/>
    <n v="13"/>
    <x v="1"/>
    <n v="2"/>
    <n v="80"/>
    <n v="1"/>
    <n v="13"/>
    <n v="3"/>
    <x v="0"/>
    <n v="0"/>
    <n v="7"/>
    <d v="2026-05-04T00:00:00"/>
    <x v="28"/>
    <s v="2026"/>
    <s v="May"/>
    <n v="12"/>
    <n v="17680"/>
    <n v="4"/>
    <n v="4"/>
    <s v="No"/>
  </r>
  <r>
    <s v="RM771"/>
    <n v="46"/>
    <x v="3"/>
    <x v="1"/>
    <s v="Travel_Rarely"/>
    <n v="430"/>
    <x v="0"/>
    <x v="4"/>
    <x v="3"/>
    <x v="1"/>
    <n v="1"/>
    <n v="1069"/>
    <x v="1"/>
    <x v="0"/>
    <n v="40"/>
    <n v="3"/>
    <x v="4"/>
    <x v="7"/>
    <x v="2"/>
    <x v="1"/>
    <x v="1114"/>
    <x v="3"/>
    <n v="21445"/>
    <n v="9"/>
    <s v="Y"/>
    <s v="No"/>
    <n v="17"/>
    <x v="1"/>
    <n v="4"/>
    <n v="80"/>
    <n v="2"/>
    <n v="23"/>
    <n v="0"/>
    <x v="0"/>
    <n v="2"/>
    <n v="2"/>
    <d v="2026-05-05T00:00:00"/>
    <x v="36"/>
    <s v="2026"/>
    <s v="May"/>
    <n v="17"/>
    <n v="5090"/>
    <n v="1"/>
    <n v="1"/>
    <s v="No"/>
  </r>
  <r>
    <s v="RM779"/>
    <n v="46"/>
    <x v="3"/>
    <x v="0"/>
    <s v="Travel_Rarely"/>
    <n v="1003"/>
    <x v="0"/>
    <x v="3"/>
    <x v="3"/>
    <x v="0"/>
    <n v="1"/>
    <n v="1080"/>
    <x v="1"/>
    <x v="1"/>
    <n v="74"/>
    <n v="2"/>
    <x v="1"/>
    <x v="2"/>
    <x v="3"/>
    <x v="1"/>
    <x v="1115"/>
    <x v="0"/>
    <n v="21029"/>
    <n v="8"/>
    <s v="Y"/>
    <s v="Yes"/>
    <n v="23"/>
    <x v="2"/>
    <n v="1"/>
    <n v="80"/>
    <n v="3"/>
    <n v="19"/>
    <n v="2"/>
    <x v="0"/>
    <n v="1"/>
    <n v="7"/>
    <d v="2026-05-06T00:00:00"/>
    <x v="9"/>
    <s v="2026"/>
    <s v="May"/>
    <n v="12"/>
    <n v="18302"/>
    <n v="9"/>
    <n v="0"/>
    <s v="No"/>
  </r>
  <r>
    <s v="RM811"/>
    <n v="46"/>
    <x v="3"/>
    <x v="1"/>
    <s v="Travel_Rarely"/>
    <n v="406"/>
    <x v="1"/>
    <x v="0"/>
    <x v="2"/>
    <x v="2"/>
    <n v="1"/>
    <n v="1124"/>
    <x v="3"/>
    <x v="0"/>
    <n v="52"/>
    <n v="3"/>
    <x v="3"/>
    <x v="8"/>
    <x v="0"/>
    <x v="2"/>
    <x v="1116"/>
    <x v="3"/>
    <n v="15596"/>
    <n v="3"/>
    <s v="Y"/>
    <s v="No"/>
    <n v="12"/>
    <x v="1"/>
    <n v="4"/>
    <n v="80"/>
    <n v="1"/>
    <n v="23"/>
    <n v="3"/>
    <x v="0"/>
    <n v="4"/>
    <n v="9"/>
    <d v="2026-05-07T00:00:00"/>
    <x v="4"/>
    <s v="2026"/>
    <s v="May"/>
    <n v="5"/>
    <n v="7097"/>
    <n v="4"/>
    <n v="2"/>
    <s v="No"/>
  </r>
  <r>
    <s v="RM862"/>
    <n v="46"/>
    <x v="3"/>
    <x v="1"/>
    <s v="Travel_Rarely"/>
    <n v="1402"/>
    <x v="1"/>
    <x v="7"/>
    <x v="0"/>
    <x v="2"/>
    <n v="1"/>
    <n v="1204"/>
    <x v="0"/>
    <x v="1"/>
    <n v="69"/>
    <n v="3"/>
    <x v="3"/>
    <x v="8"/>
    <x v="3"/>
    <x v="2"/>
    <x v="1117"/>
    <x v="3"/>
    <n v="24097"/>
    <n v="8"/>
    <s v="Y"/>
    <s v="No"/>
    <n v="23"/>
    <x v="2"/>
    <n v="1"/>
    <n v="80"/>
    <n v="0"/>
    <n v="28"/>
    <n v="2"/>
    <x v="0"/>
    <n v="15"/>
    <n v="9"/>
    <d v="2026-05-08T00:00:00"/>
    <x v="26"/>
    <s v="2026"/>
    <s v="May"/>
    <n v="7"/>
    <n v="5509"/>
    <n v="3"/>
    <n v="3"/>
    <s v="No"/>
  </r>
  <r>
    <s v="RM870"/>
    <n v="46"/>
    <x v="3"/>
    <x v="1"/>
    <s v="Travel_Rarely"/>
    <n v="1450"/>
    <x v="0"/>
    <x v="14"/>
    <x v="1"/>
    <x v="0"/>
    <n v="1"/>
    <n v="1217"/>
    <x v="1"/>
    <x v="0"/>
    <n v="52"/>
    <n v="3"/>
    <x v="4"/>
    <x v="7"/>
    <x v="1"/>
    <x v="2"/>
    <x v="1118"/>
    <x v="3"/>
    <n v="10849"/>
    <n v="5"/>
    <s v="Y"/>
    <s v="No"/>
    <n v="11"/>
    <x v="1"/>
    <n v="1"/>
    <n v="80"/>
    <n v="1"/>
    <n v="25"/>
    <n v="2"/>
    <x v="0"/>
    <n v="0"/>
    <n v="3"/>
    <d v="2026-05-09T00:00:00"/>
    <x v="39"/>
    <s v="2026"/>
    <s v="May"/>
    <n v="5"/>
    <n v="14517"/>
    <n v="5"/>
    <n v="2"/>
    <s v="No"/>
  </r>
  <r>
    <s v="RM878"/>
    <n v="46"/>
    <x v="3"/>
    <x v="1"/>
    <s v="Travel_Rarely"/>
    <n v="150"/>
    <x v="0"/>
    <x v="7"/>
    <x v="3"/>
    <x v="3"/>
    <n v="1"/>
    <n v="1228"/>
    <x v="1"/>
    <x v="0"/>
    <n v="60"/>
    <n v="3"/>
    <x v="1"/>
    <x v="4"/>
    <x v="2"/>
    <x v="1"/>
    <x v="1119"/>
    <x v="1"/>
    <n v="17433"/>
    <n v="2"/>
    <s v="Y"/>
    <s v="No"/>
    <n v="11"/>
    <x v="1"/>
    <n v="3"/>
    <n v="80"/>
    <n v="1"/>
    <n v="12"/>
    <n v="3"/>
    <x v="3"/>
    <n v="1"/>
    <n v="4"/>
    <d v="2026-05-10T00:00:00"/>
    <x v="42"/>
    <s v="2026"/>
    <s v="May"/>
    <n v="3"/>
    <n v="11298"/>
    <n v="2"/>
    <n v="1"/>
    <s v="No"/>
  </r>
  <r>
    <s v="RM917"/>
    <n v="46"/>
    <x v="3"/>
    <x v="1"/>
    <s v="Travel_Rarely"/>
    <n v="168"/>
    <x v="1"/>
    <x v="12"/>
    <x v="1"/>
    <x v="2"/>
    <n v="1"/>
    <n v="1280"/>
    <x v="1"/>
    <x v="1"/>
    <n v="33"/>
    <n v="2"/>
    <x v="4"/>
    <x v="8"/>
    <x v="1"/>
    <x v="2"/>
    <x v="1120"/>
    <x v="3"/>
    <n v="9946"/>
    <n v="2"/>
    <s v="Y"/>
    <s v="No"/>
    <n v="14"/>
    <x v="1"/>
    <n v="3"/>
    <n v="80"/>
    <n v="1"/>
    <n v="26"/>
    <n v="2"/>
    <x v="0"/>
    <n v="0"/>
    <n v="8"/>
    <d v="2026-05-11T00:00:00"/>
    <x v="4"/>
    <s v="2026"/>
    <s v="May"/>
    <n v="1"/>
    <n v="9470"/>
    <n v="1"/>
    <n v="1"/>
    <s v="Yes"/>
  </r>
  <r>
    <s v="RM944"/>
    <n v="46"/>
    <x v="3"/>
    <x v="1"/>
    <s v="Travel_Rarely"/>
    <n v="991"/>
    <x v="3"/>
    <x v="4"/>
    <x v="1"/>
    <x v="0"/>
    <n v="1"/>
    <n v="1314"/>
    <x v="1"/>
    <x v="1"/>
    <n v="44"/>
    <n v="3"/>
    <x v="0"/>
    <x v="3"/>
    <x v="3"/>
    <x v="0"/>
    <x v="1121"/>
    <x v="0"/>
    <n v="22957"/>
    <n v="6"/>
    <s v="Y"/>
    <s v="No"/>
    <n v="12"/>
    <x v="1"/>
    <n v="3"/>
    <n v="80"/>
    <n v="0"/>
    <n v="10"/>
    <n v="3"/>
    <x v="1"/>
    <n v="5"/>
    <n v="7"/>
    <d v="2026-05-12T00:00:00"/>
    <x v="30"/>
    <s v="2026"/>
    <s v="May"/>
    <n v="3"/>
    <n v="10429"/>
    <n v="3"/>
    <n v="1"/>
    <s v="No"/>
  </r>
  <r>
    <s v="RM1032"/>
    <n v="46"/>
    <x v="3"/>
    <x v="0"/>
    <s v="Travel_Rarely"/>
    <n v="377"/>
    <x v="1"/>
    <x v="9"/>
    <x v="0"/>
    <x v="2"/>
    <n v="1"/>
    <n v="1457"/>
    <x v="3"/>
    <x v="0"/>
    <n v="52"/>
    <n v="3"/>
    <x v="2"/>
    <x v="5"/>
    <x v="2"/>
    <x v="1"/>
    <x v="687"/>
    <x v="2"/>
    <n v="15986"/>
    <n v="4"/>
    <s v="Y"/>
    <s v="No"/>
    <n v="11"/>
    <x v="1"/>
    <n v="1"/>
    <n v="80"/>
    <n v="1"/>
    <n v="28"/>
    <n v="1"/>
    <x v="1"/>
    <n v="4"/>
    <n v="3"/>
    <d v="2026-05-13T00:00:00"/>
    <x v="12"/>
    <s v="2026"/>
    <s v="May"/>
    <n v="10"/>
    <n v="21807"/>
    <n v="1"/>
    <n v="0"/>
    <s v="No"/>
  </r>
  <r>
    <s v="RM1081"/>
    <n v="46"/>
    <x v="3"/>
    <x v="1"/>
    <s v="Travel_Rarely"/>
    <n v="228"/>
    <x v="1"/>
    <x v="0"/>
    <x v="0"/>
    <x v="0"/>
    <n v="1"/>
    <n v="1527"/>
    <x v="0"/>
    <x v="1"/>
    <n v="51"/>
    <n v="3"/>
    <x v="3"/>
    <x v="8"/>
    <x v="1"/>
    <x v="2"/>
    <x v="1122"/>
    <x v="3"/>
    <n v="11380"/>
    <n v="8"/>
    <s v="Y"/>
    <s v="No"/>
    <n v="12"/>
    <x v="1"/>
    <n v="4"/>
    <n v="80"/>
    <n v="1"/>
    <n v="23"/>
    <n v="2"/>
    <x v="1"/>
    <n v="5"/>
    <n v="1"/>
    <d v="2026-05-14T00:00:00"/>
    <x v="3"/>
    <s v="2026"/>
    <s v="May"/>
    <n v="12"/>
    <n v="10401"/>
    <n v="4"/>
    <n v="2"/>
    <s v="No"/>
  </r>
  <r>
    <s v="RM1136"/>
    <n v="46"/>
    <x v="3"/>
    <x v="1"/>
    <s v="Travel_Rarely"/>
    <n v="563"/>
    <x v="1"/>
    <x v="4"/>
    <x v="3"/>
    <x v="0"/>
    <n v="1"/>
    <n v="1602"/>
    <x v="1"/>
    <x v="0"/>
    <n v="56"/>
    <n v="4"/>
    <x v="3"/>
    <x v="8"/>
    <x v="3"/>
    <x v="0"/>
    <x v="1123"/>
    <x v="3"/>
    <n v="3156"/>
    <n v="1"/>
    <s v="Y"/>
    <s v="No"/>
    <n v="15"/>
    <x v="1"/>
    <n v="2"/>
    <n v="80"/>
    <n v="0"/>
    <n v="27"/>
    <n v="5"/>
    <x v="2"/>
    <n v="0"/>
    <n v="12"/>
    <d v="2026-05-15T00:00:00"/>
    <x v="7"/>
    <s v="2026"/>
    <s v="May"/>
    <n v="1"/>
    <n v="11442"/>
    <n v="1"/>
    <n v="0"/>
    <s v="No"/>
  </r>
  <r>
    <s v="RM1232"/>
    <n v="46"/>
    <x v="3"/>
    <x v="1"/>
    <s v="Travel_Rarely"/>
    <n v="717"/>
    <x v="0"/>
    <x v="25"/>
    <x v="3"/>
    <x v="0"/>
    <n v="1"/>
    <n v="1727"/>
    <x v="0"/>
    <x v="0"/>
    <n v="34"/>
    <n v="3"/>
    <x v="1"/>
    <x v="6"/>
    <x v="1"/>
    <x v="0"/>
    <x v="727"/>
    <x v="1"/>
    <n v="9697"/>
    <n v="6"/>
    <s v="Y"/>
    <s v="No"/>
    <n v="14"/>
    <x v="1"/>
    <n v="4"/>
    <n v="80"/>
    <n v="0"/>
    <n v="19"/>
    <n v="3"/>
    <x v="0"/>
    <n v="0"/>
    <n v="9"/>
    <d v="2026-05-16T00:00:00"/>
    <x v="14"/>
    <s v="2026"/>
    <s v="May"/>
    <n v="4"/>
    <n v="13297"/>
    <n v="4"/>
    <n v="0"/>
    <s v="No"/>
  </r>
  <r>
    <s v="RM1236"/>
    <n v="46"/>
    <x v="3"/>
    <x v="1"/>
    <s v="Travel_Rarely"/>
    <n v="1277"/>
    <x v="1"/>
    <x v="7"/>
    <x v="0"/>
    <x v="0"/>
    <n v="1"/>
    <n v="1732"/>
    <x v="0"/>
    <x v="0"/>
    <n v="74"/>
    <n v="3"/>
    <x v="2"/>
    <x v="5"/>
    <x v="2"/>
    <x v="1"/>
    <x v="1124"/>
    <x v="2"/>
    <n v="5596"/>
    <n v="4"/>
    <s v="Y"/>
    <s v="Yes"/>
    <n v="12"/>
    <x v="1"/>
    <n v="2"/>
    <n v="80"/>
    <n v="1"/>
    <n v="13"/>
    <n v="5"/>
    <x v="3"/>
    <n v="0"/>
    <n v="3"/>
    <d v="2026-05-17T00:00:00"/>
    <x v="8"/>
    <s v="2026"/>
    <s v="May"/>
    <n v="4"/>
    <n v="15371"/>
    <n v="4"/>
    <n v="1"/>
    <s v="Yes"/>
  </r>
  <r>
    <s v="RM1278"/>
    <n v="46"/>
    <x v="3"/>
    <x v="1"/>
    <s v="Travel_Rarely"/>
    <n v="734"/>
    <x v="0"/>
    <x v="7"/>
    <x v="3"/>
    <x v="1"/>
    <n v="1"/>
    <n v="1789"/>
    <x v="0"/>
    <x v="0"/>
    <n v="46"/>
    <n v="3"/>
    <x v="4"/>
    <x v="7"/>
    <x v="2"/>
    <x v="1"/>
    <x v="1125"/>
    <x v="3"/>
    <n v="14218"/>
    <n v="7"/>
    <s v="Y"/>
    <s v="Yes"/>
    <n v="17"/>
    <x v="1"/>
    <n v="3"/>
    <n v="80"/>
    <n v="1"/>
    <n v="24"/>
    <n v="3"/>
    <x v="0"/>
    <n v="2"/>
    <n v="2"/>
    <d v="2026-05-18T00:00:00"/>
    <x v="2"/>
    <s v="2026"/>
    <s v="May"/>
    <n v="11"/>
    <n v="5890"/>
    <n v="9"/>
    <n v="9"/>
    <s v="Yes"/>
  </r>
  <r>
    <s v="RM1286"/>
    <n v="46"/>
    <x v="3"/>
    <x v="1"/>
    <s v="Non-Travel"/>
    <n v="849"/>
    <x v="1"/>
    <x v="20"/>
    <x v="1"/>
    <x v="0"/>
    <n v="1"/>
    <n v="1801"/>
    <x v="2"/>
    <x v="0"/>
    <n v="98"/>
    <n v="2"/>
    <x v="1"/>
    <x v="5"/>
    <x v="1"/>
    <x v="0"/>
    <x v="1126"/>
    <x v="1"/>
    <n v="25166"/>
    <n v="8"/>
    <s v="Y"/>
    <s v="No"/>
    <n v="15"/>
    <x v="1"/>
    <n v="3"/>
    <n v="80"/>
    <n v="0"/>
    <n v="6"/>
    <n v="3"/>
    <x v="0"/>
    <n v="2"/>
    <n v="2"/>
    <d v="2026-05-19T00:00:00"/>
    <x v="40"/>
    <s v="2026"/>
    <s v="May"/>
    <n v="1"/>
    <n v="4976"/>
    <n v="0"/>
    <n v="0"/>
    <s v="No"/>
  </r>
  <r>
    <s v="RM1299"/>
    <n v="46"/>
    <x v="3"/>
    <x v="0"/>
    <s v="Travel_Rarely"/>
    <n v="261"/>
    <x v="0"/>
    <x v="8"/>
    <x v="1"/>
    <x v="1"/>
    <n v="1"/>
    <n v="1821"/>
    <x v="1"/>
    <x v="1"/>
    <n v="66"/>
    <n v="3"/>
    <x v="1"/>
    <x v="6"/>
    <x v="1"/>
    <x v="2"/>
    <x v="1127"/>
    <x v="1"/>
    <n v="10842"/>
    <n v="4"/>
    <s v="Y"/>
    <s v="No"/>
    <n v="22"/>
    <x v="2"/>
    <n v="4"/>
    <n v="80"/>
    <n v="1"/>
    <n v="13"/>
    <n v="2"/>
    <x v="1"/>
    <n v="3"/>
    <n v="7"/>
    <d v="2026-05-20T00:00:00"/>
    <x v="24"/>
    <s v="2026"/>
    <s v="May"/>
    <n v="3"/>
    <n v="23724"/>
    <n v="3"/>
    <n v="0"/>
    <s v="No"/>
  </r>
  <r>
    <s v="RM1323"/>
    <n v="46"/>
    <x v="3"/>
    <x v="1"/>
    <s v="Travel_Rarely"/>
    <n v="706"/>
    <x v="0"/>
    <x v="7"/>
    <x v="1"/>
    <x v="0"/>
    <n v="1"/>
    <n v="1857"/>
    <x v="1"/>
    <x v="0"/>
    <n v="82"/>
    <n v="3"/>
    <x v="2"/>
    <x v="4"/>
    <x v="2"/>
    <x v="1"/>
    <x v="1128"/>
    <x v="1"/>
    <n v="19989"/>
    <n v="3"/>
    <s v="Y"/>
    <s v="No"/>
    <n v="14"/>
    <x v="1"/>
    <n v="3"/>
    <n v="80"/>
    <n v="1"/>
    <n v="12"/>
    <n v="4"/>
    <x v="3"/>
    <n v="4"/>
    <n v="7"/>
    <d v="2026-05-21T00:00:00"/>
    <x v="21"/>
    <s v="2026"/>
    <s v="May"/>
    <n v="5"/>
    <n v="20666"/>
    <n v="1"/>
    <n v="0"/>
    <s v="No"/>
  </r>
  <r>
    <s v="RM1328"/>
    <n v="46"/>
    <x v="3"/>
    <x v="1"/>
    <s v="Travel_Rarely"/>
    <n v="1319"/>
    <x v="1"/>
    <x v="0"/>
    <x v="0"/>
    <x v="3"/>
    <n v="1"/>
    <n v="1863"/>
    <x v="3"/>
    <x v="1"/>
    <n v="45"/>
    <n v="4"/>
    <x v="3"/>
    <x v="5"/>
    <x v="3"/>
    <x v="1"/>
    <x v="1129"/>
    <x v="2"/>
    <n v="7739"/>
    <n v="2"/>
    <s v="Y"/>
    <s v="No"/>
    <n v="12"/>
    <x v="1"/>
    <n v="4"/>
    <n v="80"/>
    <n v="1"/>
    <n v="25"/>
    <n v="5"/>
    <x v="0"/>
    <n v="2"/>
    <n v="8"/>
    <d v="2026-05-22T00:00:00"/>
    <x v="38"/>
    <s v="2026"/>
    <s v="May"/>
    <n v="0"/>
    <n v="18709"/>
    <n v="0"/>
    <n v="0"/>
    <s v="No"/>
  </r>
  <r>
    <s v="RM1334"/>
    <n v="46"/>
    <x v="3"/>
    <x v="0"/>
    <s v="Travel_Rarely"/>
    <n v="1254"/>
    <x v="1"/>
    <x v="1"/>
    <x v="0"/>
    <x v="0"/>
    <n v="1"/>
    <n v="1869"/>
    <x v="0"/>
    <x v="1"/>
    <n v="64"/>
    <n v="3"/>
    <x v="2"/>
    <x v="5"/>
    <x v="1"/>
    <x v="2"/>
    <x v="1130"/>
    <x v="1"/>
    <n v="14011"/>
    <n v="5"/>
    <s v="Y"/>
    <s v="No"/>
    <n v="21"/>
    <x v="2"/>
    <n v="3"/>
    <n v="80"/>
    <n v="3"/>
    <n v="14"/>
    <n v="2"/>
    <x v="0"/>
    <n v="0"/>
    <n v="7"/>
    <d v="2026-05-23T00:00:00"/>
    <x v="31"/>
    <s v="2026"/>
    <s v="May"/>
    <n v="3"/>
    <n v="20843"/>
    <n v="0"/>
    <n v="0"/>
    <s v="Yes"/>
  </r>
  <r>
    <s v="RM272"/>
    <n v="47"/>
    <x v="3"/>
    <x v="0"/>
    <s v="Non-Travel"/>
    <n v="666"/>
    <x v="0"/>
    <x v="26"/>
    <x v="3"/>
    <x v="0"/>
    <n v="1"/>
    <n v="376"/>
    <x v="3"/>
    <x v="0"/>
    <n v="88"/>
    <n v="3"/>
    <x v="2"/>
    <x v="8"/>
    <x v="1"/>
    <x v="2"/>
    <x v="1131"/>
    <x v="2"/>
    <n v="10268"/>
    <n v="1"/>
    <s v="Y"/>
    <s v="Yes"/>
    <n v="12"/>
    <x v="1"/>
    <n v="4"/>
    <n v="80"/>
    <n v="1"/>
    <n v="10"/>
    <n v="2"/>
    <x v="3"/>
    <n v="9"/>
    <n v="9"/>
    <d v="2026-05-24T00:00:00"/>
    <x v="35"/>
    <s v="2026"/>
    <s v="May"/>
    <n v="19"/>
    <n v="8307"/>
    <n v="11"/>
    <n v="4"/>
    <s v="No"/>
  </r>
  <r>
    <s v="RM330"/>
    <n v="47"/>
    <x v="3"/>
    <x v="1"/>
    <s v="Travel_Rarely"/>
    <n v="1482"/>
    <x v="0"/>
    <x v="2"/>
    <x v="4"/>
    <x v="0"/>
    <n v="1"/>
    <n v="447"/>
    <x v="1"/>
    <x v="0"/>
    <n v="42"/>
    <n v="3"/>
    <x v="4"/>
    <x v="7"/>
    <x v="0"/>
    <x v="2"/>
    <x v="1132"/>
    <x v="3"/>
    <n v="16375"/>
    <n v="4"/>
    <s v="Y"/>
    <s v="No"/>
    <n v="11"/>
    <x v="1"/>
    <n v="2"/>
    <n v="80"/>
    <n v="1"/>
    <n v="21"/>
    <n v="2"/>
    <x v="0"/>
    <n v="1"/>
    <n v="1"/>
    <d v="2026-05-25T00:00:00"/>
    <x v="41"/>
    <s v="2026"/>
    <s v="May"/>
    <n v="32"/>
    <n v="22281"/>
    <n v="13"/>
    <n v="12"/>
    <s v="No"/>
  </r>
  <r>
    <s v="RM348"/>
    <n v="47"/>
    <x v="3"/>
    <x v="1"/>
    <s v="Travel_Frequently"/>
    <n v="1309"/>
    <x v="1"/>
    <x v="12"/>
    <x v="2"/>
    <x v="1"/>
    <n v="1"/>
    <n v="467"/>
    <x v="2"/>
    <x v="0"/>
    <n v="99"/>
    <n v="3"/>
    <x v="1"/>
    <x v="1"/>
    <x v="0"/>
    <x v="0"/>
    <x v="1133"/>
    <x v="0"/>
    <n v="25751"/>
    <n v="3"/>
    <s v="Y"/>
    <s v="No"/>
    <n v="19"/>
    <x v="1"/>
    <n v="1"/>
    <n v="80"/>
    <n v="0"/>
    <n v="5"/>
    <n v="3"/>
    <x v="0"/>
    <n v="0"/>
    <n v="0"/>
    <d v="2026-05-26T00:00:00"/>
    <x v="8"/>
    <s v="2026"/>
    <s v="May"/>
    <n v="1"/>
    <n v="11837"/>
    <n v="1"/>
    <n v="1"/>
    <s v="No"/>
  </r>
  <r>
    <s v="RM429"/>
    <n v="47"/>
    <x v="3"/>
    <x v="1"/>
    <s v="Travel_Rarely"/>
    <n v="983"/>
    <x v="0"/>
    <x v="7"/>
    <x v="1"/>
    <x v="1"/>
    <n v="1"/>
    <n v="574"/>
    <x v="3"/>
    <x v="1"/>
    <n v="65"/>
    <n v="3"/>
    <x v="1"/>
    <x v="4"/>
    <x v="2"/>
    <x v="1"/>
    <x v="1134"/>
    <x v="1"/>
    <n v="7389"/>
    <n v="5"/>
    <s v="Y"/>
    <s v="No"/>
    <n v="13"/>
    <x v="1"/>
    <n v="3"/>
    <n v="80"/>
    <n v="3"/>
    <n v="20"/>
    <n v="2"/>
    <x v="0"/>
    <n v="0"/>
    <n v="4"/>
    <d v="2026-05-27T00:00:00"/>
    <x v="10"/>
    <s v="2026"/>
    <s v="May"/>
    <n v="1"/>
    <n v="5834"/>
    <n v="1"/>
    <n v="1"/>
    <s v="No"/>
  </r>
  <r>
    <s v="RM533"/>
    <n v="47"/>
    <x v="3"/>
    <x v="1"/>
    <s v="Travel_Rarely"/>
    <n v="703"/>
    <x v="1"/>
    <x v="5"/>
    <x v="3"/>
    <x v="2"/>
    <n v="1"/>
    <n v="728"/>
    <x v="1"/>
    <x v="0"/>
    <n v="42"/>
    <n v="3"/>
    <x v="1"/>
    <x v="5"/>
    <x v="3"/>
    <x v="0"/>
    <x v="1135"/>
    <x v="0"/>
    <n v="11825"/>
    <n v="2"/>
    <s v="Y"/>
    <s v="No"/>
    <n v="12"/>
    <x v="1"/>
    <n v="4"/>
    <n v="80"/>
    <n v="0"/>
    <n v="20"/>
    <n v="2"/>
    <x v="0"/>
    <n v="1"/>
    <n v="7"/>
    <d v="2026-05-28T00:00:00"/>
    <x v="39"/>
    <s v="2026"/>
    <s v="May"/>
    <n v="17"/>
    <n v="11636"/>
    <n v="12"/>
    <n v="9"/>
    <s v="No"/>
  </r>
  <r>
    <s v="RM545"/>
    <n v="47"/>
    <x v="3"/>
    <x v="0"/>
    <s v="Travel_Frequently"/>
    <n v="217"/>
    <x v="1"/>
    <x v="0"/>
    <x v="0"/>
    <x v="1"/>
    <n v="1"/>
    <n v="746"/>
    <x v="1"/>
    <x v="1"/>
    <n v="49"/>
    <n v="3"/>
    <x v="3"/>
    <x v="5"/>
    <x v="0"/>
    <x v="1"/>
    <x v="1136"/>
    <x v="2"/>
    <n v="10225"/>
    <n v="9"/>
    <s v="Y"/>
    <s v="Yes"/>
    <n v="12"/>
    <x v="1"/>
    <n v="4"/>
    <n v="80"/>
    <n v="2"/>
    <n v="28"/>
    <n v="2"/>
    <x v="3"/>
    <n v="11"/>
    <n v="13"/>
    <d v="2026-05-29T00:00:00"/>
    <x v="40"/>
    <s v="2026"/>
    <s v="May"/>
    <n v="18"/>
    <n v="23339"/>
    <n v="5"/>
    <n v="5"/>
    <s v="No"/>
  </r>
  <r>
    <s v="RM567"/>
    <n v="47"/>
    <x v="3"/>
    <x v="0"/>
    <s v="Travel_Frequently"/>
    <n v="719"/>
    <x v="1"/>
    <x v="28"/>
    <x v="1"/>
    <x v="0"/>
    <n v="1"/>
    <n v="785"/>
    <x v="2"/>
    <x v="1"/>
    <n v="77"/>
    <n v="4"/>
    <x v="1"/>
    <x v="5"/>
    <x v="0"/>
    <x v="0"/>
    <x v="124"/>
    <x v="1"/>
    <n v="10339"/>
    <n v="4"/>
    <s v="Y"/>
    <s v="Yes"/>
    <n v="12"/>
    <x v="1"/>
    <n v="4"/>
    <n v="80"/>
    <n v="0"/>
    <n v="8"/>
    <n v="2"/>
    <x v="0"/>
    <n v="1"/>
    <n v="3"/>
    <d v="2026-05-30T00:00:00"/>
    <x v="24"/>
    <s v="2026"/>
    <s v="May"/>
    <n v="9"/>
    <n v="7527"/>
    <n v="1"/>
    <n v="0"/>
    <s v="Yes"/>
  </r>
  <r>
    <s v="RM593"/>
    <n v="47"/>
    <x v="3"/>
    <x v="0"/>
    <s v="Travel_Rarely"/>
    <n v="202"/>
    <x v="0"/>
    <x v="7"/>
    <x v="1"/>
    <x v="4"/>
    <n v="1"/>
    <n v="820"/>
    <x v="0"/>
    <x v="1"/>
    <n v="33"/>
    <n v="3"/>
    <x v="3"/>
    <x v="8"/>
    <x v="2"/>
    <x v="2"/>
    <x v="1137"/>
    <x v="3"/>
    <n v="12982"/>
    <n v="1"/>
    <s v="Y"/>
    <s v="Yes"/>
    <n v="11"/>
    <x v="1"/>
    <n v="3"/>
    <n v="80"/>
    <n v="1"/>
    <n v="26"/>
    <n v="3"/>
    <x v="3"/>
    <n v="3"/>
    <n v="0"/>
    <d v="2026-05-31T00:00:00"/>
    <x v="20"/>
    <s v="2026"/>
    <s v="May"/>
    <n v="16"/>
    <n v="24575"/>
    <n v="16"/>
    <n v="8"/>
    <s v="No"/>
  </r>
  <r>
    <s v="RM652"/>
    <n v="47"/>
    <x v="3"/>
    <x v="0"/>
    <s v="Travel_Rarely"/>
    <n v="249"/>
    <x v="1"/>
    <x v="7"/>
    <x v="1"/>
    <x v="2"/>
    <n v="1"/>
    <n v="903"/>
    <x v="0"/>
    <x v="1"/>
    <n v="35"/>
    <n v="3"/>
    <x v="1"/>
    <x v="5"/>
    <x v="2"/>
    <x v="2"/>
    <x v="1138"/>
    <x v="0"/>
    <n v="17783"/>
    <n v="0"/>
    <s v="Y"/>
    <s v="Yes"/>
    <n v="22"/>
    <x v="2"/>
    <n v="1"/>
    <n v="80"/>
    <n v="1"/>
    <n v="8"/>
    <n v="2"/>
    <x v="0"/>
    <n v="7"/>
    <n v="7"/>
    <d v="2026-06-01T00:00:00"/>
    <x v="40"/>
    <s v="2026"/>
    <s v="June"/>
    <n v="16"/>
    <n v="9669"/>
    <n v="3"/>
    <n v="0"/>
    <s v="Yes"/>
  </r>
  <r>
    <s v="RM666"/>
    <n v="47"/>
    <x v="3"/>
    <x v="0"/>
    <s v="Travel_Rarely"/>
    <n v="1454"/>
    <x v="1"/>
    <x v="7"/>
    <x v="3"/>
    <x v="0"/>
    <n v="1"/>
    <n v="925"/>
    <x v="1"/>
    <x v="1"/>
    <n v="65"/>
    <n v="2"/>
    <x v="0"/>
    <x v="1"/>
    <x v="2"/>
    <x v="0"/>
    <x v="589"/>
    <x v="0"/>
    <n v="13137"/>
    <n v="1"/>
    <s v="Y"/>
    <s v="Yes"/>
    <n v="18"/>
    <x v="1"/>
    <n v="1"/>
    <n v="80"/>
    <n v="0"/>
    <n v="3"/>
    <n v="3"/>
    <x v="3"/>
    <n v="1"/>
    <n v="2"/>
    <d v="2026-06-02T00:00:00"/>
    <x v="19"/>
    <s v="2026"/>
    <s v="June"/>
    <n v="11"/>
    <n v="16297"/>
    <n v="6"/>
    <n v="0"/>
    <s v="No"/>
  </r>
  <r>
    <s v="RM708"/>
    <n v="47"/>
    <x v="3"/>
    <x v="1"/>
    <s v="Travel_Frequently"/>
    <n v="1379"/>
    <x v="0"/>
    <x v="18"/>
    <x v="3"/>
    <x v="1"/>
    <n v="1"/>
    <n v="987"/>
    <x v="0"/>
    <x v="0"/>
    <n v="64"/>
    <n v="4"/>
    <x v="1"/>
    <x v="4"/>
    <x v="0"/>
    <x v="1"/>
    <x v="1139"/>
    <x v="1"/>
    <n v="6759"/>
    <n v="1"/>
    <s v="Y"/>
    <s v="Yes"/>
    <n v="19"/>
    <x v="1"/>
    <n v="3"/>
    <n v="80"/>
    <n v="0"/>
    <n v="20"/>
    <n v="3"/>
    <x v="1"/>
    <n v="2"/>
    <n v="7"/>
    <d v="2026-06-03T00:00:00"/>
    <x v="15"/>
    <s v="2026"/>
    <s v="June"/>
    <n v="10"/>
    <n v="15670"/>
    <n v="0"/>
    <n v="0"/>
    <s v="No"/>
  </r>
  <r>
    <s v="RM720"/>
    <n v="47"/>
    <x v="3"/>
    <x v="0"/>
    <s v="Travel_Rarely"/>
    <n v="955"/>
    <x v="1"/>
    <x v="12"/>
    <x v="1"/>
    <x v="0"/>
    <n v="1"/>
    <n v="1003"/>
    <x v="1"/>
    <x v="1"/>
    <n v="83"/>
    <n v="3"/>
    <x v="1"/>
    <x v="5"/>
    <x v="2"/>
    <x v="0"/>
    <x v="1140"/>
    <x v="0"/>
    <n v="8571"/>
    <n v="1"/>
    <s v="Y"/>
    <s v="Yes"/>
    <n v="17"/>
    <x v="1"/>
    <n v="3"/>
    <n v="80"/>
    <n v="0"/>
    <n v="9"/>
    <n v="0"/>
    <x v="0"/>
    <n v="0"/>
    <n v="7"/>
    <d v="2026-06-04T00:00:00"/>
    <x v="25"/>
    <s v="2026"/>
    <s v="June"/>
    <n v="0"/>
    <n v="23500"/>
    <n v="0"/>
    <n v="0"/>
    <s v="No"/>
  </r>
  <r>
    <s v="RM1021"/>
    <n v="47"/>
    <x v="3"/>
    <x v="1"/>
    <s v="Travel_Rarely"/>
    <n v="465"/>
    <x v="0"/>
    <x v="4"/>
    <x v="0"/>
    <x v="3"/>
    <n v="1"/>
    <n v="1438"/>
    <x v="3"/>
    <x v="0"/>
    <n v="74"/>
    <n v="3"/>
    <x v="0"/>
    <x v="2"/>
    <x v="2"/>
    <x v="2"/>
    <x v="1054"/>
    <x v="0"/>
    <n v="10205"/>
    <n v="7"/>
    <s v="Y"/>
    <s v="No"/>
    <n v="12"/>
    <x v="1"/>
    <n v="3"/>
    <n v="80"/>
    <n v="1"/>
    <n v="17"/>
    <n v="2"/>
    <x v="3"/>
    <n v="1"/>
    <n v="2"/>
    <d v="2026-06-05T00:00:00"/>
    <x v="15"/>
    <s v="2026"/>
    <s v="June"/>
    <n v="9"/>
    <n v="11094"/>
    <n v="2"/>
    <n v="0"/>
    <s v="No"/>
  </r>
  <r>
    <s v="RM1025"/>
    <n v="47"/>
    <x v="3"/>
    <x v="1"/>
    <s v="Travel_Rarely"/>
    <n v="359"/>
    <x v="0"/>
    <x v="7"/>
    <x v="3"/>
    <x v="1"/>
    <n v="1"/>
    <n v="1443"/>
    <x v="3"/>
    <x v="1"/>
    <n v="82"/>
    <n v="3"/>
    <x v="3"/>
    <x v="7"/>
    <x v="0"/>
    <x v="2"/>
    <x v="1141"/>
    <x v="3"/>
    <n v="26703"/>
    <n v="3"/>
    <s v="Y"/>
    <s v="No"/>
    <n v="19"/>
    <x v="1"/>
    <n v="2"/>
    <n v="80"/>
    <n v="2"/>
    <n v="26"/>
    <n v="2"/>
    <x v="1"/>
    <n v="5"/>
    <n v="6"/>
    <d v="2026-06-06T00:00:00"/>
    <x v="25"/>
    <s v="2026"/>
    <s v="June"/>
    <n v="0"/>
    <n v="9480"/>
    <n v="0"/>
    <n v="0"/>
    <s v="No"/>
  </r>
  <r>
    <s v="RM1068"/>
    <n v="47"/>
    <x v="3"/>
    <x v="0"/>
    <s v="Travel_Rarely"/>
    <n v="571"/>
    <x v="1"/>
    <x v="5"/>
    <x v="0"/>
    <x v="1"/>
    <n v="1"/>
    <n v="1503"/>
    <x v="0"/>
    <x v="1"/>
    <n v="78"/>
    <n v="3"/>
    <x v="1"/>
    <x v="5"/>
    <x v="0"/>
    <x v="2"/>
    <x v="1142"/>
    <x v="0"/>
    <n v="24200"/>
    <n v="3"/>
    <s v="Y"/>
    <s v="Yes"/>
    <n v="17"/>
    <x v="1"/>
    <n v="3"/>
    <n v="80"/>
    <n v="1"/>
    <n v="11"/>
    <n v="4"/>
    <x v="3"/>
    <n v="1"/>
    <n v="2"/>
    <d v="2026-06-07T00:00:00"/>
    <x v="1"/>
    <s v="2026"/>
    <s v="June"/>
    <n v="27"/>
    <n v="11227"/>
    <n v="22"/>
    <n v="9"/>
    <s v="No"/>
  </r>
  <r>
    <s v="RM1155"/>
    <n v="47"/>
    <x v="3"/>
    <x v="1"/>
    <s v="Travel_Rarely"/>
    <n v="1176"/>
    <x v="3"/>
    <x v="20"/>
    <x v="3"/>
    <x v="0"/>
    <n v="1"/>
    <n v="1625"/>
    <x v="1"/>
    <x v="1"/>
    <n v="98"/>
    <n v="3"/>
    <x v="4"/>
    <x v="8"/>
    <x v="0"/>
    <x v="2"/>
    <x v="1143"/>
    <x v="3"/>
    <n v="5220"/>
    <n v="3"/>
    <s v="Y"/>
    <s v="No"/>
    <n v="11"/>
    <x v="1"/>
    <n v="3"/>
    <n v="80"/>
    <n v="1"/>
    <n v="27"/>
    <n v="2"/>
    <x v="0"/>
    <n v="1"/>
    <n v="0"/>
    <d v="2026-06-08T00:00:00"/>
    <x v="15"/>
    <s v="2026"/>
    <s v="June"/>
    <n v="3"/>
    <n v="6682"/>
    <n v="3"/>
    <n v="1"/>
    <s v="No"/>
  </r>
  <r>
    <s v="RM1195"/>
    <n v="47"/>
    <x v="3"/>
    <x v="1"/>
    <s v="Travel_Rarely"/>
    <n v="1225"/>
    <x v="1"/>
    <x v="7"/>
    <x v="3"/>
    <x v="0"/>
    <n v="1"/>
    <n v="1676"/>
    <x v="2"/>
    <x v="1"/>
    <n v="47"/>
    <n v="4"/>
    <x v="3"/>
    <x v="8"/>
    <x v="1"/>
    <x v="1"/>
    <x v="1144"/>
    <x v="3"/>
    <n v="21086"/>
    <n v="6"/>
    <s v="Y"/>
    <s v="No"/>
    <n v="14"/>
    <x v="1"/>
    <n v="3"/>
    <n v="80"/>
    <n v="3"/>
    <n v="29"/>
    <n v="2"/>
    <x v="0"/>
    <n v="1"/>
    <n v="2"/>
    <d v="2026-06-09T00:00:00"/>
    <x v="30"/>
    <s v="2026"/>
    <s v="June"/>
    <n v="33"/>
    <n v="10826"/>
    <n v="28"/>
    <n v="7"/>
    <s v="No"/>
  </r>
  <r>
    <s v="RM1224"/>
    <n v="47"/>
    <x v="3"/>
    <x v="0"/>
    <s v="Travel_Frequently"/>
    <n v="1093"/>
    <x v="1"/>
    <x v="9"/>
    <x v="0"/>
    <x v="0"/>
    <n v="1"/>
    <n v="1716"/>
    <x v="0"/>
    <x v="0"/>
    <n v="82"/>
    <n v="1"/>
    <x v="3"/>
    <x v="5"/>
    <x v="0"/>
    <x v="2"/>
    <x v="1145"/>
    <x v="2"/>
    <n v="24164"/>
    <n v="7"/>
    <s v="Y"/>
    <s v="No"/>
    <n v="11"/>
    <x v="1"/>
    <n v="3"/>
    <n v="80"/>
    <n v="0"/>
    <n v="25"/>
    <n v="3"/>
    <x v="2"/>
    <n v="14"/>
    <n v="10"/>
    <d v="2026-06-10T00:00:00"/>
    <x v="11"/>
    <s v="2026"/>
    <s v="June"/>
    <n v="17"/>
    <n v="14160"/>
    <n v="4"/>
    <n v="0"/>
    <s v="No"/>
  </r>
  <r>
    <s v="RM1235"/>
    <n v="47"/>
    <x v="3"/>
    <x v="1"/>
    <s v="Non-Travel"/>
    <n v="543"/>
    <x v="1"/>
    <x v="7"/>
    <x v="3"/>
    <x v="2"/>
    <n v="1"/>
    <n v="1731"/>
    <x v="0"/>
    <x v="0"/>
    <n v="87"/>
    <n v="3"/>
    <x v="1"/>
    <x v="5"/>
    <x v="1"/>
    <x v="2"/>
    <x v="1146"/>
    <x v="0"/>
    <n v="3536"/>
    <n v="7"/>
    <s v="Y"/>
    <s v="No"/>
    <n v="11"/>
    <x v="1"/>
    <n v="4"/>
    <n v="80"/>
    <n v="1"/>
    <n v="4"/>
    <n v="3"/>
    <x v="2"/>
    <n v="0"/>
    <n v="0"/>
    <d v="2026-06-11T00:00:00"/>
    <x v="38"/>
    <s v="2026"/>
    <s v="June"/>
    <n v="1"/>
    <n v="20400"/>
    <n v="0"/>
    <n v="0"/>
    <s v="No"/>
  </r>
  <r>
    <s v="RM1304"/>
    <n v="47"/>
    <x v="3"/>
    <x v="0"/>
    <s v="Travel_Rarely"/>
    <n v="1001"/>
    <x v="0"/>
    <x v="12"/>
    <x v="0"/>
    <x v="0"/>
    <n v="1"/>
    <n v="1827"/>
    <x v="0"/>
    <x v="1"/>
    <n v="92"/>
    <n v="2"/>
    <x v="2"/>
    <x v="4"/>
    <x v="1"/>
    <x v="1"/>
    <x v="1147"/>
    <x v="2"/>
    <n v="19271"/>
    <n v="8"/>
    <s v="Y"/>
    <s v="Yes"/>
    <n v="12"/>
    <x v="1"/>
    <n v="3"/>
    <n v="80"/>
    <n v="1"/>
    <n v="28"/>
    <n v="4"/>
    <x v="0"/>
    <n v="14"/>
    <n v="10"/>
    <d v="2026-06-12T00:00:00"/>
    <x v="6"/>
    <s v="2026"/>
    <s v="June"/>
    <n v="0"/>
    <n v="9520"/>
    <n v="0"/>
    <n v="0"/>
    <s v="No"/>
  </r>
  <r>
    <s v="RM1322"/>
    <n v="47"/>
    <x v="3"/>
    <x v="1"/>
    <s v="Travel_Rarely"/>
    <n v="207"/>
    <x v="0"/>
    <x v="9"/>
    <x v="3"/>
    <x v="0"/>
    <n v="1"/>
    <n v="1856"/>
    <x v="2"/>
    <x v="1"/>
    <n v="64"/>
    <n v="3"/>
    <x v="0"/>
    <x v="0"/>
    <x v="0"/>
    <x v="0"/>
    <x v="1148"/>
    <x v="0"/>
    <n v="5411"/>
    <n v="4"/>
    <s v="Y"/>
    <s v="No"/>
    <n v="12"/>
    <x v="1"/>
    <n v="3"/>
    <n v="80"/>
    <n v="0"/>
    <n v="7"/>
    <n v="2"/>
    <x v="0"/>
    <n v="2"/>
    <n v="0"/>
    <d v="2026-06-13T00:00:00"/>
    <x v="12"/>
    <s v="2026"/>
    <s v="June"/>
    <n v="8"/>
    <n v="4883"/>
    <n v="6"/>
    <n v="0"/>
    <s v="No"/>
  </r>
  <r>
    <s v="RM1371"/>
    <n v="47"/>
    <x v="3"/>
    <x v="1"/>
    <s v="Non-Travel"/>
    <n v="1169"/>
    <x v="0"/>
    <x v="5"/>
    <x v="3"/>
    <x v="3"/>
    <n v="1"/>
    <n v="1934"/>
    <x v="0"/>
    <x v="0"/>
    <n v="64"/>
    <n v="3"/>
    <x v="1"/>
    <x v="2"/>
    <x v="1"/>
    <x v="2"/>
    <x v="957"/>
    <x v="1"/>
    <n v="2125"/>
    <n v="8"/>
    <s v="Y"/>
    <s v="No"/>
    <n v="18"/>
    <x v="1"/>
    <n v="3"/>
    <n v="80"/>
    <n v="1"/>
    <n v="16"/>
    <n v="4"/>
    <x v="1"/>
    <n v="1"/>
    <n v="7"/>
    <d v="2026-06-14T00:00:00"/>
    <x v="19"/>
    <s v="2026"/>
    <s v="June"/>
    <n v="8"/>
    <n v="12617"/>
    <n v="3"/>
    <n v="2"/>
    <s v="Yes"/>
  </r>
  <r>
    <s v="RM1415"/>
    <n v="47"/>
    <x v="3"/>
    <x v="1"/>
    <s v="Travel_Rarely"/>
    <n v="1180"/>
    <x v="0"/>
    <x v="10"/>
    <x v="0"/>
    <x v="1"/>
    <n v="1"/>
    <n v="1993"/>
    <x v="3"/>
    <x v="0"/>
    <n v="84"/>
    <n v="3"/>
    <x v="2"/>
    <x v="6"/>
    <x v="0"/>
    <x v="0"/>
    <x v="1149"/>
    <x v="1"/>
    <n v="13084"/>
    <n v="2"/>
    <s v="Y"/>
    <s v="No"/>
    <n v="23"/>
    <x v="2"/>
    <n v="2"/>
    <n v="80"/>
    <n v="0"/>
    <n v="25"/>
    <n v="3"/>
    <x v="0"/>
    <n v="12"/>
    <n v="11"/>
    <d v="2026-06-15T00:00:00"/>
    <x v="28"/>
    <s v="2026"/>
    <s v="June"/>
    <n v="24"/>
    <n v="20696"/>
    <n v="11"/>
    <n v="4"/>
    <s v="No"/>
  </r>
  <r>
    <s v="RM1422"/>
    <n v="47"/>
    <x v="3"/>
    <x v="1"/>
    <s v="Non-Travel"/>
    <n v="1162"/>
    <x v="0"/>
    <x v="4"/>
    <x v="2"/>
    <x v="1"/>
    <n v="1"/>
    <n v="2000"/>
    <x v="0"/>
    <x v="1"/>
    <n v="98"/>
    <n v="3"/>
    <x v="2"/>
    <x v="7"/>
    <x v="1"/>
    <x v="2"/>
    <x v="1150"/>
    <x v="2"/>
    <n v="17231"/>
    <n v="0"/>
    <s v="Y"/>
    <s v="No"/>
    <n v="18"/>
    <x v="1"/>
    <n v="1"/>
    <n v="80"/>
    <n v="2"/>
    <n v="14"/>
    <n v="3"/>
    <x v="2"/>
    <n v="5"/>
    <n v="12"/>
    <d v="2026-06-16T00:00:00"/>
    <x v="37"/>
    <s v="2026"/>
    <s v="June"/>
    <n v="15"/>
    <n v="9295"/>
    <n v="0"/>
    <n v="0"/>
    <s v="Yes"/>
  </r>
  <r>
    <s v="RM051"/>
    <n v="48"/>
    <x v="3"/>
    <x v="0"/>
    <s v="Travel_Rarely"/>
    <n v="626"/>
    <x v="0"/>
    <x v="4"/>
    <x v="1"/>
    <x v="0"/>
    <n v="1"/>
    <n v="64"/>
    <x v="3"/>
    <x v="0"/>
    <n v="98"/>
    <n v="2"/>
    <x v="2"/>
    <x v="0"/>
    <x v="0"/>
    <x v="0"/>
    <x v="1151"/>
    <x v="1"/>
    <n v="19294"/>
    <n v="9"/>
    <s v="Y"/>
    <s v="Yes"/>
    <n v="13"/>
    <x v="1"/>
    <n v="4"/>
    <n v="80"/>
    <n v="0"/>
    <n v="23"/>
    <n v="2"/>
    <x v="0"/>
    <n v="0"/>
    <n v="0"/>
    <d v="2026-06-17T00:00:00"/>
    <x v="4"/>
    <s v="2026"/>
    <s v="June"/>
    <n v="8"/>
    <n v="26605"/>
    <n v="8"/>
    <n v="7"/>
    <s v="No"/>
  </r>
  <r>
    <s v="RM353"/>
    <n v="48"/>
    <x v="3"/>
    <x v="1"/>
    <s v="Travel_Rarely"/>
    <n v="530"/>
    <x v="1"/>
    <x v="26"/>
    <x v="2"/>
    <x v="1"/>
    <n v="1"/>
    <n v="473"/>
    <x v="3"/>
    <x v="1"/>
    <n v="91"/>
    <n v="3"/>
    <x v="2"/>
    <x v="8"/>
    <x v="0"/>
    <x v="2"/>
    <x v="1152"/>
    <x v="2"/>
    <n v="23978"/>
    <n v="3"/>
    <s v="Y"/>
    <s v="No"/>
    <n v="21"/>
    <x v="2"/>
    <n v="2"/>
    <n v="80"/>
    <n v="1"/>
    <n v="15"/>
    <n v="3"/>
    <x v="2"/>
    <n v="0"/>
    <n v="0"/>
    <d v="2026-06-18T00:00:00"/>
    <x v="35"/>
    <s v="2026"/>
    <s v="June"/>
    <n v="1"/>
    <n v="5252"/>
    <n v="1"/>
    <n v="0"/>
    <s v="Yes"/>
  </r>
  <r>
    <s v="RM445"/>
    <n v="48"/>
    <x v="3"/>
    <x v="1"/>
    <s v="Travel_Rarely"/>
    <n v="163"/>
    <x v="1"/>
    <x v="7"/>
    <x v="4"/>
    <x v="2"/>
    <n v="1"/>
    <n v="595"/>
    <x v="2"/>
    <x v="1"/>
    <n v="37"/>
    <n v="3"/>
    <x v="1"/>
    <x v="5"/>
    <x v="2"/>
    <x v="2"/>
    <x v="1153"/>
    <x v="0"/>
    <n v="19658"/>
    <n v="2"/>
    <s v="Y"/>
    <s v="No"/>
    <n v="14"/>
    <x v="1"/>
    <n v="1"/>
    <n v="80"/>
    <n v="1"/>
    <n v="14"/>
    <n v="2"/>
    <x v="0"/>
    <n v="6"/>
    <n v="7"/>
    <d v="2026-06-19T00:00:00"/>
    <x v="16"/>
    <s v="2026"/>
    <s v="June"/>
    <n v="32"/>
    <n v="12519"/>
    <n v="13"/>
    <n v="0"/>
    <s v="No"/>
  </r>
  <r>
    <s v="RM493"/>
    <n v="48"/>
    <x v="3"/>
    <x v="1"/>
    <s v="Travel_Rarely"/>
    <n v="1236"/>
    <x v="0"/>
    <x v="4"/>
    <x v="3"/>
    <x v="0"/>
    <n v="1"/>
    <n v="664"/>
    <x v="1"/>
    <x v="1"/>
    <n v="40"/>
    <n v="2"/>
    <x v="3"/>
    <x v="8"/>
    <x v="3"/>
    <x v="2"/>
    <x v="1154"/>
    <x v="3"/>
    <n v="17997"/>
    <n v="7"/>
    <s v="Y"/>
    <s v="No"/>
    <n v="11"/>
    <x v="1"/>
    <n v="1"/>
    <n v="80"/>
    <n v="1"/>
    <n v="21"/>
    <n v="3"/>
    <x v="2"/>
    <n v="0"/>
    <n v="2"/>
    <d v="2026-06-20T00:00:00"/>
    <x v="7"/>
    <s v="2026"/>
    <s v="June"/>
    <n v="1"/>
    <n v="4168"/>
    <n v="1"/>
    <n v="1"/>
    <s v="Yes"/>
  </r>
  <r>
    <s v="RM521"/>
    <n v="48"/>
    <x v="3"/>
    <x v="1"/>
    <s v="Travel_Rarely"/>
    <n v="817"/>
    <x v="1"/>
    <x v="7"/>
    <x v="2"/>
    <x v="2"/>
    <n v="1"/>
    <n v="712"/>
    <x v="2"/>
    <x v="0"/>
    <n v="56"/>
    <n v="4"/>
    <x v="1"/>
    <x v="5"/>
    <x v="1"/>
    <x v="2"/>
    <x v="1155"/>
    <x v="1"/>
    <n v="18597"/>
    <n v="3"/>
    <s v="Y"/>
    <s v="No"/>
    <n v="12"/>
    <x v="1"/>
    <n v="4"/>
    <n v="80"/>
    <n v="0"/>
    <n v="12"/>
    <n v="3"/>
    <x v="0"/>
    <n v="2"/>
    <n v="2"/>
    <d v="2026-06-21T00:00:00"/>
    <x v="4"/>
    <s v="2026"/>
    <s v="June"/>
    <n v="5"/>
    <n v="8820"/>
    <n v="0"/>
    <n v="0"/>
    <s v="No"/>
  </r>
  <r>
    <s v="RM679"/>
    <n v="48"/>
    <x v="3"/>
    <x v="1"/>
    <s v="Travel_Rarely"/>
    <n v="1469"/>
    <x v="0"/>
    <x v="21"/>
    <x v="3"/>
    <x v="1"/>
    <n v="1"/>
    <n v="945"/>
    <x v="1"/>
    <x v="0"/>
    <n v="51"/>
    <n v="3"/>
    <x v="0"/>
    <x v="2"/>
    <x v="0"/>
    <x v="2"/>
    <x v="1156"/>
    <x v="0"/>
    <n v="5543"/>
    <n v="4"/>
    <s v="Y"/>
    <s v="No"/>
    <n v="17"/>
    <x v="1"/>
    <n v="1"/>
    <n v="80"/>
    <n v="2"/>
    <n v="13"/>
    <n v="2"/>
    <x v="3"/>
    <n v="0"/>
    <n v="0"/>
    <d v="2026-06-22T00:00:00"/>
    <x v="13"/>
    <s v="2026"/>
    <s v="June"/>
    <n v="16"/>
    <n v="3655"/>
    <n v="11"/>
    <n v="3"/>
    <s v="No"/>
  </r>
  <r>
    <s v="RM736"/>
    <n v="48"/>
    <x v="3"/>
    <x v="1"/>
    <s v="Travel_Rarely"/>
    <n v="277"/>
    <x v="0"/>
    <x v="11"/>
    <x v="0"/>
    <x v="0"/>
    <n v="1"/>
    <n v="1022"/>
    <x v="3"/>
    <x v="0"/>
    <n v="97"/>
    <n v="2"/>
    <x v="1"/>
    <x v="6"/>
    <x v="0"/>
    <x v="0"/>
    <x v="1157"/>
    <x v="0"/>
    <n v="13119"/>
    <n v="2"/>
    <s v="Y"/>
    <s v="No"/>
    <n v="13"/>
    <x v="1"/>
    <n v="4"/>
    <n v="80"/>
    <n v="0"/>
    <n v="19"/>
    <n v="0"/>
    <x v="0"/>
    <n v="2"/>
    <n v="2"/>
    <d v="2026-06-23T00:00:00"/>
    <x v="22"/>
    <s v="2026"/>
    <s v="June"/>
    <n v="29"/>
    <n v="9581"/>
    <n v="11"/>
    <n v="8"/>
    <s v="No"/>
  </r>
  <r>
    <s v="RM737"/>
    <n v="48"/>
    <x v="3"/>
    <x v="1"/>
    <s v="Travel_Rarely"/>
    <n v="1355"/>
    <x v="0"/>
    <x v="12"/>
    <x v="3"/>
    <x v="0"/>
    <n v="1"/>
    <n v="1024"/>
    <x v="0"/>
    <x v="0"/>
    <n v="78"/>
    <n v="2"/>
    <x v="2"/>
    <x v="6"/>
    <x v="0"/>
    <x v="0"/>
    <x v="1158"/>
    <x v="2"/>
    <n v="22245"/>
    <n v="7"/>
    <s v="Y"/>
    <s v="No"/>
    <n v="14"/>
    <x v="1"/>
    <n v="2"/>
    <n v="80"/>
    <n v="0"/>
    <n v="27"/>
    <n v="3"/>
    <x v="0"/>
    <n v="4"/>
    <n v="8"/>
    <d v="2026-06-24T00:00:00"/>
    <x v="9"/>
    <s v="2026"/>
    <s v="June"/>
    <n v="24"/>
    <n v="7732"/>
    <n v="23"/>
    <n v="7"/>
    <s v="No"/>
  </r>
  <r>
    <s v="RM805"/>
    <n v="48"/>
    <x v="3"/>
    <x v="1"/>
    <s v="Non-Travel"/>
    <n v="1262"/>
    <x v="0"/>
    <x v="4"/>
    <x v="3"/>
    <x v="1"/>
    <n v="1"/>
    <n v="1116"/>
    <x v="3"/>
    <x v="0"/>
    <n v="35"/>
    <n v="4"/>
    <x v="3"/>
    <x v="8"/>
    <x v="2"/>
    <x v="0"/>
    <x v="1159"/>
    <x v="3"/>
    <n v="16154"/>
    <n v="2"/>
    <s v="Y"/>
    <s v="No"/>
    <n v="22"/>
    <x v="2"/>
    <n v="3"/>
    <n v="80"/>
    <n v="0"/>
    <n v="27"/>
    <n v="3"/>
    <x v="3"/>
    <n v="2"/>
    <n v="1"/>
    <d v="2026-06-25T00:00:00"/>
    <x v="5"/>
    <s v="2026"/>
    <s v="June"/>
    <n v="28"/>
    <n v="16718"/>
    <n v="13"/>
    <n v="2"/>
    <s v="No"/>
  </r>
  <r>
    <s v="RM902"/>
    <n v="48"/>
    <x v="3"/>
    <x v="1"/>
    <s v="Travel_Rarely"/>
    <n v="969"/>
    <x v="0"/>
    <x v="7"/>
    <x v="1"/>
    <x v="3"/>
    <n v="1"/>
    <n v="1258"/>
    <x v="1"/>
    <x v="0"/>
    <n v="76"/>
    <n v="4"/>
    <x v="0"/>
    <x v="0"/>
    <x v="1"/>
    <x v="0"/>
    <x v="642"/>
    <x v="0"/>
    <n v="16620"/>
    <n v="5"/>
    <s v="Y"/>
    <s v="No"/>
    <n v="11"/>
    <x v="1"/>
    <n v="3"/>
    <n v="80"/>
    <n v="0"/>
    <n v="7"/>
    <n v="4"/>
    <x v="3"/>
    <n v="0"/>
    <n v="0"/>
    <d v="2026-06-26T00:00:00"/>
    <x v="2"/>
    <s v="2026"/>
    <s v="June"/>
    <n v="7"/>
    <n v="9546"/>
    <n v="4"/>
    <n v="4"/>
    <s v="No"/>
  </r>
  <r>
    <s v="RM905"/>
    <n v="48"/>
    <x v="3"/>
    <x v="1"/>
    <s v="Travel_Rarely"/>
    <n v="715"/>
    <x v="0"/>
    <x v="4"/>
    <x v="0"/>
    <x v="0"/>
    <n v="1"/>
    <n v="1263"/>
    <x v="1"/>
    <x v="0"/>
    <n v="76"/>
    <n v="2"/>
    <x v="4"/>
    <x v="7"/>
    <x v="2"/>
    <x v="0"/>
    <x v="1160"/>
    <x v="3"/>
    <n v="8733"/>
    <n v="6"/>
    <s v="Y"/>
    <s v="No"/>
    <n v="12"/>
    <x v="1"/>
    <n v="3"/>
    <n v="80"/>
    <n v="0"/>
    <n v="25"/>
    <n v="3"/>
    <x v="1"/>
    <n v="0"/>
    <n v="0"/>
    <d v="2026-06-27T00:00:00"/>
    <x v="23"/>
    <s v="2026"/>
    <s v="June"/>
    <n v="13"/>
    <n v="14300"/>
    <n v="7"/>
    <n v="5"/>
    <s v="No"/>
  </r>
  <r>
    <s v="RM970"/>
    <n v="48"/>
    <x v="3"/>
    <x v="1"/>
    <s v="Travel_Rarely"/>
    <n v="855"/>
    <x v="0"/>
    <x v="12"/>
    <x v="0"/>
    <x v="0"/>
    <n v="1"/>
    <n v="1363"/>
    <x v="1"/>
    <x v="0"/>
    <n v="54"/>
    <n v="3"/>
    <x v="2"/>
    <x v="4"/>
    <x v="2"/>
    <x v="0"/>
    <x v="1161"/>
    <x v="1"/>
    <n v="18706"/>
    <n v="1"/>
    <s v="Y"/>
    <s v="No"/>
    <n v="11"/>
    <x v="1"/>
    <n v="3"/>
    <n v="80"/>
    <n v="0"/>
    <n v="11"/>
    <n v="2"/>
    <x v="0"/>
    <n v="0"/>
    <n v="8"/>
    <d v="2026-06-28T00:00:00"/>
    <x v="25"/>
    <s v="2026"/>
    <s v="June"/>
    <n v="1"/>
    <n v="11888"/>
    <n v="1"/>
    <n v="1"/>
    <s v="No"/>
  </r>
  <r>
    <s v="RM1039"/>
    <n v="48"/>
    <x v="3"/>
    <x v="1"/>
    <s v="Travel_Rarely"/>
    <n v="1221"/>
    <x v="1"/>
    <x v="17"/>
    <x v="0"/>
    <x v="2"/>
    <n v="1"/>
    <n v="1466"/>
    <x v="0"/>
    <x v="0"/>
    <n v="96"/>
    <n v="3"/>
    <x v="1"/>
    <x v="5"/>
    <x v="3"/>
    <x v="1"/>
    <x v="1162"/>
    <x v="1"/>
    <n v="24795"/>
    <n v="4"/>
    <s v="Y"/>
    <s v="No"/>
    <n v="11"/>
    <x v="1"/>
    <n v="1"/>
    <n v="80"/>
    <n v="3"/>
    <n v="15"/>
    <n v="3"/>
    <x v="0"/>
    <n v="2"/>
    <n v="2"/>
    <d v="2026-06-29T00:00:00"/>
    <x v="29"/>
    <s v="2026"/>
    <s v="June"/>
    <n v="0"/>
    <n v="22018"/>
    <n v="0"/>
    <n v="0"/>
    <s v="No"/>
  </r>
  <r>
    <s v="RM1104"/>
    <n v="48"/>
    <x v="3"/>
    <x v="1"/>
    <s v="Travel_Rarely"/>
    <n v="492"/>
    <x v="1"/>
    <x v="18"/>
    <x v="3"/>
    <x v="0"/>
    <n v="1"/>
    <n v="1557"/>
    <x v="0"/>
    <x v="1"/>
    <n v="96"/>
    <n v="3"/>
    <x v="1"/>
    <x v="5"/>
    <x v="0"/>
    <x v="1"/>
    <x v="1163"/>
    <x v="1"/>
    <n v="13693"/>
    <n v="8"/>
    <s v="Y"/>
    <s v="No"/>
    <n v="14"/>
    <x v="1"/>
    <n v="3"/>
    <n v="80"/>
    <n v="1"/>
    <n v="18"/>
    <n v="2"/>
    <x v="0"/>
    <n v="7"/>
    <n v="7"/>
    <d v="2026-06-30T00:00:00"/>
    <x v="8"/>
    <s v="2026"/>
    <s v="June"/>
    <n v="5"/>
    <n v="14421"/>
    <n v="2"/>
    <n v="2"/>
    <s v="No"/>
  </r>
  <r>
    <s v="RM1115"/>
    <n v="48"/>
    <x v="3"/>
    <x v="1"/>
    <s v="Travel_Rarely"/>
    <n v="1108"/>
    <x v="0"/>
    <x v="14"/>
    <x v="3"/>
    <x v="4"/>
    <n v="1"/>
    <n v="1576"/>
    <x v="0"/>
    <x v="1"/>
    <n v="65"/>
    <n v="3"/>
    <x v="0"/>
    <x v="2"/>
    <x v="3"/>
    <x v="2"/>
    <x v="248"/>
    <x v="0"/>
    <n v="16530"/>
    <n v="8"/>
    <s v="Y"/>
    <s v="No"/>
    <n v="12"/>
    <x v="1"/>
    <n v="4"/>
    <n v="80"/>
    <n v="1"/>
    <n v="10"/>
    <n v="3"/>
    <x v="3"/>
    <n v="7"/>
    <n v="6"/>
    <d v="2026-07-01T00:00:00"/>
    <x v="5"/>
    <s v="2026"/>
    <s v="July"/>
    <n v="23"/>
    <n v="8481"/>
    <n v="18"/>
    <n v="13"/>
    <s v="No"/>
  </r>
  <r>
    <s v="RM1167"/>
    <n v="48"/>
    <x v="3"/>
    <x v="1"/>
    <s v="Travel_Frequently"/>
    <n v="365"/>
    <x v="0"/>
    <x v="12"/>
    <x v="4"/>
    <x v="1"/>
    <n v="1"/>
    <n v="1644"/>
    <x v="0"/>
    <x v="0"/>
    <n v="89"/>
    <n v="2"/>
    <x v="3"/>
    <x v="8"/>
    <x v="2"/>
    <x v="2"/>
    <x v="1164"/>
    <x v="3"/>
    <n v="5602"/>
    <n v="2"/>
    <s v="Y"/>
    <s v="No"/>
    <n v="25"/>
    <x v="2"/>
    <n v="2"/>
    <n v="80"/>
    <n v="1"/>
    <n v="23"/>
    <n v="3"/>
    <x v="0"/>
    <n v="2"/>
    <n v="2"/>
    <d v="2026-07-02T00:00:00"/>
    <x v="12"/>
    <s v="2026"/>
    <s v="July"/>
    <n v="0"/>
    <n v="4860"/>
    <n v="0"/>
    <n v="0"/>
    <s v="No"/>
  </r>
  <r>
    <s v="RM1205"/>
    <n v="48"/>
    <x v="3"/>
    <x v="0"/>
    <s v="Travel_Frequently"/>
    <n v="708"/>
    <x v="1"/>
    <x v="17"/>
    <x v="1"/>
    <x v="1"/>
    <n v="1"/>
    <n v="1691"/>
    <x v="1"/>
    <x v="1"/>
    <n v="95"/>
    <n v="3"/>
    <x v="0"/>
    <x v="1"/>
    <x v="0"/>
    <x v="2"/>
    <x v="1165"/>
    <x v="0"/>
    <n v="11740"/>
    <n v="2"/>
    <s v="Y"/>
    <s v="Yes"/>
    <n v="11"/>
    <x v="1"/>
    <n v="3"/>
    <n v="80"/>
    <n v="2"/>
    <n v="19"/>
    <n v="3"/>
    <x v="0"/>
    <n v="7"/>
    <n v="7"/>
    <d v="2026-07-03T00:00:00"/>
    <x v="39"/>
    <s v="2026"/>
    <s v="July"/>
    <n v="12"/>
    <n v="10819"/>
    <n v="0"/>
    <n v="0"/>
    <s v="No"/>
  </r>
  <r>
    <s v="RM1332"/>
    <n v="48"/>
    <x v="3"/>
    <x v="1"/>
    <s v="Travel_Rarely"/>
    <n v="1224"/>
    <x v="0"/>
    <x v="1"/>
    <x v="0"/>
    <x v="0"/>
    <n v="1"/>
    <n v="1867"/>
    <x v="1"/>
    <x v="0"/>
    <n v="91"/>
    <n v="2"/>
    <x v="4"/>
    <x v="7"/>
    <x v="1"/>
    <x v="2"/>
    <x v="1166"/>
    <x v="3"/>
    <n v="13583"/>
    <n v="4"/>
    <s v="Y"/>
    <s v="No"/>
    <n v="12"/>
    <x v="1"/>
    <n v="4"/>
    <n v="80"/>
    <n v="0"/>
    <n v="29"/>
    <n v="3"/>
    <x v="0"/>
    <n v="12"/>
    <n v="9"/>
    <d v="2026-07-04T00:00:00"/>
    <x v="18"/>
    <s v="2026"/>
    <s v="July"/>
    <n v="5"/>
    <n v="7786"/>
    <n v="4"/>
    <n v="2"/>
    <s v="No"/>
  </r>
  <r>
    <s v="RM1352"/>
    <n v="48"/>
    <x v="3"/>
    <x v="1"/>
    <s v="Travel_Frequently"/>
    <n v="117"/>
    <x v="0"/>
    <x v="6"/>
    <x v="0"/>
    <x v="1"/>
    <n v="1"/>
    <n v="1900"/>
    <x v="1"/>
    <x v="1"/>
    <n v="58"/>
    <n v="3"/>
    <x v="3"/>
    <x v="8"/>
    <x v="2"/>
    <x v="1"/>
    <x v="1167"/>
    <x v="3"/>
    <n v="2437"/>
    <n v="3"/>
    <s v="Y"/>
    <s v="No"/>
    <n v="11"/>
    <x v="1"/>
    <n v="2"/>
    <n v="80"/>
    <n v="1"/>
    <n v="24"/>
    <n v="3"/>
    <x v="0"/>
    <n v="4"/>
    <n v="7"/>
    <d v="2026-07-05T00:00:00"/>
    <x v="21"/>
    <s v="2026"/>
    <s v="July"/>
    <n v="3"/>
    <n v="8265"/>
    <n v="1"/>
    <n v="0"/>
    <s v="No"/>
  </r>
  <r>
    <s v="RM002"/>
    <n v="49"/>
    <x v="3"/>
    <x v="1"/>
    <s v="Travel_Frequently"/>
    <n v="279"/>
    <x v="0"/>
    <x v="3"/>
    <x v="2"/>
    <x v="0"/>
    <n v="1"/>
    <n v="2"/>
    <x v="0"/>
    <x v="0"/>
    <n v="61"/>
    <n v="2"/>
    <x v="1"/>
    <x v="2"/>
    <x v="1"/>
    <x v="2"/>
    <x v="1168"/>
    <x v="1"/>
    <n v="24907"/>
    <n v="1"/>
    <s v="Y"/>
    <s v="No"/>
    <n v="23"/>
    <x v="2"/>
    <n v="4"/>
    <n v="80"/>
    <n v="1"/>
    <n v="10"/>
    <n v="3"/>
    <x v="0"/>
    <n v="1"/>
    <n v="7"/>
    <d v="2026-07-06T00:00:00"/>
    <x v="10"/>
    <s v="2026"/>
    <s v="July"/>
    <n v="7"/>
    <n v="21553"/>
    <n v="5"/>
    <n v="2"/>
    <s v="No"/>
  </r>
  <r>
    <s v="RM130"/>
    <n v="49"/>
    <x v="3"/>
    <x v="1"/>
    <s v="Travel_Rarely"/>
    <n v="470"/>
    <x v="0"/>
    <x v="21"/>
    <x v="3"/>
    <x v="1"/>
    <n v="1"/>
    <n v="170"/>
    <x v="0"/>
    <x v="1"/>
    <n v="96"/>
    <n v="3"/>
    <x v="1"/>
    <x v="4"/>
    <x v="3"/>
    <x v="2"/>
    <x v="1169"/>
    <x v="1"/>
    <n v="5549"/>
    <n v="1"/>
    <s v="Y"/>
    <s v="No"/>
    <n v="14"/>
    <x v="1"/>
    <n v="3"/>
    <n v="80"/>
    <n v="0"/>
    <n v="16"/>
    <n v="2"/>
    <x v="3"/>
    <n v="5"/>
    <n v="11"/>
    <d v="2026-07-07T00:00:00"/>
    <x v="8"/>
    <s v="2026"/>
    <s v="July"/>
    <n v="4"/>
    <n v="10760"/>
    <n v="1"/>
    <n v="1"/>
    <s v="No"/>
  </r>
  <r>
    <s v="RM202"/>
    <n v="49"/>
    <x v="3"/>
    <x v="1"/>
    <s v="Non-Travel"/>
    <n v="1002"/>
    <x v="0"/>
    <x v="16"/>
    <x v="3"/>
    <x v="0"/>
    <n v="1"/>
    <n v="275"/>
    <x v="1"/>
    <x v="0"/>
    <n v="92"/>
    <n v="3"/>
    <x v="1"/>
    <x v="4"/>
    <x v="2"/>
    <x v="1"/>
    <x v="1021"/>
    <x v="1"/>
    <n v="23793"/>
    <n v="1"/>
    <s v="Y"/>
    <s v="Yes"/>
    <n v="15"/>
    <x v="1"/>
    <n v="1"/>
    <n v="80"/>
    <n v="2"/>
    <n v="7"/>
    <n v="0"/>
    <x v="0"/>
    <n v="1"/>
    <n v="7"/>
    <d v="2026-07-08T00:00:00"/>
    <x v="31"/>
    <s v="2026"/>
    <s v="July"/>
    <n v="0"/>
    <n v="9334"/>
    <n v="0"/>
    <n v="0"/>
    <s v="Yes"/>
  </r>
  <r>
    <s v="RM291"/>
    <n v="49"/>
    <x v="3"/>
    <x v="0"/>
    <s v="Travel_Frequently"/>
    <n v="636"/>
    <x v="0"/>
    <x v="1"/>
    <x v="3"/>
    <x v="0"/>
    <n v="1"/>
    <n v="396"/>
    <x v="0"/>
    <x v="1"/>
    <n v="35"/>
    <n v="3"/>
    <x v="4"/>
    <x v="7"/>
    <x v="3"/>
    <x v="0"/>
    <x v="1170"/>
    <x v="3"/>
    <n v="25594"/>
    <n v="9"/>
    <s v="Y"/>
    <s v="Yes"/>
    <n v="11"/>
    <x v="1"/>
    <n v="4"/>
    <n v="80"/>
    <n v="0"/>
    <n v="22"/>
    <n v="4"/>
    <x v="0"/>
    <n v="1"/>
    <n v="2"/>
    <d v="2026-07-09T00:00:00"/>
    <x v="13"/>
    <s v="2026"/>
    <s v="July"/>
    <n v="7"/>
    <n v="17289"/>
    <n v="0"/>
    <n v="0"/>
    <s v="No"/>
  </r>
  <r>
    <s v="RM317"/>
    <n v="49"/>
    <x v="3"/>
    <x v="0"/>
    <s v="Travel_Rarely"/>
    <n v="1091"/>
    <x v="0"/>
    <x v="4"/>
    <x v="1"/>
    <x v="3"/>
    <n v="1"/>
    <n v="431"/>
    <x v="0"/>
    <x v="1"/>
    <n v="90"/>
    <n v="2"/>
    <x v="3"/>
    <x v="6"/>
    <x v="0"/>
    <x v="0"/>
    <x v="1171"/>
    <x v="2"/>
    <n v="17810"/>
    <n v="7"/>
    <s v="Y"/>
    <s v="Yes"/>
    <n v="12"/>
    <x v="1"/>
    <n v="4"/>
    <n v="80"/>
    <n v="0"/>
    <n v="25"/>
    <n v="2"/>
    <x v="0"/>
    <n v="0"/>
    <n v="7"/>
    <d v="2026-07-10T00:00:00"/>
    <x v="21"/>
    <s v="2026"/>
    <s v="July"/>
    <n v="10"/>
    <n v="5908"/>
    <n v="4"/>
    <n v="0"/>
    <s v="No"/>
  </r>
  <r>
    <s v="RM376"/>
    <n v="49"/>
    <x v="3"/>
    <x v="1"/>
    <s v="Travel_Rarely"/>
    <n v="1261"/>
    <x v="0"/>
    <x v="17"/>
    <x v="0"/>
    <x v="4"/>
    <n v="1"/>
    <n v="499"/>
    <x v="2"/>
    <x v="0"/>
    <n v="31"/>
    <n v="2"/>
    <x v="2"/>
    <x v="6"/>
    <x v="0"/>
    <x v="0"/>
    <x v="1172"/>
    <x v="2"/>
    <n v="12066"/>
    <n v="8"/>
    <s v="Y"/>
    <s v="No"/>
    <n v="24"/>
    <x v="2"/>
    <n v="3"/>
    <n v="80"/>
    <n v="0"/>
    <n v="26"/>
    <n v="2"/>
    <x v="0"/>
    <n v="0"/>
    <n v="0"/>
    <d v="2026-07-11T00:00:00"/>
    <x v="39"/>
    <s v="2026"/>
    <s v="July"/>
    <n v="20"/>
    <n v="20001"/>
    <n v="12"/>
    <n v="11"/>
    <s v="No"/>
  </r>
  <r>
    <s v="RM474"/>
    <n v="49"/>
    <x v="3"/>
    <x v="1"/>
    <s v="Travel_Rarely"/>
    <n v="1245"/>
    <x v="0"/>
    <x v="16"/>
    <x v="3"/>
    <x v="0"/>
    <n v="1"/>
    <n v="638"/>
    <x v="1"/>
    <x v="0"/>
    <n v="58"/>
    <n v="2"/>
    <x v="4"/>
    <x v="7"/>
    <x v="0"/>
    <x v="1"/>
    <x v="1173"/>
    <x v="3"/>
    <n v="2125"/>
    <n v="1"/>
    <s v="Y"/>
    <s v="Yes"/>
    <n v="17"/>
    <x v="1"/>
    <n v="3"/>
    <n v="80"/>
    <n v="1"/>
    <n v="31"/>
    <n v="5"/>
    <x v="0"/>
    <n v="0"/>
    <n v="9"/>
    <d v="2026-07-12T00:00:00"/>
    <x v="0"/>
    <s v="2026"/>
    <s v="July"/>
    <n v="25"/>
    <n v="15197"/>
    <n v="5"/>
    <n v="5"/>
    <s v="No"/>
  </r>
  <r>
    <s v="RM608"/>
    <n v="49"/>
    <x v="3"/>
    <x v="0"/>
    <s v="Travel_Rarely"/>
    <n v="1184"/>
    <x v="1"/>
    <x v="13"/>
    <x v="0"/>
    <x v="2"/>
    <n v="1"/>
    <n v="840"/>
    <x v="0"/>
    <x v="1"/>
    <n v="43"/>
    <n v="3"/>
    <x v="2"/>
    <x v="5"/>
    <x v="2"/>
    <x v="2"/>
    <x v="1174"/>
    <x v="1"/>
    <n v="5860"/>
    <n v="1"/>
    <s v="Y"/>
    <s v="No"/>
    <n v="18"/>
    <x v="1"/>
    <n v="1"/>
    <n v="80"/>
    <n v="2"/>
    <n v="9"/>
    <n v="3"/>
    <x v="1"/>
    <n v="7"/>
    <n v="7"/>
    <d v="2026-07-13T00:00:00"/>
    <x v="4"/>
    <s v="2026"/>
    <s v="July"/>
    <n v="2"/>
    <n v="8321"/>
    <n v="2"/>
    <n v="2"/>
    <s v="No"/>
  </r>
  <r>
    <s v="RM640"/>
    <n v="49"/>
    <x v="3"/>
    <x v="1"/>
    <s v="Travel_Rarely"/>
    <n v="1418"/>
    <x v="0"/>
    <x v="4"/>
    <x v="0"/>
    <x v="3"/>
    <n v="1"/>
    <n v="887"/>
    <x v="0"/>
    <x v="1"/>
    <n v="36"/>
    <n v="3"/>
    <x v="0"/>
    <x v="2"/>
    <x v="3"/>
    <x v="2"/>
    <x v="1175"/>
    <x v="0"/>
    <n v="10554"/>
    <n v="2"/>
    <s v="Y"/>
    <s v="No"/>
    <n v="16"/>
    <x v="1"/>
    <n v="2"/>
    <n v="80"/>
    <n v="1"/>
    <n v="7"/>
    <n v="2"/>
    <x v="0"/>
    <n v="0"/>
    <n v="2"/>
    <d v="2026-07-14T00:00:00"/>
    <x v="2"/>
    <s v="2026"/>
    <s v="July"/>
    <n v="10"/>
    <n v="21439"/>
    <n v="2"/>
    <n v="2"/>
    <s v="No"/>
  </r>
  <r>
    <s v="RM678"/>
    <n v="49"/>
    <x v="3"/>
    <x v="1"/>
    <s v="Travel_Rarely"/>
    <n v="527"/>
    <x v="0"/>
    <x v="3"/>
    <x v="1"/>
    <x v="4"/>
    <n v="1"/>
    <n v="944"/>
    <x v="3"/>
    <x v="1"/>
    <n v="51"/>
    <n v="3"/>
    <x v="2"/>
    <x v="0"/>
    <x v="1"/>
    <x v="2"/>
    <x v="1176"/>
    <x v="1"/>
    <n v="22477"/>
    <n v="4"/>
    <s v="Y"/>
    <s v="No"/>
    <n v="11"/>
    <x v="1"/>
    <n v="3"/>
    <n v="80"/>
    <n v="1"/>
    <n v="29"/>
    <n v="3"/>
    <x v="3"/>
    <n v="1"/>
    <n v="7"/>
    <d v="2026-07-15T00:00:00"/>
    <x v="40"/>
    <s v="2026"/>
    <s v="July"/>
    <n v="9"/>
    <n v="23636"/>
    <n v="7"/>
    <n v="4"/>
    <s v="No"/>
  </r>
  <r>
    <s v="RM822"/>
    <n v="49"/>
    <x v="3"/>
    <x v="1"/>
    <s v="Travel_Rarely"/>
    <n v="174"/>
    <x v="1"/>
    <x v="3"/>
    <x v="3"/>
    <x v="3"/>
    <n v="1"/>
    <n v="1138"/>
    <x v="1"/>
    <x v="0"/>
    <n v="56"/>
    <n v="2"/>
    <x v="3"/>
    <x v="5"/>
    <x v="1"/>
    <x v="2"/>
    <x v="1177"/>
    <x v="2"/>
    <n v="11879"/>
    <n v="6"/>
    <s v="Y"/>
    <s v="No"/>
    <n v="17"/>
    <x v="1"/>
    <n v="2"/>
    <n v="80"/>
    <n v="1"/>
    <n v="22"/>
    <n v="3"/>
    <x v="0"/>
    <n v="2"/>
    <n v="3"/>
    <d v="2026-07-16T00:00:00"/>
    <x v="39"/>
    <s v="2026"/>
    <s v="July"/>
    <n v="10"/>
    <n v="20915"/>
    <n v="10"/>
    <n v="5"/>
    <s v="No"/>
  </r>
  <r>
    <s v="RM900"/>
    <n v="49"/>
    <x v="3"/>
    <x v="1"/>
    <s v="Travel_Rarely"/>
    <n v="1098"/>
    <x v="0"/>
    <x v="12"/>
    <x v="1"/>
    <x v="1"/>
    <n v="1"/>
    <n v="1256"/>
    <x v="3"/>
    <x v="0"/>
    <n v="85"/>
    <n v="2"/>
    <x v="4"/>
    <x v="8"/>
    <x v="0"/>
    <x v="2"/>
    <x v="1178"/>
    <x v="3"/>
    <n v="12124"/>
    <n v="2"/>
    <s v="Y"/>
    <s v="No"/>
    <n v="13"/>
    <x v="1"/>
    <n v="3"/>
    <n v="80"/>
    <n v="1"/>
    <n v="23"/>
    <n v="2"/>
    <x v="1"/>
    <n v="0"/>
    <n v="0"/>
    <d v="2026-07-17T00:00:00"/>
    <x v="4"/>
    <s v="2026"/>
    <s v="July"/>
    <n v="2"/>
    <n v="10748"/>
    <n v="2"/>
    <n v="0"/>
    <s v="No"/>
  </r>
  <r>
    <s v="RM1007"/>
    <n v="49"/>
    <x v="3"/>
    <x v="0"/>
    <s v="Travel_Frequently"/>
    <n v="1475"/>
    <x v="0"/>
    <x v="27"/>
    <x v="1"/>
    <x v="0"/>
    <n v="1"/>
    <n v="1420"/>
    <x v="3"/>
    <x v="0"/>
    <n v="97"/>
    <n v="2"/>
    <x v="1"/>
    <x v="0"/>
    <x v="3"/>
    <x v="0"/>
    <x v="789"/>
    <x v="0"/>
    <n v="22710"/>
    <n v="3"/>
    <s v="Y"/>
    <s v="No"/>
    <n v="20"/>
    <x v="2"/>
    <n v="1"/>
    <n v="80"/>
    <n v="0"/>
    <n v="20"/>
    <n v="2"/>
    <x v="0"/>
    <n v="1"/>
    <n v="3"/>
    <d v="2026-07-18T00:00:00"/>
    <x v="10"/>
    <s v="2026"/>
    <s v="July"/>
    <n v="4"/>
    <n v="21654"/>
    <n v="4"/>
    <n v="4"/>
    <s v="No"/>
  </r>
  <r>
    <s v="RM1045"/>
    <n v="49"/>
    <x v="3"/>
    <x v="1"/>
    <s v="Travel_Rarely"/>
    <n v="1495"/>
    <x v="0"/>
    <x v="2"/>
    <x v="3"/>
    <x v="3"/>
    <n v="1"/>
    <n v="1473"/>
    <x v="3"/>
    <x v="0"/>
    <n v="96"/>
    <n v="3"/>
    <x v="1"/>
    <x v="6"/>
    <x v="0"/>
    <x v="2"/>
    <x v="1179"/>
    <x v="1"/>
    <n v="21534"/>
    <n v="2"/>
    <s v="Y"/>
    <s v="No"/>
    <n v="14"/>
    <x v="1"/>
    <n v="2"/>
    <n v="80"/>
    <n v="1"/>
    <n v="20"/>
    <n v="0"/>
    <x v="3"/>
    <n v="1"/>
    <n v="2"/>
    <d v="2026-07-19T00:00:00"/>
    <x v="3"/>
    <s v="2026"/>
    <s v="July"/>
    <n v="11"/>
    <n v="21572"/>
    <n v="1"/>
    <n v="1"/>
    <s v="Yes"/>
  </r>
  <r>
    <s v="RM1055"/>
    <n v="49"/>
    <x v="3"/>
    <x v="1"/>
    <s v="Travel_Rarely"/>
    <n v="1490"/>
    <x v="0"/>
    <x v="17"/>
    <x v="3"/>
    <x v="0"/>
    <n v="1"/>
    <n v="1484"/>
    <x v="0"/>
    <x v="0"/>
    <n v="35"/>
    <n v="3"/>
    <x v="2"/>
    <x v="6"/>
    <x v="1"/>
    <x v="1"/>
    <x v="1180"/>
    <x v="2"/>
    <n v="20948"/>
    <n v="3"/>
    <s v="Y"/>
    <s v="No"/>
    <n v="14"/>
    <x v="1"/>
    <n v="2"/>
    <n v="80"/>
    <n v="2"/>
    <n v="29"/>
    <n v="3"/>
    <x v="0"/>
    <n v="0"/>
    <n v="7"/>
    <d v="2026-07-20T00:00:00"/>
    <x v="29"/>
    <s v="2026"/>
    <s v="July"/>
    <n v="9"/>
    <n v="9519"/>
    <n v="9"/>
    <n v="2"/>
    <s v="Yes"/>
  </r>
  <r>
    <s v="RM1072"/>
    <n v="49"/>
    <x v="3"/>
    <x v="1"/>
    <s v="Travel_Rarely"/>
    <n v="271"/>
    <x v="0"/>
    <x v="0"/>
    <x v="1"/>
    <x v="1"/>
    <n v="1"/>
    <n v="1509"/>
    <x v="0"/>
    <x v="1"/>
    <n v="43"/>
    <n v="2"/>
    <x v="1"/>
    <x v="0"/>
    <x v="3"/>
    <x v="2"/>
    <x v="1181"/>
    <x v="0"/>
    <n v="23070"/>
    <n v="4"/>
    <s v="Y"/>
    <s v="No"/>
    <n v="25"/>
    <x v="2"/>
    <n v="1"/>
    <n v="80"/>
    <n v="1"/>
    <n v="10"/>
    <n v="3"/>
    <x v="0"/>
    <n v="1"/>
    <n v="2"/>
    <d v="2026-07-21T00:00:00"/>
    <x v="14"/>
    <s v="2026"/>
    <s v="July"/>
    <n v="20"/>
    <n v="20400"/>
    <n v="15"/>
    <n v="0"/>
    <s v="No"/>
  </r>
  <r>
    <s v="RM1148"/>
    <n v="49"/>
    <x v="3"/>
    <x v="1"/>
    <s v="Travel_Rarely"/>
    <n v="722"/>
    <x v="0"/>
    <x v="10"/>
    <x v="3"/>
    <x v="0"/>
    <n v="1"/>
    <n v="1617"/>
    <x v="0"/>
    <x v="1"/>
    <n v="84"/>
    <n v="3"/>
    <x v="0"/>
    <x v="0"/>
    <x v="3"/>
    <x v="2"/>
    <x v="1182"/>
    <x v="0"/>
    <n v="22102"/>
    <n v="1"/>
    <s v="Y"/>
    <s v="No"/>
    <n v="14"/>
    <x v="1"/>
    <n v="4"/>
    <n v="80"/>
    <n v="1"/>
    <n v="10"/>
    <n v="3"/>
    <x v="3"/>
    <n v="1"/>
    <n v="4"/>
    <d v="2026-07-22T00:00:00"/>
    <x v="13"/>
    <s v="2026"/>
    <s v="July"/>
    <n v="11"/>
    <n v="19217"/>
    <n v="10"/>
    <n v="5"/>
    <s v="Yes"/>
  </r>
  <r>
    <s v="RM1177"/>
    <n v="49"/>
    <x v="3"/>
    <x v="1"/>
    <s v="Travel_Rarely"/>
    <n v="301"/>
    <x v="0"/>
    <x v="6"/>
    <x v="3"/>
    <x v="4"/>
    <n v="1"/>
    <n v="1655"/>
    <x v="3"/>
    <x v="1"/>
    <n v="72"/>
    <n v="3"/>
    <x v="3"/>
    <x v="7"/>
    <x v="1"/>
    <x v="2"/>
    <x v="1183"/>
    <x v="3"/>
    <n v="3498"/>
    <n v="3"/>
    <s v="Y"/>
    <s v="No"/>
    <n v="16"/>
    <x v="1"/>
    <n v="2"/>
    <n v="80"/>
    <n v="2"/>
    <n v="27"/>
    <n v="2"/>
    <x v="0"/>
    <n v="1"/>
    <n v="2"/>
    <d v="2026-07-23T00:00:00"/>
    <x v="10"/>
    <s v="2026"/>
    <s v="July"/>
    <n v="1"/>
    <n v="22606"/>
    <n v="1"/>
    <n v="1"/>
    <s v="No"/>
  </r>
  <r>
    <s v="RM1182"/>
    <n v="49"/>
    <x v="3"/>
    <x v="0"/>
    <s v="Travel_Rarely"/>
    <n v="465"/>
    <x v="0"/>
    <x v="11"/>
    <x v="2"/>
    <x v="0"/>
    <n v="1"/>
    <n v="1661"/>
    <x v="0"/>
    <x v="1"/>
    <n v="41"/>
    <n v="2"/>
    <x v="3"/>
    <x v="6"/>
    <x v="0"/>
    <x v="2"/>
    <x v="1184"/>
    <x v="2"/>
    <n v="11652"/>
    <n v="2"/>
    <s v="Y"/>
    <s v="Yes"/>
    <n v="19"/>
    <x v="1"/>
    <n v="2"/>
    <n v="80"/>
    <n v="1"/>
    <n v="30"/>
    <n v="3"/>
    <x v="0"/>
    <n v="2"/>
    <n v="12"/>
    <d v="2026-07-24T00:00:00"/>
    <x v="38"/>
    <s v="2026"/>
    <s v="July"/>
    <n v="0"/>
    <n v="16264"/>
    <n v="0"/>
    <n v="0"/>
    <s v="No"/>
  </r>
  <r>
    <s v="RM1193"/>
    <n v="49"/>
    <x v="3"/>
    <x v="0"/>
    <s v="Travel_Rarely"/>
    <n v="464"/>
    <x v="0"/>
    <x v="18"/>
    <x v="0"/>
    <x v="1"/>
    <n v="1"/>
    <n v="1674"/>
    <x v="1"/>
    <x v="1"/>
    <n v="74"/>
    <n v="3"/>
    <x v="0"/>
    <x v="0"/>
    <x v="3"/>
    <x v="1"/>
    <x v="1185"/>
    <x v="0"/>
    <n v="24941"/>
    <n v="4"/>
    <s v="Y"/>
    <s v="Yes"/>
    <n v="16"/>
    <x v="1"/>
    <n v="2"/>
    <n v="80"/>
    <n v="1"/>
    <n v="17"/>
    <n v="2"/>
    <x v="3"/>
    <n v="2"/>
    <n v="2"/>
    <d v="2026-07-25T00:00:00"/>
    <x v="29"/>
    <s v="2026"/>
    <s v="July"/>
    <n v="38"/>
    <n v="22289"/>
    <n v="5"/>
    <n v="3"/>
    <s v="No"/>
  </r>
  <r>
    <s v="RM1196"/>
    <n v="49"/>
    <x v="3"/>
    <x v="1"/>
    <s v="Travel_Rarely"/>
    <n v="809"/>
    <x v="0"/>
    <x v="4"/>
    <x v="0"/>
    <x v="0"/>
    <n v="1"/>
    <n v="1677"/>
    <x v="0"/>
    <x v="0"/>
    <n v="36"/>
    <n v="3"/>
    <x v="3"/>
    <x v="8"/>
    <x v="0"/>
    <x v="0"/>
    <x v="1186"/>
    <x v="3"/>
    <n v="22384"/>
    <n v="4"/>
    <s v="Y"/>
    <s v="No"/>
    <n v="14"/>
    <x v="1"/>
    <n v="1"/>
    <n v="80"/>
    <n v="0"/>
    <n v="23"/>
    <n v="2"/>
    <x v="0"/>
    <n v="0"/>
    <n v="0"/>
    <d v="2026-07-26T00:00:00"/>
    <x v="36"/>
    <s v="2026"/>
    <s v="July"/>
    <n v="7"/>
    <n v="18536"/>
    <n v="7"/>
    <n v="3"/>
    <s v="No"/>
  </r>
  <r>
    <s v="RM1255"/>
    <n v="49"/>
    <x v="3"/>
    <x v="1"/>
    <s v="Travel_Rarely"/>
    <n v="1313"/>
    <x v="1"/>
    <x v="13"/>
    <x v="3"/>
    <x v="2"/>
    <n v="1"/>
    <n v="1757"/>
    <x v="1"/>
    <x v="1"/>
    <n v="80"/>
    <n v="3"/>
    <x v="1"/>
    <x v="5"/>
    <x v="2"/>
    <x v="0"/>
    <x v="1187"/>
    <x v="0"/>
    <n v="8191"/>
    <n v="3"/>
    <s v="Y"/>
    <s v="No"/>
    <n v="12"/>
    <x v="1"/>
    <n v="3"/>
    <n v="80"/>
    <n v="0"/>
    <n v="8"/>
    <n v="1"/>
    <x v="1"/>
    <n v="0"/>
    <n v="4"/>
    <d v="2026-07-27T00:00:00"/>
    <x v="37"/>
    <s v="2026"/>
    <s v="July"/>
    <n v="12"/>
    <n v="13214"/>
    <n v="10"/>
    <n v="2"/>
    <s v="No"/>
  </r>
  <r>
    <s v="RM1378"/>
    <n v="49"/>
    <x v="3"/>
    <x v="1"/>
    <s v="Travel_Frequently"/>
    <n v="1064"/>
    <x v="0"/>
    <x v="7"/>
    <x v="2"/>
    <x v="0"/>
    <n v="1"/>
    <n v="1941"/>
    <x v="2"/>
    <x v="0"/>
    <n v="42"/>
    <n v="3"/>
    <x v="4"/>
    <x v="7"/>
    <x v="2"/>
    <x v="2"/>
    <x v="1188"/>
    <x v="3"/>
    <n v="13738"/>
    <n v="3"/>
    <s v="Y"/>
    <s v="No"/>
    <n v="15"/>
    <x v="1"/>
    <n v="4"/>
    <n v="80"/>
    <n v="0"/>
    <n v="28"/>
    <n v="3"/>
    <x v="0"/>
    <n v="4"/>
    <n v="3"/>
    <d v="2026-07-28T00:00:00"/>
    <x v="25"/>
    <s v="2026"/>
    <s v="July"/>
    <n v="0"/>
    <n v="4420"/>
    <n v="0"/>
    <n v="0"/>
    <s v="Yes"/>
  </r>
  <r>
    <s v="RM1469"/>
    <n v="49"/>
    <x v="3"/>
    <x v="1"/>
    <s v="Travel_Frequently"/>
    <n v="1023"/>
    <x v="1"/>
    <x v="7"/>
    <x v="0"/>
    <x v="1"/>
    <n v="1"/>
    <n v="2065"/>
    <x v="1"/>
    <x v="0"/>
    <n v="63"/>
    <n v="2"/>
    <x v="1"/>
    <x v="5"/>
    <x v="1"/>
    <x v="2"/>
    <x v="1189"/>
    <x v="1"/>
    <n v="13243"/>
    <n v="2"/>
    <s v="Y"/>
    <s v="No"/>
    <n v="14"/>
    <x v="1"/>
    <n v="4"/>
    <n v="80"/>
    <n v="0"/>
    <n v="17"/>
    <n v="3"/>
    <x v="3"/>
    <n v="0"/>
    <n v="8"/>
    <d v="2026-07-29T00:00:00"/>
    <x v="35"/>
    <s v="2026"/>
    <s v="July"/>
    <n v="32"/>
    <n v="22416"/>
    <n v="8"/>
    <n v="4"/>
    <s v="No"/>
  </r>
  <r>
    <s v="RM1469"/>
    <n v="49"/>
    <x v="3"/>
    <x v="1"/>
    <s v="Travel_Frequently"/>
    <n v="1023"/>
    <x v="1"/>
    <x v="7"/>
    <x v="0"/>
    <x v="1"/>
    <n v="1"/>
    <n v="2065"/>
    <x v="1"/>
    <x v="0"/>
    <n v="63"/>
    <n v="2"/>
    <x v="1"/>
    <x v="5"/>
    <x v="1"/>
    <x v="2"/>
    <x v="1189"/>
    <x v="1"/>
    <n v="13243"/>
    <n v="2"/>
    <s v="Y"/>
    <s v="No"/>
    <n v="14"/>
    <x v="1"/>
    <n v="4"/>
    <n v="80"/>
    <n v="0"/>
    <n v="17"/>
    <n v="3"/>
    <x v="3"/>
    <n v="0"/>
    <n v="8"/>
    <d v="2026-07-30T00:00:00"/>
    <x v="8"/>
    <s v="2026"/>
    <s v="July"/>
    <n v="6"/>
    <n v="5825"/>
    <n v="2"/>
    <n v="2"/>
    <s v="No"/>
  </r>
  <r>
    <s v="RM037"/>
    <n v="50"/>
    <x v="3"/>
    <x v="0"/>
    <s v="Travel_Rarely"/>
    <n v="869"/>
    <x v="1"/>
    <x v="0"/>
    <x v="1"/>
    <x v="2"/>
    <n v="1"/>
    <n v="47"/>
    <x v="3"/>
    <x v="0"/>
    <n v="86"/>
    <n v="2"/>
    <x v="0"/>
    <x v="1"/>
    <x v="0"/>
    <x v="2"/>
    <x v="1190"/>
    <x v="0"/>
    <n v="3810"/>
    <n v="1"/>
    <s v="Y"/>
    <s v="Yes"/>
    <n v="14"/>
    <x v="1"/>
    <n v="3"/>
    <n v="80"/>
    <n v="0"/>
    <n v="3"/>
    <n v="2"/>
    <x v="0"/>
    <n v="0"/>
    <n v="2"/>
    <d v="2026-07-31T00:00:00"/>
    <x v="25"/>
    <s v="2026"/>
    <s v="July"/>
    <n v="1"/>
    <n v="13320"/>
    <n v="0"/>
    <n v="0"/>
    <s v="No"/>
  </r>
  <r>
    <s v="RM063"/>
    <n v="50"/>
    <x v="3"/>
    <x v="0"/>
    <s v="Travel_Rarely"/>
    <n v="989"/>
    <x v="0"/>
    <x v="17"/>
    <x v="1"/>
    <x v="1"/>
    <n v="1"/>
    <n v="80"/>
    <x v="2"/>
    <x v="1"/>
    <n v="43"/>
    <n v="2"/>
    <x v="4"/>
    <x v="7"/>
    <x v="0"/>
    <x v="1"/>
    <x v="1191"/>
    <x v="3"/>
    <n v="16701"/>
    <n v="5"/>
    <s v="Y"/>
    <s v="Yes"/>
    <n v="12"/>
    <x v="1"/>
    <n v="4"/>
    <n v="80"/>
    <n v="1"/>
    <n v="29"/>
    <n v="2"/>
    <x v="3"/>
    <n v="13"/>
    <n v="8"/>
    <d v="2026-08-01T00:00:00"/>
    <x v="17"/>
    <s v="2026"/>
    <s v="August"/>
    <n v="11"/>
    <n v="22225"/>
    <n v="2"/>
    <n v="2"/>
    <s v="No"/>
  </r>
  <r>
    <s v="RM107"/>
    <n v="50"/>
    <x v="3"/>
    <x v="0"/>
    <s v="Travel_Frequently"/>
    <n v="1115"/>
    <x v="0"/>
    <x v="4"/>
    <x v="0"/>
    <x v="0"/>
    <n v="1"/>
    <n v="141"/>
    <x v="3"/>
    <x v="1"/>
    <n v="73"/>
    <n v="3"/>
    <x v="4"/>
    <x v="7"/>
    <x v="1"/>
    <x v="2"/>
    <x v="1192"/>
    <x v="3"/>
    <n v="9755"/>
    <n v="3"/>
    <s v="Y"/>
    <s v="Yes"/>
    <n v="19"/>
    <x v="1"/>
    <n v="1"/>
    <n v="80"/>
    <n v="0"/>
    <n v="28"/>
    <n v="1"/>
    <x v="3"/>
    <n v="0"/>
    <n v="7"/>
    <d v="2026-08-02T00:00:00"/>
    <x v="36"/>
    <s v="2026"/>
    <s v="August"/>
    <n v="20"/>
    <n v="23644"/>
    <n v="8"/>
    <n v="7"/>
    <s v="No"/>
  </r>
  <r>
    <s v="RM132"/>
    <n v="50"/>
    <x v="3"/>
    <x v="1"/>
    <s v="Travel_Frequently"/>
    <n v="809"/>
    <x v="1"/>
    <x v="15"/>
    <x v="0"/>
    <x v="2"/>
    <n v="1"/>
    <n v="174"/>
    <x v="0"/>
    <x v="1"/>
    <n v="77"/>
    <n v="3"/>
    <x v="2"/>
    <x v="5"/>
    <x v="2"/>
    <x v="0"/>
    <x v="1193"/>
    <x v="1"/>
    <n v="6645"/>
    <n v="4"/>
    <s v="Y"/>
    <s v="No"/>
    <n v="11"/>
    <x v="1"/>
    <n v="4"/>
    <n v="80"/>
    <n v="0"/>
    <n v="16"/>
    <n v="3"/>
    <x v="0"/>
    <n v="2"/>
    <n v="1"/>
    <d v="2026-08-03T00:00:00"/>
    <x v="36"/>
    <s v="2026"/>
    <s v="August"/>
    <n v="8"/>
    <n v="15614"/>
    <n v="7"/>
    <n v="4"/>
    <s v="No"/>
  </r>
  <r>
    <s v="RM166"/>
    <n v="50"/>
    <x v="3"/>
    <x v="1"/>
    <s v="Travel_Rarely"/>
    <n v="1452"/>
    <x v="0"/>
    <x v="13"/>
    <x v="0"/>
    <x v="0"/>
    <n v="1"/>
    <n v="226"/>
    <x v="0"/>
    <x v="1"/>
    <n v="53"/>
    <n v="3"/>
    <x v="4"/>
    <x v="8"/>
    <x v="1"/>
    <x v="0"/>
    <x v="1194"/>
    <x v="3"/>
    <n v="17053"/>
    <n v="3"/>
    <s v="Y"/>
    <s v="No"/>
    <n v="15"/>
    <x v="1"/>
    <n v="2"/>
    <n v="80"/>
    <n v="0"/>
    <n v="21"/>
    <n v="5"/>
    <x v="0"/>
    <n v="4"/>
    <n v="4"/>
    <d v="2026-08-04T00:00:00"/>
    <x v="22"/>
    <s v="2026"/>
    <s v="August"/>
    <n v="23"/>
    <n v="8577"/>
    <n v="16"/>
    <n v="3"/>
    <s v="No"/>
  </r>
  <r>
    <s v="RM184"/>
    <n v="50"/>
    <x v="3"/>
    <x v="1"/>
    <s v="Travel_Rarely"/>
    <n v="328"/>
    <x v="0"/>
    <x v="4"/>
    <x v="0"/>
    <x v="1"/>
    <n v="1"/>
    <n v="249"/>
    <x v="0"/>
    <x v="0"/>
    <n v="86"/>
    <n v="2"/>
    <x v="0"/>
    <x v="0"/>
    <x v="0"/>
    <x v="2"/>
    <x v="1195"/>
    <x v="0"/>
    <n v="3425"/>
    <n v="2"/>
    <s v="Y"/>
    <s v="No"/>
    <n v="15"/>
    <x v="1"/>
    <n v="4"/>
    <n v="80"/>
    <n v="1"/>
    <n v="5"/>
    <n v="2"/>
    <x v="3"/>
    <n v="0"/>
    <n v="2"/>
    <d v="2026-08-05T00:00:00"/>
    <x v="5"/>
    <s v="2026"/>
    <s v="August"/>
    <n v="3"/>
    <n v="6066"/>
    <n v="2"/>
    <n v="1"/>
    <s v="No"/>
  </r>
  <r>
    <s v="RM234"/>
    <n v="50"/>
    <x v="3"/>
    <x v="1"/>
    <s v="Travel_Rarely"/>
    <n v="854"/>
    <x v="1"/>
    <x v="4"/>
    <x v="3"/>
    <x v="1"/>
    <n v="1"/>
    <n v="323"/>
    <x v="1"/>
    <x v="1"/>
    <n v="68"/>
    <n v="3"/>
    <x v="4"/>
    <x v="8"/>
    <x v="2"/>
    <x v="1"/>
    <x v="1196"/>
    <x v="3"/>
    <n v="24118"/>
    <n v="3"/>
    <s v="Y"/>
    <s v="No"/>
    <n v="11"/>
    <x v="1"/>
    <n v="3"/>
    <n v="80"/>
    <n v="1"/>
    <n v="32"/>
    <n v="3"/>
    <x v="3"/>
    <n v="0"/>
    <n v="6"/>
    <d v="2026-08-06T00:00:00"/>
    <x v="2"/>
    <s v="2026"/>
    <s v="August"/>
    <n v="11"/>
    <n v="9903"/>
    <n v="11"/>
    <n v="6"/>
    <s v="No"/>
  </r>
  <r>
    <s v="RM280"/>
    <n v="50"/>
    <x v="3"/>
    <x v="1"/>
    <s v="Travel_Rarely"/>
    <n v="797"/>
    <x v="0"/>
    <x v="12"/>
    <x v="2"/>
    <x v="0"/>
    <n v="1"/>
    <n v="385"/>
    <x v="3"/>
    <x v="0"/>
    <n v="96"/>
    <n v="3"/>
    <x v="4"/>
    <x v="7"/>
    <x v="1"/>
    <x v="1"/>
    <x v="1197"/>
    <x v="3"/>
    <n v="15815"/>
    <n v="3"/>
    <s v="Y"/>
    <s v="No"/>
    <n v="14"/>
    <x v="1"/>
    <n v="1"/>
    <n v="80"/>
    <n v="2"/>
    <n v="28"/>
    <n v="4"/>
    <x v="3"/>
    <n v="1"/>
    <n v="6"/>
    <d v="2026-08-07T00:00:00"/>
    <x v="5"/>
    <s v="2026"/>
    <s v="August"/>
    <n v="18"/>
    <n v="22339"/>
    <n v="8"/>
    <n v="0"/>
    <s v="No"/>
  </r>
  <r>
    <s v="RM368"/>
    <n v="50"/>
    <x v="3"/>
    <x v="1"/>
    <s v="Travel_Rarely"/>
    <n v="1046"/>
    <x v="0"/>
    <x v="1"/>
    <x v="0"/>
    <x v="3"/>
    <n v="1"/>
    <n v="491"/>
    <x v="1"/>
    <x v="0"/>
    <n v="100"/>
    <n v="2"/>
    <x v="2"/>
    <x v="6"/>
    <x v="2"/>
    <x v="0"/>
    <x v="1198"/>
    <x v="2"/>
    <n v="2755"/>
    <n v="6"/>
    <s v="Y"/>
    <s v="No"/>
    <n v="15"/>
    <x v="1"/>
    <n v="4"/>
    <n v="80"/>
    <n v="0"/>
    <n v="20"/>
    <n v="2"/>
    <x v="0"/>
    <n v="1"/>
    <n v="3"/>
    <d v="2026-08-08T00:00:00"/>
    <x v="3"/>
    <s v="2026"/>
    <s v="August"/>
    <n v="11"/>
    <n v="15144"/>
    <n v="3"/>
    <n v="3"/>
    <s v="No"/>
  </r>
  <r>
    <s v="RM426"/>
    <n v="50"/>
    <x v="3"/>
    <x v="1"/>
    <s v="Travel_Rarely"/>
    <n v="1099"/>
    <x v="0"/>
    <x v="26"/>
    <x v="3"/>
    <x v="0"/>
    <n v="1"/>
    <n v="569"/>
    <x v="2"/>
    <x v="0"/>
    <n v="88"/>
    <n v="2"/>
    <x v="3"/>
    <x v="8"/>
    <x v="0"/>
    <x v="2"/>
    <x v="1199"/>
    <x v="3"/>
    <n v="9314"/>
    <n v="0"/>
    <s v="Y"/>
    <s v="No"/>
    <n v="15"/>
    <x v="1"/>
    <n v="2"/>
    <n v="80"/>
    <n v="1"/>
    <n v="28"/>
    <n v="2"/>
    <x v="0"/>
    <n v="15"/>
    <n v="7"/>
    <d v="2026-08-09T00:00:00"/>
    <x v="40"/>
    <s v="2026"/>
    <s v="August"/>
    <n v="3"/>
    <n v="22357"/>
    <n v="1"/>
    <n v="0"/>
    <s v="No"/>
  </r>
  <r>
    <s v="RM478"/>
    <n v="50"/>
    <x v="3"/>
    <x v="1"/>
    <s v="Travel_Frequently"/>
    <n v="1246"/>
    <x v="3"/>
    <x v="0"/>
    <x v="0"/>
    <x v="1"/>
    <n v="1"/>
    <n v="644"/>
    <x v="3"/>
    <x v="0"/>
    <n v="99"/>
    <n v="3"/>
    <x v="4"/>
    <x v="8"/>
    <x v="1"/>
    <x v="2"/>
    <x v="1200"/>
    <x v="3"/>
    <n v="7999"/>
    <n v="1"/>
    <s v="Y"/>
    <s v="No"/>
    <n v="11"/>
    <x v="1"/>
    <n v="3"/>
    <n v="80"/>
    <n v="1"/>
    <n v="32"/>
    <n v="2"/>
    <x v="0"/>
    <n v="10"/>
    <n v="7"/>
    <d v="2026-08-10T00:00:00"/>
    <x v="6"/>
    <s v="2026"/>
    <s v="August"/>
    <n v="2"/>
    <n v="5100"/>
    <n v="2"/>
    <n v="0"/>
    <s v="No"/>
  </r>
  <r>
    <s v="RM524"/>
    <n v="50"/>
    <x v="3"/>
    <x v="1"/>
    <s v="Travel_Rarely"/>
    <n v="1207"/>
    <x v="0"/>
    <x v="27"/>
    <x v="2"/>
    <x v="1"/>
    <n v="1"/>
    <n v="716"/>
    <x v="1"/>
    <x v="0"/>
    <n v="74"/>
    <n v="4"/>
    <x v="0"/>
    <x v="0"/>
    <x v="0"/>
    <x v="2"/>
    <x v="1201"/>
    <x v="0"/>
    <n v="3297"/>
    <n v="1"/>
    <s v="Y"/>
    <s v="Yes"/>
    <n v="11"/>
    <x v="1"/>
    <n v="3"/>
    <n v="80"/>
    <n v="3"/>
    <n v="20"/>
    <n v="3"/>
    <x v="0"/>
    <n v="3"/>
    <n v="8"/>
    <d v="2026-08-11T00:00:00"/>
    <x v="29"/>
    <s v="2026"/>
    <s v="August"/>
    <n v="26"/>
    <n v="19234"/>
    <n v="7"/>
    <n v="7"/>
    <s v="No"/>
  </r>
  <r>
    <s v="RM529"/>
    <n v="50"/>
    <x v="3"/>
    <x v="0"/>
    <s v="Travel_Frequently"/>
    <n v="562"/>
    <x v="1"/>
    <x v="3"/>
    <x v="1"/>
    <x v="3"/>
    <n v="1"/>
    <n v="723"/>
    <x v="2"/>
    <x v="0"/>
    <n v="50"/>
    <n v="3"/>
    <x v="1"/>
    <x v="5"/>
    <x v="0"/>
    <x v="2"/>
    <x v="1202"/>
    <x v="1"/>
    <n v="23452"/>
    <n v="3"/>
    <s v="Y"/>
    <s v="Yes"/>
    <n v="14"/>
    <x v="1"/>
    <n v="1"/>
    <n v="80"/>
    <n v="1"/>
    <n v="18"/>
    <n v="4"/>
    <x v="0"/>
    <n v="1"/>
    <n v="3"/>
    <d v="2026-08-12T00:00:00"/>
    <x v="39"/>
    <s v="2026"/>
    <s v="August"/>
    <n v="2"/>
    <n v="13940"/>
    <n v="0"/>
    <n v="0"/>
    <s v="No"/>
  </r>
  <r>
    <s v="RM540"/>
    <n v="50"/>
    <x v="3"/>
    <x v="1"/>
    <s v="Travel_Rarely"/>
    <n v="316"/>
    <x v="1"/>
    <x v="3"/>
    <x v="3"/>
    <x v="2"/>
    <n v="1"/>
    <n v="738"/>
    <x v="1"/>
    <x v="0"/>
    <n v="54"/>
    <n v="3"/>
    <x v="0"/>
    <x v="1"/>
    <x v="1"/>
    <x v="2"/>
    <x v="1203"/>
    <x v="0"/>
    <n v="9983"/>
    <n v="7"/>
    <s v="Y"/>
    <s v="No"/>
    <n v="15"/>
    <x v="1"/>
    <n v="4"/>
    <n v="80"/>
    <n v="1"/>
    <n v="4"/>
    <n v="2"/>
    <x v="0"/>
    <n v="2"/>
    <n v="2"/>
    <d v="2026-08-13T00:00:00"/>
    <x v="2"/>
    <s v="2026"/>
    <s v="August"/>
    <n v="2"/>
    <n v="17042"/>
    <n v="0"/>
    <n v="0"/>
    <s v="Yes"/>
  </r>
  <r>
    <s v="RM589"/>
    <n v="50"/>
    <x v="3"/>
    <x v="1"/>
    <s v="Travel_Rarely"/>
    <n v="691"/>
    <x v="0"/>
    <x v="7"/>
    <x v="0"/>
    <x v="1"/>
    <n v="1"/>
    <n v="815"/>
    <x v="0"/>
    <x v="0"/>
    <n v="64"/>
    <n v="3"/>
    <x v="3"/>
    <x v="7"/>
    <x v="0"/>
    <x v="2"/>
    <x v="1204"/>
    <x v="3"/>
    <n v="6881"/>
    <n v="5"/>
    <s v="Y"/>
    <s v="No"/>
    <n v="16"/>
    <x v="1"/>
    <n v="4"/>
    <n v="80"/>
    <n v="0"/>
    <n v="30"/>
    <n v="3"/>
    <x v="0"/>
    <n v="0"/>
    <n v="3"/>
    <d v="2026-08-14T00:00:00"/>
    <x v="21"/>
    <s v="2026"/>
    <s v="August"/>
    <n v="3"/>
    <n v="7147"/>
    <n v="2"/>
    <n v="1"/>
    <s v="Yes"/>
  </r>
  <r>
    <s v="RM654"/>
    <n v="50"/>
    <x v="3"/>
    <x v="1"/>
    <s v="Non-Travel"/>
    <n v="881"/>
    <x v="0"/>
    <x v="7"/>
    <x v="3"/>
    <x v="0"/>
    <n v="1"/>
    <n v="905"/>
    <x v="3"/>
    <x v="0"/>
    <n v="98"/>
    <n v="3"/>
    <x v="3"/>
    <x v="8"/>
    <x v="3"/>
    <x v="1"/>
    <x v="1205"/>
    <x v="3"/>
    <n v="4544"/>
    <n v="1"/>
    <s v="Y"/>
    <s v="No"/>
    <n v="11"/>
    <x v="1"/>
    <n v="4"/>
    <n v="80"/>
    <n v="1"/>
    <n v="31"/>
    <n v="3"/>
    <x v="0"/>
    <n v="14"/>
    <n v="7"/>
    <d v="2026-08-15T00:00:00"/>
    <x v="15"/>
    <s v="2026"/>
    <s v="August"/>
    <n v="6"/>
    <n v="17131"/>
    <n v="0"/>
    <n v="0"/>
    <s v="No"/>
  </r>
  <r>
    <s v="RM715"/>
    <n v="50"/>
    <x v="3"/>
    <x v="1"/>
    <s v="Travel_Rarely"/>
    <n v="1126"/>
    <x v="0"/>
    <x v="4"/>
    <x v="1"/>
    <x v="1"/>
    <n v="1"/>
    <n v="997"/>
    <x v="1"/>
    <x v="0"/>
    <n v="66"/>
    <n v="3"/>
    <x v="3"/>
    <x v="7"/>
    <x v="2"/>
    <x v="1"/>
    <x v="1206"/>
    <x v="3"/>
    <n v="6615"/>
    <n v="9"/>
    <s v="Y"/>
    <s v="No"/>
    <n v="22"/>
    <x v="2"/>
    <n v="3"/>
    <n v="80"/>
    <n v="1"/>
    <n v="32"/>
    <n v="1"/>
    <x v="3"/>
    <n v="1"/>
    <n v="3"/>
    <d v="2026-08-16T00:00:00"/>
    <x v="9"/>
    <s v="2026"/>
    <s v="August"/>
    <n v="23"/>
    <n v="6805"/>
    <n v="0"/>
    <n v="0"/>
    <s v="Yes"/>
  </r>
  <r>
    <s v="RM722"/>
    <n v="50"/>
    <x v="3"/>
    <x v="1"/>
    <s v="Travel_Rarely"/>
    <n v="939"/>
    <x v="0"/>
    <x v="22"/>
    <x v="0"/>
    <x v="0"/>
    <n v="1"/>
    <n v="1005"/>
    <x v="1"/>
    <x v="0"/>
    <n v="95"/>
    <n v="3"/>
    <x v="3"/>
    <x v="4"/>
    <x v="0"/>
    <x v="2"/>
    <x v="1207"/>
    <x v="2"/>
    <n v="4161"/>
    <n v="3"/>
    <s v="Y"/>
    <s v="Yes"/>
    <n v="18"/>
    <x v="1"/>
    <n v="4"/>
    <n v="80"/>
    <n v="1"/>
    <n v="22"/>
    <n v="2"/>
    <x v="0"/>
    <n v="1"/>
    <n v="5"/>
    <d v="2026-08-17T00:00:00"/>
    <x v="17"/>
    <s v="2026"/>
    <s v="August"/>
    <n v="14"/>
    <n v="14694"/>
    <n v="0"/>
    <n v="0"/>
    <s v="Yes"/>
  </r>
  <r>
    <s v="RM743"/>
    <n v="50"/>
    <x v="3"/>
    <x v="1"/>
    <s v="Travel_Rarely"/>
    <n v="804"/>
    <x v="0"/>
    <x v="9"/>
    <x v="0"/>
    <x v="0"/>
    <n v="1"/>
    <n v="1030"/>
    <x v="3"/>
    <x v="0"/>
    <n v="64"/>
    <n v="3"/>
    <x v="0"/>
    <x v="0"/>
    <x v="2"/>
    <x v="2"/>
    <x v="40"/>
    <x v="0"/>
    <n v="20165"/>
    <n v="4"/>
    <s v="Y"/>
    <s v="No"/>
    <n v="18"/>
    <x v="1"/>
    <n v="2"/>
    <n v="80"/>
    <n v="0"/>
    <n v="8"/>
    <n v="5"/>
    <x v="0"/>
    <n v="0"/>
    <n v="0"/>
    <d v="2026-08-18T00:00:00"/>
    <x v="26"/>
    <s v="2026"/>
    <s v="August"/>
    <n v="1"/>
    <n v="6461"/>
    <n v="1"/>
    <n v="0"/>
    <s v="No"/>
  </r>
  <r>
    <s v="RM752"/>
    <n v="50"/>
    <x v="3"/>
    <x v="1"/>
    <s v="Non-Travel"/>
    <n v="145"/>
    <x v="1"/>
    <x v="4"/>
    <x v="0"/>
    <x v="0"/>
    <n v="1"/>
    <n v="1040"/>
    <x v="1"/>
    <x v="1"/>
    <n v="95"/>
    <n v="3"/>
    <x v="1"/>
    <x v="5"/>
    <x v="0"/>
    <x v="2"/>
    <x v="318"/>
    <x v="1"/>
    <n v="24920"/>
    <n v="0"/>
    <s v="Y"/>
    <s v="No"/>
    <n v="12"/>
    <x v="1"/>
    <n v="1"/>
    <n v="80"/>
    <n v="1"/>
    <n v="19"/>
    <n v="3"/>
    <x v="0"/>
    <n v="0"/>
    <n v="13"/>
    <d v="2026-08-19T00:00:00"/>
    <x v="38"/>
    <s v="2026"/>
    <s v="August"/>
    <n v="1"/>
    <n v="7642"/>
    <n v="1"/>
    <n v="0"/>
    <s v="No"/>
  </r>
  <r>
    <s v="RM767"/>
    <n v="50"/>
    <x v="3"/>
    <x v="1"/>
    <s v="Travel_Rarely"/>
    <n v="1464"/>
    <x v="0"/>
    <x v="7"/>
    <x v="3"/>
    <x v="1"/>
    <n v="1"/>
    <n v="1061"/>
    <x v="2"/>
    <x v="0"/>
    <n v="62"/>
    <n v="3"/>
    <x v="4"/>
    <x v="7"/>
    <x v="0"/>
    <x v="2"/>
    <x v="1208"/>
    <x v="3"/>
    <n v="12853"/>
    <n v="2"/>
    <s v="Y"/>
    <s v="Yes"/>
    <n v="11"/>
    <x v="1"/>
    <n v="4"/>
    <n v="80"/>
    <n v="1"/>
    <n v="29"/>
    <n v="2"/>
    <x v="3"/>
    <n v="7"/>
    <n v="7"/>
    <d v="2026-08-20T00:00:00"/>
    <x v="37"/>
    <s v="2026"/>
    <s v="August"/>
    <n v="16"/>
    <n v="16434"/>
    <n v="0"/>
    <n v="0"/>
    <s v="Yes"/>
  </r>
  <r>
    <s v="RM802"/>
    <n v="50"/>
    <x v="3"/>
    <x v="0"/>
    <s v="Travel_Frequently"/>
    <n v="959"/>
    <x v="1"/>
    <x v="4"/>
    <x v="3"/>
    <x v="4"/>
    <n v="1"/>
    <n v="1113"/>
    <x v="1"/>
    <x v="0"/>
    <n v="81"/>
    <n v="3"/>
    <x v="1"/>
    <x v="5"/>
    <x v="0"/>
    <x v="0"/>
    <x v="1209"/>
    <x v="0"/>
    <n v="17251"/>
    <n v="3"/>
    <s v="Y"/>
    <s v="Yes"/>
    <n v="14"/>
    <x v="1"/>
    <n v="4"/>
    <n v="80"/>
    <n v="0"/>
    <n v="5"/>
    <n v="4"/>
    <x v="0"/>
    <n v="0"/>
    <n v="0"/>
    <d v="2026-08-21T00:00:00"/>
    <x v="26"/>
    <s v="2026"/>
    <s v="August"/>
    <n v="12"/>
    <n v="7521"/>
    <n v="9"/>
    <n v="3"/>
    <s v="Yes"/>
  </r>
  <r>
    <s v="RM868"/>
    <n v="50"/>
    <x v="3"/>
    <x v="1"/>
    <s v="Travel_Frequently"/>
    <n v="1421"/>
    <x v="2"/>
    <x v="7"/>
    <x v="0"/>
    <x v="1"/>
    <n v="1"/>
    <n v="1215"/>
    <x v="1"/>
    <x v="1"/>
    <n v="30"/>
    <n v="3"/>
    <x v="3"/>
    <x v="8"/>
    <x v="3"/>
    <x v="2"/>
    <x v="1210"/>
    <x v="3"/>
    <n v="9490"/>
    <n v="2"/>
    <s v="Y"/>
    <s v="No"/>
    <n v="22"/>
    <x v="2"/>
    <n v="3"/>
    <n v="80"/>
    <n v="1"/>
    <n v="32"/>
    <n v="3"/>
    <x v="0"/>
    <n v="2"/>
    <n v="2"/>
    <d v="2026-08-22T00:00:00"/>
    <x v="9"/>
    <s v="2026"/>
    <s v="August"/>
    <n v="29"/>
    <n v="4663"/>
    <n v="3"/>
    <n v="3"/>
    <s v="No"/>
  </r>
  <r>
    <s v="RM946"/>
    <n v="50"/>
    <x v="3"/>
    <x v="0"/>
    <s v="Travel_Rarely"/>
    <n v="1322"/>
    <x v="0"/>
    <x v="27"/>
    <x v="0"/>
    <x v="0"/>
    <n v="1"/>
    <n v="1317"/>
    <x v="1"/>
    <x v="1"/>
    <n v="43"/>
    <n v="3"/>
    <x v="3"/>
    <x v="7"/>
    <x v="3"/>
    <x v="2"/>
    <x v="1211"/>
    <x v="3"/>
    <n v="22422"/>
    <n v="4"/>
    <s v="Y"/>
    <s v="Yes"/>
    <n v="11"/>
    <x v="1"/>
    <n v="2"/>
    <n v="80"/>
    <n v="0"/>
    <n v="25"/>
    <n v="2"/>
    <x v="0"/>
    <n v="1"/>
    <n v="2"/>
    <d v="2026-08-23T00:00:00"/>
    <x v="26"/>
    <s v="2026"/>
    <s v="August"/>
    <n v="7"/>
    <n v="11118"/>
    <n v="5"/>
    <n v="1"/>
    <s v="No"/>
  </r>
  <r>
    <s v="RM1087"/>
    <n v="50"/>
    <x v="3"/>
    <x v="1"/>
    <s v="Travel_Frequently"/>
    <n v="333"/>
    <x v="0"/>
    <x v="6"/>
    <x v="4"/>
    <x v="1"/>
    <n v="1"/>
    <n v="1539"/>
    <x v="0"/>
    <x v="0"/>
    <n v="88"/>
    <n v="1"/>
    <x v="3"/>
    <x v="7"/>
    <x v="2"/>
    <x v="0"/>
    <x v="1212"/>
    <x v="2"/>
    <n v="24450"/>
    <n v="1"/>
    <s v="Y"/>
    <s v="Yes"/>
    <n v="13"/>
    <x v="1"/>
    <n v="4"/>
    <n v="80"/>
    <n v="0"/>
    <n v="32"/>
    <n v="2"/>
    <x v="0"/>
    <n v="13"/>
    <n v="9"/>
    <d v="2026-08-24T00:00:00"/>
    <x v="1"/>
    <s v="2026"/>
    <s v="August"/>
    <n v="29"/>
    <n v="4860"/>
    <n v="21"/>
    <n v="7"/>
    <s v="No"/>
  </r>
  <r>
    <s v="RM1127"/>
    <n v="50"/>
    <x v="3"/>
    <x v="1"/>
    <s v="Travel_Rarely"/>
    <n v="264"/>
    <x v="1"/>
    <x v="9"/>
    <x v="0"/>
    <x v="2"/>
    <n v="1"/>
    <n v="1591"/>
    <x v="0"/>
    <x v="0"/>
    <n v="59"/>
    <n v="3"/>
    <x v="4"/>
    <x v="8"/>
    <x v="0"/>
    <x v="2"/>
    <x v="1213"/>
    <x v="3"/>
    <n v="19519"/>
    <n v="4"/>
    <s v="Y"/>
    <s v="Yes"/>
    <n v="16"/>
    <x v="1"/>
    <n v="3"/>
    <n v="80"/>
    <n v="1"/>
    <n v="27"/>
    <n v="2"/>
    <x v="0"/>
    <n v="0"/>
    <n v="0"/>
    <d v="2026-08-25T00:00:00"/>
    <x v="21"/>
    <s v="2026"/>
    <s v="August"/>
    <n v="14"/>
    <n v="13782"/>
    <n v="11"/>
    <n v="3"/>
    <s v="No"/>
  </r>
  <r>
    <s v="RM1139"/>
    <n v="50"/>
    <x v="3"/>
    <x v="1"/>
    <s v="Travel_Frequently"/>
    <n v="1234"/>
    <x v="0"/>
    <x v="21"/>
    <x v="4"/>
    <x v="1"/>
    <n v="1"/>
    <n v="1606"/>
    <x v="2"/>
    <x v="0"/>
    <n v="41"/>
    <n v="3"/>
    <x v="3"/>
    <x v="6"/>
    <x v="0"/>
    <x v="2"/>
    <x v="1214"/>
    <x v="2"/>
    <n v="20689"/>
    <n v="2"/>
    <s v="Y"/>
    <s v="Yes"/>
    <n v="15"/>
    <x v="1"/>
    <n v="3"/>
    <n v="80"/>
    <n v="1"/>
    <n v="32"/>
    <n v="3"/>
    <x v="0"/>
    <n v="12"/>
    <n v="13"/>
    <d v="2026-08-26T00:00:00"/>
    <x v="8"/>
    <s v="2026"/>
    <s v="August"/>
    <n v="0"/>
    <n v="16047"/>
    <n v="0"/>
    <n v="0"/>
    <s v="No"/>
  </r>
  <r>
    <s v="RM1178"/>
    <n v="50"/>
    <x v="3"/>
    <x v="1"/>
    <s v="Travel_Rarely"/>
    <n v="813"/>
    <x v="2"/>
    <x v="24"/>
    <x v="4"/>
    <x v="0"/>
    <n v="1"/>
    <n v="1656"/>
    <x v="1"/>
    <x v="1"/>
    <n v="50"/>
    <n v="2"/>
    <x v="2"/>
    <x v="7"/>
    <x v="3"/>
    <x v="1"/>
    <x v="1215"/>
    <x v="2"/>
    <n v="21981"/>
    <n v="5"/>
    <s v="Y"/>
    <s v="No"/>
    <n v="15"/>
    <x v="1"/>
    <n v="3"/>
    <n v="80"/>
    <n v="3"/>
    <n v="19"/>
    <n v="3"/>
    <x v="0"/>
    <n v="1"/>
    <n v="11"/>
    <d v="2026-08-27T00:00:00"/>
    <x v="36"/>
    <s v="2026"/>
    <s v="August"/>
    <n v="8"/>
    <n v="18464"/>
    <n v="0"/>
    <n v="0"/>
    <s v="No"/>
  </r>
  <r>
    <s v="RM1453"/>
    <n v="50"/>
    <x v="3"/>
    <x v="0"/>
    <s v="Travel_Frequently"/>
    <n v="878"/>
    <x v="0"/>
    <x v="4"/>
    <x v="3"/>
    <x v="0"/>
    <n v="1"/>
    <n v="2044"/>
    <x v="2"/>
    <x v="0"/>
    <n v="94"/>
    <n v="3"/>
    <x v="1"/>
    <x v="5"/>
    <x v="0"/>
    <x v="1"/>
    <x v="1216"/>
    <x v="1"/>
    <n v="14255"/>
    <n v="7"/>
    <s v="Y"/>
    <s v="No"/>
    <n v="12"/>
    <x v="1"/>
    <n v="4"/>
    <n v="80"/>
    <n v="2"/>
    <n v="12"/>
    <n v="3"/>
    <x v="0"/>
    <n v="0"/>
    <n v="1"/>
    <d v="2026-08-28T00:00:00"/>
    <x v="14"/>
    <s v="2026"/>
    <s v="August"/>
    <n v="25"/>
    <n v="19745"/>
    <n v="17"/>
    <n v="15"/>
    <s v="No"/>
  </r>
  <r>
    <s v="RM1462"/>
    <n v="50"/>
    <x v="3"/>
    <x v="0"/>
    <s v="Travel_Rarely"/>
    <n v="410"/>
    <x v="0"/>
    <x v="27"/>
    <x v="0"/>
    <x v="2"/>
    <n v="1"/>
    <n v="2055"/>
    <x v="1"/>
    <x v="0"/>
    <n v="39"/>
    <n v="2"/>
    <x v="2"/>
    <x v="5"/>
    <x v="3"/>
    <x v="1"/>
    <x v="1217"/>
    <x v="2"/>
    <n v="16586"/>
    <n v="4"/>
    <s v="Y"/>
    <s v="Yes"/>
    <n v="13"/>
    <x v="1"/>
    <n v="2"/>
    <n v="80"/>
    <n v="1"/>
    <n v="20"/>
    <n v="3"/>
    <x v="0"/>
    <n v="2"/>
    <n v="0"/>
    <d v="2026-08-29T00:00:00"/>
    <x v="29"/>
    <s v="2026"/>
    <s v="August"/>
    <n v="5"/>
    <n v="20861"/>
    <n v="0"/>
    <n v="0"/>
    <s v="No"/>
  </r>
  <r>
    <s v="RM1462"/>
    <n v="50"/>
    <x v="3"/>
    <x v="0"/>
    <s v="Travel_Rarely"/>
    <n v="410"/>
    <x v="1"/>
    <x v="27"/>
    <x v="0"/>
    <x v="2"/>
    <n v="1"/>
    <n v="2055"/>
    <x v="1"/>
    <x v="0"/>
    <n v="39"/>
    <n v="2"/>
    <x v="2"/>
    <x v="5"/>
    <x v="3"/>
    <x v="1"/>
    <x v="1217"/>
    <x v="2"/>
    <n v="16586"/>
    <n v="4"/>
    <s v="Y"/>
    <s v="Yes"/>
    <n v="13"/>
    <x v="1"/>
    <n v="2"/>
    <n v="80"/>
    <n v="1"/>
    <n v="20"/>
    <n v="3"/>
    <x v="0"/>
    <n v="2"/>
    <n v="0"/>
    <d v="2026-08-30T00:00:00"/>
    <x v="24"/>
    <s v="2026"/>
    <s v="August"/>
    <n v="3"/>
    <n v="15272"/>
    <n v="1"/>
    <n v="1"/>
    <s v="No"/>
  </r>
  <r>
    <s v="RM088"/>
    <n v="51"/>
    <x v="3"/>
    <x v="1"/>
    <s v="Travel_Rarely"/>
    <n v="432"/>
    <x v="0"/>
    <x v="9"/>
    <x v="3"/>
    <x v="0"/>
    <n v="1"/>
    <n v="116"/>
    <x v="1"/>
    <x v="0"/>
    <n v="96"/>
    <n v="3"/>
    <x v="0"/>
    <x v="0"/>
    <x v="2"/>
    <x v="2"/>
    <x v="1218"/>
    <x v="0"/>
    <n v="18725"/>
    <n v="3"/>
    <s v="Y"/>
    <s v="No"/>
    <n v="23"/>
    <x v="2"/>
    <n v="2"/>
    <n v="80"/>
    <n v="2"/>
    <n v="10"/>
    <n v="4"/>
    <x v="0"/>
    <n v="0"/>
    <n v="3"/>
    <d v="2026-08-31T00:00:00"/>
    <x v="27"/>
    <s v="2026"/>
    <s v="August"/>
    <n v="10"/>
    <n v="13608"/>
    <n v="2"/>
    <n v="2"/>
    <s v="No"/>
  </r>
  <r>
    <s v="RM092"/>
    <n v="51"/>
    <x v="3"/>
    <x v="1"/>
    <s v="Travel_Rarely"/>
    <n v="632"/>
    <x v="2"/>
    <x v="8"/>
    <x v="3"/>
    <x v="2"/>
    <n v="1"/>
    <n v="120"/>
    <x v="0"/>
    <x v="0"/>
    <n v="71"/>
    <n v="3"/>
    <x v="1"/>
    <x v="5"/>
    <x v="2"/>
    <x v="0"/>
    <x v="1219"/>
    <x v="1"/>
    <n v="8423"/>
    <n v="0"/>
    <s v="Y"/>
    <s v="Yes"/>
    <n v="22"/>
    <x v="2"/>
    <n v="4"/>
    <n v="80"/>
    <n v="0"/>
    <n v="11"/>
    <n v="2"/>
    <x v="2"/>
    <n v="1"/>
    <n v="0"/>
    <d v="2026-09-01T00:00:00"/>
    <x v="8"/>
    <s v="2026"/>
    <s v="September"/>
    <n v="0"/>
    <n v="12883"/>
    <n v="0"/>
    <n v="0"/>
    <s v="No"/>
  </r>
  <r>
    <s v="RM111"/>
    <n v="51"/>
    <x v="3"/>
    <x v="1"/>
    <s v="Travel_Frequently"/>
    <n v="1456"/>
    <x v="0"/>
    <x v="4"/>
    <x v="3"/>
    <x v="1"/>
    <n v="1"/>
    <n v="145"/>
    <x v="3"/>
    <x v="1"/>
    <n v="30"/>
    <n v="2"/>
    <x v="2"/>
    <x v="6"/>
    <x v="3"/>
    <x v="0"/>
    <x v="1220"/>
    <x v="1"/>
    <n v="25796"/>
    <n v="3"/>
    <s v="Y"/>
    <s v="No"/>
    <n v="20"/>
    <x v="2"/>
    <n v="3"/>
    <n v="80"/>
    <n v="0"/>
    <n v="23"/>
    <n v="1"/>
    <x v="3"/>
    <n v="12"/>
    <n v="8"/>
    <d v="2026-09-02T00:00:00"/>
    <x v="34"/>
    <s v="2026"/>
    <s v="September"/>
    <n v="28"/>
    <n v="21569"/>
    <n v="17"/>
    <n v="12"/>
    <s v="Yes"/>
  </r>
  <r>
    <s v="RM124"/>
    <n v="51"/>
    <x v="3"/>
    <x v="1"/>
    <s v="Travel_Rarely"/>
    <n v="684"/>
    <x v="0"/>
    <x v="11"/>
    <x v="0"/>
    <x v="0"/>
    <n v="1"/>
    <n v="162"/>
    <x v="3"/>
    <x v="0"/>
    <n v="51"/>
    <n v="3"/>
    <x v="4"/>
    <x v="7"/>
    <x v="0"/>
    <x v="0"/>
    <x v="1221"/>
    <x v="3"/>
    <n v="6462"/>
    <n v="7"/>
    <s v="Y"/>
    <s v="No"/>
    <n v="13"/>
    <x v="1"/>
    <n v="3"/>
    <n v="80"/>
    <n v="0"/>
    <n v="23"/>
    <n v="5"/>
    <x v="0"/>
    <n v="15"/>
    <n v="15"/>
    <d v="2026-09-03T00:00:00"/>
    <x v="23"/>
    <s v="2026"/>
    <s v="September"/>
    <n v="18"/>
    <n v="4856"/>
    <n v="16"/>
    <n v="15"/>
    <s v="Yes"/>
  </r>
  <r>
    <s v="RM137"/>
    <n v="51"/>
    <x v="3"/>
    <x v="0"/>
    <s v="Travel_Frequently"/>
    <n v="1150"/>
    <x v="1"/>
    <x v="3"/>
    <x v="3"/>
    <x v="0"/>
    <n v="1"/>
    <n v="179"/>
    <x v="3"/>
    <x v="0"/>
    <n v="53"/>
    <n v="1"/>
    <x v="2"/>
    <x v="4"/>
    <x v="2"/>
    <x v="0"/>
    <x v="1222"/>
    <x v="2"/>
    <n v="25150"/>
    <n v="2"/>
    <s v="Y"/>
    <s v="No"/>
    <n v="15"/>
    <x v="1"/>
    <n v="4"/>
    <n v="80"/>
    <n v="0"/>
    <n v="18"/>
    <n v="2"/>
    <x v="0"/>
    <n v="0"/>
    <n v="3"/>
    <d v="2026-09-04T00:00:00"/>
    <x v="38"/>
    <s v="2026"/>
    <s v="September"/>
    <n v="0"/>
    <n v="12802"/>
    <n v="0"/>
    <n v="0"/>
    <s v="No"/>
  </r>
  <r>
    <s v="RM157"/>
    <n v="51"/>
    <x v="3"/>
    <x v="1"/>
    <s v="Travel_Rarely"/>
    <n v="1169"/>
    <x v="0"/>
    <x v="17"/>
    <x v="3"/>
    <x v="1"/>
    <n v="1"/>
    <n v="211"/>
    <x v="2"/>
    <x v="0"/>
    <n v="34"/>
    <n v="2"/>
    <x v="1"/>
    <x v="4"/>
    <x v="0"/>
    <x v="2"/>
    <x v="1223"/>
    <x v="1"/>
    <n v="13983"/>
    <n v="2"/>
    <s v="Y"/>
    <s v="No"/>
    <n v="17"/>
    <x v="1"/>
    <n v="3"/>
    <n v="80"/>
    <n v="0"/>
    <n v="10"/>
    <n v="2"/>
    <x v="0"/>
    <n v="0"/>
    <n v="0"/>
    <d v="2026-09-05T00:00:00"/>
    <x v="21"/>
    <s v="2026"/>
    <s v="September"/>
    <n v="11"/>
    <n v="8253"/>
    <n v="4"/>
    <n v="0"/>
    <s v="No"/>
  </r>
  <r>
    <s v="RM190"/>
    <n v="51"/>
    <x v="3"/>
    <x v="1"/>
    <s v="Travel_Rarely"/>
    <n v="313"/>
    <x v="2"/>
    <x v="0"/>
    <x v="0"/>
    <x v="1"/>
    <n v="1"/>
    <n v="258"/>
    <x v="1"/>
    <x v="1"/>
    <n v="98"/>
    <n v="3"/>
    <x v="3"/>
    <x v="6"/>
    <x v="1"/>
    <x v="0"/>
    <x v="1224"/>
    <x v="2"/>
    <n v="7192"/>
    <n v="3"/>
    <s v="Y"/>
    <s v="No"/>
    <n v="18"/>
    <x v="1"/>
    <n v="3"/>
    <n v="80"/>
    <n v="0"/>
    <n v="21"/>
    <n v="6"/>
    <x v="0"/>
    <n v="1"/>
    <n v="0"/>
    <d v="2026-09-06T00:00:00"/>
    <x v="17"/>
    <s v="2026"/>
    <s v="September"/>
    <n v="28"/>
    <n v="15205"/>
    <n v="8"/>
    <n v="4"/>
    <s v="Yes"/>
  </r>
  <r>
    <s v="RM214"/>
    <n v="51"/>
    <x v="3"/>
    <x v="1"/>
    <s v="Travel_Rarely"/>
    <n v="1469"/>
    <x v="0"/>
    <x v="3"/>
    <x v="3"/>
    <x v="0"/>
    <n v="1"/>
    <n v="296"/>
    <x v="2"/>
    <x v="0"/>
    <n v="81"/>
    <n v="2"/>
    <x v="2"/>
    <x v="7"/>
    <x v="1"/>
    <x v="2"/>
    <x v="1225"/>
    <x v="2"/>
    <n v="15736"/>
    <n v="5"/>
    <s v="Y"/>
    <s v="No"/>
    <n v="16"/>
    <x v="1"/>
    <n v="4"/>
    <n v="80"/>
    <n v="2"/>
    <n v="16"/>
    <n v="5"/>
    <x v="2"/>
    <n v="4"/>
    <n v="7"/>
    <d v="2026-09-07T00:00:00"/>
    <x v="35"/>
    <s v="2026"/>
    <s v="September"/>
    <n v="0"/>
    <n v="22191"/>
    <n v="0"/>
    <n v="0"/>
    <s v="No"/>
  </r>
  <r>
    <s v="RM259"/>
    <n v="51"/>
    <x v="3"/>
    <x v="1"/>
    <s v="Travel_Rarely"/>
    <n v="833"/>
    <x v="0"/>
    <x v="4"/>
    <x v="0"/>
    <x v="0"/>
    <n v="1"/>
    <n v="353"/>
    <x v="0"/>
    <x v="0"/>
    <n v="96"/>
    <n v="3"/>
    <x v="0"/>
    <x v="2"/>
    <x v="2"/>
    <x v="2"/>
    <x v="1226"/>
    <x v="0"/>
    <n v="23231"/>
    <n v="1"/>
    <s v="Y"/>
    <s v="No"/>
    <n v="11"/>
    <x v="1"/>
    <n v="2"/>
    <n v="80"/>
    <n v="0"/>
    <n v="1"/>
    <n v="0"/>
    <x v="3"/>
    <n v="0"/>
    <m/>
    <d v="2026-09-08T00:00:00"/>
    <x v="25"/>
    <s v="2026"/>
    <s v="September"/>
    <n v="2"/>
    <n v="5503"/>
    <n v="0"/>
    <n v="0"/>
    <s v="Yes"/>
  </r>
  <r>
    <s v="RM300"/>
    <n v="51"/>
    <x v="3"/>
    <x v="1"/>
    <s v="Travel_Rarely"/>
    <n v="1302"/>
    <x v="1"/>
    <x v="7"/>
    <x v="0"/>
    <x v="1"/>
    <n v="1"/>
    <n v="408"/>
    <x v="1"/>
    <x v="0"/>
    <n v="84"/>
    <n v="1"/>
    <x v="1"/>
    <x v="4"/>
    <x v="1"/>
    <x v="1"/>
    <x v="1227"/>
    <x v="1"/>
    <n v="16321"/>
    <n v="5"/>
    <s v="Y"/>
    <s v="No"/>
    <n v="18"/>
    <x v="1"/>
    <n v="4"/>
    <n v="80"/>
    <n v="1"/>
    <n v="13"/>
    <n v="3"/>
    <x v="0"/>
    <n v="1"/>
    <n v="2"/>
    <d v="2026-09-09T00:00:00"/>
    <x v="24"/>
    <s v="2026"/>
    <s v="September"/>
    <n v="9"/>
    <n v="22929"/>
    <n v="7"/>
    <n v="0"/>
    <s v="No"/>
  </r>
  <r>
    <s v="RM377"/>
    <n v="51"/>
    <x v="3"/>
    <x v="1"/>
    <s v="Travel_Rarely"/>
    <n v="1178"/>
    <x v="0"/>
    <x v="5"/>
    <x v="1"/>
    <x v="0"/>
    <n v="1"/>
    <n v="500"/>
    <x v="0"/>
    <x v="1"/>
    <n v="87"/>
    <n v="3"/>
    <x v="1"/>
    <x v="5"/>
    <x v="2"/>
    <x v="2"/>
    <x v="218"/>
    <x v="0"/>
    <n v="14862"/>
    <n v="4"/>
    <s v="Y"/>
    <s v="No"/>
    <n v="11"/>
    <x v="1"/>
    <n v="3"/>
    <n v="80"/>
    <n v="1"/>
    <n v="18"/>
    <n v="2"/>
    <x v="3"/>
    <n v="0"/>
    <n v="7"/>
    <d v="2026-09-10T00:00:00"/>
    <x v="9"/>
    <s v="2026"/>
    <s v="September"/>
    <n v="10"/>
    <n v="6661"/>
    <n v="0"/>
    <n v="0"/>
    <s v="No"/>
  </r>
  <r>
    <s v="RM617"/>
    <n v="51"/>
    <x v="3"/>
    <x v="1"/>
    <s v="Travel_Rarely"/>
    <n v="1318"/>
    <x v="2"/>
    <x v="20"/>
    <x v="3"/>
    <x v="2"/>
    <n v="1"/>
    <n v="851"/>
    <x v="3"/>
    <x v="1"/>
    <n v="66"/>
    <n v="3"/>
    <x v="3"/>
    <x v="8"/>
    <x v="0"/>
    <x v="2"/>
    <x v="1228"/>
    <x v="3"/>
    <n v="5594"/>
    <n v="2"/>
    <s v="Y"/>
    <s v="No"/>
    <n v="14"/>
    <x v="1"/>
    <n v="3"/>
    <n v="80"/>
    <n v="1"/>
    <n v="29"/>
    <n v="2"/>
    <x v="3"/>
    <n v="4"/>
    <n v="17"/>
    <d v="2026-09-11T00:00:00"/>
    <x v="35"/>
    <s v="2026"/>
    <s v="September"/>
    <n v="36"/>
    <n v="16801"/>
    <n v="30"/>
    <n v="15"/>
    <s v="No"/>
  </r>
  <r>
    <s v="RM780"/>
    <n v="51"/>
    <x v="3"/>
    <x v="0"/>
    <s v="Travel_Rarely"/>
    <n v="1323"/>
    <x v="0"/>
    <x v="12"/>
    <x v="3"/>
    <x v="0"/>
    <n v="1"/>
    <n v="1081"/>
    <x v="3"/>
    <x v="0"/>
    <n v="34"/>
    <n v="3"/>
    <x v="0"/>
    <x v="2"/>
    <x v="0"/>
    <x v="2"/>
    <x v="1229"/>
    <x v="0"/>
    <n v="10332"/>
    <n v="9"/>
    <s v="Y"/>
    <s v="Yes"/>
    <n v="12"/>
    <x v="1"/>
    <n v="3"/>
    <n v="80"/>
    <n v="3"/>
    <n v="18"/>
    <n v="2"/>
    <x v="1"/>
    <n v="2"/>
    <n v="7"/>
    <d v="2026-09-12T00:00:00"/>
    <x v="23"/>
    <s v="2026"/>
    <s v="September"/>
    <n v="3"/>
    <n v="19783"/>
    <n v="2"/>
    <n v="1"/>
    <s v="Yes"/>
  </r>
  <r>
    <s v="RM919"/>
    <n v="51"/>
    <x v="3"/>
    <x v="1"/>
    <s v="Travel_Frequently"/>
    <n v="237"/>
    <x v="0"/>
    <x v="9"/>
    <x v="0"/>
    <x v="0"/>
    <n v="1"/>
    <n v="1282"/>
    <x v="1"/>
    <x v="0"/>
    <n v="83"/>
    <n v="3"/>
    <x v="4"/>
    <x v="8"/>
    <x v="1"/>
    <x v="1"/>
    <x v="1230"/>
    <x v="3"/>
    <n v="19196"/>
    <n v="4"/>
    <s v="Y"/>
    <s v="Yes"/>
    <n v="24"/>
    <x v="2"/>
    <n v="1"/>
    <n v="80"/>
    <n v="1"/>
    <n v="31"/>
    <n v="5"/>
    <x v="3"/>
    <n v="11"/>
    <n v="10"/>
    <d v="2026-09-13T00:00:00"/>
    <x v="14"/>
    <s v="2026"/>
    <s v="September"/>
    <n v="1"/>
    <n v="16852"/>
    <n v="0"/>
    <n v="0"/>
    <s v="No"/>
  </r>
  <r>
    <s v="RM931"/>
    <n v="51"/>
    <x v="3"/>
    <x v="1"/>
    <s v="Travel_Frequently"/>
    <n v="968"/>
    <x v="1"/>
    <x v="11"/>
    <x v="1"/>
    <x v="1"/>
    <n v="1"/>
    <n v="1297"/>
    <x v="2"/>
    <x v="1"/>
    <n v="40"/>
    <n v="2"/>
    <x v="0"/>
    <x v="0"/>
    <x v="0"/>
    <x v="0"/>
    <x v="1231"/>
    <x v="0"/>
    <n v="4257"/>
    <n v="0"/>
    <s v="Y"/>
    <s v="No"/>
    <n v="14"/>
    <x v="1"/>
    <n v="2"/>
    <n v="80"/>
    <n v="0"/>
    <n v="8"/>
    <n v="6"/>
    <x v="3"/>
    <n v="7"/>
    <n v="7"/>
    <d v="2026-09-14T00:00:00"/>
    <x v="24"/>
    <s v="2026"/>
    <s v="September"/>
    <n v="0"/>
    <n v="5717"/>
    <n v="0"/>
    <n v="0"/>
    <s v="No"/>
  </r>
  <r>
    <s v="RM963"/>
    <n v="51"/>
    <x v="3"/>
    <x v="1"/>
    <s v="Travel_Rarely"/>
    <n v="770"/>
    <x v="0"/>
    <x v="2"/>
    <x v="0"/>
    <x v="0"/>
    <n v="1"/>
    <n v="1352"/>
    <x v="0"/>
    <x v="0"/>
    <n v="84"/>
    <n v="3"/>
    <x v="3"/>
    <x v="8"/>
    <x v="1"/>
    <x v="1"/>
    <x v="1232"/>
    <x v="2"/>
    <n v="17588"/>
    <n v="1"/>
    <s v="Y"/>
    <s v="Yes"/>
    <n v="11"/>
    <x v="1"/>
    <n v="2"/>
    <n v="80"/>
    <n v="1"/>
    <n v="33"/>
    <n v="2"/>
    <x v="0"/>
    <n v="0"/>
    <n v="10"/>
    <d v="2026-09-15T00:00:00"/>
    <x v="6"/>
    <s v="2026"/>
    <s v="September"/>
    <n v="2"/>
    <n v="7291"/>
    <n v="1"/>
    <n v="1"/>
    <s v="No"/>
  </r>
  <r>
    <s v="RM972"/>
    <n v="51"/>
    <x v="3"/>
    <x v="1"/>
    <s v="Travel_Rarely"/>
    <n v="1405"/>
    <x v="2"/>
    <x v="13"/>
    <x v="1"/>
    <x v="3"/>
    <n v="1"/>
    <n v="1367"/>
    <x v="1"/>
    <x v="1"/>
    <n v="82"/>
    <n v="2"/>
    <x v="3"/>
    <x v="4"/>
    <x v="1"/>
    <x v="0"/>
    <x v="1233"/>
    <x v="2"/>
    <n v="24439"/>
    <n v="3"/>
    <s v="Y"/>
    <s v="No"/>
    <n v="16"/>
    <x v="1"/>
    <n v="2"/>
    <n v="80"/>
    <n v="0"/>
    <n v="29"/>
    <n v="1"/>
    <x v="3"/>
    <n v="0"/>
    <n v="3"/>
    <d v="2026-09-16T00:00:00"/>
    <x v="14"/>
    <s v="2026"/>
    <s v="September"/>
    <n v="22"/>
    <n v="14510"/>
    <n v="15"/>
    <n v="15"/>
    <s v="No"/>
  </r>
  <r>
    <s v="RM988"/>
    <n v="51"/>
    <x v="3"/>
    <x v="1"/>
    <s v="Travel_Frequently"/>
    <n v="541"/>
    <x v="0"/>
    <x v="7"/>
    <x v="0"/>
    <x v="2"/>
    <n v="1"/>
    <n v="1391"/>
    <x v="2"/>
    <x v="0"/>
    <n v="52"/>
    <n v="3"/>
    <x v="2"/>
    <x v="5"/>
    <x v="1"/>
    <x v="2"/>
    <x v="1234"/>
    <x v="2"/>
    <n v="15395"/>
    <n v="2"/>
    <s v="Y"/>
    <s v="No"/>
    <n v="11"/>
    <x v="1"/>
    <n v="2"/>
    <n v="80"/>
    <n v="0"/>
    <n v="14"/>
    <n v="5"/>
    <x v="0"/>
    <n v="3"/>
    <n v="2"/>
    <d v="2026-09-17T00:00:00"/>
    <x v="18"/>
    <s v="2026"/>
    <s v="September"/>
    <n v="2"/>
    <n v="4363"/>
    <n v="2"/>
    <n v="2"/>
    <s v="No"/>
  </r>
  <r>
    <s v="RM1276"/>
    <n v="51"/>
    <x v="3"/>
    <x v="1"/>
    <s v="Travel_Rarely"/>
    <n v="942"/>
    <x v="0"/>
    <x v="0"/>
    <x v="0"/>
    <x v="3"/>
    <n v="1"/>
    <n v="1786"/>
    <x v="3"/>
    <x v="1"/>
    <n v="53"/>
    <n v="3"/>
    <x v="2"/>
    <x v="8"/>
    <x v="0"/>
    <x v="2"/>
    <x v="1235"/>
    <x v="2"/>
    <n v="22984"/>
    <n v="2"/>
    <s v="Y"/>
    <s v="No"/>
    <n v="11"/>
    <x v="1"/>
    <n v="4"/>
    <n v="80"/>
    <n v="0"/>
    <n v="15"/>
    <n v="2"/>
    <x v="0"/>
    <n v="2"/>
    <n v="2"/>
    <d v="2026-09-18T00:00:00"/>
    <x v="29"/>
    <s v="2026"/>
    <s v="September"/>
    <n v="3"/>
    <n v="18858"/>
    <n v="2"/>
    <n v="0"/>
    <s v="No"/>
  </r>
  <r>
    <s v="RM191"/>
    <n v="52"/>
    <x v="3"/>
    <x v="1"/>
    <s v="Travel_Rarely"/>
    <n v="699"/>
    <x v="1"/>
    <x v="4"/>
    <x v="3"/>
    <x v="0"/>
    <n v="1"/>
    <n v="259"/>
    <x v="0"/>
    <x v="0"/>
    <n v="65"/>
    <n v="2"/>
    <x v="4"/>
    <x v="8"/>
    <x v="0"/>
    <x v="2"/>
    <x v="1236"/>
    <x v="3"/>
    <n v="5678"/>
    <n v="0"/>
    <s v="Y"/>
    <s v="No"/>
    <n v="14"/>
    <x v="1"/>
    <n v="1"/>
    <n v="80"/>
    <n v="1"/>
    <n v="34"/>
    <n v="5"/>
    <x v="0"/>
    <n v="11"/>
    <n v="9"/>
    <d v="2026-09-19T00:00:00"/>
    <x v="7"/>
    <s v="2026"/>
    <s v="September"/>
    <n v="1"/>
    <n v="18032"/>
    <n v="1"/>
    <n v="0"/>
    <s v="Yes"/>
  </r>
  <r>
    <s v="RM231"/>
    <n v="52"/>
    <x v="3"/>
    <x v="1"/>
    <s v="Travel_Rarely"/>
    <n v="1323"/>
    <x v="0"/>
    <x v="7"/>
    <x v="0"/>
    <x v="0"/>
    <n v="1"/>
    <n v="316"/>
    <x v="0"/>
    <x v="1"/>
    <n v="89"/>
    <n v="2"/>
    <x v="0"/>
    <x v="0"/>
    <x v="2"/>
    <x v="0"/>
    <x v="1237"/>
    <x v="0"/>
    <n v="3300"/>
    <n v="7"/>
    <s v="Y"/>
    <s v="No"/>
    <n v="15"/>
    <x v="1"/>
    <n v="2"/>
    <n v="80"/>
    <n v="0"/>
    <n v="6"/>
    <n v="3"/>
    <x v="3"/>
    <n v="2"/>
    <n v="2"/>
    <d v="2026-09-20T00:00:00"/>
    <x v="3"/>
    <s v="2026"/>
    <s v="September"/>
    <n v="6"/>
    <n v="8568"/>
    <n v="0"/>
    <n v="0"/>
    <s v="No"/>
  </r>
  <r>
    <s v="RM238"/>
    <n v="52"/>
    <x v="3"/>
    <x v="1"/>
    <s v="Non-Travel"/>
    <n v="771"/>
    <x v="2"/>
    <x v="7"/>
    <x v="3"/>
    <x v="0"/>
    <n v="1"/>
    <n v="329"/>
    <x v="3"/>
    <x v="0"/>
    <n v="79"/>
    <n v="2"/>
    <x v="4"/>
    <x v="8"/>
    <x v="0"/>
    <x v="0"/>
    <x v="1238"/>
    <x v="3"/>
    <n v="21030"/>
    <n v="1"/>
    <s v="Y"/>
    <s v="Yes"/>
    <n v="18"/>
    <x v="1"/>
    <n v="4"/>
    <n v="80"/>
    <n v="0"/>
    <n v="33"/>
    <n v="2"/>
    <x v="1"/>
    <n v="15"/>
    <n v="12"/>
    <d v="2026-09-21T00:00:00"/>
    <x v="40"/>
    <s v="2026"/>
    <s v="September"/>
    <n v="1"/>
    <n v="6761"/>
    <n v="1"/>
    <n v="0"/>
    <s v="No"/>
  </r>
  <r>
    <s v="RM318"/>
    <n v="52"/>
    <x v="3"/>
    <x v="0"/>
    <s v="Travel_Rarely"/>
    <n v="723"/>
    <x v="0"/>
    <x v="3"/>
    <x v="3"/>
    <x v="1"/>
    <n v="1"/>
    <n v="433"/>
    <x v="0"/>
    <x v="0"/>
    <n v="85"/>
    <n v="2"/>
    <x v="1"/>
    <x v="2"/>
    <x v="1"/>
    <x v="2"/>
    <x v="692"/>
    <x v="0"/>
    <n v="17747"/>
    <n v="2"/>
    <s v="Y"/>
    <s v="No"/>
    <n v="15"/>
    <x v="1"/>
    <n v="1"/>
    <n v="80"/>
    <n v="0"/>
    <n v="11"/>
    <n v="3"/>
    <x v="3"/>
    <n v="7"/>
    <n v="7"/>
    <d v="2026-09-22T00:00:00"/>
    <x v="24"/>
    <s v="2026"/>
    <s v="September"/>
    <n v="4"/>
    <n v="7600"/>
    <n v="2"/>
    <n v="1"/>
    <s v="No"/>
  </r>
  <r>
    <s v="RM407"/>
    <n v="52"/>
    <x v="3"/>
    <x v="1"/>
    <s v="Travel_Rarely"/>
    <n v="319"/>
    <x v="0"/>
    <x v="0"/>
    <x v="0"/>
    <x v="1"/>
    <n v="1"/>
    <n v="543"/>
    <x v="1"/>
    <x v="0"/>
    <n v="39"/>
    <n v="2"/>
    <x v="2"/>
    <x v="4"/>
    <x v="0"/>
    <x v="2"/>
    <x v="1239"/>
    <x v="1"/>
    <n v="19609"/>
    <n v="2"/>
    <s v="Y"/>
    <s v="Yes"/>
    <n v="14"/>
    <x v="1"/>
    <n v="3"/>
    <n v="80"/>
    <n v="0"/>
    <n v="28"/>
    <n v="4"/>
    <x v="0"/>
    <n v="0"/>
    <m/>
    <d v="2026-09-23T00:00:00"/>
    <x v="12"/>
    <s v="2026"/>
    <s v="September"/>
    <n v="11"/>
    <n v="7764"/>
    <n v="11"/>
    <n v="4"/>
    <s v="No"/>
  </r>
  <r>
    <s v="RM409"/>
    <n v="52"/>
    <x v="3"/>
    <x v="1"/>
    <s v="Travel_Rarely"/>
    <n v="1490"/>
    <x v="0"/>
    <x v="12"/>
    <x v="1"/>
    <x v="0"/>
    <n v="1"/>
    <n v="546"/>
    <x v="1"/>
    <x v="1"/>
    <n v="30"/>
    <n v="3"/>
    <x v="3"/>
    <x v="8"/>
    <x v="2"/>
    <x v="2"/>
    <x v="1240"/>
    <x v="3"/>
    <n v="10310"/>
    <n v="2"/>
    <s v="Y"/>
    <s v="No"/>
    <n v="13"/>
    <x v="1"/>
    <n v="4"/>
    <n v="80"/>
    <n v="0"/>
    <n v="31"/>
    <n v="2"/>
    <x v="2"/>
    <n v="1"/>
    <n v="4"/>
    <d v="2026-09-24T00:00:00"/>
    <x v="0"/>
    <s v="2026"/>
    <s v="September"/>
    <n v="8"/>
    <n v="17178"/>
    <n v="4"/>
    <n v="3"/>
    <s v="No"/>
  </r>
  <r>
    <s v="RM469"/>
    <n v="52"/>
    <x v="3"/>
    <x v="1"/>
    <s v="Travel_Rarely"/>
    <n v="956"/>
    <x v="0"/>
    <x v="11"/>
    <x v="1"/>
    <x v="3"/>
    <n v="1"/>
    <n v="630"/>
    <x v="1"/>
    <x v="0"/>
    <n v="78"/>
    <n v="3"/>
    <x v="1"/>
    <x v="2"/>
    <x v="3"/>
    <x v="1"/>
    <x v="1241"/>
    <x v="1"/>
    <n v="22087"/>
    <n v="3"/>
    <s v="Y"/>
    <s v="Yes"/>
    <n v="12"/>
    <x v="1"/>
    <n v="2"/>
    <n v="80"/>
    <n v="2"/>
    <n v="18"/>
    <n v="3"/>
    <x v="0"/>
    <n v="6"/>
    <n v="9"/>
    <d v="2026-09-25T00:00:00"/>
    <x v="13"/>
    <s v="2026"/>
    <s v="September"/>
    <n v="1"/>
    <n v="16053"/>
    <n v="1"/>
    <n v="0"/>
    <s v="No"/>
  </r>
  <r>
    <s v="RM562"/>
    <n v="52"/>
    <x v="3"/>
    <x v="1"/>
    <s v="Travel_Rarely"/>
    <n v="621"/>
    <x v="1"/>
    <x v="0"/>
    <x v="3"/>
    <x v="2"/>
    <n v="1"/>
    <n v="776"/>
    <x v="0"/>
    <x v="0"/>
    <n v="31"/>
    <n v="2"/>
    <x v="3"/>
    <x v="8"/>
    <x v="3"/>
    <x v="2"/>
    <x v="1242"/>
    <x v="3"/>
    <n v="10084"/>
    <n v="1"/>
    <s v="Y"/>
    <s v="No"/>
    <n v="11"/>
    <x v="1"/>
    <n v="1"/>
    <n v="80"/>
    <n v="0"/>
    <n v="34"/>
    <n v="3"/>
    <x v="1"/>
    <n v="1"/>
    <n v="16"/>
    <d v="2026-09-26T00:00:00"/>
    <x v="25"/>
    <s v="2026"/>
    <s v="September"/>
    <n v="0"/>
    <n v="22813"/>
    <n v="0"/>
    <n v="0"/>
    <s v="Yes"/>
  </r>
  <r>
    <s v="RM571"/>
    <n v="52"/>
    <x v="3"/>
    <x v="1"/>
    <s v="Non-Travel"/>
    <n v="715"/>
    <x v="0"/>
    <x v="19"/>
    <x v="3"/>
    <x v="1"/>
    <n v="1"/>
    <n v="791"/>
    <x v="1"/>
    <x v="0"/>
    <n v="41"/>
    <n v="3"/>
    <x v="0"/>
    <x v="2"/>
    <x v="2"/>
    <x v="2"/>
    <x v="1243"/>
    <x v="0"/>
    <n v="26589"/>
    <n v="0"/>
    <s v="Y"/>
    <s v="No"/>
    <n v="18"/>
    <x v="1"/>
    <n v="1"/>
    <n v="80"/>
    <n v="1"/>
    <n v="5"/>
    <n v="3"/>
    <x v="0"/>
    <n v="1"/>
    <n v="2"/>
    <d v="2026-09-27T00:00:00"/>
    <x v="16"/>
    <s v="2026"/>
    <s v="September"/>
    <n v="22"/>
    <n v="22709"/>
    <n v="2"/>
    <n v="2"/>
    <s v="No"/>
  </r>
  <r>
    <s v="RM588"/>
    <n v="52"/>
    <x v="3"/>
    <x v="1"/>
    <s v="Travel_Rarely"/>
    <n v="1325"/>
    <x v="0"/>
    <x v="13"/>
    <x v="3"/>
    <x v="0"/>
    <n v="1"/>
    <n v="813"/>
    <x v="1"/>
    <x v="1"/>
    <n v="82"/>
    <n v="3"/>
    <x v="1"/>
    <x v="0"/>
    <x v="0"/>
    <x v="2"/>
    <x v="1244"/>
    <x v="0"/>
    <n v="21821"/>
    <n v="8"/>
    <s v="Y"/>
    <s v="No"/>
    <n v="20"/>
    <x v="2"/>
    <n v="2"/>
    <n v="80"/>
    <n v="1"/>
    <n v="9"/>
    <n v="3"/>
    <x v="0"/>
    <n v="1"/>
    <n v="4"/>
    <d v="2026-09-28T00:00:00"/>
    <x v="23"/>
    <s v="2026"/>
    <s v="September"/>
    <n v="30"/>
    <n v="21194"/>
    <n v="4"/>
    <n v="3"/>
    <s v="No"/>
  </r>
  <r>
    <s v="RM628"/>
    <n v="52"/>
    <x v="3"/>
    <x v="1"/>
    <s v="Travel_Frequently"/>
    <n v="890"/>
    <x v="0"/>
    <x v="10"/>
    <x v="3"/>
    <x v="1"/>
    <n v="1"/>
    <n v="867"/>
    <x v="0"/>
    <x v="1"/>
    <n v="81"/>
    <n v="2"/>
    <x v="3"/>
    <x v="4"/>
    <x v="2"/>
    <x v="2"/>
    <x v="1245"/>
    <x v="2"/>
    <n v="19028"/>
    <n v="3"/>
    <s v="Y"/>
    <s v="No"/>
    <n v="22"/>
    <x v="2"/>
    <n v="3"/>
    <n v="80"/>
    <n v="0"/>
    <n v="31"/>
    <n v="3"/>
    <x v="0"/>
    <n v="0"/>
    <n v="0"/>
    <d v="2026-09-29T00:00:00"/>
    <x v="7"/>
    <s v="2026"/>
    <s v="September"/>
    <n v="0"/>
    <n v="10819"/>
    <n v="0"/>
    <n v="0"/>
    <s v="No"/>
  </r>
  <r>
    <s v="RM700"/>
    <n v="52"/>
    <x v="3"/>
    <x v="1"/>
    <s v="Travel_Rarely"/>
    <n v="1053"/>
    <x v="0"/>
    <x v="4"/>
    <x v="1"/>
    <x v="0"/>
    <n v="1"/>
    <n v="976"/>
    <x v="1"/>
    <x v="0"/>
    <n v="70"/>
    <n v="3"/>
    <x v="3"/>
    <x v="8"/>
    <x v="2"/>
    <x v="2"/>
    <x v="1246"/>
    <x v="3"/>
    <n v="13829"/>
    <n v="2"/>
    <s v="Y"/>
    <s v="No"/>
    <n v="15"/>
    <x v="1"/>
    <n v="2"/>
    <n v="80"/>
    <n v="1"/>
    <n v="26"/>
    <n v="2"/>
    <x v="3"/>
    <n v="7"/>
    <n v="8"/>
    <d v="2026-09-30T00:00:00"/>
    <x v="41"/>
    <s v="2026"/>
    <s v="September"/>
    <n v="26"/>
    <n v="18708"/>
    <n v="14"/>
    <n v="5"/>
    <s v="Yes"/>
  </r>
  <r>
    <s v="RM750"/>
    <n v="52"/>
    <x v="3"/>
    <x v="0"/>
    <s v="Travel_Rarely"/>
    <n v="266"/>
    <x v="1"/>
    <x v="7"/>
    <x v="2"/>
    <x v="2"/>
    <n v="1"/>
    <n v="1038"/>
    <x v="3"/>
    <x v="1"/>
    <n v="57"/>
    <n v="1"/>
    <x v="4"/>
    <x v="8"/>
    <x v="2"/>
    <x v="2"/>
    <x v="1247"/>
    <x v="3"/>
    <n v="25846"/>
    <n v="1"/>
    <s v="Y"/>
    <s v="No"/>
    <n v="15"/>
    <x v="1"/>
    <n v="4"/>
    <n v="80"/>
    <n v="1"/>
    <n v="33"/>
    <n v="3"/>
    <x v="0"/>
    <n v="6"/>
    <n v="9"/>
    <d v="2026-10-01T00:00:00"/>
    <x v="0"/>
    <s v="2026"/>
    <s v="October"/>
    <n v="28"/>
    <n v="8184"/>
    <n v="6"/>
    <n v="4"/>
    <s v="No"/>
  </r>
  <r>
    <s v="RM807"/>
    <n v="52"/>
    <x v="3"/>
    <x v="1"/>
    <s v="Travel_Rarely"/>
    <n v="994"/>
    <x v="0"/>
    <x v="17"/>
    <x v="3"/>
    <x v="0"/>
    <n v="1"/>
    <n v="1118"/>
    <x v="2"/>
    <x v="0"/>
    <n v="87"/>
    <n v="3"/>
    <x v="2"/>
    <x v="6"/>
    <x v="1"/>
    <x v="0"/>
    <x v="1248"/>
    <x v="2"/>
    <n v="15322"/>
    <n v="7"/>
    <s v="Y"/>
    <s v="No"/>
    <n v="19"/>
    <x v="1"/>
    <n v="4"/>
    <n v="80"/>
    <n v="0"/>
    <n v="18"/>
    <n v="4"/>
    <x v="0"/>
    <n v="4"/>
    <n v="0"/>
    <d v="2026-10-02T00:00:00"/>
    <x v="18"/>
    <s v="2026"/>
    <s v="October"/>
    <n v="1"/>
    <n v="8521"/>
    <n v="1"/>
    <n v="1"/>
    <s v="Yes"/>
  </r>
  <r>
    <s v="RM948"/>
    <n v="52"/>
    <x v="3"/>
    <x v="0"/>
    <s v="Travel_Rarely"/>
    <n v="1030"/>
    <x v="1"/>
    <x v="2"/>
    <x v="0"/>
    <x v="0"/>
    <n v="1"/>
    <n v="1319"/>
    <x v="2"/>
    <x v="0"/>
    <n v="64"/>
    <n v="3"/>
    <x v="2"/>
    <x v="5"/>
    <x v="1"/>
    <x v="0"/>
    <x v="1249"/>
    <x v="1"/>
    <n v="21534"/>
    <n v="9"/>
    <s v="Y"/>
    <s v="Yes"/>
    <n v="19"/>
    <x v="1"/>
    <n v="3"/>
    <n v="80"/>
    <n v="0"/>
    <n v="10"/>
    <n v="2"/>
    <x v="3"/>
    <n v="7"/>
    <n v="7"/>
    <d v="2026-10-03T00:00:00"/>
    <x v="13"/>
    <s v="2026"/>
    <s v="October"/>
    <n v="0"/>
    <n v="4957"/>
    <n v="0"/>
    <n v="0"/>
    <s v="No"/>
  </r>
  <r>
    <s v="RM995"/>
    <n v="52"/>
    <x v="3"/>
    <x v="0"/>
    <s v="Travel_Frequently"/>
    <n v="322"/>
    <x v="0"/>
    <x v="27"/>
    <x v="1"/>
    <x v="1"/>
    <n v="1"/>
    <n v="1401"/>
    <x v="1"/>
    <x v="1"/>
    <n v="59"/>
    <n v="4"/>
    <x v="3"/>
    <x v="4"/>
    <x v="0"/>
    <x v="2"/>
    <x v="1250"/>
    <x v="2"/>
    <n v="9731"/>
    <n v="2"/>
    <s v="Y"/>
    <s v="Yes"/>
    <n v="11"/>
    <x v="1"/>
    <n v="2"/>
    <n v="80"/>
    <n v="1"/>
    <n v="24"/>
    <n v="3"/>
    <x v="3"/>
    <n v="0"/>
    <n v="2"/>
    <d v="2026-10-04T00:00:00"/>
    <x v="27"/>
    <s v="2026"/>
    <s v="October"/>
    <n v="6"/>
    <n v="4403"/>
    <n v="0"/>
    <n v="0"/>
    <s v="No"/>
  </r>
  <r>
    <s v="RM1001"/>
    <n v="52"/>
    <x v="3"/>
    <x v="1"/>
    <s v="Travel_Rarely"/>
    <n v="258"/>
    <x v="0"/>
    <x v="3"/>
    <x v="3"/>
    <x v="4"/>
    <n v="1"/>
    <n v="1409"/>
    <x v="0"/>
    <x v="1"/>
    <n v="54"/>
    <n v="3"/>
    <x v="0"/>
    <x v="0"/>
    <x v="3"/>
    <x v="2"/>
    <x v="1251"/>
    <x v="0"/>
    <n v="17363"/>
    <n v="9"/>
    <s v="Y"/>
    <s v="No"/>
    <n v="13"/>
    <x v="1"/>
    <n v="3"/>
    <n v="80"/>
    <n v="0"/>
    <n v="12"/>
    <n v="2"/>
    <x v="2"/>
    <n v="0"/>
    <n v="4"/>
    <d v="2026-10-05T00:00:00"/>
    <x v="17"/>
    <s v="2026"/>
    <s v="October"/>
    <n v="36"/>
    <n v="15409"/>
    <n v="30"/>
    <n v="13"/>
    <s v="Yes"/>
  </r>
  <r>
    <s v="RM1435"/>
    <n v="52"/>
    <x v="3"/>
    <x v="1"/>
    <s v="Non-Travel"/>
    <n v="585"/>
    <x v="1"/>
    <x v="26"/>
    <x v="3"/>
    <x v="0"/>
    <n v="1"/>
    <n v="2019"/>
    <x v="3"/>
    <x v="0"/>
    <n v="40"/>
    <n v="3"/>
    <x v="0"/>
    <x v="1"/>
    <x v="2"/>
    <x v="1"/>
    <x v="1252"/>
    <x v="0"/>
    <n v="19788"/>
    <n v="2"/>
    <s v="Y"/>
    <s v="No"/>
    <n v="15"/>
    <x v="1"/>
    <n v="2"/>
    <n v="80"/>
    <n v="2"/>
    <n v="16"/>
    <n v="3"/>
    <x v="3"/>
    <n v="0"/>
    <n v="0"/>
    <d v="2026-10-06T00:00:00"/>
    <x v="27"/>
    <s v="2026"/>
    <s v="October"/>
    <n v="1"/>
    <n v="9747"/>
    <n v="0"/>
    <n v="0"/>
    <s v="No"/>
  </r>
  <r>
    <s v="RM019"/>
    <n v="53"/>
    <x v="3"/>
    <x v="1"/>
    <s v="Travel_Rarely"/>
    <n v="1219"/>
    <x v="1"/>
    <x v="7"/>
    <x v="3"/>
    <x v="0"/>
    <n v="1"/>
    <n v="23"/>
    <x v="3"/>
    <x v="1"/>
    <n v="78"/>
    <n v="2"/>
    <x v="3"/>
    <x v="8"/>
    <x v="2"/>
    <x v="2"/>
    <x v="1253"/>
    <x v="3"/>
    <n v="22021"/>
    <n v="2"/>
    <s v="Y"/>
    <s v="No"/>
    <n v="16"/>
    <x v="1"/>
    <n v="3"/>
    <n v="80"/>
    <n v="0"/>
    <n v="31"/>
    <n v="3"/>
    <x v="0"/>
    <n v="3"/>
    <n v="7"/>
    <d v="2026-10-07T00:00:00"/>
    <x v="34"/>
    <s v="2026"/>
    <s v="October"/>
    <n v="10"/>
    <n v="16622"/>
    <n v="8"/>
    <n v="0"/>
    <s v="No"/>
  </r>
  <r>
    <s v="RM026"/>
    <n v="53"/>
    <x v="3"/>
    <x v="1"/>
    <s v="Travel_Rarely"/>
    <n v="1282"/>
    <x v="0"/>
    <x v="2"/>
    <x v="0"/>
    <x v="4"/>
    <n v="1"/>
    <n v="32"/>
    <x v="0"/>
    <x v="1"/>
    <n v="58"/>
    <n v="3"/>
    <x v="4"/>
    <x v="8"/>
    <x v="0"/>
    <x v="1"/>
    <x v="1254"/>
    <x v="3"/>
    <n v="10735"/>
    <n v="4"/>
    <s v="Y"/>
    <s v="No"/>
    <n v="11"/>
    <x v="1"/>
    <n v="4"/>
    <n v="80"/>
    <n v="1"/>
    <n v="26"/>
    <n v="3"/>
    <x v="3"/>
    <n v="4"/>
    <m/>
    <d v="2026-10-08T00:00:00"/>
    <x v="18"/>
    <s v="2026"/>
    <s v="October"/>
    <n v="6"/>
    <n v="14110"/>
    <n v="0"/>
    <n v="0"/>
    <s v="No"/>
  </r>
  <r>
    <s v="RM153"/>
    <n v="53"/>
    <x v="3"/>
    <x v="1"/>
    <s v="Travel_Rarely"/>
    <n v="1436"/>
    <x v="1"/>
    <x v="11"/>
    <x v="1"/>
    <x v="2"/>
    <n v="1"/>
    <n v="205"/>
    <x v="2"/>
    <x v="0"/>
    <n v="34"/>
    <n v="3"/>
    <x v="1"/>
    <x v="1"/>
    <x v="0"/>
    <x v="2"/>
    <x v="1255"/>
    <x v="0"/>
    <n v="16047"/>
    <n v="2"/>
    <s v="Y"/>
    <s v="Yes"/>
    <n v="20"/>
    <x v="2"/>
    <n v="4"/>
    <n v="80"/>
    <n v="1"/>
    <n v="13"/>
    <n v="3"/>
    <x v="2"/>
    <n v="4"/>
    <n v="5"/>
    <d v="2026-10-09T00:00:00"/>
    <x v="6"/>
    <s v="2026"/>
    <s v="October"/>
    <n v="1"/>
    <n v="4223"/>
    <n v="1"/>
    <n v="0"/>
    <s v="No"/>
  </r>
  <r>
    <s v="RM185"/>
    <n v="53"/>
    <x v="3"/>
    <x v="1"/>
    <s v="Travel_Rarely"/>
    <n v="1084"/>
    <x v="0"/>
    <x v="25"/>
    <x v="1"/>
    <x v="1"/>
    <n v="1"/>
    <n v="250"/>
    <x v="1"/>
    <x v="1"/>
    <n v="57"/>
    <n v="4"/>
    <x v="1"/>
    <x v="4"/>
    <x v="3"/>
    <x v="1"/>
    <x v="1256"/>
    <x v="0"/>
    <n v="26250"/>
    <n v="1"/>
    <s v="Y"/>
    <s v="No"/>
    <n v="11"/>
    <x v="1"/>
    <n v="3"/>
    <n v="80"/>
    <n v="2"/>
    <n v="5"/>
    <n v="3"/>
    <x v="0"/>
    <n v="1"/>
    <n v="3"/>
    <d v="2026-10-10T00:00:00"/>
    <x v="39"/>
    <s v="2026"/>
    <s v="October"/>
    <n v="2"/>
    <n v="22115"/>
    <n v="0"/>
    <n v="0"/>
    <s v="No"/>
  </r>
  <r>
    <s v="RM281"/>
    <n v="53"/>
    <x v="3"/>
    <x v="1"/>
    <s v="Travel_Rarely"/>
    <n v="1070"/>
    <x v="0"/>
    <x v="0"/>
    <x v="3"/>
    <x v="1"/>
    <n v="1"/>
    <n v="386"/>
    <x v="0"/>
    <x v="0"/>
    <n v="45"/>
    <n v="3"/>
    <x v="3"/>
    <x v="7"/>
    <x v="0"/>
    <x v="2"/>
    <x v="1257"/>
    <x v="3"/>
    <n v="21016"/>
    <n v="3"/>
    <s v="Y"/>
    <s v="Yes"/>
    <n v="16"/>
    <x v="1"/>
    <n v="4"/>
    <n v="80"/>
    <n v="3"/>
    <n v="21"/>
    <n v="5"/>
    <x v="3"/>
    <n v="1"/>
    <n v="3"/>
    <d v="2026-10-11T00:00:00"/>
    <x v="11"/>
    <s v="2026"/>
    <s v="October"/>
    <n v="13"/>
    <n v="11399"/>
    <n v="4"/>
    <n v="0"/>
    <s v="No"/>
  </r>
  <r>
    <s v="RM503"/>
    <n v="53"/>
    <x v="3"/>
    <x v="1"/>
    <s v="Travel_Rarely"/>
    <n v="238"/>
    <x v="1"/>
    <x v="4"/>
    <x v="2"/>
    <x v="1"/>
    <n v="1"/>
    <n v="682"/>
    <x v="1"/>
    <x v="1"/>
    <n v="34"/>
    <n v="3"/>
    <x v="1"/>
    <x v="5"/>
    <x v="3"/>
    <x v="0"/>
    <x v="1258"/>
    <x v="1"/>
    <n v="7507"/>
    <n v="7"/>
    <s v="Y"/>
    <s v="No"/>
    <n v="20"/>
    <x v="2"/>
    <n v="4"/>
    <n v="80"/>
    <n v="0"/>
    <n v="18"/>
    <n v="2"/>
    <x v="1"/>
    <n v="8"/>
    <n v="10"/>
    <d v="2026-10-12T00:00:00"/>
    <x v="13"/>
    <s v="2026"/>
    <s v="October"/>
    <n v="20"/>
    <n v="4691"/>
    <n v="3"/>
    <n v="3"/>
    <s v="No"/>
  </r>
  <r>
    <s v="RM535"/>
    <n v="53"/>
    <x v="3"/>
    <x v="1"/>
    <s v="Travel_Rarely"/>
    <n v="970"/>
    <x v="0"/>
    <x v="17"/>
    <x v="0"/>
    <x v="0"/>
    <n v="1"/>
    <n v="730"/>
    <x v="0"/>
    <x v="0"/>
    <n v="59"/>
    <n v="4"/>
    <x v="3"/>
    <x v="7"/>
    <x v="0"/>
    <x v="2"/>
    <x v="1259"/>
    <x v="2"/>
    <n v="13514"/>
    <n v="3"/>
    <s v="Y"/>
    <s v="No"/>
    <n v="19"/>
    <x v="1"/>
    <n v="3"/>
    <n v="80"/>
    <n v="0"/>
    <n v="32"/>
    <n v="3"/>
    <x v="0"/>
    <n v="1"/>
    <n v="3"/>
    <d v="2026-10-13T00:00:00"/>
    <x v="8"/>
    <s v="2026"/>
    <s v="October"/>
    <n v="2"/>
    <n v="8332"/>
    <n v="1"/>
    <n v="1"/>
    <s v="No"/>
  </r>
  <r>
    <s v="RM557"/>
    <n v="53"/>
    <x v="3"/>
    <x v="1"/>
    <s v="Travel_Rarely"/>
    <n v="346"/>
    <x v="0"/>
    <x v="11"/>
    <x v="0"/>
    <x v="0"/>
    <n v="1"/>
    <n v="769"/>
    <x v="1"/>
    <x v="0"/>
    <n v="86"/>
    <n v="3"/>
    <x v="1"/>
    <x v="0"/>
    <x v="2"/>
    <x v="0"/>
    <x v="665"/>
    <x v="0"/>
    <n v="10919"/>
    <n v="2"/>
    <s v="Y"/>
    <s v="No"/>
    <n v="17"/>
    <x v="1"/>
    <n v="4"/>
    <n v="80"/>
    <n v="0"/>
    <n v="19"/>
    <n v="4"/>
    <x v="0"/>
    <n v="2"/>
    <n v="2"/>
    <d v="2026-10-14T00:00:00"/>
    <x v="9"/>
    <s v="2026"/>
    <s v="October"/>
    <n v="14"/>
    <n v="23733"/>
    <n v="3"/>
    <n v="0"/>
    <s v="Yes"/>
  </r>
  <r>
    <s v="RM625"/>
    <n v="53"/>
    <x v="3"/>
    <x v="0"/>
    <s v="Travel_Rarely"/>
    <n v="661"/>
    <x v="1"/>
    <x v="17"/>
    <x v="1"/>
    <x v="2"/>
    <n v="1"/>
    <n v="862"/>
    <x v="3"/>
    <x v="1"/>
    <n v="78"/>
    <n v="2"/>
    <x v="2"/>
    <x v="5"/>
    <x v="2"/>
    <x v="2"/>
    <x v="1260"/>
    <x v="2"/>
    <n v="20715"/>
    <n v="7"/>
    <s v="Y"/>
    <s v="Yes"/>
    <n v="18"/>
    <x v="1"/>
    <n v="4"/>
    <n v="80"/>
    <n v="1"/>
    <n v="35"/>
    <n v="3"/>
    <x v="0"/>
    <n v="0"/>
    <n v="4"/>
    <d v="2026-10-15T00:00:00"/>
    <x v="35"/>
    <s v="2026"/>
    <s v="October"/>
    <n v="35"/>
    <n v="3369"/>
    <n v="1"/>
    <n v="1"/>
    <s v="No"/>
  </r>
  <r>
    <s v="RM647"/>
    <n v="53"/>
    <x v="3"/>
    <x v="1"/>
    <s v="Travel_Rarely"/>
    <n v="868"/>
    <x v="1"/>
    <x v="3"/>
    <x v="0"/>
    <x v="2"/>
    <n v="1"/>
    <n v="897"/>
    <x v="3"/>
    <x v="0"/>
    <n v="73"/>
    <n v="3"/>
    <x v="3"/>
    <x v="5"/>
    <x v="2"/>
    <x v="2"/>
    <x v="1261"/>
    <x v="2"/>
    <n v="22789"/>
    <n v="5"/>
    <s v="Y"/>
    <s v="No"/>
    <n v="14"/>
    <x v="1"/>
    <n v="3"/>
    <n v="80"/>
    <n v="1"/>
    <n v="28"/>
    <n v="3"/>
    <x v="0"/>
    <n v="2"/>
    <n v="2"/>
    <d v="2026-10-16T00:00:00"/>
    <x v="31"/>
    <s v="2026"/>
    <s v="October"/>
    <n v="2"/>
    <n v="21570"/>
    <n v="1"/>
    <n v="1"/>
    <s v="No"/>
  </r>
  <r>
    <s v="RM650"/>
    <n v="53"/>
    <x v="3"/>
    <x v="1"/>
    <s v="Travel_Rarely"/>
    <n v="102"/>
    <x v="0"/>
    <x v="23"/>
    <x v="3"/>
    <x v="0"/>
    <n v="1"/>
    <n v="901"/>
    <x v="1"/>
    <x v="1"/>
    <n v="72"/>
    <n v="3"/>
    <x v="3"/>
    <x v="7"/>
    <x v="2"/>
    <x v="0"/>
    <x v="1262"/>
    <x v="2"/>
    <n v="20206"/>
    <n v="6"/>
    <s v="Y"/>
    <s v="No"/>
    <n v="18"/>
    <x v="1"/>
    <n v="3"/>
    <n v="80"/>
    <n v="0"/>
    <n v="33"/>
    <n v="0"/>
    <x v="0"/>
    <n v="3"/>
    <n v="8"/>
    <d v="2026-10-17T00:00:00"/>
    <x v="5"/>
    <s v="2026"/>
    <s v="October"/>
    <n v="25"/>
    <n v="11009"/>
    <n v="14"/>
    <n v="0"/>
    <s v="No"/>
  </r>
  <r>
    <s v="RM702"/>
    <n v="53"/>
    <x v="3"/>
    <x v="1"/>
    <s v="Travel_Rarely"/>
    <n v="1376"/>
    <x v="1"/>
    <x v="7"/>
    <x v="1"/>
    <x v="1"/>
    <n v="1"/>
    <n v="981"/>
    <x v="0"/>
    <x v="0"/>
    <n v="45"/>
    <n v="3"/>
    <x v="3"/>
    <x v="8"/>
    <x v="0"/>
    <x v="1"/>
    <x v="1263"/>
    <x v="2"/>
    <n v="13938"/>
    <n v="6"/>
    <s v="Y"/>
    <s v="No"/>
    <n v="13"/>
    <x v="1"/>
    <n v="3"/>
    <n v="80"/>
    <n v="1"/>
    <n v="22"/>
    <n v="3"/>
    <x v="1"/>
    <n v="15"/>
    <n v="2"/>
    <d v="2026-10-18T00:00:00"/>
    <x v="28"/>
    <s v="2026"/>
    <s v="October"/>
    <n v="26"/>
    <n v="5415"/>
    <n v="1"/>
    <n v="0"/>
    <s v="No"/>
  </r>
  <r>
    <s v="RM761"/>
    <n v="53"/>
    <x v="3"/>
    <x v="1"/>
    <s v="Travel_Frequently"/>
    <n v="124"/>
    <x v="1"/>
    <x v="7"/>
    <x v="0"/>
    <x v="2"/>
    <n v="1"/>
    <n v="1050"/>
    <x v="0"/>
    <x v="1"/>
    <n v="38"/>
    <n v="2"/>
    <x v="2"/>
    <x v="5"/>
    <x v="1"/>
    <x v="2"/>
    <x v="1264"/>
    <x v="1"/>
    <n v="23537"/>
    <n v="2"/>
    <s v="Y"/>
    <s v="No"/>
    <n v="12"/>
    <x v="1"/>
    <n v="1"/>
    <n v="80"/>
    <n v="1"/>
    <n v="30"/>
    <n v="2"/>
    <x v="0"/>
    <n v="6"/>
    <n v="12"/>
    <d v="2026-10-19T00:00:00"/>
    <x v="36"/>
    <s v="2026"/>
    <s v="October"/>
    <n v="11"/>
    <n v="3700"/>
    <n v="2"/>
    <n v="0"/>
    <s v="No"/>
  </r>
  <r>
    <s v="RM859"/>
    <n v="53"/>
    <x v="3"/>
    <x v="1"/>
    <s v="Travel_Rarely"/>
    <n v="1223"/>
    <x v="0"/>
    <x v="17"/>
    <x v="1"/>
    <x v="1"/>
    <n v="1"/>
    <n v="1201"/>
    <x v="1"/>
    <x v="1"/>
    <n v="50"/>
    <n v="3"/>
    <x v="4"/>
    <x v="8"/>
    <x v="0"/>
    <x v="1"/>
    <x v="1265"/>
    <x v="3"/>
    <n v="18640"/>
    <n v="3"/>
    <s v="Y"/>
    <s v="No"/>
    <n v="18"/>
    <x v="1"/>
    <n v="2"/>
    <n v="80"/>
    <n v="1"/>
    <n v="26"/>
    <n v="6"/>
    <x v="0"/>
    <n v="4"/>
    <n v="7"/>
    <d v="2026-10-20T00:00:00"/>
    <x v="39"/>
    <s v="2026"/>
    <s v="October"/>
    <n v="22"/>
    <n v="17211"/>
    <n v="3"/>
    <n v="3"/>
    <s v="Yes"/>
  </r>
  <r>
    <s v="RM1044"/>
    <n v="53"/>
    <x v="3"/>
    <x v="1"/>
    <s v="Travel_Rarely"/>
    <n v="447"/>
    <x v="0"/>
    <x v="7"/>
    <x v="0"/>
    <x v="1"/>
    <n v="1"/>
    <n v="1472"/>
    <x v="1"/>
    <x v="0"/>
    <n v="39"/>
    <n v="4"/>
    <x v="3"/>
    <x v="7"/>
    <x v="1"/>
    <x v="0"/>
    <x v="1266"/>
    <x v="3"/>
    <n v="19764"/>
    <n v="4"/>
    <s v="Y"/>
    <s v="No"/>
    <n v="12"/>
    <x v="1"/>
    <n v="2"/>
    <n v="80"/>
    <n v="0"/>
    <n v="35"/>
    <n v="2"/>
    <x v="3"/>
    <n v="8"/>
    <n v="8"/>
    <d v="2026-10-21T00:00:00"/>
    <x v="3"/>
    <s v="2026"/>
    <s v="October"/>
    <n v="4"/>
    <n v="4910"/>
    <n v="3"/>
    <n v="3"/>
    <s v="No"/>
  </r>
  <r>
    <s v="RM1112"/>
    <n v="53"/>
    <x v="3"/>
    <x v="0"/>
    <s v="Travel_Rarely"/>
    <n v="607"/>
    <x v="0"/>
    <x v="7"/>
    <x v="4"/>
    <x v="3"/>
    <n v="1"/>
    <n v="1572"/>
    <x v="0"/>
    <x v="1"/>
    <n v="78"/>
    <n v="2"/>
    <x v="2"/>
    <x v="4"/>
    <x v="2"/>
    <x v="2"/>
    <x v="1267"/>
    <x v="2"/>
    <n v="14618"/>
    <n v="0"/>
    <s v="Y"/>
    <s v="No"/>
    <n v="16"/>
    <x v="1"/>
    <n v="2"/>
    <n v="80"/>
    <n v="1"/>
    <n v="34"/>
    <n v="4"/>
    <x v="0"/>
    <n v="1"/>
    <n v="9"/>
    <d v="2026-10-22T00:00:00"/>
    <x v="12"/>
    <s v="2026"/>
    <s v="October"/>
    <n v="13"/>
    <n v="6476"/>
    <n v="5"/>
    <n v="3"/>
    <s v="No"/>
  </r>
  <r>
    <s v="RM1204"/>
    <n v="53"/>
    <x v="3"/>
    <x v="1"/>
    <s v="Travel_Rarely"/>
    <n v="1395"/>
    <x v="0"/>
    <x v="22"/>
    <x v="3"/>
    <x v="1"/>
    <n v="1"/>
    <n v="1689"/>
    <x v="2"/>
    <x v="0"/>
    <n v="48"/>
    <n v="4"/>
    <x v="2"/>
    <x v="6"/>
    <x v="2"/>
    <x v="2"/>
    <x v="1268"/>
    <x v="1"/>
    <n v="3458"/>
    <n v="3"/>
    <s v="Y"/>
    <s v="No"/>
    <n v="15"/>
    <x v="1"/>
    <n v="3"/>
    <n v="80"/>
    <n v="0"/>
    <n v="11"/>
    <n v="2"/>
    <x v="0"/>
    <n v="1"/>
    <n v="2"/>
    <d v="2026-10-23T00:00:00"/>
    <x v="2"/>
    <s v="2026"/>
    <s v="October"/>
    <n v="10"/>
    <n v="10689"/>
    <n v="5"/>
    <n v="3"/>
    <s v="No"/>
  </r>
  <r>
    <s v="RM1269"/>
    <n v="53"/>
    <x v="3"/>
    <x v="0"/>
    <s v="Non-Travel"/>
    <n v="661"/>
    <x v="0"/>
    <x v="4"/>
    <x v="3"/>
    <x v="1"/>
    <n v="1"/>
    <n v="1775"/>
    <x v="3"/>
    <x v="1"/>
    <n v="60"/>
    <n v="2"/>
    <x v="3"/>
    <x v="4"/>
    <x v="0"/>
    <x v="2"/>
    <x v="1269"/>
    <x v="2"/>
    <n v="22308"/>
    <n v="4"/>
    <s v="Y"/>
    <s v="Yes"/>
    <n v="20"/>
    <x v="2"/>
    <n v="4"/>
    <n v="80"/>
    <n v="3"/>
    <n v="27"/>
    <n v="2"/>
    <x v="3"/>
    <n v="0"/>
    <n v="2"/>
    <d v="2026-10-24T00:00:00"/>
    <x v="19"/>
    <s v="2026"/>
    <s v="October"/>
    <n v="6"/>
    <n v="8389"/>
    <n v="0"/>
    <n v="0"/>
    <s v="No"/>
  </r>
  <r>
    <s v="RM1397"/>
    <n v="53"/>
    <x v="3"/>
    <x v="0"/>
    <s v="Travel_Rarely"/>
    <n v="1168"/>
    <x v="1"/>
    <x v="22"/>
    <x v="3"/>
    <x v="0"/>
    <n v="1"/>
    <n v="1968"/>
    <x v="3"/>
    <x v="0"/>
    <n v="66"/>
    <n v="3"/>
    <x v="2"/>
    <x v="5"/>
    <x v="3"/>
    <x v="0"/>
    <x v="1270"/>
    <x v="2"/>
    <n v="5843"/>
    <n v="6"/>
    <s v="Y"/>
    <s v="Yes"/>
    <n v="13"/>
    <x v="1"/>
    <n v="2"/>
    <n v="80"/>
    <n v="0"/>
    <n v="15"/>
    <n v="2"/>
    <x v="3"/>
    <n v="2"/>
    <n v="2"/>
    <d v="2026-10-25T00:00:00"/>
    <x v="42"/>
    <s v="2026"/>
    <s v="October"/>
    <n v="1"/>
    <n v="13689"/>
    <n v="0"/>
    <n v="0"/>
    <s v="No"/>
  </r>
  <r>
    <s v="RM096"/>
    <n v="54"/>
    <x v="3"/>
    <x v="1"/>
    <s v="Travel_Rarely"/>
    <n v="1217"/>
    <x v="0"/>
    <x v="7"/>
    <x v="3"/>
    <x v="3"/>
    <n v="1"/>
    <n v="126"/>
    <x v="3"/>
    <x v="1"/>
    <n v="60"/>
    <n v="3"/>
    <x v="2"/>
    <x v="7"/>
    <x v="0"/>
    <x v="2"/>
    <x v="1271"/>
    <x v="2"/>
    <n v="24001"/>
    <n v="9"/>
    <s v="Y"/>
    <s v="No"/>
    <n v="12"/>
    <x v="1"/>
    <n v="1"/>
    <n v="80"/>
    <n v="1"/>
    <n v="16"/>
    <n v="5"/>
    <x v="2"/>
    <n v="0"/>
    <n v="3"/>
    <d v="2026-10-26T00:00:00"/>
    <x v="5"/>
    <s v="2026"/>
    <s v="October"/>
    <n v="20"/>
    <n v="6860"/>
    <n v="7"/>
    <n v="6"/>
    <s v="Yes"/>
  </r>
  <r>
    <s v="RM113"/>
    <n v="54"/>
    <x v="3"/>
    <x v="0"/>
    <s v="Non-Travel"/>
    <n v="142"/>
    <x v="3"/>
    <x v="20"/>
    <x v="0"/>
    <x v="5"/>
    <n v="1"/>
    <n v="148"/>
    <x v="1"/>
    <x v="1"/>
    <n v="30"/>
    <n v="4"/>
    <x v="3"/>
    <x v="8"/>
    <x v="2"/>
    <x v="0"/>
    <x v="1272"/>
    <x v="3"/>
    <n v="13871"/>
    <n v="2"/>
    <s v="Y"/>
    <s v="Yes"/>
    <n v="12"/>
    <x v="1"/>
    <n v="3"/>
    <n v="80"/>
    <n v="0"/>
    <n v="23"/>
    <n v="3"/>
    <x v="0"/>
    <n v="4"/>
    <n v="4"/>
    <d v="2026-10-27T00:00:00"/>
    <x v="6"/>
    <s v="2026"/>
    <s v="October"/>
    <n v="1"/>
    <n v="6555"/>
    <n v="0"/>
    <n v="0"/>
    <s v="No"/>
  </r>
  <r>
    <s v="RM220"/>
    <n v="54"/>
    <x v="3"/>
    <x v="1"/>
    <s v="Travel_Rarely"/>
    <n v="1147"/>
    <x v="1"/>
    <x v="0"/>
    <x v="0"/>
    <x v="2"/>
    <n v="1"/>
    <n v="303"/>
    <x v="1"/>
    <x v="1"/>
    <n v="52"/>
    <n v="3"/>
    <x v="1"/>
    <x v="5"/>
    <x v="3"/>
    <x v="2"/>
    <x v="1273"/>
    <x v="1"/>
    <n v="17011"/>
    <n v="2"/>
    <s v="Y"/>
    <s v="No"/>
    <n v="14"/>
    <x v="1"/>
    <n v="4"/>
    <n v="80"/>
    <n v="1"/>
    <n v="16"/>
    <n v="4"/>
    <x v="0"/>
    <n v="0"/>
    <n v="5"/>
    <d v="2026-10-28T00:00:00"/>
    <x v="3"/>
    <s v="2026"/>
    <s v="October"/>
    <n v="4"/>
    <n v="10614"/>
    <n v="1"/>
    <n v="0"/>
    <s v="Yes"/>
  </r>
  <r>
    <s v="RM333"/>
    <n v="54"/>
    <x v="3"/>
    <x v="1"/>
    <s v="Travel_Frequently"/>
    <n v="928"/>
    <x v="0"/>
    <x v="21"/>
    <x v="3"/>
    <x v="0"/>
    <n v="1"/>
    <n v="450"/>
    <x v="1"/>
    <x v="1"/>
    <n v="31"/>
    <n v="3"/>
    <x v="1"/>
    <x v="2"/>
    <x v="0"/>
    <x v="0"/>
    <x v="1274"/>
    <x v="0"/>
    <n v="16885"/>
    <n v="3"/>
    <s v="Y"/>
    <s v="No"/>
    <n v="12"/>
    <x v="1"/>
    <n v="4"/>
    <n v="80"/>
    <n v="0"/>
    <n v="20"/>
    <n v="4"/>
    <x v="3"/>
    <n v="0"/>
    <n v="3"/>
    <d v="2026-10-29T00:00:00"/>
    <x v="19"/>
    <s v="2026"/>
    <s v="October"/>
    <n v="9"/>
    <n v="20017"/>
    <n v="6"/>
    <n v="6"/>
    <s v="No"/>
  </r>
  <r>
    <s v="RM393"/>
    <n v="54"/>
    <x v="3"/>
    <x v="1"/>
    <s v="Travel_Rarely"/>
    <n v="821"/>
    <x v="0"/>
    <x v="2"/>
    <x v="1"/>
    <x v="1"/>
    <n v="1"/>
    <n v="522"/>
    <x v="3"/>
    <x v="0"/>
    <n v="86"/>
    <n v="3"/>
    <x v="4"/>
    <x v="7"/>
    <x v="3"/>
    <x v="2"/>
    <x v="1275"/>
    <x v="3"/>
    <n v="8509"/>
    <n v="4"/>
    <s v="Y"/>
    <s v="No"/>
    <n v="11"/>
    <x v="1"/>
    <n v="3"/>
    <n v="80"/>
    <n v="1"/>
    <n v="24"/>
    <n v="4"/>
    <x v="3"/>
    <n v="1"/>
    <n v="2"/>
    <d v="2026-10-30T00:00:00"/>
    <x v="9"/>
    <s v="2026"/>
    <s v="October"/>
    <n v="33"/>
    <n v="13366"/>
    <n v="0"/>
    <n v="0"/>
    <s v="No"/>
  </r>
  <r>
    <s v="RM432"/>
    <n v="54"/>
    <x v="3"/>
    <x v="1"/>
    <s v="Travel_Rarely"/>
    <n v="548"/>
    <x v="0"/>
    <x v="3"/>
    <x v="3"/>
    <x v="0"/>
    <n v="1"/>
    <n v="578"/>
    <x v="0"/>
    <x v="1"/>
    <n v="42"/>
    <n v="3"/>
    <x v="1"/>
    <x v="0"/>
    <x v="0"/>
    <x v="0"/>
    <x v="1276"/>
    <x v="0"/>
    <n v="23428"/>
    <n v="7"/>
    <s v="Y"/>
    <s v="No"/>
    <n v="11"/>
    <x v="1"/>
    <n v="3"/>
    <n v="80"/>
    <n v="0"/>
    <n v="19"/>
    <n v="3"/>
    <x v="0"/>
    <n v="0"/>
    <n v="0"/>
    <d v="2026-10-31T00:00:00"/>
    <x v="24"/>
    <s v="2026"/>
    <s v="October"/>
    <n v="0"/>
    <n v="15797"/>
    <n v="0"/>
    <n v="0"/>
    <s v="Yes"/>
  </r>
  <r>
    <s v="RM511"/>
    <n v="54"/>
    <x v="3"/>
    <x v="1"/>
    <s v="Travel_Rarely"/>
    <n v="397"/>
    <x v="3"/>
    <x v="19"/>
    <x v="3"/>
    <x v="1"/>
    <n v="1"/>
    <n v="698"/>
    <x v="0"/>
    <x v="0"/>
    <n v="88"/>
    <n v="3"/>
    <x v="2"/>
    <x v="3"/>
    <x v="1"/>
    <x v="2"/>
    <x v="1277"/>
    <x v="2"/>
    <n v="6729"/>
    <n v="2"/>
    <s v="Y"/>
    <s v="No"/>
    <n v="15"/>
    <x v="1"/>
    <n v="3"/>
    <n v="80"/>
    <n v="1"/>
    <n v="16"/>
    <n v="1"/>
    <x v="1"/>
    <n v="7"/>
    <n v="1"/>
    <d v="2026-11-01T00:00:00"/>
    <x v="29"/>
    <s v="2026"/>
    <s v="November"/>
    <n v="39"/>
    <n v="22018"/>
    <n v="18"/>
    <n v="15"/>
    <s v="No"/>
  </r>
  <r>
    <s v="RM576"/>
    <n v="54"/>
    <x v="3"/>
    <x v="0"/>
    <s v="Travel_Rarely"/>
    <n v="376"/>
    <x v="0"/>
    <x v="19"/>
    <x v="3"/>
    <x v="1"/>
    <n v="1"/>
    <n v="799"/>
    <x v="1"/>
    <x v="1"/>
    <n v="95"/>
    <n v="3"/>
    <x v="1"/>
    <x v="4"/>
    <x v="3"/>
    <x v="1"/>
    <x v="1278"/>
    <x v="1"/>
    <n v="22670"/>
    <n v="9"/>
    <s v="Y"/>
    <s v="Yes"/>
    <n v="11"/>
    <x v="1"/>
    <n v="2"/>
    <n v="80"/>
    <n v="2"/>
    <n v="9"/>
    <n v="4"/>
    <x v="0"/>
    <n v="1"/>
    <n v="4"/>
    <d v="2026-11-02T00:00:00"/>
    <x v="6"/>
    <s v="2026"/>
    <s v="November"/>
    <n v="3"/>
    <n v="19826"/>
    <n v="1"/>
    <n v="1"/>
    <s v="No"/>
  </r>
  <r>
    <s v="RM729"/>
    <n v="54"/>
    <x v="3"/>
    <x v="1"/>
    <s v="Travel_Rarely"/>
    <n v="1441"/>
    <x v="0"/>
    <x v="24"/>
    <x v="0"/>
    <x v="3"/>
    <n v="1"/>
    <n v="1013"/>
    <x v="0"/>
    <x v="1"/>
    <n v="56"/>
    <n v="3"/>
    <x v="2"/>
    <x v="4"/>
    <x v="0"/>
    <x v="2"/>
    <x v="1279"/>
    <x v="2"/>
    <n v="13943"/>
    <n v="8"/>
    <s v="Y"/>
    <s v="No"/>
    <n v="11"/>
    <x v="1"/>
    <n v="3"/>
    <n v="80"/>
    <n v="1"/>
    <n v="22"/>
    <n v="2"/>
    <x v="0"/>
    <n v="0"/>
    <n v="8"/>
    <d v="2026-11-03T00:00:00"/>
    <x v="38"/>
    <s v="2026"/>
    <s v="November"/>
    <n v="0"/>
    <n v="19798"/>
    <n v="0"/>
    <n v="0"/>
    <s v="No"/>
  </r>
  <r>
    <s v="RM772"/>
    <n v="54"/>
    <x v="3"/>
    <x v="1"/>
    <s v="Travel_Rarely"/>
    <n v="1082"/>
    <x v="1"/>
    <x v="7"/>
    <x v="3"/>
    <x v="0"/>
    <n v="1"/>
    <n v="1070"/>
    <x v="0"/>
    <x v="1"/>
    <n v="41"/>
    <n v="2"/>
    <x v="2"/>
    <x v="5"/>
    <x v="0"/>
    <x v="2"/>
    <x v="1280"/>
    <x v="2"/>
    <n v="8392"/>
    <n v="6"/>
    <s v="Y"/>
    <s v="No"/>
    <n v="11"/>
    <x v="1"/>
    <n v="2"/>
    <n v="80"/>
    <n v="1"/>
    <n v="13"/>
    <n v="4"/>
    <x v="0"/>
    <n v="7"/>
    <n v="0"/>
    <d v="2026-11-04T00:00:00"/>
    <x v="20"/>
    <s v="2026"/>
    <s v="November"/>
    <n v="7"/>
    <n v="7669"/>
    <n v="6"/>
    <n v="2"/>
    <s v="No"/>
  </r>
  <r>
    <s v="RM891"/>
    <n v="54"/>
    <x v="3"/>
    <x v="1"/>
    <s v="Travel_Frequently"/>
    <n v="966"/>
    <x v="0"/>
    <x v="4"/>
    <x v="3"/>
    <x v="0"/>
    <n v="1"/>
    <n v="1245"/>
    <x v="1"/>
    <x v="1"/>
    <n v="53"/>
    <n v="3"/>
    <x v="2"/>
    <x v="4"/>
    <x v="0"/>
    <x v="1"/>
    <x v="1281"/>
    <x v="2"/>
    <n v="9659"/>
    <n v="7"/>
    <s v="Y"/>
    <s v="No"/>
    <n v="17"/>
    <x v="1"/>
    <n v="1"/>
    <n v="80"/>
    <n v="1"/>
    <n v="33"/>
    <n v="2"/>
    <x v="2"/>
    <n v="1"/>
    <n v="4"/>
    <d v="2026-11-05T00:00:00"/>
    <x v="33"/>
    <s v="2026"/>
    <s v="November"/>
    <n v="7"/>
    <n v="4889"/>
    <n v="6"/>
    <n v="6"/>
    <s v="Yes"/>
  </r>
  <r>
    <s v="RM895"/>
    <n v="54"/>
    <x v="3"/>
    <x v="1"/>
    <s v="Travel_Rarely"/>
    <n v="685"/>
    <x v="0"/>
    <x v="0"/>
    <x v="0"/>
    <x v="0"/>
    <n v="1"/>
    <n v="1250"/>
    <x v="1"/>
    <x v="0"/>
    <n v="85"/>
    <n v="3"/>
    <x v="3"/>
    <x v="7"/>
    <x v="2"/>
    <x v="2"/>
    <x v="1282"/>
    <x v="3"/>
    <n v="23474"/>
    <n v="3"/>
    <s v="Y"/>
    <s v="No"/>
    <n v="14"/>
    <x v="1"/>
    <n v="1"/>
    <n v="80"/>
    <n v="0"/>
    <n v="36"/>
    <n v="2"/>
    <x v="0"/>
    <n v="0"/>
    <n v="9"/>
    <d v="2026-11-06T00:00:00"/>
    <x v="4"/>
    <s v="2026"/>
    <s v="November"/>
    <n v="2"/>
    <n v="15818"/>
    <n v="1"/>
    <n v="0"/>
    <s v="No"/>
  </r>
  <r>
    <s v="RM1009"/>
    <n v="54"/>
    <x v="3"/>
    <x v="1"/>
    <s v="Travel_Rarely"/>
    <n v="971"/>
    <x v="0"/>
    <x v="4"/>
    <x v="0"/>
    <x v="1"/>
    <n v="1"/>
    <n v="1422"/>
    <x v="1"/>
    <x v="1"/>
    <n v="54"/>
    <n v="3"/>
    <x v="3"/>
    <x v="7"/>
    <x v="2"/>
    <x v="0"/>
    <x v="1272"/>
    <x v="3"/>
    <n v="5652"/>
    <n v="6"/>
    <s v="Y"/>
    <s v="No"/>
    <n v="19"/>
    <x v="1"/>
    <n v="4"/>
    <n v="80"/>
    <n v="0"/>
    <n v="29"/>
    <n v="3"/>
    <x v="3"/>
    <n v="12"/>
    <n v="7"/>
    <d v="2026-11-07T00:00:00"/>
    <x v="24"/>
    <s v="2026"/>
    <s v="November"/>
    <n v="4"/>
    <n v="17817"/>
    <n v="1"/>
    <n v="1"/>
    <s v="No"/>
  </r>
  <r>
    <s v="RM1077"/>
    <n v="54"/>
    <x v="3"/>
    <x v="1"/>
    <s v="Travel_Frequently"/>
    <n v="1050"/>
    <x v="0"/>
    <x v="13"/>
    <x v="3"/>
    <x v="1"/>
    <n v="1"/>
    <n v="1520"/>
    <x v="2"/>
    <x v="1"/>
    <n v="87"/>
    <n v="3"/>
    <x v="3"/>
    <x v="8"/>
    <x v="2"/>
    <x v="1"/>
    <x v="1283"/>
    <x v="3"/>
    <n v="24456"/>
    <n v="3"/>
    <s v="Y"/>
    <s v="No"/>
    <n v="20"/>
    <x v="2"/>
    <n v="1"/>
    <n v="80"/>
    <n v="1"/>
    <n v="26"/>
    <n v="2"/>
    <x v="0"/>
    <n v="1"/>
    <n v="12"/>
    <d v="2026-11-08T00:00:00"/>
    <x v="15"/>
    <s v="2026"/>
    <s v="November"/>
    <n v="13"/>
    <n v="5182"/>
    <n v="0"/>
    <n v="0"/>
    <s v="No"/>
  </r>
  <r>
    <s v="RM1185"/>
    <n v="54"/>
    <x v="3"/>
    <x v="1"/>
    <s v="Travel_Rarely"/>
    <n v="584"/>
    <x v="0"/>
    <x v="6"/>
    <x v="4"/>
    <x v="1"/>
    <n v="1"/>
    <n v="1665"/>
    <x v="2"/>
    <x v="1"/>
    <n v="91"/>
    <n v="3"/>
    <x v="3"/>
    <x v="8"/>
    <x v="0"/>
    <x v="2"/>
    <x v="1284"/>
    <x v="3"/>
    <n v="18685"/>
    <n v="3"/>
    <s v="Y"/>
    <s v="No"/>
    <n v="25"/>
    <x v="2"/>
    <n v="3"/>
    <n v="80"/>
    <n v="1"/>
    <n v="36"/>
    <n v="6"/>
    <x v="0"/>
    <n v="4"/>
    <n v="7"/>
    <d v="2026-11-09T00:00:00"/>
    <x v="36"/>
    <s v="2026"/>
    <s v="November"/>
    <n v="20"/>
    <n v="15803"/>
    <n v="3"/>
    <n v="3"/>
    <s v="Yes"/>
  </r>
  <r>
    <s v="RM1306"/>
    <n v="54"/>
    <x v="3"/>
    <x v="1"/>
    <s v="Travel_Rarely"/>
    <n v="431"/>
    <x v="0"/>
    <x v="17"/>
    <x v="3"/>
    <x v="1"/>
    <n v="1"/>
    <n v="1830"/>
    <x v="1"/>
    <x v="1"/>
    <n v="68"/>
    <n v="3"/>
    <x v="1"/>
    <x v="2"/>
    <x v="2"/>
    <x v="2"/>
    <x v="1285"/>
    <x v="1"/>
    <n v="15696"/>
    <n v="4"/>
    <s v="Y"/>
    <s v="No"/>
    <n v="15"/>
    <x v="1"/>
    <n v="2"/>
    <n v="80"/>
    <n v="1"/>
    <n v="14"/>
    <n v="2"/>
    <x v="3"/>
    <n v="1"/>
    <n v="7"/>
    <d v="2026-11-10T00:00:00"/>
    <x v="36"/>
    <s v="2026"/>
    <s v="November"/>
    <n v="5"/>
    <n v="8437"/>
    <n v="5"/>
    <n v="2"/>
    <s v="No"/>
  </r>
  <r>
    <s v="RM1398"/>
    <n v="54"/>
    <x v="3"/>
    <x v="1"/>
    <s v="Travel_Rarely"/>
    <n v="155"/>
    <x v="0"/>
    <x v="9"/>
    <x v="1"/>
    <x v="0"/>
    <n v="1"/>
    <n v="1969"/>
    <x v="3"/>
    <x v="1"/>
    <n v="67"/>
    <n v="3"/>
    <x v="1"/>
    <x v="2"/>
    <x v="0"/>
    <x v="2"/>
    <x v="1286"/>
    <x v="0"/>
    <n v="22474"/>
    <n v="3"/>
    <s v="Y"/>
    <s v="No"/>
    <n v="11"/>
    <x v="1"/>
    <n v="3"/>
    <n v="80"/>
    <n v="2"/>
    <n v="9"/>
    <n v="6"/>
    <x v="3"/>
    <n v="2"/>
    <n v="3"/>
    <d v="2026-11-11T00:00:00"/>
    <x v="37"/>
    <s v="2026"/>
    <s v="November"/>
    <n v="1"/>
    <n v="11943"/>
    <n v="1"/>
    <n v="1"/>
    <s v="No"/>
  </r>
  <r>
    <s v="RM1407"/>
    <n v="54"/>
    <x v="3"/>
    <x v="0"/>
    <s v="Travel_Rarely"/>
    <n v="157"/>
    <x v="0"/>
    <x v="1"/>
    <x v="0"/>
    <x v="1"/>
    <n v="1"/>
    <n v="1980"/>
    <x v="0"/>
    <x v="1"/>
    <n v="77"/>
    <n v="3"/>
    <x v="1"/>
    <x v="4"/>
    <x v="3"/>
    <x v="0"/>
    <x v="841"/>
    <x v="0"/>
    <n v="25198"/>
    <n v="6"/>
    <s v="Y"/>
    <s v="Yes"/>
    <n v="19"/>
    <x v="1"/>
    <n v="4"/>
    <n v="80"/>
    <n v="0"/>
    <n v="9"/>
    <n v="3"/>
    <x v="0"/>
    <n v="1"/>
    <n v="4"/>
    <d v="2026-11-12T00:00:00"/>
    <x v="16"/>
    <s v="2026"/>
    <s v="November"/>
    <n v="34"/>
    <n v="16968"/>
    <n v="5"/>
    <n v="3"/>
    <s v="Yes"/>
  </r>
  <r>
    <s v="RM066"/>
    <n v="55"/>
    <x v="3"/>
    <x v="0"/>
    <s v="Travel_Rarely"/>
    <n v="836"/>
    <x v="0"/>
    <x v="3"/>
    <x v="0"/>
    <x v="1"/>
    <n v="1"/>
    <n v="84"/>
    <x v="1"/>
    <x v="1"/>
    <n v="33"/>
    <n v="3"/>
    <x v="3"/>
    <x v="8"/>
    <x v="0"/>
    <x v="1"/>
    <x v="1287"/>
    <x v="2"/>
    <n v="19730"/>
    <n v="2"/>
    <s v="Y"/>
    <s v="Yes"/>
    <n v="14"/>
    <x v="1"/>
    <n v="3"/>
    <n v="80"/>
    <n v="3"/>
    <n v="21"/>
    <n v="2"/>
    <x v="0"/>
    <n v="0"/>
    <n v="2"/>
    <d v="2026-11-13T00:00:00"/>
    <x v="21"/>
    <s v="2026"/>
    <s v="November"/>
    <n v="4"/>
    <n v="16347"/>
    <n v="1"/>
    <n v="0"/>
    <s v="No"/>
  </r>
  <r>
    <s v="RM083"/>
    <n v="55"/>
    <x v="3"/>
    <x v="1"/>
    <s v="Travel_Rarely"/>
    <n v="111"/>
    <x v="1"/>
    <x v="4"/>
    <x v="1"/>
    <x v="0"/>
    <n v="1"/>
    <n v="106"/>
    <x v="3"/>
    <x v="0"/>
    <n v="70"/>
    <n v="3"/>
    <x v="2"/>
    <x v="5"/>
    <x v="2"/>
    <x v="2"/>
    <x v="1288"/>
    <x v="2"/>
    <n v="18092"/>
    <n v="3"/>
    <s v="Y"/>
    <s v="No"/>
    <n v="14"/>
    <x v="1"/>
    <n v="4"/>
    <n v="80"/>
    <n v="1"/>
    <n v="24"/>
    <n v="4"/>
    <x v="0"/>
    <n v="1"/>
    <n v="0"/>
    <d v="2026-11-14T00:00:00"/>
    <x v="18"/>
    <s v="2026"/>
    <s v="November"/>
    <n v="12"/>
    <n v="19289"/>
    <n v="7"/>
    <n v="3"/>
    <s v="No"/>
  </r>
  <r>
    <s v="RM188"/>
    <n v="55"/>
    <x v="3"/>
    <x v="1"/>
    <s v="Travel_Rarely"/>
    <n v="692"/>
    <x v="0"/>
    <x v="5"/>
    <x v="3"/>
    <x v="1"/>
    <n v="1"/>
    <n v="254"/>
    <x v="0"/>
    <x v="0"/>
    <n v="61"/>
    <n v="4"/>
    <x v="4"/>
    <x v="7"/>
    <x v="1"/>
    <x v="0"/>
    <x v="1289"/>
    <x v="3"/>
    <n v="13339"/>
    <n v="8"/>
    <s v="Y"/>
    <s v="No"/>
    <n v="11"/>
    <x v="1"/>
    <n v="4"/>
    <n v="80"/>
    <n v="0"/>
    <n v="36"/>
    <n v="3"/>
    <x v="0"/>
    <n v="2"/>
    <n v="15"/>
    <d v="2026-11-15T00:00:00"/>
    <x v="40"/>
    <s v="2026"/>
    <s v="November"/>
    <n v="21"/>
    <n v="19803"/>
    <n v="5"/>
    <n v="1"/>
    <s v="Yes"/>
  </r>
  <r>
    <s v="RM271"/>
    <n v="55"/>
    <x v="3"/>
    <x v="1"/>
    <s v="Travel_Rarely"/>
    <n v="452"/>
    <x v="0"/>
    <x v="4"/>
    <x v="0"/>
    <x v="1"/>
    <n v="1"/>
    <n v="374"/>
    <x v="1"/>
    <x v="0"/>
    <n v="81"/>
    <n v="3"/>
    <x v="4"/>
    <x v="8"/>
    <x v="3"/>
    <x v="0"/>
    <x v="1290"/>
    <x v="3"/>
    <n v="18938"/>
    <n v="0"/>
    <s v="Y"/>
    <s v="Yes"/>
    <n v="14"/>
    <x v="1"/>
    <n v="3"/>
    <n v="80"/>
    <n v="0"/>
    <n v="37"/>
    <n v="2"/>
    <x v="0"/>
    <n v="4"/>
    <n v="13"/>
    <d v="2026-11-16T00:00:00"/>
    <x v="39"/>
    <s v="2026"/>
    <s v="November"/>
    <n v="3"/>
    <n v="13965"/>
    <n v="0"/>
    <n v="0"/>
    <s v="No"/>
  </r>
  <r>
    <s v="RM284"/>
    <n v="55"/>
    <x v="3"/>
    <x v="1"/>
    <s v="Travel_Rarely"/>
    <n v="147"/>
    <x v="0"/>
    <x v="21"/>
    <x v="1"/>
    <x v="3"/>
    <n v="1"/>
    <n v="389"/>
    <x v="2"/>
    <x v="0"/>
    <n v="37"/>
    <n v="3"/>
    <x v="1"/>
    <x v="0"/>
    <x v="2"/>
    <x v="2"/>
    <x v="1291"/>
    <x v="1"/>
    <n v="15972"/>
    <n v="3"/>
    <s v="Y"/>
    <s v="Yes"/>
    <n v="19"/>
    <x v="1"/>
    <n v="4"/>
    <n v="80"/>
    <n v="1"/>
    <n v="12"/>
    <n v="4"/>
    <x v="0"/>
    <n v="0"/>
    <n v="8"/>
    <d v="2026-11-17T00:00:00"/>
    <x v="3"/>
    <s v="2026"/>
    <s v="November"/>
    <n v="14"/>
    <n v="21351"/>
    <n v="6"/>
    <n v="5"/>
    <s v="No"/>
  </r>
  <r>
    <s v="RM380"/>
    <n v="55"/>
    <x v="3"/>
    <x v="0"/>
    <s v="Travel_Rarely"/>
    <n v="1311"/>
    <x v="0"/>
    <x v="7"/>
    <x v="0"/>
    <x v="0"/>
    <n v="1"/>
    <n v="505"/>
    <x v="0"/>
    <x v="1"/>
    <n v="97"/>
    <n v="3"/>
    <x v="3"/>
    <x v="8"/>
    <x v="2"/>
    <x v="0"/>
    <x v="1292"/>
    <x v="3"/>
    <n v="23258"/>
    <n v="2"/>
    <s v="Y"/>
    <s v="Yes"/>
    <n v="13"/>
    <x v="1"/>
    <n v="3"/>
    <n v="80"/>
    <n v="0"/>
    <n v="30"/>
    <n v="2"/>
    <x v="0"/>
    <n v="1"/>
    <n v="2"/>
    <d v="2026-11-18T00:00:00"/>
    <x v="35"/>
    <s v="2026"/>
    <s v="November"/>
    <n v="16"/>
    <n v="21803"/>
    <n v="9"/>
    <n v="4"/>
    <s v="No"/>
  </r>
  <r>
    <s v="RM446"/>
    <n v="55"/>
    <x v="3"/>
    <x v="1"/>
    <s v="Travel_Rarely"/>
    <n v="1117"/>
    <x v="1"/>
    <x v="16"/>
    <x v="4"/>
    <x v="0"/>
    <n v="1"/>
    <n v="597"/>
    <x v="3"/>
    <x v="1"/>
    <n v="83"/>
    <n v="3"/>
    <x v="3"/>
    <x v="8"/>
    <x v="1"/>
    <x v="0"/>
    <x v="1293"/>
    <x v="3"/>
    <n v="9873"/>
    <n v="3"/>
    <s v="Y"/>
    <s v="No"/>
    <n v="23"/>
    <x v="2"/>
    <n v="4"/>
    <n v="80"/>
    <n v="0"/>
    <n v="37"/>
    <n v="2"/>
    <x v="0"/>
    <n v="7"/>
    <n v="7"/>
    <d v="2026-11-19T00:00:00"/>
    <x v="36"/>
    <s v="2026"/>
    <s v="November"/>
    <n v="18"/>
    <n v="22177"/>
    <n v="16"/>
    <n v="6"/>
    <s v="No"/>
  </r>
  <r>
    <s v="RM569"/>
    <n v="55"/>
    <x v="3"/>
    <x v="1"/>
    <s v="Travel_Rarely"/>
    <n v="725"/>
    <x v="0"/>
    <x v="7"/>
    <x v="0"/>
    <x v="1"/>
    <n v="1"/>
    <n v="787"/>
    <x v="1"/>
    <x v="0"/>
    <n v="78"/>
    <n v="3"/>
    <x v="4"/>
    <x v="8"/>
    <x v="3"/>
    <x v="2"/>
    <x v="1294"/>
    <x v="3"/>
    <n v="21199"/>
    <n v="5"/>
    <s v="Y"/>
    <s v="Yes"/>
    <n v="13"/>
    <x v="1"/>
    <n v="4"/>
    <n v="80"/>
    <n v="1"/>
    <n v="24"/>
    <n v="2"/>
    <x v="0"/>
    <n v="1"/>
    <n v="4"/>
    <d v="2026-11-20T00:00:00"/>
    <x v="23"/>
    <s v="2026"/>
    <s v="November"/>
    <n v="16"/>
    <n v="9414"/>
    <n v="9"/>
    <n v="3"/>
    <s v="No"/>
  </r>
  <r>
    <s v="RM609"/>
    <n v="55"/>
    <x v="3"/>
    <x v="1"/>
    <s v="Travel_Rarely"/>
    <n v="436"/>
    <x v="1"/>
    <x v="7"/>
    <x v="2"/>
    <x v="1"/>
    <n v="1"/>
    <n v="842"/>
    <x v="0"/>
    <x v="0"/>
    <n v="37"/>
    <n v="3"/>
    <x v="1"/>
    <x v="5"/>
    <x v="2"/>
    <x v="0"/>
    <x v="1295"/>
    <x v="1"/>
    <n v="21519"/>
    <n v="4"/>
    <s v="Y"/>
    <s v="No"/>
    <n v="16"/>
    <x v="1"/>
    <n v="3"/>
    <n v="80"/>
    <n v="0"/>
    <n v="12"/>
    <n v="3"/>
    <x v="3"/>
    <n v="7"/>
    <n v="3"/>
    <d v="2026-11-21T00:00:00"/>
    <x v="41"/>
    <s v="2026"/>
    <s v="November"/>
    <n v="13"/>
    <n v="18847"/>
    <n v="6"/>
    <n v="4"/>
    <s v="No"/>
  </r>
  <r>
    <s v="RM746"/>
    <n v="55"/>
    <x v="3"/>
    <x v="1"/>
    <s v="Travel_Frequently"/>
    <n v="135"/>
    <x v="0"/>
    <x v="16"/>
    <x v="3"/>
    <x v="1"/>
    <n v="1"/>
    <n v="1034"/>
    <x v="0"/>
    <x v="0"/>
    <n v="62"/>
    <n v="3"/>
    <x v="1"/>
    <x v="6"/>
    <x v="1"/>
    <x v="2"/>
    <x v="1296"/>
    <x v="1"/>
    <n v="12992"/>
    <n v="3"/>
    <s v="Y"/>
    <s v="Yes"/>
    <n v="14"/>
    <x v="1"/>
    <n v="4"/>
    <n v="80"/>
    <n v="2"/>
    <n v="17"/>
    <n v="3"/>
    <x v="0"/>
    <n v="6"/>
    <n v="7"/>
    <d v="2026-11-22T00:00:00"/>
    <x v="4"/>
    <s v="2026"/>
    <s v="November"/>
    <n v="6"/>
    <n v="13067"/>
    <n v="2"/>
    <n v="0"/>
    <s v="No"/>
  </r>
  <r>
    <s v="RM775"/>
    <n v="55"/>
    <x v="3"/>
    <x v="1"/>
    <s v="Non-Travel"/>
    <n v="444"/>
    <x v="0"/>
    <x v="7"/>
    <x v="2"/>
    <x v="1"/>
    <n v="1"/>
    <n v="1074"/>
    <x v="0"/>
    <x v="0"/>
    <n v="40"/>
    <n v="2"/>
    <x v="3"/>
    <x v="8"/>
    <x v="3"/>
    <x v="0"/>
    <x v="1297"/>
    <x v="3"/>
    <n v="17323"/>
    <n v="7"/>
    <s v="Y"/>
    <s v="No"/>
    <n v="15"/>
    <x v="1"/>
    <n v="2"/>
    <n v="80"/>
    <n v="0"/>
    <n v="31"/>
    <n v="3"/>
    <x v="1"/>
    <n v="6"/>
    <n v="2"/>
    <d v="2026-11-23T00:00:00"/>
    <x v="2"/>
    <s v="2026"/>
    <s v="November"/>
    <n v="13"/>
    <n v="14738"/>
    <n v="12"/>
    <n v="9"/>
    <s v="Yes"/>
  </r>
  <r>
    <s v="RM788"/>
    <n v="55"/>
    <x v="3"/>
    <x v="1"/>
    <s v="Travel_Frequently"/>
    <n v="1091"/>
    <x v="0"/>
    <x v="7"/>
    <x v="2"/>
    <x v="0"/>
    <n v="1"/>
    <n v="1096"/>
    <x v="1"/>
    <x v="0"/>
    <n v="65"/>
    <n v="3"/>
    <x v="2"/>
    <x v="4"/>
    <x v="1"/>
    <x v="2"/>
    <x v="1298"/>
    <x v="2"/>
    <n v="15813"/>
    <n v="3"/>
    <s v="Y"/>
    <s v="No"/>
    <n v="18"/>
    <x v="1"/>
    <n v="2"/>
    <n v="80"/>
    <n v="1"/>
    <n v="23"/>
    <n v="4"/>
    <x v="0"/>
    <n v="1"/>
    <n v="2"/>
    <d v="2026-11-24T00:00:00"/>
    <x v="32"/>
    <s v="2026"/>
    <s v="November"/>
    <n v="18"/>
    <n v="7923"/>
    <n v="8"/>
    <n v="7"/>
    <s v="No"/>
  </r>
  <r>
    <s v="RM915"/>
    <n v="55"/>
    <x v="3"/>
    <x v="1"/>
    <s v="Non-Travel"/>
    <n v="177"/>
    <x v="0"/>
    <x v="3"/>
    <x v="2"/>
    <x v="1"/>
    <n v="1"/>
    <n v="1278"/>
    <x v="1"/>
    <x v="0"/>
    <n v="37"/>
    <n v="2"/>
    <x v="3"/>
    <x v="6"/>
    <x v="1"/>
    <x v="1"/>
    <x v="1299"/>
    <x v="2"/>
    <n v="25592"/>
    <n v="1"/>
    <s v="Y"/>
    <s v="Yes"/>
    <n v="15"/>
    <x v="1"/>
    <n v="4"/>
    <n v="80"/>
    <n v="1"/>
    <n v="34"/>
    <n v="3"/>
    <x v="0"/>
    <n v="15"/>
    <n v="0"/>
    <d v="2026-11-25T00:00:00"/>
    <x v="24"/>
    <s v="2026"/>
    <s v="November"/>
    <n v="8"/>
    <n v="16407"/>
    <n v="3"/>
    <n v="0"/>
    <s v="No"/>
  </r>
  <r>
    <s v="RM956"/>
    <n v="55"/>
    <x v="3"/>
    <x v="1"/>
    <s v="Travel_Rarely"/>
    <n v="282"/>
    <x v="0"/>
    <x v="7"/>
    <x v="1"/>
    <x v="1"/>
    <n v="1"/>
    <n v="1336"/>
    <x v="1"/>
    <x v="1"/>
    <n v="58"/>
    <n v="1"/>
    <x v="4"/>
    <x v="8"/>
    <x v="0"/>
    <x v="2"/>
    <x v="1300"/>
    <x v="3"/>
    <n v="6992"/>
    <n v="4"/>
    <s v="Y"/>
    <s v="No"/>
    <n v="14"/>
    <x v="1"/>
    <n v="4"/>
    <n v="80"/>
    <n v="1"/>
    <n v="23"/>
    <n v="5"/>
    <x v="0"/>
    <n v="9"/>
    <n v="11"/>
    <d v="2026-11-26T00:00:00"/>
    <x v="36"/>
    <s v="2026"/>
    <s v="November"/>
    <n v="13"/>
    <n v="24612"/>
    <n v="0"/>
    <n v="0"/>
    <s v="No"/>
  </r>
  <r>
    <s v="RM976"/>
    <n v="55"/>
    <x v="3"/>
    <x v="1"/>
    <s v="Travel_Rarely"/>
    <n v="267"/>
    <x v="1"/>
    <x v="25"/>
    <x v="3"/>
    <x v="2"/>
    <n v="1"/>
    <n v="1372"/>
    <x v="3"/>
    <x v="0"/>
    <n v="85"/>
    <n v="4"/>
    <x v="3"/>
    <x v="5"/>
    <x v="0"/>
    <x v="0"/>
    <x v="1301"/>
    <x v="2"/>
    <n v="9277"/>
    <n v="6"/>
    <s v="Y"/>
    <s v="Yes"/>
    <n v="17"/>
    <x v="1"/>
    <n v="3"/>
    <n v="80"/>
    <n v="0"/>
    <n v="24"/>
    <n v="2"/>
    <x v="3"/>
    <n v="3"/>
    <n v="8"/>
    <d v="2026-11-27T00:00:00"/>
    <x v="34"/>
    <s v="2026"/>
    <s v="November"/>
    <n v="11"/>
    <n v="7924"/>
    <n v="11"/>
    <n v="11"/>
    <s v="No"/>
  </r>
  <r>
    <s v="RM1011"/>
    <n v="55"/>
    <x v="3"/>
    <x v="1"/>
    <s v="Travel_Rarely"/>
    <n v="1136"/>
    <x v="0"/>
    <x v="4"/>
    <x v="3"/>
    <x v="1"/>
    <n v="1"/>
    <n v="1424"/>
    <x v="2"/>
    <x v="0"/>
    <n v="81"/>
    <n v="4"/>
    <x v="3"/>
    <x v="7"/>
    <x v="2"/>
    <x v="1"/>
    <x v="1302"/>
    <x v="2"/>
    <n v="12414"/>
    <n v="2"/>
    <s v="Y"/>
    <s v="No"/>
    <n v="13"/>
    <x v="1"/>
    <n v="4"/>
    <n v="80"/>
    <n v="2"/>
    <n v="31"/>
    <n v="4"/>
    <x v="1"/>
    <n v="0"/>
    <n v="0"/>
    <d v="2026-11-28T00:00:00"/>
    <x v="8"/>
    <s v="2026"/>
    <s v="November"/>
    <n v="3"/>
    <n v="6591"/>
    <n v="0"/>
    <n v="0"/>
    <s v="Yes"/>
  </r>
  <r>
    <s v="RM1066"/>
    <n v="55"/>
    <x v="3"/>
    <x v="1"/>
    <s v="Travel_Rarely"/>
    <n v="1229"/>
    <x v="0"/>
    <x v="12"/>
    <x v="3"/>
    <x v="0"/>
    <n v="1"/>
    <n v="1501"/>
    <x v="1"/>
    <x v="0"/>
    <n v="30"/>
    <n v="3"/>
    <x v="1"/>
    <x v="6"/>
    <x v="0"/>
    <x v="2"/>
    <x v="1303"/>
    <x v="0"/>
    <n v="16143"/>
    <n v="0"/>
    <s v="Y"/>
    <s v="Yes"/>
    <n v="16"/>
    <x v="1"/>
    <n v="2"/>
    <n v="80"/>
    <n v="0"/>
    <n v="4"/>
    <n v="2"/>
    <x v="0"/>
    <n v="1"/>
    <n v="2"/>
    <d v="2026-11-29T00:00:00"/>
    <x v="33"/>
    <s v="2026"/>
    <s v="November"/>
    <n v="1"/>
    <n v="12082"/>
    <n v="1"/>
    <n v="0"/>
    <s v="No"/>
  </r>
  <r>
    <s v="RM1117"/>
    <n v="55"/>
    <x v="3"/>
    <x v="1"/>
    <s v="Travel_Rarely"/>
    <n v="685"/>
    <x v="1"/>
    <x v="20"/>
    <x v="4"/>
    <x v="2"/>
    <n v="1"/>
    <n v="1578"/>
    <x v="0"/>
    <x v="0"/>
    <n v="60"/>
    <n v="2"/>
    <x v="4"/>
    <x v="8"/>
    <x v="2"/>
    <x v="2"/>
    <x v="1304"/>
    <x v="3"/>
    <n v="23037"/>
    <n v="1"/>
    <s v="Y"/>
    <s v="No"/>
    <n v="21"/>
    <x v="2"/>
    <n v="3"/>
    <n v="80"/>
    <n v="1"/>
    <n v="36"/>
    <n v="3"/>
    <x v="0"/>
    <n v="2"/>
    <n v="13"/>
    <d v="2026-11-30T00:00:00"/>
    <x v="33"/>
    <s v="2026"/>
    <s v="November"/>
    <n v="2"/>
    <n v="20693"/>
    <n v="1"/>
    <n v="0"/>
    <s v="No"/>
  </r>
  <r>
    <s v="RM1208"/>
    <n v="55"/>
    <x v="3"/>
    <x v="1"/>
    <s v="Travel_Rarely"/>
    <n v="1441"/>
    <x v="0"/>
    <x v="6"/>
    <x v="0"/>
    <x v="3"/>
    <n v="1"/>
    <n v="1694"/>
    <x v="3"/>
    <x v="0"/>
    <n v="94"/>
    <n v="2"/>
    <x v="0"/>
    <x v="2"/>
    <x v="1"/>
    <x v="1"/>
    <x v="1305"/>
    <x v="0"/>
    <n v="23737"/>
    <n v="5"/>
    <s v="Y"/>
    <s v="No"/>
    <n v="12"/>
    <x v="1"/>
    <n v="4"/>
    <n v="80"/>
    <n v="1"/>
    <n v="8"/>
    <n v="1"/>
    <x v="0"/>
    <n v="1"/>
    <n v="2"/>
    <d v="2026-12-01T00:00:00"/>
    <x v="11"/>
    <s v="2026"/>
    <s v="December"/>
    <n v="9"/>
    <n v="19117"/>
    <n v="0"/>
    <n v="0"/>
    <s v="No"/>
  </r>
  <r>
    <s v="RM1265"/>
    <n v="55"/>
    <x v="3"/>
    <x v="1"/>
    <s v="Travel_Rarely"/>
    <n v="478"/>
    <x v="0"/>
    <x v="7"/>
    <x v="0"/>
    <x v="1"/>
    <n v="1"/>
    <n v="1770"/>
    <x v="0"/>
    <x v="0"/>
    <n v="60"/>
    <n v="2"/>
    <x v="4"/>
    <x v="7"/>
    <x v="3"/>
    <x v="2"/>
    <x v="1306"/>
    <x v="3"/>
    <n v="19805"/>
    <n v="8"/>
    <s v="Y"/>
    <s v="No"/>
    <n v="12"/>
    <x v="1"/>
    <n v="2"/>
    <n v="80"/>
    <n v="3"/>
    <n v="34"/>
    <n v="2"/>
    <x v="0"/>
    <n v="0"/>
    <n v="0"/>
    <d v="2026-12-02T00:00:00"/>
    <x v="14"/>
    <s v="2026"/>
    <s v="December"/>
    <n v="0"/>
    <n v="11523"/>
    <n v="0"/>
    <n v="0"/>
    <s v="No"/>
  </r>
  <r>
    <s v="RM1337"/>
    <n v="55"/>
    <x v="3"/>
    <x v="1"/>
    <s v="Travel_Rarely"/>
    <n v="836"/>
    <x v="0"/>
    <x v="7"/>
    <x v="3"/>
    <x v="3"/>
    <n v="1"/>
    <n v="1873"/>
    <x v="2"/>
    <x v="0"/>
    <n v="98"/>
    <n v="2"/>
    <x v="0"/>
    <x v="2"/>
    <x v="2"/>
    <x v="2"/>
    <x v="1307"/>
    <x v="0"/>
    <n v="7975"/>
    <n v="8"/>
    <s v="Y"/>
    <s v="No"/>
    <n v="20"/>
    <x v="2"/>
    <n v="2"/>
    <n v="80"/>
    <n v="1"/>
    <n v="19"/>
    <n v="2"/>
    <x v="1"/>
    <n v="0"/>
    <n v="4"/>
    <d v="2026-12-03T00:00:00"/>
    <x v="9"/>
    <s v="2026"/>
    <s v="December"/>
    <n v="17"/>
    <n v="5020"/>
    <n v="13"/>
    <n v="5"/>
    <s v="No"/>
  </r>
  <r>
    <s v="RM1402"/>
    <n v="55"/>
    <x v="3"/>
    <x v="1"/>
    <s v="Travel_Rarely"/>
    <n v="189"/>
    <x v="3"/>
    <x v="20"/>
    <x v="3"/>
    <x v="5"/>
    <n v="1"/>
    <n v="1973"/>
    <x v="0"/>
    <x v="0"/>
    <n v="71"/>
    <n v="4"/>
    <x v="4"/>
    <x v="8"/>
    <x v="1"/>
    <x v="2"/>
    <x v="1308"/>
    <x v="3"/>
    <n v="25811"/>
    <n v="4"/>
    <s v="Y"/>
    <s v="Yes"/>
    <n v="18"/>
    <x v="1"/>
    <n v="1"/>
    <n v="80"/>
    <n v="1"/>
    <n v="35"/>
    <n v="0"/>
    <x v="0"/>
    <n v="1"/>
    <n v="4"/>
    <d v="2026-12-04T00:00:00"/>
    <x v="10"/>
    <s v="2026"/>
    <s v="December"/>
    <n v="7"/>
    <n v="8082"/>
    <n v="0"/>
    <n v="0"/>
    <s v="No"/>
  </r>
  <r>
    <s v="RM086"/>
    <n v="56"/>
    <x v="4"/>
    <x v="1"/>
    <s v="Travel_Rarely"/>
    <n v="1400"/>
    <x v="0"/>
    <x v="17"/>
    <x v="0"/>
    <x v="0"/>
    <n v="1"/>
    <n v="112"/>
    <x v="1"/>
    <x v="0"/>
    <n v="49"/>
    <n v="1"/>
    <x v="2"/>
    <x v="4"/>
    <x v="2"/>
    <x v="0"/>
    <x v="1309"/>
    <x v="1"/>
    <n v="21698"/>
    <n v="4"/>
    <s v="Y"/>
    <s v="No"/>
    <n v="11"/>
    <x v="1"/>
    <n v="1"/>
    <n v="80"/>
    <n v="0"/>
    <n v="37"/>
    <n v="3"/>
    <x v="3"/>
    <n v="0"/>
    <n v="2"/>
    <d v="2026-12-05T00:00:00"/>
    <x v="23"/>
    <s v="2026"/>
    <s v="December"/>
    <n v="27"/>
    <n v="21727"/>
    <n v="18"/>
    <n v="11"/>
    <s v="No"/>
  </r>
  <r>
    <s v="RM123"/>
    <n v="56"/>
    <x v="4"/>
    <x v="0"/>
    <s v="Travel_Rarely"/>
    <n v="441"/>
    <x v="0"/>
    <x v="5"/>
    <x v="3"/>
    <x v="0"/>
    <n v="1"/>
    <n v="161"/>
    <x v="2"/>
    <x v="1"/>
    <n v="72"/>
    <n v="3"/>
    <x v="0"/>
    <x v="2"/>
    <x v="1"/>
    <x v="2"/>
    <x v="1310"/>
    <x v="0"/>
    <n v="4510"/>
    <n v="9"/>
    <s v="Y"/>
    <s v="Yes"/>
    <n v="18"/>
    <x v="1"/>
    <n v="1"/>
    <n v="80"/>
    <n v="3"/>
    <n v="7"/>
    <n v="2"/>
    <x v="0"/>
    <n v="4"/>
    <n v="3"/>
    <d v="2026-12-06T00:00:00"/>
    <x v="17"/>
    <s v="2026"/>
    <s v="December"/>
    <n v="5"/>
    <n v="16519"/>
    <n v="4"/>
    <n v="4"/>
    <s v="No"/>
  </r>
  <r>
    <s v="RM176"/>
    <n v="56"/>
    <x v="4"/>
    <x v="0"/>
    <s v="Travel_Rarely"/>
    <n v="713"/>
    <x v="0"/>
    <x v="3"/>
    <x v="0"/>
    <x v="0"/>
    <n v="1"/>
    <n v="241"/>
    <x v="0"/>
    <x v="1"/>
    <n v="67"/>
    <n v="3"/>
    <x v="0"/>
    <x v="2"/>
    <x v="3"/>
    <x v="1"/>
    <x v="1311"/>
    <x v="0"/>
    <n v="13939"/>
    <n v="4"/>
    <s v="Y"/>
    <s v="Yes"/>
    <n v="18"/>
    <x v="1"/>
    <n v="3"/>
    <n v="80"/>
    <n v="1"/>
    <n v="19"/>
    <n v="3"/>
    <x v="0"/>
    <n v="2"/>
    <n v="2"/>
    <d v="2026-12-07T00:00:00"/>
    <x v="8"/>
    <s v="2026"/>
    <s v="December"/>
    <n v="5"/>
    <n v="9904"/>
    <n v="0"/>
    <n v="0"/>
    <s v="No"/>
  </r>
  <r>
    <s v="RM402"/>
    <n v="56"/>
    <x v="4"/>
    <x v="1"/>
    <s v="Travel_Frequently"/>
    <n v="906"/>
    <x v="1"/>
    <x v="11"/>
    <x v="0"/>
    <x v="0"/>
    <n v="1"/>
    <n v="532"/>
    <x v="0"/>
    <x v="1"/>
    <n v="86"/>
    <n v="4"/>
    <x v="3"/>
    <x v="5"/>
    <x v="3"/>
    <x v="2"/>
    <x v="1312"/>
    <x v="2"/>
    <n v="18256"/>
    <n v="9"/>
    <s v="Y"/>
    <s v="No"/>
    <n v="11"/>
    <x v="1"/>
    <n v="4"/>
    <n v="80"/>
    <n v="3"/>
    <n v="36"/>
    <n v="0"/>
    <x v="3"/>
    <n v="7"/>
    <n v="7"/>
    <d v="2026-12-08T00:00:00"/>
    <x v="6"/>
    <s v="2026"/>
    <s v="December"/>
    <n v="0"/>
    <n v="6085"/>
    <n v="0"/>
    <n v="0"/>
    <s v="No"/>
  </r>
  <r>
    <s v="RM553"/>
    <n v="56"/>
    <x v="4"/>
    <x v="1"/>
    <s v="Travel_Rarely"/>
    <n v="832"/>
    <x v="0"/>
    <x v="9"/>
    <x v="0"/>
    <x v="1"/>
    <n v="1"/>
    <n v="762"/>
    <x v="0"/>
    <x v="0"/>
    <n v="81"/>
    <n v="3"/>
    <x v="3"/>
    <x v="6"/>
    <x v="2"/>
    <x v="2"/>
    <x v="1313"/>
    <x v="2"/>
    <n v="20420"/>
    <n v="7"/>
    <s v="Y"/>
    <s v="No"/>
    <n v="11"/>
    <x v="1"/>
    <n v="3"/>
    <n v="80"/>
    <n v="0"/>
    <n v="30"/>
    <n v="1"/>
    <x v="3"/>
    <n v="1"/>
    <n v="1"/>
    <d v="2026-12-09T00:00:00"/>
    <x v="30"/>
    <s v="2026"/>
    <s v="December"/>
    <n v="11"/>
    <n v="18568"/>
    <n v="0"/>
    <n v="0"/>
    <s v="No"/>
  </r>
  <r>
    <s v="RM773"/>
    <n v="56"/>
    <x v="4"/>
    <x v="1"/>
    <s v="Travel_Frequently"/>
    <n v="1240"/>
    <x v="0"/>
    <x v="9"/>
    <x v="0"/>
    <x v="1"/>
    <n v="1"/>
    <n v="1071"/>
    <x v="3"/>
    <x v="1"/>
    <n v="63"/>
    <n v="3"/>
    <x v="0"/>
    <x v="2"/>
    <x v="0"/>
    <x v="2"/>
    <x v="123"/>
    <x v="0"/>
    <n v="12154"/>
    <n v="2"/>
    <s v="Y"/>
    <s v="No"/>
    <n v="19"/>
    <x v="1"/>
    <n v="2"/>
    <n v="80"/>
    <n v="1"/>
    <n v="18"/>
    <n v="4"/>
    <x v="0"/>
    <n v="0"/>
    <n v="3"/>
    <d v="2026-12-10T00:00:00"/>
    <x v="33"/>
    <s v="2026"/>
    <s v="December"/>
    <n v="5"/>
    <n v="5246"/>
    <n v="1"/>
    <n v="1"/>
    <s v="No"/>
  </r>
  <r>
    <s v="RM852"/>
    <n v="56"/>
    <x v="4"/>
    <x v="1"/>
    <s v="Travel_Rarely"/>
    <n v="718"/>
    <x v="0"/>
    <x v="12"/>
    <x v="3"/>
    <x v="3"/>
    <n v="1"/>
    <n v="1191"/>
    <x v="1"/>
    <x v="1"/>
    <n v="92"/>
    <n v="3"/>
    <x v="4"/>
    <x v="8"/>
    <x v="3"/>
    <x v="1"/>
    <x v="1314"/>
    <x v="3"/>
    <n v="18575"/>
    <n v="4"/>
    <s v="Y"/>
    <s v="No"/>
    <n v="13"/>
    <x v="1"/>
    <n v="4"/>
    <n v="80"/>
    <n v="1"/>
    <n v="28"/>
    <n v="2"/>
    <x v="0"/>
    <n v="4"/>
    <n v="2"/>
    <d v="2026-12-11T00:00:00"/>
    <x v="27"/>
    <s v="2026"/>
    <s v="December"/>
    <n v="23"/>
    <n v="15056"/>
    <n v="18"/>
    <n v="14"/>
    <s v="No"/>
  </r>
  <r>
    <s v="RM957"/>
    <n v="56"/>
    <x v="4"/>
    <x v="1"/>
    <s v="Travel_Rarely"/>
    <n v="206"/>
    <x v="3"/>
    <x v="3"/>
    <x v="3"/>
    <x v="0"/>
    <n v="1"/>
    <n v="1338"/>
    <x v="1"/>
    <x v="0"/>
    <n v="99"/>
    <n v="3"/>
    <x v="4"/>
    <x v="8"/>
    <x v="1"/>
    <x v="0"/>
    <x v="1315"/>
    <x v="3"/>
    <n v="4022"/>
    <n v="6"/>
    <s v="Y"/>
    <s v="No"/>
    <n v="14"/>
    <x v="1"/>
    <n v="1"/>
    <n v="80"/>
    <n v="0"/>
    <n v="36"/>
    <n v="4"/>
    <x v="0"/>
    <n v="7"/>
    <n v="7"/>
    <d v="2026-12-12T00:00:00"/>
    <x v="41"/>
    <s v="2026"/>
    <s v="December"/>
    <n v="5"/>
    <n v="4226"/>
    <n v="2"/>
    <n v="1"/>
    <s v="No"/>
  </r>
  <r>
    <s v="RM977"/>
    <n v="56"/>
    <x v="4"/>
    <x v="1"/>
    <s v="Travel_Rarely"/>
    <n v="1369"/>
    <x v="0"/>
    <x v="23"/>
    <x v="0"/>
    <x v="0"/>
    <n v="1"/>
    <n v="1373"/>
    <x v="1"/>
    <x v="0"/>
    <n v="68"/>
    <n v="3"/>
    <x v="3"/>
    <x v="4"/>
    <x v="1"/>
    <x v="2"/>
    <x v="1316"/>
    <x v="2"/>
    <n v="18235"/>
    <n v="4"/>
    <s v="Y"/>
    <s v="Yes"/>
    <n v="12"/>
    <x v="1"/>
    <n v="1"/>
    <n v="80"/>
    <n v="1"/>
    <n v="33"/>
    <n v="0"/>
    <x v="0"/>
    <n v="15"/>
    <n v="9"/>
    <d v="2026-12-13T00:00:00"/>
    <x v="30"/>
    <s v="2026"/>
    <s v="December"/>
    <n v="36"/>
    <n v="10402"/>
    <n v="17"/>
    <n v="13"/>
    <s v="No"/>
  </r>
  <r>
    <s v="RM1024"/>
    <n v="56"/>
    <x v="4"/>
    <x v="1"/>
    <s v="Travel_Rarely"/>
    <n v="1255"/>
    <x v="0"/>
    <x v="4"/>
    <x v="1"/>
    <x v="0"/>
    <n v="1"/>
    <n v="1441"/>
    <x v="3"/>
    <x v="1"/>
    <n v="90"/>
    <n v="3"/>
    <x v="0"/>
    <x v="2"/>
    <x v="3"/>
    <x v="2"/>
    <x v="1317"/>
    <x v="0"/>
    <n v="10494"/>
    <n v="2"/>
    <s v="Y"/>
    <s v="No"/>
    <n v="22"/>
    <x v="2"/>
    <n v="4"/>
    <n v="80"/>
    <n v="1"/>
    <n v="5"/>
    <n v="3"/>
    <x v="1"/>
    <n v="1"/>
    <n v="0"/>
    <d v="2026-12-14T00:00:00"/>
    <x v="28"/>
    <s v="2026"/>
    <s v="December"/>
    <n v="16"/>
    <n v="14387"/>
    <n v="10"/>
    <n v="9"/>
    <s v="No"/>
  </r>
  <r>
    <s v="RM1355"/>
    <n v="56"/>
    <x v="4"/>
    <x v="1"/>
    <s v="Travel_Rarely"/>
    <n v="1162"/>
    <x v="0"/>
    <x v="22"/>
    <x v="1"/>
    <x v="0"/>
    <n v="1"/>
    <n v="1907"/>
    <x v="3"/>
    <x v="0"/>
    <n v="97"/>
    <n v="3"/>
    <x v="0"/>
    <x v="0"/>
    <x v="2"/>
    <x v="0"/>
    <x v="1185"/>
    <x v="0"/>
    <n v="10261"/>
    <n v="1"/>
    <s v="Y"/>
    <s v="No"/>
    <n v="16"/>
    <x v="1"/>
    <n v="4"/>
    <n v="80"/>
    <n v="0"/>
    <n v="5"/>
    <n v="3"/>
    <x v="0"/>
    <n v="1"/>
    <n v="0"/>
    <d v="2026-12-15T00:00:00"/>
    <x v="29"/>
    <s v="2026"/>
    <s v="December"/>
    <n v="26"/>
    <n v="7123"/>
    <n v="8"/>
    <n v="2"/>
    <s v="No"/>
  </r>
  <r>
    <s v="RM1372"/>
    <n v="56"/>
    <x v="4"/>
    <x v="1"/>
    <s v="Travel_Rarely"/>
    <n v="1443"/>
    <x v="1"/>
    <x v="13"/>
    <x v="4"/>
    <x v="2"/>
    <n v="1"/>
    <n v="1935"/>
    <x v="1"/>
    <x v="1"/>
    <n v="89"/>
    <n v="2"/>
    <x v="1"/>
    <x v="5"/>
    <x v="3"/>
    <x v="2"/>
    <x v="1318"/>
    <x v="1"/>
    <n v="20328"/>
    <n v="4"/>
    <s v="Y"/>
    <s v="No"/>
    <n v="16"/>
    <x v="1"/>
    <n v="3"/>
    <n v="80"/>
    <n v="1"/>
    <n v="6"/>
    <n v="3"/>
    <x v="0"/>
    <n v="0"/>
    <n v="0"/>
    <d v="2026-12-16T00:00:00"/>
    <x v="26"/>
    <s v="2026"/>
    <s v="December"/>
    <n v="8"/>
    <n v="21485"/>
    <n v="7"/>
    <n v="4"/>
    <s v="No"/>
  </r>
  <r>
    <s v="RM1442"/>
    <n v="56"/>
    <x v="4"/>
    <x v="1"/>
    <s v="Non-Travel"/>
    <n v="667"/>
    <x v="0"/>
    <x v="4"/>
    <x v="3"/>
    <x v="0"/>
    <n v="1"/>
    <n v="2026"/>
    <x v="0"/>
    <x v="0"/>
    <n v="57"/>
    <n v="3"/>
    <x v="1"/>
    <x v="6"/>
    <x v="0"/>
    <x v="1"/>
    <x v="1319"/>
    <x v="1"/>
    <n v="26236"/>
    <n v="1"/>
    <s v="Y"/>
    <s v="No"/>
    <n v="21"/>
    <x v="2"/>
    <n v="1"/>
    <n v="80"/>
    <n v="1"/>
    <n v="13"/>
    <n v="2"/>
    <x v="3"/>
    <n v="1"/>
    <n v="9"/>
    <d v="2026-12-17T00:00:00"/>
    <x v="16"/>
    <s v="2026"/>
    <s v="December"/>
    <n v="3"/>
    <n v="9927"/>
    <n v="2"/>
    <n v="1"/>
    <s v="No"/>
  </r>
  <r>
    <s v="RM1445"/>
    <n v="56"/>
    <x v="4"/>
    <x v="0"/>
    <s v="Travel_Rarely"/>
    <n v="310"/>
    <x v="0"/>
    <x v="17"/>
    <x v="1"/>
    <x v="3"/>
    <n v="1"/>
    <n v="2032"/>
    <x v="1"/>
    <x v="0"/>
    <n v="72"/>
    <n v="3"/>
    <x v="0"/>
    <x v="0"/>
    <x v="0"/>
    <x v="2"/>
    <x v="1320"/>
    <x v="0"/>
    <n v="3666"/>
    <n v="8"/>
    <s v="Y"/>
    <s v="No"/>
    <n v="11"/>
    <x v="1"/>
    <n v="4"/>
    <n v="80"/>
    <n v="1"/>
    <n v="14"/>
    <n v="4"/>
    <x v="2"/>
    <n v="9"/>
    <n v="8"/>
    <d v="2026-12-18T00:00:00"/>
    <x v="37"/>
    <s v="2026"/>
    <s v="December"/>
    <n v="0"/>
    <n v="5086"/>
    <n v="0"/>
    <n v="0"/>
    <s v="No"/>
  </r>
  <r>
    <s v="RM164"/>
    <n v="57"/>
    <x v="4"/>
    <x v="1"/>
    <s v="Travel_Rarely"/>
    <n v="334"/>
    <x v="0"/>
    <x v="22"/>
    <x v="1"/>
    <x v="0"/>
    <n v="1"/>
    <n v="223"/>
    <x v="0"/>
    <x v="0"/>
    <n v="83"/>
    <n v="4"/>
    <x v="2"/>
    <x v="6"/>
    <x v="2"/>
    <x v="1"/>
    <x v="1321"/>
    <x v="1"/>
    <n v="23402"/>
    <n v="3"/>
    <s v="Y"/>
    <s v="Yes"/>
    <n v="16"/>
    <x v="1"/>
    <n v="2"/>
    <n v="80"/>
    <n v="1"/>
    <n v="12"/>
    <n v="2"/>
    <x v="2"/>
    <n v="1"/>
    <n v="4"/>
    <d v="2026-12-19T00:00:00"/>
    <x v="24"/>
    <s v="2026"/>
    <s v="December"/>
    <n v="4"/>
    <n v="17595"/>
    <n v="4"/>
    <n v="2"/>
    <s v="No"/>
  </r>
  <r>
    <s v="RM361"/>
    <n v="57"/>
    <x v="4"/>
    <x v="1"/>
    <s v="Travel_Rarely"/>
    <n v="593"/>
    <x v="0"/>
    <x v="4"/>
    <x v="3"/>
    <x v="1"/>
    <n v="1"/>
    <n v="482"/>
    <x v="1"/>
    <x v="0"/>
    <n v="88"/>
    <n v="3"/>
    <x v="1"/>
    <x v="6"/>
    <x v="0"/>
    <x v="2"/>
    <x v="1322"/>
    <x v="1"/>
    <n v="2967"/>
    <n v="2"/>
    <s v="Y"/>
    <s v="No"/>
    <n v="11"/>
    <x v="1"/>
    <n v="3"/>
    <n v="80"/>
    <n v="0"/>
    <n v="15"/>
    <n v="2"/>
    <x v="0"/>
    <n v="1"/>
    <m/>
    <d v="2026-12-20T00:00:00"/>
    <x v="14"/>
    <s v="2026"/>
    <s v="December"/>
    <n v="10"/>
    <n v="11020"/>
    <n v="9"/>
    <n v="4"/>
    <s v="No"/>
  </r>
  <r>
    <s v="RM425"/>
    <n v="57"/>
    <x v="4"/>
    <x v="1"/>
    <s v="Travel_Rarely"/>
    <n v="210"/>
    <x v="1"/>
    <x v="26"/>
    <x v="0"/>
    <x v="2"/>
    <n v="1"/>
    <n v="568"/>
    <x v="3"/>
    <x v="0"/>
    <n v="56"/>
    <n v="2"/>
    <x v="3"/>
    <x v="8"/>
    <x v="2"/>
    <x v="1"/>
    <x v="1323"/>
    <x v="2"/>
    <n v="22102"/>
    <n v="3"/>
    <s v="Y"/>
    <s v="No"/>
    <n v="12"/>
    <x v="1"/>
    <n v="3"/>
    <n v="80"/>
    <n v="1"/>
    <n v="32"/>
    <n v="3"/>
    <x v="3"/>
    <n v="0"/>
    <n v="0"/>
    <d v="2026-12-21T00:00:00"/>
    <x v="16"/>
    <s v="2026"/>
    <s v="December"/>
    <n v="26"/>
    <n v="14795"/>
    <n v="20"/>
    <n v="5"/>
    <s v="No"/>
  </r>
  <r>
    <s v="RM1054"/>
    <n v="57"/>
    <x v="4"/>
    <x v="1"/>
    <s v="Travel_Rarely"/>
    <n v="405"/>
    <x v="0"/>
    <x v="4"/>
    <x v="1"/>
    <x v="0"/>
    <n v="1"/>
    <n v="1483"/>
    <x v="2"/>
    <x v="0"/>
    <n v="93"/>
    <n v="4"/>
    <x v="1"/>
    <x v="2"/>
    <x v="0"/>
    <x v="2"/>
    <x v="1324"/>
    <x v="0"/>
    <n v="2721"/>
    <n v="0"/>
    <s v="Y"/>
    <s v="No"/>
    <n v="24"/>
    <x v="2"/>
    <n v="1"/>
    <n v="80"/>
    <n v="1"/>
    <n v="13"/>
    <n v="2"/>
    <x v="3"/>
    <n v="2"/>
    <n v="8"/>
    <d v="2026-12-22T00:00:00"/>
    <x v="27"/>
    <s v="2026"/>
    <s v="December"/>
    <n v="13"/>
    <n v="19811"/>
    <n v="1"/>
    <n v="1"/>
    <s v="No"/>
  </r>
  <r>
    <s v="RM099"/>
    <n v="58"/>
    <x v="4"/>
    <x v="1"/>
    <s v="Travel_Rarely"/>
    <n v="682"/>
    <x v="1"/>
    <x v="1"/>
    <x v="3"/>
    <x v="1"/>
    <n v="1"/>
    <n v="131"/>
    <x v="1"/>
    <x v="0"/>
    <n v="37"/>
    <n v="3"/>
    <x v="3"/>
    <x v="5"/>
    <x v="0"/>
    <x v="0"/>
    <x v="1325"/>
    <x v="2"/>
    <n v="24409"/>
    <n v="0"/>
    <s v="Y"/>
    <s v="No"/>
    <n v="13"/>
    <x v="1"/>
    <n v="3"/>
    <n v="80"/>
    <n v="0"/>
    <n v="38"/>
    <n v="1"/>
    <x v="3"/>
    <n v="1"/>
    <n v="8"/>
    <d v="2026-12-23T00:00:00"/>
    <x v="33"/>
    <s v="2026"/>
    <s v="December"/>
    <n v="10"/>
    <n v="14013"/>
    <n v="8"/>
    <n v="8"/>
    <s v="No"/>
  </r>
  <r>
    <s v="RM127"/>
    <n v="58"/>
    <x v="4"/>
    <x v="0"/>
    <s v="Travel_Rarely"/>
    <n v="147"/>
    <x v="0"/>
    <x v="23"/>
    <x v="3"/>
    <x v="1"/>
    <n v="1"/>
    <n v="165"/>
    <x v="1"/>
    <x v="1"/>
    <n v="94"/>
    <n v="3"/>
    <x v="2"/>
    <x v="6"/>
    <x v="2"/>
    <x v="2"/>
    <x v="1326"/>
    <x v="2"/>
    <n v="3465"/>
    <n v="1"/>
    <s v="Y"/>
    <s v="No"/>
    <n v="12"/>
    <x v="1"/>
    <n v="4"/>
    <n v="80"/>
    <n v="1"/>
    <n v="40"/>
    <n v="3"/>
    <x v="3"/>
    <n v="15"/>
    <n v="6"/>
    <d v="2026-12-24T00:00:00"/>
    <x v="29"/>
    <s v="2026"/>
    <s v="December"/>
    <n v="14"/>
    <n v="21544"/>
    <n v="13"/>
    <n v="10"/>
    <s v="No"/>
  </r>
  <r>
    <s v="RM158"/>
    <n v="58"/>
    <x v="4"/>
    <x v="0"/>
    <s v="Travel_Rarely"/>
    <n v="1145"/>
    <x v="0"/>
    <x v="9"/>
    <x v="0"/>
    <x v="1"/>
    <n v="1"/>
    <n v="214"/>
    <x v="2"/>
    <x v="1"/>
    <n v="75"/>
    <n v="2"/>
    <x v="0"/>
    <x v="2"/>
    <x v="1"/>
    <x v="2"/>
    <x v="1327"/>
    <x v="0"/>
    <n v="11873"/>
    <n v="4"/>
    <s v="Y"/>
    <s v="Yes"/>
    <n v="20"/>
    <x v="2"/>
    <n v="2"/>
    <n v="80"/>
    <n v="1"/>
    <n v="9"/>
    <n v="3"/>
    <x v="3"/>
    <n v="0"/>
    <n v="0"/>
    <d v="2026-12-25T00:00:00"/>
    <x v="23"/>
    <s v="2026"/>
    <s v="December"/>
    <n v="17"/>
    <n v="14343"/>
    <n v="12"/>
    <n v="2"/>
    <s v="No"/>
  </r>
  <r>
    <s v="RM309"/>
    <n v="58"/>
    <x v="4"/>
    <x v="1"/>
    <s v="Non-Travel"/>
    <n v="390"/>
    <x v="0"/>
    <x v="4"/>
    <x v="3"/>
    <x v="0"/>
    <n v="1"/>
    <n v="422"/>
    <x v="1"/>
    <x v="0"/>
    <n v="32"/>
    <n v="1"/>
    <x v="1"/>
    <x v="6"/>
    <x v="0"/>
    <x v="1"/>
    <x v="1328"/>
    <x v="1"/>
    <n v="17056"/>
    <n v="2"/>
    <s v="Y"/>
    <s v="Yes"/>
    <n v="13"/>
    <x v="1"/>
    <n v="4"/>
    <n v="80"/>
    <n v="1"/>
    <n v="12"/>
    <n v="2"/>
    <x v="0"/>
    <n v="1"/>
    <n v="2"/>
    <d v="2026-12-26T00:00:00"/>
    <x v="42"/>
    <s v="2026"/>
    <s v="December"/>
    <n v="5"/>
    <n v="13373"/>
    <n v="0"/>
    <n v="0"/>
    <s v="No"/>
  </r>
  <r>
    <s v="RM596"/>
    <n v="58"/>
    <x v="4"/>
    <x v="0"/>
    <s v="Travel_Rarely"/>
    <n v="286"/>
    <x v="0"/>
    <x v="7"/>
    <x v="3"/>
    <x v="0"/>
    <n v="1"/>
    <n v="825"/>
    <x v="1"/>
    <x v="0"/>
    <n v="31"/>
    <n v="3"/>
    <x v="4"/>
    <x v="7"/>
    <x v="1"/>
    <x v="0"/>
    <x v="1329"/>
    <x v="3"/>
    <n v="25761"/>
    <n v="7"/>
    <s v="Y"/>
    <s v="Yes"/>
    <n v="12"/>
    <x v="1"/>
    <n v="4"/>
    <n v="80"/>
    <n v="0"/>
    <n v="40"/>
    <n v="2"/>
    <x v="0"/>
    <n v="13"/>
    <n v="8"/>
    <d v="2026-12-27T00:00:00"/>
    <x v="26"/>
    <s v="2026"/>
    <s v="December"/>
    <n v="10"/>
    <n v="6696"/>
    <n v="3"/>
    <n v="2"/>
    <s v="No"/>
  </r>
  <r>
    <s v="RM661"/>
    <n v="58"/>
    <x v="4"/>
    <x v="0"/>
    <s v="Travel_Frequently"/>
    <n v="781"/>
    <x v="0"/>
    <x v="7"/>
    <x v="2"/>
    <x v="0"/>
    <n v="1"/>
    <n v="918"/>
    <x v="1"/>
    <x v="0"/>
    <n v="57"/>
    <n v="2"/>
    <x v="0"/>
    <x v="0"/>
    <x v="2"/>
    <x v="1"/>
    <x v="40"/>
    <x v="0"/>
    <n v="13384"/>
    <n v="9"/>
    <s v="Y"/>
    <s v="Yes"/>
    <n v="14"/>
    <x v="1"/>
    <n v="4"/>
    <n v="80"/>
    <n v="1"/>
    <n v="3"/>
    <n v="3"/>
    <x v="3"/>
    <n v="0"/>
    <n v="0"/>
    <d v="2026-12-28T00:00:00"/>
    <x v="36"/>
    <s v="2026"/>
    <s v="December"/>
    <n v="10"/>
    <n v="11781"/>
    <n v="4"/>
    <n v="3"/>
    <s v="No"/>
  </r>
  <r>
    <s v="RM675"/>
    <n v="58"/>
    <x v="4"/>
    <x v="0"/>
    <s v="Travel_Rarely"/>
    <n v="1272"/>
    <x v="0"/>
    <x v="2"/>
    <x v="0"/>
    <x v="3"/>
    <n v="1"/>
    <n v="940"/>
    <x v="0"/>
    <x v="1"/>
    <n v="37"/>
    <n v="2"/>
    <x v="2"/>
    <x v="6"/>
    <x v="1"/>
    <x v="1"/>
    <x v="1330"/>
    <x v="2"/>
    <n v="9255"/>
    <n v="2"/>
    <s v="Y"/>
    <s v="Yes"/>
    <n v="13"/>
    <x v="1"/>
    <n v="4"/>
    <n v="80"/>
    <n v="1"/>
    <n v="24"/>
    <n v="3"/>
    <x v="0"/>
    <n v="0"/>
    <n v="4"/>
    <d v="2026-12-29T00:00:00"/>
    <x v="35"/>
    <s v="2026"/>
    <s v="December"/>
    <n v="29"/>
    <n v="12702"/>
    <n v="7"/>
    <n v="6"/>
    <s v="No"/>
  </r>
  <r>
    <s v="RM701"/>
    <n v="58"/>
    <x v="4"/>
    <x v="0"/>
    <s v="Travel_Rarely"/>
    <n v="289"/>
    <x v="0"/>
    <x v="7"/>
    <x v="0"/>
    <x v="3"/>
    <n v="1"/>
    <n v="977"/>
    <x v="1"/>
    <x v="0"/>
    <n v="51"/>
    <n v="3"/>
    <x v="0"/>
    <x v="2"/>
    <x v="0"/>
    <x v="0"/>
    <x v="1331"/>
    <x v="0"/>
    <n v="26227"/>
    <n v="4"/>
    <s v="Y"/>
    <s v="No"/>
    <n v="24"/>
    <x v="2"/>
    <n v="1"/>
    <n v="80"/>
    <n v="0"/>
    <n v="7"/>
    <n v="4"/>
    <x v="0"/>
    <n v="0"/>
    <n v="0"/>
    <d v="2026-12-30T00:00:00"/>
    <x v="16"/>
    <s v="2026"/>
    <s v="December"/>
    <n v="29"/>
    <n v="17063"/>
    <n v="29"/>
    <n v="14"/>
    <s v="No"/>
  </r>
  <r>
    <s v="RM939"/>
    <n v="58"/>
    <x v="4"/>
    <x v="1"/>
    <s v="Travel_Rarely"/>
    <n v="848"/>
    <x v="0"/>
    <x v="23"/>
    <x v="3"/>
    <x v="0"/>
    <n v="1"/>
    <n v="1308"/>
    <x v="3"/>
    <x v="0"/>
    <n v="88"/>
    <n v="3"/>
    <x v="0"/>
    <x v="2"/>
    <x v="0"/>
    <x v="1"/>
    <x v="994"/>
    <x v="0"/>
    <n v="26076"/>
    <n v="1"/>
    <s v="Y"/>
    <s v="No"/>
    <n v="12"/>
    <x v="1"/>
    <n v="4"/>
    <n v="80"/>
    <n v="2"/>
    <n v="2"/>
    <n v="3"/>
    <x v="0"/>
    <n v="2"/>
    <n v="2"/>
    <d v="2026-12-31T00:00:00"/>
    <x v="42"/>
    <s v="2026"/>
    <s v="December"/>
    <n v="1"/>
    <n v="12155"/>
    <n v="0"/>
    <n v="0"/>
    <s v="No"/>
  </r>
  <r>
    <s v="RM967"/>
    <n v="58"/>
    <x v="4"/>
    <x v="0"/>
    <s v="Travel_Rarely"/>
    <n v="601"/>
    <x v="0"/>
    <x v="17"/>
    <x v="3"/>
    <x v="1"/>
    <n v="1"/>
    <n v="1360"/>
    <x v="0"/>
    <x v="1"/>
    <n v="53"/>
    <n v="2"/>
    <x v="2"/>
    <x v="4"/>
    <x v="3"/>
    <x v="2"/>
    <x v="1332"/>
    <x v="2"/>
    <n v="12023"/>
    <n v="7"/>
    <s v="Y"/>
    <s v="Yes"/>
    <n v="14"/>
    <x v="1"/>
    <n v="4"/>
    <n v="80"/>
    <n v="0"/>
    <n v="31"/>
    <n v="0"/>
    <x v="3"/>
    <n v="5"/>
    <n v="9"/>
    <d v="2026-01-01T00:00:00"/>
    <x v="32"/>
    <s v="2026"/>
    <s v="January"/>
    <n v="6"/>
    <n v="17462"/>
    <n v="1"/>
    <n v="1"/>
    <s v="No"/>
  </r>
  <r>
    <s v="RM1010"/>
    <n v="58"/>
    <x v="4"/>
    <x v="0"/>
    <s v="Travel_Rarely"/>
    <n v="1055"/>
    <x v="0"/>
    <x v="4"/>
    <x v="0"/>
    <x v="1"/>
    <n v="1"/>
    <n v="1423"/>
    <x v="1"/>
    <x v="1"/>
    <n v="76"/>
    <n v="3"/>
    <x v="4"/>
    <x v="7"/>
    <x v="3"/>
    <x v="2"/>
    <x v="1333"/>
    <x v="3"/>
    <n v="22456"/>
    <n v="3"/>
    <s v="Y"/>
    <s v="Yes"/>
    <n v="21"/>
    <x v="2"/>
    <n v="3"/>
    <n v="80"/>
    <n v="1"/>
    <n v="32"/>
    <n v="3"/>
    <x v="0"/>
    <n v="1"/>
    <n v="5"/>
    <d v="2026-01-02T00:00:00"/>
    <x v="1"/>
    <s v="2026"/>
    <s v="January"/>
    <n v="18"/>
    <n v="21837"/>
    <n v="11"/>
    <n v="7"/>
    <s v="No"/>
  </r>
  <r>
    <s v="RM1302"/>
    <n v="58"/>
    <x v="4"/>
    <x v="1"/>
    <s v="Non-Travel"/>
    <n v="350"/>
    <x v="1"/>
    <x v="7"/>
    <x v="0"/>
    <x v="1"/>
    <n v="1"/>
    <n v="1824"/>
    <x v="2"/>
    <x v="0"/>
    <n v="52"/>
    <n v="3"/>
    <x v="3"/>
    <x v="8"/>
    <x v="1"/>
    <x v="1"/>
    <x v="1334"/>
    <x v="3"/>
    <n v="22577"/>
    <n v="4"/>
    <s v="Y"/>
    <s v="No"/>
    <n v="22"/>
    <x v="2"/>
    <n v="4"/>
    <n v="80"/>
    <n v="1"/>
    <n v="37"/>
    <n v="0"/>
    <x v="3"/>
    <n v="14"/>
    <n v="14"/>
    <d v="2026-01-03T00:00:00"/>
    <x v="41"/>
    <s v="2026"/>
    <s v="January"/>
    <n v="23"/>
    <n v="8297"/>
    <n v="9"/>
    <n v="1"/>
    <s v="No"/>
  </r>
  <r>
    <s v="RM1311"/>
    <n v="58"/>
    <x v="4"/>
    <x v="1"/>
    <s v="Travel_Frequently"/>
    <n v="1216"/>
    <x v="0"/>
    <x v="14"/>
    <x v="3"/>
    <x v="0"/>
    <n v="1"/>
    <n v="1837"/>
    <x v="3"/>
    <x v="0"/>
    <n v="87"/>
    <n v="3"/>
    <x v="3"/>
    <x v="7"/>
    <x v="0"/>
    <x v="2"/>
    <x v="1335"/>
    <x v="3"/>
    <n v="21624"/>
    <n v="2"/>
    <s v="Y"/>
    <s v="Yes"/>
    <n v="14"/>
    <x v="1"/>
    <n v="2"/>
    <n v="80"/>
    <n v="0"/>
    <n v="23"/>
    <n v="3"/>
    <x v="0"/>
    <n v="2"/>
    <n v="2"/>
    <d v="2026-01-04T00:00:00"/>
    <x v="6"/>
    <s v="2026"/>
    <s v="January"/>
    <n v="4"/>
    <n v="12748"/>
    <n v="1"/>
    <n v="0"/>
    <s v="No"/>
  </r>
  <r>
    <s v="RM1375"/>
    <n v="58"/>
    <x v="4"/>
    <x v="0"/>
    <s v="Travel_Rarely"/>
    <n v="605"/>
    <x v="1"/>
    <x v="8"/>
    <x v="0"/>
    <x v="0"/>
    <n v="1"/>
    <n v="1938"/>
    <x v="1"/>
    <x v="1"/>
    <n v="72"/>
    <n v="3"/>
    <x v="3"/>
    <x v="8"/>
    <x v="2"/>
    <x v="2"/>
    <x v="1336"/>
    <x v="3"/>
    <n v="11761"/>
    <n v="4"/>
    <s v="Y"/>
    <s v="Yes"/>
    <n v="13"/>
    <x v="1"/>
    <n v="3"/>
    <n v="80"/>
    <n v="1"/>
    <n v="29"/>
    <n v="2"/>
    <x v="3"/>
    <n v="0"/>
    <n v="0"/>
    <d v="2026-01-05T00:00:00"/>
    <x v="18"/>
    <s v="2026"/>
    <s v="January"/>
    <n v="11"/>
    <n v="6216"/>
    <n v="5"/>
    <n v="5"/>
    <s v="No"/>
  </r>
  <r>
    <s v="RM007"/>
    <n v="59"/>
    <x v="4"/>
    <x v="0"/>
    <s v="Travel_Rarely"/>
    <n v="1324"/>
    <x v="0"/>
    <x v="0"/>
    <x v="0"/>
    <x v="1"/>
    <n v="1"/>
    <n v="10"/>
    <x v="0"/>
    <x v="1"/>
    <n v="81"/>
    <n v="4"/>
    <x v="0"/>
    <x v="0"/>
    <x v="3"/>
    <x v="2"/>
    <x v="1337"/>
    <x v="0"/>
    <n v="9964"/>
    <n v="4"/>
    <s v="Y"/>
    <s v="Yes"/>
    <n v="20"/>
    <x v="2"/>
    <n v="1"/>
    <n v="80"/>
    <n v="3"/>
    <n v="12"/>
    <n v="3"/>
    <x v="3"/>
    <n v="0"/>
    <m/>
    <d v="2026-01-06T00:00:00"/>
    <x v="19"/>
    <s v="2026"/>
    <s v="January"/>
    <n v="11"/>
    <n v="21780"/>
    <n v="1"/>
    <n v="0"/>
    <s v="No"/>
  </r>
  <r>
    <s v="RM064"/>
    <n v="59"/>
    <x v="4"/>
    <x v="1"/>
    <s v="Travel_Rarely"/>
    <n v="1435"/>
    <x v="1"/>
    <x v="10"/>
    <x v="0"/>
    <x v="0"/>
    <n v="1"/>
    <n v="81"/>
    <x v="3"/>
    <x v="1"/>
    <n v="99"/>
    <n v="3"/>
    <x v="2"/>
    <x v="5"/>
    <x v="3"/>
    <x v="0"/>
    <x v="1338"/>
    <x v="1"/>
    <n v="2354"/>
    <n v="7"/>
    <s v="Y"/>
    <s v="No"/>
    <n v="11"/>
    <x v="1"/>
    <n v="4"/>
    <n v="80"/>
    <n v="0"/>
    <n v="28"/>
    <n v="3"/>
    <x v="3"/>
    <n v="7"/>
    <n v="9"/>
    <d v="2026-01-07T00:00:00"/>
    <x v="14"/>
    <s v="2026"/>
    <s v="January"/>
    <n v="0"/>
    <n v="11146"/>
    <n v="0"/>
    <n v="0"/>
    <s v="No"/>
  </r>
  <r>
    <s v="RM071"/>
    <n v="59"/>
    <x v="4"/>
    <x v="1"/>
    <s v="Travel_Frequently"/>
    <n v="1225"/>
    <x v="1"/>
    <x v="4"/>
    <x v="2"/>
    <x v="0"/>
    <n v="1"/>
    <n v="91"/>
    <x v="3"/>
    <x v="1"/>
    <n v="57"/>
    <n v="2"/>
    <x v="1"/>
    <x v="5"/>
    <x v="0"/>
    <x v="0"/>
    <x v="918"/>
    <x v="1"/>
    <n v="24668"/>
    <n v="7"/>
    <s v="Y"/>
    <s v="No"/>
    <n v="11"/>
    <x v="1"/>
    <n v="4"/>
    <n v="80"/>
    <n v="0"/>
    <n v="20"/>
    <n v="2"/>
    <x v="3"/>
    <n v="1"/>
    <m/>
    <d v="2026-01-08T00:00:00"/>
    <x v="19"/>
    <s v="2026"/>
    <s v="January"/>
    <n v="7"/>
    <n v="7717"/>
    <n v="3"/>
    <n v="2"/>
    <s v="No"/>
  </r>
  <r>
    <s v="RM106"/>
    <n v="59"/>
    <x v="4"/>
    <x v="1"/>
    <s v="Non-Travel"/>
    <n v="1420"/>
    <x v="3"/>
    <x v="7"/>
    <x v="3"/>
    <x v="5"/>
    <n v="1"/>
    <n v="140"/>
    <x v="0"/>
    <x v="1"/>
    <n v="32"/>
    <n v="2"/>
    <x v="4"/>
    <x v="8"/>
    <x v="2"/>
    <x v="2"/>
    <x v="1339"/>
    <x v="3"/>
    <n v="21922"/>
    <n v="9"/>
    <s v="Y"/>
    <s v="No"/>
    <n v="21"/>
    <x v="2"/>
    <n v="4"/>
    <n v="80"/>
    <n v="1"/>
    <n v="30"/>
    <n v="3"/>
    <x v="0"/>
    <n v="2"/>
    <n v="2"/>
    <d v="2026-01-09T00:00:00"/>
    <x v="16"/>
    <s v="2026"/>
    <s v="January"/>
    <n v="33"/>
    <n v="13703"/>
    <n v="22"/>
    <n v="2"/>
    <s v="No"/>
  </r>
  <r>
    <s v="RM226"/>
    <n v="59"/>
    <x v="4"/>
    <x v="1"/>
    <s v="Travel_Rarely"/>
    <n v="142"/>
    <x v="0"/>
    <x v="0"/>
    <x v="0"/>
    <x v="0"/>
    <n v="1"/>
    <n v="309"/>
    <x v="0"/>
    <x v="0"/>
    <n v="70"/>
    <n v="2"/>
    <x v="0"/>
    <x v="2"/>
    <x v="2"/>
    <x v="2"/>
    <x v="1084"/>
    <x v="0"/>
    <n v="8456"/>
    <n v="3"/>
    <s v="Y"/>
    <s v="No"/>
    <n v="17"/>
    <x v="1"/>
    <n v="1"/>
    <n v="80"/>
    <n v="1"/>
    <n v="7"/>
    <n v="6"/>
    <x v="0"/>
    <n v="0"/>
    <n v="0"/>
    <d v="2026-01-10T00:00:00"/>
    <x v="24"/>
    <s v="2026"/>
    <s v="January"/>
    <n v="3"/>
    <n v="8042"/>
    <n v="3"/>
    <n v="3"/>
    <s v="No"/>
  </r>
  <r>
    <s v="RM233"/>
    <n v="59"/>
    <x v="4"/>
    <x v="1"/>
    <s v="Travel_Rarely"/>
    <n v="818"/>
    <x v="3"/>
    <x v="11"/>
    <x v="1"/>
    <x v="1"/>
    <n v="1"/>
    <n v="321"/>
    <x v="2"/>
    <x v="0"/>
    <n v="52"/>
    <n v="3"/>
    <x v="0"/>
    <x v="3"/>
    <x v="0"/>
    <x v="2"/>
    <x v="1340"/>
    <x v="0"/>
    <n v="25657"/>
    <n v="8"/>
    <s v="Y"/>
    <s v="No"/>
    <n v="17"/>
    <x v="1"/>
    <n v="4"/>
    <n v="80"/>
    <n v="0"/>
    <n v="7"/>
    <n v="2"/>
    <x v="3"/>
    <n v="2"/>
    <n v="2"/>
    <d v="2026-01-11T00:00:00"/>
    <x v="33"/>
    <s v="2026"/>
    <s v="January"/>
    <n v="0"/>
    <n v="18713"/>
    <n v="0"/>
    <n v="0"/>
    <s v="No"/>
  </r>
  <r>
    <s v="RM744"/>
    <n v="59"/>
    <x v="4"/>
    <x v="0"/>
    <s v="Travel_Rarely"/>
    <n v="715"/>
    <x v="0"/>
    <x v="7"/>
    <x v="0"/>
    <x v="0"/>
    <n v="1"/>
    <n v="1032"/>
    <x v="0"/>
    <x v="1"/>
    <n v="69"/>
    <n v="2"/>
    <x v="3"/>
    <x v="4"/>
    <x v="2"/>
    <x v="0"/>
    <x v="1341"/>
    <x v="2"/>
    <n v="21829"/>
    <n v="3"/>
    <s v="Y"/>
    <s v="Yes"/>
    <n v="13"/>
    <x v="1"/>
    <n v="1"/>
    <n v="80"/>
    <n v="0"/>
    <n v="30"/>
    <n v="4"/>
    <x v="0"/>
    <n v="4"/>
    <n v="3"/>
    <d v="2026-01-12T00:00:00"/>
    <x v="6"/>
    <s v="2026"/>
    <s v="January"/>
    <n v="3"/>
    <n v="20971"/>
    <n v="1"/>
    <n v="0"/>
    <s v="No"/>
  </r>
  <r>
    <s v="RM759"/>
    <n v="59"/>
    <x v="4"/>
    <x v="1"/>
    <s v="Travel_Rarely"/>
    <n v="1089"/>
    <x v="1"/>
    <x v="4"/>
    <x v="1"/>
    <x v="3"/>
    <n v="1"/>
    <n v="1048"/>
    <x v="2"/>
    <x v="0"/>
    <n v="66"/>
    <n v="3"/>
    <x v="2"/>
    <x v="8"/>
    <x v="2"/>
    <x v="2"/>
    <x v="1342"/>
    <x v="2"/>
    <n v="11038"/>
    <n v="3"/>
    <s v="Y"/>
    <s v="Yes"/>
    <n v="14"/>
    <x v="1"/>
    <n v="3"/>
    <n v="80"/>
    <n v="1"/>
    <n v="14"/>
    <n v="1"/>
    <x v="2"/>
    <n v="0"/>
    <n v="4"/>
    <d v="2026-01-13T00:00:00"/>
    <x v="5"/>
    <s v="2026"/>
    <s v="January"/>
    <n v="0"/>
    <n v="17629"/>
    <n v="0"/>
    <n v="0"/>
    <s v="No"/>
  </r>
  <r>
    <s v="RM064"/>
    <n v="59"/>
    <x v="4"/>
    <x v="1"/>
    <s v="Travel_Rarely"/>
    <n v="1435"/>
    <x v="1"/>
    <x v="10"/>
    <x v="0"/>
    <x v="0"/>
    <n v="1"/>
    <n v="81"/>
    <x v="3"/>
    <x v="1"/>
    <n v="99"/>
    <n v="3"/>
    <x v="2"/>
    <x v="5"/>
    <x v="3"/>
    <x v="0"/>
    <x v="1338"/>
    <x v="1"/>
    <n v="2354"/>
    <n v="7"/>
    <s v="Y"/>
    <s v="No"/>
    <n v="11"/>
    <x v="1"/>
    <n v="4"/>
    <n v="80"/>
    <n v="0"/>
    <n v="28"/>
    <n v="3"/>
    <x v="3"/>
    <n v="7"/>
    <n v="9"/>
    <d v="2026-01-14T00:00:00"/>
    <x v="22"/>
    <s v="2026"/>
    <s v="January"/>
    <n v="4"/>
    <n v="10952"/>
    <n v="2"/>
    <n v="2"/>
    <s v="No"/>
  </r>
  <r>
    <s v="RM071"/>
    <n v="59"/>
    <x v="4"/>
    <x v="1"/>
    <s v="Travel_Frequently"/>
    <n v="1225"/>
    <x v="1"/>
    <x v="4"/>
    <x v="2"/>
    <x v="0"/>
    <n v="1"/>
    <n v="91"/>
    <x v="3"/>
    <x v="1"/>
    <n v="57"/>
    <n v="2"/>
    <x v="1"/>
    <x v="5"/>
    <x v="0"/>
    <x v="0"/>
    <x v="918"/>
    <x v="1"/>
    <n v="24668"/>
    <n v="7"/>
    <s v="Y"/>
    <s v="No"/>
    <n v="11"/>
    <x v="1"/>
    <n v="4"/>
    <n v="80"/>
    <n v="0"/>
    <n v="20"/>
    <n v="2"/>
    <x v="3"/>
    <n v="1"/>
    <m/>
    <d v="2026-01-15T00:00:00"/>
    <x v="9"/>
    <s v="2026"/>
    <s v="January"/>
    <n v="0"/>
    <n v="9160"/>
    <n v="0"/>
    <n v="0"/>
    <s v="No"/>
  </r>
  <r>
    <s v="RM106"/>
    <n v="59"/>
    <x v="4"/>
    <x v="1"/>
    <s v="Non-Travel"/>
    <n v="1420"/>
    <x v="3"/>
    <x v="7"/>
    <x v="3"/>
    <x v="5"/>
    <n v="1"/>
    <n v="140"/>
    <x v="0"/>
    <x v="1"/>
    <n v="32"/>
    <n v="2"/>
    <x v="4"/>
    <x v="8"/>
    <x v="2"/>
    <x v="2"/>
    <x v="1339"/>
    <x v="3"/>
    <n v="21922"/>
    <n v="9"/>
    <s v="Y"/>
    <s v="No"/>
    <n v="21"/>
    <x v="2"/>
    <n v="4"/>
    <n v="80"/>
    <n v="1"/>
    <n v="30"/>
    <n v="3"/>
    <x v="0"/>
    <n v="2"/>
    <n v="2"/>
    <d v="2026-01-16T00:00:00"/>
    <x v="33"/>
    <s v="2026"/>
    <s v="January"/>
    <n v="3"/>
    <n v="21185"/>
    <n v="3"/>
    <n v="3"/>
    <s v="No"/>
  </r>
  <r>
    <s v="RM226"/>
    <n v="59"/>
    <x v="4"/>
    <x v="1"/>
    <s v="Travel_Rarely"/>
    <n v="142"/>
    <x v="0"/>
    <x v="0"/>
    <x v="0"/>
    <x v="0"/>
    <n v="1"/>
    <n v="309"/>
    <x v="0"/>
    <x v="0"/>
    <n v="70"/>
    <n v="2"/>
    <x v="0"/>
    <x v="2"/>
    <x v="2"/>
    <x v="2"/>
    <x v="1084"/>
    <x v="0"/>
    <n v="8456"/>
    <n v="3"/>
    <s v="Y"/>
    <s v="No"/>
    <n v="17"/>
    <x v="1"/>
    <n v="1"/>
    <n v="80"/>
    <n v="1"/>
    <n v="7"/>
    <n v="6"/>
    <x v="0"/>
    <n v="0"/>
    <n v="0"/>
    <d v="2026-01-17T00:00:00"/>
    <x v="37"/>
    <s v="2026"/>
    <s v="January"/>
    <n v="16"/>
    <n v="15210"/>
    <n v="13"/>
    <n v="11"/>
    <s v="No"/>
  </r>
  <r>
    <s v="RM233"/>
    <n v="59"/>
    <x v="4"/>
    <x v="1"/>
    <s v="Travel_Rarely"/>
    <n v="818"/>
    <x v="3"/>
    <x v="11"/>
    <x v="1"/>
    <x v="1"/>
    <n v="1"/>
    <n v="321"/>
    <x v="2"/>
    <x v="0"/>
    <n v="52"/>
    <n v="3"/>
    <x v="0"/>
    <x v="3"/>
    <x v="0"/>
    <x v="2"/>
    <x v="1340"/>
    <x v="0"/>
    <n v="25657"/>
    <n v="8"/>
    <s v="Y"/>
    <s v="No"/>
    <n v="17"/>
    <x v="1"/>
    <n v="4"/>
    <n v="80"/>
    <n v="0"/>
    <n v="7"/>
    <n v="2"/>
    <x v="3"/>
    <n v="2"/>
    <n v="2"/>
    <d v="2026-01-18T00:00:00"/>
    <x v="10"/>
    <s v="2026"/>
    <s v="January"/>
    <n v="4"/>
    <n v="6584"/>
    <n v="2"/>
    <n v="2"/>
    <s v="No"/>
  </r>
  <r>
    <s v="RM744"/>
    <n v="59"/>
    <x v="4"/>
    <x v="0"/>
    <s v="Travel_Rarely"/>
    <n v="715"/>
    <x v="0"/>
    <x v="7"/>
    <x v="0"/>
    <x v="0"/>
    <n v="1"/>
    <n v="1032"/>
    <x v="0"/>
    <x v="1"/>
    <n v="69"/>
    <n v="2"/>
    <x v="3"/>
    <x v="4"/>
    <x v="2"/>
    <x v="0"/>
    <x v="1341"/>
    <x v="2"/>
    <n v="21829"/>
    <n v="3"/>
    <s v="Y"/>
    <s v="Yes"/>
    <n v="13"/>
    <x v="1"/>
    <n v="1"/>
    <n v="80"/>
    <n v="0"/>
    <n v="30"/>
    <n v="4"/>
    <x v="0"/>
    <n v="4"/>
    <n v="3"/>
    <d v="2026-01-19T00:00:00"/>
    <x v="16"/>
    <s v="2026"/>
    <s v="January"/>
    <n v="24"/>
    <n v="11032"/>
    <n v="3"/>
    <n v="0"/>
    <s v="No"/>
  </r>
  <r>
    <s v="RM759"/>
    <n v="59"/>
    <x v="4"/>
    <x v="1"/>
    <s v="Travel_Rarely"/>
    <n v="1089"/>
    <x v="1"/>
    <x v="4"/>
    <x v="1"/>
    <x v="3"/>
    <n v="1"/>
    <n v="1048"/>
    <x v="2"/>
    <x v="0"/>
    <n v="66"/>
    <n v="3"/>
    <x v="2"/>
    <x v="8"/>
    <x v="2"/>
    <x v="2"/>
    <x v="1342"/>
    <x v="2"/>
    <n v="11038"/>
    <n v="3"/>
    <s v="Y"/>
    <s v="Yes"/>
    <n v="14"/>
    <x v="1"/>
    <n v="3"/>
    <n v="80"/>
    <n v="1"/>
    <n v="14"/>
    <n v="1"/>
    <x v="2"/>
    <n v="0"/>
    <n v="4"/>
    <d v="2026-01-20T00:00:00"/>
    <x v="27"/>
    <s v="2026"/>
    <s v="January"/>
    <n v="16"/>
    <n v="5878"/>
    <n v="7"/>
    <n v="6"/>
    <s v="No"/>
  </r>
</pivotCacheRecords>
</file>

<file path=xl/pivotCache/pivotCacheRecords3.xml><?xml version="1.0" encoding="utf-8"?>
<pivotCacheRecords xmlns="http://schemas.openxmlformats.org/spreadsheetml/2006/main" xmlns:r="http://schemas.openxmlformats.org/officeDocument/2006/relationships" count="1480">
  <r>
    <s v="RM297"/>
    <n v="18"/>
    <x v="0"/>
    <x v="0"/>
    <x v="0"/>
    <n v="230"/>
    <x v="0"/>
    <n v="3"/>
    <n v="3"/>
    <x v="0"/>
    <n v="1"/>
    <n v="405"/>
    <n v="3"/>
    <x v="0"/>
    <n v="54"/>
    <n v="3"/>
    <x v="0"/>
    <x v="0"/>
    <n v="3"/>
    <x v="0"/>
    <n v="1420"/>
    <s v="Upto 5k"/>
    <n v="25233"/>
    <n v="1"/>
    <s v="Y"/>
    <x v="0"/>
    <n v="13"/>
    <x v="0"/>
    <n v="3"/>
    <n v="80"/>
    <n v="0"/>
    <n v="0"/>
    <n v="2"/>
    <n v="3"/>
    <n v="0"/>
    <n v="0"/>
    <d v="2026-01-01T00:00:00"/>
    <x v="0"/>
    <s v="2026"/>
    <x v="0"/>
    <n v="7"/>
    <x v="0"/>
    <n v="0"/>
    <n v="0"/>
  </r>
  <r>
    <s v="RM302"/>
    <n v="18"/>
    <x v="0"/>
    <x v="1"/>
    <x v="0"/>
    <n v="812"/>
    <x v="1"/>
    <n v="10"/>
    <n v="3"/>
    <x v="1"/>
    <n v="1"/>
    <n v="411"/>
    <n v="4"/>
    <x v="1"/>
    <n v="69"/>
    <n v="2"/>
    <x v="0"/>
    <x v="1"/>
    <n v="3"/>
    <x v="0"/>
    <n v="1200"/>
    <s v="Upto 5k"/>
    <n v="9724"/>
    <n v="1"/>
    <s v="Y"/>
    <x v="0"/>
    <n v="12"/>
    <x v="0"/>
    <n v="1"/>
    <n v="80"/>
    <n v="0"/>
    <n v="0"/>
    <n v="2"/>
    <n v="3"/>
    <n v="0"/>
    <n v="0"/>
    <d v="2026-01-02T00:00:00"/>
    <x v="1"/>
    <s v="2026"/>
    <x v="0"/>
    <n v="17"/>
    <x v="1"/>
    <n v="0"/>
    <n v="0"/>
  </r>
  <r>
    <s v="RM458"/>
    <n v="18"/>
    <x v="0"/>
    <x v="0"/>
    <x v="1"/>
    <n v="1306"/>
    <x v="1"/>
    <n v="5"/>
    <n v="3"/>
    <x v="2"/>
    <n v="1"/>
    <n v="614"/>
    <n v="2"/>
    <x v="0"/>
    <n v="69"/>
    <n v="3"/>
    <x v="0"/>
    <x v="1"/>
    <n v="2"/>
    <x v="0"/>
    <n v="1878"/>
    <s v="Upto 5k"/>
    <n v="8059"/>
    <n v="1"/>
    <s v="Y"/>
    <x v="1"/>
    <n v="14"/>
    <x v="0"/>
    <n v="4"/>
    <n v="80"/>
    <n v="0"/>
    <n v="0"/>
    <n v="3"/>
    <n v="3"/>
    <n v="0"/>
    <n v="0"/>
    <d v="2026-01-03T00:00:00"/>
    <x v="2"/>
    <s v="2026"/>
    <x v="0"/>
    <n v="11"/>
    <x v="2"/>
    <n v="9"/>
    <n v="3"/>
  </r>
  <r>
    <s v="RM728"/>
    <n v="18"/>
    <x v="0"/>
    <x v="1"/>
    <x v="2"/>
    <n v="287"/>
    <x v="2"/>
    <n v="5"/>
    <n v="2"/>
    <x v="0"/>
    <n v="1"/>
    <n v="1012"/>
    <n v="2"/>
    <x v="0"/>
    <n v="73"/>
    <n v="3"/>
    <x v="0"/>
    <x v="2"/>
    <n v="4"/>
    <x v="0"/>
    <n v="1051"/>
    <s v="Upto 5k"/>
    <n v="13493"/>
    <n v="1"/>
    <s v="Y"/>
    <x v="0"/>
    <n v="15"/>
    <x v="0"/>
    <n v="4"/>
    <n v="80"/>
    <n v="0"/>
    <n v="0"/>
    <n v="2"/>
    <n v="3"/>
    <n v="0"/>
    <n v="0"/>
    <d v="2026-01-04T00:00:00"/>
    <x v="3"/>
    <s v="2026"/>
    <x v="0"/>
    <n v="5"/>
    <x v="3"/>
    <n v="3"/>
    <n v="3"/>
  </r>
  <r>
    <s v="RM829"/>
    <n v="18"/>
    <x v="0"/>
    <x v="0"/>
    <x v="2"/>
    <n v="247"/>
    <x v="2"/>
    <n v="8"/>
    <n v="1"/>
    <x v="1"/>
    <n v="1"/>
    <n v="1156"/>
    <n v="3"/>
    <x v="0"/>
    <n v="80"/>
    <n v="3"/>
    <x v="0"/>
    <x v="0"/>
    <n v="3"/>
    <x v="0"/>
    <n v="1904"/>
    <s v="Upto 5k"/>
    <n v="13556"/>
    <n v="1"/>
    <s v="Y"/>
    <x v="0"/>
    <n v="12"/>
    <x v="0"/>
    <n v="4"/>
    <n v="80"/>
    <n v="0"/>
    <n v="0"/>
    <n v="0"/>
    <n v="3"/>
    <n v="0"/>
    <n v="0"/>
    <d v="2026-01-05T00:00:00"/>
    <x v="4"/>
    <s v="2026"/>
    <x v="0"/>
    <n v="3"/>
    <x v="4"/>
    <n v="2"/>
    <n v="2"/>
  </r>
  <r>
    <s v="RM973"/>
    <n v="18"/>
    <x v="0"/>
    <x v="1"/>
    <x v="2"/>
    <n v="1124"/>
    <x v="2"/>
    <n v="1"/>
    <n v="3"/>
    <x v="0"/>
    <n v="1"/>
    <n v="1368"/>
    <n v="4"/>
    <x v="1"/>
    <n v="97"/>
    <n v="3"/>
    <x v="0"/>
    <x v="0"/>
    <n v="4"/>
    <x v="0"/>
    <n v="1611"/>
    <s v="Upto 5k"/>
    <n v="19305"/>
    <n v="1"/>
    <s v="Y"/>
    <x v="0"/>
    <n v="15"/>
    <x v="0"/>
    <n v="3"/>
    <n v="80"/>
    <n v="0"/>
    <n v="0"/>
    <n v="5"/>
    <n v="4"/>
    <n v="0"/>
    <n v="0"/>
    <d v="2026-01-06T00:00:00"/>
    <x v="5"/>
    <s v="2026"/>
    <x v="0"/>
    <n v="16"/>
    <x v="5"/>
    <n v="8"/>
    <n v="8"/>
  </r>
  <r>
    <s v="RM1154"/>
    <n v="18"/>
    <x v="0"/>
    <x v="0"/>
    <x v="1"/>
    <n v="544"/>
    <x v="2"/>
    <n v="3"/>
    <n v="2"/>
    <x v="1"/>
    <n v="1"/>
    <n v="1624"/>
    <n v="2"/>
    <x v="1"/>
    <n v="70"/>
    <n v="3"/>
    <x v="0"/>
    <x v="1"/>
    <n v="4"/>
    <x v="0"/>
    <n v="1569"/>
    <s v="Upto 5k"/>
    <n v="18420"/>
    <n v="1"/>
    <s v="Y"/>
    <x v="1"/>
    <n v="12"/>
    <x v="0"/>
    <n v="3"/>
    <n v="80"/>
    <n v="0"/>
    <n v="0"/>
    <n v="2"/>
    <n v="4"/>
    <n v="0"/>
    <n v="0"/>
    <d v="2026-01-07T00:00:00"/>
    <x v="0"/>
    <s v="2026"/>
    <x v="0"/>
    <n v="32"/>
    <x v="6"/>
    <n v="19"/>
    <n v="6"/>
  </r>
  <r>
    <s v="RM1312"/>
    <n v="18"/>
    <x v="0"/>
    <x v="1"/>
    <x v="2"/>
    <n v="1431"/>
    <x v="2"/>
    <n v="14"/>
    <n v="3"/>
    <x v="1"/>
    <n v="1"/>
    <n v="1839"/>
    <n v="2"/>
    <x v="1"/>
    <n v="33"/>
    <n v="3"/>
    <x v="0"/>
    <x v="2"/>
    <n v="3"/>
    <x v="0"/>
    <n v="1514"/>
    <s v="Upto 5k"/>
    <n v="8018"/>
    <n v="1"/>
    <s v="Y"/>
    <x v="0"/>
    <n v="16"/>
    <x v="0"/>
    <n v="3"/>
    <n v="80"/>
    <n v="0"/>
    <n v="0"/>
    <n v="4"/>
    <n v="1"/>
    <n v="0"/>
    <n v="0"/>
    <d v="2026-01-08T00:00:00"/>
    <x v="6"/>
    <s v="2026"/>
    <x v="0"/>
    <n v="4"/>
    <x v="7"/>
    <n v="1"/>
    <n v="0"/>
  </r>
  <r>
    <s v="RM128"/>
    <n v="19"/>
    <x v="0"/>
    <x v="0"/>
    <x v="0"/>
    <n v="528"/>
    <x v="2"/>
    <n v="22"/>
    <n v="1"/>
    <x v="2"/>
    <n v="1"/>
    <n v="167"/>
    <n v="4"/>
    <x v="0"/>
    <n v="50"/>
    <n v="3"/>
    <x v="0"/>
    <x v="1"/>
    <n v="3"/>
    <x v="0"/>
    <n v="1675"/>
    <s v="Upto 5k"/>
    <n v="26820"/>
    <n v="1"/>
    <s v="Y"/>
    <x v="1"/>
    <n v="19"/>
    <x v="0"/>
    <n v="4"/>
    <n v="80"/>
    <n v="0"/>
    <n v="0"/>
    <n v="2"/>
    <n v="2"/>
    <n v="0"/>
    <n v="0"/>
    <d v="2026-01-09T00:00:00"/>
    <x v="7"/>
    <s v="2026"/>
    <x v="0"/>
    <n v="0"/>
    <x v="8"/>
    <n v="0"/>
    <n v="0"/>
  </r>
  <r>
    <s v="RM150"/>
    <n v="19"/>
    <x v="0"/>
    <x v="1"/>
    <x v="0"/>
    <n v="1181"/>
    <x v="2"/>
    <n v="3"/>
    <n v="1"/>
    <x v="1"/>
    <n v="1"/>
    <n v="201"/>
    <n v="2"/>
    <x v="1"/>
    <n v="79"/>
    <n v="3"/>
    <x v="0"/>
    <x v="0"/>
    <n v="2"/>
    <x v="0"/>
    <n v="1483"/>
    <s v="Upto 5k"/>
    <n v="16102"/>
    <n v="1"/>
    <s v="Y"/>
    <x v="0"/>
    <n v="14"/>
    <x v="1"/>
    <n v="4"/>
    <n v="80"/>
    <n v="0"/>
    <n v="1"/>
    <n v="3"/>
    <n v="3"/>
    <n v="0"/>
    <n v="0"/>
    <d v="2026-01-10T00:00:00"/>
    <x v="8"/>
    <s v="2026"/>
    <x v="0"/>
    <n v="0"/>
    <x v="9"/>
    <n v="0"/>
    <n v="0"/>
  </r>
  <r>
    <s v="RM172"/>
    <n v="19"/>
    <x v="0"/>
    <x v="0"/>
    <x v="1"/>
    <n v="602"/>
    <x v="2"/>
    <n v="1"/>
    <n v="1"/>
    <x v="3"/>
    <n v="1"/>
    <n v="235"/>
    <n v="3"/>
    <x v="1"/>
    <n v="100"/>
    <n v="1"/>
    <x v="0"/>
    <x v="1"/>
    <n v="1"/>
    <x v="0"/>
    <n v="2325"/>
    <s v="Upto 5k"/>
    <n v="20989"/>
    <n v="0"/>
    <s v="Y"/>
    <x v="0"/>
    <n v="21"/>
    <x v="2"/>
    <n v="1"/>
    <n v="80"/>
    <n v="0"/>
    <n v="1"/>
    <n v="5"/>
    <n v="4"/>
    <n v="0"/>
    <n v="0"/>
    <d v="2026-01-11T00:00:00"/>
    <x v="5"/>
    <s v="2026"/>
    <x v="0"/>
    <n v="7"/>
    <x v="10"/>
    <n v="1"/>
    <n v="1"/>
  </r>
  <r>
    <s v="RM178"/>
    <n v="19"/>
    <x v="0"/>
    <x v="0"/>
    <x v="0"/>
    <n v="303"/>
    <x v="2"/>
    <n v="2"/>
    <n v="3"/>
    <x v="0"/>
    <n v="1"/>
    <n v="243"/>
    <n v="2"/>
    <x v="0"/>
    <n v="47"/>
    <n v="2"/>
    <x v="0"/>
    <x v="0"/>
    <n v="4"/>
    <x v="0"/>
    <n v="1102"/>
    <s v="Upto 5k"/>
    <n v="9241"/>
    <n v="1"/>
    <s v="Y"/>
    <x v="0"/>
    <n v="22"/>
    <x v="2"/>
    <n v="3"/>
    <n v="80"/>
    <n v="0"/>
    <n v="1"/>
    <n v="3"/>
    <n v="2"/>
    <n v="1"/>
    <n v="0"/>
    <d v="2026-01-12T00:00:00"/>
    <x v="5"/>
    <s v="2026"/>
    <x v="0"/>
    <n v="9"/>
    <x v="11"/>
    <n v="6"/>
    <n v="5"/>
  </r>
  <r>
    <s v="RM423"/>
    <n v="19"/>
    <x v="0"/>
    <x v="0"/>
    <x v="0"/>
    <n v="489"/>
    <x v="2"/>
    <n v="2"/>
    <n v="2"/>
    <x v="3"/>
    <n v="1"/>
    <n v="566"/>
    <n v="1"/>
    <x v="0"/>
    <n v="52"/>
    <n v="2"/>
    <x v="0"/>
    <x v="3"/>
    <n v="4"/>
    <x v="0"/>
    <n v="2564"/>
    <s v="Upto 5k"/>
    <n v="18437"/>
    <n v="1"/>
    <s v="Y"/>
    <x v="0"/>
    <n v="12"/>
    <x v="1"/>
    <n v="3"/>
    <n v="80"/>
    <n v="0"/>
    <n v="1"/>
    <n v="3"/>
    <n v="4"/>
    <n v="0"/>
    <n v="0"/>
    <d v="2026-01-13T00:00:00"/>
    <x v="9"/>
    <s v="2026"/>
    <x v="0"/>
    <n v="4"/>
    <x v="12"/>
    <n v="1"/>
    <n v="1"/>
  </r>
  <r>
    <s v="RM689"/>
    <n v="19"/>
    <x v="0"/>
    <x v="0"/>
    <x v="0"/>
    <n v="419"/>
    <x v="2"/>
    <n v="21"/>
    <n v="3"/>
    <x v="4"/>
    <n v="1"/>
    <n v="959"/>
    <n v="4"/>
    <x v="0"/>
    <n v="37"/>
    <n v="2"/>
    <x v="0"/>
    <x v="1"/>
    <n v="2"/>
    <x v="0"/>
    <n v="2121"/>
    <s v="Upto 5k"/>
    <n v="9947"/>
    <n v="1"/>
    <s v="Y"/>
    <x v="1"/>
    <n v="13"/>
    <x v="1"/>
    <n v="2"/>
    <n v="80"/>
    <n v="0"/>
    <n v="1"/>
    <n v="3"/>
    <n v="4"/>
    <n v="0"/>
    <n v="0"/>
    <d v="2026-01-14T00:00:00"/>
    <x v="6"/>
    <s v="2026"/>
    <x v="0"/>
    <n v="0"/>
    <x v="13"/>
    <n v="0"/>
    <n v="0"/>
  </r>
  <r>
    <s v="RM854"/>
    <n v="19"/>
    <x v="0"/>
    <x v="1"/>
    <x v="0"/>
    <n v="645"/>
    <x v="2"/>
    <n v="9"/>
    <n v="2"/>
    <x v="0"/>
    <n v="1"/>
    <n v="1193"/>
    <n v="3"/>
    <x v="0"/>
    <n v="54"/>
    <n v="3"/>
    <x v="0"/>
    <x v="2"/>
    <n v="1"/>
    <x v="0"/>
    <n v="2552"/>
    <s v="Upto 5k"/>
    <n v="7172"/>
    <n v="1"/>
    <s v="Y"/>
    <x v="0"/>
    <n v="25"/>
    <x v="2"/>
    <n v="3"/>
    <n v="80"/>
    <n v="0"/>
    <n v="1"/>
    <n v="4"/>
    <n v="3"/>
    <n v="0"/>
    <n v="0"/>
    <d v="2026-01-15T00:00:00"/>
    <x v="10"/>
    <s v="2026"/>
    <x v="0"/>
    <n v="1"/>
    <x v="14"/>
    <n v="0"/>
    <n v="0"/>
  </r>
  <r>
    <s v="RM893"/>
    <n v="19"/>
    <x v="0"/>
    <x v="0"/>
    <x v="2"/>
    <n v="504"/>
    <x v="2"/>
    <n v="10"/>
    <n v="3"/>
    <x v="1"/>
    <n v="1"/>
    <n v="1248"/>
    <n v="1"/>
    <x v="1"/>
    <n v="96"/>
    <n v="2"/>
    <x v="0"/>
    <x v="2"/>
    <n v="2"/>
    <x v="0"/>
    <n v="1859"/>
    <s v="Upto 5k"/>
    <n v="6148"/>
    <n v="1"/>
    <s v="Y"/>
    <x v="1"/>
    <n v="25"/>
    <x v="2"/>
    <n v="2"/>
    <n v="80"/>
    <n v="0"/>
    <n v="1"/>
    <n v="2"/>
    <n v="4"/>
    <n v="0"/>
    <n v="0"/>
    <d v="2026-01-16T00:00:00"/>
    <x v="4"/>
    <s v="2026"/>
    <x v="0"/>
    <n v="4"/>
    <x v="15"/>
    <n v="1"/>
    <n v="1"/>
  </r>
  <r>
    <s v="RM910"/>
    <n v="19"/>
    <x v="0"/>
    <x v="0"/>
    <x v="0"/>
    <n v="265"/>
    <x v="2"/>
    <n v="25"/>
    <n v="3"/>
    <x v="0"/>
    <n v="1"/>
    <n v="1269"/>
    <n v="2"/>
    <x v="1"/>
    <n v="57"/>
    <n v="4"/>
    <x v="0"/>
    <x v="2"/>
    <n v="4"/>
    <x v="0"/>
    <n v="2994"/>
    <s v="Upto 5k"/>
    <n v="21221"/>
    <n v="1"/>
    <s v="Y"/>
    <x v="1"/>
    <n v="12"/>
    <x v="1"/>
    <n v="4"/>
    <n v="80"/>
    <n v="0"/>
    <n v="1"/>
    <n v="2"/>
    <n v="3"/>
    <n v="0"/>
    <n v="1"/>
    <d v="2026-01-17T00:00:00"/>
    <x v="11"/>
    <s v="2026"/>
    <x v="0"/>
    <n v="26"/>
    <x v="16"/>
    <n v="19"/>
    <n v="4"/>
  </r>
  <r>
    <s v="RM103"/>
    <n v="20"/>
    <x v="0"/>
    <x v="0"/>
    <x v="1"/>
    <n v="871"/>
    <x v="2"/>
    <n v="6"/>
    <n v="3"/>
    <x v="0"/>
    <n v="1"/>
    <n v="137"/>
    <n v="4"/>
    <x v="1"/>
    <n v="66"/>
    <n v="2"/>
    <x v="0"/>
    <x v="0"/>
    <n v="4"/>
    <x v="0"/>
    <n v="2926"/>
    <s v="Upto 5k"/>
    <n v="19783"/>
    <n v="1"/>
    <s v="Y"/>
    <x v="1"/>
    <n v="18"/>
    <x v="1"/>
    <n v="2"/>
    <n v="80"/>
    <n v="0"/>
    <n v="1"/>
    <n v="5"/>
    <n v="3"/>
    <n v="1"/>
    <n v="0"/>
    <d v="2026-01-18T00:00:00"/>
    <x v="12"/>
    <s v="2026"/>
    <x v="0"/>
    <n v="3"/>
    <x v="17"/>
    <n v="0"/>
    <n v="0"/>
  </r>
  <r>
    <s v="RM488"/>
    <n v="20"/>
    <x v="0"/>
    <x v="1"/>
    <x v="0"/>
    <n v="959"/>
    <x v="2"/>
    <n v="1"/>
    <n v="3"/>
    <x v="0"/>
    <n v="1"/>
    <n v="657"/>
    <n v="4"/>
    <x v="1"/>
    <n v="83"/>
    <n v="2"/>
    <x v="0"/>
    <x v="2"/>
    <n v="2"/>
    <x v="0"/>
    <n v="2836"/>
    <s v="Upto 5k"/>
    <n v="11757"/>
    <n v="1"/>
    <s v="Y"/>
    <x v="0"/>
    <n v="13"/>
    <x v="1"/>
    <n v="4"/>
    <n v="80"/>
    <n v="0"/>
    <n v="1"/>
    <n v="0"/>
    <n v="4"/>
    <n v="0"/>
    <n v="0"/>
    <d v="2026-01-19T00:00:00"/>
    <x v="13"/>
    <s v="2026"/>
    <x v="0"/>
    <n v="13"/>
    <x v="18"/>
    <n v="9"/>
    <n v="8"/>
  </r>
  <r>
    <s v="RM514"/>
    <n v="20"/>
    <x v="0"/>
    <x v="0"/>
    <x v="0"/>
    <n v="1362"/>
    <x v="2"/>
    <n v="10"/>
    <n v="1"/>
    <x v="1"/>
    <n v="1"/>
    <n v="701"/>
    <n v="4"/>
    <x v="0"/>
    <n v="32"/>
    <n v="3"/>
    <x v="0"/>
    <x v="2"/>
    <n v="3"/>
    <x v="0"/>
    <n v="1009"/>
    <s v="Upto 5k"/>
    <n v="26999"/>
    <n v="1"/>
    <s v="Y"/>
    <x v="1"/>
    <n v="11"/>
    <x v="1"/>
    <n v="4"/>
    <n v="80"/>
    <n v="0"/>
    <n v="1"/>
    <n v="5"/>
    <n v="3"/>
    <n v="1"/>
    <n v="1"/>
    <d v="2026-01-20T00:00:00"/>
    <x v="14"/>
    <s v="2026"/>
    <x v="0"/>
    <n v="10"/>
    <x v="19"/>
    <n v="6"/>
    <n v="5"/>
  </r>
  <r>
    <s v="RM663"/>
    <n v="20"/>
    <x v="0"/>
    <x v="0"/>
    <x v="0"/>
    <n v="500"/>
    <x v="2"/>
    <n v="2"/>
    <n v="3"/>
    <x v="1"/>
    <n v="1"/>
    <n v="922"/>
    <n v="3"/>
    <x v="1"/>
    <n v="49"/>
    <n v="2"/>
    <x v="0"/>
    <x v="1"/>
    <n v="3"/>
    <x v="0"/>
    <n v="2044"/>
    <s v="Upto 5k"/>
    <n v="22052"/>
    <n v="1"/>
    <s v="Y"/>
    <x v="0"/>
    <n v="13"/>
    <x v="1"/>
    <n v="4"/>
    <n v="80"/>
    <n v="0"/>
    <n v="2"/>
    <n v="3"/>
    <n v="2"/>
    <n v="0"/>
    <n v="2"/>
    <d v="2026-01-21T00:00:00"/>
    <x v="15"/>
    <s v="2026"/>
    <x v="0"/>
    <n v="8"/>
    <x v="20"/>
    <n v="7"/>
    <n v="2"/>
  </r>
  <r>
    <s v="RM690"/>
    <n v="20"/>
    <x v="0"/>
    <x v="0"/>
    <x v="0"/>
    <n v="129"/>
    <x v="2"/>
    <n v="4"/>
    <n v="3"/>
    <x v="3"/>
    <n v="1"/>
    <n v="960"/>
    <n v="1"/>
    <x v="0"/>
    <n v="84"/>
    <n v="3"/>
    <x v="0"/>
    <x v="0"/>
    <n v="1"/>
    <x v="0"/>
    <n v="2973"/>
    <s v="Upto 5k"/>
    <n v="13008"/>
    <n v="1"/>
    <s v="Y"/>
    <x v="0"/>
    <n v="19"/>
    <x v="1"/>
    <n v="2"/>
    <n v="80"/>
    <n v="0"/>
    <n v="1"/>
    <n v="2"/>
    <n v="3"/>
    <n v="0"/>
    <n v="0"/>
    <d v="2026-01-22T00:00:00"/>
    <x v="0"/>
    <s v="2026"/>
    <x v="0"/>
    <n v="36"/>
    <x v="21"/>
    <n v="6"/>
    <n v="5"/>
  </r>
  <r>
    <s v="RM732"/>
    <n v="20"/>
    <x v="0"/>
    <x v="0"/>
    <x v="0"/>
    <n v="1097"/>
    <x v="2"/>
    <n v="11"/>
    <n v="3"/>
    <x v="1"/>
    <n v="1"/>
    <n v="1016"/>
    <n v="4"/>
    <x v="1"/>
    <n v="98"/>
    <n v="2"/>
    <x v="0"/>
    <x v="2"/>
    <n v="1"/>
    <x v="0"/>
    <n v="2600"/>
    <s v="Upto 5k"/>
    <n v="18275"/>
    <n v="1"/>
    <s v="Y"/>
    <x v="1"/>
    <n v="15"/>
    <x v="1"/>
    <n v="1"/>
    <n v="80"/>
    <n v="0"/>
    <n v="1"/>
    <n v="2"/>
    <n v="3"/>
    <n v="0"/>
    <n v="0"/>
    <d v="2026-01-23T00:00:00"/>
    <x v="5"/>
    <s v="2026"/>
    <x v="0"/>
    <n v="21"/>
    <x v="22"/>
    <n v="16"/>
    <n v="10"/>
  </r>
  <r>
    <s v="RM777"/>
    <n v="20"/>
    <x v="0"/>
    <x v="0"/>
    <x v="1"/>
    <n v="769"/>
    <x v="2"/>
    <n v="9"/>
    <n v="3"/>
    <x v="2"/>
    <n v="1"/>
    <n v="1077"/>
    <n v="4"/>
    <x v="1"/>
    <n v="54"/>
    <n v="3"/>
    <x v="0"/>
    <x v="1"/>
    <n v="4"/>
    <x v="0"/>
    <n v="2323"/>
    <s v="Upto 5k"/>
    <n v="17205"/>
    <n v="1"/>
    <s v="Y"/>
    <x v="1"/>
    <n v="14"/>
    <x v="3"/>
    <n v="2"/>
    <n v="80"/>
    <n v="0"/>
    <n v="2"/>
    <n v="3"/>
    <n v="3"/>
    <n v="0"/>
    <n v="2"/>
    <d v="2026-01-24T00:00:00"/>
    <x v="6"/>
    <s v="2026"/>
    <x v="0"/>
    <n v="2"/>
    <x v="23"/>
    <n v="0"/>
    <n v="0"/>
  </r>
  <r>
    <s v="RM857"/>
    <n v="20"/>
    <x v="0"/>
    <x v="1"/>
    <x v="0"/>
    <n v="805"/>
    <x v="2"/>
    <n v="3"/>
    <n v="3"/>
    <x v="0"/>
    <n v="1"/>
    <n v="1198"/>
    <n v="1"/>
    <x v="0"/>
    <n v="87"/>
    <n v="2"/>
    <x v="0"/>
    <x v="0"/>
    <n v="3"/>
    <x v="0"/>
    <n v="3033"/>
    <s v="Upto 5k"/>
    <n v="12828"/>
    <n v="1"/>
    <s v="Y"/>
    <x v="0"/>
    <n v="12"/>
    <x v="3"/>
    <n v="1"/>
    <n v="80"/>
    <n v="0"/>
    <n v="2"/>
    <n v="2"/>
    <n v="2"/>
    <n v="1"/>
    <n v="2"/>
    <d v="2026-01-25T00:00:00"/>
    <x v="1"/>
    <s v="2026"/>
    <x v="0"/>
    <n v="1"/>
    <x v="24"/>
    <n v="1"/>
    <n v="1"/>
  </r>
  <r>
    <s v="RM877"/>
    <n v="20"/>
    <x v="0"/>
    <x v="1"/>
    <x v="0"/>
    <n v="654"/>
    <x v="2"/>
    <n v="21"/>
    <n v="3"/>
    <x v="2"/>
    <n v="1"/>
    <n v="1226"/>
    <n v="3"/>
    <x v="0"/>
    <n v="43"/>
    <n v="4"/>
    <x v="0"/>
    <x v="1"/>
    <n v="4"/>
    <x v="0"/>
    <n v="2678"/>
    <s v="Upto 5k"/>
    <n v="5050"/>
    <n v="1"/>
    <s v="Y"/>
    <x v="0"/>
    <n v="17"/>
    <x v="3"/>
    <n v="4"/>
    <n v="80"/>
    <n v="0"/>
    <n v="2"/>
    <n v="2"/>
    <n v="3"/>
    <n v="2"/>
    <n v="2"/>
    <d v="2026-01-26T00:00:00"/>
    <x v="4"/>
    <s v="2026"/>
    <x v="0"/>
    <n v="8"/>
    <x v="25"/>
    <n v="0"/>
    <n v="0"/>
  </r>
  <r>
    <s v="RM1179"/>
    <n v="20"/>
    <x v="0"/>
    <x v="1"/>
    <x v="0"/>
    <n v="1141"/>
    <x v="2"/>
    <n v="2"/>
    <n v="3"/>
    <x v="1"/>
    <n v="1"/>
    <n v="1657"/>
    <n v="3"/>
    <x v="1"/>
    <n v="31"/>
    <n v="3"/>
    <x v="0"/>
    <x v="1"/>
    <n v="3"/>
    <x v="0"/>
    <n v="2783"/>
    <s v="Upto 5k"/>
    <n v="13251"/>
    <n v="1"/>
    <s v="Y"/>
    <x v="0"/>
    <n v="19"/>
    <x v="3"/>
    <n v="1"/>
    <n v="80"/>
    <n v="0"/>
    <n v="2"/>
    <n v="3"/>
    <n v="3"/>
    <n v="2"/>
    <n v="2"/>
    <d v="2026-01-27T00:00:00"/>
    <x v="16"/>
    <s v="2026"/>
    <x v="0"/>
    <n v="3"/>
    <x v="26"/>
    <n v="2"/>
    <n v="0"/>
  </r>
  <r>
    <s v="RM1198"/>
    <n v="20"/>
    <x v="0"/>
    <x v="1"/>
    <x v="0"/>
    <n v="727"/>
    <x v="2"/>
    <n v="9"/>
    <n v="1"/>
    <x v="0"/>
    <n v="1"/>
    <n v="1680"/>
    <n v="4"/>
    <x v="0"/>
    <n v="54"/>
    <n v="3"/>
    <x v="0"/>
    <x v="1"/>
    <n v="1"/>
    <x v="0"/>
    <n v="2728"/>
    <s v="Upto 5k"/>
    <n v="21082"/>
    <n v="1"/>
    <s v="Y"/>
    <x v="0"/>
    <n v="11"/>
    <x v="3"/>
    <n v="1"/>
    <n v="80"/>
    <n v="0"/>
    <n v="2"/>
    <n v="3"/>
    <n v="3"/>
    <n v="0"/>
    <n v="2"/>
    <d v="2026-01-28T00:00:00"/>
    <x v="9"/>
    <s v="2026"/>
    <x v="0"/>
    <n v="38"/>
    <x v="27"/>
    <n v="30"/>
    <n v="3"/>
  </r>
  <r>
    <s v="RM024"/>
    <n v="21"/>
    <x v="0"/>
    <x v="1"/>
    <x v="0"/>
    <n v="391"/>
    <x v="2"/>
    <n v="15"/>
    <n v="2"/>
    <x v="0"/>
    <n v="1"/>
    <n v="30"/>
    <n v="3"/>
    <x v="0"/>
    <n v="96"/>
    <n v="3"/>
    <x v="0"/>
    <x v="2"/>
    <n v="4"/>
    <x v="0"/>
    <n v="1232"/>
    <s v="Upto 5k"/>
    <n v="19281"/>
    <n v="1"/>
    <s v="Y"/>
    <x v="0"/>
    <n v="14"/>
    <x v="3"/>
    <n v="4"/>
    <n v="80"/>
    <n v="0"/>
    <n v="0"/>
    <n v="6"/>
    <n v="3"/>
    <n v="0"/>
    <m/>
    <d v="2026-01-29T00:00:00"/>
    <x v="17"/>
    <s v="2026"/>
    <x v="0"/>
    <n v="2"/>
    <x v="28"/>
    <n v="1"/>
    <n v="1"/>
  </r>
  <r>
    <s v="RM275"/>
    <n v="21"/>
    <x v="0"/>
    <x v="1"/>
    <x v="0"/>
    <n v="996"/>
    <x v="2"/>
    <n v="3"/>
    <n v="2"/>
    <x v="1"/>
    <n v="1"/>
    <n v="379"/>
    <n v="4"/>
    <x v="0"/>
    <n v="100"/>
    <n v="2"/>
    <x v="0"/>
    <x v="2"/>
    <n v="3"/>
    <x v="0"/>
    <n v="3230"/>
    <s v="Upto 5k"/>
    <n v="10531"/>
    <n v="1"/>
    <s v="Y"/>
    <x v="0"/>
    <n v="17"/>
    <x v="3"/>
    <n v="1"/>
    <n v="80"/>
    <n v="0"/>
    <n v="3"/>
    <n v="4"/>
    <n v="4"/>
    <n v="1"/>
    <n v="0"/>
    <d v="2026-01-30T00:00:00"/>
    <x v="1"/>
    <s v="2026"/>
    <x v="0"/>
    <n v="17"/>
    <x v="29"/>
    <n v="10"/>
    <n v="3"/>
  </r>
  <r>
    <s v="RM358"/>
    <n v="21"/>
    <x v="0"/>
    <x v="0"/>
    <x v="1"/>
    <n v="756"/>
    <x v="2"/>
    <n v="1"/>
    <n v="1"/>
    <x v="3"/>
    <n v="1"/>
    <n v="478"/>
    <n v="1"/>
    <x v="1"/>
    <n v="99"/>
    <n v="2"/>
    <x v="0"/>
    <x v="1"/>
    <n v="2"/>
    <x v="0"/>
    <n v="2174"/>
    <s v="Upto 5k"/>
    <n v="9150"/>
    <n v="1"/>
    <s v="Y"/>
    <x v="1"/>
    <n v="11"/>
    <x v="3"/>
    <n v="3"/>
    <n v="80"/>
    <n v="0"/>
    <n v="3"/>
    <n v="3"/>
    <n v="3"/>
    <n v="1"/>
    <n v="2"/>
    <d v="2026-01-31T00:00:00"/>
    <x v="9"/>
    <s v="2026"/>
    <x v="0"/>
    <n v="17"/>
    <x v="30"/>
    <n v="17"/>
    <n v="0"/>
  </r>
  <r>
    <s v="RM363"/>
    <n v="21"/>
    <x v="0"/>
    <x v="1"/>
    <x v="2"/>
    <n v="895"/>
    <x v="2"/>
    <n v="9"/>
    <n v="2"/>
    <x v="1"/>
    <n v="1"/>
    <n v="484"/>
    <n v="1"/>
    <x v="0"/>
    <n v="39"/>
    <n v="3"/>
    <x v="0"/>
    <x v="1"/>
    <n v="4"/>
    <x v="0"/>
    <n v="2610"/>
    <s v="Upto 5k"/>
    <n v="2851"/>
    <n v="1"/>
    <s v="Y"/>
    <x v="0"/>
    <n v="24"/>
    <x v="3"/>
    <n v="3"/>
    <n v="80"/>
    <n v="0"/>
    <n v="3"/>
    <n v="3"/>
    <n v="2"/>
    <n v="2"/>
    <m/>
    <d v="2026-02-01T00:00:00"/>
    <x v="11"/>
    <s v="2026"/>
    <x v="1"/>
    <n v="33"/>
    <x v="31"/>
    <n v="11"/>
    <n v="6"/>
  </r>
  <r>
    <s v="RM371"/>
    <n v="21"/>
    <x v="0"/>
    <x v="0"/>
    <x v="0"/>
    <n v="156"/>
    <x v="2"/>
    <n v="12"/>
    <n v="3"/>
    <x v="0"/>
    <n v="1"/>
    <n v="494"/>
    <n v="3"/>
    <x v="1"/>
    <n v="90"/>
    <n v="4"/>
    <x v="0"/>
    <x v="1"/>
    <n v="2"/>
    <x v="0"/>
    <n v="2716"/>
    <s v="Upto 5k"/>
    <n v="25422"/>
    <n v="1"/>
    <s v="Y"/>
    <x v="0"/>
    <n v="15"/>
    <x v="3"/>
    <n v="4"/>
    <n v="80"/>
    <n v="0"/>
    <n v="1"/>
    <n v="0"/>
    <n v="3"/>
    <n v="0"/>
    <n v="0"/>
    <d v="2026-02-02T00:00:00"/>
    <x v="18"/>
    <s v="2026"/>
    <x v="1"/>
    <n v="4"/>
    <x v="32"/>
    <n v="1"/>
    <n v="1"/>
  </r>
  <r>
    <s v="RM497"/>
    <n v="21"/>
    <x v="0"/>
    <x v="1"/>
    <x v="0"/>
    <n v="1343"/>
    <x v="2"/>
    <n v="22"/>
    <n v="1"/>
    <x v="3"/>
    <n v="1"/>
    <n v="669"/>
    <n v="3"/>
    <x v="0"/>
    <n v="49"/>
    <n v="3"/>
    <x v="0"/>
    <x v="1"/>
    <n v="3"/>
    <x v="0"/>
    <n v="3447"/>
    <s v="Upto 5k"/>
    <n v="24444"/>
    <n v="1"/>
    <s v="Y"/>
    <x v="0"/>
    <n v="11"/>
    <x v="3"/>
    <n v="3"/>
    <n v="80"/>
    <n v="0"/>
    <n v="3"/>
    <n v="2"/>
    <n v="3"/>
    <n v="1"/>
    <n v="2"/>
    <d v="2026-02-03T00:00:00"/>
    <x v="19"/>
    <s v="2026"/>
    <x v="1"/>
    <n v="0"/>
    <x v="33"/>
    <n v="0"/>
    <n v="0"/>
  </r>
  <r>
    <s v="RM664"/>
    <n v="21"/>
    <x v="0"/>
    <x v="0"/>
    <x v="0"/>
    <n v="1427"/>
    <x v="2"/>
    <n v="18"/>
    <n v="1"/>
    <x v="4"/>
    <n v="1"/>
    <n v="923"/>
    <n v="4"/>
    <x v="1"/>
    <n v="65"/>
    <n v="3"/>
    <x v="0"/>
    <x v="2"/>
    <n v="4"/>
    <x v="0"/>
    <n v="2693"/>
    <s v="Upto 5k"/>
    <n v="8870"/>
    <n v="1"/>
    <s v="Y"/>
    <x v="0"/>
    <n v="19"/>
    <x v="3"/>
    <n v="1"/>
    <n v="80"/>
    <n v="0"/>
    <n v="1"/>
    <n v="3"/>
    <n v="2"/>
    <n v="0"/>
    <n v="0"/>
    <d v="2026-02-04T00:00:00"/>
    <x v="20"/>
    <s v="2026"/>
    <x v="1"/>
    <n v="9"/>
    <x v="34"/>
    <n v="9"/>
    <n v="6"/>
  </r>
  <r>
    <s v="RM778"/>
    <n v="21"/>
    <x v="0"/>
    <x v="0"/>
    <x v="0"/>
    <n v="1334"/>
    <x v="2"/>
    <n v="10"/>
    <n v="3"/>
    <x v="0"/>
    <n v="1"/>
    <n v="1079"/>
    <n v="3"/>
    <x v="1"/>
    <n v="36"/>
    <n v="2"/>
    <x v="0"/>
    <x v="0"/>
    <n v="1"/>
    <x v="0"/>
    <n v="1416"/>
    <s v="Upto 5k"/>
    <n v="17258"/>
    <n v="1"/>
    <s v="Y"/>
    <x v="0"/>
    <n v="13"/>
    <x v="3"/>
    <n v="1"/>
    <n v="80"/>
    <n v="0"/>
    <n v="1"/>
    <n v="6"/>
    <n v="2"/>
    <n v="1"/>
    <n v="0"/>
    <d v="2026-02-05T00:00:00"/>
    <x v="9"/>
    <s v="2026"/>
    <x v="1"/>
    <n v="30"/>
    <x v="35"/>
    <n v="9"/>
    <n v="0"/>
  </r>
  <r>
    <s v="RM816"/>
    <n v="21"/>
    <x v="0"/>
    <x v="0"/>
    <x v="0"/>
    <n v="984"/>
    <x v="2"/>
    <n v="1"/>
    <n v="1"/>
    <x v="3"/>
    <n v="1"/>
    <n v="1131"/>
    <n v="4"/>
    <x v="1"/>
    <n v="70"/>
    <n v="2"/>
    <x v="0"/>
    <x v="2"/>
    <n v="2"/>
    <x v="0"/>
    <n v="2070"/>
    <s v="Upto 5k"/>
    <n v="25326"/>
    <n v="1"/>
    <s v="Y"/>
    <x v="1"/>
    <n v="11"/>
    <x v="3"/>
    <n v="3"/>
    <n v="80"/>
    <n v="0"/>
    <n v="2"/>
    <n v="6"/>
    <n v="4"/>
    <n v="2"/>
    <n v="2"/>
    <d v="2026-02-06T00:00:00"/>
    <x v="21"/>
    <s v="2026"/>
    <x v="1"/>
    <n v="19"/>
    <x v="36"/>
    <n v="18"/>
    <n v="9"/>
  </r>
  <r>
    <s v="RM916"/>
    <n v="21"/>
    <x v="0"/>
    <x v="0"/>
    <x v="1"/>
    <n v="251"/>
    <x v="2"/>
    <n v="10"/>
    <n v="2"/>
    <x v="0"/>
    <n v="1"/>
    <n v="1279"/>
    <n v="1"/>
    <x v="1"/>
    <n v="45"/>
    <n v="2"/>
    <x v="0"/>
    <x v="0"/>
    <n v="3"/>
    <x v="0"/>
    <n v="2625"/>
    <s v="Upto 5k"/>
    <n v="25308"/>
    <n v="1"/>
    <s v="Y"/>
    <x v="0"/>
    <n v="20"/>
    <x v="3"/>
    <n v="3"/>
    <n v="80"/>
    <n v="0"/>
    <n v="2"/>
    <n v="2"/>
    <n v="1"/>
    <n v="2"/>
    <n v="2"/>
    <d v="2026-02-07T00:00:00"/>
    <x v="17"/>
    <s v="2026"/>
    <x v="1"/>
    <n v="1"/>
    <x v="37"/>
    <n v="1"/>
    <n v="0"/>
  </r>
  <r>
    <s v="RM1153"/>
    <n v="21"/>
    <x v="0"/>
    <x v="1"/>
    <x v="0"/>
    <n v="546"/>
    <x v="2"/>
    <n v="5"/>
    <n v="1"/>
    <x v="1"/>
    <n v="1"/>
    <n v="1623"/>
    <n v="3"/>
    <x v="0"/>
    <n v="97"/>
    <n v="3"/>
    <x v="0"/>
    <x v="2"/>
    <n v="4"/>
    <x v="0"/>
    <n v="3117"/>
    <s v="Upto 5k"/>
    <n v="26009"/>
    <n v="1"/>
    <s v="Y"/>
    <x v="0"/>
    <n v="18"/>
    <x v="3"/>
    <n v="3"/>
    <n v="80"/>
    <n v="0"/>
    <n v="3"/>
    <n v="2"/>
    <n v="3"/>
    <n v="2"/>
    <n v="2"/>
    <d v="2026-02-08T00:00:00"/>
    <x v="22"/>
    <s v="2026"/>
    <x v="1"/>
    <n v="18"/>
    <x v="38"/>
    <n v="12"/>
    <n v="12"/>
  </r>
  <r>
    <s v="RM1272"/>
    <n v="21"/>
    <x v="0"/>
    <x v="0"/>
    <x v="0"/>
    <n v="337"/>
    <x v="2"/>
    <n v="7"/>
    <n v="1"/>
    <x v="2"/>
    <n v="1"/>
    <n v="1780"/>
    <n v="2"/>
    <x v="0"/>
    <n v="31"/>
    <n v="3"/>
    <x v="0"/>
    <x v="1"/>
    <n v="2"/>
    <x v="0"/>
    <n v="2679"/>
    <s v="Upto 5k"/>
    <n v="4567"/>
    <n v="1"/>
    <s v="Y"/>
    <x v="0"/>
    <n v="13"/>
    <x v="3"/>
    <n v="2"/>
    <n v="80"/>
    <n v="0"/>
    <n v="1"/>
    <n v="3"/>
    <n v="3"/>
    <n v="1"/>
    <n v="0"/>
    <d v="2026-02-09T00:00:00"/>
    <x v="11"/>
    <s v="2026"/>
    <x v="1"/>
    <n v="8"/>
    <x v="39"/>
    <n v="4"/>
    <n v="3"/>
  </r>
  <r>
    <s v="RM1437"/>
    <n v="21"/>
    <x v="0"/>
    <x v="0"/>
    <x v="0"/>
    <n v="501"/>
    <x v="2"/>
    <n v="5"/>
    <n v="1"/>
    <x v="1"/>
    <n v="1"/>
    <n v="2021"/>
    <n v="3"/>
    <x v="0"/>
    <n v="58"/>
    <n v="3"/>
    <x v="0"/>
    <x v="1"/>
    <n v="1"/>
    <x v="0"/>
    <n v="2380"/>
    <s v="Upto 5k"/>
    <n v="25479"/>
    <n v="1"/>
    <s v="Y"/>
    <x v="1"/>
    <n v="11"/>
    <x v="3"/>
    <n v="4"/>
    <n v="80"/>
    <n v="0"/>
    <n v="2"/>
    <n v="6"/>
    <n v="3"/>
    <n v="1"/>
    <n v="2"/>
    <d v="2026-02-10T00:00:00"/>
    <x v="23"/>
    <s v="2026"/>
    <x v="1"/>
    <n v="15"/>
    <x v="40"/>
    <n v="7"/>
    <n v="7"/>
  </r>
  <r>
    <s v="RM018"/>
    <n v="22"/>
    <x v="0"/>
    <x v="0"/>
    <x v="2"/>
    <n v="1123"/>
    <x v="2"/>
    <n v="16"/>
    <n v="2"/>
    <x v="1"/>
    <n v="1"/>
    <n v="22"/>
    <n v="4"/>
    <x v="0"/>
    <n v="96"/>
    <n v="4"/>
    <x v="0"/>
    <x v="0"/>
    <n v="4"/>
    <x v="1"/>
    <n v="2935"/>
    <s v="Upto 5k"/>
    <n v="7324"/>
    <n v="1"/>
    <s v="Y"/>
    <x v="1"/>
    <n v="13"/>
    <x v="3"/>
    <n v="2"/>
    <n v="80"/>
    <n v="2"/>
    <n v="1"/>
    <n v="2"/>
    <n v="2"/>
    <n v="0"/>
    <n v="0"/>
    <d v="2026-02-11T00:00:00"/>
    <x v="24"/>
    <s v="2026"/>
    <x v="1"/>
    <n v="7"/>
    <x v="41"/>
    <n v="7"/>
    <n v="5"/>
  </r>
  <r>
    <s v="RM110"/>
    <n v="22"/>
    <x v="0"/>
    <x v="1"/>
    <x v="0"/>
    <n v="534"/>
    <x v="2"/>
    <n v="15"/>
    <n v="3"/>
    <x v="1"/>
    <n v="1"/>
    <n v="144"/>
    <n v="2"/>
    <x v="1"/>
    <n v="59"/>
    <n v="3"/>
    <x v="0"/>
    <x v="0"/>
    <n v="4"/>
    <x v="0"/>
    <n v="2871"/>
    <s v="Upto 5k"/>
    <n v="23785"/>
    <n v="1"/>
    <s v="Y"/>
    <x v="0"/>
    <n v="15"/>
    <x v="3"/>
    <n v="3"/>
    <n v="80"/>
    <n v="0"/>
    <n v="1"/>
    <n v="5"/>
    <n v="3"/>
    <n v="0"/>
    <n v="0"/>
    <d v="2026-02-12T00:00:00"/>
    <x v="25"/>
    <s v="2026"/>
    <x v="1"/>
    <n v="0"/>
    <x v="42"/>
    <n v="0"/>
    <n v="0"/>
  </r>
  <r>
    <s v="RM129"/>
    <n v="22"/>
    <x v="0"/>
    <x v="1"/>
    <x v="0"/>
    <n v="594"/>
    <x v="2"/>
    <n v="2"/>
    <n v="1"/>
    <x v="3"/>
    <n v="1"/>
    <n v="169"/>
    <n v="3"/>
    <x v="0"/>
    <n v="100"/>
    <n v="3"/>
    <x v="0"/>
    <x v="0"/>
    <n v="4"/>
    <x v="2"/>
    <n v="2523"/>
    <s v="Upto 5k"/>
    <n v="19299"/>
    <n v="0"/>
    <s v="Y"/>
    <x v="0"/>
    <n v="14"/>
    <x v="3"/>
    <n v="3"/>
    <n v="80"/>
    <n v="1"/>
    <n v="3"/>
    <n v="2"/>
    <n v="3"/>
    <n v="2"/>
    <n v="1"/>
    <d v="2026-02-13T00:00:00"/>
    <x v="0"/>
    <s v="2026"/>
    <x v="1"/>
    <n v="31"/>
    <x v="43"/>
    <n v="27"/>
    <n v="1"/>
  </r>
  <r>
    <s v="RM161"/>
    <n v="22"/>
    <x v="0"/>
    <x v="1"/>
    <x v="0"/>
    <n v="1256"/>
    <x v="2"/>
    <n v="19"/>
    <n v="1"/>
    <x v="1"/>
    <n v="1"/>
    <n v="217"/>
    <n v="3"/>
    <x v="0"/>
    <n v="80"/>
    <n v="3"/>
    <x v="0"/>
    <x v="2"/>
    <n v="4"/>
    <x v="2"/>
    <n v="2323"/>
    <s v="Upto 5k"/>
    <n v="11992"/>
    <n v="1"/>
    <s v="Y"/>
    <x v="0"/>
    <n v="24"/>
    <x v="3"/>
    <n v="1"/>
    <n v="80"/>
    <n v="2"/>
    <n v="2"/>
    <n v="6"/>
    <n v="3"/>
    <n v="2"/>
    <n v="2"/>
    <d v="2026-02-14T00:00:00"/>
    <x v="24"/>
    <s v="2026"/>
    <x v="1"/>
    <n v="3"/>
    <x v="44"/>
    <n v="3"/>
    <n v="1"/>
  </r>
  <r>
    <s v="RM207"/>
    <n v="22"/>
    <x v="0"/>
    <x v="0"/>
    <x v="0"/>
    <n v="1136"/>
    <x v="2"/>
    <n v="5"/>
    <n v="3"/>
    <x v="0"/>
    <n v="1"/>
    <n v="284"/>
    <n v="4"/>
    <x v="0"/>
    <n v="60"/>
    <n v="4"/>
    <x v="0"/>
    <x v="2"/>
    <n v="2"/>
    <x v="1"/>
    <n v="2328"/>
    <s v="Upto 5k"/>
    <n v="12392"/>
    <n v="1"/>
    <s v="Y"/>
    <x v="1"/>
    <n v="16"/>
    <x v="3"/>
    <n v="1"/>
    <n v="80"/>
    <n v="1"/>
    <n v="4"/>
    <n v="2"/>
    <n v="2"/>
    <n v="2"/>
    <m/>
    <d v="2026-02-15T00:00:00"/>
    <x v="20"/>
    <s v="2026"/>
    <x v="1"/>
    <n v="11"/>
    <x v="45"/>
    <n v="9"/>
    <n v="4"/>
  </r>
  <r>
    <s v="RM384"/>
    <n v="22"/>
    <x v="0"/>
    <x v="1"/>
    <x v="0"/>
    <n v="253"/>
    <x v="2"/>
    <n v="11"/>
    <n v="3"/>
    <x v="1"/>
    <n v="1"/>
    <n v="511"/>
    <n v="1"/>
    <x v="1"/>
    <n v="43"/>
    <n v="3"/>
    <x v="0"/>
    <x v="2"/>
    <n v="2"/>
    <x v="2"/>
    <n v="2244"/>
    <s v="Upto 5k"/>
    <n v="24440"/>
    <n v="1"/>
    <s v="Y"/>
    <x v="0"/>
    <n v="13"/>
    <x v="3"/>
    <n v="4"/>
    <n v="80"/>
    <n v="1"/>
    <n v="2"/>
    <n v="1"/>
    <n v="3"/>
    <n v="1"/>
    <n v="2"/>
    <d v="2026-02-16T00:00:00"/>
    <x v="17"/>
    <s v="2026"/>
    <x v="1"/>
    <n v="3"/>
    <x v="46"/>
    <n v="3"/>
    <n v="2"/>
  </r>
  <r>
    <s v="RM444"/>
    <n v="22"/>
    <x v="0"/>
    <x v="0"/>
    <x v="1"/>
    <n v="1368"/>
    <x v="2"/>
    <n v="4"/>
    <n v="1"/>
    <x v="3"/>
    <n v="1"/>
    <n v="593"/>
    <n v="3"/>
    <x v="0"/>
    <n v="99"/>
    <n v="2"/>
    <x v="0"/>
    <x v="0"/>
    <n v="3"/>
    <x v="0"/>
    <n v="3894"/>
    <s v="Upto 5k"/>
    <n v="9129"/>
    <n v="5"/>
    <s v="Y"/>
    <x v="0"/>
    <n v="16"/>
    <x v="3"/>
    <n v="3"/>
    <n v="80"/>
    <n v="0"/>
    <n v="4"/>
    <n v="3"/>
    <n v="3"/>
    <n v="1"/>
    <n v="2"/>
    <d v="2026-02-17T00:00:00"/>
    <x v="14"/>
    <s v="2026"/>
    <x v="1"/>
    <n v="5"/>
    <x v="47"/>
    <n v="1"/>
    <n v="0"/>
  </r>
  <r>
    <s v="RM499"/>
    <n v="22"/>
    <x v="0"/>
    <x v="1"/>
    <x v="0"/>
    <n v="604"/>
    <x v="2"/>
    <n v="6"/>
    <n v="1"/>
    <x v="1"/>
    <n v="1"/>
    <n v="675"/>
    <n v="1"/>
    <x v="0"/>
    <n v="69"/>
    <n v="3"/>
    <x v="0"/>
    <x v="2"/>
    <n v="3"/>
    <x v="2"/>
    <n v="2773"/>
    <s v="Upto 5k"/>
    <n v="12145"/>
    <n v="0"/>
    <s v="Y"/>
    <x v="0"/>
    <n v="20"/>
    <x v="3"/>
    <n v="4"/>
    <n v="80"/>
    <n v="0"/>
    <n v="3"/>
    <n v="3"/>
    <n v="3"/>
    <n v="2"/>
    <n v="2"/>
    <d v="2026-02-18T00:00:00"/>
    <x v="26"/>
    <s v="2026"/>
    <x v="1"/>
    <n v="3"/>
    <x v="48"/>
    <n v="3"/>
    <n v="2"/>
  </r>
  <r>
    <s v="RM631"/>
    <n v="22"/>
    <x v="0"/>
    <x v="1"/>
    <x v="0"/>
    <n v="1230"/>
    <x v="2"/>
    <n v="1"/>
    <n v="2"/>
    <x v="0"/>
    <n v="1"/>
    <n v="872"/>
    <n v="4"/>
    <x v="0"/>
    <n v="33"/>
    <n v="2"/>
    <x v="1"/>
    <x v="4"/>
    <n v="4"/>
    <x v="2"/>
    <n v="4775"/>
    <s v="Upto 5k"/>
    <n v="19146"/>
    <n v="6"/>
    <s v="Y"/>
    <x v="0"/>
    <n v="22"/>
    <x v="3"/>
    <n v="1"/>
    <n v="80"/>
    <n v="2"/>
    <n v="4"/>
    <n v="2"/>
    <n v="1"/>
    <n v="2"/>
    <n v="2"/>
    <d v="2026-02-19T00:00:00"/>
    <x v="25"/>
    <s v="2026"/>
    <x v="1"/>
    <n v="0"/>
    <x v="49"/>
    <n v="0"/>
    <n v="0"/>
  </r>
  <r>
    <s v="RM667"/>
    <n v="22"/>
    <x v="0"/>
    <x v="0"/>
    <x v="0"/>
    <n v="617"/>
    <x v="2"/>
    <n v="3"/>
    <n v="1"/>
    <x v="0"/>
    <n v="1"/>
    <n v="926"/>
    <n v="2"/>
    <x v="1"/>
    <n v="34"/>
    <n v="3"/>
    <x v="1"/>
    <x v="4"/>
    <n v="3"/>
    <x v="2"/>
    <n v="4171"/>
    <s v="Upto 5k"/>
    <n v="10022"/>
    <n v="0"/>
    <s v="Y"/>
    <x v="1"/>
    <n v="19"/>
    <x v="3"/>
    <n v="1"/>
    <n v="80"/>
    <n v="1"/>
    <n v="4"/>
    <n v="3"/>
    <n v="4"/>
    <n v="0"/>
    <n v="2"/>
    <d v="2026-02-20T00:00:00"/>
    <x v="20"/>
    <s v="2026"/>
    <x v="1"/>
    <n v="7"/>
    <x v="50"/>
    <n v="5"/>
    <n v="0"/>
  </r>
  <r>
    <s v="RM735"/>
    <n v="22"/>
    <x v="0"/>
    <x v="1"/>
    <x v="0"/>
    <n v="217"/>
    <x v="2"/>
    <n v="8"/>
    <n v="1"/>
    <x v="0"/>
    <n v="1"/>
    <n v="1019"/>
    <n v="2"/>
    <x v="0"/>
    <n v="94"/>
    <n v="1"/>
    <x v="0"/>
    <x v="0"/>
    <n v="1"/>
    <x v="2"/>
    <n v="2451"/>
    <s v="Upto 5k"/>
    <n v="6881"/>
    <n v="1"/>
    <s v="Y"/>
    <x v="0"/>
    <n v="15"/>
    <x v="3"/>
    <n v="1"/>
    <n v="80"/>
    <n v="1"/>
    <n v="4"/>
    <n v="3"/>
    <n v="2"/>
    <n v="1"/>
    <n v="1"/>
    <d v="2026-02-21T00:00:00"/>
    <x v="17"/>
    <s v="2026"/>
    <x v="1"/>
    <n v="13"/>
    <x v="51"/>
    <n v="1"/>
    <n v="0"/>
  </r>
  <r>
    <s v="RM861"/>
    <n v="22"/>
    <x v="0"/>
    <x v="0"/>
    <x v="1"/>
    <n v="1256"/>
    <x v="2"/>
    <n v="3"/>
    <n v="4"/>
    <x v="0"/>
    <n v="1"/>
    <n v="1203"/>
    <n v="3"/>
    <x v="0"/>
    <n v="48"/>
    <n v="2"/>
    <x v="0"/>
    <x v="2"/>
    <n v="4"/>
    <x v="2"/>
    <n v="2853"/>
    <s v="Upto 5k"/>
    <n v="4223"/>
    <n v="0"/>
    <s v="Y"/>
    <x v="1"/>
    <n v="11"/>
    <x v="3"/>
    <n v="2"/>
    <n v="80"/>
    <n v="1"/>
    <n v="1"/>
    <n v="5"/>
    <n v="3"/>
    <n v="0"/>
    <n v="0"/>
    <d v="2026-02-22T00:00:00"/>
    <x v="19"/>
    <s v="2026"/>
    <x v="1"/>
    <n v="4"/>
    <x v="52"/>
    <n v="0"/>
    <n v="0"/>
  </r>
  <r>
    <s v="RM1138"/>
    <n v="22"/>
    <x v="0"/>
    <x v="0"/>
    <x v="2"/>
    <n v="457"/>
    <x v="2"/>
    <n v="26"/>
    <n v="2"/>
    <x v="4"/>
    <n v="1"/>
    <n v="1605"/>
    <n v="2"/>
    <x v="1"/>
    <n v="85"/>
    <n v="2"/>
    <x v="0"/>
    <x v="2"/>
    <n v="3"/>
    <x v="2"/>
    <n v="2814"/>
    <s v="Upto 5k"/>
    <n v="10293"/>
    <n v="1"/>
    <s v="Y"/>
    <x v="1"/>
    <n v="14"/>
    <x v="3"/>
    <n v="2"/>
    <n v="80"/>
    <n v="0"/>
    <n v="4"/>
    <n v="2"/>
    <n v="2"/>
    <n v="1"/>
    <n v="3"/>
    <d v="2026-02-23T00:00:00"/>
    <x v="27"/>
    <s v="2026"/>
    <x v="1"/>
    <n v="13"/>
    <x v="53"/>
    <n v="10"/>
    <n v="1"/>
  </r>
  <r>
    <s v="RM1274"/>
    <n v="22"/>
    <x v="0"/>
    <x v="0"/>
    <x v="0"/>
    <n v="1294"/>
    <x v="2"/>
    <n v="8"/>
    <n v="1"/>
    <x v="1"/>
    <n v="1"/>
    <n v="1783"/>
    <n v="3"/>
    <x v="1"/>
    <n v="79"/>
    <n v="3"/>
    <x v="0"/>
    <x v="0"/>
    <n v="1"/>
    <x v="2"/>
    <n v="2398"/>
    <s v="Upto 5k"/>
    <n v="15999"/>
    <n v="1"/>
    <s v="Y"/>
    <x v="1"/>
    <n v="17"/>
    <x v="3"/>
    <n v="3"/>
    <n v="80"/>
    <n v="0"/>
    <n v="1"/>
    <n v="6"/>
    <n v="3"/>
    <n v="0"/>
    <n v="0"/>
    <d v="2026-02-24T00:00:00"/>
    <x v="10"/>
    <s v="2026"/>
    <x v="1"/>
    <n v="3"/>
    <x v="54"/>
    <n v="3"/>
    <n v="3"/>
  </r>
  <r>
    <s v="RM1340"/>
    <n v="22"/>
    <x v="0"/>
    <x v="0"/>
    <x v="0"/>
    <n v="391"/>
    <x v="2"/>
    <n v="7"/>
    <n v="1"/>
    <x v="0"/>
    <n v="1"/>
    <n v="1878"/>
    <n v="4"/>
    <x v="0"/>
    <n v="75"/>
    <n v="3"/>
    <x v="0"/>
    <x v="2"/>
    <n v="2"/>
    <x v="0"/>
    <n v="2472"/>
    <s v="Upto 5k"/>
    <n v="26092"/>
    <n v="1"/>
    <s v="Y"/>
    <x v="1"/>
    <n v="23"/>
    <x v="3"/>
    <n v="1"/>
    <n v="80"/>
    <n v="0"/>
    <n v="1"/>
    <n v="2"/>
    <n v="3"/>
    <n v="0"/>
    <n v="0"/>
    <d v="2026-02-25T00:00:00"/>
    <x v="28"/>
    <s v="2026"/>
    <x v="1"/>
    <n v="3"/>
    <x v="55"/>
    <n v="2"/>
    <n v="0"/>
  </r>
  <r>
    <s v="RM1424"/>
    <n v="22"/>
    <x v="0"/>
    <x v="1"/>
    <x v="0"/>
    <n v="581"/>
    <x v="2"/>
    <n v="1"/>
    <n v="2"/>
    <x v="0"/>
    <n v="1"/>
    <n v="2007"/>
    <n v="4"/>
    <x v="0"/>
    <n v="63"/>
    <n v="3"/>
    <x v="0"/>
    <x v="2"/>
    <n v="3"/>
    <x v="0"/>
    <n v="3375"/>
    <s v="Upto 5k"/>
    <n v="17624"/>
    <n v="0"/>
    <s v="Y"/>
    <x v="0"/>
    <n v="12"/>
    <x v="3"/>
    <n v="4"/>
    <n v="80"/>
    <n v="0"/>
    <n v="4"/>
    <n v="2"/>
    <n v="4"/>
    <n v="1"/>
    <n v="2"/>
    <d v="2026-02-26T00:00:00"/>
    <x v="29"/>
    <s v="2026"/>
    <x v="1"/>
    <n v="30"/>
    <x v="56"/>
    <n v="7"/>
    <n v="1"/>
  </r>
  <r>
    <s v="RM087"/>
    <n v="23"/>
    <x v="0"/>
    <x v="1"/>
    <x v="0"/>
    <n v="541"/>
    <x v="2"/>
    <n v="2"/>
    <n v="1"/>
    <x v="3"/>
    <n v="1"/>
    <n v="113"/>
    <n v="3"/>
    <x v="0"/>
    <n v="62"/>
    <n v="3"/>
    <x v="0"/>
    <x v="1"/>
    <n v="1"/>
    <x v="1"/>
    <n v="2322"/>
    <s v="Upto 5k"/>
    <n v="9518"/>
    <n v="3"/>
    <s v="Y"/>
    <x v="0"/>
    <n v="13"/>
    <x v="3"/>
    <n v="3"/>
    <n v="80"/>
    <n v="1"/>
    <n v="3"/>
    <n v="3"/>
    <n v="3"/>
    <n v="0"/>
    <n v="0"/>
    <d v="2026-02-27T00:00:00"/>
    <x v="29"/>
    <s v="2026"/>
    <x v="1"/>
    <n v="25"/>
    <x v="57"/>
    <n v="2"/>
    <n v="0"/>
  </r>
  <r>
    <s v="RM346"/>
    <n v="23"/>
    <x v="0"/>
    <x v="1"/>
    <x v="0"/>
    <n v="1309"/>
    <x v="2"/>
    <n v="26"/>
    <n v="1"/>
    <x v="0"/>
    <n v="1"/>
    <n v="465"/>
    <n v="3"/>
    <x v="0"/>
    <n v="83"/>
    <n v="3"/>
    <x v="0"/>
    <x v="2"/>
    <n v="4"/>
    <x v="1"/>
    <n v="2904"/>
    <s v="Upto 5k"/>
    <n v="16092"/>
    <n v="1"/>
    <s v="Y"/>
    <x v="0"/>
    <n v="12"/>
    <x v="3"/>
    <n v="3"/>
    <n v="80"/>
    <n v="2"/>
    <n v="4"/>
    <n v="2"/>
    <n v="2"/>
    <n v="0"/>
    <n v="2"/>
    <d v="2026-02-28T00:00:00"/>
    <x v="30"/>
    <s v="2026"/>
    <x v="1"/>
    <n v="3"/>
    <x v="58"/>
    <n v="0"/>
    <n v="0"/>
  </r>
  <r>
    <s v="RM517"/>
    <n v="23"/>
    <x v="0"/>
    <x v="1"/>
    <x v="0"/>
    <n v="885"/>
    <x v="2"/>
    <n v="4"/>
    <n v="3"/>
    <x v="1"/>
    <n v="1"/>
    <n v="705"/>
    <n v="1"/>
    <x v="0"/>
    <n v="58"/>
    <n v="4"/>
    <x v="0"/>
    <x v="2"/>
    <n v="1"/>
    <x v="2"/>
    <n v="2819"/>
    <s v="Upto 5k"/>
    <n v="8544"/>
    <n v="2"/>
    <s v="Y"/>
    <x v="0"/>
    <n v="16"/>
    <x v="3"/>
    <n v="1"/>
    <n v="80"/>
    <n v="1"/>
    <n v="5"/>
    <n v="3"/>
    <n v="4"/>
    <n v="0"/>
    <n v="2"/>
    <d v="2026-03-01T00:00:00"/>
    <x v="31"/>
    <s v="2026"/>
    <x v="2"/>
    <n v="0"/>
    <x v="59"/>
    <n v="0"/>
    <n v="0"/>
  </r>
  <r>
    <s v="RM551"/>
    <n v="23"/>
    <x v="0"/>
    <x v="1"/>
    <x v="0"/>
    <n v="650"/>
    <x v="2"/>
    <n v="9"/>
    <n v="1"/>
    <x v="1"/>
    <n v="1"/>
    <n v="758"/>
    <n v="2"/>
    <x v="0"/>
    <n v="37"/>
    <n v="3"/>
    <x v="0"/>
    <x v="0"/>
    <n v="1"/>
    <x v="2"/>
    <n v="2500"/>
    <s v="Upto 5k"/>
    <n v="4344"/>
    <n v="1"/>
    <s v="Y"/>
    <x v="0"/>
    <n v="14"/>
    <x v="3"/>
    <n v="4"/>
    <n v="80"/>
    <n v="1"/>
    <n v="5"/>
    <n v="2"/>
    <n v="4"/>
    <n v="0"/>
    <n v="2"/>
    <d v="2026-03-02T00:00:00"/>
    <x v="7"/>
    <s v="2026"/>
    <x v="2"/>
    <n v="1"/>
    <x v="60"/>
    <n v="0"/>
    <n v="0"/>
  </r>
  <r>
    <s v="RM566"/>
    <n v="23"/>
    <x v="0"/>
    <x v="1"/>
    <x v="0"/>
    <n v="310"/>
    <x v="2"/>
    <n v="10"/>
    <n v="1"/>
    <x v="1"/>
    <n v="1"/>
    <n v="784"/>
    <n v="1"/>
    <x v="0"/>
    <n v="79"/>
    <n v="4"/>
    <x v="0"/>
    <x v="2"/>
    <n v="3"/>
    <x v="0"/>
    <n v="3505"/>
    <s v="Upto 5k"/>
    <n v="19630"/>
    <n v="1"/>
    <s v="Y"/>
    <x v="0"/>
    <n v="18"/>
    <x v="3"/>
    <n v="4"/>
    <n v="80"/>
    <n v="0"/>
    <n v="2"/>
    <n v="3"/>
    <n v="3"/>
    <n v="0"/>
    <n v="2"/>
    <d v="2026-03-03T00:00:00"/>
    <x v="1"/>
    <s v="2026"/>
    <x v="2"/>
    <n v="25"/>
    <x v="61"/>
    <n v="16"/>
    <n v="2"/>
  </r>
  <r>
    <s v="RM586"/>
    <n v="23"/>
    <x v="0"/>
    <x v="0"/>
    <x v="0"/>
    <n v="1243"/>
    <x v="2"/>
    <n v="6"/>
    <n v="3"/>
    <x v="0"/>
    <n v="1"/>
    <n v="811"/>
    <n v="3"/>
    <x v="0"/>
    <n v="63"/>
    <n v="4"/>
    <x v="0"/>
    <x v="0"/>
    <n v="1"/>
    <x v="2"/>
    <n v="1601"/>
    <s v="Upto 5k"/>
    <n v="3445"/>
    <n v="1"/>
    <s v="Y"/>
    <x v="1"/>
    <n v="21"/>
    <x v="3"/>
    <n v="3"/>
    <n v="80"/>
    <n v="2"/>
    <n v="1"/>
    <n v="2"/>
    <n v="3"/>
    <n v="0"/>
    <n v="0"/>
    <d v="2026-03-04T00:00:00"/>
    <x v="18"/>
    <s v="2026"/>
    <x v="2"/>
    <n v="2"/>
    <x v="62"/>
    <n v="2"/>
    <n v="0"/>
  </r>
  <r>
    <s v="RM911"/>
    <n v="23"/>
    <x v="0"/>
    <x v="1"/>
    <x v="0"/>
    <n v="373"/>
    <x v="2"/>
    <n v="1"/>
    <n v="2"/>
    <x v="0"/>
    <n v="1"/>
    <n v="1270"/>
    <n v="4"/>
    <x v="0"/>
    <n v="47"/>
    <n v="3"/>
    <x v="0"/>
    <x v="2"/>
    <n v="3"/>
    <x v="2"/>
    <n v="1223"/>
    <s v="Upto 5k"/>
    <n v="16901"/>
    <n v="1"/>
    <s v="Y"/>
    <x v="0"/>
    <n v="22"/>
    <x v="3"/>
    <n v="4"/>
    <n v="80"/>
    <n v="1"/>
    <n v="1"/>
    <n v="2"/>
    <n v="3"/>
    <n v="0"/>
    <n v="1"/>
    <d v="2026-03-05T00:00:00"/>
    <x v="31"/>
    <s v="2026"/>
    <x v="2"/>
    <n v="2"/>
    <x v="63"/>
    <n v="2"/>
    <n v="0"/>
  </r>
  <r>
    <s v="RM1083"/>
    <n v="23"/>
    <x v="0"/>
    <x v="1"/>
    <x v="0"/>
    <n v="507"/>
    <x v="2"/>
    <n v="20"/>
    <n v="1"/>
    <x v="0"/>
    <n v="1"/>
    <n v="1533"/>
    <n v="1"/>
    <x v="0"/>
    <n v="97"/>
    <n v="3"/>
    <x v="1"/>
    <x v="0"/>
    <n v="3"/>
    <x v="0"/>
    <n v="2272"/>
    <s v="Upto 5k"/>
    <n v="24812"/>
    <n v="0"/>
    <s v="Y"/>
    <x v="0"/>
    <n v="14"/>
    <x v="3"/>
    <n v="2"/>
    <n v="80"/>
    <n v="0"/>
    <n v="5"/>
    <n v="2"/>
    <n v="3"/>
    <n v="1"/>
    <n v="2"/>
    <d v="2026-03-06T00:00:00"/>
    <x v="20"/>
    <s v="2026"/>
    <x v="2"/>
    <n v="3"/>
    <x v="64"/>
    <n v="2"/>
    <n v="2"/>
  </r>
  <r>
    <s v="RM1128"/>
    <n v="23"/>
    <x v="0"/>
    <x v="1"/>
    <x v="0"/>
    <n v="977"/>
    <x v="2"/>
    <n v="10"/>
    <n v="3"/>
    <x v="3"/>
    <n v="1"/>
    <n v="1592"/>
    <n v="4"/>
    <x v="0"/>
    <n v="45"/>
    <n v="4"/>
    <x v="0"/>
    <x v="2"/>
    <n v="3"/>
    <x v="2"/>
    <n v="2073"/>
    <s v="Upto 5k"/>
    <n v="12826"/>
    <n v="2"/>
    <s v="Y"/>
    <x v="0"/>
    <n v="16"/>
    <x v="3"/>
    <n v="4"/>
    <n v="80"/>
    <n v="1"/>
    <n v="4"/>
    <n v="2"/>
    <n v="3"/>
    <n v="2"/>
    <n v="2"/>
    <d v="2026-03-07T00:00:00"/>
    <x v="11"/>
    <s v="2026"/>
    <x v="2"/>
    <n v="24"/>
    <x v="65"/>
    <n v="9"/>
    <n v="4"/>
  </r>
  <r>
    <s v="RM1202"/>
    <n v="23"/>
    <x v="0"/>
    <x v="0"/>
    <x v="0"/>
    <n v="1320"/>
    <x v="2"/>
    <n v="8"/>
    <n v="1"/>
    <x v="1"/>
    <n v="1"/>
    <n v="1684"/>
    <n v="4"/>
    <x v="0"/>
    <n v="93"/>
    <n v="2"/>
    <x v="0"/>
    <x v="0"/>
    <n v="3"/>
    <x v="0"/>
    <n v="3989"/>
    <s v="Upto 5k"/>
    <n v="20586"/>
    <n v="1"/>
    <s v="Y"/>
    <x v="1"/>
    <n v="11"/>
    <x v="3"/>
    <n v="1"/>
    <n v="80"/>
    <n v="0"/>
    <n v="5"/>
    <n v="2"/>
    <n v="3"/>
    <n v="1"/>
    <n v="2"/>
    <d v="2026-03-08T00:00:00"/>
    <x v="32"/>
    <s v="2026"/>
    <x v="2"/>
    <n v="0"/>
    <x v="66"/>
    <n v="0"/>
    <n v="0"/>
  </r>
  <r>
    <s v="RM1214"/>
    <n v="23"/>
    <x v="0"/>
    <x v="0"/>
    <x v="0"/>
    <n v="427"/>
    <x v="2"/>
    <n v="7"/>
    <n v="3"/>
    <x v="0"/>
    <n v="1"/>
    <n v="1702"/>
    <n v="3"/>
    <x v="0"/>
    <n v="99"/>
    <n v="3"/>
    <x v="0"/>
    <x v="1"/>
    <n v="4"/>
    <x v="1"/>
    <n v="2275"/>
    <s v="Upto 5k"/>
    <n v="25103"/>
    <n v="1"/>
    <s v="Y"/>
    <x v="1"/>
    <n v="21"/>
    <x v="3"/>
    <n v="2"/>
    <n v="80"/>
    <n v="1"/>
    <n v="3"/>
    <n v="2"/>
    <n v="3"/>
    <n v="0"/>
    <n v="2"/>
    <d v="2026-03-09T00:00:00"/>
    <x v="33"/>
    <s v="2026"/>
    <x v="2"/>
    <n v="2"/>
    <x v="67"/>
    <n v="2"/>
    <n v="2"/>
  </r>
  <r>
    <s v="RM1239"/>
    <n v="23"/>
    <x v="0"/>
    <x v="1"/>
    <x v="0"/>
    <n v="160"/>
    <x v="2"/>
    <n v="4"/>
    <n v="1"/>
    <x v="1"/>
    <n v="1"/>
    <n v="1735"/>
    <n v="3"/>
    <x v="1"/>
    <n v="51"/>
    <n v="3"/>
    <x v="0"/>
    <x v="0"/>
    <n v="2"/>
    <x v="0"/>
    <n v="3295"/>
    <s v="Upto 5k"/>
    <n v="12862"/>
    <n v="1"/>
    <s v="Y"/>
    <x v="0"/>
    <n v="13"/>
    <x v="3"/>
    <n v="3"/>
    <n v="80"/>
    <n v="0"/>
    <n v="3"/>
    <n v="3"/>
    <n v="1"/>
    <n v="1"/>
    <n v="2"/>
    <d v="2026-03-10T00:00:00"/>
    <x v="17"/>
    <s v="2026"/>
    <x v="2"/>
    <n v="28"/>
    <x v="68"/>
    <n v="14"/>
    <n v="12"/>
  </r>
  <r>
    <s v="RM1409"/>
    <n v="23"/>
    <x v="0"/>
    <x v="1"/>
    <x v="0"/>
    <n v="571"/>
    <x v="2"/>
    <n v="12"/>
    <n v="2"/>
    <x v="4"/>
    <n v="1"/>
    <n v="1982"/>
    <n v="4"/>
    <x v="0"/>
    <n v="78"/>
    <n v="3"/>
    <x v="0"/>
    <x v="0"/>
    <n v="4"/>
    <x v="0"/>
    <n v="2647"/>
    <s v="Upto 5k"/>
    <n v="13672"/>
    <n v="1"/>
    <s v="Y"/>
    <x v="0"/>
    <n v="13"/>
    <x v="3"/>
    <n v="3"/>
    <n v="80"/>
    <n v="0"/>
    <n v="5"/>
    <n v="6"/>
    <n v="4"/>
    <n v="1"/>
    <n v="4"/>
    <d v="2026-03-11T00:00:00"/>
    <x v="20"/>
    <s v="2026"/>
    <x v="2"/>
    <n v="28"/>
    <x v="69"/>
    <n v="16"/>
    <n v="4"/>
  </r>
  <r>
    <s v="RM1439"/>
    <n v="23"/>
    <x v="0"/>
    <x v="0"/>
    <x v="1"/>
    <n v="638"/>
    <x v="1"/>
    <n v="9"/>
    <n v="3"/>
    <x v="2"/>
    <n v="1"/>
    <n v="2023"/>
    <n v="4"/>
    <x v="0"/>
    <n v="33"/>
    <n v="3"/>
    <x v="0"/>
    <x v="1"/>
    <n v="1"/>
    <x v="2"/>
    <n v="1790"/>
    <s v="Upto 5k"/>
    <n v="26956"/>
    <n v="1"/>
    <s v="Y"/>
    <x v="0"/>
    <n v="19"/>
    <x v="3"/>
    <n v="1"/>
    <n v="80"/>
    <n v="1"/>
    <n v="1"/>
    <n v="3"/>
    <n v="2"/>
    <n v="1"/>
    <n v="0"/>
    <d v="2026-03-12T00:00:00"/>
    <x v="8"/>
    <s v="2026"/>
    <x v="2"/>
    <n v="6"/>
    <x v="70"/>
    <n v="5"/>
    <n v="5"/>
  </r>
  <r>
    <s v="RM021"/>
    <n v="24"/>
    <x v="0"/>
    <x v="1"/>
    <x v="2"/>
    <n v="673"/>
    <x v="0"/>
    <n v="11"/>
    <n v="2"/>
    <x v="4"/>
    <n v="1"/>
    <n v="26"/>
    <n v="1"/>
    <x v="1"/>
    <n v="96"/>
    <n v="4"/>
    <x v="1"/>
    <x v="4"/>
    <n v="3"/>
    <x v="1"/>
    <n v="4011"/>
    <s v="Upto 5k"/>
    <n v="8232"/>
    <n v="0"/>
    <s v="Y"/>
    <x v="0"/>
    <n v="18"/>
    <x v="3"/>
    <n v="4"/>
    <n v="80"/>
    <n v="1"/>
    <n v="5"/>
    <n v="5"/>
    <n v="2"/>
    <n v="1"/>
    <n v="3"/>
    <d v="2026-03-13T00:00:00"/>
    <x v="21"/>
    <s v="2026"/>
    <x v="2"/>
    <n v="3"/>
    <x v="71"/>
    <n v="0"/>
    <n v="0"/>
  </r>
  <r>
    <s v="RM035"/>
    <n v="24"/>
    <x v="0"/>
    <x v="0"/>
    <x v="0"/>
    <n v="813"/>
    <x v="0"/>
    <n v="1"/>
    <n v="3"/>
    <x v="1"/>
    <n v="1"/>
    <n v="45"/>
    <n v="2"/>
    <x v="0"/>
    <n v="61"/>
    <n v="3"/>
    <x v="0"/>
    <x v="2"/>
    <n v="4"/>
    <x v="2"/>
    <n v="2293"/>
    <s v="Upto 5k"/>
    <n v="3020"/>
    <n v="2"/>
    <s v="Y"/>
    <x v="1"/>
    <n v="16"/>
    <x v="3"/>
    <n v="1"/>
    <n v="80"/>
    <n v="1"/>
    <n v="6"/>
    <n v="2"/>
    <n v="2"/>
    <n v="2"/>
    <n v="0"/>
    <d v="2026-03-14T00:00:00"/>
    <x v="34"/>
    <s v="2026"/>
    <x v="2"/>
    <n v="32"/>
    <x v="72"/>
    <n v="25"/>
    <n v="0"/>
  </r>
  <r>
    <s v="RM097"/>
    <n v="24"/>
    <x v="0"/>
    <x v="1"/>
    <x v="0"/>
    <n v="1353"/>
    <x v="1"/>
    <n v="3"/>
    <n v="2"/>
    <x v="4"/>
    <n v="1"/>
    <n v="128"/>
    <n v="1"/>
    <x v="1"/>
    <n v="33"/>
    <n v="3"/>
    <x v="1"/>
    <x v="5"/>
    <n v="3"/>
    <x v="2"/>
    <n v="4999"/>
    <s v="Upto 5k"/>
    <n v="17519"/>
    <n v="0"/>
    <s v="Y"/>
    <x v="0"/>
    <n v="21"/>
    <x v="3"/>
    <n v="1"/>
    <n v="80"/>
    <n v="1"/>
    <n v="4"/>
    <n v="2"/>
    <n v="2"/>
    <n v="0"/>
    <n v="2"/>
    <d v="2026-03-15T00:00:00"/>
    <x v="35"/>
    <s v="2026"/>
    <x v="2"/>
    <n v="11"/>
    <x v="73"/>
    <n v="10"/>
    <n v="7"/>
  </r>
  <r>
    <s v="RM114"/>
    <n v="24"/>
    <x v="0"/>
    <x v="1"/>
    <x v="0"/>
    <n v="1127"/>
    <x v="0"/>
    <n v="18"/>
    <n v="1"/>
    <x v="0"/>
    <n v="1"/>
    <n v="150"/>
    <n v="2"/>
    <x v="0"/>
    <n v="52"/>
    <n v="3"/>
    <x v="0"/>
    <x v="0"/>
    <n v="3"/>
    <x v="2"/>
    <n v="2774"/>
    <s v="Upto 5k"/>
    <n v="13257"/>
    <n v="0"/>
    <s v="Y"/>
    <x v="0"/>
    <n v="12"/>
    <x v="3"/>
    <n v="3"/>
    <n v="80"/>
    <n v="1"/>
    <n v="6"/>
    <n v="2"/>
    <n v="3"/>
    <n v="1"/>
    <n v="2"/>
    <d v="2026-03-16T00:00:00"/>
    <x v="35"/>
    <s v="2026"/>
    <x v="2"/>
    <n v="12"/>
    <x v="74"/>
    <n v="4"/>
    <n v="2"/>
  </r>
  <r>
    <s v="RM381"/>
    <n v="24"/>
    <x v="0"/>
    <x v="0"/>
    <x v="0"/>
    <n v="1371"/>
    <x v="1"/>
    <n v="10"/>
    <n v="4"/>
    <x v="2"/>
    <n v="1"/>
    <n v="507"/>
    <n v="4"/>
    <x v="1"/>
    <n v="77"/>
    <n v="3"/>
    <x v="1"/>
    <x v="5"/>
    <n v="3"/>
    <x v="1"/>
    <n v="4260"/>
    <s v="Upto 5k"/>
    <n v="5915"/>
    <n v="1"/>
    <s v="Y"/>
    <x v="1"/>
    <n v="12"/>
    <x v="3"/>
    <n v="4"/>
    <n v="80"/>
    <n v="1"/>
    <n v="5"/>
    <n v="2"/>
    <n v="4"/>
    <n v="0"/>
    <n v="3"/>
    <d v="2026-03-17T00:00:00"/>
    <x v="9"/>
    <s v="2026"/>
    <x v="2"/>
    <n v="11"/>
    <x v="75"/>
    <n v="8"/>
    <n v="4"/>
  </r>
  <r>
    <s v="RM415"/>
    <n v="24"/>
    <x v="0"/>
    <x v="0"/>
    <x v="0"/>
    <n v="1448"/>
    <x v="1"/>
    <n v="1"/>
    <n v="1"/>
    <x v="3"/>
    <n v="1"/>
    <n v="554"/>
    <n v="1"/>
    <x v="1"/>
    <n v="62"/>
    <n v="3"/>
    <x v="0"/>
    <x v="1"/>
    <n v="2"/>
    <x v="0"/>
    <n v="3202"/>
    <s v="Upto 5k"/>
    <n v="21972"/>
    <n v="1"/>
    <s v="Y"/>
    <x v="1"/>
    <n v="16"/>
    <x v="3"/>
    <n v="2"/>
    <n v="80"/>
    <n v="0"/>
    <n v="6"/>
    <n v="4"/>
    <n v="3"/>
    <n v="1"/>
    <n v="4"/>
    <d v="2026-03-18T00:00:00"/>
    <x v="0"/>
    <s v="2026"/>
    <x v="2"/>
    <n v="25"/>
    <x v="76"/>
    <n v="11"/>
    <n v="8"/>
  </r>
  <r>
    <s v="RM471"/>
    <n v="24"/>
    <x v="0"/>
    <x v="1"/>
    <x v="1"/>
    <n v="535"/>
    <x v="1"/>
    <n v="24"/>
    <n v="3"/>
    <x v="1"/>
    <n v="1"/>
    <n v="632"/>
    <n v="4"/>
    <x v="0"/>
    <n v="38"/>
    <n v="3"/>
    <x v="0"/>
    <x v="1"/>
    <n v="4"/>
    <x v="2"/>
    <n v="2400"/>
    <s v="Upto 5k"/>
    <n v="5530"/>
    <n v="0"/>
    <s v="Y"/>
    <x v="0"/>
    <n v="13"/>
    <x v="3"/>
    <n v="3"/>
    <n v="80"/>
    <n v="2"/>
    <n v="3"/>
    <n v="3"/>
    <n v="3"/>
    <n v="2"/>
    <n v="1"/>
    <d v="2026-03-19T00:00:00"/>
    <x v="20"/>
    <s v="2026"/>
    <x v="2"/>
    <n v="24"/>
    <x v="77"/>
    <n v="2"/>
    <n v="2"/>
  </r>
  <r>
    <s v="RM475"/>
    <n v="24"/>
    <x v="0"/>
    <x v="0"/>
    <x v="0"/>
    <n v="691"/>
    <x v="0"/>
    <n v="23"/>
    <n v="3"/>
    <x v="1"/>
    <n v="1"/>
    <n v="639"/>
    <n v="2"/>
    <x v="0"/>
    <n v="89"/>
    <n v="4"/>
    <x v="0"/>
    <x v="2"/>
    <n v="4"/>
    <x v="2"/>
    <n v="2725"/>
    <s v="Upto 5k"/>
    <n v="21630"/>
    <n v="1"/>
    <s v="Y"/>
    <x v="1"/>
    <n v="11"/>
    <x v="3"/>
    <n v="2"/>
    <n v="80"/>
    <n v="2"/>
    <n v="6"/>
    <n v="3"/>
    <n v="3"/>
    <n v="1"/>
    <n v="4"/>
    <d v="2026-03-20T00:00:00"/>
    <x v="22"/>
    <s v="2026"/>
    <x v="2"/>
    <n v="12"/>
    <x v="78"/>
    <n v="1"/>
    <n v="0"/>
  </r>
  <r>
    <s v="RM477"/>
    <n v="24"/>
    <x v="0"/>
    <x v="1"/>
    <x v="0"/>
    <n v="823"/>
    <x v="0"/>
    <n v="17"/>
    <n v="2"/>
    <x v="4"/>
    <n v="1"/>
    <n v="643"/>
    <n v="4"/>
    <x v="0"/>
    <n v="94"/>
    <n v="2"/>
    <x v="0"/>
    <x v="0"/>
    <n v="2"/>
    <x v="2"/>
    <n v="2127"/>
    <s v="Upto 5k"/>
    <n v="9100"/>
    <n v="1"/>
    <s v="Y"/>
    <x v="0"/>
    <n v="21"/>
    <x v="3"/>
    <n v="4"/>
    <n v="80"/>
    <n v="1"/>
    <n v="1"/>
    <n v="2"/>
    <n v="3"/>
    <n v="0"/>
    <n v="0"/>
    <d v="2026-03-21T00:00:00"/>
    <x v="4"/>
    <s v="2026"/>
    <x v="2"/>
    <n v="3"/>
    <x v="79"/>
    <n v="3"/>
    <n v="0"/>
  </r>
  <r>
    <s v="RM480"/>
    <n v="24"/>
    <x v="0"/>
    <x v="0"/>
    <x v="1"/>
    <n v="1287"/>
    <x v="0"/>
    <n v="7"/>
    <n v="3"/>
    <x v="0"/>
    <n v="1"/>
    <n v="647"/>
    <n v="1"/>
    <x v="1"/>
    <n v="55"/>
    <n v="3"/>
    <x v="0"/>
    <x v="0"/>
    <n v="3"/>
    <x v="2"/>
    <n v="2886"/>
    <s v="Upto 5k"/>
    <n v="14168"/>
    <n v="1"/>
    <s v="Y"/>
    <x v="1"/>
    <n v="16"/>
    <x v="3"/>
    <n v="4"/>
    <n v="80"/>
    <n v="1"/>
    <n v="6"/>
    <n v="4"/>
    <n v="3"/>
    <n v="1"/>
    <n v="2"/>
    <d v="2026-03-22T00:00:00"/>
    <x v="5"/>
    <s v="2026"/>
    <x v="2"/>
    <n v="21"/>
    <x v="80"/>
    <n v="16"/>
    <n v="11"/>
  </r>
  <r>
    <s v="RM526"/>
    <n v="24"/>
    <x v="0"/>
    <x v="0"/>
    <x v="0"/>
    <n v="693"/>
    <x v="1"/>
    <n v="3"/>
    <n v="2"/>
    <x v="0"/>
    <n v="1"/>
    <n v="720"/>
    <n v="1"/>
    <x v="1"/>
    <n v="65"/>
    <n v="3"/>
    <x v="1"/>
    <x v="5"/>
    <n v="3"/>
    <x v="0"/>
    <n v="4577"/>
    <s v="Upto 5k"/>
    <n v="24785"/>
    <n v="9"/>
    <s v="Y"/>
    <x v="0"/>
    <n v="14"/>
    <x v="3"/>
    <n v="1"/>
    <n v="80"/>
    <n v="0"/>
    <n v="4"/>
    <n v="3"/>
    <n v="3"/>
    <n v="2"/>
    <n v="0"/>
    <d v="2026-03-23T00:00:00"/>
    <x v="0"/>
    <s v="2026"/>
    <x v="2"/>
    <n v="35"/>
    <x v="81"/>
    <n v="8"/>
    <n v="2"/>
  </r>
  <r>
    <s v="RM587"/>
    <n v="24"/>
    <x v="0"/>
    <x v="1"/>
    <x v="2"/>
    <n v="1092"/>
    <x v="0"/>
    <n v="9"/>
    <n v="3"/>
    <x v="0"/>
    <n v="1"/>
    <n v="812"/>
    <n v="3"/>
    <x v="0"/>
    <n v="60"/>
    <n v="2"/>
    <x v="0"/>
    <x v="0"/>
    <n v="2"/>
    <x v="1"/>
    <n v="2694"/>
    <s v="Upto 5k"/>
    <n v="26551"/>
    <n v="1"/>
    <s v="Y"/>
    <x v="0"/>
    <n v="11"/>
    <x v="3"/>
    <n v="3"/>
    <n v="80"/>
    <n v="3"/>
    <n v="1"/>
    <n v="4"/>
    <n v="3"/>
    <n v="0"/>
    <n v="0"/>
    <d v="2026-03-24T00:00:00"/>
    <x v="0"/>
    <s v="2026"/>
    <x v="2"/>
    <n v="1"/>
    <x v="82"/>
    <n v="1"/>
    <n v="1"/>
  </r>
  <r>
    <s v="RM641"/>
    <n v="24"/>
    <x v="0"/>
    <x v="1"/>
    <x v="2"/>
    <n v="1269"/>
    <x v="0"/>
    <n v="4"/>
    <n v="1"/>
    <x v="0"/>
    <n v="1"/>
    <n v="888"/>
    <n v="1"/>
    <x v="0"/>
    <n v="46"/>
    <n v="2"/>
    <x v="0"/>
    <x v="0"/>
    <n v="4"/>
    <x v="2"/>
    <n v="3162"/>
    <s v="Upto 5k"/>
    <n v="10778"/>
    <n v="0"/>
    <s v="Y"/>
    <x v="0"/>
    <n v="17"/>
    <x v="3"/>
    <n v="4"/>
    <n v="80"/>
    <n v="0"/>
    <n v="6"/>
    <n v="2"/>
    <n v="2"/>
    <n v="3"/>
    <n v="4"/>
    <d v="2026-03-25T00:00:00"/>
    <x v="4"/>
    <s v="2026"/>
    <x v="2"/>
    <n v="5"/>
    <x v="83"/>
    <n v="4"/>
    <n v="4"/>
  </r>
  <r>
    <s v="RM725"/>
    <n v="24"/>
    <x v="0"/>
    <x v="1"/>
    <x v="0"/>
    <n v="1206"/>
    <x v="0"/>
    <n v="17"/>
    <n v="1"/>
    <x v="1"/>
    <n v="1"/>
    <n v="1009"/>
    <n v="4"/>
    <x v="1"/>
    <n v="41"/>
    <n v="2"/>
    <x v="1"/>
    <x v="4"/>
    <n v="3"/>
    <x v="1"/>
    <n v="4377"/>
    <s v="Upto 5k"/>
    <n v="24117"/>
    <n v="1"/>
    <s v="Y"/>
    <x v="0"/>
    <n v="15"/>
    <x v="3"/>
    <n v="2"/>
    <n v="80"/>
    <n v="2"/>
    <n v="5"/>
    <n v="6"/>
    <n v="3"/>
    <n v="3"/>
    <n v="2"/>
    <d v="2026-03-26T00:00:00"/>
    <x v="33"/>
    <s v="2026"/>
    <x v="2"/>
    <n v="7"/>
    <x v="84"/>
    <n v="7"/>
    <n v="7"/>
  </r>
  <r>
    <s v="RM842"/>
    <n v="24"/>
    <x v="0"/>
    <x v="1"/>
    <x v="0"/>
    <n v="477"/>
    <x v="0"/>
    <n v="24"/>
    <n v="3"/>
    <x v="1"/>
    <n v="1"/>
    <n v="1173"/>
    <n v="4"/>
    <x v="0"/>
    <n v="49"/>
    <n v="3"/>
    <x v="0"/>
    <x v="0"/>
    <n v="2"/>
    <x v="0"/>
    <n v="3597"/>
    <s v="Upto 5k"/>
    <n v="6409"/>
    <n v="8"/>
    <s v="Y"/>
    <x v="0"/>
    <n v="22"/>
    <x v="3"/>
    <n v="4"/>
    <n v="80"/>
    <n v="0"/>
    <n v="6"/>
    <n v="2"/>
    <n v="3"/>
    <n v="1"/>
    <n v="2"/>
    <d v="2026-03-27T00:00:00"/>
    <x v="4"/>
    <s v="2026"/>
    <x v="2"/>
    <n v="4"/>
    <x v="85"/>
    <n v="2"/>
    <n v="1"/>
  </r>
  <r>
    <s v="RM872"/>
    <n v="24"/>
    <x v="0"/>
    <x v="0"/>
    <x v="0"/>
    <n v="984"/>
    <x v="0"/>
    <n v="17"/>
    <n v="2"/>
    <x v="0"/>
    <n v="1"/>
    <n v="1219"/>
    <n v="4"/>
    <x v="1"/>
    <n v="97"/>
    <n v="3"/>
    <x v="0"/>
    <x v="0"/>
    <n v="2"/>
    <x v="2"/>
    <n v="2210"/>
    <s v="Upto 5k"/>
    <n v="3372"/>
    <n v="1"/>
    <s v="Y"/>
    <x v="0"/>
    <n v="13"/>
    <x v="3"/>
    <n v="1"/>
    <n v="80"/>
    <n v="1"/>
    <n v="1"/>
    <n v="3"/>
    <n v="1"/>
    <n v="0"/>
    <n v="0"/>
    <d v="2026-03-28T00:00:00"/>
    <x v="36"/>
    <s v="2026"/>
    <x v="2"/>
    <n v="17"/>
    <x v="86"/>
    <n v="11"/>
    <n v="2"/>
  </r>
  <r>
    <s v="RM1026"/>
    <n v="24"/>
    <x v="0"/>
    <x v="0"/>
    <x v="0"/>
    <n v="1476"/>
    <x v="1"/>
    <n v="4"/>
    <n v="1"/>
    <x v="1"/>
    <n v="1"/>
    <n v="1445"/>
    <n v="4"/>
    <x v="1"/>
    <n v="42"/>
    <n v="3"/>
    <x v="1"/>
    <x v="5"/>
    <n v="3"/>
    <x v="2"/>
    <n v="4162"/>
    <s v="Upto 5k"/>
    <n v="15211"/>
    <n v="1"/>
    <s v="Y"/>
    <x v="1"/>
    <n v="12"/>
    <x v="3"/>
    <n v="3"/>
    <n v="80"/>
    <n v="2"/>
    <n v="5"/>
    <n v="3"/>
    <n v="3"/>
    <n v="0"/>
    <n v="3"/>
    <d v="2026-03-29T00:00:00"/>
    <x v="21"/>
    <s v="2026"/>
    <x v="2"/>
    <n v="18"/>
    <x v="87"/>
    <n v="10"/>
    <n v="8"/>
  </r>
  <r>
    <s v="RM1061"/>
    <n v="24"/>
    <x v="0"/>
    <x v="0"/>
    <x v="1"/>
    <n v="381"/>
    <x v="0"/>
    <n v="9"/>
    <n v="3"/>
    <x v="1"/>
    <n v="1"/>
    <n v="1494"/>
    <n v="2"/>
    <x v="0"/>
    <n v="89"/>
    <n v="3"/>
    <x v="0"/>
    <x v="0"/>
    <n v="1"/>
    <x v="0"/>
    <n v="3172"/>
    <s v="Upto 5k"/>
    <n v="16998"/>
    <n v="2"/>
    <s v="Y"/>
    <x v="1"/>
    <n v="11"/>
    <x v="3"/>
    <n v="3"/>
    <n v="80"/>
    <n v="0"/>
    <n v="4"/>
    <n v="2"/>
    <n v="2"/>
    <n v="0"/>
    <n v="0"/>
    <d v="2026-03-30T00:00:00"/>
    <x v="31"/>
    <s v="2026"/>
    <x v="2"/>
    <n v="3"/>
    <x v="88"/>
    <n v="1"/>
    <n v="1"/>
  </r>
  <r>
    <s v="RM1062"/>
    <n v="24"/>
    <x v="0"/>
    <x v="1"/>
    <x v="2"/>
    <n v="830"/>
    <x v="1"/>
    <n v="13"/>
    <n v="2"/>
    <x v="0"/>
    <n v="1"/>
    <n v="1495"/>
    <n v="4"/>
    <x v="1"/>
    <n v="78"/>
    <n v="3"/>
    <x v="0"/>
    <x v="1"/>
    <n v="2"/>
    <x v="2"/>
    <n v="2033"/>
    <s v="Upto 5k"/>
    <n v="7103"/>
    <n v="1"/>
    <s v="Y"/>
    <x v="0"/>
    <n v="13"/>
    <x v="3"/>
    <n v="3"/>
    <n v="80"/>
    <n v="1"/>
    <n v="1"/>
    <n v="2"/>
    <n v="3"/>
    <n v="0"/>
    <n v="0"/>
    <d v="2026-03-31T00:00:00"/>
    <x v="13"/>
    <s v="2026"/>
    <x v="2"/>
    <n v="15"/>
    <x v="89"/>
    <n v="12"/>
    <n v="5"/>
  </r>
  <r>
    <s v="RM1098"/>
    <n v="24"/>
    <x v="0"/>
    <x v="1"/>
    <x v="0"/>
    <n v="350"/>
    <x v="0"/>
    <n v="21"/>
    <n v="2"/>
    <x v="3"/>
    <n v="1"/>
    <n v="1551"/>
    <n v="3"/>
    <x v="0"/>
    <n v="57"/>
    <n v="2"/>
    <x v="0"/>
    <x v="0"/>
    <n v="1"/>
    <x v="1"/>
    <n v="2296"/>
    <s v="Upto 5k"/>
    <n v="10036"/>
    <n v="0"/>
    <s v="Y"/>
    <x v="0"/>
    <n v="14"/>
    <x v="3"/>
    <n v="2"/>
    <n v="80"/>
    <n v="3"/>
    <n v="2"/>
    <n v="3"/>
    <n v="3"/>
    <n v="0"/>
    <n v="0"/>
    <d v="2026-04-01T00:00:00"/>
    <x v="23"/>
    <s v="2026"/>
    <x v="3"/>
    <n v="11"/>
    <x v="90"/>
    <n v="8"/>
    <n v="4"/>
  </r>
  <r>
    <s v="RM1169"/>
    <n v="24"/>
    <x v="0"/>
    <x v="0"/>
    <x v="1"/>
    <n v="567"/>
    <x v="0"/>
    <n v="2"/>
    <n v="1"/>
    <x v="3"/>
    <n v="1"/>
    <n v="1646"/>
    <n v="1"/>
    <x v="1"/>
    <n v="32"/>
    <n v="3"/>
    <x v="0"/>
    <x v="2"/>
    <n v="4"/>
    <x v="0"/>
    <n v="3760"/>
    <s v="Upto 5k"/>
    <n v="17218"/>
    <n v="1"/>
    <s v="Y"/>
    <x v="1"/>
    <n v="13"/>
    <x v="3"/>
    <n v="3"/>
    <n v="80"/>
    <n v="0"/>
    <n v="6"/>
    <n v="2"/>
    <n v="3"/>
    <n v="1"/>
    <n v="3"/>
    <d v="2026-04-02T00:00:00"/>
    <x v="16"/>
    <s v="2026"/>
    <x v="3"/>
    <n v="17"/>
    <x v="91"/>
    <n v="17"/>
    <n v="8"/>
  </r>
  <r>
    <s v="RM1218"/>
    <n v="24"/>
    <x v="0"/>
    <x v="1"/>
    <x v="0"/>
    <n v="581"/>
    <x v="0"/>
    <n v="9"/>
    <n v="3"/>
    <x v="1"/>
    <n v="1"/>
    <n v="1707"/>
    <n v="3"/>
    <x v="0"/>
    <n v="62"/>
    <n v="4"/>
    <x v="0"/>
    <x v="2"/>
    <n v="3"/>
    <x v="2"/>
    <n v="4401"/>
    <s v="Upto 5k"/>
    <n v="17616"/>
    <n v="1"/>
    <s v="Y"/>
    <x v="0"/>
    <n v="16"/>
    <x v="3"/>
    <n v="4"/>
    <n v="80"/>
    <n v="1"/>
    <n v="5"/>
    <n v="1"/>
    <n v="3"/>
    <n v="0"/>
    <n v="4"/>
    <d v="2026-04-03T00:00:00"/>
    <x v="23"/>
    <s v="2026"/>
    <x v="3"/>
    <n v="15"/>
    <x v="92"/>
    <n v="6"/>
    <n v="6"/>
  </r>
  <r>
    <s v="RM1223"/>
    <n v="24"/>
    <x v="0"/>
    <x v="0"/>
    <x v="0"/>
    <n v="240"/>
    <x v="3"/>
    <n v="22"/>
    <n v="1"/>
    <x v="5"/>
    <n v="1"/>
    <n v="1714"/>
    <n v="4"/>
    <x v="0"/>
    <n v="58"/>
    <n v="1"/>
    <x v="0"/>
    <x v="3"/>
    <n v="3"/>
    <x v="2"/>
    <n v="1555"/>
    <s v="Upto 5k"/>
    <n v="11585"/>
    <n v="1"/>
    <s v="Y"/>
    <x v="0"/>
    <n v="11"/>
    <x v="3"/>
    <n v="3"/>
    <n v="80"/>
    <n v="1"/>
    <n v="1"/>
    <n v="2"/>
    <n v="3"/>
    <n v="0"/>
    <n v="0"/>
    <d v="2026-04-04T00:00:00"/>
    <x v="17"/>
    <s v="2026"/>
    <x v="3"/>
    <n v="6"/>
    <x v="93"/>
    <n v="2"/>
    <n v="1"/>
  </r>
  <r>
    <s v="RM1231"/>
    <n v="24"/>
    <x v="0"/>
    <x v="1"/>
    <x v="0"/>
    <n v="506"/>
    <x v="0"/>
    <n v="29"/>
    <n v="1"/>
    <x v="1"/>
    <n v="1"/>
    <n v="1725"/>
    <n v="2"/>
    <x v="0"/>
    <n v="91"/>
    <n v="3"/>
    <x v="0"/>
    <x v="0"/>
    <n v="1"/>
    <x v="1"/>
    <n v="3907"/>
    <s v="Upto 5k"/>
    <n v="3622"/>
    <n v="1"/>
    <s v="Y"/>
    <x v="0"/>
    <n v="13"/>
    <x v="3"/>
    <n v="2"/>
    <n v="80"/>
    <n v="3"/>
    <n v="6"/>
    <n v="2"/>
    <n v="4"/>
    <n v="1"/>
    <n v="2"/>
    <d v="2026-04-05T00:00:00"/>
    <x v="2"/>
    <s v="2026"/>
    <x v="3"/>
    <n v="18"/>
    <x v="94"/>
    <n v="6"/>
    <n v="1"/>
  </r>
  <r>
    <s v="RM1246"/>
    <n v="24"/>
    <x v="0"/>
    <x v="1"/>
    <x v="1"/>
    <n v="897"/>
    <x v="3"/>
    <n v="10"/>
    <n v="3"/>
    <x v="1"/>
    <n v="1"/>
    <n v="1746"/>
    <n v="1"/>
    <x v="0"/>
    <n v="59"/>
    <n v="3"/>
    <x v="0"/>
    <x v="3"/>
    <n v="4"/>
    <x v="2"/>
    <n v="2145"/>
    <s v="Upto 5k"/>
    <n v="2097"/>
    <n v="0"/>
    <s v="Y"/>
    <x v="0"/>
    <n v="14"/>
    <x v="3"/>
    <n v="4"/>
    <n v="80"/>
    <n v="1"/>
    <n v="3"/>
    <n v="2"/>
    <n v="3"/>
    <n v="2"/>
    <n v="1"/>
    <d v="2026-04-06T00:00:00"/>
    <x v="37"/>
    <s v="2026"/>
    <x v="3"/>
    <n v="10"/>
    <x v="95"/>
    <n v="4"/>
    <n v="4"/>
  </r>
  <r>
    <s v="RM1408"/>
    <n v="24"/>
    <x v="0"/>
    <x v="1"/>
    <x v="0"/>
    <n v="771"/>
    <x v="0"/>
    <n v="1"/>
    <n v="2"/>
    <x v="0"/>
    <n v="1"/>
    <n v="1981"/>
    <n v="2"/>
    <x v="0"/>
    <n v="45"/>
    <n v="2"/>
    <x v="1"/>
    <x v="6"/>
    <n v="3"/>
    <x v="0"/>
    <n v="4617"/>
    <s v="Upto 5k"/>
    <n v="14120"/>
    <n v="1"/>
    <s v="Y"/>
    <x v="0"/>
    <n v="12"/>
    <x v="3"/>
    <n v="2"/>
    <n v="80"/>
    <n v="0"/>
    <n v="4"/>
    <n v="2"/>
    <n v="2"/>
    <n v="1"/>
    <n v="2"/>
    <d v="2026-04-07T00:00:00"/>
    <x v="4"/>
    <s v="2026"/>
    <x v="3"/>
    <n v="7"/>
    <x v="96"/>
    <n v="2"/>
    <n v="1"/>
  </r>
  <r>
    <s v="RM108"/>
    <n v="25"/>
    <x v="0"/>
    <x v="0"/>
    <x v="0"/>
    <n v="240"/>
    <x v="1"/>
    <n v="5"/>
    <n v="3"/>
    <x v="2"/>
    <n v="1"/>
    <n v="142"/>
    <n v="3"/>
    <x v="0"/>
    <n v="46"/>
    <n v="2"/>
    <x v="1"/>
    <x v="5"/>
    <n v="3"/>
    <x v="0"/>
    <n v="5744"/>
    <s v="5k-10k"/>
    <n v="26959"/>
    <n v="1"/>
    <s v="Y"/>
    <x v="1"/>
    <n v="11"/>
    <x v="3"/>
    <n v="4"/>
    <n v="80"/>
    <n v="0"/>
    <n v="6"/>
    <n v="1"/>
    <n v="3"/>
    <n v="0"/>
    <n v="3"/>
    <d v="2026-04-08T00:00:00"/>
    <x v="13"/>
    <s v="2026"/>
    <x v="3"/>
    <n v="16"/>
    <x v="97"/>
    <n v="14"/>
    <n v="1"/>
  </r>
  <r>
    <s v="RM109"/>
    <n v="25"/>
    <x v="0"/>
    <x v="1"/>
    <x v="0"/>
    <n v="1280"/>
    <x v="0"/>
    <n v="7"/>
    <n v="1"/>
    <x v="1"/>
    <n v="1"/>
    <n v="143"/>
    <n v="4"/>
    <x v="0"/>
    <n v="64"/>
    <n v="2"/>
    <x v="0"/>
    <x v="2"/>
    <n v="4"/>
    <x v="2"/>
    <n v="2889"/>
    <s v="Upto 5k"/>
    <n v="26897"/>
    <n v="1"/>
    <s v="Y"/>
    <x v="0"/>
    <n v="11"/>
    <x v="3"/>
    <n v="3"/>
    <n v="80"/>
    <n v="2"/>
    <n v="2"/>
    <n v="2"/>
    <n v="3"/>
    <n v="2"/>
    <n v="1"/>
    <d v="2026-04-09T00:00:00"/>
    <x v="38"/>
    <s v="2026"/>
    <x v="3"/>
    <n v="0"/>
    <x v="98"/>
    <n v="0"/>
    <n v="0"/>
  </r>
  <r>
    <s v="RM139"/>
    <n v="25"/>
    <x v="0"/>
    <x v="1"/>
    <x v="0"/>
    <n v="959"/>
    <x v="1"/>
    <n v="28"/>
    <n v="3"/>
    <x v="0"/>
    <n v="1"/>
    <n v="183"/>
    <n v="1"/>
    <x v="0"/>
    <n v="41"/>
    <n v="2"/>
    <x v="1"/>
    <x v="5"/>
    <n v="3"/>
    <x v="2"/>
    <n v="8639"/>
    <s v="5k-10k"/>
    <n v="24835"/>
    <n v="2"/>
    <s v="Y"/>
    <x v="0"/>
    <n v="18"/>
    <x v="3"/>
    <n v="4"/>
    <n v="80"/>
    <n v="0"/>
    <n v="6"/>
    <n v="3"/>
    <n v="3"/>
    <n v="2"/>
    <m/>
    <d v="2026-04-10T00:00:00"/>
    <x v="39"/>
    <s v="2026"/>
    <x v="3"/>
    <n v="12"/>
    <x v="99"/>
    <n v="1"/>
    <n v="0"/>
  </r>
  <r>
    <s v="RM256"/>
    <n v="25"/>
    <x v="0"/>
    <x v="1"/>
    <x v="0"/>
    <n v="685"/>
    <x v="0"/>
    <n v="1"/>
    <n v="3"/>
    <x v="0"/>
    <n v="1"/>
    <n v="350"/>
    <n v="1"/>
    <x v="1"/>
    <n v="62"/>
    <n v="3"/>
    <x v="1"/>
    <x v="4"/>
    <n v="3"/>
    <x v="2"/>
    <n v="4898"/>
    <s v="Upto 5k"/>
    <n v="7505"/>
    <n v="0"/>
    <s v="Y"/>
    <x v="0"/>
    <n v="12"/>
    <x v="3"/>
    <n v="4"/>
    <n v="80"/>
    <n v="2"/>
    <n v="5"/>
    <n v="3"/>
    <n v="3"/>
    <n v="1"/>
    <m/>
    <d v="2026-04-11T00:00:00"/>
    <x v="40"/>
    <s v="2026"/>
    <x v="3"/>
    <n v="4"/>
    <x v="100"/>
    <n v="2"/>
    <n v="0"/>
  </r>
  <r>
    <s v="RM268"/>
    <n v="25"/>
    <x v="0"/>
    <x v="1"/>
    <x v="2"/>
    <n v="675"/>
    <x v="0"/>
    <n v="5"/>
    <n v="2"/>
    <x v="0"/>
    <n v="1"/>
    <n v="369"/>
    <n v="2"/>
    <x v="0"/>
    <n v="85"/>
    <n v="4"/>
    <x v="1"/>
    <x v="6"/>
    <n v="1"/>
    <x v="1"/>
    <n v="4000"/>
    <s v="Upto 5k"/>
    <n v="18384"/>
    <n v="1"/>
    <s v="Y"/>
    <x v="0"/>
    <n v="12"/>
    <x v="3"/>
    <n v="4"/>
    <n v="80"/>
    <n v="2"/>
    <n v="6"/>
    <n v="2"/>
    <n v="3"/>
    <n v="1"/>
    <n v="5"/>
    <d v="2026-04-12T00:00:00"/>
    <x v="12"/>
    <s v="2026"/>
    <x v="3"/>
    <n v="8"/>
    <x v="101"/>
    <n v="3"/>
    <n v="0"/>
  </r>
  <r>
    <s v="RM398"/>
    <n v="25"/>
    <x v="0"/>
    <x v="0"/>
    <x v="0"/>
    <n v="891"/>
    <x v="1"/>
    <n v="4"/>
    <n v="2"/>
    <x v="0"/>
    <n v="1"/>
    <n v="527"/>
    <n v="2"/>
    <x v="1"/>
    <n v="99"/>
    <n v="2"/>
    <x v="1"/>
    <x v="5"/>
    <n v="4"/>
    <x v="0"/>
    <n v="4487"/>
    <s v="Upto 5k"/>
    <n v="12090"/>
    <n v="1"/>
    <s v="Y"/>
    <x v="1"/>
    <n v="11"/>
    <x v="3"/>
    <n v="2"/>
    <n v="80"/>
    <n v="0"/>
    <n v="5"/>
    <n v="3"/>
    <n v="3"/>
    <n v="1"/>
    <n v="3"/>
    <d v="2026-04-13T00:00:00"/>
    <x v="22"/>
    <s v="2026"/>
    <x v="3"/>
    <n v="3"/>
    <x v="102"/>
    <n v="2"/>
    <n v="2"/>
  </r>
  <r>
    <s v="RM406"/>
    <n v="25"/>
    <x v="0"/>
    <x v="0"/>
    <x v="0"/>
    <n v="688"/>
    <x v="0"/>
    <n v="3"/>
    <n v="3"/>
    <x v="1"/>
    <n v="1"/>
    <n v="538"/>
    <n v="1"/>
    <x v="0"/>
    <n v="91"/>
    <n v="3"/>
    <x v="0"/>
    <x v="0"/>
    <n v="1"/>
    <x v="2"/>
    <n v="4031"/>
    <s v="Upto 5k"/>
    <n v="9396"/>
    <n v="5"/>
    <s v="Y"/>
    <x v="0"/>
    <n v="13"/>
    <x v="3"/>
    <n v="3"/>
    <n v="80"/>
    <n v="1"/>
    <n v="6"/>
    <n v="5"/>
    <n v="3"/>
    <n v="0"/>
    <m/>
    <d v="2026-04-14T00:00:00"/>
    <x v="11"/>
    <s v="2026"/>
    <x v="3"/>
    <n v="33"/>
    <x v="103"/>
    <n v="4"/>
    <n v="3"/>
  </r>
  <r>
    <s v="RM479"/>
    <n v="25"/>
    <x v="0"/>
    <x v="1"/>
    <x v="0"/>
    <n v="622"/>
    <x v="1"/>
    <n v="13"/>
    <n v="1"/>
    <x v="1"/>
    <n v="1"/>
    <n v="645"/>
    <n v="2"/>
    <x v="0"/>
    <n v="40"/>
    <n v="3"/>
    <x v="0"/>
    <x v="1"/>
    <n v="3"/>
    <x v="2"/>
    <n v="2096"/>
    <s v="Upto 5k"/>
    <n v="26376"/>
    <n v="1"/>
    <s v="Y"/>
    <x v="0"/>
    <n v="11"/>
    <x v="3"/>
    <n v="3"/>
    <n v="80"/>
    <n v="0"/>
    <n v="7"/>
    <n v="1"/>
    <n v="3"/>
    <n v="0"/>
    <n v="6"/>
    <d v="2026-04-15T00:00:00"/>
    <x v="36"/>
    <s v="2026"/>
    <x v="3"/>
    <n v="9"/>
    <x v="104"/>
    <n v="0"/>
    <n v="0"/>
  </r>
  <r>
    <s v="RM518"/>
    <n v="25"/>
    <x v="0"/>
    <x v="1"/>
    <x v="0"/>
    <n v="810"/>
    <x v="1"/>
    <n v="8"/>
    <n v="3"/>
    <x v="0"/>
    <n v="1"/>
    <n v="707"/>
    <n v="4"/>
    <x v="0"/>
    <n v="57"/>
    <n v="4"/>
    <x v="1"/>
    <x v="5"/>
    <n v="2"/>
    <x v="2"/>
    <n v="4851"/>
    <s v="Upto 5k"/>
    <n v="15678"/>
    <n v="0"/>
    <s v="Y"/>
    <x v="0"/>
    <n v="22"/>
    <x v="3"/>
    <n v="3"/>
    <n v="80"/>
    <n v="1"/>
    <n v="4"/>
    <n v="4"/>
    <n v="3"/>
    <n v="1"/>
    <n v="2"/>
    <d v="2026-04-16T00:00:00"/>
    <x v="22"/>
    <s v="2026"/>
    <x v="3"/>
    <n v="29"/>
    <x v="105"/>
    <n v="3"/>
    <n v="3"/>
  </r>
  <r>
    <s v="RM564"/>
    <n v="25"/>
    <x v="0"/>
    <x v="1"/>
    <x v="0"/>
    <n v="883"/>
    <x v="1"/>
    <n v="26"/>
    <n v="1"/>
    <x v="1"/>
    <n v="1"/>
    <n v="781"/>
    <n v="3"/>
    <x v="1"/>
    <n v="32"/>
    <n v="3"/>
    <x v="1"/>
    <x v="5"/>
    <n v="4"/>
    <x v="0"/>
    <n v="6180"/>
    <s v="5k-10k"/>
    <n v="22807"/>
    <n v="1"/>
    <s v="Y"/>
    <x v="0"/>
    <n v="23"/>
    <x v="3"/>
    <n v="2"/>
    <n v="80"/>
    <n v="0"/>
    <n v="6"/>
    <n v="5"/>
    <n v="2"/>
    <n v="1"/>
    <n v="4"/>
    <d v="2026-04-17T00:00:00"/>
    <x v="39"/>
    <s v="2026"/>
    <x v="3"/>
    <n v="18"/>
    <x v="106"/>
    <n v="7"/>
    <n v="7"/>
  </r>
  <r>
    <s v="RM619"/>
    <n v="25"/>
    <x v="0"/>
    <x v="1"/>
    <x v="0"/>
    <n v="180"/>
    <x v="0"/>
    <n v="2"/>
    <n v="1"/>
    <x v="1"/>
    <n v="1"/>
    <n v="854"/>
    <n v="1"/>
    <x v="0"/>
    <n v="65"/>
    <n v="4"/>
    <x v="0"/>
    <x v="2"/>
    <n v="1"/>
    <x v="0"/>
    <n v="3424"/>
    <s v="Upto 5k"/>
    <n v="21632"/>
    <n v="7"/>
    <s v="Y"/>
    <x v="0"/>
    <n v="13"/>
    <x v="3"/>
    <n v="3"/>
    <n v="80"/>
    <n v="0"/>
    <n v="6"/>
    <n v="3"/>
    <n v="2"/>
    <n v="0"/>
    <n v="1"/>
    <d v="2026-04-18T00:00:00"/>
    <x v="38"/>
    <s v="2026"/>
    <x v="3"/>
    <n v="1"/>
    <x v="104"/>
    <n v="0"/>
    <n v="0"/>
  </r>
  <r>
    <s v="RM635"/>
    <n v="25"/>
    <x v="0"/>
    <x v="0"/>
    <x v="0"/>
    <n v="141"/>
    <x v="1"/>
    <n v="3"/>
    <n v="1"/>
    <x v="4"/>
    <n v="1"/>
    <n v="879"/>
    <n v="3"/>
    <x v="0"/>
    <n v="98"/>
    <n v="3"/>
    <x v="1"/>
    <x v="5"/>
    <n v="1"/>
    <x v="2"/>
    <n v="4194"/>
    <s v="Upto 5k"/>
    <n v="14363"/>
    <n v="1"/>
    <s v="Y"/>
    <x v="1"/>
    <n v="18"/>
    <x v="3"/>
    <n v="4"/>
    <n v="80"/>
    <n v="0"/>
    <n v="5"/>
    <n v="3"/>
    <n v="3"/>
    <n v="0"/>
    <n v="3"/>
    <d v="2026-04-19T00:00:00"/>
    <x v="28"/>
    <s v="2026"/>
    <x v="3"/>
    <n v="25"/>
    <x v="107"/>
    <n v="5"/>
    <n v="0"/>
  </r>
  <r>
    <s v="RM639"/>
    <n v="25"/>
    <x v="0"/>
    <x v="1"/>
    <x v="0"/>
    <n v="583"/>
    <x v="1"/>
    <n v="4"/>
    <n v="1"/>
    <x v="2"/>
    <n v="1"/>
    <n v="885"/>
    <n v="3"/>
    <x v="0"/>
    <n v="87"/>
    <n v="2"/>
    <x v="1"/>
    <x v="5"/>
    <n v="1"/>
    <x v="2"/>
    <n v="4256"/>
    <s v="Upto 5k"/>
    <n v="18154"/>
    <n v="1"/>
    <s v="Y"/>
    <x v="0"/>
    <n v="12"/>
    <x v="3"/>
    <n v="1"/>
    <n v="80"/>
    <n v="0"/>
    <n v="5"/>
    <n v="1"/>
    <n v="4"/>
    <n v="0"/>
    <n v="3"/>
    <d v="2026-04-20T00:00:00"/>
    <x v="27"/>
    <s v="2026"/>
    <x v="3"/>
    <n v="12"/>
    <x v="108"/>
    <n v="6"/>
    <n v="4"/>
  </r>
  <r>
    <s v="RM684"/>
    <n v="25"/>
    <x v="0"/>
    <x v="0"/>
    <x v="0"/>
    <n v="867"/>
    <x v="1"/>
    <n v="19"/>
    <n v="2"/>
    <x v="2"/>
    <n v="1"/>
    <n v="952"/>
    <n v="3"/>
    <x v="0"/>
    <n v="36"/>
    <n v="2"/>
    <x v="0"/>
    <x v="1"/>
    <n v="2"/>
    <x v="2"/>
    <n v="2413"/>
    <s v="Upto 5k"/>
    <n v="18798"/>
    <n v="1"/>
    <s v="Y"/>
    <x v="1"/>
    <n v="18"/>
    <x v="3"/>
    <n v="3"/>
    <n v="80"/>
    <n v="3"/>
    <n v="1"/>
    <n v="2"/>
    <n v="3"/>
    <n v="0"/>
    <n v="0"/>
    <d v="2026-04-21T00:00:00"/>
    <x v="37"/>
    <s v="2026"/>
    <x v="3"/>
    <n v="17"/>
    <x v="109"/>
    <n v="1"/>
    <n v="0"/>
  </r>
  <r>
    <s v="RM797"/>
    <n v="25"/>
    <x v="0"/>
    <x v="0"/>
    <x v="0"/>
    <n v="1219"/>
    <x v="0"/>
    <n v="4"/>
    <n v="1"/>
    <x v="3"/>
    <n v="1"/>
    <n v="1106"/>
    <n v="4"/>
    <x v="0"/>
    <n v="32"/>
    <n v="3"/>
    <x v="0"/>
    <x v="0"/>
    <n v="4"/>
    <x v="2"/>
    <n v="3691"/>
    <s v="Upto 5k"/>
    <n v="4605"/>
    <n v="1"/>
    <s v="Y"/>
    <x v="1"/>
    <n v="15"/>
    <x v="3"/>
    <n v="2"/>
    <n v="80"/>
    <n v="1"/>
    <n v="7"/>
    <n v="3"/>
    <n v="4"/>
    <n v="5"/>
    <n v="6"/>
    <d v="2026-04-22T00:00:00"/>
    <x v="40"/>
    <s v="2026"/>
    <x v="3"/>
    <n v="1"/>
    <x v="110"/>
    <n v="0"/>
    <n v="0"/>
  </r>
  <r>
    <s v="RM886"/>
    <n v="25"/>
    <x v="0"/>
    <x v="1"/>
    <x v="0"/>
    <n v="1356"/>
    <x v="1"/>
    <n v="10"/>
    <n v="4"/>
    <x v="0"/>
    <n v="1"/>
    <n v="1240"/>
    <n v="3"/>
    <x v="0"/>
    <n v="57"/>
    <n v="3"/>
    <x v="1"/>
    <x v="5"/>
    <n v="4"/>
    <x v="0"/>
    <n v="4950"/>
    <s v="Upto 5k"/>
    <n v="20623"/>
    <n v="0"/>
    <s v="Y"/>
    <x v="0"/>
    <n v="14"/>
    <x v="3"/>
    <n v="2"/>
    <n v="80"/>
    <n v="0"/>
    <n v="5"/>
    <n v="4"/>
    <n v="3"/>
    <n v="1"/>
    <n v="1"/>
    <d v="2026-04-23T00:00:00"/>
    <x v="30"/>
    <s v="2026"/>
    <x v="3"/>
    <n v="18"/>
    <x v="111"/>
    <n v="7"/>
    <n v="1"/>
  </r>
  <r>
    <s v="RM912"/>
    <n v="25"/>
    <x v="0"/>
    <x v="0"/>
    <x v="1"/>
    <n v="599"/>
    <x v="1"/>
    <n v="24"/>
    <n v="1"/>
    <x v="0"/>
    <n v="1"/>
    <n v="1273"/>
    <n v="3"/>
    <x v="0"/>
    <n v="73"/>
    <n v="1"/>
    <x v="0"/>
    <x v="1"/>
    <n v="4"/>
    <x v="0"/>
    <n v="1118"/>
    <s v="Upto 5k"/>
    <n v="8040"/>
    <n v="1"/>
    <s v="Y"/>
    <x v="1"/>
    <n v="14"/>
    <x v="3"/>
    <n v="4"/>
    <n v="80"/>
    <n v="0"/>
    <n v="1"/>
    <n v="4"/>
    <n v="3"/>
    <n v="1"/>
    <n v="0"/>
    <d v="2026-04-24T00:00:00"/>
    <x v="11"/>
    <s v="2026"/>
    <x v="3"/>
    <n v="35"/>
    <x v="112"/>
    <n v="16"/>
    <n v="13"/>
  </r>
  <r>
    <s v="RM935"/>
    <n v="25"/>
    <x v="0"/>
    <x v="1"/>
    <x v="0"/>
    <n v="266"/>
    <x v="0"/>
    <n v="1"/>
    <n v="3"/>
    <x v="1"/>
    <n v="1"/>
    <n v="1303"/>
    <n v="4"/>
    <x v="1"/>
    <n v="40"/>
    <n v="3"/>
    <x v="0"/>
    <x v="2"/>
    <n v="2"/>
    <x v="0"/>
    <n v="2096"/>
    <s v="Upto 5k"/>
    <n v="18830"/>
    <n v="1"/>
    <s v="Y"/>
    <x v="0"/>
    <n v="18"/>
    <x v="3"/>
    <n v="4"/>
    <n v="80"/>
    <n v="0"/>
    <n v="2"/>
    <n v="3"/>
    <n v="2"/>
    <n v="2"/>
    <n v="1"/>
    <d v="2026-04-25T00:00:00"/>
    <x v="37"/>
    <s v="2026"/>
    <x v="3"/>
    <n v="9"/>
    <x v="113"/>
    <n v="4"/>
    <n v="3"/>
  </r>
  <r>
    <s v="RM966"/>
    <n v="25"/>
    <x v="0"/>
    <x v="1"/>
    <x v="0"/>
    <n v="882"/>
    <x v="0"/>
    <n v="19"/>
    <n v="1"/>
    <x v="1"/>
    <n v="1"/>
    <n v="1358"/>
    <n v="4"/>
    <x v="0"/>
    <n v="67"/>
    <n v="3"/>
    <x v="0"/>
    <x v="0"/>
    <n v="4"/>
    <x v="2"/>
    <n v="3669"/>
    <s v="Upto 5k"/>
    <n v="9075"/>
    <n v="3"/>
    <s v="Y"/>
    <x v="0"/>
    <n v="11"/>
    <x v="3"/>
    <n v="3"/>
    <n v="80"/>
    <n v="3"/>
    <n v="7"/>
    <n v="6"/>
    <n v="2"/>
    <n v="1"/>
    <n v="2"/>
    <d v="2026-04-26T00:00:00"/>
    <x v="27"/>
    <s v="2026"/>
    <x v="3"/>
    <n v="10"/>
    <x v="114"/>
    <n v="9"/>
    <n v="6"/>
  </r>
  <r>
    <s v="RM994"/>
    <n v="25"/>
    <x v="0"/>
    <x v="1"/>
    <x v="0"/>
    <n v="1372"/>
    <x v="1"/>
    <n v="18"/>
    <n v="1"/>
    <x v="0"/>
    <n v="1"/>
    <n v="1399"/>
    <n v="1"/>
    <x v="0"/>
    <n v="93"/>
    <n v="4"/>
    <x v="1"/>
    <x v="5"/>
    <n v="3"/>
    <x v="2"/>
    <n v="6232"/>
    <s v="5k-10k"/>
    <n v="12477"/>
    <n v="2"/>
    <s v="Y"/>
    <x v="0"/>
    <n v="11"/>
    <x v="3"/>
    <n v="2"/>
    <n v="80"/>
    <n v="0"/>
    <n v="6"/>
    <n v="3"/>
    <n v="2"/>
    <n v="1"/>
    <n v="2"/>
    <d v="2026-04-27T00:00:00"/>
    <x v="27"/>
    <s v="2026"/>
    <x v="3"/>
    <n v="11"/>
    <x v="115"/>
    <n v="1"/>
    <n v="0"/>
  </r>
  <r>
    <s v="RM1004"/>
    <n v="25"/>
    <x v="0"/>
    <x v="1"/>
    <x v="0"/>
    <n v="949"/>
    <x v="0"/>
    <n v="1"/>
    <n v="3"/>
    <x v="3"/>
    <n v="1"/>
    <n v="1415"/>
    <n v="1"/>
    <x v="0"/>
    <n v="81"/>
    <n v="3"/>
    <x v="0"/>
    <x v="0"/>
    <n v="4"/>
    <x v="2"/>
    <n v="3229"/>
    <s v="Upto 5k"/>
    <n v="4910"/>
    <n v="4"/>
    <s v="Y"/>
    <x v="0"/>
    <n v="11"/>
    <x v="3"/>
    <n v="2"/>
    <n v="80"/>
    <n v="1"/>
    <n v="7"/>
    <n v="2"/>
    <n v="2"/>
    <n v="0"/>
    <n v="2"/>
    <d v="2026-04-28T00:00:00"/>
    <x v="20"/>
    <s v="2026"/>
    <x v="3"/>
    <n v="19"/>
    <x v="116"/>
    <n v="15"/>
    <n v="12"/>
  </r>
  <r>
    <s v="RM1022"/>
    <n v="25"/>
    <x v="0"/>
    <x v="0"/>
    <x v="0"/>
    <n v="383"/>
    <x v="1"/>
    <n v="9"/>
    <n v="2"/>
    <x v="0"/>
    <n v="1"/>
    <n v="1439"/>
    <n v="1"/>
    <x v="0"/>
    <n v="68"/>
    <n v="2"/>
    <x v="0"/>
    <x v="1"/>
    <n v="1"/>
    <x v="2"/>
    <n v="4400"/>
    <s v="Upto 5k"/>
    <n v="15182"/>
    <n v="3"/>
    <s v="Y"/>
    <x v="0"/>
    <n v="12"/>
    <x v="3"/>
    <n v="1"/>
    <n v="80"/>
    <n v="0"/>
    <n v="6"/>
    <n v="2"/>
    <n v="3"/>
    <n v="2"/>
    <n v="2"/>
    <d v="2026-04-29T00:00:00"/>
    <x v="38"/>
    <s v="2026"/>
    <x v="3"/>
    <n v="0"/>
    <x v="117"/>
    <n v="0"/>
    <n v="0"/>
  </r>
  <r>
    <s v="RM1175"/>
    <n v="25"/>
    <x v="0"/>
    <x v="1"/>
    <x v="1"/>
    <n v="772"/>
    <x v="0"/>
    <n v="2"/>
    <n v="1"/>
    <x v="0"/>
    <n v="1"/>
    <n v="1653"/>
    <n v="4"/>
    <x v="0"/>
    <n v="77"/>
    <n v="4"/>
    <x v="1"/>
    <x v="4"/>
    <n v="3"/>
    <x v="1"/>
    <n v="5206"/>
    <s v="5k-10k"/>
    <n v="4973"/>
    <n v="1"/>
    <s v="Y"/>
    <x v="0"/>
    <n v="17"/>
    <x v="3"/>
    <n v="3"/>
    <n v="80"/>
    <n v="2"/>
    <n v="7"/>
    <n v="6"/>
    <n v="3"/>
    <n v="0"/>
    <n v="7"/>
    <d v="2026-04-30T00:00:00"/>
    <x v="36"/>
    <s v="2026"/>
    <x v="3"/>
    <n v="14"/>
    <x v="118"/>
    <n v="12"/>
    <n v="3"/>
  </r>
  <r>
    <s v="RM1412"/>
    <n v="25"/>
    <x v="0"/>
    <x v="1"/>
    <x v="0"/>
    <n v="309"/>
    <x v="3"/>
    <n v="2"/>
    <n v="3"/>
    <x v="5"/>
    <n v="1"/>
    <n v="1987"/>
    <n v="3"/>
    <x v="1"/>
    <n v="82"/>
    <n v="3"/>
    <x v="0"/>
    <x v="3"/>
    <n v="2"/>
    <x v="2"/>
    <n v="2187"/>
    <s v="Upto 5k"/>
    <n v="19655"/>
    <n v="4"/>
    <s v="Y"/>
    <x v="0"/>
    <n v="14"/>
    <x v="3"/>
    <n v="3"/>
    <n v="80"/>
    <n v="0"/>
    <n v="6"/>
    <n v="3"/>
    <n v="3"/>
    <n v="1"/>
    <n v="2"/>
    <d v="2026-05-01T00:00:00"/>
    <x v="33"/>
    <s v="2026"/>
    <x v="4"/>
    <n v="5"/>
    <x v="119"/>
    <n v="4"/>
    <n v="3"/>
  </r>
  <r>
    <s v="RM1414"/>
    <n v="25"/>
    <x v="0"/>
    <x v="0"/>
    <x v="0"/>
    <n v="977"/>
    <x v="0"/>
    <n v="2"/>
    <n v="1"/>
    <x v="4"/>
    <n v="1"/>
    <n v="1992"/>
    <n v="4"/>
    <x v="0"/>
    <n v="57"/>
    <n v="3"/>
    <x v="0"/>
    <x v="0"/>
    <n v="3"/>
    <x v="1"/>
    <n v="3977"/>
    <s v="Upto 5k"/>
    <n v="7298"/>
    <n v="6"/>
    <s v="Y"/>
    <x v="1"/>
    <n v="19"/>
    <x v="3"/>
    <n v="3"/>
    <n v="80"/>
    <n v="1"/>
    <n v="7"/>
    <n v="2"/>
    <n v="2"/>
    <n v="0"/>
    <n v="2"/>
    <d v="2026-05-02T00:00:00"/>
    <x v="6"/>
    <s v="2026"/>
    <x v="4"/>
    <n v="4"/>
    <x v="120"/>
    <n v="0"/>
    <n v="0"/>
  </r>
  <r>
    <s v="RM1434"/>
    <n v="25"/>
    <x v="0"/>
    <x v="0"/>
    <x v="0"/>
    <n v="1382"/>
    <x v="1"/>
    <n v="8"/>
    <n v="2"/>
    <x v="4"/>
    <n v="1"/>
    <n v="2018"/>
    <n v="1"/>
    <x v="1"/>
    <n v="85"/>
    <n v="3"/>
    <x v="1"/>
    <x v="5"/>
    <n v="3"/>
    <x v="1"/>
    <n v="4907"/>
    <s v="Upto 5k"/>
    <n v="13684"/>
    <n v="0"/>
    <s v="Y"/>
    <x v="1"/>
    <n v="22"/>
    <x v="3"/>
    <n v="2"/>
    <n v="80"/>
    <n v="1"/>
    <n v="6"/>
    <n v="3"/>
    <n v="2"/>
    <n v="0"/>
    <n v="4"/>
    <d v="2026-05-03T00:00:00"/>
    <x v="4"/>
    <s v="2026"/>
    <x v="4"/>
    <n v="5"/>
    <x v="121"/>
    <n v="0"/>
    <n v="0"/>
  </r>
  <r>
    <s v="RM043"/>
    <n v="26"/>
    <x v="1"/>
    <x v="0"/>
    <x v="0"/>
    <n v="1357"/>
    <x v="0"/>
    <n v="25"/>
    <n v="3"/>
    <x v="0"/>
    <n v="1"/>
    <n v="55"/>
    <n v="1"/>
    <x v="0"/>
    <n v="48"/>
    <n v="1"/>
    <x v="0"/>
    <x v="0"/>
    <n v="3"/>
    <x v="0"/>
    <n v="2293"/>
    <s v="Upto 5k"/>
    <n v="10558"/>
    <n v="1"/>
    <s v="Y"/>
    <x v="0"/>
    <n v="12"/>
    <x v="3"/>
    <n v="3"/>
    <n v="80"/>
    <n v="0"/>
    <n v="1"/>
    <n v="2"/>
    <n v="2"/>
    <n v="0"/>
    <n v="1"/>
    <d v="2026-05-04T00:00:00"/>
    <x v="19"/>
    <s v="2026"/>
    <x v="4"/>
    <n v="5"/>
    <x v="122"/>
    <n v="3"/>
    <n v="0"/>
  </r>
  <r>
    <s v="RM055"/>
    <n v="26"/>
    <x v="1"/>
    <x v="0"/>
    <x v="0"/>
    <n v="1443"/>
    <x v="1"/>
    <n v="23"/>
    <n v="3"/>
    <x v="2"/>
    <n v="1"/>
    <n v="72"/>
    <n v="3"/>
    <x v="1"/>
    <n v="47"/>
    <n v="2"/>
    <x v="1"/>
    <x v="5"/>
    <n v="4"/>
    <x v="2"/>
    <n v="4157"/>
    <s v="Upto 5k"/>
    <n v="21436"/>
    <n v="7"/>
    <s v="Y"/>
    <x v="1"/>
    <n v="19"/>
    <x v="3"/>
    <n v="3"/>
    <n v="80"/>
    <n v="1"/>
    <n v="5"/>
    <n v="2"/>
    <n v="2"/>
    <n v="0"/>
    <n v="0"/>
    <d v="2026-05-05T00:00:00"/>
    <x v="25"/>
    <s v="2026"/>
    <x v="4"/>
    <n v="1"/>
    <x v="123"/>
    <n v="0"/>
    <n v="0"/>
  </r>
  <r>
    <s v="RM126"/>
    <n v="26"/>
    <x v="1"/>
    <x v="1"/>
    <x v="0"/>
    <n v="841"/>
    <x v="0"/>
    <n v="6"/>
    <n v="3"/>
    <x v="4"/>
    <n v="1"/>
    <n v="164"/>
    <n v="3"/>
    <x v="1"/>
    <n v="46"/>
    <n v="2"/>
    <x v="0"/>
    <x v="2"/>
    <n v="2"/>
    <x v="2"/>
    <n v="2368"/>
    <s v="Upto 5k"/>
    <n v="23300"/>
    <n v="1"/>
    <s v="Y"/>
    <x v="0"/>
    <n v="19"/>
    <x v="3"/>
    <n v="3"/>
    <n v="80"/>
    <n v="0"/>
    <n v="5"/>
    <n v="3"/>
    <n v="2"/>
    <n v="4"/>
    <n v="3"/>
    <d v="2026-05-06T00:00:00"/>
    <x v="35"/>
    <s v="2026"/>
    <x v="4"/>
    <n v="15"/>
    <x v="124"/>
    <n v="9"/>
    <n v="0"/>
  </r>
  <r>
    <s v="RM135"/>
    <n v="26"/>
    <x v="1"/>
    <x v="1"/>
    <x v="0"/>
    <n v="1355"/>
    <x v="3"/>
    <n v="25"/>
    <n v="1"/>
    <x v="0"/>
    <n v="1"/>
    <n v="177"/>
    <n v="3"/>
    <x v="1"/>
    <n v="61"/>
    <n v="3"/>
    <x v="0"/>
    <x v="3"/>
    <n v="3"/>
    <x v="2"/>
    <n v="2942"/>
    <s v="Upto 5k"/>
    <n v="8916"/>
    <n v="1"/>
    <s v="Y"/>
    <x v="0"/>
    <n v="23"/>
    <x v="3"/>
    <n v="4"/>
    <n v="80"/>
    <n v="1"/>
    <n v="8"/>
    <n v="3"/>
    <n v="3"/>
    <n v="5"/>
    <n v="7"/>
    <d v="2026-05-07T00:00:00"/>
    <x v="15"/>
    <s v="2026"/>
    <x v="4"/>
    <n v="12"/>
    <x v="125"/>
    <n v="0"/>
    <n v="0"/>
  </r>
  <r>
    <s v="RM279"/>
    <n v="26"/>
    <x v="1"/>
    <x v="1"/>
    <x v="1"/>
    <n v="1479"/>
    <x v="0"/>
    <n v="1"/>
    <n v="3"/>
    <x v="0"/>
    <n v="1"/>
    <n v="384"/>
    <n v="3"/>
    <x v="1"/>
    <n v="84"/>
    <n v="3"/>
    <x v="1"/>
    <x v="4"/>
    <n v="2"/>
    <x v="1"/>
    <n v="6397"/>
    <s v="5k-10k"/>
    <n v="26767"/>
    <n v="1"/>
    <s v="Y"/>
    <x v="0"/>
    <n v="20"/>
    <x v="3"/>
    <n v="1"/>
    <n v="80"/>
    <n v="1"/>
    <n v="6"/>
    <n v="6"/>
    <n v="1"/>
    <n v="1"/>
    <n v="4"/>
    <d v="2026-05-08T00:00:00"/>
    <x v="13"/>
    <s v="2026"/>
    <x v="4"/>
    <n v="7"/>
    <x v="126"/>
    <n v="6"/>
    <n v="3"/>
  </r>
  <r>
    <s v="RM285"/>
    <n v="26"/>
    <x v="1"/>
    <x v="0"/>
    <x v="1"/>
    <n v="496"/>
    <x v="0"/>
    <n v="11"/>
    <n v="2"/>
    <x v="1"/>
    <n v="1"/>
    <n v="390"/>
    <n v="1"/>
    <x v="0"/>
    <n v="60"/>
    <n v="3"/>
    <x v="1"/>
    <x v="6"/>
    <n v="1"/>
    <x v="2"/>
    <n v="4741"/>
    <s v="Upto 5k"/>
    <n v="22722"/>
    <n v="1"/>
    <s v="Y"/>
    <x v="1"/>
    <n v="13"/>
    <x v="3"/>
    <n v="3"/>
    <n v="80"/>
    <n v="1"/>
    <n v="5"/>
    <n v="3"/>
    <n v="3"/>
    <n v="3"/>
    <n v="3"/>
    <d v="2026-05-09T00:00:00"/>
    <x v="6"/>
    <s v="2026"/>
    <x v="4"/>
    <n v="4"/>
    <x v="127"/>
    <n v="3"/>
    <n v="1"/>
  </r>
  <r>
    <s v="RM289"/>
    <n v="26"/>
    <x v="1"/>
    <x v="0"/>
    <x v="0"/>
    <n v="1449"/>
    <x v="0"/>
    <n v="16"/>
    <n v="4"/>
    <x v="1"/>
    <n v="1"/>
    <n v="394"/>
    <n v="1"/>
    <x v="0"/>
    <n v="45"/>
    <n v="3"/>
    <x v="0"/>
    <x v="0"/>
    <n v="2"/>
    <x v="1"/>
    <n v="2373"/>
    <s v="Upto 5k"/>
    <n v="14180"/>
    <n v="2"/>
    <s v="Y"/>
    <x v="1"/>
    <n v="13"/>
    <x v="3"/>
    <n v="4"/>
    <n v="80"/>
    <n v="1"/>
    <n v="5"/>
    <n v="2"/>
    <n v="3"/>
    <n v="0"/>
    <n v="2"/>
    <d v="2026-05-10T00:00:00"/>
    <x v="5"/>
    <s v="2026"/>
    <x v="4"/>
    <n v="0"/>
    <x v="128"/>
    <n v="0"/>
    <n v="0"/>
  </r>
  <r>
    <s v="RM294"/>
    <n v="26"/>
    <x v="1"/>
    <x v="0"/>
    <x v="0"/>
    <n v="950"/>
    <x v="1"/>
    <n v="4"/>
    <n v="4"/>
    <x v="2"/>
    <n v="1"/>
    <n v="401"/>
    <n v="4"/>
    <x v="0"/>
    <n v="48"/>
    <n v="2"/>
    <x v="1"/>
    <x v="5"/>
    <n v="4"/>
    <x v="0"/>
    <n v="5828"/>
    <s v="5k-10k"/>
    <n v="8450"/>
    <n v="1"/>
    <s v="Y"/>
    <x v="1"/>
    <n v="12"/>
    <x v="3"/>
    <n v="2"/>
    <n v="80"/>
    <n v="0"/>
    <n v="8"/>
    <n v="0"/>
    <n v="3"/>
    <n v="7"/>
    <n v="4"/>
    <d v="2026-05-11T00:00:00"/>
    <x v="8"/>
    <s v="2026"/>
    <x v="4"/>
    <n v="0"/>
    <x v="129"/>
    <n v="0"/>
    <n v="0"/>
  </r>
  <r>
    <s v="RM356"/>
    <n v="26"/>
    <x v="1"/>
    <x v="1"/>
    <x v="0"/>
    <n v="933"/>
    <x v="1"/>
    <n v="1"/>
    <n v="3"/>
    <x v="0"/>
    <n v="1"/>
    <n v="476"/>
    <n v="3"/>
    <x v="0"/>
    <n v="57"/>
    <n v="3"/>
    <x v="1"/>
    <x v="5"/>
    <n v="3"/>
    <x v="2"/>
    <n v="5296"/>
    <s v="5k-10k"/>
    <n v="20156"/>
    <n v="1"/>
    <s v="Y"/>
    <x v="0"/>
    <n v="17"/>
    <x v="3"/>
    <n v="2"/>
    <n v="80"/>
    <n v="1"/>
    <n v="8"/>
    <n v="3"/>
    <n v="3"/>
    <n v="7"/>
    <n v="7"/>
    <d v="2026-05-12T00:00:00"/>
    <x v="8"/>
    <s v="2026"/>
    <x v="4"/>
    <n v="0"/>
    <x v="130"/>
    <n v="0"/>
    <n v="0"/>
  </r>
  <r>
    <s v="RM383"/>
    <n v="26"/>
    <x v="1"/>
    <x v="0"/>
    <x v="1"/>
    <n v="575"/>
    <x v="0"/>
    <n v="3"/>
    <n v="1"/>
    <x v="3"/>
    <n v="1"/>
    <n v="510"/>
    <n v="3"/>
    <x v="0"/>
    <n v="73"/>
    <n v="3"/>
    <x v="0"/>
    <x v="2"/>
    <n v="1"/>
    <x v="0"/>
    <n v="3102"/>
    <s v="Upto 5k"/>
    <n v="6582"/>
    <n v="0"/>
    <s v="Y"/>
    <x v="0"/>
    <n v="22"/>
    <x v="3"/>
    <n v="3"/>
    <n v="80"/>
    <n v="0"/>
    <n v="7"/>
    <n v="2"/>
    <n v="3"/>
    <n v="0"/>
    <n v="4"/>
    <d v="2026-05-13T00:00:00"/>
    <x v="15"/>
    <s v="2026"/>
    <x v="4"/>
    <n v="1"/>
    <x v="131"/>
    <n v="0"/>
    <n v="0"/>
  </r>
  <r>
    <s v="RM419"/>
    <n v="26"/>
    <x v="1"/>
    <x v="1"/>
    <x v="0"/>
    <n v="1349"/>
    <x v="0"/>
    <n v="23"/>
    <n v="3"/>
    <x v="0"/>
    <n v="1"/>
    <n v="560"/>
    <n v="1"/>
    <x v="1"/>
    <n v="90"/>
    <n v="3"/>
    <x v="0"/>
    <x v="2"/>
    <n v="4"/>
    <x v="1"/>
    <n v="2886"/>
    <s v="Upto 5k"/>
    <n v="3032"/>
    <n v="1"/>
    <s v="Y"/>
    <x v="0"/>
    <n v="22"/>
    <x v="3"/>
    <n v="2"/>
    <n v="80"/>
    <n v="2"/>
    <n v="3"/>
    <n v="3"/>
    <n v="1"/>
    <n v="0"/>
    <n v="2"/>
    <d v="2026-05-14T00:00:00"/>
    <x v="9"/>
    <s v="2026"/>
    <x v="4"/>
    <n v="32"/>
    <x v="132"/>
    <n v="6"/>
    <n v="5"/>
  </r>
  <r>
    <s v="RM454"/>
    <n v="26"/>
    <x v="1"/>
    <x v="0"/>
    <x v="1"/>
    <n v="426"/>
    <x v="3"/>
    <n v="17"/>
    <n v="4"/>
    <x v="0"/>
    <n v="1"/>
    <n v="608"/>
    <n v="2"/>
    <x v="1"/>
    <n v="58"/>
    <n v="3"/>
    <x v="0"/>
    <x v="3"/>
    <n v="3"/>
    <x v="1"/>
    <n v="2741"/>
    <s v="Upto 5k"/>
    <n v="22808"/>
    <n v="0"/>
    <s v="Y"/>
    <x v="1"/>
    <n v="11"/>
    <x v="3"/>
    <n v="2"/>
    <n v="80"/>
    <n v="1"/>
    <n v="8"/>
    <n v="2"/>
    <n v="2"/>
    <n v="1"/>
    <n v="0"/>
    <d v="2026-05-15T00:00:00"/>
    <x v="23"/>
    <s v="2026"/>
    <x v="4"/>
    <n v="30"/>
    <x v="133"/>
    <n v="24"/>
    <n v="2"/>
  </r>
  <r>
    <s v="RM461"/>
    <n v="26"/>
    <x v="1"/>
    <x v="1"/>
    <x v="0"/>
    <n v="775"/>
    <x v="1"/>
    <n v="29"/>
    <n v="2"/>
    <x v="1"/>
    <n v="1"/>
    <n v="618"/>
    <n v="1"/>
    <x v="0"/>
    <n v="45"/>
    <n v="3"/>
    <x v="1"/>
    <x v="5"/>
    <n v="3"/>
    <x v="1"/>
    <n v="4306"/>
    <s v="Upto 5k"/>
    <n v="4267"/>
    <n v="5"/>
    <s v="Y"/>
    <x v="0"/>
    <n v="12"/>
    <x v="3"/>
    <n v="1"/>
    <n v="80"/>
    <n v="2"/>
    <n v="8"/>
    <n v="5"/>
    <n v="3"/>
    <n v="0"/>
    <n v="0"/>
    <d v="2026-05-16T00:00:00"/>
    <x v="41"/>
    <s v="2026"/>
    <x v="4"/>
    <n v="13"/>
    <x v="134"/>
    <n v="12"/>
    <n v="2"/>
  </r>
  <r>
    <s v="RM464"/>
    <n v="26"/>
    <x v="1"/>
    <x v="0"/>
    <x v="0"/>
    <n v="471"/>
    <x v="0"/>
    <n v="24"/>
    <n v="3"/>
    <x v="3"/>
    <n v="1"/>
    <n v="622"/>
    <n v="3"/>
    <x v="0"/>
    <n v="66"/>
    <n v="1"/>
    <x v="0"/>
    <x v="0"/>
    <n v="4"/>
    <x v="0"/>
    <n v="2340"/>
    <s v="Upto 5k"/>
    <n v="23213"/>
    <n v="1"/>
    <s v="Y"/>
    <x v="1"/>
    <n v="18"/>
    <x v="3"/>
    <n v="2"/>
    <n v="80"/>
    <n v="0"/>
    <n v="1"/>
    <n v="3"/>
    <n v="1"/>
    <n v="0"/>
    <n v="0"/>
    <d v="2026-05-17T00:00:00"/>
    <x v="4"/>
    <s v="2026"/>
    <x v="4"/>
    <n v="0"/>
    <x v="135"/>
    <n v="0"/>
    <n v="0"/>
  </r>
  <r>
    <s v="RM476"/>
    <n v="26"/>
    <x v="1"/>
    <x v="1"/>
    <x v="0"/>
    <n v="703"/>
    <x v="1"/>
    <n v="28"/>
    <n v="2"/>
    <x v="2"/>
    <n v="1"/>
    <n v="641"/>
    <n v="1"/>
    <x v="0"/>
    <n v="66"/>
    <n v="3"/>
    <x v="1"/>
    <x v="5"/>
    <n v="2"/>
    <x v="2"/>
    <n v="6272"/>
    <s v="5k-10k"/>
    <n v="7428"/>
    <n v="1"/>
    <s v="Y"/>
    <x v="0"/>
    <n v="20"/>
    <x v="3"/>
    <n v="4"/>
    <n v="80"/>
    <n v="2"/>
    <n v="6"/>
    <n v="5"/>
    <n v="4"/>
    <n v="1"/>
    <n v="4"/>
    <d v="2026-05-18T00:00:00"/>
    <x v="22"/>
    <s v="2026"/>
    <x v="4"/>
    <n v="10"/>
    <x v="136"/>
    <n v="5"/>
    <n v="1"/>
  </r>
  <r>
    <s v="RM506"/>
    <n v="26"/>
    <x v="1"/>
    <x v="0"/>
    <x v="0"/>
    <n v="991"/>
    <x v="0"/>
    <n v="6"/>
    <n v="3"/>
    <x v="0"/>
    <n v="1"/>
    <n v="686"/>
    <n v="3"/>
    <x v="1"/>
    <n v="71"/>
    <n v="3"/>
    <x v="0"/>
    <x v="0"/>
    <n v="4"/>
    <x v="2"/>
    <n v="2659"/>
    <s v="Upto 5k"/>
    <n v="17759"/>
    <n v="1"/>
    <s v="Y"/>
    <x v="1"/>
    <n v="13"/>
    <x v="3"/>
    <n v="3"/>
    <n v="80"/>
    <n v="1"/>
    <n v="3"/>
    <n v="2"/>
    <n v="3"/>
    <n v="0"/>
    <n v="2"/>
    <d v="2026-05-19T00:00:00"/>
    <x v="3"/>
    <s v="2026"/>
    <x v="4"/>
    <n v="13"/>
    <x v="137"/>
    <n v="11"/>
    <n v="5"/>
  </r>
  <r>
    <s v="RM572"/>
    <n v="26"/>
    <x v="1"/>
    <x v="1"/>
    <x v="1"/>
    <n v="575"/>
    <x v="0"/>
    <n v="1"/>
    <n v="2"/>
    <x v="0"/>
    <n v="1"/>
    <n v="792"/>
    <n v="1"/>
    <x v="1"/>
    <n v="71"/>
    <n v="1"/>
    <x v="0"/>
    <x v="0"/>
    <n v="4"/>
    <x v="1"/>
    <n v="4364"/>
    <s v="Upto 5k"/>
    <n v="5288"/>
    <n v="3"/>
    <s v="Y"/>
    <x v="0"/>
    <n v="14"/>
    <x v="3"/>
    <n v="1"/>
    <n v="80"/>
    <n v="1"/>
    <n v="5"/>
    <n v="2"/>
    <n v="3"/>
    <n v="2"/>
    <n v="0"/>
    <d v="2026-05-20T00:00:00"/>
    <x v="5"/>
    <s v="2026"/>
    <x v="4"/>
    <n v="0"/>
    <x v="138"/>
    <n v="0"/>
    <n v="0"/>
  </r>
  <r>
    <s v="RM574"/>
    <n v="26"/>
    <x v="1"/>
    <x v="0"/>
    <x v="0"/>
    <n v="1146"/>
    <x v="1"/>
    <n v="8"/>
    <n v="3"/>
    <x v="3"/>
    <n v="1"/>
    <n v="796"/>
    <n v="4"/>
    <x v="0"/>
    <n v="38"/>
    <n v="2"/>
    <x v="1"/>
    <x v="5"/>
    <n v="1"/>
    <x v="0"/>
    <n v="5326"/>
    <s v="5k-10k"/>
    <n v="3064"/>
    <n v="6"/>
    <s v="Y"/>
    <x v="0"/>
    <n v="17"/>
    <x v="3"/>
    <n v="3"/>
    <n v="80"/>
    <n v="0"/>
    <n v="6"/>
    <n v="2"/>
    <n v="2"/>
    <n v="1"/>
    <n v="2"/>
    <d v="2026-05-21T00:00:00"/>
    <x v="29"/>
    <s v="2026"/>
    <x v="4"/>
    <n v="24"/>
    <x v="139"/>
    <n v="23"/>
    <n v="9"/>
  </r>
  <r>
    <s v="RM615"/>
    <n v="26"/>
    <x v="1"/>
    <x v="0"/>
    <x v="1"/>
    <n v="887"/>
    <x v="0"/>
    <n v="5"/>
    <n v="2"/>
    <x v="1"/>
    <n v="1"/>
    <n v="848"/>
    <n v="3"/>
    <x v="1"/>
    <n v="88"/>
    <n v="2"/>
    <x v="0"/>
    <x v="2"/>
    <n v="3"/>
    <x v="2"/>
    <n v="2366"/>
    <s v="Upto 5k"/>
    <n v="20898"/>
    <n v="1"/>
    <s v="Y"/>
    <x v="1"/>
    <n v="14"/>
    <x v="3"/>
    <n v="1"/>
    <n v="80"/>
    <n v="1"/>
    <n v="8"/>
    <n v="2"/>
    <n v="3"/>
    <n v="1"/>
    <n v="7"/>
    <d v="2026-05-22T00:00:00"/>
    <x v="4"/>
    <s v="2026"/>
    <x v="4"/>
    <n v="6"/>
    <x v="140"/>
    <n v="0"/>
    <n v="0"/>
  </r>
  <r>
    <s v="RM686"/>
    <n v="26"/>
    <x v="1"/>
    <x v="1"/>
    <x v="1"/>
    <n v="1283"/>
    <x v="1"/>
    <n v="1"/>
    <n v="3"/>
    <x v="1"/>
    <n v="1"/>
    <n v="956"/>
    <n v="3"/>
    <x v="0"/>
    <n v="52"/>
    <n v="2"/>
    <x v="1"/>
    <x v="5"/>
    <n v="1"/>
    <x v="0"/>
    <n v="4294"/>
    <s v="Upto 5k"/>
    <n v="11148"/>
    <n v="1"/>
    <s v="Y"/>
    <x v="0"/>
    <n v="12"/>
    <x v="3"/>
    <n v="2"/>
    <n v="80"/>
    <n v="0"/>
    <n v="7"/>
    <n v="2"/>
    <n v="3"/>
    <n v="0"/>
    <n v="7"/>
    <d v="2026-05-23T00:00:00"/>
    <x v="5"/>
    <s v="2026"/>
    <x v="4"/>
    <n v="10"/>
    <x v="141"/>
    <n v="6"/>
    <n v="0"/>
  </r>
  <r>
    <s v="RM734"/>
    <n v="26"/>
    <x v="1"/>
    <x v="1"/>
    <x v="0"/>
    <n v="1066"/>
    <x v="0"/>
    <n v="2"/>
    <n v="2"/>
    <x v="1"/>
    <n v="1"/>
    <n v="1018"/>
    <n v="4"/>
    <x v="0"/>
    <n v="32"/>
    <n v="4"/>
    <x v="1"/>
    <x v="4"/>
    <n v="4"/>
    <x v="2"/>
    <n v="5472"/>
    <s v="5k-10k"/>
    <n v="3334"/>
    <n v="1"/>
    <s v="Y"/>
    <x v="0"/>
    <n v="12"/>
    <x v="3"/>
    <n v="2"/>
    <n v="80"/>
    <n v="0"/>
    <n v="8"/>
    <n v="2"/>
    <n v="3"/>
    <n v="1"/>
    <n v="3"/>
    <d v="2026-05-24T00:00:00"/>
    <x v="3"/>
    <s v="2026"/>
    <x v="4"/>
    <n v="11"/>
    <x v="142"/>
    <n v="6"/>
    <n v="4"/>
  </r>
  <r>
    <s v="RM749"/>
    <n v="26"/>
    <x v="1"/>
    <x v="0"/>
    <x v="2"/>
    <n v="265"/>
    <x v="1"/>
    <n v="29"/>
    <n v="2"/>
    <x v="1"/>
    <n v="1"/>
    <n v="1037"/>
    <n v="2"/>
    <x v="0"/>
    <n v="79"/>
    <n v="1"/>
    <x v="1"/>
    <x v="5"/>
    <n v="1"/>
    <x v="0"/>
    <n v="4969"/>
    <s v="Upto 5k"/>
    <n v="21813"/>
    <n v="8"/>
    <s v="Y"/>
    <x v="0"/>
    <n v="18"/>
    <x v="3"/>
    <n v="4"/>
    <n v="80"/>
    <n v="0"/>
    <n v="7"/>
    <n v="6"/>
    <n v="3"/>
    <n v="2"/>
    <n v="2"/>
    <d v="2026-05-25T00:00:00"/>
    <x v="0"/>
    <s v="2026"/>
    <x v="4"/>
    <n v="5"/>
    <x v="143"/>
    <n v="4"/>
    <n v="4"/>
  </r>
  <r>
    <s v="RM763"/>
    <n v="26"/>
    <x v="1"/>
    <x v="0"/>
    <x v="1"/>
    <n v="342"/>
    <x v="0"/>
    <n v="2"/>
    <n v="3"/>
    <x v="0"/>
    <n v="1"/>
    <n v="1053"/>
    <n v="1"/>
    <x v="0"/>
    <n v="57"/>
    <n v="3"/>
    <x v="0"/>
    <x v="2"/>
    <n v="1"/>
    <x v="2"/>
    <n v="2042"/>
    <s v="Upto 5k"/>
    <n v="15346"/>
    <n v="6"/>
    <s v="Y"/>
    <x v="1"/>
    <n v="14"/>
    <x v="3"/>
    <n v="2"/>
    <n v="80"/>
    <n v="1"/>
    <n v="6"/>
    <n v="2"/>
    <n v="3"/>
    <n v="1"/>
    <n v="2"/>
    <d v="2026-05-26T00:00:00"/>
    <x v="7"/>
    <s v="2026"/>
    <x v="4"/>
    <n v="1"/>
    <x v="144"/>
    <n v="1"/>
    <n v="0"/>
  </r>
  <r>
    <s v="RM770"/>
    <n v="26"/>
    <x v="1"/>
    <x v="1"/>
    <x v="1"/>
    <n v="921"/>
    <x v="0"/>
    <n v="1"/>
    <n v="1"/>
    <x v="1"/>
    <n v="1"/>
    <n v="1068"/>
    <n v="1"/>
    <x v="1"/>
    <n v="66"/>
    <n v="2"/>
    <x v="0"/>
    <x v="2"/>
    <n v="3"/>
    <x v="1"/>
    <n v="2007"/>
    <s v="Upto 5k"/>
    <n v="25265"/>
    <n v="1"/>
    <s v="Y"/>
    <x v="0"/>
    <n v="13"/>
    <x v="3"/>
    <n v="3"/>
    <n v="80"/>
    <n v="2"/>
    <n v="5"/>
    <n v="5"/>
    <n v="3"/>
    <n v="1"/>
    <n v="3"/>
    <d v="2026-05-27T00:00:00"/>
    <x v="14"/>
    <s v="2026"/>
    <x v="4"/>
    <n v="6"/>
    <x v="145"/>
    <n v="5"/>
    <n v="4"/>
  </r>
  <r>
    <s v="RM782"/>
    <n v="26"/>
    <x v="1"/>
    <x v="1"/>
    <x v="0"/>
    <n v="192"/>
    <x v="0"/>
    <n v="1"/>
    <n v="2"/>
    <x v="1"/>
    <n v="1"/>
    <n v="1083"/>
    <n v="1"/>
    <x v="0"/>
    <n v="59"/>
    <n v="2"/>
    <x v="0"/>
    <x v="0"/>
    <n v="1"/>
    <x v="2"/>
    <n v="3955"/>
    <s v="Upto 5k"/>
    <n v="11141"/>
    <n v="1"/>
    <s v="Y"/>
    <x v="0"/>
    <n v="16"/>
    <x v="3"/>
    <n v="1"/>
    <n v="80"/>
    <n v="2"/>
    <n v="6"/>
    <n v="2"/>
    <n v="3"/>
    <n v="1"/>
    <n v="3"/>
    <d v="2026-05-28T00:00:00"/>
    <x v="13"/>
    <s v="2026"/>
    <x v="4"/>
    <n v="19"/>
    <x v="146"/>
    <n v="7"/>
    <n v="0"/>
  </r>
  <r>
    <s v="RM798"/>
    <n v="26"/>
    <x v="1"/>
    <x v="0"/>
    <x v="0"/>
    <n v="1330"/>
    <x v="0"/>
    <n v="21"/>
    <n v="3"/>
    <x v="1"/>
    <n v="1"/>
    <n v="1107"/>
    <n v="1"/>
    <x v="0"/>
    <n v="37"/>
    <n v="3"/>
    <x v="0"/>
    <x v="0"/>
    <n v="3"/>
    <x v="1"/>
    <n v="2377"/>
    <s v="Upto 5k"/>
    <n v="19373"/>
    <n v="1"/>
    <s v="Y"/>
    <x v="0"/>
    <n v="20"/>
    <x v="3"/>
    <n v="3"/>
    <n v="80"/>
    <n v="1"/>
    <n v="1"/>
    <n v="0"/>
    <n v="2"/>
    <n v="0"/>
    <n v="0"/>
    <d v="2026-05-29T00:00:00"/>
    <x v="19"/>
    <s v="2026"/>
    <x v="4"/>
    <n v="2"/>
    <x v="147"/>
    <n v="0"/>
    <n v="0"/>
  </r>
  <r>
    <s v="RM844"/>
    <n v="26"/>
    <x v="1"/>
    <x v="1"/>
    <x v="0"/>
    <n v="1384"/>
    <x v="0"/>
    <n v="3"/>
    <n v="4"/>
    <x v="1"/>
    <n v="1"/>
    <n v="1177"/>
    <n v="1"/>
    <x v="0"/>
    <n v="82"/>
    <n v="4"/>
    <x v="0"/>
    <x v="0"/>
    <n v="4"/>
    <x v="2"/>
    <n v="4420"/>
    <s v="Upto 5k"/>
    <n v="13421"/>
    <n v="1"/>
    <s v="Y"/>
    <x v="0"/>
    <n v="22"/>
    <x v="3"/>
    <n v="2"/>
    <n v="80"/>
    <n v="1"/>
    <n v="8"/>
    <n v="2"/>
    <n v="3"/>
    <n v="0"/>
    <n v="7"/>
    <d v="2026-05-30T00:00:00"/>
    <x v="23"/>
    <s v="2026"/>
    <x v="4"/>
    <n v="0"/>
    <x v="148"/>
    <n v="0"/>
    <n v="0"/>
  </r>
  <r>
    <s v="RM913"/>
    <n v="26"/>
    <x v="1"/>
    <x v="0"/>
    <x v="0"/>
    <n v="583"/>
    <x v="0"/>
    <n v="4"/>
    <n v="2"/>
    <x v="0"/>
    <n v="1"/>
    <n v="1275"/>
    <n v="3"/>
    <x v="0"/>
    <n v="53"/>
    <n v="3"/>
    <x v="0"/>
    <x v="2"/>
    <n v="4"/>
    <x v="0"/>
    <n v="2875"/>
    <s v="Upto 5k"/>
    <n v="9973"/>
    <n v="1"/>
    <s v="Y"/>
    <x v="1"/>
    <n v="20"/>
    <x v="3"/>
    <n v="2"/>
    <n v="80"/>
    <n v="0"/>
    <n v="8"/>
    <n v="2"/>
    <n v="2"/>
    <n v="2"/>
    <n v="2"/>
    <d v="2026-05-31T00:00:00"/>
    <x v="33"/>
    <s v="2026"/>
    <x v="4"/>
    <n v="6"/>
    <x v="149"/>
    <n v="6"/>
    <n v="5"/>
  </r>
  <r>
    <s v="RM999"/>
    <n v="26"/>
    <x v="1"/>
    <x v="1"/>
    <x v="0"/>
    <n v="683"/>
    <x v="0"/>
    <n v="2"/>
    <n v="1"/>
    <x v="1"/>
    <n v="1"/>
    <n v="1407"/>
    <n v="1"/>
    <x v="0"/>
    <n v="36"/>
    <n v="2"/>
    <x v="0"/>
    <x v="2"/>
    <n v="4"/>
    <x v="0"/>
    <n v="3904"/>
    <s v="Upto 5k"/>
    <n v="4050"/>
    <n v="0"/>
    <s v="Y"/>
    <x v="0"/>
    <n v="12"/>
    <x v="3"/>
    <n v="4"/>
    <n v="80"/>
    <n v="0"/>
    <n v="5"/>
    <n v="2"/>
    <n v="3"/>
    <n v="1"/>
    <n v="1"/>
    <d v="2026-06-01T00:00:00"/>
    <x v="13"/>
    <s v="2026"/>
    <x v="5"/>
    <n v="19"/>
    <x v="150"/>
    <n v="7"/>
    <n v="1"/>
  </r>
  <r>
    <s v="RM1005"/>
    <n v="26"/>
    <x v="1"/>
    <x v="1"/>
    <x v="0"/>
    <n v="652"/>
    <x v="0"/>
    <n v="7"/>
    <n v="3"/>
    <x v="4"/>
    <n v="1"/>
    <n v="1417"/>
    <n v="3"/>
    <x v="0"/>
    <n v="100"/>
    <n v="4"/>
    <x v="0"/>
    <x v="0"/>
    <n v="1"/>
    <x v="0"/>
    <n v="3578"/>
    <s v="Upto 5k"/>
    <n v="23577"/>
    <n v="0"/>
    <s v="Y"/>
    <x v="0"/>
    <n v="12"/>
    <x v="3"/>
    <n v="4"/>
    <n v="80"/>
    <n v="0"/>
    <n v="8"/>
    <n v="2"/>
    <n v="3"/>
    <n v="0"/>
    <n v="7"/>
    <d v="2026-06-02T00:00:00"/>
    <x v="8"/>
    <s v="2026"/>
    <x v="5"/>
    <n v="5"/>
    <x v="151"/>
    <n v="0"/>
    <n v="0"/>
  </r>
  <r>
    <s v="RM1119"/>
    <n v="26"/>
    <x v="1"/>
    <x v="1"/>
    <x v="0"/>
    <n v="474"/>
    <x v="0"/>
    <n v="3"/>
    <n v="3"/>
    <x v="0"/>
    <n v="1"/>
    <n v="1581"/>
    <n v="1"/>
    <x v="1"/>
    <n v="89"/>
    <n v="3"/>
    <x v="0"/>
    <x v="2"/>
    <n v="4"/>
    <x v="2"/>
    <n v="2061"/>
    <s v="Upto 5k"/>
    <n v="11133"/>
    <n v="1"/>
    <s v="Y"/>
    <x v="0"/>
    <n v="21"/>
    <x v="3"/>
    <n v="1"/>
    <n v="80"/>
    <n v="0"/>
    <n v="1"/>
    <n v="5"/>
    <n v="3"/>
    <n v="0"/>
    <n v="0"/>
    <d v="2026-06-03T00:00:00"/>
    <x v="25"/>
    <s v="2026"/>
    <x v="5"/>
    <n v="1"/>
    <x v="152"/>
    <n v="0"/>
    <n v="0"/>
  </r>
  <r>
    <s v="RM1207"/>
    <n v="26"/>
    <x v="1"/>
    <x v="1"/>
    <x v="2"/>
    <n v="786"/>
    <x v="0"/>
    <n v="7"/>
    <n v="3"/>
    <x v="1"/>
    <n v="1"/>
    <n v="1693"/>
    <n v="4"/>
    <x v="0"/>
    <n v="76"/>
    <n v="3"/>
    <x v="0"/>
    <x v="0"/>
    <n v="4"/>
    <x v="0"/>
    <n v="2570"/>
    <s v="Upto 5k"/>
    <n v="11925"/>
    <n v="1"/>
    <s v="Y"/>
    <x v="0"/>
    <n v="20"/>
    <x v="3"/>
    <n v="3"/>
    <n v="80"/>
    <n v="0"/>
    <n v="7"/>
    <n v="5"/>
    <n v="3"/>
    <n v="5"/>
    <n v="7"/>
    <d v="2026-06-04T00:00:00"/>
    <x v="8"/>
    <s v="2026"/>
    <x v="5"/>
    <n v="2"/>
    <x v="153"/>
    <n v="0"/>
    <n v="0"/>
  </r>
  <r>
    <s v="RM1225"/>
    <n v="26"/>
    <x v="1"/>
    <x v="1"/>
    <x v="0"/>
    <n v="390"/>
    <x v="0"/>
    <n v="17"/>
    <n v="4"/>
    <x v="1"/>
    <n v="1"/>
    <n v="1718"/>
    <n v="4"/>
    <x v="0"/>
    <n v="62"/>
    <n v="1"/>
    <x v="0"/>
    <x v="0"/>
    <n v="3"/>
    <x v="2"/>
    <n v="2305"/>
    <s v="Upto 5k"/>
    <n v="6217"/>
    <n v="1"/>
    <s v="Y"/>
    <x v="0"/>
    <n v="15"/>
    <x v="3"/>
    <n v="3"/>
    <n v="80"/>
    <n v="3"/>
    <n v="3"/>
    <n v="3"/>
    <n v="4"/>
    <n v="0"/>
    <n v="2"/>
    <d v="2026-06-05T00:00:00"/>
    <x v="33"/>
    <s v="2026"/>
    <x v="5"/>
    <n v="10"/>
    <x v="154"/>
    <n v="4"/>
    <n v="0"/>
  </r>
  <r>
    <s v="RM1298"/>
    <n v="26"/>
    <x v="1"/>
    <x v="0"/>
    <x v="0"/>
    <n v="920"/>
    <x v="3"/>
    <n v="20"/>
    <n v="2"/>
    <x v="1"/>
    <n v="1"/>
    <n v="1818"/>
    <n v="4"/>
    <x v="1"/>
    <n v="69"/>
    <n v="3"/>
    <x v="0"/>
    <x v="3"/>
    <n v="2"/>
    <x v="2"/>
    <n v="2148"/>
    <s v="Upto 5k"/>
    <n v="6889"/>
    <n v="0"/>
    <s v="Y"/>
    <x v="1"/>
    <n v="11"/>
    <x v="3"/>
    <n v="3"/>
    <n v="80"/>
    <n v="0"/>
    <n v="6"/>
    <n v="3"/>
    <n v="3"/>
    <n v="1"/>
    <n v="4"/>
    <d v="2026-06-06T00:00:00"/>
    <x v="12"/>
    <s v="2026"/>
    <x v="5"/>
    <n v="13"/>
    <x v="155"/>
    <n v="4"/>
    <n v="4"/>
  </r>
  <r>
    <s v="RM1310"/>
    <n v="26"/>
    <x v="1"/>
    <x v="1"/>
    <x v="0"/>
    <n v="572"/>
    <x v="2"/>
    <n v="10"/>
    <n v="3"/>
    <x v="1"/>
    <n v="1"/>
    <n v="1836"/>
    <n v="3"/>
    <x v="0"/>
    <n v="46"/>
    <n v="3"/>
    <x v="1"/>
    <x v="5"/>
    <n v="4"/>
    <x v="0"/>
    <n v="4684"/>
    <s v="Upto 5k"/>
    <n v="9125"/>
    <n v="1"/>
    <s v="Y"/>
    <x v="0"/>
    <n v="13"/>
    <x v="3"/>
    <n v="1"/>
    <n v="80"/>
    <n v="0"/>
    <n v="5"/>
    <n v="4"/>
    <n v="3"/>
    <n v="1"/>
    <n v="2"/>
    <d v="2026-06-07T00:00:00"/>
    <x v="27"/>
    <s v="2026"/>
    <x v="5"/>
    <n v="22"/>
    <x v="156"/>
    <n v="1"/>
    <n v="0"/>
  </r>
  <r>
    <s v="RM1350"/>
    <n v="26"/>
    <x v="1"/>
    <x v="0"/>
    <x v="0"/>
    <n v="482"/>
    <x v="3"/>
    <n v="1"/>
    <n v="2"/>
    <x v="0"/>
    <n v="1"/>
    <n v="1893"/>
    <n v="2"/>
    <x v="1"/>
    <n v="90"/>
    <n v="2"/>
    <x v="0"/>
    <x v="2"/>
    <n v="3"/>
    <x v="2"/>
    <n v="2933"/>
    <s v="Upto 5k"/>
    <n v="14908"/>
    <n v="1"/>
    <s v="Y"/>
    <x v="1"/>
    <n v="13"/>
    <x v="3"/>
    <n v="3"/>
    <n v="80"/>
    <n v="1"/>
    <n v="1"/>
    <n v="3"/>
    <n v="2"/>
    <n v="1"/>
    <n v="0"/>
    <d v="2026-06-08T00:00:00"/>
    <x v="11"/>
    <s v="2026"/>
    <x v="5"/>
    <n v="25"/>
    <x v="157"/>
    <n v="17"/>
    <n v="10"/>
  </r>
  <r>
    <s v="RM1362"/>
    <n v="26"/>
    <x v="1"/>
    <x v="1"/>
    <x v="1"/>
    <n v="1096"/>
    <x v="2"/>
    <n v="6"/>
    <n v="3"/>
    <x v="4"/>
    <n v="1"/>
    <n v="1918"/>
    <n v="3"/>
    <x v="0"/>
    <n v="61"/>
    <n v="4"/>
    <x v="0"/>
    <x v="0"/>
    <n v="4"/>
    <x v="2"/>
    <n v="2544"/>
    <s v="Upto 5k"/>
    <n v="7102"/>
    <n v="0"/>
    <s v="Y"/>
    <x v="0"/>
    <n v="18"/>
    <x v="3"/>
    <n v="1"/>
    <n v="80"/>
    <n v="1"/>
    <n v="8"/>
    <n v="3"/>
    <n v="3"/>
    <n v="7"/>
    <n v="7"/>
    <d v="2026-06-09T00:00:00"/>
    <x v="14"/>
    <s v="2026"/>
    <x v="5"/>
    <n v="8"/>
    <x v="158"/>
    <n v="6"/>
    <n v="5"/>
  </r>
  <r>
    <s v="RM1387"/>
    <n v="26"/>
    <x v="1"/>
    <x v="1"/>
    <x v="0"/>
    <n v="157"/>
    <x v="3"/>
    <n v="1"/>
    <n v="3"/>
    <x v="1"/>
    <n v="1"/>
    <n v="1952"/>
    <n v="3"/>
    <x v="0"/>
    <n v="95"/>
    <n v="3"/>
    <x v="0"/>
    <x v="0"/>
    <n v="1"/>
    <x v="0"/>
    <n v="2867"/>
    <s v="Upto 5k"/>
    <n v="20006"/>
    <n v="0"/>
    <s v="Y"/>
    <x v="0"/>
    <n v="13"/>
    <x v="3"/>
    <n v="4"/>
    <n v="80"/>
    <n v="0"/>
    <n v="8"/>
    <n v="6"/>
    <n v="2"/>
    <n v="7"/>
    <n v="6"/>
    <d v="2026-06-10T00:00:00"/>
    <x v="21"/>
    <s v="2026"/>
    <x v="5"/>
    <n v="9"/>
    <x v="159"/>
    <n v="4"/>
    <n v="3"/>
  </r>
  <r>
    <s v="RM1465"/>
    <n v="26"/>
    <x v="1"/>
    <x v="1"/>
    <x v="0"/>
    <n v="1167"/>
    <x v="2"/>
    <n v="5"/>
    <n v="3"/>
    <x v="4"/>
    <n v="1"/>
    <n v="2060"/>
    <n v="4"/>
    <x v="1"/>
    <n v="30"/>
    <n v="2"/>
    <x v="0"/>
    <x v="1"/>
    <n v="3"/>
    <x v="0"/>
    <n v="2966"/>
    <s v="Upto 5k"/>
    <n v="21378"/>
    <n v="0"/>
    <s v="Y"/>
    <x v="0"/>
    <n v="18"/>
    <x v="3"/>
    <n v="4"/>
    <n v="80"/>
    <n v="0"/>
    <n v="5"/>
    <n v="2"/>
    <n v="3"/>
    <n v="0"/>
    <n v="0"/>
    <d v="2026-06-11T00:00:00"/>
    <x v="41"/>
    <s v="2026"/>
    <x v="5"/>
    <n v="25"/>
    <x v="160"/>
    <n v="4"/>
    <n v="4"/>
  </r>
  <r>
    <s v="RM1465"/>
    <n v="26"/>
    <x v="1"/>
    <x v="1"/>
    <x v="0"/>
    <n v="1167"/>
    <x v="3"/>
    <n v="5"/>
    <n v="3"/>
    <x v="4"/>
    <n v="1"/>
    <n v="2060"/>
    <n v="4"/>
    <x v="1"/>
    <n v="30"/>
    <n v="2"/>
    <x v="0"/>
    <x v="1"/>
    <n v="3"/>
    <x v="0"/>
    <n v="2966"/>
    <s v="Upto 5k"/>
    <n v="21378"/>
    <n v="0"/>
    <s v="Y"/>
    <x v="0"/>
    <n v="18"/>
    <x v="3"/>
    <n v="4"/>
    <n v="80"/>
    <n v="0"/>
    <n v="5"/>
    <n v="2"/>
    <n v="3"/>
    <n v="0"/>
    <n v="5"/>
    <d v="2026-06-12T00:00:00"/>
    <x v="22"/>
    <s v="2026"/>
    <x v="5"/>
    <n v="28"/>
    <x v="161"/>
    <n v="5"/>
    <n v="3"/>
  </r>
  <r>
    <s v="RM005"/>
    <n v="27"/>
    <x v="1"/>
    <x v="1"/>
    <x v="0"/>
    <n v="591"/>
    <x v="2"/>
    <n v="2"/>
    <n v="1"/>
    <x v="1"/>
    <n v="1"/>
    <n v="7"/>
    <n v="1"/>
    <x v="0"/>
    <n v="40"/>
    <n v="3"/>
    <x v="0"/>
    <x v="0"/>
    <n v="2"/>
    <x v="2"/>
    <n v="3468"/>
    <s v="Upto 5k"/>
    <n v="16632"/>
    <n v="9"/>
    <s v="Y"/>
    <x v="0"/>
    <n v="12"/>
    <x v="3"/>
    <n v="4"/>
    <n v="80"/>
    <n v="1"/>
    <n v="6"/>
    <n v="3"/>
    <n v="3"/>
    <n v="2"/>
    <n v="2"/>
    <d v="2026-06-13T00:00:00"/>
    <x v="7"/>
    <s v="2026"/>
    <x v="5"/>
    <n v="0"/>
    <x v="162"/>
    <n v="0"/>
    <n v="0"/>
  </r>
  <r>
    <s v="RM042"/>
    <n v="27"/>
    <x v="1"/>
    <x v="1"/>
    <x v="0"/>
    <n v="1240"/>
    <x v="3"/>
    <n v="2"/>
    <n v="4"/>
    <x v="0"/>
    <n v="1"/>
    <n v="54"/>
    <n v="4"/>
    <x v="1"/>
    <n v="33"/>
    <n v="3"/>
    <x v="0"/>
    <x v="0"/>
    <n v="1"/>
    <x v="1"/>
    <n v="2341"/>
    <s v="Upto 5k"/>
    <n v="19715"/>
    <n v="1"/>
    <s v="Y"/>
    <x v="0"/>
    <n v="13"/>
    <x v="3"/>
    <n v="4"/>
    <n v="80"/>
    <n v="1"/>
    <n v="1"/>
    <n v="6"/>
    <n v="3"/>
    <n v="0"/>
    <n v="0"/>
    <d v="2026-06-14T00:00:00"/>
    <x v="29"/>
    <s v="2026"/>
    <x v="5"/>
    <n v="23"/>
    <x v="163"/>
    <n v="17"/>
    <n v="9"/>
  </r>
  <r>
    <s v="RM044"/>
    <n v="27"/>
    <x v="1"/>
    <x v="1"/>
    <x v="1"/>
    <n v="994"/>
    <x v="2"/>
    <n v="8"/>
    <n v="3"/>
    <x v="0"/>
    <n v="1"/>
    <n v="56"/>
    <n v="4"/>
    <x v="0"/>
    <n v="37"/>
    <n v="3"/>
    <x v="2"/>
    <x v="5"/>
    <n v="3"/>
    <x v="0"/>
    <n v="8726"/>
    <s v="5k-10k"/>
    <n v="2975"/>
    <n v="1"/>
    <s v="Y"/>
    <x v="0"/>
    <n v="15"/>
    <x v="3"/>
    <n v="4"/>
    <n v="80"/>
    <n v="0"/>
    <n v="9"/>
    <n v="0"/>
    <n v="3"/>
    <n v="1"/>
    <n v="7"/>
    <d v="2026-06-15T00:00:00"/>
    <x v="22"/>
    <s v="2026"/>
    <x v="5"/>
    <n v="18"/>
    <x v="164"/>
    <n v="8"/>
    <n v="6"/>
  </r>
  <r>
    <s v="RM162"/>
    <n v="27"/>
    <x v="1"/>
    <x v="1"/>
    <x v="2"/>
    <n v="691"/>
    <x v="3"/>
    <n v="9"/>
    <n v="3"/>
    <x v="1"/>
    <n v="1"/>
    <n v="218"/>
    <n v="4"/>
    <x v="0"/>
    <n v="57"/>
    <n v="3"/>
    <x v="0"/>
    <x v="2"/>
    <n v="2"/>
    <x v="1"/>
    <n v="2024"/>
    <s v="Upto 5k"/>
    <n v="5970"/>
    <n v="6"/>
    <s v="Y"/>
    <x v="0"/>
    <n v="18"/>
    <x v="3"/>
    <n v="4"/>
    <n v="80"/>
    <n v="1"/>
    <n v="6"/>
    <n v="1"/>
    <n v="1"/>
    <n v="2"/>
    <n v="2"/>
    <d v="2026-06-16T00:00:00"/>
    <x v="26"/>
    <s v="2026"/>
    <x v="5"/>
    <n v="5"/>
    <x v="165"/>
    <n v="5"/>
    <n v="2"/>
  </r>
  <r>
    <s v="RM165"/>
    <n v="27"/>
    <x v="1"/>
    <x v="0"/>
    <x v="2"/>
    <n v="1450"/>
    <x v="2"/>
    <n v="3"/>
    <n v="3"/>
    <x v="1"/>
    <n v="1"/>
    <n v="224"/>
    <n v="3"/>
    <x v="0"/>
    <n v="79"/>
    <n v="2"/>
    <x v="0"/>
    <x v="2"/>
    <n v="3"/>
    <x v="1"/>
    <n v="2566"/>
    <s v="Upto 5k"/>
    <n v="25326"/>
    <n v="1"/>
    <s v="Y"/>
    <x v="1"/>
    <n v="15"/>
    <x v="3"/>
    <n v="4"/>
    <n v="80"/>
    <n v="1"/>
    <n v="1"/>
    <n v="2"/>
    <n v="2"/>
    <n v="0"/>
    <n v="1"/>
    <d v="2026-06-17T00:00:00"/>
    <x v="39"/>
    <s v="2026"/>
    <x v="5"/>
    <n v="16"/>
    <x v="166"/>
    <n v="9"/>
    <n v="6"/>
  </r>
  <r>
    <s v="RM171"/>
    <n v="27"/>
    <x v="1"/>
    <x v="0"/>
    <x v="0"/>
    <n v="1157"/>
    <x v="3"/>
    <n v="17"/>
    <n v="3"/>
    <x v="3"/>
    <n v="1"/>
    <n v="233"/>
    <n v="3"/>
    <x v="0"/>
    <n v="51"/>
    <n v="3"/>
    <x v="0"/>
    <x v="2"/>
    <n v="2"/>
    <x v="2"/>
    <n v="3058"/>
    <s v="Upto 5k"/>
    <n v="13364"/>
    <n v="0"/>
    <s v="Y"/>
    <x v="1"/>
    <n v="16"/>
    <x v="1"/>
    <n v="4"/>
    <n v="80"/>
    <n v="1"/>
    <n v="6"/>
    <n v="3"/>
    <n v="2"/>
    <n v="1"/>
    <n v="1"/>
    <d v="2026-06-18T00:00:00"/>
    <x v="37"/>
    <s v="2026"/>
    <x v="5"/>
    <n v="6"/>
    <x v="167"/>
    <n v="6"/>
    <n v="6"/>
  </r>
  <r>
    <s v="RM192"/>
    <n v="27"/>
    <x v="1"/>
    <x v="1"/>
    <x v="0"/>
    <n v="894"/>
    <x v="2"/>
    <n v="9"/>
    <n v="3"/>
    <x v="1"/>
    <n v="1"/>
    <n v="260"/>
    <n v="4"/>
    <x v="1"/>
    <n v="99"/>
    <n v="3"/>
    <x v="0"/>
    <x v="2"/>
    <n v="2"/>
    <x v="0"/>
    <n v="2279"/>
    <s v="Upto 5k"/>
    <n v="11781"/>
    <n v="1"/>
    <s v="Y"/>
    <x v="0"/>
    <n v="16"/>
    <x v="1"/>
    <n v="4"/>
    <n v="80"/>
    <n v="0"/>
    <n v="7"/>
    <n v="2"/>
    <n v="2"/>
    <n v="0"/>
    <n v="3"/>
    <d v="2026-06-19T00:00:00"/>
    <x v="34"/>
    <s v="2026"/>
    <x v="5"/>
    <n v="12"/>
    <x v="168"/>
    <n v="0"/>
    <n v="0"/>
  </r>
  <r>
    <s v="RM201"/>
    <n v="27"/>
    <x v="1"/>
    <x v="1"/>
    <x v="1"/>
    <n v="472"/>
    <x v="3"/>
    <n v="1"/>
    <n v="1"/>
    <x v="3"/>
    <n v="1"/>
    <n v="274"/>
    <n v="3"/>
    <x v="0"/>
    <n v="60"/>
    <n v="2"/>
    <x v="1"/>
    <x v="4"/>
    <n v="1"/>
    <x v="2"/>
    <n v="4298"/>
    <s v="Upto 5k"/>
    <n v="9679"/>
    <n v="5"/>
    <s v="Y"/>
    <x v="0"/>
    <n v="19"/>
    <x v="1"/>
    <n v="3"/>
    <n v="80"/>
    <n v="1"/>
    <n v="6"/>
    <n v="1"/>
    <n v="3"/>
    <n v="2"/>
    <n v="0"/>
    <d v="2026-06-20T00:00:00"/>
    <x v="22"/>
    <s v="2026"/>
    <x v="5"/>
    <n v="22"/>
    <x v="169"/>
    <n v="6"/>
    <n v="1"/>
  </r>
  <r>
    <s v="RM213"/>
    <n v="27"/>
    <x v="1"/>
    <x v="1"/>
    <x v="1"/>
    <n v="1242"/>
    <x v="2"/>
    <n v="20"/>
    <n v="3"/>
    <x v="0"/>
    <n v="1"/>
    <n v="293"/>
    <n v="4"/>
    <x v="1"/>
    <n v="90"/>
    <n v="3"/>
    <x v="1"/>
    <x v="5"/>
    <n v="3"/>
    <x v="0"/>
    <n v="9981"/>
    <s v="5k-10k"/>
    <n v="12916"/>
    <n v="1"/>
    <s v="Y"/>
    <x v="0"/>
    <n v="14"/>
    <x v="1"/>
    <n v="4"/>
    <n v="80"/>
    <n v="0"/>
    <n v="7"/>
    <n v="2"/>
    <n v="3"/>
    <n v="0"/>
    <n v="7"/>
    <d v="2026-06-21T00:00:00"/>
    <x v="10"/>
    <s v="2026"/>
    <x v="5"/>
    <n v="6"/>
    <x v="170"/>
    <n v="3"/>
    <n v="3"/>
  </r>
  <r>
    <s v="RM319"/>
    <n v="27"/>
    <x v="1"/>
    <x v="0"/>
    <x v="0"/>
    <n v="1220"/>
    <x v="3"/>
    <n v="5"/>
    <n v="3"/>
    <x v="0"/>
    <n v="1"/>
    <n v="434"/>
    <n v="3"/>
    <x v="1"/>
    <n v="85"/>
    <n v="3"/>
    <x v="0"/>
    <x v="2"/>
    <n v="2"/>
    <x v="0"/>
    <n v="2478"/>
    <s v="Upto 5k"/>
    <n v="20938"/>
    <n v="1"/>
    <s v="Y"/>
    <x v="1"/>
    <n v="12"/>
    <x v="1"/>
    <n v="2"/>
    <n v="80"/>
    <n v="0"/>
    <n v="4"/>
    <n v="2"/>
    <n v="2"/>
    <n v="1"/>
    <n v="2"/>
    <d v="2026-06-22T00:00:00"/>
    <x v="10"/>
    <s v="2026"/>
    <x v="5"/>
    <n v="1"/>
    <x v="171"/>
    <n v="1"/>
    <n v="0"/>
  </r>
  <r>
    <s v="RM321"/>
    <n v="27"/>
    <x v="1"/>
    <x v="0"/>
    <x v="0"/>
    <n v="1377"/>
    <x v="2"/>
    <n v="2"/>
    <n v="3"/>
    <x v="0"/>
    <n v="1"/>
    <n v="437"/>
    <n v="4"/>
    <x v="0"/>
    <n v="74"/>
    <n v="3"/>
    <x v="1"/>
    <x v="5"/>
    <n v="3"/>
    <x v="0"/>
    <n v="4478"/>
    <s v="Upto 5k"/>
    <n v="5242"/>
    <n v="1"/>
    <s v="Y"/>
    <x v="1"/>
    <n v="11"/>
    <x v="1"/>
    <n v="1"/>
    <n v="80"/>
    <n v="0"/>
    <n v="5"/>
    <n v="3"/>
    <n v="3"/>
    <n v="0"/>
    <n v="4"/>
    <d v="2026-06-23T00:00:00"/>
    <x v="10"/>
    <s v="2026"/>
    <x v="5"/>
    <n v="7"/>
    <x v="172"/>
    <n v="2"/>
    <n v="0"/>
  </r>
  <r>
    <s v="RM332"/>
    <n v="27"/>
    <x v="1"/>
    <x v="0"/>
    <x v="2"/>
    <n v="210"/>
    <x v="3"/>
    <n v="1"/>
    <n v="1"/>
    <x v="2"/>
    <n v="1"/>
    <n v="449"/>
    <n v="3"/>
    <x v="0"/>
    <n v="73"/>
    <n v="3"/>
    <x v="1"/>
    <x v="5"/>
    <n v="2"/>
    <x v="2"/>
    <n v="6349"/>
    <s v="5k-10k"/>
    <n v="22107"/>
    <n v="0"/>
    <s v="Y"/>
    <x v="1"/>
    <n v="13"/>
    <x v="1"/>
    <n v="4"/>
    <n v="80"/>
    <n v="1"/>
    <n v="6"/>
    <n v="0"/>
    <n v="3"/>
    <n v="1"/>
    <n v="4"/>
    <d v="2026-06-24T00:00:00"/>
    <x v="25"/>
    <s v="2026"/>
    <x v="5"/>
    <n v="0"/>
    <x v="173"/>
    <n v="0"/>
    <n v="0"/>
  </r>
  <r>
    <s v="RM340"/>
    <n v="27"/>
    <x v="1"/>
    <x v="1"/>
    <x v="0"/>
    <n v="1130"/>
    <x v="2"/>
    <n v="8"/>
    <n v="4"/>
    <x v="2"/>
    <n v="1"/>
    <n v="458"/>
    <n v="2"/>
    <x v="1"/>
    <n v="56"/>
    <n v="3"/>
    <x v="1"/>
    <x v="5"/>
    <n v="2"/>
    <x v="2"/>
    <n v="6214"/>
    <s v="5k-10k"/>
    <n v="3415"/>
    <n v="1"/>
    <s v="Y"/>
    <x v="0"/>
    <n v="18"/>
    <x v="1"/>
    <n v="1"/>
    <n v="80"/>
    <n v="1"/>
    <n v="8"/>
    <n v="3"/>
    <n v="3"/>
    <n v="0"/>
    <n v="7"/>
    <d v="2026-06-25T00:00:00"/>
    <x v="31"/>
    <s v="2026"/>
    <x v="5"/>
    <n v="1"/>
    <x v="174"/>
    <n v="0"/>
    <n v="0"/>
  </r>
  <r>
    <s v="RM374"/>
    <n v="27"/>
    <x v="1"/>
    <x v="1"/>
    <x v="0"/>
    <n v="1469"/>
    <x v="3"/>
    <n v="1"/>
    <n v="2"/>
    <x v="1"/>
    <n v="1"/>
    <n v="497"/>
    <n v="4"/>
    <x v="0"/>
    <n v="82"/>
    <n v="3"/>
    <x v="0"/>
    <x v="0"/>
    <n v="2"/>
    <x v="1"/>
    <n v="3816"/>
    <s v="Upto 5k"/>
    <n v="17881"/>
    <n v="1"/>
    <s v="Y"/>
    <x v="0"/>
    <n v="11"/>
    <x v="1"/>
    <n v="2"/>
    <n v="80"/>
    <n v="1"/>
    <n v="5"/>
    <n v="2"/>
    <n v="3"/>
    <n v="0"/>
    <n v="4"/>
    <d v="2026-06-26T00:00:00"/>
    <x v="36"/>
    <s v="2026"/>
    <x v="5"/>
    <n v="16"/>
    <x v="175"/>
    <n v="16"/>
    <n v="3"/>
  </r>
  <r>
    <s v="RM486"/>
    <n v="27"/>
    <x v="1"/>
    <x v="1"/>
    <x v="0"/>
    <n v="798"/>
    <x v="2"/>
    <n v="6"/>
    <n v="4"/>
    <x v="1"/>
    <n v="1"/>
    <n v="655"/>
    <n v="1"/>
    <x v="1"/>
    <n v="66"/>
    <n v="2"/>
    <x v="0"/>
    <x v="2"/>
    <n v="3"/>
    <x v="1"/>
    <n v="2187"/>
    <s v="Upto 5k"/>
    <n v="5013"/>
    <n v="0"/>
    <s v="Y"/>
    <x v="0"/>
    <n v="12"/>
    <x v="1"/>
    <n v="3"/>
    <n v="80"/>
    <n v="2"/>
    <n v="6"/>
    <n v="5"/>
    <n v="2"/>
    <n v="0"/>
    <n v="3"/>
    <d v="2026-06-27T00:00:00"/>
    <x v="36"/>
    <s v="2026"/>
    <x v="5"/>
    <n v="8"/>
    <x v="176"/>
    <n v="0"/>
    <n v="0"/>
  </r>
  <r>
    <s v="RM496"/>
    <n v="27"/>
    <x v="1"/>
    <x v="0"/>
    <x v="0"/>
    <n v="1420"/>
    <x v="3"/>
    <n v="2"/>
    <n v="1"/>
    <x v="2"/>
    <n v="1"/>
    <n v="667"/>
    <n v="3"/>
    <x v="0"/>
    <n v="85"/>
    <n v="3"/>
    <x v="0"/>
    <x v="1"/>
    <n v="1"/>
    <x v="1"/>
    <n v="3041"/>
    <s v="Upto 5k"/>
    <n v="16346"/>
    <n v="0"/>
    <s v="Y"/>
    <x v="0"/>
    <n v="11"/>
    <x v="1"/>
    <n v="2"/>
    <n v="80"/>
    <n v="1"/>
    <n v="5"/>
    <n v="3"/>
    <n v="3"/>
    <n v="0"/>
    <n v="2"/>
    <d v="2026-06-28T00:00:00"/>
    <x v="11"/>
    <s v="2026"/>
    <x v="5"/>
    <n v="35"/>
    <x v="177"/>
    <n v="0"/>
    <n v="0"/>
  </r>
  <r>
    <s v="RM513"/>
    <n v="27"/>
    <x v="1"/>
    <x v="1"/>
    <x v="0"/>
    <n v="1115"/>
    <x v="2"/>
    <n v="3"/>
    <n v="4"/>
    <x v="1"/>
    <n v="1"/>
    <n v="700"/>
    <n v="1"/>
    <x v="0"/>
    <n v="54"/>
    <n v="2"/>
    <x v="0"/>
    <x v="2"/>
    <n v="4"/>
    <x v="0"/>
    <n v="2045"/>
    <s v="Upto 5k"/>
    <n v="15174"/>
    <n v="0"/>
    <s v="Y"/>
    <x v="0"/>
    <n v="13"/>
    <x v="1"/>
    <n v="4"/>
    <n v="80"/>
    <n v="0"/>
    <n v="5"/>
    <n v="0"/>
    <n v="3"/>
    <n v="1"/>
    <n v="1"/>
    <d v="2026-06-29T00:00:00"/>
    <x v="29"/>
    <s v="2026"/>
    <x v="5"/>
    <n v="14"/>
    <x v="178"/>
    <n v="0"/>
    <n v="0"/>
  </r>
  <r>
    <s v="RM522"/>
    <n v="27"/>
    <x v="1"/>
    <x v="0"/>
    <x v="1"/>
    <n v="1410"/>
    <x v="3"/>
    <n v="3"/>
    <n v="1"/>
    <x v="1"/>
    <n v="1"/>
    <n v="714"/>
    <n v="4"/>
    <x v="1"/>
    <n v="71"/>
    <n v="4"/>
    <x v="1"/>
    <x v="5"/>
    <n v="4"/>
    <x v="1"/>
    <n v="4647"/>
    <s v="Upto 5k"/>
    <n v="16673"/>
    <n v="1"/>
    <s v="Y"/>
    <x v="1"/>
    <n v="20"/>
    <x v="2"/>
    <n v="2"/>
    <n v="80"/>
    <n v="2"/>
    <n v="6"/>
    <n v="3"/>
    <n v="3"/>
    <n v="0"/>
    <n v="4"/>
    <d v="2026-06-30T00:00:00"/>
    <x v="5"/>
    <s v="2026"/>
    <x v="5"/>
    <n v="26"/>
    <x v="179"/>
    <n v="25"/>
    <n v="6"/>
  </r>
  <r>
    <s v="RM531"/>
    <n v="27"/>
    <x v="1"/>
    <x v="1"/>
    <x v="0"/>
    <n v="608"/>
    <x v="2"/>
    <n v="1"/>
    <n v="2"/>
    <x v="0"/>
    <n v="1"/>
    <n v="725"/>
    <n v="3"/>
    <x v="1"/>
    <n v="68"/>
    <n v="3"/>
    <x v="2"/>
    <x v="4"/>
    <n v="1"/>
    <x v="2"/>
    <n v="7412"/>
    <s v="5k-10k"/>
    <n v="6009"/>
    <n v="1"/>
    <s v="Y"/>
    <x v="0"/>
    <n v="11"/>
    <x v="1"/>
    <n v="4"/>
    <n v="80"/>
    <n v="0"/>
    <n v="9"/>
    <n v="3"/>
    <n v="3"/>
    <n v="0"/>
    <n v="7"/>
    <d v="2026-07-01T00:00:00"/>
    <x v="1"/>
    <s v="2026"/>
    <x v="6"/>
    <n v="11"/>
    <x v="180"/>
    <n v="11"/>
    <n v="2"/>
  </r>
  <r>
    <s v="RM538"/>
    <n v="27"/>
    <x v="1"/>
    <x v="1"/>
    <x v="1"/>
    <n v="294"/>
    <x v="3"/>
    <n v="10"/>
    <n v="2"/>
    <x v="0"/>
    <n v="1"/>
    <n v="733"/>
    <n v="4"/>
    <x v="0"/>
    <n v="32"/>
    <n v="3"/>
    <x v="2"/>
    <x v="4"/>
    <n v="1"/>
    <x v="1"/>
    <n v="8793"/>
    <s v="5k-10k"/>
    <n v="4809"/>
    <n v="1"/>
    <s v="Y"/>
    <x v="0"/>
    <n v="21"/>
    <x v="2"/>
    <n v="3"/>
    <n v="80"/>
    <n v="2"/>
    <n v="9"/>
    <n v="4"/>
    <n v="2"/>
    <n v="1"/>
    <n v="7"/>
    <d v="2026-07-02T00:00:00"/>
    <x v="11"/>
    <s v="2026"/>
    <x v="6"/>
    <n v="13"/>
    <x v="181"/>
    <n v="3"/>
    <n v="1"/>
  </r>
  <r>
    <s v="RM555"/>
    <n v="27"/>
    <x v="1"/>
    <x v="1"/>
    <x v="0"/>
    <n v="975"/>
    <x v="2"/>
    <n v="7"/>
    <n v="3"/>
    <x v="1"/>
    <n v="1"/>
    <n v="764"/>
    <n v="4"/>
    <x v="1"/>
    <n v="55"/>
    <n v="2"/>
    <x v="1"/>
    <x v="6"/>
    <n v="1"/>
    <x v="0"/>
    <n v="6811"/>
    <s v="5k-10k"/>
    <n v="23398"/>
    <n v="8"/>
    <s v="Y"/>
    <x v="0"/>
    <n v="19"/>
    <x v="1"/>
    <n v="1"/>
    <n v="80"/>
    <n v="0"/>
    <n v="9"/>
    <n v="2"/>
    <n v="1"/>
    <n v="0"/>
    <n v="7"/>
    <d v="2026-07-03T00:00:00"/>
    <x v="8"/>
    <s v="2026"/>
    <x v="6"/>
    <n v="0"/>
    <x v="182"/>
    <n v="0"/>
    <n v="0"/>
  </r>
  <r>
    <s v="RM577"/>
    <n v="27"/>
    <x v="1"/>
    <x v="1"/>
    <x v="1"/>
    <n v="829"/>
    <x v="3"/>
    <n v="8"/>
    <n v="1"/>
    <x v="2"/>
    <n v="1"/>
    <n v="800"/>
    <n v="3"/>
    <x v="0"/>
    <n v="84"/>
    <n v="3"/>
    <x v="1"/>
    <x v="5"/>
    <n v="4"/>
    <x v="2"/>
    <n v="4342"/>
    <s v="Upto 5k"/>
    <n v="24008"/>
    <n v="0"/>
    <s v="Y"/>
    <x v="0"/>
    <n v="19"/>
    <x v="1"/>
    <n v="2"/>
    <n v="80"/>
    <n v="1"/>
    <n v="5"/>
    <n v="3"/>
    <n v="3"/>
    <n v="1"/>
    <n v="1"/>
    <d v="2026-07-04T00:00:00"/>
    <x v="2"/>
    <s v="2026"/>
    <x v="6"/>
    <n v="1"/>
    <x v="183"/>
    <n v="1"/>
    <n v="1"/>
  </r>
  <r>
    <s v="RM611"/>
    <n v="27"/>
    <x v="1"/>
    <x v="0"/>
    <x v="0"/>
    <n v="269"/>
    <x v="2"/>
    <n v="5"/>
    <n v="1"/>
    <x v="3"/>
    <n v="1"/>
    <n v="844"/>
    <n v="3"/>
    <x v="0"/>
    <n v="42"/>
    <n v="2"/>
    <x v="2"/>
    <x v="7"/>
    <n v="4"/>
    <x v="1"/>
    <n v="12808"/>
    <s v="10k-15k"/>
    <n v="8842"/>
    <n v="1"/>
    <s v="Y"/>
    <x v="1"/>
    <n v="16"/>
    <x v="1"/>
    <n v="2"/>
    <n v="80"/>
    <n v="1"/>
    <n v="9"/>
    <n v="3"/>
    <n v="3"/>
    <n v="0"/>
    <n v="8"/>
    <d v="2026-07-05T00:00:00"/>
    <x v="6"/>
    <s v="2026"/>
    <x v="6"/>
    <n v="1"/>
    <x v="184"/>
    <n v="0"/>
    <n v="0"/>
  </r>
  <r>
    <s v="RM616"/>
    <n v="27"/>
    <x v="1"/>
    <x v="1"/>
    <x v="2"/>
    <n v="443"/>
    <x v="3"/>
    <n v="3"/>
    <n v="3"/>
    <x v="1"/>
    <n v="1"/>
    <n v="850"/>
    <n v="4"/>
    <x v="0"/>
    <n v="50"/>
    <n v="3"/>
    <x v="0"/>
    <x v="2"/>
    <n v="4"/>
    <x v="2"/>
    <n v="1706"/>
    <s v="Upto 5k"/>
    <n v="16571"/>
    <n v="1"/>
    <s v="Y"/>
    <x v="0"/>
    <n v="11"/>
    <x v="1"/>
    <n v="3"/>
    <n v="80"/>
    <n v="3"/>
    <n v="0"/>
    <n v="6"/>
    <n v="2"/>
    <n v="0"/>
    <n v="0"/>
    <d v="2026-07-06T00:00:00"/>
    <x v="13"/>
    <s v="2026"/>
    <x v="6"/>
    <n v="16"/>
    <x v="185"/>
    <n v="7"/>
    <n v="2"/>
  </r>
  <r>
    <s v="RM671"/>
    <n v="27"/>
    <x v="1"/>
    <x v="1"/>
    <x v="0"/>
    <n v="618"/>
    <x v="2"/>
    <n v="4"/>
    <n v="3"/>
    <x v="0"/>
    <n v="1"/>
    <n v="933"/>
    <n v="2"/>
    <x v="1"/>
    <n v="76"/>
    <n v="3"/>
    <x v="0"/>
    <x v="2"/>
    <n v="3"/>
    <x v="0"/>
    <n v="2318"/>
    <s v="Upto 5k"/>
    <n v="17808"/>
    <n v="1"/>
    <s v="Y"/>
    <x v="0"/>
    <n v="19"/>
    <x v="1"/>
    <n v="3"/>
    <n v="80"/>
    <n v="0"/>
    <n v="1"/>
    <n v="2"/>
    <n v="3"/>
    <n v="0"/>
    <n v="0"/>
    <d v="2026-07-07T00:00:00"/>
    <x v="3"/>
    <s v="2026"/>
    <x v="6"/>
    <n v="7"/>
    <x v="186"/>
    <n v="0"/>
    <n v="0"/>
  </r>
  <r>
    <s v="RM718"/>
    <n v="27"/>
    <x v="1"/>
    <x v="1"/>
    <x v="0"/>
    <n v="1134"/>
    <x v="3"/>
    <n v="16"/>
    <n v="4"/>
    <x v="3"/>
    <n v="1"/>
    <n v="1001"/>
    <n v="3"/>
    <x v="1"/>
    <n v="37"/>
    <n v="3"/>
    <x v="0"/>
    <x v="0"/>
    <n v="2"/>
    <x v="2"/>
    <n v="2811"/>
    <s v="Upto 5k"/>
    <n v="12086"/>
    <n v="9"/>
    <s v="Y"/>
    <x v="0"/>
    <n v="14"/>
    <x v="1"/>
    <n v="2"/>
    <n v="80"/>
    <n v="1"/>
    <n v="4"/>
    <n v="2"/>
    <n v="3"/>
    <n v="2"/>
    <n v="2"/>
    <d v="2026-07-08T00:00:00"/>
    <x v="29"/>
    <s v="2026"/>
    <x v="6"/>
    <n v="40"/>
    <x v="187"/>
    <n v="24"/>
    <n v="6"/>
  </r>
  <r>
    <s v="RM740"/>
    <n v="27"/>
    <x v="1"/>
    <x v="1"/>
    <x v="0"/>
    <n v="1055"/>
    <x v="2"/>
    <n v="2"/>
    <n v="4"/>
    <x v="0"/>
    <n v="1"/>
    <n v="1027"/>
    <n v="1"/>
    <x v="1"/>
    <n v="47"/>
    <n v="3"/>
    <x v="1"/>
    <x v="4"/>
    <n v="4"/>
    <x v="2"/>
    <n v="4227"/>
    <s v="Upto 5k"/>
    <n v="4658"/>
    <n v="0"/>
    <s v="Y"/>
    <x v="0"/>
    <n v="18"/>
    <x v="1"/>
    <n v="2"/>
    <n v="80"/>
    <n v="1"/>
    <n v="4"/>
    <n v="2"/>
    <n v="3"/>
    <n v="2"/>
    <n v="2"/>
    <d v="2026-07-09T00:00:00"/>
    <x v="12"/>
    <s v="2026"/>
    <x v="6"/>
    <n v="14"/>
    <x v="188"/>
    <n v="4"/>
    <n v="3"/>
  </r>
  <r>
    <s v="RM787"/>
    <n v="27"/>
    <x v="1"/>
    <x v="1"/>
    <x v="2"/>
    <n v="1277"/>
    <x v="3"/>
    <n v="8"/>
    <n v="5"/>
    <x v="0"/>
    <n v="1"/>
    <n v="1094"/>
    <n v="1"/>
    <x v="0"/>
    <n v="87"/>
    <n v="1"/>
    <x v="0"/>
    <x v="0"/>
    <n v="3"/>
    <x v="2"/>
    <n v="4621"/>
    <s v="Upto 5k"/>
    <n v="5869"/>
    <n v="1"/>
    <s v="Y"/>
    <x v="0"/>
    <n v="19"/>
    <x v="1"/>
    <n v="4"/>
    <n v="80"/>
    <n v="3"/>
    <n v="3"/>
    <n v="4"/>
    <n v="3"/>
    <n v="1"/>
    <n v="2"/>
    <d v="2026-07-10T00:00:00"/>
    <x v="42"/>
    <s v="2026"/>
    <x v="6"/>
    <n v="2"/>
    <x v="189"/>
    <n v="1"/>
    <n v="1"/>
  </r>
  <r>
    <s v="RM834"/>
    <n v="27"/>
    <x v="1"/>
    <x v="1"/>
    <x v="0"/>
    <n v="199"/>
    <x v="2"/>
    <n v="6"/>
    <n v="3"/>
    <x v="0"/>
    <n v="1"/>
    <n v="1162"/>
    <n v="4"/>
    <x v="0"/>
    <n v="55"/>
    <n v="2"/>
    <x v="0"/>
    <x v="2"/>
    <n v="3"/>
    <x v="2"/>
    <n v="2539"/>
    <s v="Upto 5k"/>
    <n v="7950"/>
    <n v="1"/>
    <s v="Y"/>
    <x v="0"/>
    <n v="13"/>
    <x v="1"/>
    <n v="3"/>
    <n v="80"/>
    <n v="1"/>
    <n v="4"/>
    <n v="0"/>
    <n v="3"/>
    <n v="2"/>
    <n v="2"/>
    <d v="2026-07-11T00:00:00"/>
    <x v="9"/>
    <s v="2026"/>
    <x v="6"/>
    <n v="25"/>
    <x v="190"/>
    <n v="17"/>
    <n v="2"/>
  </r>
  <r>
    <s v="RM890"/>
    <n v="27"/>
    <x v="1"/>
    <x v="0"/>
    <x v="0"/>
    <n v="1103"/>
    <x v="3"/>
    <n v="14"/>
    <n v="3"/>
    <x v="0"/>
    <n v="1"/>
    <n v="1244"/>
    <n v="1"/>
    <x v="0"/>
    <n v="42"/>
    <n v="3"/>
    <x v="0"/>
    <x v="2"/>
    <n v="1"/>
    <x v="2"/>
    <n v="2235"/>
    <s v="Upto 5k"/>
    <n v="14377"/>
    <n v="1"/>
    <s v="Y"/>
    <x v="1"/>
    <n v="14"/>
    <x v="1"/>
    <n v="4"/>
    <n v="80"/>
    <n v="2"/>
    <n v="9"/>
    <n v="3"/>
    <n v="2"/>
    <n v="6"/>
    <n v="8"/>
    <d v="2026-07-12T00:00:00"/>
    <x v="29"/>
    <s v="2026"/>
    <x v="6"/>
    <n v="4"/>
    <x v="191"/>
    <n v="2"/>
    <n v="0"/>
  </r>
  <r>
    <s v="RM903"/>
    <n v="27"/>
    <x v="1"/>
    <x v="1"/>
    <x v="0"/>
    <n v="1167"/>
    <x v="2"/>
    <n v="4"/>
    <n v="2"/>
    <x v="0"/>
    <n v="1"/>
    <n v="1259"/>
    <n v="1"/>
    <x v="0"/>
    <n v="76"/>
    <n v="3"/>
    <x v="0"/>
    <x v="2"/>
    <n v="3"/>
    <x v="1"/>
    <n v="2517"/>
    <s v="Upto 5k"/>
    <n v="3208"/>
    <n v="1"/>
    <s v="Y"/>
    <x v="0"/>
    <n v="11"/>
    <x v="1"/>
    <n v="2"/>
    <n v="80"/>
    <n v="3"/>
    <n v="5"/>
    <n v="2"/>
    <n v="3"/>
    <n v="0"/>
    <n v="3"/>
    <d v="2026-07-13T00:00:00"/>
    <x v="13"/>
    <s v="2026"/>
    <x v="6"/>
    <n v="13"/>
    <x v="192"/>
    <n v="2"/>
    <n v="0"/>
  </r>
  <r>
    <s v="RM971"/>
    <n v="27"/>
    <x v="1"/>
    <x v="1"/>
    <x v="0"/>
    <n v="1291"/>
    <x v="3"/>
    <n v="11"/>
    <n v="3"/>
    <x v="1"/>
    <n v="1"/>
    <n v="1364"/>
    <n v="3"/>
    <x v="1"/>
    <n v="98"/>
    <n v="4"/>
    <x v="0"/>
    <x v="1"/>
    <n v="4"/>
    <x v="2"/>
    <n v="2534"/>
    <s v="Upto 5k"/>
    <n v="6527"/>
    <n v="8"/>
    <s v="Y"/>
    <x v="0"/>
    <n v="14"/>
    <x v="1"/>
    <n v="2"/>
    <n v="80"/>
    <n v="1"/>
    <n v="5"/>
    <n v="4"/>
    <n v="3"/>
    <n v="0"/>
    <n v="0"/>
    <d v="2026-07-14T00:00:00"/>
    <x v="4"/>
    <s v="2026"/>
    <x v="6"/>
    <n v="8"/>
    <x v="193"/>
    <n v="3"/>
    <n v="2"/>
  </r>
  <r>
    <s v="RM975"/>
    <n v="27"/>
    <x v="1"/>
    <x v="1"/>
    <x v="1"/>
    <n v="793"/>
    <x v="2"/>
    <n v="2"/>
    <n v="1"/>
    <x v="0"/>
    <n v="1"/>
    <n v="1371"/>
    <n v="4"/>
    <x v="0"/>
    <n v="43"/>
    <n v="1"/>
    <x v="1"/>
    <x v="5"/>
    <n v="4"/>
    <x v="0"/>
    <n v="5071"/>
    <s v="5k-10k"/>
    <n v="20392"/>
    <n v="3"/>
    <s v="Y"/>
    <x v="0"/>
    <n v="20"/>
    <x v="2"/>
    <n v="2"/>
    <n v="80"/>
    <n v="0"/>
    <n v="8"/>
    <n v="3"/>
    <n v="3"/>
    <n v="0"/>
    <n v="0"/>
    <d v="2026-07-15T00:00:00"/>
    <x v="1"/>
    <s v="2026"/>
    <x v="6"/>
    <n v="18"/>
    <x v="194"/>
    <n v="4"/>
    <n v="3"/>
  </r>
  <r>
    <s v="RM997"/>
    <n v="27"/>
    <x v="1"/>
    <x v="0"/>
    <x v="0"/>
    <n v="205"/>
    <x v="3"/>
    <n v="10"/>
    <n v="3"/>
    <x v="2"/>
    <n v="1"/>
    <n v="1403"/>
    <n v="4"/>
    <x v="1"/>
    <n v="98"/>
    <n v="2"/>
    <x v="1"/>
    <x v="5"/>
    <n v="4"/>
    <x v="2"/>
    <n v="5769"/>
    <s v="5k-10k"/>
    <n v="7100"/>
    <n v="1"/>
    <s v="Y"/>
    <x v="1"/>
    <n v="11"/>
    <x v="0"/>
    <n v="4"/>
    <n v="80"/>
    <n v="0"/>
    <n v="6"/>
    <n v="3"/>
    <n v="3"/>
    <n v="4"/>
    <n v="4"/>
    <d v="2026-07-16T00:00:00"/>
    <x v="22"/>
    <s v="2026"/>
    <x v="6"/>
    <n v="14"/>
    <x v="195"/>
    <n v="1"/>
    <n v="1"/>
  </r>
  <r>
    <s v="RM998"/>
    <n v="27"/>
    <x v="1"/>
    <x v="0"/>
    <x v="0"/>
    <n v="135"/>
    <x v="2"/>
    <n v="17"/>
    <n v="4"/>
    <x v="0"/>
    <n v="1"/>
    <n v="1405"/>
    <n v="4"/>
    <x v="1"/>
    <n v="51"/>
    <n v="3"/>
    <x v="0"/>
    <x v="2"/>
    <n v="3"/>
    <x v="0"/>
    <n v="2394"/>
    <s v="Upto 5k"/>
    <n v="25681"/>
    <n v="1"/>
    <s v="Y"/>
    <x v="1"/>
    <n v="13"/>
    <x v="0"/>
    <n v="4"/>
    <n v="80"/>
    <n v="0"/>
    <n v="8"/>
    <n v="2"/>
    <n v="3"/>
    <n v="7"/>
    <n v="7"/>
    <d v="2026-07-17T00:00:00"/>
    <x v="35"/>
    <s v="2026"/>
    <x v="6"/>
    <n v="24"/>
    <x v="196"/>
    <n v="11"/>
    <n v="9"/>
  </r>
  <r>
    <s v="RM1018"/>
    <n v="27"/>
    <x v="1"/>
    <x v="1"/>
    <x v="0"/>
    <n v="1377"/>
    <x v="3"/>
    <n v="11"/>
    <n v="1"/>
    <x v="0"/>
    <n v="1"/>
    <n v="1434"/>
    <n v="2"/>
    <x v="0"/>
    <n v="91"/>
    <n v="3"/>
    <x v="0"/>
    <x v="0"/>
    <n v="1"/>
    <x v="2"/>
    <n v="2099"/>
    <s v="Upto 5k"/>
    <n v="7679"/>
    <n v="0"/>
    <s v="Y"/>
    <x v="0"/>
    <n v="14"/>
    <x v="0"/>
    <n v="2"/>
    <n v="80"/>
    <n v="0"/>
    <n v="6"/>
    <n v="3"/>
    <n v="4"/>
    <n v="1"/>
    <n v="4"/>
    <d v="2026-07-18T00:00:00"/>
    <x v="35"/>
    <s v="2026"/>
    <x v="6"/>
    <n v="17"/>
    <x v="197"/>
    <n v="6"/>
    <n v="1"/>
  </r>
  <r>
    <s v="RM1150"/>
    <n v="27"/>
    <x v="1"/>
    <x v="1"/>
    <x v="0"/>
    <n v="1302"/>
    <x v="2"/>
    <n v="19"/>
    <n v="3"/>
    <x v="4"/>
    <n v="1"/>
    <n v="1619"/>
    <n v="4"/>
    <x v="0"/>
    <n v="67"/>
    <n v="2"/>
    <x v="0"/>
    <x v="0"/>
    <n v="1"/>
    <x v="1"/>
    <n v="4066"/>
    <s v="Upto 5k"/>
    <n v="16290"/>
    <n v="1"/>
    <s v="Y"/>
    <x v="0"/>
    <n v="11"/>
    <x v="0"/>
    <n v="1"/>
    <n v="80"/>
    <n v="2"/>
    <n v="7"/>
    <n v="3"/>
    <n v="3"/>
    <n v="0"/>
    <n v="7"/>
    <d v="2026-07-19T00:00:00"/>
    <x v="17"/>
    <s v="2026"/>
    <x v="6"/>
    <n v="10"/>
    <x v="198"/>
    <n v="2"/>
    <n v="2"/>
  </r>
  <r>
    <s v="RM1170"/>
    <n v="27"/>
    <x v="1"/>
    <x v="1"/>
    <x v="0"/>
    <n v="486"/>
    <x v="3"/>
    <n v="8"/>
    <n v="3"/>
    <x v="1"/>
    <n v="1"/>
    <n v="1647"/>
    <n v="2"/>
    <x v="1"/>
    <n v="86"/>
    <n v="4"/>
    <x v="0"/>
    <x v="2"/>
    <n v="3"/>
    <x v="2"/>
    <n v="3517"/>
    <s v="Upto 5k"/>
    <n v="22490"/>
    <n v="7"/>
    <s v="Y"/>
    <x v="0"/>
    <n v="17"/>
    <x v="0"/>
    <n v="1"/>
    <n v="80"/>
    <n v="0"/>
    <n v="5"/>
    <n v="0"/>
    <n v="3"/>
    <n v="0"/>
    <n v="2"/>
    <d v="2026-07-20T00:00:00"/>
    <x v="14"/>
    <s v="2026"/>
    <x v="6"/>
    <n v="19"/>
    <x v="199"/>
    <n v="4"/>
    <n v="4"/>
  </r>
  <r>
    <s v="RM1171"/>
    <n v="27"/>
    <x v="1"/>
    <x v="1"/>
    <x v="1"/>
    <n v="591"/>
    <x v="2"/>
    <n v="2"/>
    <n v="3"/>
    <x v="1"/>
    <n v="1"/>
    <n v="1648"/>
    <n v="4"/>
    <x v="0"/>
    <n v="87"/>
    <n v="3"/>
    <x v="0"/>
    <x v="2"/>
    <n v="4"/>
    <x v="0"/>
    <n v="2580"/>
    <s v="Upto 5k"/>
    <n v="6297"/>
    <n v="2"/>
    <s v="Y"/>
    <x v="0"/>
    <n v="13"/>
    <x v="0"/>
    <n v="3"/>
    <n v="80"/>
    <n v="0"/>
    <n v="6"/>
    <n v="0"/>
    <n v="2"/>
    <n v="1"/>
    <n v="2"/>
    <d v="2026-07-21T00:00:00"/>
    <x v="23"/>
    <s v="2026"/>
    <x v="6"/>
    <n v="28"/>
    <x v="200"/>
    <n v="19"/>
    <n v="1"/>
  </r>
  <r>
    <s v="RM1249"/>
    <n v="27"/>
    <x v="1"/>
    <x v="1"/>
    <x v="0"/>
    <n v="1054"/>
    <x v="3"/>
    <n v="8"/>
    <n v="3"/>
    <x v="1"/>
    <n v="1"/>
    <n v="1751"/>
    <n v="3"/>
    <x v="1"/>
    <n v="67"/>
    <n v="3"/>
    <x v="0"/>
    <x v="2"/>
    <n v="4"/>
    <x v="0"/>
    <n v="3445"/>
    <s v="Upto 5k"/>
    <n v="6152"/>
    <n v="1"/>
    <s v="Y"/>
    <x v="0"/>
    <n v="11"/>
    <x v="0"/>
    <n v="3"/>
    <n v="80"/>
    <n v="0"/>
    <n v="6"/>
    <n v="5"/>
    <n v="2"/>
    <n v="1"/>
    <n v="4"/>
    <d v="2026-07-22T00:00:00"/>
    <x v="17"/>
    <s v="2026"/>
    <x v="6"/>
    <n v="6"/>
    <x v="201"/>
    <n v="3"/>
    <n v="1"/>
  </r>
  <r>
    <s v="RM1318"/>
    <n v="27"/>
    <x v="1"/>
    <x v="0"/>
    <x v="1"/>
    <n v="1297"/>
    <x v="2"/>
    <n v="5"/>
    <n v="2"/>
    <x v="0"/>
    <n v="1"/>
    <n v="1850"/>
    <n v="4"/>
    <x v="1"/>
    <n v="53"/>
    <n v="3"/>
    <x v="0"/>
    <x v="0"/>
    <n v="4"/>
    <x v="0"/>
    <n v="2379"/>
    <s v="Upto 5k"/>
    <n v="19826"/>
    <n v="0"/>
    <s v="Y"/>
    <x v="1"/>
    <n v="14"/>
    <x v="0"/>
    <n v="3"/>
    <n v="80"/>
    <n v="0"/>
    <n v="6"/>
    <n v="3"/>
    <n v="2"/>
    <n v="0"/>
    <n v="2"/>
    <d v="2026-07-23T00:00:00"/>
    <x v="32"/>
    <s v="2026"/>
    <x v="6"/>
    <n v="3"/>
    <x v="202"/>
    <n v="1"/>
    <n v="1"/>
  </r>
  <r>
    <s v="RM1329"/>
    <n v="27"/>
    <x v="1"/>
    <x v="1"/>
    <x v="0"/>
    <n v="728"/>
    <x v="3"/>
    <n v="23"/>
    <n v="1"/>
    <x v="1"/>
    <n v="1"/>
    <n v="1864"/>
    <n v="2"/>
    <x v="1"/>
    <n v="36"/>
    <n v="2"/>
    <x v="1"/>
    <x v="1"/>
    <n v="3"/>
    <x v="2"/>
    <n v="3540"/>
    <s v="Upto 5k"/>
    <n v="7018"/>
    <n v="1"/>
    <s v="Y"/>
    <x v="0"/>
    <n v="21"/>
    <x v="0"/>
    <n v="4"/>
    <n v="80"/>
    <n v="1"/>
    <n v="9"/>
    <n v="5"/>
    <n v="3"/>
    <n v="5"/>
    <n v="8"/>
    <d v="2026-07-24T00:00:00"/>
    <x v="27"/>
    <s v="2026"/>
    <x v="6"/>
    <n v="23"/>
    <x v="203"/>
    <n v="4"/>
    <n v="0"/>
  </r>
  <r>
    <s v="RM1335"/>
    <n v="27"/>
    <x v="1"/>
    <x v="1"/>
    <x v="1"/>
    <n v="1131"/>
    <x v="2"/>
    <n v="15"/>
    <n v="3"/>
    <x v="0"/>
    <n v="1"/>
    <n v="1870"/>
    <n v="4"/>
    <x v="1"/>
    <n v="77"/>
    <n v="2"/>
    <x v="0"/>
    <x v="2"/>
    <n v="1"/>
    <x v="2"/>
    <n v="4774"/>
    <s v="Upto 5k"/>
    <n v="23844"/>
    <n v="0"/>
    <s v="Y"/>
    <x v="0"/>
    <n v="19"/>
    <x v="0"/>
    <n v="4"/>
    <n v="80"/>
    <n v="1"/>
    <n v="8"/>
    <n v="2"/>
    <n v="2"/>
    <n v="7"/>
    <n v="3"/>
    <d v="2026-07-25T00:00:00"/>
    <x v="32"/>
    <s v="2026"/>
    <x v="6"/>
    <n v="2"/>
    <x v="204"/>
    <n v="2"/>
    <n v="0"/>
  </r>
  <r>
    <s v="RM1351"/>
    <n v="27"/>
    <x v="1"/>
    <x v="1"/>
    <x v="0"/>
    <n v="511"/>
    <x v="3"/>
    <n v="2"/>
    <n v="2"/>
    <x v="1"/>
    <n v="1"/>
    <n v="1898"/>
    <n v="1"/>
    <x v="1"/>
    <n v="89"/>
    <n v="4"/>
    <x v="1"/>
    <x v="5"/>
    <n v="3"/>
    <x v="0"/>
    <n v="6500"/>
    <s v="5k-10k"/>
    <n v="26997"/>
    <n v="0"/>
    <s v="Y"/>
    <x v="0"/>
    <n v="14"/>
    <x v="0"/>
    <n v="2"/>
    <n v="80"/>
    <n v="0"/>
    <n v="9"/>
    <n v="5"/>
    <n v="2"/>
    <n v="0"/>
    <n v="7"/>
    <d v="2026-07-26T00:00:00"/>
    <x v="33"/>
    <s v="2026"/>
    <x v="6"/>
    <n v="10"/>
    <x v="205"/>
    <n v="0"/>
    <n v="0"/>
  </r>
  <r>
    <s v="RM1368"/>
    <n v="27"/>
    <x v="1"/>
    <x v="1"/>
    <x v="3"/>
    <n v="1354"/>
    <x v="2"/>
    <n v="2"/>
    <n v="4"/>
    <x v="3"/>
    <n v="1"/>
    <n v="1931"/>
    <n v="2"/>
    <x v="0"/>
    <n v="41"/>
    <n v="3"/>
    <x v="0"/>
    <x v="2"/>
    <n v="2"/>
    <x v="2"/>
    <n v="2226"/>
    <s v="Upto 5k"/>
    <n v="6073"/>
    <n v="1"/>
    <s v="Y"/>
    <x v="0"/>
    <n v="11"/>
    <x v="0"/>
    <n v="3"/>
    <n v="80"/>
    <n v="1"/>
    <n v="6"/>
    <n v="3"/>
    <n v="2"/>
    <n v="1"/>
    <n v="2"/>
    <d v="2026-07-27T00:00:00"/>
    <x v="37"/>
    <s v="2026"/>
    <x v="6"/>
    <n v="7"/>
    <x v="206"/>
    <n v="3"/>
    <n v="3"/>
  </r>
  <r>
    <s v="RM1380"/>
    <n v="27"/>
    <x v="1"/>
    <x v="0"/>
    <x v="1"/>
    <n v="1337"/>
    <x v="3"/>
    <n v="22"/>
    <n v="3"/>
    <x v="5"/>
    <n v="1"/>
    <n v="1944"/>
    <n v="1"/>
    <x v="1"/>
    <n v="58"/>
    <n v="2"/>
    <x v="0"/>
    <x v="3"/>
    <n v="2"/>
    <x v="2"/>
    <n v="2863"/>
    <s v="Upto 5k"/>
    <n v="19555"/>
    <n v="1"/>
    <s v="Y"/>
    <x v="0"/>
    <n v="12"/>
    <x v="0"/>
    <n v="1"/>
    <n v="80"/>
    <n v="0"/>
    <n v="1"/>
    <n v="2"/>
    <n v="3"/>
    <n v="0"/>
    <n v="0"/>
    <d v="2026-07-28T00:00:00"/>
    <x v="3"/>
    <s v="2026"/>
    <x v="6"/>
    <n v="10"/>
    <x v="207"/>
    <n v="7"/>
    <n v="7"/>
  </r>
  <r>
    <s v="RM1394"/>
    <n v="27"/>
    <x v="1"/>
    <x v="1"/>
    <x v="0"/>
    <n v="954"/>
    <x v="2"/>
    <n v="9"/>
    <n v="3"/>
    <x v="2"/>
    <n v="1"/>
    <n v="1965"/>
    <n v="4"/>
    <x v="0"/>
    <n v="44"/>
    <n v="3"/>
    <x v="1"/>
    <x v="5"/>
    <n v="4"/>
    <x v="0"/>
    <n v="4105"/>
    <s v="Upto 5k"/>
    <n v="5099"/>
    <n v="1"/>
    <s v="Y"/>
    <x v="0"/>
    <n v="14"/>
    <x v="0"/>
    <n v="1"/>
    <n v="80"/>
    <n v="0"/>
    <n v="7"/>
    <n v="5"/>
    <n v="3"/>
    <n v="0"/>
    <n v="7"/>
    <d v="2026-07-29T00:00:00"/>
    <x v="36"/>
    <s v="2026"/>
    <x v="6"/>
    <n v="2"/>
    <x v="208"/>
    <n v="2"/>
    <n v="0"/>
  </r>
  <r>
    <s v="RM1468"/>
    <n v="27"/>
    <x v="1"/>
    <x v="0"/>
    <x v="0"/>
    <n v="155"/>
    <x v="3"/>
    <n v="4"/>
    <n v="3"/>
    <x v="0"/>
    <n v="1"/>
    <n v="2064"/>
    <n v="2"/>
    <x v="0"/>
    <n v="87"/>
    <n v="4"/>
    <x v="1"/>
    <x v="4"/>
    <n v="2"/>
    <x v="2"/>
    <n v="6142"/>
    <s v="5k-10k"/>
    <n v="5174"/>
    <n v="1"/>
    <s v="Y"/>
    <x v="1"/>
    <n v="20"/>
    <x v="0"/>
    <n v="2"/>
    <n v="80"/>
    <n v="1"/>
    <n v="6"/>
    <n v="0"/>
    <n v="3"/>
    <n v="0"/>
    <n v="3"/>
    <d v="2026-07-30T00:00:00"/>
    <x v="8"/>
    <s v="2026"/>
    <x v="6"/>
    <n v="0"/>
    <x v="209"/>
    <n v="0"/>
    <n v="0"/>
  </r>
  <r>
    <s v="RM1468"/>
    <n v="27"/>
    <x v="1"/>
    <x v="0"/>
    <x v="0"/>
    <n v="155"/>
    <x v="2"/>
    <n v="4"/>
    <n v="3"/>
    <x v="0"/>
    <n v="1"/>
    <n v="2064"/>
    <n v="2"/>
    <x v="0"/>
    <n v="87"/>
    <n v="4"/>
    <x v="1"/>
    <x v="4"/>
    <n v="2"/>
    <x v="2"/>
    <n v="6142"/>
    <s v="5k-10k"/>
    <n v="5174"/>
    <n v="1"/>
    <s v="Y"/>
    <x v="1"/>
    <n v="20"/>
    <x v="0"/>
    <n v="2"/>
    <n v="80"/>
    <n v="1"/>
    <n v="6"/>
    <n v="0"/>
    <n v="3"/>
    <n v="0"/>
    <n v="3"/>
    <d v="2026-07-31T00:00:00"/>
    <x v="25"/>
    <s v="2026"/>
    <x v="6"/>
    <n v="2"/>
    <x v="210"/>
    <n v="1"/>
    <n v="1"/>
  </r>
  <r>
    <s v="RM015"/>
    <n v="28"/>
    <x v="1"/>
    <x v="0"/>
    <x v="0"/>
    <n v="103"/>
    <x v="3"/>
    <n v="24"/>
    <n v="3"/>
    <x v="0"/>
    <n v="1"/>
    <n v="19"/>
    <n v="3"/>
    <x v="0"/>
    <n v="50"/>
    <n v="2"/>
    <x v="0"/>
    <x v="0"/>
    <n v="3"/>
    <x v="0"/>
    <n v="2028"/>
    <s v="Upto 5k"/>
    <n v="12947"/>
    <n v="5"/>
    <s v="Y"/>
    <x v="1"/>
    <n v="14"/>
    <x v="0"/>
    <n v="2"/>
    <n v="80"/>
    <n v="0"/>
    <n v="6"/>
    <n v="4"/>
    <n v="3"/>
    <n v="0"/>
    <n v="3"/>
    <d v="2026-08-01T00:00:00"/>
    <x v="23"/>
    <s v="2026"/>
    <x v="7"/>
    <n v="30"/>
    <x v="211"/>
    <n v="19"/>
    <n v="10"/>
  </r>
  <r>
    <s v="RM052"/>
    <n v="28"/>
    <x v="1"/>
    <x v="0"/>
    <x v="0"/>
    <n v="1434"/>
    <x v="2"/>
    <n v="5"/>
    <n v="4"/>
    <x v="3"/>
    <n v="1"/>
    <n v="65"/>
    <n v="3"/>
    <x v="0"/>
    <n v="50"/>
    <n v="3"/>
    <x v="0"/>
    <x v="0"/>
    <n v="3"/>
    <x v="0"/>
    <n v="3441"/>
    <s v="Upto 5k"/>
    <n v="11179"/>
    <n v="1"/>
    <s v="Y"/>
    <x v="1"/>
    <n v="13"/>
    <x v="0"/>
    <n v="3"/>
    <n v="80"/>
    <n v="0"/>
    <n v="2"/>
    <n v="3"/>
    <n v="2"/>
    <n v="2"/>
    <n v="2"/>
    <d v="2026-08-02T00:00:00"/>
    <x v="28"/>
    <s v="2026"/>
    <x v="7"/>
    <n v="27"/>
    <x v="212"/>
    <n v="12"/>
    <n v="3"/>
  </r>
  <r>
    <s v="RM098"/>
    <n v="28"/>
    <x v="1"/>
    <x v="1"/>
    <x v="2"/>
    <n v="120"/>
    <x v="3"/>
    <n v="4"/>
    <n v="3"/>
    <x v="1"/>
    <n v="1"/>
    <n v="129"/>
    <n v="2"/>
    <x v="0"/>
    <n v="43"/>
    <n v="3"/>
    <x v="1"/>
    <x v="5"/>
    <n v="3"/>
    <x v="2"/>
    <n v="4221"/>
    <s v="Upto 5k"/>
    <n v="8863"/>
    <n v="1"/>
    <s v="Y"/>
    <x v="0"/>
    <n v="15"/>
    <x v="0"/>
    <n v="2"/>
    <n v="80"/>
    <n v="0"/>
    <n v="5"/>
    <n v="3"/>
    <n v="4"/>
    <n v="0"/>
    <n v="4"/>
    <d v="2026-08-03T00:00:00"/>
    <x v="8"/>
    <s v="2026"/>
    <x v="7"/>
    <n v="5"/>
    <x v="213"/>
    <n v="1"/>
    <n v="0"/>
  </r>
  <r>
    <s v="RM163"/>
    <n v="28"/>
    <x v="1"/>
    <x v="1"/>
    <x v="0"/>
    <n v="440"/>
    <x v="2"/>
    <n v="21"/>
    <n v="3"/>
    <x v="1"/>
    <n v="1"/>
    <n v="221"/>
    <n v="3"/>
    <x v="0"/>
    <n v="42"/>
    <n v="3"/>
    <x v="0"/>
    <x v="2"/>
    <n v="4"/>
    <x v="2"/>
    <n v="2713"/>
    <s v="Upto 5k"/>
    <n v="6672"/>
    <n v="1"/>
    <s v="Y"/>
    <x v="0"/>
    <n v="11"/>
    <x v="0"/>
    <n v="3"/>
    <n v="80"/>
    <n v="1"/>
    <n v="5"/>
    <n v="2"/>
    <n v="1"/>
    <n v="0"/>
    <n v="2"/>
    <d v="2026-08-04T00:00:00"/>
    <x v="2"/>
    <s v="2026"/>
    <x v="7"/>
    <n v="11"/>
    <x v="214"/>
    <n v="5"/>
    <n v="5"/>
  </r>
  <r>
    <s v="RM265"/>
    <n v="28"/>
    <x v="1"/>
    <x v="0"/>
    <x v="0"/>
    <n v="529"/>
    <x v="3"/>
    <n v="2"/>
    <n v="4"/>
    <x v="0"/>
    <n v="1"/>
    <n v="364"/>
    <n v="1"/>
    <x v="0"/>
    <n v="79"/>
    <n v="3"/>
    <x v="0"/>
    <x v="0"/>
    <n v="3"/>
    <x v="0"/>
    <n v="3485"/>
    <s v="Upto 5k"/>
    <n v="14935"/>
    <n v="2"/>
    <s v="Y"/>
    <x v="0"/>
    <n v="11"/>
    <x v="0"/>
    <n v="3"/>
    <n v="80"/>
    <n v="0"/>
    <n v="5"/>
    <n v="5"/>
    <n v="1"/>
    <n v="0"/>
    <n v="0"/>
    <d v="2026-08-05T00:00:00"/>
    <x v="12"/>
    <s v="2026"/>
    <x v="7"/>
    <n v="5"/>
    <x v="215"/>
    <n v="2"/>
    <n v="2"/>
  </r>
  <r>
    <s v="RM273"/>
    <n v="28"/>
    <x v="1"/>
    <x v="1"/>
    <x v="0"/>
    <n v="1158"/>
    <x v="2"/>
    <n v="9"/>
    <n v="3"/>
    <x v="1"/>
    <n v="1"/>
    <n v="377"/>
    <n v="4"/>
    <x v="0"/>
    <n v="94"/>
    <n v="3"/>
    <x v="0"/>
    <x v="2"/>
    <n v="4"/>
    <x v="2"/>
    <n v="2070"/>
    <s v="Upto 5k"/>
    <n v="2613"/>
    <n v="1"/>
    <s v="Y"/>
    <x v="0"/>
    <n v="23"/>
    <x v="0"/>
    <n v="4"/>
    <n v="80"/>
    <n v="1"/>
    <n v="5"/>
    <n v="3"/>
    <n v="2"/>
    <n v="0"/>
    <n v="4"/>
    <d v="2026-08-06T00:00:00"/>
    <x v="8"/>
    <s v="2026"/>
    <x v="7"/>
    <n v="0"/>
    <x v="216"/>
    <n v="0"/>
    <n v="0"/>
  </r>
  <r>
    <s v="RM290"/>
    <n v="28"/>
    <x v="1"/>
    <x v="1"/>
    <x v="0"/>
    <n v="1117"/>
    <x v="3"/>
    <n v="8"/>
    <n v="2"/>
    <x v="0"/>
    <n v="1"/>
    <n v="395"/>
    <n v="4"/>
    <x v="1"/>
    <n v="66"/>
    <n v="3"/>
    <x v="0"/>
    <x v="2"/>
    <n v="4"/>
    <x v="0"/>
    <n v="3310"/>
    <s v="Upto 5k"/>
    <n v="4488"/>
    <n v="1"/>
    <s v="Y"/>
    <x v="0"/>
    <n v="21"/>
    <x v="0"/>
    <n v="4"/>
    <n v="80"/>
    <n v="0"/>
    <n v="5"/>
    <n v="3"/>
    <n v="3"/>
    <n v="0"/>
    <n v="2"/>
    <d v="2026-08-07T00:00:00"/>
    <x v="29"/>
    <s v="2026"/>
    <x v="7"/>
    <n v="22"/>
    <x v="217"/>
    <n v="10"/>
    <n v="7"/>
  </r>
  <r>
    <s v="RM303"/>
    <n v="28"/>
    <x v="1"/>
    <x v="1"/>
    <x v="0"/>
    <n v="1476"/>
    <x v="2"/>
    <n v="16"/>
    <n v="2"/>
    <x v="1"/>
    <n v="1"/>
    <n v="412"/>
    <n v="2"/>
    <x v="0"/>
    <n v="68"/>
    <n v="4"/>
    <x v="1"/>
    <x v="6"/>
    <n v="1"/>
    <x v="0"/>
    <n v="5661"/>
    <s v="5k-10k"/>
    <n v="4824"/>
    <n v="0"/>
    <s v="Y"/>
    <x v="0"/>
    <n v="19"/>
    <x v="0"/>
    <n v="3"/>
    <n v="80"/>
    <n v="0"/>
    <n v="9"/>
    <n v="2"/>
    <n v="3"/>
    <n v="0"/>
    <n v="7"/>
    <d v="2026-08-08T00:00:00"/>
    <x v="14"/>
    <s v="2026"/>
    <x v="7"/>
    <n v="8"/>
    <x v="218"/>
    <n v="2"/>
    <n v="1"/>
  </r>
  <r>
    <s v="RM324"/>
    <n v="28"/>
    <x v="1"/>
    <x v="0"/>
    <x v="0"/>
    <n v="1157"/>
    <x v="3"/>
    <n v="2"/>
    <n v="4"/>
    <x v="1"/>
    <n v="1"/>
    <n v="440"/>
    <n v="1"/>
    <x v="0"/>
    <n v="84"/>
    <n v="1"/>
    <x v="0"/>
    <x v="2"/>
    <n v="4"/>
    <x v="2"/>
    <n v="3464"/>
    <s v="Upto 5k"/>
    <n v="24737"/>
    <n v="5"/>
    <s v="Y"/>
    <x v="1"/>
    <n v="13"/>
    <x v="0"/>
    <n v="4"/>
    <n v="80"/>
    <n v="0"/>
    <n v="5"/>
    <n v="4"/>
    <n v="2"/>
    <n v="2"/>
    <n v="2"/>
    <d v="2026-08-09T00:00:00"/>
    <x v="11"/>
    <s v="2026"/>
    <x v="7"/>
    <n v="27"/>
    <x v="219"/>
    <n v="12"/>
    <n v="3"/>
  </r>
  <r>
    <s v="RM375"/>
    <n v="28"/>
    <x v="1"/>
    <x v="1"/>
    <x v="0"/>
    <n v="304"/>
    <x v="2"/>
    <n v="9"/>
    <n v="4"/>
    <x v="0"/>
    <n v="1"/>
    <n v="498"/>
    <n v="2"/>
    <x v="0"/>
    <n v="92"/>
    <n v="3"/>
    <x v="1"/>
    <x v="5"/>
    <n v="4"/>
    <x v="0"/>
    <n v="5253"/>
    <s v="5k-10k"/>
    <n v="20750"/>
    <n v="1"/>
    <s v="Y"/>
    <x v="0"/>
    <n v="16"/>
    <x v="0"/>
    <n v="4"/>
    <n v="80"/>
    <n v="0"/>
    <n v="7"/>
    <n v="1"/>
    <n v="3"/>
    <n v="0"/>
    <n v="7"/>
    <d v="2026-08-10T00:00:00"/>
    <x v="6"/>
    <s v="2026"/>
    <x v="7"/>
    <n v="1"/>
    <x v="220"/>
    <n v="0"/>
    <n v="0"/>
  </r>
  <r>
    <s v="RM405"/>
    <n v="28"/>
    <x v="1"/>
    <x v="1"/>
    <x v="0"/>
    <n v="1300"/>
    <x v="3"/>
    <n v="17"/>
    <n v="2"/>
    <x v="1"/>
    <n v="1"/>
    <n v="536"/>
    <n v="3"/>
    <x v="0"/>
    <n v="79"/>
    <n v="3"/>
    <x v="1"/>
    <x v="0"/>
    <n v="1"/>
    <x v="1"/>
    <n v="4558"/>
    <s v="Upto 5k"/>
    <n v="13535"/>
    <n v="1"/>
    <s v="Y"/>
    <x v="0"/>
    <n v="12"/>
    <x v="0"/>
    <n v="4"/>
    <n v="80"/>
    <n v="1"/>
    <n v="10"/>
    <n v="2"/>
    <n v="3"/>
    <n v="1"/>
    <m/>
    <d v="2026-08-11T00:00:00"/>
    <x v="38"/>
    <s v="2026"/>
    <x v="7"/>
    <n v="0"/>
    <x v="221"/>
    <n v="0"/>
    <n v="0"/>
  </r>
  <r>
    <s v="RM541"/>
    <n v="28"/>
    <x v="1"/>
    <x v="0"/>
    <x v="0"/>
    <n v="654"/>
    <x v="2"/>
    <n v="1"/>
    <n v="2"/>
    <x v="0"/>
    <n v="1"/>
    <n v="741"/>
    <n v="1"/>
    <x v="1"/>
    <n v="67"/>
    <n v="1"/>
    <x v="0"/>
    <x v="2"/>
    <n v="2"/>
    <x v="0"/>
    <n v="2216"/>
    <s v="Upto 5k"/>
    <n v="3872"/>
    <n v="7"/>
    <s v="Y"/>
    <x v="1"/>
    <n v="13"/>
    <x v="0"/>
    <n v="4"/>
    <n v="80"/>
    <n v="0"/>
    <n v="10"/>
    <n v="4"/>
    <n v="3"/>
    <n v="3"/>
    <n v="7"/>
    <d v="2026-08-12T00:00:00"/>
    <x v="23"/>
    <s v="2026"/>
    <x v="7"/>
    <n v="5"/>
    <x v="222"/>
    <n v="1"/>
    <n v="1"/>
  </r>
  <r>
    <s v="RM599"/>
    <n v="28"/>
    <x v="1"/>
    <x v="0"/>
    <x v="0"/>
    <n v="890"/>
    <x v="3"/>
    <n v="2"/>
    <n v="4"/>
    <x v="1"/>
    <n v="1"/>
    <n v="828"/>
    <n v="3"/>
    <x v="0"/>
    <n v="46"/>
    <n v="3"/>
    <x v="0"/>
    <x v="2"/>
    <n v="3"/>
    <x v="0"/>
    <n v="4382"/>
    <s v="Upto 5k"/>
    <n v="16374"/>
    <n v="6"/>
    <s v="Y"/>
    <x v="0"/>
    <n v="17"/>
    <x v="0"/>
    <n v="4"/>
    <n v="80"/>
    <n v="0"/>
    <n v="5"/>
    <n v="3"/>
    <n v="2"/>
    <n v="2"/>
    <n v="1"/>
    <d v="2026-08-13T00:00:00"/>
    <x v="0"/>
    <s v="2026"/>
    <x v="7"/>
    <n v="2"/>
    <x v="223"/>
    <n v="2"/>
    <n v="2"/>
  </r>
  <r>
    <s v="RM613"/>
    <n v="28"/>
    <x v="1"/>
    <x v="0"/>
    <x v="0"/>
    <n v="760"/>
    <x v="2"/>
    <n v="2"/>
    <n v="4"/>
    <x v="2"/>
    <n v="1"/>
    <n v="846"/>
    <n v="2"/>
    <x v="1"/>
    <n v="81"/>
    <n v="3"/>
    <x v="1"/>
    <x v="5"/>
    <n v="2"/>
    <x v="2"/>
    <n v="4779"/>
    <s v="Upto 5k"/>
    <n v="3698"/>
    <n v="1"/>
    <s v="Y"/>
    <x v="1"/>
    <n v="20"/>
    <x v="0"/>
    <n v="1"/>
    <n v="80"/>
    <n v="0"/>
    <n v="8"/>
    <n v="2"/>
    <n v="3"/>
    <n v="7"/>
    <n v="5"/>
    <d v="2026-08-14T00:00:00"/>
    <x v="25"/>
    <s v="2026"/>
    <x v="7"/>
    <n v="2"/>
    <x v="224"/>
    <n v="2"/>
    <n v="1"/>
  </r>
  <r>
    <s v="RM630"/>
    <n v="28"/>
    <x v="1"/>
    <x v="1"/>
    <x v="0"/>
    <n v="1169"/>
    <x v="3"/>
    <n v="8"/>
    <n v="2"/>
    <x v="1"/>
    <n v="1"/>
    <n v="869"/>
    <n v="2"/>
    <x v="0"/>
    <n v="63"/>
    <n v="2"/>
    <x v="0"/>
    <x v="3"/>
    <n v="4"/>
    <x v="1"/>
    <n v="4936"/>
    <s v="Upto 5k"/>
    <n v="23965"/>
    <n v="1"/>
    <s v="Y"/>
    <x v="0"/>
    <n v="13"/>
    <x v="0"/>
    <n v="4"/>
    <n v="80"/>
    <n v="1"/>
    <n v="6"/>
    <n v="6"/>
    <n v="3"/>
    <n v="0"/>
    <n v="4"/>
    <d v="2026-08-15T00:00:00"/>
    <x v="35"/>
    <s v="2026"/>
    <x v="7"/>
    <n v="22"/>
    <x v="225"/>
    <n v="14"/>
    <n v="11"/>
  </r>
  <r>
    <s v="RM660"/>
    <n v="28"/>
    <x v="1"/>
    <x v="1"/>
    <x v="0"/>
    <n v="821"/>
    <x v="2"/>
    <n v="5"/>
    <n v="4"/>
    <x v="1"/>
    <n v="1"/>
    <n v="916"/>
    <n v="1"/>
    <x v="0"/>
    <n v="98"/>
    <n v="3"/>
    <x v="1"/>
    <x v="5"/>
    <n v="4"/>
    <x v="0"/>
    <n v="4908"/>
    <s v="Upto 5k"/>
    <n v="24252"/>
    <n v="1"/>
    <s v="Y"/>
    <x v="0"/>
    <n v="14"/>
    <x v="0"/>
    <n v="2"/>
    <n v="80"/>
    <n v="0"/>
    <n v="4"/>
    <n v="3"/>
    <n v="3"/>
    <n v="0"/>
    <n v="2"/>
    <d v="2026-08-16T00:00:00"/>
    <x v="9"/>
    <s v="2026"/>
    <x v="7"/>
    <n v="35"/>
    <x v="226"/>
    <n v="5"/>
    <n v="0"/>
  </r>
  <r>
    <s v="RM669"/>
    <n v="28"/>
    <x v="1"/>
    <x v="1"/>
    <x v="0"/>
    <n v="995"/>
    <x v="3"/>
    <n v="9"/>
    <n v="3"/>
    <x v="1"/>
    <n v="1"/>
    <n v="930"/>
    <n v="3"/>
    <x v="1"/>
    <n v="77"/>
    <n v="3"/>
    <x v="0"/>
    <x v="2"/>
    <n v="3"/>
    <x v="1"/>
    <n v="2377"/>
    <s v="Upto 5k"/>
    <n v="9834"/>
    <n v="5"/>
    <s v="Y"/>
    <x v="0"/>
    <n v="18"/>
    <x v="0"/>
    <n v="2"/>
    <n v="80"/>
    <n v="1"/>
    <n v="6"/>
    <n v="2"/>
    <n v="3"/>
    <n v="2"/>
    <n v="2"/>
    <d v="2026-08-17T00:00:00"/>
    <x v="22"/>
    <s v="2026"/>
    <x v="7"/>
    <n v="9"/>
    <x v="227"/>
    <n v="9"/>
    <n v="4"/>
  </r>
  <r>
    <s v="RM765"/>
    <n v="28"/>
    <x v="1"/>
    <x v="1"/>
    <x v="0"/>
    <n v="1144"/>
    <x v="1"/>
    <n v="10"/>
    <n v="1"/>
    <x v="1"/>
    <n v="1"/>
    <n v="1056"/>
    <n v="4"/>
    <x v="0"/>
    <n v="74"/>
    <n v="3"/>
    <x v="0"/>
    <x v="1"/>
    <n v="2"/>
    <x v="2"/>
    <n v="1052"/>
    <s v="Upto 5k"/>
    <n v="23384"/>
    <n v="1"/>
    <s v="Y"/>
    <x v="0"/>
    <n v="22"/>
    <x v="0"/>
    <n v="2"/>
    <n v="80"/>
    <n v="0"/>
    <n v="1"/>
    <n v="5"/>
    <n v="3"/>
    <n v="0"/>
    <n v="0"/>
    <d v="2026-08-18T00:00:00"/>
    <x v="22"/>
    <s v="2026"/>
    <x v="7"/>
    <n v="16"/>
    <x v="228"/>
    <n v="1"/>
    <n v="1"/>
  </r>
  <r>
    <s v="RM781"/>
    <n v="28"/>
    <x v="1"/>
    <x v="0"/>
    <x v="2"/>
    <n v="1366"/>
    <x v="0"/>
    <n v="24"/>
    <n v="2"/>
    <x v="3"/>
    <n v="1"/>
    <n v="1082"/>
    <n v="2"/>
    <x v="0"/>
    <n v="72"/>
    <n v="2"/>
    <x v="2"/>
    <x v="6"/>
    <n v="1"/>
    <x v="0"/>
    <n v="8722"/>
    <s v="5k-10k"/>
    <n v="12355"/>
    <n v="1"/>
    <s v="Y"/>
    <x v="0"/>
    <n v="12"/>
    <x v="0"/>
    <n v="1"/>
    <n v="80"/>
    <n v="0"/>
    <n v="10"/>
    <n v="2"/>
    <n v="2"/>
    <n v="1"/>
    <n v="9"/>
    <d v="2026-08-19T00:00:00"/>
    <x v="15"/>
    <s v="2026"/>
    <x v="7"/>
    <n v="8"/>
    <x v="229"/>
    <n v="1"/>
    <n v="0"/>
  </r>
  <r>
    <s v="RM789"/>
    <n v="28"/>
    <x v="1"/>
    <x v="1"/>
    <x v="0"/>
    <n v="857"/>
    <x v="0"/>
    <n v="10"/>
    <n v="3"/>
    <x v="4"/>
    <n v="1"/>
    <n v="1097"/>
    <n v="3"/>
    <x v="1"/>
    <n v="59"/>
    <n v="3"/>
    <x v="1"/>
    <x v="2"/>
    <n v="3"/>
    <x v="0"/>
    <n v="3660"/>
    <s v="Upto 5k"/>
    <n v="7909"/>
    <n v="3"/>
    <s v="Y"/>
    <x v="0"/>
    <n v="13"/>
    <x v="0"/>
    <n v="4"/>
    <n v="80"/>
    <n v="0"/>
    <n v="10"/>
    <n v="4"/>
    <n v="4"/>
    <n v="1"/>
    <n v="7"/>
    <d v="2026-08-20T00:00:00"/>
    <x v="27"/>
    <s v="2026"/>
    <x v="7"/>
    <n v="16"/>
    <x v="230"/>
    <n v="10"/>
    <n v="10"/>
  </r>
  <r>
    <s v="RM794"/>
    <n v="28"/>
    <x v="1"/>
    <x v="1"/>
    <x v="0"/>
    <n v="895"/>
    <x v="0"/>
    <n v="15"/>
    <n v="2"/>
    <x v="0"/>
    <n v="1"/>
    <n v="1102"/>
    <n v="1"/>
    <x v="0"/>
    <n v="50"/>
    <n v="3"/>
    <x v="0"/>
    <x v="0"/>
    <n v="3"/>
    <x v="1"/>
    <n v="2207"/>
    <s v="Upto 5k"/>
    <n v="22482"/>
    <n v="1"/>
    <s v="Y"/>
    <x v="0"/>
    <n v="16"/>
    <x v="0"/>
    <n v="4"/>
    <n v="80"/>
    <n v="1"/>
    <n v="4"/>
    <n v="5"/>
    <n v="2"/>
    <n v="2"/>
    <n v="2"/>
    <d v="2026-08-21T00:00:00"/>
    <x v="20"/>
    <s v="2026"/>
    <x v="7"/>
    <n v="14"/>
    <x v="231"/>
    <n v="6"/>
    <n v="0"/>
  </r>
  <r>
    <s v="RM801"/>
    <n v="28"/>
    <x v="1"/>
    <x v="0"/>
    <x v="1"/>
    <n v="1009"/>
    <x v="0"/>
    <n v="1"/>
    <n v="3"/>
    <x v="1"/>
    <n v="1"/>
    <n v="1111"/>
    <n v="1"/>
    <x v="0"/>
    <n v="45"/>
    <n v="2"/>
    <x v="0"/>
    <x v="0"/>
    <n v="2"/>
    <x v="1"/>
    <n v="2596"/>
    <s v="Upto 5k"/>
    <n v="7160"/>
    <n v="1"/>
    <s v="Y"/>
    <x v="0"/>
    <n v="15"/>
    <x v="0"/>
    <n v="1"/>
    <n v="80"/>
    <n v="2"/>
    <n v="1"/>
    <n v="2"/>
    <n v="3"/>
    <n v="0"/>
    <n v="0"/>
    <d v="2026-08-22T00:00:00"/>
    <x v="40"/>
    <s v="2026"/>
    <x v="7"/>
    <n v="4"/>
    <x v="232"/>
    <n v="1"/>
    <n v="1"/>
  </r>
  <r>
    <s v="RM810"/>
    <n v="28"/>
    <x v="1"/>
    <x v="1"/>
    <x v="0"/>
    <n v="950"/>
    <x v="0"/>
    <n v="3"/>
    <n v="3"/>
    <x v="1"/>
    <n v="1"/>
    <n v="1121"/>
    <n v="4"/>
    <x v="1"/>
    <n v="93"/>
    <n v="3"/>
    <x v="2"/>
    <x v="4"/>
    <n v="2"/>
    <x v="1"/>
    <n v="7655"/>
    <s v="5k-10k"/>
    <n v="8039"/>
    <n v="0"/>
    <s v="Y"/>
    <x v="0"/>
    <n v="17"/>
    <x v="0"/>
    <n v="2"/>
    <n v="80"/>
    <n v="3"/>
    <n v="10"/>
    <n v="3"/>
    <n v="2"/>
    <n v="1"/>
    <n v="7"/>
    <d v="2026-08-23T00:00:00"/>
    <x v="31"/>
    <s v="2026"/>
    <x v="7"/>
    <n v="2"/>
    <x v="233"/>
    <n v="1"/>
    <n v="1"/>
  </r>
  <r>
    <s v="RM820"/>
    <n v="28"/>
    <x v="1"/>
    <x v="1"/>
    <x v="0"/>
    <n v="1451"/>
    <x v="0"/>
    <n v="2"/>
    <n v="1"/>
    <x v="0"/>
    <n v="1"/>
    <n v="1136"/>
    <n v="1"/>
    <x v="0"/>
    <n v="67"/>
    <n v="2"/>
    <x v="0"/>
    <x v="2"/>
    <n v="2"/>
    <x v="2"/>
    <n v="3201"/>
    <s v="Upto 5k"/>
    <n v="19911"/>
    <n v="0"/>
    <s v="Y"/>
    <x v="0"/>
    <n v="17"/>
    <x v="0"/>
    <n v="1"/>
    <n v="80"/>
    <n v="0"/>
    <n v="6"/>
    <n v="2"/>
    <n v="1"/>
    <n v="0"/>
    <n v="4"/>
    <d v="2026-08-24T00:00:00"/>
    <x v="27"/>
    <s v="2026"/>
    <x v="7"/>
    <n v="14"/>
    <x v="234"/>
    <n v="12"/>
    <n v="9"/>
  </r>
  <r>
    <s v="RM828"/>
    <n v="28"/>
    <x v="1"/>
    <x v="0"/>
    <x v="1"/>
    <n v="773"/>
    <x v="0"/>
    <n v="6"/>
    <n v="3"/>
    <x v="0"/>
    <n v="1"/>
    <n v="1154"/>
    <n v="3"/>
    <x v="0"/>
    <n v="39"/>
    <n v="2"/>
    <x v="0"/>
    <x v="2"/>
    <n v="3"/>
    <x v="1"/>
    <n v="2703"/>
    <s v="Upto 5k"/>
    <n v="22088"/>
    <n v="1"/>
    <s v="Y"/>
    <x v="1"/>
    <n v="14"/>
    <x v="0"/>
    <n v="4"/>
    <n v="80"/>
    <n v="1"/>
    <n v="3"/>
    <n v="2"/>
    <n v="3"/>
    <n v="0"/>
    <n v="2"/>
    <d v="2026-08-25T00:00:00"/>
    <x v="28"/>
    <s v="2026"/>
    <x v="7"/>
    <n v="24"/>
    <x v="235"/>
    <n v="22"/>
    <n v="4"/>
  </r>
  <r>
    <s v="RM843"/>
    <n v="28"/>
    <x v="1"/>
    <x v="0"/>
    <x v="0"/>
    <n v="1485"/>
    <x v="0"/>
    <n v="12"/>
    <n v="1"/>
    <x v="0"/>
    <n v="1"/>
    <n v="1175"/>
    <n v="3"/>
    <x v="1"/>
    <n v="79"/>
    <n v="3"/>
    <x v="0"/>
    <x v="0"/>
    <n v="4"/>
    <x v="2"/>
    <n v="2515"/>
    <s v="Upto 5k"/>
    <n v="22955"/>
    <n v="1"/>
    <s v="Y"/>
    <x v="1"/>
    <n v="11"/>
    <x v="0"/>
    <n v="4"/>
    <n v="80"/>
    <n v="0"/>
    <n v="1"/>
    <n v="4"/>
    <n v="2"/>
    <n v="0"/>
    <n v="0"/>
    <d v="2026-08-26T00:00:00"/>
    <x v="40"/>
    <s v="2026"/>
    <x v="7"/>
    <n v="6"/>
    <x v="236"/>
    <n v="2"/>
    <n v="1"/>
  </r>
  <r>
    <s v="RM869"/>
    <n v="28"/>
    <x v="1"/>
    <x v="1"/>
    <x v="0"/>
    <n v="1179"/>
    <x v="0"/>
    <n v="19"/>
    <n v="4"/>
    <x v="1"/>
    <n v="1"/>
    <n v="1216"/>
    <n v="4"/>
    <x v="0"/>
    <n v="78"/>
    <n v="2"/>
    <x v="0"/>
    <x v="0"/>
    <n v="1"/>
    <x v="2"/>
    <n v="3196"/>
    <s v="Upto 5k"/>
    <n v="12449"/>
    <n v="1"/>
    <s v="Y"/>
    <x v="0"/>
    <n v="12"/>
    <x v="0"/>
    <n v="3"/>
    <n v="80"/>
    <n v="3"/>
    <n v="6"/>
    <n v="2"/>
    <n v="3"/>
    <n v="3"/>
    <n v="3"/>
    <d v="2026-08-27T00:00:00"/>
    <x v="30"/>
    <s v="2026"/>
    <x v="7"/>
    <n v="9"/>
    <x v="237"/>
    <n v="4"/>
    <n v="0"/>
  </r>
  <r>
    <s v="RM922"/>
    <n v="28"/>
    <x v="1"/>
    <x v="0"/>
    <x v="1"/>
    <n v="791"/>
    <x v="0"/>
    <n v="1"/>
    <n v="4"/>
    <x v="1"/>
    <n v="1"/>
    <n v="1286"/>
    <n v="4"/>
    <x v="0"/>
    <n v="44"/>
    <n v="3"/>
    <x v="0"/>
    <x v="0"/>
    <n v="3"/>
    <x v="0"/>
    <n v="2154"/>
    <s v="Upto 5k"/>
    <n v="6842"/>
    <n v="0"/>
    <s v="Y"/>
    <x v="1"/>
    <n v="11"/>
    <x v="0"/>
    <n v="3"/>
    <n v="80"/>
    <n v="0"/>
    <n v="5"/>
    <n v="2"/>
    <n v="2"/>
    <n v="0"/>
    <n v="2"/>
    <d v="2026-08-28T00:00:00"/>
    <x v="33"/>
    <s v="2026"/>
    <x v="7"/>
    <n v="0"/>
    <x v="238"/>
    <n v="0"/>
    <n v="0"/>
  </r>
  <r>
    <s v="RM930"/>
    <n v="28"/>
    <x v="1"/>
    <x v="0"/>
    <x v="1"/>
    <n v="193"/>
    <x v="0"/>
    <n v="2"/>
    <n v="3"/>
    <x v="0"/>
    <n v="1"/>
    <n v="1296"/>
    <n v="4"/>
    <x v="0"/>
    <n v="52"/>
    <n v="2"/>
    <x v="0"/>
    <x v="0"/>
    <n v="4"/>
    <x v="2"/>
    <n v="3867"/>
    <s v="Upto 5k"/>
    <n v="14222"/>
    <n v="1"/>
    <s v="Y"/>
    <x v="1"/>
    <n v="12"/>
    <x v="0"/>
    <n v="2"/>
    <n v="80"/>
    <n v="1"/>
    <n v="2"/>
    <n v="2"/>
    <n v="3"/>
    <n v="2"/>
    <n v="2"/>
    <d v="2026-08-29T00:00:00"/>
    <x v="18"/>
    <s v="2026"/>
    <x v="7"/>
    <n v="8"/>
    <x v="239"/>
    <n v="7"/>
    <n v="0"/>
  </r>
  <r>
    <s v="RM934"/>
    <n v="28"/>
    <x v="1"/>
    <x v="1"/>
    <x v="0"/>
    <n v="640"/>
    <x v="0"/>
    <n v="1"/>
    <n v="3"/>
    <x v="3"/>
    <n v="1"/>
    <n v="1301"/>
    <n v="4"/>
    <x v="0"/>
    <n v="84"/>
    <n v="3"/>
    <x v="0"/>
    <x v="2"/>
    <n v="1"/>
    <x v="0"/>
    <n v="2080"/>
    <s v="Upto 5k"/>
    <n v="4732"/>
    <n v="2"/>
    <s v="Y"/>
    <x v="0"/>
    <n v="11"/>
    <x v="0"/>
    <n v="2"/>
    <n v="80"/>
    <n v="0"/>
    <n v="5"/>
    <n v="2"/>
    <n v="2"/>
    <n v="1"/>
    <n v="2"/>
    <d v="2026-08-30T00:00:00"/>
    <x v="7"/>
    <s v="2026"/>
    <x v="7"/>
    <n v="1"/>
    <x v="240"/>
    <n v="0"/>
    <n v="0"/>
  </r>
  <r>
    <s v="RM945"/>
    <n v="28"/>
    <x v="1"/>
    <x v="1"/>
    <x v="2"/>
    <n v="1476"/>
    <x v="0"/>
    <n v="1"/>
    <n v="3"/>
    <x v="0"/>
    <n v="1"/>
    <n v="1315"/>
    <n v="3"/>
    <x v="1"/>
    <n v="55"/>
    <n v="1"/>
    <x v="1"/>
    <x v="0"/>
    <n v="4"/>
    <x v="2"/>
    <n v="6674"/>
    <s v="5k-10k"/>
    <n v="16392"/>
    <n v="0"/>
    <s v="Y"/>
    <x v="0"/>
    <n v="11"/>
    <x v="0"/>
    <n v="1"/>
    <n v="80"/>
    <n v="3"/>
    <n v="10"/>
    <n v="6"/>
    <n v="3"/>
    <n v="7"/>
    <n v="5"/>
    <d v="2026-08-31T00:00:00"/>
    <x v="4"/>
    <s v="2026"/>
    <x v="7"/>
    <n v="8"/>
    <x v="241"/>
    <n v="3"/>
    <n v="1"/>
  </r>
  <r>
    <s v="RM985"/>
    <n v="28"/>
    <x v="1"/>
    <x v="1"/>
    <x v="0"/>
    <n v="736"/>
    <x v="1"/>
    <n v="26"/>
    <n v="3"/>
    <x v="0"/>
    <n v="1"/>
    <n v="1387"/>
    <n v="3"/>
    <x v="0"/>
    <n v="48"/>
    <n v="2"/>
    <x v="1"/>
    <x v="5"/>
    <n v="1"/>
    <x v="2"/>
    <n v="4724"/>
    <s v="Upto 5k"/>
    <n v="24232"/>
    <n v="1"/>
    <s v="Y"/>
    <x v="0"/>
    <n v="11"/>
    <x v="0"/>
    <n v="3"/>
    <n v="80"/>
    <n v="1"/>
    <n v="5"/>
    <n v="0"/>
    <n v="3"/>
    <n v="0"/>
    <n v="4"/>
    <d v="2026-09-01T00:00:00"/>
    <x v="20"/>
    <s v="2026"/>
    <x v="8"/>
    <n v="23"/>
    <x v="242"/>
    <n v="20"/>
    <n v="8"/>
  </r>
  <r>
    <s v="RM1042"/>
    <n v="28"/>
    <x v="1"/>
    <x v="1"/>
    <x v="0"/>
    <n v="866"/>
    <x v="1"/>
    <n v="5"/>
    <n v="3"/>
    <x v="1"/>
    <n v="1"/>
    <n v="1469"/>
    <n v="4"/>
    <x v="0"/>
    <n v="84"/>
    <n v="3"/>
    <x v="1"/>
    <x v="5"/>
    <n v="1"/>
    <x v="0"/>
    <n v="8463"/>
    <s v="5k-10k"/>
    <n v="23490"/>
    <n v="0"/>
    <s v="Y"/>
    <x v="0"/>
    <n v="18"/>
    <x v="0"/>
    <n v="4"/>
    <n v="80"/>
    <n v="0"/>
    <n v="6"/>
    <n v="4"/>
    <n v="3"/>
    <n v="1"/>
    <n v="3"/>
    <d v="2026-09-02T00:00:00"/>
    <x v="35"/>
    <s v="2026"/>
    <x v="8"/>
    <n v="23"/>
    <x v="243"/>
    <n v="5"/>
    <n v="3"/>
  </r>
  <r>
    <s v="RM1057"/>
    <n v="28"/>
    <x v="1"/>
    <x v="0"/>
    <x v="1"/>
    <n v="1496"/>
    <x v="1"/>
    <n v="1"/>
    <n v="3"/>
    <x v="3"/>
    <n v="1"/>
    <n v="1486"/>
    <n v="1"/>
    <x v="0"/>
    <n v="92"/>
    <n v="3"/>
    <x v="0"/>
    <x v="1"/>
    <n v="3"/>
    <x v="2"/>
    <n v="2909"/>
    <s v="Upto 5k"/>
    <n v="15747"/>
    <n v="3"/>
    <s v="Y"/>
    <x v="0"/>
    <n v="15"/>
    <x v="0"/>
    <n v="4"/>
    <n v="80"/>
    <n v="1"/>
    <n v="5"/>
    <n v="3"/>
    <n v="4"/>
    <n v="1"/>
    <n v="2"/>
    <d v="2026-09-03T00:00:00"/>
    <x v="3"/>
    <s v="2026"/>
    <x v="8"/>
    <n v="13"/>
    <x v="244"/>
    <n v="6"/>
    <n v="6"/>
  </r>
  <r>
    <s v="RM1069"/>
    <n v="28"/>
    <x v="1"/>
    <x v="0"/>
    <x v="1"/>
    <n v="289"/>
    <x v="0"/>
    <n v="2"/>
    <n v="2"/>
    <x v="1"/>
    <n v="1"/>
    <n v="1504"/>
    <n v="3"/>
    <x v="0"/>
    <n v="38"/>
    <n v="2"/>
    <x v="0"/>
    <x v="0"/>
    <n v="1"/>
    <x v="0"/>
    <n v="2561"/>
    <s v="Upto 5k"/>
    <n v="5355"/>
    <n v="7"/>
    <s v="Y"/>
    <x v="0"/>
    <n v="11"/>
    <x v="0"/>
    <n v="3"/>
    <n v="80"/>
    <n v="0"/>
    <n v="8"/>
    <n v="2"/>
    <n v="2"/>
    <n v="0"/>
    <n v="0"/>
    <d v="2026-09-04T00:00:00"/>
    <x v="2"/>
    <s v="2026"/>
    <x v="8"/>
    <n v="14"/>
    <x v="245"/>
    <n v="6"/>
    <n v="2"/>
  </r>
  <r>
    <s v="RM1070"/>
    <n v="28"/>
    <x v="1"/>
    <x v="1"/>
    <x v="0"/>
    <n v="1423"/>
    <x v="0"/>
    <n v="1"/>
    <n v="3"/>
    <x v="0"/>
    <n v="1"/>
    <n v="1506"/>
    <n v="1"/>
    <x v="0"/>
    <n v="72"/>
    <n v="2"/>
    <x v="0"/>
    <x v="2"/>
    <n v="3"/>
    <x v="1"/>
    <n v="1563"/>
    <s v="Upto 5k"/>
    <n v="12530"/>
    <n v="1"/>
    <s v="Y"/>
    <x v="0"/>
    <n v="14"/>
    <x v="0"/>
    <n v="4"/>
    <n v="80"/>
    <n v="1"/>
    <n v="1"/>
    <n v="2"/>
    <n v="1"/>
    <n v="0"/>
    <n v="0"/>
    <d v="2026-09-05T00:00:00"/>
    <x v="13"/>
    <s v="2026"/>
    <x v="8"/>
    <n v="14"/>
    <x v="246"/>
    <n v="0"/>
    <n v="0"/>
  </r>
  <r>
    <s v="RM1071"/>
    <n v="28"/>
    <x v="1"/>
    <x v="1"/>
    <x v="1"/>
    <n v="467"/>
    <x v="1"/>
    <n v="7"/>
    <n v="3"/>
    <x v="0"/>
    <n v="1"/>
    <n v="1507"/>
    <n v="3"/>
    <x v="0"/>
    <n v="55"/>
    <n v="3"/>
    <x v="1"/>
    <x v="5"/>
    <n v="1"/>
    <x v="0"/>
    <n v="4898"/>
    <s v="Upto 5k"/>
    <n v="11827"/>
    <n v="0"/>
    <s v="Y"/>
    <x v="0"/>
    <n v="14"/>
    <x v="0"/>
    <n v="4"/>
    <n v="80"/>
    <n v="0"/>
    <n v="5"/>
    <n v="5"/>
    <n v="3"/>
    <n v="1"/>
    <n v="3"/>
    <d v="2026-09-06T00:00:00"/>
    <x v="33"/>
    <s v="2026"/>
    <x v="8"/>
    <n v="5"/>
    <x v="247"/>
    <n v="4"/>
    <n v="1"/>
  </r>
  <r>
    <s v="RM1074"/>
    <n v="28"/>
    <x v="1"/>
    <x v="1"/>
    <x v="0"/>
    <n v="1083"/>
    <x v="0"/>
    <n v="29"/>
    <n v="1"/>
    <x v="0"/>
    <n v="1"/>
    <n v="1514"/>
    <n v="3"/>
    <x v="0"/>
    <n v="96"/>
    <n v="1"/>
    <x v="1"/>
    <x v="4"/>
    <n v="2"/>
    <x v="2"/>
    <n v="6549"/>
    <s v="5k-10k"/>
    <n v="3173"/>
    <n v="1"/>
    <s v="Y"/>
    <x v="0"/>
    <n v="14"/>
    <x v="0"/>
    <n v="2"/>
    <n v="80"/>
    <n v="2"/>
    <n v="8"/>
    <n v="2"/>
    <n v="2"/>
    <n v="1"/>
    <n v="7"/>
    <d v="2026-09-07T00:00:00"/>
    <x v="22"/>
    <s v="2026"/>
    <x v="8"/>
    <n v="0"/>
    <x v="248"/>
    <n v="0"/>
    <n v="0"/>
  </r>
  <r>
    <s v="RM1137"/>
    <n v="28"/>
    <x v="1"/>
    <x v="0"/>
    <x v="0"/>
    <n v="329"/>
    <x v="0"/>
    <n v="24"/>
    <n v="3"/>
    <x v="1"/>
    <n v="1"/>
    <n v="1604"/>
    <n v="3"/>
    <x v="0"/>
    <n v="51"/>
    <n v="3"/>
    <x v="0"/>
    <x v="0"/>
    <n v="2"/>
    <x v="2"/>
    <n v="2408"/>
    <s v="Upto 5k"/>
    <n v="7324"/>
    <n v="1"/>
    <s v="Y"/>
    <x v="1"/>
    <n v="17"/>
    <x v="0"/>
    <n v="3"/>
    <n v="80"/>
    <n v="3"/>
    <n v="1"/>
    <n v="3"/>
    <n v="3"/>
    <n v="0"/>
    <n v="0"/>
    <d v="2026-09-08T00:00:00"/>
    <x v="25"/>
    <s v="2026"/>
    <x v="8"/>
    <n v="2"/>
    <x v="249"/>
    <n v="2"/>
    <n v="2"/>
  </r>
  <r>
    <s v="RM1152"/>
    <n v="28"/>
    <x v="1"/>
    <x v="1"/>
    <x v="0"/>
    <n v="580"/>
    <x v="0"/>
    <n v="27"/>
    <n v="3"/>
    <x v="1"/>
    <n v="1"/>
    <n v="1622"/>
    <n v="2"/>
    <x v="1"/>
    <n v="39"/>
    <n v="1"/>
    <x v="1"/>
    <x v="4"/>
    <n v="1"/>
    <x v="1"/>
    <n v="4877"/>
    <s v="Upto 5k"/>
    <n v="20460"/>
    <n v="0"/>
    <s v="Y"/>
    <x v="0"/>
    <n v="21"/>
    <x v="0"/>
    <n v="2"/>
    <n v="80"/>
    <n v="1"/>
    <n v="6"/>
    <n v="5"/>
    <n v="2"/>
    <n v="0"/>
    <n v="0"/>
    <d v="2026-09-09T00:00:00"/>
    <x v="21"/>
    <s v="2026"/>
    <x v="8"/>
    <n v="10"/>
    <x v="250"/>
    <n v="5"/>
    <n v="3"/>
  </r>
  <r>
    <s v="RM1284"/>
    <n v="28"/>
    <x v="1"/>
    <x v="1"/>
    <x v="0"/>
    <n v="1181"/>
    <x v="0"/>
    <n v="1"/>
    <n v="3"/>
    <x v="0"/>
    <n v="1"/>
    <n v="1799"/>
    <n v="3"/>
    <x v="0"/>
    <n v="82"/>
    <n v="3"/>
    <x v="0"/>
    <x v="2"/>
    <n v="4"/>
    <x v="2"/>
    <n v="2044"/>
    <s v="Upto 5k"/>
    <n v="5531"/>
    <n v="1"/>
    <s v="Y"/>
    <x v="0"/>
    <n v="11"/>
    <x v="0"/>
    <n v="3"/>
    <n v="80"/>
    <n v="1"/>
    <n v="5"/>
    <n v="6"/>
    <n v="4"/>
    <n v="0"/>
    <n v="3"/>
    <d v="2026-09-10T00:00:00"/>
    <x v="9"/>
    <s v="2026"/>
    <x v="8"/>
    <n v="18"/>
    <x v="251"/>
    <n v="13"/>
    <n v="9"/>
  </r>
  <r>
    <s v="RM1308"/>
    <n v="28"/>
    <x v="1"/>
    <x v="1"/>
    <x v="0"/>
    <n v="1217"/>
    <x v="0"/>
    <n v="1"/>
    <n v="3"/>
    <x v="1"/>
    <n v="1"/>
    <n v="1834"/>
    <n v="3"/>
    <x v="1"/>
    <n v="67"/>
    <n v="3"/>
    <x v="0"/>
    <x v="2"/>
    <n v="1"/>
    <x v="2"/>
    <n v="3591"/>
    <s v="Upto 5k"/>
    <n v="12719"/>
    <n v="1"/>
    <s v="Y"/>
    <x v="0"/>
    <n v="25"/>
    <x v="0"/>
    <n v="3"/>
    <n v="80"/>
    <n v="1"/>
    <n v="3"/>
    <n v="3"/>
    <n v="3"/>
    <n v="1"/>
    <n v="2"/>
    <d v="2026-09-11T00:00:00"/>
    <x v="0"/>
    <s v="2026"/>
    <x v="8"/>
    <n v="7"/>
    <x v="252"/>
    <n v="3"/>
    <n v="3"/>
  </r>
  <r>
    <s v="RM1324"/>
    <n v="28"/>
    <x v="1"/>
    <x v="1"/>
    <x v="2"/>
    <n v="280"/>
    <x v="3"/>
    <n v="1"/>
    <n v="2"/>
    <x v="0"/>
    <n v="1"/>
    <n v="1858"/>
    <n v="3"/>
    <x v="0"/>
    <n v="43"/>
    <n v="3"/>
    <x v="0"/>
    <x v="3"/>
    <n v="4"/>
    <x v="1"/>
    <n v="2706"/>
    <s v="Upto 5k"/>
    <n v="10494"/>
    <n v="1"/>
    <s v="Y"/>
    <x v="0"/>
    <n v="15"/>
    <x v="0"/>
    <n v="2"/>
    <n v="80"/>
    <n v="1"/>
    <n v="3"/>
    <n v="2"/>
    <n v="3"/>
    <n v="2"/>
    <n v="2"/>
    <d v="2026-09-12T00:00:00"/>
    <x v="27"/>
    <s v="2026"/>
    <x v="8"/>
    <n v="23"/>
    <x v="253"/>
    <n v="18"/>
    <n v="0"/>
  </r>
  <r>
    <s v="RM1338"/>
    <n v="28"/>
    <x v="1"/>
    <x v="1"/>
    <x v="0"/>
    <n v="1172"/>
    <x v="1"/>
    <n v="3"/>
    <n v="3"/>
    <x v="1"/>
    <n v="1"/>
    <n v="1875"/>
    <n v="2"/>
    <x v="1"/>
    <n v="78"/>
    <n v="3"/>
    <x v="0"/>
    <x v="1"/>
    <n v="2"/>
    <x v="2"/>
    <n v="2856"/>
    <s v="Upto 5k"/>
    <n v="3692"/>
    <n v="1"/>
    <s v="Y"/>
    <x v="0"/>
    <n v="19"/>
    <x v="0"/>
    <n v="4"/>
    <n v="80"/>
    <n v="1"/>
    <n v="1"/>
    <n v="3"/>
    <n v="3"/>
    <n v="0"/>
    <n v="0"/>
    <d v="2026-09-13T00:00:00"/>
    <x v="16"/>
    <s v="2026"/>
    <x v="8"/>
    <n v="1"/>
    <x v="254"/>
    <n v="0"/>
    <n v="0"/>
  </r>
  <r>
    <s v="RM1365"/>
    <n v="28"/>
    <x v="1"/>
    <x v="0"/>
    <x v="1"/>
    <n v="783"/>
    <x v="1"/>
    <n v="1"/>
    <n v="2"/>
    <x v="0"/>
    <n v="1"/>
    <n v="1927"/>
    <n v="3"/>
    <x v="0"/>
    <n v="42"/>
    <n v="2"/>
    <x v="1"/>
    <x v="5"/>
    <n v="4"/>
    <x v="2"/>
    <n v="6834"/>
    <s v="5k-10k"/>
    <n v="19255"/>
    <n v="1"/>
    <s v="Y"/>
    <x v="1"/>
    <n v="12"/>
    <x v="0"/>
    <n v="3"/>
    <n v="80"/>
    <n v="1"/>
    <n v="7"/>
    <n v="2"/>
    <n v="3"/>
    <n v="0"/>
    <n v="7"/>
    <d v="2026-09-14T00:00:00"/>
    <x v="3"/>
    <s v="2026"/>
    <x v="8"/>
    <n v="11"/>
    <x v="255"/>
    <n v="7"/>
    <n v="4"/>
  </r>
  <r>
    <s v="RM1370"/>
    <n v="28"/>
    <x v="1"/>
    <x v="0"/>
    <x v="0"/>
    <n v="1475"/>
    <x v="1"/>
    <n v="13"/>
    <n v="2"/>
    <x v="2"/>
    <n v="1"/>
    <n v="1933"/>
    <n v="4"/>
    <x v="1"/>
    <n v="84"/>
    <n v="3"/>
    <x v="1"/>
    <x v="5"/>
    <n v="3"/>
    <x v="0"/>
    <n v="9854"/>
    <s v="5k-10k"/>
    <n v="23352"/>
    <n v="3"/>
    <s v="Y"/>
    <x v="1"/>
    <n v="11"/>
    <x v="0"/>
    <n v="4"/>
    <n v="80"/>
    <n v="0"/>
    <n v="6"/>
    <n v="0"/>
    <n v="3"/>
    <n v="2"/>
    <n v="2"/>
    <d v="2026-09-15T00:00:00"/>
    <x v="8"/>
    <s v="2026"/>
    <x v="8"/>
    <n v="6"/>
    <x v="256"/>
    <n v="4"/>
    <n v="1"/>
  </r>
  <r>
    <s v="RM1382"/>
    <n v="28"/>
    <x v="1"/>
    <x v="1"/>
    <x v="2"/>
    <n v="1103"/>
    <x v="0"/>
    <n v="16"/>
    <n v="3"/>
    <x v="1"/>
    <n v="1"/>
    <n v="1947"/>
    <n v="3"/>
    <x v="0"/>
    <n v="49"/>
    <n v="3"/>
    <x v="0"/>
    <x v="2"/>
    <n v="3"/>
    <x v="0"/>
    <n v="2144"/>
    <s v="Upto 5k"/>
    <n v="2122"/>
    <n v="1"/>
    <s v="Y"/>
    <x v="0"/>
    <n v="14"/>
    <x v="0"/>
    <n v="3"/>
    <n v="80"/>
    <n v="0"/>
    <n v="5"/>
    <n v="3"/>
    <n v="2"/>
    <n v="1"/>
    <n v="4"/>
    <d v="2026-09-16T00:00:00"/>
    <x v="18"/>
    <s v="2026"/>
    <x v="8"/>
    <n v="3"/>
    <x v="257"/>
    <n v="2"/>
    <n v="1"/>
  </r>
  <r>
    <s v="RM1391"/>
    <n v="28"/>
    <x v="1"/>
    <x v="0"/>
    <x v="0"/>
    <n v="1404"/>
    <x v="0"/>
    <n v="17"/>
    <n v="3"/>
    <x v="3"/>
    <n v="1"/>
    <n v="1960"/>
    <n v="3"/>
    <x v="0"/>
    <n v="32"/>
    <n v="2"/>
    <x v="0"/>
    <x v="0"/>
    <n v="4"/>
    <x v="1"/>
    <n v="2367"/>
    <s v="Upto 5k"/>
    <n v="18779"/>
    <n v="5"/>
    <s v="Y"/>
    <x v="0"/>
    <n v="12"/>
    <x v="0"/>
    <n v="1"/>
    <n v="80"/>
    <n v="1"/>
    <n v="6"/>
    <n v="2"/>
    <n v="2"/>
    <n v="0"/>
    <n v="3"/>
    <d v="2026-09-17T00:00:00"/>
    <x v="2"/>
    <s v="2026"/>
    <x v="8"/>
    <n v="18"/>
    <x v="258"/>
    <n v="7"/>
    <n v="2"/>
  </r>
  <r>
    <s v="RM012"/>
    <n v="29"/>
    <x v="1"/>
    <x v="0"/>
    <x v="0"/>
    <n v="153"/>
    <x v="0"/>
    <n v="15"/>
    <n v="2"/>
    <x v="0"/>
    <n v="1"/>
    <n v="15"/>
    <n v="4"/>
    <x v="1"/>
    <n v="49"/>
    <n v="2"/>
    <x v="1"/>
    <x v="0"/>
    <n v="3"/>
    <x v="0"/>
    <n v="4193"/>
    <s v="Upto 5k"/>
    <n v="12682"/>
    <n v="0"/>
    <s v="Y"/>
    <x v="1"/>
    <n v="12"/>
    <x v="0"/>
    <n v="4"/>
    <n v="80"/>
    <n v="0"/>
    <n v="10"/>
    <n v="3"/>
    <n v="3"/>
    <n v="0"/>
    <n v="8"/>
    <d v="2026-09-18T00:00:00"/>
    <x v="9"/>
    <s v="2026"/>
    <x v="8"/>
    <n v="37"/>
    <x v="259"/>
    <n v="20"/>
    <n v="14"/>
  </r>
  <r>
    <s v="RM016"/>
    <n v="29"/>
    <x v="1"/>
    <x v="1"/>
    <x v="0"/>
    <n v="1389"/>
    <x v="0"/>
    <n v="21"/>
    <n v="4"/>
    <x v="0"/>
    <n v="1"/>
    <n v="20"/>
    <n v="2"/>
    <x v="1"/>
    <n v="51"/>
    <n v="4"/>
    <x v="2"/>
    <x v="4"/>
    <n v="1"/>
    <x v="1"/>
    <n v="9980"/>
    <s v="5k-10k"/>
    <n v="10195"/>
    <n v="1"/>
    <s v="Y"/>
    <x v="0"/>
    <n v="11"/>
    <x v="0"/>
    <n v="3"/>
    <n v="80"/>
    <n v="1"/>
    <n v="10"/>
    <n v="1"/>
    <n v="3"/>
    <n v="8"/>
    <n v="8"/>
    <d v="2026-09-19T00:00:00"/>
    <x v="30"/>
    <s v="2026"/>
    <x v="8"/>
    <n v="16"/>
    <x v="260"/>
    <n v="11"/>
    <n v="6"/>
  </r>
  <r>
    <s v="RM072"/>
    <n v="29"/>
    <x v="1"/>
    <x v="1"/>
    <x v="0"/>
    <n v="1328"/>
    <x v="0"/>
    <n v="2"/>
    <n v="3"/>
    <x v="0"/>
    <n v="1"/>
    <n v="94"/>
    <n v="3"/>
    <x v="0"/>
    <n v="76"/>
    <n v="3"/>
    <x v="0"/>
    <x v="2"/>
    <n v="2"/>
    <x v="2"/>
    <n v="2703"/>
    <s v="Upto 5k"/>
    <n v="4956"/>
    <n v="0"/>
    <s v="Y"/>
    <x v="0"/>
    <n v="23"/>
    <x v="0"/>
    <n v="4"/>
    <n v="80"/>
    <n v="1"/>
    <n v="6"/>
    <n v="3"/>
    <n v="3"/>
    <n v="0"/>
    <m/>
    <d v="2026-09-20T00:00:00"/>
    <x v="8"/>
    <s v="2026"/>
    <x v="8"/>
    <n v="2"/>
    <x v="126"/>
    <n v="2"/>
    <n v="2"/>
  </r>
  <r>
    <s v="RM156"/>
    <n v="29"/>
    <x v="1"/>
    <x v="1"/>
    <x v="2"/>
    <n v="1496"/>
    <x v="0"/>
    <n v="1"/>
    <n v="1"/>
    <x v="3"/>
    <n v="1"/>
    <n v="208"/>
    <n v="4"/>
    <x v="0"/>
    <n v="41"/>
    <n v="3"/>
    <x v="1"/>
    <x v="4"/>
    <n v="3"/>
    <x v="2"/>
    <n v="4319"/>
    <s v="Upto 5k"/>
    <n v="26283"/>
    <n v="1"/>
    <s v="Y"/>
    <x v="0"/>
    <n v="13"/>
    <x v="0"/>
    <n v="1"/>
    <n v="80"/>
    <n v="1"/>
    <n v="10"/>
    <n v="1"/>
    <n v="3"/>
    <n v="0"/>
    <n v="9"/>
    <d v="2026-09-21T00:00:00"/>
    <x v="29"/>
    <s v="2026"/>
    <x v="8"/>
    <n v="4"/>
    <x v="261"/>
    <n v="4"/>
    <n v="3"/>
  </r>
  <r>
    <s v="RM206"/>
    <n v="29"/>
    <x v="1"/>
    <x v="0"/>
    <x v="0"/>
    <n v="121"/>
    <x v="1"/>
    <n v="27"/>
    <n v="3"/>
    <x v="2"/>
    <n v="1"/>
    <n v="283"/>
    <n v="2"/>
    <x v="1"/>
    <n v="35"/>
    <n v="3"/>
    <x v="2"/>
    <x v="5"/>
    <n v="4"/>
    <x v="2"/>
    <n v="7639"/>
    <s v="5k-10k"/>
    <n v="24525"/>
    <n v="1"/>
    <s v="Y"/>
    <x v="0"/>
    <n v="22"/>
    <x v="0"/>
    <n v="4"/>
    <n v="80"/>
    <n v="3"/>
    <n v="10"/>
    <n v="3"/>
    <n v="2"/>
    <n v="1"/>
    <m/>
    <d v="2026-09-22T00:00:00"/>
    <x v="15"/>
    <s v="2026"/>
    <x v="8"/>
    <n v="13"/>
    <x v="262"/>
    <n v="2"/>
    <n v="2"/>
  </r>
  <r>
    <s v="RM218"/>
    <n v="29"/>
    <x v="1"/>
    <x v="0"/>
    <x v="0"/>
    <n v="992"/>
    <x v="0"/>
    <n v="1"/>
    <n v="3"/>
    <x v="3"/>
    <n v="1"/>
    <n v="300"/>
    <n v="3"/>
    <x v="0"/>
    <n v="85"/>
    <n v="3"/>
    <x v="0"/>
    <x v="2"/>
    <n v="3"/>
    <x v="0"/>
    <n v="2058"/>
    <s v="Upto 5k"/>
    <n v="19757"/>
    <n v="0"/>
    <s v="Y"/>
    <x v="0"/>
    <n v="14"/>
    <x v="0"/>
    <n v="4"/>
    <n v="80"/>
    <n v="0"/>
    <n v="7"/>
    <n v="1"/>
    <n v="2"/>
    <n v="1"/>
    <n v="5"/>
    <d v="2026-09-23T00:00:00"/>
    <x v="38"/>
    <s v="2026"/>
    <x v="8"/>
    <n v="1"/>
    <x v="263"/>
    <n v="0"/>
    <n v="0"/>
  </r>
  <r>
    <s v="RM228"/>
    <n v="29"/>
    <x v="1"/>
    <x v="1"/>
    <x v="1"/>
    <n v="1413"/>
    <x v="1"/>
    <n v="1"/>
    <n v="1"/>
    <x v="1"/>
    <n v="1"/>
    <n v="312"/>
    <n v="2"/>
    <x v="1"/>
    <n v="42"/>
    <n v="3"/>
    <x v="2"/>
    <x v="5"/>
    <n v="4"/>
    <x v="2"/>
    <n v="7918"/>
    <s v="5k-10k"/>
    <n v="6599"/>
    <n v="1"/>
    <s v="Y"/>
    <x v="0"/>
    <n v="14"/>
    <x v="0"/>
    <n v="4"/>
    <n v="80"/>
    <n v="1"/>
    <n v="11"/>
    <n v="5"/>
    <n v="3"/>
    <n v="4"/>
    <n v="1"/>
    <d v="2026-09-24T00:00:00"/>
    <x v="28"/>
    <s v="2026"/>
    <x v="8"/>
    <n v="17"/>
    <x v="264"/>
    <n v="6"/>
    <n v="5"/>
  </r>
  <r>
    <s v="RM230"/>
    <n v="29"/>
    <x v="1"/>
    <x v="0"/>
    <x v="0"/>
    <n v="896"/>
    <x v="0"/>
    <n v="18"/>
    <n v="1"/>
    <x v="1"/>
    <n v="1"/>
    <n v="315"/>
    <n v="3"/>
    <x v="0"/>
    <n v="86"/>
    <n v="2"/>
    <x v="0"/>
    <x v="2"/>
    <n v="4"/>
    <x v="0"/>
    <n v="2389"/>
    <s v="Upto 5k"/>
    <n v="14961"/>
    <n v="1"/>
    <s v="Y"/>
    <x v="1"/>
    <n v="13"/>
    <x v="0"/>
    <n v="3"/>
    <n v="80"/>
    <n v="0"/>
    <n v="4"/>
    <n v="3"/>
    <n v="2"/>
    <n v="0"/>
    <n v="1"/>
    <d v="2026-09-25T00:00:00"/>
    <x v="42"/>
    <s v="2026"/>
    <x v="8"/>
    <n v="1"/>
    <x v="265"/>
    <n v="1"/>
    <n v="1"/>
  </r>
  <r>
    <s v="RM253"/>
    <n v="29"/>
    <x v="1"/>
    <x v="1"/>
    <x v="0"/>
    <n v="665"/>
    <x v="0"/>
    <n v="15"/>
    <n v="3"/>
    <x v="0"/>
    <n v="1"/>
    <n v="346"/>
    <n v="3"/>
    <x v="0"/>
    <n v="60"/>
    <n v="3"/>
    <x v="0"/>
    <x v="2"/>
    <n v="4"/>
    <x v="0"/>
    <n v="2340"/>
    <s v="Upto 5k"/>
    <n v="22673"/>
    <n v="1"/>
    <s v="Y"/>
    <x v="0"/>
    <n v="19"/>
    <x v="0"/>
    <n v="1"/>
    <n v="80"/>
    <n v="0"/>
    <n v="6"/>
    <n v="1"/>
    <n v="3"/>
    <n v="1"/>
    <m/>
    <d v="2026-09-26T00:00:00"/>
    <x v="25"/>
    <s v="2026"/>
    <x v="8"/>
    <n v="2"/>
    <x v="266"/>
    <n v="1"/>
    <n v="1"/>
  </r>
  <r>
    <s v="RM255"/>
    <n v="29"/>
    <x v="1"/>
    <x v="1"/>
    <x v="0"/>
    <n v="1247"/>
    <x v="1"/>
    <n v="20"/>
    <n v="2"/>
    <x v="2"/>
    <n v="1"/>
    <n v="349"/>
    <n v="4"/>
    <x v="0"/>
    <n v="45"/>
    <n v="3"/>
    <x v="1"/>
    <x v="5"/>
    <n v="4"/>
    <x v="1"/>
    <n v="6931"/>
    <s v="5k-10k"/>
    <n v="10732"/>
    <n v="2"/>
    <s v="Y"/>
    <x v="0"/>
    <n v="14"/>
    <x v="0"/>
    <n v="4"/>
    <n v="80"/>
    <n v="1"/>
    <n v="10"/>
    <n v="2"/>
    <n v="3"/>
    <n v="0"/>
    <m/>
    <d v="2026-09-27T00:00:00"/>
    <x v="36"/>
    <s v="2026"/>
    <x v="8"/>
    <n v="17"/>
    <x v="267"/>
    <n v="0"/>
    <n v="0"/>
  </r>
  <r>
    <s v="RM266"/>
    <n v="29"/>
    <x v="1"/>
    <x v="1"/>
    <x v="0"/>
    <n v="1210"/>
    <x v="1"/>
    <n v="2"/>
    <n v="3"/>
    <x v="1"/>
    <n v="1"/>
    <n v="366"/>
    <n v="1"/>
    <x v="0"/>
    <n v="78"/>
    <n v="2"/>
    <x v="1"/>
    <x v="5"/>
    <n v="2"/>
    <x v="2"/>
    <n v="6644"/>
    <s v="5k-10k"/>
    <n v="3687"/>
    <n v="2"/>
    <s v="Y"/>
    <x v="0"/>
    <n v="19"/>
    <x v="0"/>
    <n v="2"/>
    <n v="80"/>
    <n v="2"/>
    <n v="10"/>
    <n v="2"/>
    <n v="3"/>
    <n v="0"/>
    <n v="0"/>
    <d v="2026-09-28T00:00:00"/>
    <x v="31"/>
    <s v="2026"/>
    <x v="8"/>
    <n v="2"/>
    <x v="268"/>
    <n v="2"/>
    <n v="2"/>
  </r>
  <r>
    <s v="RM283"/>
    <n v="29"/>
    <x v="1"/>
    <x v="1"/>
    <x v="1"/>
    <n v="442"/>
    <x v="1"/>
    <n v="2"/>
    <n v="2"/>
    <x v="0"/>
    <n v="1"/>
    <n v="388"/>
    <n v="2"/>
    <x v="0"/>
    <n v="44"/>
    <n v="3"/>
    <x v="1"/>
    <x v="5"/>
    <n v="4"/>
    <x v="0"/>
    <n v="4554"/>
    <s v="Upto 5k"/>
    <n v="20260"/>
    <n v="1"/>
    <s v="Y"/>
    <x v="0"/>
    <n v="18"/>
    <x v="0"/>
    <n v="1"/>
    <n v="80"/>
    <n v="0"/>
    <n v="10"/>
    <n v="3"/>
    <n v="2"/>
    <n v="0"/>
    <n v="9"/>
    <d v="2026-09-29T00:00:00"/>
    <x v="19"/>
    <s v="2026"/>
    <x v="8"/>
    <n v="4"/>
    <x v="269"/>
    <n v="1"/>
    <n v="1"/>
  </r>
  <r>
    <s v="RM337"/>
    <n v="29"/>
    <x v="1"/>
    <x v="0"/>
    <x v="0"/>
    <n v="318"/>
    <x v="0"/>
    <n v="8"/>
    <n v="4"/>
    <x v="4"/>
    <n v="1"/>
    <n v="454"/>
    <n v="2"/>
    <x v="0"/>
    <n v="77"/>
    <n v="1"/>
    <x v="0"/>
    <x v="0"/>
    <n v="1"/>
    <x v="2"/>
    <n v="2119"/>
    <s v="Upto 5k"/>
    <n v="4759"/>
    <n v="1"/>
    <s v="Y"/>
    <x v="1"/>
    <n v="11"/>
    <x v="0"/>
    <n v="4"/>
    <n v="80"/>
    <n v="0"/>
    <n v="7"/>
    <n v="4"/>
    <n v="2"/>
    <n v="0"/>
    <n v="7"/>
    <d v="2026-09-30T00:00:00"/>
    <x v="26"/>
    <s v="2026"/>
    <x v="8"/>
    <n v="3"/>
    <x v="270"/>
    <n v="0"/>
    <n v="0"/>
  </r>
  <r>
    <s v="RM338"/>
    <n v="29"/>
    <x v="1"/>
    <x v="1"/>
    <x v="0"/>
    <n v="738"/>
    <x v="0"/>
    <n v="9"/>
    <n v="5"/>
    <x v="4"/>
    <n v="1"/>
    <n v="455"/>
    <n v="2"/>
    <x v="0"/>
    <n v="30"/>
    <n v="2"/>
    <x v="0"/>
    <x v="0"/>
    <n v="4"/>
    <x v="0"/>
    <n v="3983"/>
    <s v="Upto 5k"/>
    <n v="7621"/>
    <n v="0"/>
    <s v="Y"/>
    <x v="0"/>
    <n v="17"/>
    <x v="0"/>
    <n v="3"/>
    <n v="80"/>
    <n v="0"/>
    <n v="4"/>
    <n v="2"/>
    <n v="3"/>
    <n v="2"/>
    <n v="2"/>
    <d v="2026-10-01T00:00:00"/>
    <x v="16"/>
    <s v="2026"/>
    <x v="9"/>
    <n v="22"/>
    <x v="271"/>
    <n v="13"/>
    <n v="9"/>
  </r>
  <r>
    <s v="RM344"/>
    <n v="29"/>
    <x v="1"/>
    <x v="0"/>
    <x v="0"/>
    <n v="144"/>
    <x v="1"/>
    <n v="10"/>
    <n v="1"/>
    <x v="2"/>
    <n v="1"/>
    <n v="463"/>
    <n v="4"/>
    <x v="1"/>
    <n v="39"/>
    <n v="2"/>
    <x v="1"/>
    <x v="5"/>
    <n v="2"/>
    <x v="1"/>
    <n v="8268"/>
    <s v="5k-10k"/>
    <n v="11866"/>
    <n v="1"/>
    <s v="Y"/>
    <x v="1"/>
    <n v="14"/>
    <x v="0"/>
    <n v="1"/>
    <n v="80"/>
    <n v="2"/>
    <n v="7"/>
    <n v="2"/>
    <n v="3"/>
    <n v="1"/>
    <n v="7"/>
    <d v="2026-10-02T00:00:00"/>
    <x v="38"/>
    <s v="2026"/>
    <x v="9"/>
    <n v="0"/>
    <x v="272"/>
    <n v="0"/>
    <n v="0"/>
  </r>
  <r>
    <s v="RM350"/>
    <n v="29"/>
    <x v="1"/>
    <x v="1"/>
    <x v="2"/>
    <n v="746"/>
    <x v="1"/>
    <n v="2"/>
    <n v="3"/>
    <x v="0"/>
    <n v="1"/>
    <n v="469"/>
    <n v="4"/>
    <x v="0"/>
    <n v="61"/>
    <n v="3"/>
    <x v="1"/>
    <x v="5"/>
    <n v="3"/>
    <x v="2"/>
    <n v="4649"/>
    <s v="Upto 5k"/>
    <n v="16928"/>
    <n v="1"/>
    <s v="Y"/>
    <x v="0"/>
    <n v="14"/>
    <x v="0"/>
    <n v="1"/>
    <n v="80"/>
    <n v="1"/>
    <n v="4"/>
    <n v="3"/>
    <n v="2"/>
    <n v="0"/>
    <n v="2"/>
    <d v="2026-10-03T00:00:00"/>
    <x v="9"/>
    <s v="2026"/>
    <x v="9"/>
    <n v="8"/>
    <x v="273"/>
    <n v="6"/>
    <n v="5"/>
  </r>
  <r>
    <s v="RM372"/>
    <n v="29"/>
    <x v="1"/>
    <x v="1"/>
    <x v="0"/>
    <n v="1283"/>
    <x v="0"/>
    <n v="23"/>
    <n v="3"/>
    <x v="0"/>
    <n v="1"/>
    <n v="495"/>
    <n v="4"/>
    <x v="0"/>
    <n v="54"/>
    <n v="3"/>
    <x v="0"/>
    <x v="2"/>
    <n v="4"/>
    <x v="0"/>
    <n v="2201"/>
    <s v="Upto 5k"/>
    <n v="18168"/>
    <n v="9"/>
    <s v="Y"/>
    <x v="0"/>
    <n v="16"/>
    <x v="0"/>
    <n v="4"/>
    <n v="80"/>
    <n v="0"/>
    <n v="6"/>
    <n v="4"/>
    <n v="3"/>
    <n v="1"/>
    <n v="2"/>
    <d v="2026-10-04T00:00:00"/>
    <x v="6"/>
    <s v="2026"/>
    <x v="9"/>
    <n v="2"/>
    <x v="274"/>
    <n v="0"/>
    <n v="0"/>
  </r>
  <r>
    <s v="RM421"/>
    <n v="29"/>
    <x v="1"/>
    <x v="1"/>
    <x v="0"/>
    <n v="986"/>
    <x v="0"/>
    <n v="3"/>
    <n v="4"/>
    <x v="1"/>
    <n v="1"/>
    <n v="564"/>
    <n v="2"/>
    <x v="0"/>
    <n v="93"/>
    <n v="2"/>
    <x v="2"/>
    <x v="7"/>
    <n v="3"/>
    <x v="2"/>
    <n v="11935"/>
    <s v="10k-15k"/>
    <n v="21526"/>
    <n v="1"/>
    <s v="Y"/>
    <x v="0"/>
    <n v="18"/>
    <x v="0"/>
    <n v="3"/>
    <n v="80"/>
    <n v="0"/>
    <n v="10"/>
    <n v="2"/>
    <n v="3"/>
    <n v="0"/>
    <n v="7"/>
    <d v="2026-10-05T00:00:00"/>
    <x v="20"/>
    <s v="2026"/>
    <x v="9"/>
    <n v="22"/>
    <x v="275"/>
    <n v="8"/>
    <n v="1"/>
  </r>
  <r>
    <s v="RM422"/>
    <n v="29"/>
    <x v="1"/>
    <x v="0"/>
    <x v="0"/>
    <n v="408"/>
    <x v="0"/>
    <n v="25"/>
    <n v="5"/>
    <x v="3"/>
    <n v="1"/>
    <n v="565"/>
    <n v="3"/>
    <x v="1"/>
    <n v="71"/>
    <n v="2"/>
    <x v="0"/>
    <x v="2"/>
    <n v="2"/>
    <x v="2"/>
    <n v="2546"/>
    <s v="Upto 5k"/>
    <n v="18300"/>
    <n v="5"/>
    <s v="Y"/>
    <x v="0"/>
    <n v="16"/>
    <x v="0"/>
    <n v="2"/>
    <n v="80"/>
    <n v="0"/>
    <n v="6"/>
    <n v="2"/>
    <n v="4"/>
    <n v="1"/>
    <n v="1"/>
    <d v="2026-10-06T00:00:00"/>
    <x v="28"/>
    <s v="2026"/>
    <x v="9"/>
    <n v="12"/>
    <x v="276"/>
    <n v="11"/>
    <n v="1"/>
  </r>
  <r>
    <s v="RM455"/>
    <n v="29"/>
    <x v="1"/>
    <x v="1"/>
    <x v="0"/>
    <n v="232"/>
    <x v="0"/>
    <n v="19"/>
    <n v="3"/>
    <x v="3"/>
    <n v="1"/>
    <n v="611"/>
    <n v="4"/>
    <x v="0"/>
    <n v="34"/>
    <n v="3"/>
    <x v="1"/>
    <x v="4"/>
    <n v="4"/>
    <x v="1"/>
    <n v="4262"/>
    <s v="Upto 5k"/>
    <n v="22645"/>
    <n v="4"/>
    <s v="Y"/>
    <x v="0"/>
    <n v="12"/>
    <x v="0"/>
    <n v="2"/>
    <n v="80"/>
    <n v="2"/>
    <n v="8"/>
    <n v="2"/>
    <n v="4"/>
    <n v="1"/>
    <n v="2"/>
    <d v="2026-10-07T00:00:00"/>
    <x v="11"/>
    <s v="2026"/>
    <x v="9"/>
    <n v="2"/>
    <x v="277"/>
    <n v="1"/>
    <n v="0"/>
  </r>
  <r>
    <s v="RM508"/>
    <n v="29"/>
    <x v="1"/>
    <x v="1"/>
    <x v="0"/>
    <n v="1176"/>
    <x v="1"/>
    <n v="3"/>
    <n v="2"/>
    <x v="1"/>
    <n v="1"/>
    <n v="690"/>
    <n v="2"/>
    <x v="1"/>
    <n v="62"/>
    <n v="3"/>
    <x v="1"/>
    <x v="5"/>
    <n v="3"/>
    <x v="2"/>
    <n v="5561"/>
    <s v="5k-10k"/>
    <n v="3487"/>
    <n v="1"/>
    <s v="Y"/>
    <x v="0"/>
    <n v="14"/>
    <x v="0"/>
    <n v="1"/>
    <n v="80"/>
    <n v="1"/>
    <n v="6"/>
    <n v="5"/>
    <n v="2"/>
    <n v="1"/>
    <n v="2"/>
    <d v="2026-10-08T00:00:00"/>
    <x v="16"/>
    <s v="2026"/>
    <x v="9"/>
    <n v="28"/>
    <x v="278"/>
    <n v="0"/>
    <n v="0"/>
  </r>
  <r>
    <s v="RM520"/>
    <n v="29"/>
    <x v="1"/>
    <x v="1"/>
    <x v="1"/>
    <n v="806"/>
    <x v="0"/>
    <n v="1"/>
    <n v="4"/>
    <x v="0"/>
    <n v="1"/>
    <n v="710"/>
    <n v="2"/>
    <x v="0"/>
    <n v="76"/>
    <n v="1"/>
    <x v="0"/>
    <x v="2"/>
    <n v="4"/>
    <x v="1"/>
    <n v="2720"/>
    <s v="Upto 5k"/>
    <n v="18959"/>
    <n v="1"/>
    <s v="Y"/>
    <x v="0"/>
    <n v="18"/>
    <x v="0"/>
    <n v="4"/>
    <n v="80"/>
    <n v="1"/>
    <n v="10"/>
    <n v="5"/>
    <n v="3"/>
    <n v="2"/>
    <n v="8"/>
    <d v="2026-10-09T00:00:00"/>
    <x v="35"/>
    <s v="2026"/>
    <x v="9"/>
    <n v="8"/>
    <x v="279"/>
    <n v="0"/>
    <n v="0"/>
  </r>
  <r>
    <s v="RM547"/>
    <n v="29"/>
    <x v="1"/>
    <x v="1"/>
    <x v="0"/>
    <n v="1396"/>
    <x v="1"/>
    <n v="10"/>
    <n v="3"/>
    <x v="0"/>
    <n v="1"/>
    <n v="749"/>
    <n v="3"/>
    <x v="0"/>
    <n v="99"/>
    <n v="3"/>
    <x v="0"/>
    <x v="1"/>
    <n v="3"/>
    <x v="0"/>
    <n v="2642"/>
    <s v="Upto 5k"/>
    <n v="2755"/>
    <n v="1"/>
    <s v="Y"/>
    <x v="0"/>
    <n v="11"/>
    <x v="0"/>
    <n v="3"/>
    <n v="80"/>
    <n v="0"/>
    <n v="1"/>
    <n v="6"/>
    <n v="3"/>
    <n v="0"/>
    <n v="0"/>
    <d v="2026-10-10T00:00:00"/>
    <x v="10"/>
    <s v="2026"/>
    <x v="9"/>
    <n v="2"/>
    <x v="280"/>
    <n v="1"/>
    <n v="0"/>
  </r>
  <r>
    <s v="RM556"/>
    <n v="29"/>
    <x v="1"/>
    <x v="1"/>
    <x v="0"/>
    <n v="1090"/>
    <x v="1"/>
    <n v="10"/>
    <n v="3"/>
    <x v="2"/>
    <n v="1"/>
    <n v="766"/>
    <n v="4"/>
    <x v="0"/>
    <n v="83"/>
    <n v="3"/>
    <x v="0"/>
    <x v="1"/>
    <n v="2"/>
    <x v="1"/>
    <n v="2297"/>
    <s v="Upto 5k"/>
    <n v="17967"/>
    <n v="1"/>
    <s v="Y"/>
    <x v="0"/>
    <n v="14"/>
    <x v="0"/>
    <n v="4"/>
    <n v="80"/>
    <n v="2"/>
    <n v="2"/>
    <n v="2"/>
    <n v="3"/>
    <n v="2"/>
    <n v="2"/>
    <d v="2026-10-11T00:00:00"/>
    <x v="22"/>
    <s v="2026"/>
    <x v="9"/>
    <n v="5"/>
    <x v="281"/>
    <n v="0"/>
    <n v="0"/>
  </r>
  <r>
    <s v="RM573"/>
    <n v="29"/>
    <x v="1"/>
    <x v="1"/>
    <x v="0"/>
    <n v="657"/>
    <x v="0"/>
    <n v="27"/>
    <n v="3"/>
    <x v="1"/>
    <n v="1"/>
    <n v="793"/>
    <n v="2"/>
    <x v="1"/>
    <n v="66"/>
    <n v="3"/>
    <x v="1"/>
    <x v="6"/>
    <n v="3"/>
    <x v="2"/>
    <n v="4335"/>
    <s v="Upto 5k"/>
    <n v="25549"/>
    <n v="4"/>
    <s v="Y"/>
    <x v="0"/>
    <n v="12"/>
    <x v="0"/>
    <n v="1"/>
    <n v="80"/>
    <n v="1"/>
    <n v="11"/>
    <n v="3"/>
    <n v="2"/>
    <n v="1"/>
    <n v="1"/>
    <d v="2026-10-12T00:00:00"/>
    <x v="22"/>
    <s v="2026"/>
    <x v="9"/>
    <n v="5"/>
    <x v="282"/>
    <n v="5"/>
    <n v="2"/>
  </r>
  <r>
    <s v="RM590"/>
    <n v="29"/>
    <x v="1"/>
    <x v="0"/>
    <x v="0"/>
    <n v="805"/>
    <x v="0"/>
    <n v="1"/>
    <n v="2"/>
    <x v="0"/>
    <n v="1"/>
    <n v="816"/>
    <n v="2"/>
    <x v="1"/>
    <n v="36"/>
    <n v="2"/>
    <x v="0"/>
    <x v="0"/>
    <n v="1"/>
    <x v="2"/>
    <n v="2319"/>
    <s v="Upto 5k"/>
    <n v="6689"/>
    <n v="1"/>
    <s v="Y"/>
    <x v="1"/>
    <n v="11"/>
    <x v="0"/>
    <n v="4"/>
    <n v="80"/>
    <n v="1"/>
    <n v="1"/>
    <n v="1"/>
    <n v="3"/>
    <n v="0"/>
    <n v="0"/>
    <d v="2026-10-13T00:00:00"/>
    <x v="33"/>
    <s v="2026"/>
    <x v="9"/>
    <n v="10"/>
    <x v="283"/>
    <n v="0"/>
    <n v="0"/>
  </r>
  <r>
    <s v="RM595"/>
    <n v="29"/>
    <x v="1"/>
    <x v="1"/>
    <x v="0"/>
    <n v="1252"/>
    <x v="0"/>
    <n v="23"/>
    <n v="2"/>
    <x v="0"/>
    <n v="1"/>
    <n v="824"/>
    <n v="3"/>
    <x v="0"/>
    <n v="81"/>
    <n v="4"/>
    <x v="0"/>
    <x v="2"/>
    <n v="3"/>
    <x v="2"/>
    <n v="2700"/>
    <s v="Upto 5k"/>
    <n v="23779"/>
    <n v="1"/>
    <s v="Y"/>
    <x v="0"/>
    <n v="24"/>
    <x v="0"/>
    <n v="3"/>
    <n v="80"/>
    <n v="1"/>
    <n v="10"/>
    <n v="3"/>
    <n v="3"/>
    <n v="0"/>
    <n v="7"/>
    <d v="2026-10-14T00:00:00"/>
    <x v="20"/>
    <s v="2026"/>
    <x v="9"/>
    <n v="18"/>
    <x v="284"/>
    <n v="18"/>
    <n v="10"/>
  </r>
  <r>
    <s v="RM646"/>
    <n v="29"/>
    <x v="1"/>
    <x v="0"/>
    <x v="0"/>
    <n v="341"/>
    <x v="1"/>
    <n v="1"/>
    <n v="3"/>
    <x v="1"/>
    <n v="1"/>
    <n v="896"/>
    <n v="2"/>
    <x v="1"/>
    <n v="48"/>
    <n v="2"/>
    <x v="0"/>
    <x v="1"/>
    <n v="3"/>
    <x v="1"/>
    <n v="2800"/>
    <s v="Upto 5k"/>
    <n v="23522"/>
    <n v="6"/>
    <s v="Y"/>
    <x v="1"/>
    <n v="19"/>
    <x v="0"/>
    <n v="3"/>
    <n v="80"/>
    <n v="3"/>
    <n v="5"/>
    <n v="3"/>
    <n v="3"/>
    <n v="0"/>
    <n v="2"/>
    <d v="2026-10-15T00:00:00"/>
    <x v="28"/>
    <s v="2026"/>
    <x v="9"/>
    <n v="4"/>
    <x v="285"/>
    <n v="1"/>
    <n v="1"/>
  </r>
  <r>
    <s v="RM658"/>
    <n v="29"/>
    <x v="1"/>
    <x v="1"/>
    <x v="0"/>
    <n v="1086"/>
    <x v="0"/>
    <n v="7"/>
    <n v="1"/>
    <x v="1"/>
    <n v="1"/>
    <n v="912"/>
    <n v="1"/>
    <x v="1"/>
    <n v="62"/>
    <n v="2"/>
    <x v="0"/>
    <x v="0"/>
    <n v="4"/>
    <x v="1"/>
    <n v="2532"/>
    <s v="Upto 5k"/>
    <n v="6054"/>
    <n v="6"/>
    <s v="Y"/>
    <x v="0"/>
    <n v="14"/>
    <x v="0"/>
    <n v="3"/>
    <n v="80"/>
    <n v="3"/>
    <n v="8"/>
    <n v="5"/>
    <n v="3"/>
    <n v="0"/>
    <n v="3"/>
    <d v="2026-10-16T00:00:00"/>
    <x v="36"/>
    <s v="2026"/>
    <x v="9"/>
    <n v="7"/>
    <x v="286"/>
    <n v="4"/>
    <n v="4"/>
  </r>
  <r>
    <s v="RM698"/>
    <n v="29"/>
    <x v="1"/>
    <x v="1"/>
    <x v="1"/>
    <n v="1404"/>
    <x v="1"/>
    <n v="20"/>
    <n v="3"/>
    <x v="3"/>
    <n v="1"/>
    <n v="974"/>
    <n v="3"/>
    <x v="1"/>
    <n v="84"/>
    <n v="3"/>
    <x v="0"/>
    <x v="1"/>
    <n v="4"/>
    <x v="2"/>
    <n v="2157"/>
    <s v="Upto 5k"/>
    <n v="18203"/>
    <n v="1"/>
    <s v="Y"/>
    <x v="0"/>
    <n v="15"/>
    <x v="0"/>
    <n v="2"/>
    <n v="80"/>
    <n v="1"/>
    <n v="3"/>
    <n v="5"/>
    <n v="3"/>
    <n v="0"/>
    <n v="2"/>
    <d v="2026-10-17T00:00:00"/>
    <x v="13"/>
    <s v="2026"/>
    <x v="9"/>
    <n v="13"/>
    <x v="287"/>
    <n v="9"/>
    <n v="3"/>
  </r>
  <r>
    <s v="RM712"/>
    <n v="29"/>
    <x v="1"/>
    <x v="0"/>
    <x v="0"/>
    <n v="906"/>
    <x v="0"/>
    <n v="10"/>
    <n v="3"/>
    <x v="0"/>
    <n v="1"/>
    <n v="994"/>
    <n v="4"/>
    <x v="1"/>
    <n v="92"/>
    <n v="2"/>
    <x v="0"/>
    <x v="2"/>
    <n v="1"/>
    <x v="0"/>
    <n v="2404"/>
    <s v="Upto 5k"/>
    <n v="11479"/>
    <n v="6"/>
    <s v="Y"/>
    <x v="1"/>
    <n v="20"/>
    <x v="0"/>
    <n v="3"/>
    <n v="80"/>
    <n v="0"/>
    <n v="3"/>
    <n v="5"/>
    <n v="3"/>
    <n v="0"/>
    <n v="0"/>
    <d v="2026-10-18T00:00:00"/>
    <x v="38"/>
    <s v="2026"/>
    <x v="9"/>
    <n v="1"/>
    <x v="288"/>
    <n v="0"/>
    <n v="0"/>
  </r>
  <r>
    <s v="RM809"/>
    <n v="29"/>
    <x v="1"/>
    <x v="1"/>
    <x v="0"/>
    <n v="1107"/>
    <x v="0"/>
    <n v="28"/>
    <n v="4"/>
    <x v="0"/>
    <n v="1"/>
    <n v="1120"/>
    <n v="3"/>
    <x v="1"/>
    <n v="93"/>
    <n v="3"/>
    <x v="0"/>
    <x v="2"/>
    <n v="4"/>
    <x v="1"/>
    <n v="2514"/>
    <s v="Upto 5k"/>
    <n v="26968"/>
    <n v="4"/>
    <s v="Y"/>
    <x v="0"/>
    <n v="22"/>
    <x v="0"/>
    <n v="1"/>
    <n v="80"/>
    <n v="1"/>
    <n v="11"/>
    <n v="1"/>
    <n v="3"/>
    <n v="1"/>
    <n v="7"/>
    <d v="2026-10-19T00:00:00"/>
    <x v="5"/>
    <s v="2026"/>
    <x v="9"/>
    <n v="22"/>
    <x v="289"/>
    <n v="20"/>
    <n v="0"/>
  </r>
  <r>
    <s v="RM824"/>
    <n v="29"/>
    <x v="1"/>
    <x v="1"/>
    <x v="1"/>
    <n v="490"/>
    <x v="0"/>
    <n v="10"/>
    <n v="3"/>
    <x v="0"/>
    <n v="1"/>
    <n v="1143"/>
    <n v="4"/>
    <x v="1"/>
    <n v="61"/>
    <n v="3"/>
    <x v="0"/>
    <x v="2"/>
    <n v="2"/>
    <x v="1"/>
    <n v="3291"/>
    <s v="Upto 5k"/>
    <n v="17940"/>
    <n v="0"/>
    <s v="Y"/>
    <x v="0"/>
    <n v="14"/>
    <x v="0"/>
    <n v="4"/>
    <n v="80"/>
    <n v="2"/>
    <n v="8"/>
    <n v="2"/>
    <n v="2"/>
    <n v="1"/>
    <n v="1"/>
    <d v="2026-10-20T00:00:00"/>
    <x v="32"/>
    <s v="2026"/>
    <x v="9"/>
    <n v="14"/>
    <x v="290"/>
    <n v="9"/>
    <n v="0"/>
  </r>
  <r>
    <s v="RM826"/>
    <n v="29"/>
    <x v="1"/>
    <x v="0"/>
    <x v="0"/>
    <n v="718"/>
    <x v="0"/>
    <n v="8"/>
    <n v="1"/>
    <x v="1"/>
    <n v="1"/>
    <n v="1150"/>
    <n v="2"/>
    <x v="0"/>
    <n v="79"/>
    <n v="2"/>
    <x v="1"/>
    <x v="4"/>
    <n v="4"/>
    <x v="2"/>
    <n v="5056"/>
    <s v="5k-10k"/>
    <n v="17689"/>
    <n v="1"/>
    <s v="Y"/>
    <x v="1"/>
    <n v="15"/>
    <x v="0"/>
    <n v="3"/>
    <n v="80"/>
    <n v="1"/>
    <n v="10"/>
    <n v="2"/>
    <n v="2"/>
    <n v="1"/>
    <n v="2"/>
    <d v="2026-10-21T00:00:00"/>
    <x v="37"/>
    <s v="2026"/>
    <x v="9"/>
    <n v="16"/>
    <x v="291"/>
    <n v="13"/>
    <n v="4"/>
  </r>
  <r>
    <s v="RM837"/>
    <n v="29"/>
    <x v="1"/>
    <x v="0"/>
    <x v="0"/>
    <n v="408"/>
    <x v="1"/>
    <n v="23"/>
    <n v="1"/>
    <x v="0"/>
    <n v="1"/>
    <n v="1165"/>
    <n v="4"/>
    <x v="1"/>
    <n v="45"/>
    <n v="2"/>
    <x v="2"/>
    <x v="5"/>
    <n v="1"/>
    <x v="2"/>
    <n v="7336"/>
    <s v="5k-10k"/>
    <n v="11162"/>
    <n v="1"/>
    <s v="Y"/>
    <x v="0"/>
    <n v="13"/>
    <x v="0"/>
    <n v="1"/>
    <n v="80"/>
    <n v="1"/>
    <n v="11"/>
    <n v="3"/>
    <n v="1"/>
    <n v="3"/>
    <n v="10"/>
    <d v="2026-10-22T00:00:00"/>
    <x v="19"/>
    <s v="2026"/>
    <x v="9"/>
    <n v="4"/>
    <x v="292"/>
    <n v="0"/>
    <n v="0"/>
  </r>
  <r>
    <s v="RM853"/>
    <n v="29"/>
    <x v="1"/>
    <x v="1"/>
    <x v="0"/>
    <n v="1401"/>
    <x v="0"/>
    <n v="6"/>
    <n v="1"/>
    <x v="1"/>
    <n v="1"/>
    <n v="1192"/>
    <n v="2"/>
    <x v="1"/>
    <n v="54"/>
    <n v="3"/>
    <x v="0"/>
    <x v="0"/>
    <n v="4"/>
    <x v="2"/>
    <n v="3131"/>
    <s v="Upto 5k"/>
    <n v="26342"/>
    <n v="1"/>
    <s v="Y"/>
    <x v="0"/>
    <n v="13"/>
    <x v="0"/>
    <n v="1"/>
    <n v="80"/>
    <n v="1"/>
    <n v="10"/>
    <n v="5"/>
    <n v="3"/>
    <n v="0"/>
    <n v="8"/>
    <d v="2026-10-23T00:00:00"/>
    <x v="6"/>
    <s v="2026"/>
    <x v="9"/>
    <n v="0"/>
    <x v="293"/>
    <n v="0"/>
    <n v="0"/>
  </r>
  <r>
    <s v="RM860"/>
    <n v="29"/>
    <x v="1"/>
    <x v="0"/>
    <x v="0"/>
    <n v="942"/>
    <x v="0"/>
    <n v="15"/>
    <n v="1"/>
    <x v="0"/>
    <n v="1"/>
    <n v="1202"/>
    <n v="2"/>
    <x v="1"/>
    <n v="69"/>
    <n v="1"/>
    <x v="0"/>
    <x v="2"/>
    <n v="4"/>
    <x v="2"/>
    <n v="2168"/>
    <s v="Upto 5k"/>
    <n v="26933"/>
    <n v="0"/>
    <s v="Y"/>
    <x v="1"/>
    <n v="18"/>
    <x v="0"/>
    <n v="1"/>
    <n v="80"/>
    <n v="1"/>
    <n v="6"/>
    <n v="2"/>
    <n v="2"/>
    <n v="1"/>
    <n v="3"/>
    <d v="2026-10-24T00:00:00"/>
    <x v="31"/>
    <s v="2026"/>
    <x v="9"/>
    <n v="1"/>
    <x v="294"/>
    <n v="1"/>
    <n v="1"/>
  </r>
  <r>
    <s v="RM894"/>
    <n v="29"/>
    <x v="1"/>
    <x v="1"/>
    <x v="0"/>
    <n v="1010"/>
    <x v="0"/>
    <n v="1"/>
    <n v="3"/>
    <x v="0"/>
    <n v="1"/>
    <n v="1249"/>
    <n v="1"/>
    <x v="1"/>
    <n v="97"/>
    <n v="3"/>
    <x v="0"/>
    <x v="2"/>
    <n v="4"/>
    <x v="1"/>
    <n v="3760"/>
    <s v="Upto 5k"/>
    <n v="5598"/>
    <n v="1"/>
    <s v="Y"/>
    <x v="0"/>
    <n v="15"/>
    <x v="0"/>
    <n v="1"/>
    <n v="80"/>
    <n v="3"/>
    <n v="3"/>
    <n v="5"/>
    <n v="3"/>
    <n v="1"/>
    <n v="2"/>
    <d v="2026-10-25T00:00:00"/>
    <x v="11"/>
    <s v="2026"/>
    <x v="9"/>
    <n v="2"/>
    <x v="295"/>
    <n v="2"/>
    <n v="1"/>
  </r>
  <r>
    <s v="RM904"/>
    <n v="29"/>
    <x v="1"/>
    <x v="0"/>
    <x v="0"/>
    <n v="1329"/>
    <x v="0"/>
    <n v="7"/>
    <n v="3"/>
    <x v="0"/>
    <n v="1"/>
    <n v="1260"/>
    <n v="3"/>
    <x v="0"/>
    <n v="82"/>
    <n v="3"/>
    <x v="1"/>
    <x v="6"/>
    <n v="4"/>
    <x v="1"/>
    <n v="6623"/>
    <s v="5k-10k"/>
    <n v="4204"/>
    <n v="1"/>
    <s v="Y"/>
    <x v="1"/>
    <n v="11"/>
    <x v="0"/>
    <n v="2"/>
    <n v="80"/>
    <n v="2"/>
    <n v="6"/>
    <n v="2"/>
    <n v="3"/>
    <n v="1"/>
    <n v="0"/>
    <d v="2026-10-26T00:00:00"/>
    <x v="2"/>
    <s v="2026"/>
    <x v="9"/>
    <n v="18"/>
    <x v="296"/>
    <n v="4"/>
    <n v="4"/>
  </r>
  <r>
    <s v="RM906"/>
    <n v="29"/>
    <x v="1"/>
    <x v="1"/>
    <x v="0"/>
    <n v="694"/>
    <x v="0"/>
    <n v="1"/>
    <n v="3"/>
    <x v="0"/>
    <n v="1"/>
    <n v="1264"/>
    <n v="4"/>
    <x v="1"/>
    <n v="87"/>
    <n v="2"/>
    <x v="3"/>
    <x v="7"/>
    <n v="4"/>
    <x v="1"/>
    <n v="16124"/>
    <s v="15k+"/>
    <n v="3423"/>
    <n v="3"/>
    <s v="Y"/>
    <x v="0"/>
    <n v="14"/>
    <x v="0"/>
    <n v="2"/>
    <n v="80"/>
    <n v="2"/>
    <n v="9"/>
    <n v="2"/>
    <n v="2"/>
    <n v="1"/>
    <n v="7"/>
    <d v="2026-10-27T00:00:00"/>
    <x v="37"/>
    <s v="2026"/>
    <x v="9"/>
    <n v="6"/>
    <x v="297"/>
    <n v="0"/>
    <n v="0"/>
  </r>
  <r>
    <s v="RM933"/>
    <n v="29"/>
    <x v="1"/>
    <x v="0"/>
    <x v="0"/>
    <n v="806"/>
    <x v="0"/>
    <n v="7"/>
    <n v="3"/>
    <x v="3"/>
    <n v="1"/>
    <n v="1299"/>
    <n v="2"/>
    <x v="1"/>
    <n v="39"/>
    <n v="3"/>
    <x v="0"/>
    <x v="0"/>
    <n v="3"/>
    <x v="1"/>
    <n v="3339"/>
    <s v="Upto 5k"/>
    <n v="17285"/>
    <n v="3"/>
    <s v="Y"/>
    <x v="1"/>
    <n v="13"/>
    <x v="0"/>
    <n v="1"/>
    <n v="80"/>
    <n v="2"/>
    <n v="10"/>
    <n v="2"/>
    <n v="3"/>
    <n v="7"/>
    <n v="7"/>
    <d v="2026-10-28T00:00:00"/>
    <x v="20"/>
    <s v="2026"/>
    <x v="9"/>
    <n v="27"/>
    <x v="298"/>
    <n v="17"/>
    <n v="2"/>
  </r>
  <r>
    <s v="RM1006"/>
    <n v="29"/>
    <x v="1"/>
    <x v="1"/>
    <x v="0"/>
    <n v="332"/>
    <x v="3"/>
    <n v="17"/>
    <n v="3"/>
    <x v="4"/>
    <n v="1"/>
    <n v="1419"/>
    <n v="2"/>
    <x v="0"/>
    <n v="51"/>
    <n v="2"/>
    <x v="2"/>
    <x v="3"/>
    <n v="1"/>
    <x v="0"/>
    <n v="7988"/>
    <s v="5k-10k"/>
    <n v="9769"/>
    <n v="1"/>
    <s v="Y"/>
    <x v="0"/>
    <n v="13"/>
    <x v="0"/>
    <n v="1"/>
    <n v="80"/>
    <n v="0"/>
    <n v="10"/>
    <n v="3"/>
    <n v="2"/>
    <n v="0"/>
    <n v="9"/>
    <d v="2026-10-29T00:00:00"/>
    <x v="1"/>
    <s v="2026"/>
    <x v="9"/>
    <n v="24"/>
    <x v="299"/>
    <n v="2"/>
    <n v="0"/>
  </r>
  <r>
    <s v="RM1008"/>
    <n v="29"/>
    <x v="1"/>
    <x v="0"/>
    <x v="1"/>
    <n v="337"/>
    <x v="0"/>
    <n v="14"/>
    <n v="1"/>
    <x v="4"/>
    <n v="1"/>
    <n v="1421"/>
    <n v="3"/>
    <x v="1"/>
    <n v="84"/>
    <n v="3"/>
    <x v="2"/>
    <x v="6"/>
    <n v="4"/>
    <x v="0"/>
    <n v="7553"/>
    <s v="5k-10k"/>
    <n v="22930"/>
    <n v="0"/>
    <s v="Y"/>
    <x v="1"/>
    <n v="12"/>
    <x v="1"/>
    <n v="1"/>
    <n v="80"/>
    <n v="0"/>
    <n v="9"/>
    <n v="1"/>
    <n v="3"/>
    <n v="7"/>
    <n v="7"/>
    <d v="2026-10-30T00:00:00"/>
    <x v="5"/>
    <s v="2026"/>
    <x v="9"/>
    <n v="7"/>
    <x v="300"/>
    <n v="0"/>
    <n v="0"/>
  </r>
  <r>
    <s v="RM1058"/>
    <n v="29"/>
    <x v="1"/>
    <x v="0"/>
    <x v="1"/>
    <n v="115"/>
    <x v="1"/>
    <n v="13"/>
    <n v="3"/>
    <x v="3"/>
    <n v="1"/>
    <n v="1487"/>
    <n v="1"/>
    <x v="1"/>
    <n v="51"/>
    <n v="3"/>
    <x v="1"/>
    <x v="5"/>
    <n v="2"/>
    <x v="0"/>
    <n v="5765"/>
    <s v="5k-10k"/>
    <n v="17485"/>
    <n v="5"/>
    <s v="Y"/>
    <x v="0"/>
    <n v="11"/>
    <x v="1"/>
    <n v="1"/>
    <n v="80"/>
    <n v="0"/>
    <n v="7"/>
    <n v="4"/>
    <n v="1"/>
    <n v="0"/>
    <n v="0"/>
    <d v="2026-10-31T00:00:00"/>
    <x v="28"/>
    <s v="2026"/>
    <x v="9"/>
    <n v="27"/>
    <x v="301"/>
    <n v="8"/>
    <n v="7"/>
  </r>
  <r>
    <s v="RM1064"/>
    <n v="29"/>
    <x v="1"/>
    <x v="1"/>
    <x v="0"/>
    <n v="1246"/>
    <x v="1"/>
    <n v="19"/>
    <n v="3"/>
    <x v="0"/>
    <n v="1"/>
    <n v="1497"/>
    <n v="3"/>
    <x v="0"/>
    <n v="77"/>
    <n v="2"/>
    <x v="1"/>
    <x v="5"/>
    <n v="3"/>
    <x v="1"/>
    <n v="8620"/>
    <s v="5k-10k"/>
    <n v="23757"/>
    <n v="1"/>
    <s v="Y"/>
    <x v="0"/>
    <n v="14"/>
    <x v="1"/>
    <n v="3"/>
    <n v="80"/>
    <n v="2"/>
    <n v="10"/>
    <n v="3"/>
    <n v="3"/>
    <n v="0"/>
    <n v="4"/>
    <d v="2026-11-01T00:00:00"/>
    <x v="2"/>
    <s v="2026"/>
    <x v="10"/>
    <n v="9"/>
    <x v="302"/>
    <n v="8"/>
    <n v="1"/>
  </r>
  <r>
    <s v="RM1073"/>
    <n v="29"/>
    <x v="1"/>
    <x v="1"/>
    <x v="1"/>
    <n v="410"/>
    <x v="0"/>
    <n v="2"/>
    <n v="1"/>
    <x v="0"/>
    <n v="1"/>
    <n v="1513"/>
    <n v="4"/>
    <x v="1"/>
    <n v="97"/>
    <n v="3"/>
    <x v="0"/>
    <x v="0"/>
    <n v="2"/>
    <x v="2"/>
    <n v="3180"/>
    <s v="Upto 5k"/>
    <n v="4668"/>
    <n v="0"/>
    <s v="Y"/>
    <x v="0"/>
    <n v="13"/>
    <x v="1"/>
    <n v="3"/>
    <n v="80"/>
    <n v="3"/>
    <n v="4"/>
    <n v="3"/>
    <n v="3"/>
    <n v="0"/>
    <n v="2"/>
    <d v="2026-11-02T00:00:00"/>
    <x v="4"/>
    <s v="2026"/>
    <x v="10"/>
    <n v="8"/>
    <x v="303"/>
    <n v="4"/>
    <n v="2"/>
  </r>
  <r>
    <s v="RM1078"/>
    <n v="29"/>
    <x v="1"/>
    <x v="0"/>
    <x v="0"/>
    <n v="224"/>
    <x v="0"/>
    <n v="1"/>
    <n v="4"/>
    <x v="3"/>
    <n v="1"/>
    <n v="1522"/>
    <n v="1"/>
    <x v="0"/>
    <n v="100"/>
    <n v="2"/>
    <x v="0"/>
    <x v="2"/>
    <n v="1"/>
    <x v="0"/>
    <n v="2362"/>
    <s v="Upto 5k"/>
    <n v="7568"/>
    <n v="6"/>
    <s v="Y"/>
    <x v="0"/>
    <n v="13"/>
    <x v="1"/>
    <n v="3"/>
    <n v="80"/>
    <n v="0"/>
    <n v="11"/>
    <n v="2"/>
    <n v="1"/>
    <n v="0"/>
    <n v="7"/>
    <d v="2026-11-03T00:00:00"/>
    <x v="20"/>
    <s v="2026"/>
    <x v="10"/>
    <n v="28"/>
    <x v="304"/>
    <n v="19"/>
    <n v="10"/>
  </r>
  <r>
    <s v="RM1091"/>
    <n v="29"/>
    <x v="1"/>
    <x v="1"/>
    <x v="0"/>
    <n v="441"/>
    <x v="0"/>
    <n v="8"/>
    <n v="1"/>
    <x v="4"/>
    <n v="1"/>
    <n v="1544"/>
    <n v="3"/>
    <x v="1"/>
    <n v="39"/>
    <n v="1"/>
    <x v="1"/>
    <x v="6"/>
    <n v="1"/>
    <x v="2"/>
    <n v="9715"/>
    <s v="5k-10k"/>
    <n v="7288"/>
    <n v="3"/>
    <s v="Y"/>
    <x v="0"/>
    <n v="13"/>
    <x v="1"/>
    <n v="3"/>
    <n v="80"/>
    <n v="1"/>
    <n v="9"/>
    <n v="3"/>
    <n v="3"/>
    <n v="0"/>
    <n v="7"/>
    <d v="2026-11-04T00:00:00"/>
    <x v="28"/>
    <s v="2026"/>
    <x v="10"/>
    <n v="1"/>
    <x v="305"/>
    <n v="0"/>
    <n v="0"/>
  </r>
  <r>
    <s v="RM1105"/>
    <n v="29"/>
    <x v="1"/>
    <x v="1"/>
    <x v="0"/>
    <n v="598"/>
    <x v="0"/>
    <n v="9"/>
    <n v="3"/>
    <x v="0"/>
    <n v="1"/>
    <n v="1558"/>
    <n v="3"/>
    <x v="0"/>
    <n v="91"/>
    <n v="4"/>
    <x v="0"/>
    <x v="2"/>
    <n v="3"/>
    <x v="2"/>
    <n v="2451"/>
    <s v="Upto 5k"/>
    <n v="22376"/>
    <n v="6"/>
    <s v="Y"/>
    <x v="0"/>
    <n v="18"/>
    <x v="1"/>
    <n v="1"/>
    <n v="80"/>
    <n v="2"/>
    <n v="5"/>
    <n v="2"/>
    <n v="2"/>
    <n v="0"/>
    <n v="0"/>
    <d v="2026-11-05T00:00:00"/>
    <x v="37"/>
    <s v="2026"/>
    <x v="10"/>
    <n v="11"/>
    <x v="306"/>
    <n v="5"/>
    <n v="1"/>
  </r>
  <r>
    <s v="RM1123"/>
    <n v="29"/>
    <x v="1"/>
    <x v="0"/>
    <x v="0"/>
    <n v="1370"/>
    <x v="0"/>
    <n v="3"/>
    <n v="1"/>
    <x v="1"/>
    <n v="1"/>
    <n v="1586"/>
    <n v="2"/>
    <x v="0"/>
    <n v="87"/>
    <n v="3"/>
    <x v="0"/>
    <x v="0"/>
    <n v="1"/>
    <x v="0"/>
    <n v="4723"/>
    <s v="Upto 5k"/>
    <n v="16213"/>
    <n v="1"/>
    <s v="Y"/>
    <x v="1"/>
    <n v="18"/>
    <x v="1"/>
    <n v="4"/>
    <n v="80"/>
    <n v="0"/>
    <n v="10"/>
    <n v="3"/>
    <n v="3"/>
    <n v="1"/>
    <n v="5"/>
    <d v="2026-11-06T00:00:00"/>
    <x v="1"/>
    <s v="2026"/>
    <x v="10"/>
    <n v="11"/>
    <x v="307"/>
    <n v="7"/>
    <n v="1"/>
  </r>
  <r>
    <s v="RM1126"/>
    <n v="29"/>
    <x v="1"/>
    <x v="1"/>
    <x v="1"/>
    <n v="995"/>
    <x v="0"/>
    <n v="2"/>
    <n v="1"/>
    <x v="0"/>
    <n v="1"/>
    <n v="1590"/>
    <n v="1"/>
    <x v="0"/>
    <n v="87"/>
    <n v="3"/>
    <x v="1"/>
    <x v="6"/>
    <n v="4"/>
    <x v="1"/>
    <n v="8853"/>
    <s v="5k-10k"/>
    <n v="24483"/>
    <n v="1"/>
    <s v="Y"/>
    <x v="0"/>
    <n v="19"/>
    <x v="1"/>
    <n v="4"/>
    <n v="80"/>
    <n v="1"/>
    <n v="6"/>
    <n v="0"/>
    <n v="4"/>
    <n v="1"/>
    <n v="3"/>
    <d v="2026-11-07T00:00:00"/>
    <x v="22"/>
    <s v="2026"/>
    <x v="10"/>
    <n v="7"/>
    <x v="308"/>
    <n v="6"/>
    <n v="2"/>
  </r>
  <r>
    <s v="RM1173"/>
    <n v="29"/>
    <x v="1"/>
    <x v="1"/>
    <x v="0"/>
    <n v="469"/>
    <x v="1"/>
    <n v="10"/>
    <n v="3"/>
    <x v="1"/>
    <n v="1"/>
    <n v="1650"/>
    <n v="3"/>
    <x v="0"/>
    <n v="42"/>
    <n v="2"/>
    <x v="1"/>
    <x v="5"/>
    <n v="3"/>
    <x v="0"/>
    <n v="5869"/>
    <s v="5k-10k"/>
    <n v="23413"/>
    <n v="9"/>
    <s v="Y"/>
    <x v="0"/>
    <n v="11"/>
    <x v="1"/>
    <n v="3"/>
    <n v="80"/>
    <n v="0"/>
    <n v="8"/>
    <n v="2"/>
    <n v="3"/>
    <n v="1"/>
    <n v="4"/>
    <d v="2026-11-08T00:00:00"/>
    <x v="34"/>
    <s v="2026"/>
    <x v="10"/>
    <n v="5"/>
    <x v="309"/>
    <n v="0"/>
    <n v="0"/>
  </r>
  <r>
    <s v="RM1189"/>
    <n v="29"/>
    <x v="1"/>
    <x v="0"/>
    <x v="0"/>
    <n v="991"/>
    <x v="1"/>
    <n v="5"/>
    <n v="3"/>
    <x v="1"/>
    <n v="1"/>
    <n v="1669"/>
    <n v="1"/>
    <x v="0"/>
    <n v="43"/>
    <n v="2"/>
    <x v="1"/>
    <x v="5"/>
    <n v="2"/>
    <x v="1"/>
    <n v="4187"/>
    <s v="Upto 5k"/>
    <n v="3356"/>
    <n v="1"/>
    <s v="Y"/>
    <x v="1"/>
    <n v="13"/>
    <x v="1"/>
    <n v="2"/>
    <n v="80"/>
    <n v="1"/>
    <n v="10"/>
    <n v="3"/>
    <n v="2"/>
    <n v="0"/>
    <n v="9"/>
    <d v="2026-11-09T00:00:00"/>
    <x v="23"/>
    <s v="2026"/>
    <x v="10"/>
    <n v="21"/>
    <x v="310"/>
    <n v="19"/>
    <n v="12"/>
  </r>
  <r>
    <s v="RM1220"/>
    <n v="29"/>
    <x v="1"/>
    <x v="1"/>
    <x v="0"/>
    <n v="1082"/>
    <x v="0"/>
    <n v="9"/>
    <n v="4"/>
    <x v="1"/>
    <n v="1"/>
    <n v="1709"/>
    <n v="4"/>
    <x v="1"/>
    <n v="43"/>
    <n v="3"/>
    <x v="0"/>
    <x v="0"/>
    <n v="3"/>
    <x v="2"/>
    <n v="2974"/>
    <s v="Upto 5k"/>
    <n v="25412"/>
    <n v="9"/>
    <s v="Y"/>
    <x v="0"/>
    <n v="17"/>
    <x v="1"/>
    <n v="3"/>
    <n v="80"/>
    <n v="1"/>
    <n v="9"/>
    <n v="2"/>
    <n v="3"/>
    <n v="1"/>
    <n v="2"/>
    <d v="2026-11-10T00:00:00"/>
    <x v="39"/>
    <s v="2026"/>
    <x v="10"/>
    <n v="19"/>
    <x v="311"/>
    <n v="10"/>
    <n v="2"/>
  </r>
  <r>
    <s v="RM1250"/>
    <n v="29"/>
    <x v="1"/>
    <x v="0"/>
    <x v="0"/>
    <n v="428"/>
    <x v="1"/>
    <n v="9"/>
    <n v="3"/>
    <x v="2"/>
    <n v="1"/>
    <n v="1752"/>
    <n v="2"/>
    <x v="1"/>
    <n v="52"/>
    <n v="1"/>
    <x v="0"/>
    <x v="1"/>
    <n v="2"/>
    <x v="0"/>
    <n v="2760"/>
    <s v="Upto 5k"/>
    <n v="14630"/>
    <n v="1"/>
    <s v="Y"/>
    <x v="0"/>
    <n v="13"/>
    <x v="1"/>
    <n v="3"/>
    <n v="80"/>
    <n v="0"/>
    <n v="2"/>
    <n v="3"/>
    <n v="3"/>
    <n v="2"/>
    <n v="2"/>
    <d v="2026-11-11T00:00:00"/>
    <x v="10"/>
    <s v="2026"/>
    <x v="10"/>
    <n v="6"/>
    <x v="312"/>
    <n v="3"/>
    <n v="2"/>
  </r>
  <r>
    <s v="RM1251"/>
    <n v="29"/>
    <x v="1"/>
    <x v="0"/>
    <x v="1"/>
    <n v="461"/>
    <x v="0"/>
    <n v="1"/>
    <n v="3"/>
    <x v="0"/>
    <n v="1"/>
    <n v="1753"/>
    <n v="4"/>
    <x v="0"/>
    <n v="70"/>
    <n v="4"/>
    <x v="1"/>
    <x v="6"/>
    <n v="3"/>
    <x v="0"/>
    <n v="6294"/>
    <s v="5k-10k"/>
    <n v="23060"/>
    <n v="8"/>
    <s v="Y"/>
    <x v="1"/>
    <n v="12"/>
    <x v="1"/>
    <n v="4"/>
    <n v="80"/>
    <n v="0"/>
    <n v="10"/>
    <n v="5"/>
    <n v="4"/>
    <n v="0"/>
    <n v="2"/>
    <d v="2026-11-12T00:00:00"/>
    <x v="33"/>
    <s v="2026"/>
    <x v="10"/>
    <n v="8"/>
    <x v="313"/>
    <n v="0"/>
    <n v="0"/>
  </r>
  <r>
    <s v="RM1259"/>
    <n v="29"/>
    <x v="1"/>
    <x v="1"/>
    <x v="0"/>
    <n v="590"/>
    <x v="0"/>
    <n v="4"/>
    <n v="3"/>
    <x v="3"/>
    <n v="1"/>
    <n v="1762"/>
    <n v="4"/>
    <x v="1"/>
    <n v="91"/>
    <n v="2"/>
    <x v="0"/>
    <x v="2"/>
    <n v="1"/>
    <x v="1"/>
    <n v="2109"/>
    <s v="Upto 5k"/>
    <n v="10007"/>
    <n v="1"/>
    <s v="Y"/>
    <x v="0"/>
    <n v="13"/>
    <x v="1"/>
    <n v="3"/>
    <n v="80"/>
    <n v="1"/>
    <n v="1"/>
    <n v="2"/>
    <n v="3"/>
    <n v="0"/>
    <n v="0"/>
    <d v="2026-11-13T00:00:00"/>
    <x v="40"/>
    <s v="2026"/>
    <x v="10"/>
    <n v="11"/>
    <x v="314"/>
    <n v="6"/>
    <n v="2"/>
  </r>
  <r>
    <s v="RM1314"/>
    <n v="29"/>
    <x v="1"/>
    <x v="0"/>
    <x v="0"/>
    <n v="350"/>
    <x v="3"/>
    <n v="13"/>
    <n v="3"/>
    <x v="5"/>
    <n v="1"/>
    <n v="1844"/>
    <n v="1"/>
    <x v="0"/>
    <n v="56"/>
    <n v="2"/>
    <x v="0"/>
    <x v="3"/>
    <n v="1"/>
    <x v="1"/>
    <n v="2335"/>
    <s v="Upto 5k"/>
    <n v="3157"/>
    <n v="4"/>
    <s v="Y"/>
    <x v="1"/>
    <n v="15"/>
    <x v="1"/>
    <n v="4"/>
    <n v="80"/>
    <n v="3"/>
    <n v="4"/>
    <n v="3"/>
    <n v="3"/>
    <n v="2"/>
    <n v="0"/>
    <d v="2026-11-14T00:00:00"/>
    <x v="7"/>
    <s v="2026"/>
    <x v="10"/>
    <n v="1"/>
    <x v="315"/>
    <n v="0"/>
    <n v="0"/>
  </r>
  <r>
    <s v="RM1319"/>
    <n v="29"/>
    <x v="1"/>
    <x v="1"/>
    <x v="1"/>
    <n v="574"/>
    <x v="0"/>
    <n v="20"/>
    <n v="1"/>
    <x v="1"/>
    <n v="1"/>
    <n v="1852"/>
    <n v="4"/>
    <x v="0"/>
    <n v="40"/>
    <n v="3"/>
    <x v="0"/>
    <x v="0"/>
    <n v="4"/>
    <x v="2"/>
    <n v="3812"/>
    <s v="Upto 5k"/>
    <n v="7003"/>
    <n v="1"/>
    <s v="Y"/>
    <x v="0"/>
    <n v="13"/>
    <x v="1"/>
    <n v="2"/>
    <n v="80"/>
    <n v="0"/>
    <n v="11"/>
    <n v="3"/>
    <n v="4"/>
    <n v="3"/>
    <n v="10"/>
    <d v="2026-11-15T00:00:00"/>
    <x v="6"/>
    <s v="2026"/>
    <x v="10"/>
    <n v="4"/>
    <x v="316"/>
    <n v="1"/>
    <n v="1"/>
  </r>
  <r>
    <s v="RM1325"/>
    <n v="29"/>
    <x v="1"/>
    <x v="1"/>
    <x v="0"/>
    <n v="726"/>
    <x v="0"/>
    <n v="29"/>
    <n v="1"/>
    <x v="0"/>
    <n v="1"/>
    <n v="1859"/>
    <n v="4"/>
    <x v="0"/>
    <n v="93"/>
    <n v="1"/>
    <x v="1"/>
    <x v="6"/>
    <n v="3"/>
    <x v="1"/>
    <n v="6384"/>
    <s v="5k-10k"/>
    <n v="21143"/>
    <n v="8"/>
    <s v="Y"/>
    <x v="0"/>
    <n v="17"/>
    <x v="1"/>
    <n v="4"/>
    <n v="80"/>
    <n v="2"/>
    <n v="11"/>
    <n v="3"/>
    <n v="3"/>
    <n v="1"/>
    <n v="6"/>
    <d v="2026-11-16T00:00:00"/>
    <x v="6"/>
    <s v="2026"/>
    <x v="10"/>
    <n v="2"/>
    <x v="317"/>
    <n v="2"/>
    <n v="1"/>
  </r>
  <r>
    <s v="RM1330"/>
    <n v="29"/>
    <x v="1"/>
    <x v="1"/>
    <x v="3"/>
    <n v="352"/>
    <x v="3"/>
    <n v="6"/>
    <n v="1"/>
    <x v="1"/>
    <n v="1"/>
    <n v="1865"/>
    <n v="4"/>
    <x v="0"/>
    <n v="87"/>
    <n v="2"/>
    <x v="0"/>
    <x v="3"/>
    <n v="2"/>
    <x v="2"/>
    <n v="2804"/>
    <s v="Upto 5k"/>
    <n v="15434"/>
    <n v="1"/>
    <s v="Y"/>
    <x v="0"/>
    <n v="11"/>
    <x v="1"/>
    <n v="4"/>
    <n v="80"/>
    <n v="0"/>
    <n v="1"/>
    <n v="3"/>
    <n v="3"/>
    <n v="0"/>
    <n v="0"/>
    <d v="2026-11-17T00:00:00"/>
    <x v="17"/>
    <s v="2026"/>
    <x v="10"/>
    <n v="3"/>
    <x v="318"/>
    <n v="1"/>
    <n v="1"/>
  </r>
  <r>
    <s v="RM1333"/>
    <n v="29"/>
    <x v="1"/>
    <x v="0"/>
    <x v="1"/>
    <n v="459"/>
    <x v="0"/>
    <n v="24"/>
    <n v="2"/>
    <x v="0"/>
    <n v="1"/>
    <n v="1868"/>
    <n v="4"/>
    <x v="0"/>
    <n v="73"/>
    <n v="2"/>
    <x v="0"/>
    <x v="2"/>
    <n v="4"/>
    <x v="0"/>
    <n v="2439"/>
    <s v="Upto 5k"/>
    <n v="14753"/>
    <n v="1"/>
    <s v="Y"/>
    <x v="1"/>
    <n v="24"/>
    <x v="2"/>
    <n v="2"/>
    <n v="80"/>
    <n v="0"/>
    <n v="1"/>
    <n v="3"/>
    <n v="2"/>
    <n v="1"/>
    <n v="0"/>
    <d v="2026-11-18T00:00:00"/>
    <x v="18"/>
    <s v="2026"/>
    <x v="10"/>
    <n v="0"/>
    <x v="319"/>
    <n v="0"/>
    <n v="0"/>
  </r>
  <r>
    <s v="RM1344"/>
    <n v="29"/>
    <x v="1"/>
    <x v="1"/>
    <x v="0"/>
    <n v="592"/>
    <x v="0"/>
    <n v="7"/>
    <n v="3"/>
    <x v="0"/>
    <n v="1"/>
    <n v="1883"/>
    <n v="4"/>
    <x v="0"/>
    <n v="59"/>
    <n v="3"/>
    <x v="0"/>
    <x v="0"/>
    <n v="1"/>
    <x v="0"/>
    <n v="2062"/>
    <s v="Upto 5k"/>
    <n v="19384"/>
    <n v="3"/>
    <s v="Y"/>
    <x v="0"/>
    <n v="14"/>
    <x v="1"/>
    <n v="2"/>
    <n v="80"/>
    <n v="0"/>
    <n v="11"/>
    <n v="2"/>
    <n v="3"/>
    <n v="1"/>
    <n v="2"/>
    <d v="2026-11-19T00:00:00"/>
    <x v="42"/>
    <s v="2026"/>
    <x v="10"/>
    <n v="2"/>
    <x v="320"/>
    <n v="2"/>
    <n v="1"/>
  </r>
  <r>
    <s v="RM1366"/>
    <n v="29"/>
    <x v="1"/>
    <x v="0"/>
    <x v="1"/>
    <n v="746"/>
    <x v="1"/>
    <n v="24"/>
    <n v="3"/>
    <x v="3"/>
    <n v="1"/>
    <n v="1928"/>
    <n v="3"/>
    <x v="0"/>
    <n v="45"/>
    <n v="4"/>
    <x v="0"/>
    <x v="1"/>
    <n v="1"/>
    <x v="0"/>
    <n v="1091"/>
    <s v="Upto 5k"/>
    <n v="10642"/>
    <n v="1"/>
    <s v="Y"/>
    <x v="0"/>
    <n v="17"/>
    <x v="1"/>
    <n v="4"/>
    <n v="80"/>
    <n v="0"/>
    <n v="1"/>
    <n v="3"/>
    <n v="3"/>
    <n v="0"/>
    <n v="0"/>
    <d v="2026-11-20T00:00:00"/>
    <x v="10"/>
    <s v="2026"/>
    <x v="10"/>
    <n v="5"/>
    <x v="321"/>
    <n v="2"/>
    <n v="2"/>
  </r>
  <r>
    <s v="RM1388"/>
    <n v="29"/>
    <x v="1"/>
    <x v="1"/>
    <x v="0"/>
    <n v="136"/>
    <x v="0"/>
    <n v="1"/>
    <n v="3"/>
    <x v="0"/>
    <n v="1"/>
    <n v="1954"/>
    <n v="1"/>
    <x v="0"/>
    <n v="89"/>
    <n v="3"/>
    <x v="1"/>
    <x v="6"/>
    <n v="1"/>
    <x v="2"/>
    <n v="5373"/>
    <s v="5k-10k"/>
    <n v="6225"/>
    <n v="0"/>
    <s v="Y"/>
    <x v="0"/>
    <n v="12"/>
    <x v="1"/>
    <n v="1"/>
    <n v="80"/>
    <n v="1"/>
    <n v="6"/>
    <n v="5"/>
    <n v="2"/>
    <n v="0"/>
    <n v="2"/>
    <d v="2026-11-21T00:00:00"/>
    <x v="16"/>
    <s v="2026"/>
    <x v="10"/>
    <n v="27"/>
    <x v="322"/>
    <n v="15"/>
    <n v="7"/>
  </r>
  <r>
    <s v="RM1443"/>
    <n v="29"/>
    <x v="1"/>
    <x v="0"/>
    <x v="0"/>
    <n v="1092"/>
    <x v="0"/>
    <n v="1"/>
    <n v="4"/>
    <x v="1"/>
    <n v="1"/>
    <n v="2027"/>
    <n v="1"/>
    <x v="0"/>
    <n v="36"/>
    <n v="3"/>
    <x v="0"/>
    <x v="2"/>
    <n v="4"/>
    <x v="2"/>
    <n v="4787"/>
    <s v="Upto 5k"/>
    <n v="26124"/>
    <n v="9"/>
    <s v="Y"/>
    <x v="1"/>
    <n v="14"/>
    <x v="1"/>
    <n v="2"/>
    <n v="80"/>
    <n v="3"/>
    <n v="4"/>
    <n v="3"/>
    <n v="4"/>
    <n v="2"/>
    <n v="2"/>
    <d v="2026-11-22T00:00:00"/>
    <x v="38"/>
    <s v="2026"/>
    <x v="10"/>
    <n v="1"/>
    <x v="323"/>
    <n v="1"/>
    <n v="1"/>
  </r>
  <r>
    <s v="RM1460"/>
    <n v="29"/>
    <x v="1"/>
    <x v="0"/>
    <x v="0"/>
    <n v="1378"/>
    <x v="0"/>
    <n v="13"/>
    <n v="2"/>
    <x v="4"/>
    <n v="1"/>
    <n v="2053"/>
    <n v="4"/>
    <x v="0"/>
    <n v="46"/>
    <n v="2"/>
    <x v="1"/>
    <x v="0"/>
    <n v="2"/>
    <x v="2"/>
    <n v="4025"/>
    <s v="Upto 5k"/>
    <n v="23679"/>
    <n v="4"/>
    <s v="Y"/>
    <x v="1"/>
    <n v="13"/>
    <x v="1"/>
    <n v="1"/>
    <n v="80"/>
    <n v="1"/>
    <n v="10"/>
    <n v="2"/>
    <n v="3"/>
    <n v="0"/>
    <n v="3"/>
    <d v="2026-11-23T00:00:00"/>
    <x v="26"/>
    <s v="2026"/>
    <x v="10"/>
    <n v="16"/>
    <x v="324"/>
    <n v="2"/>
    <n v="1"/>
  </r>
  <r>
    <s v="RM1461"/>
    <n v="29"/>
    <x v="1"/>
    <x v="1"/>
    <x v="0"/>
    <n v="468"/>
    <x v="0"/>
    <n v="28"/>
    <n v="4"/>
    <x v="1"/>
    <n v="1"/>
    <n v="2054"/>
    <n v="4"/>
    <x v="1"/>
    <n v="73"/>
    <n v="2"/>
    <x v="0"/>
    <x v="2"/>
    <n v="1"/>
    <x v="0"/>
    <n v="3785"/>
    <s v="Upto 5k"/>
    <n v="8489"/>
    <n v="1"/>
    <s v="Y"/>
    <x v="0"/>
    <n v="14"/>
    <x v="1"/>
    <n v="2"/>
    <n v="80"/>
    <n v="0"/>
    <n v="5"/>
    <n v="3"/>
    <n v="1"/>
    <n v="0"/>
    <n v="4"/>
    <d v="2026-11-24T00:00:00"/>
    <x v="3"/>
    <s v="2026"/>
    <x v="10"/>
    <n v="4"/>
    <x v="325"/>
    <n v="4"/>
    <n v="3"/>
  </r>
  <r>
    <s v="RM1461"/>
    <n v="29"/>
    <x v="1"/>
    <x v="1"/>
    <x v="0"/>
    <n v="468"/>
    <x v="0"/>
    <n v="28"/>
    <n v="4"/>
    <x v="1"/>
    <n v="1"/>
    <n v="2054"/>
    <n v="4"/>
    <x v="1"/>
    <n v="73"/>
    <n v="2"/>
    <x v="0"/>
    <x v="2"/>
    <n v="1"/>
    <x v="0"/>
    <n v="3785"/>
    <s v="Upto 5k"/>
    <n v="8489"/>
    <n v="1"/>
    <s v="Y"/>
    <x v="0"/>
    <n v="14"/>
    <x v="1"/>
    <n v="2"/>
    <n v="80"/>
    <n v="0"/>
    <n v="5"/>
    <n v="3"/>
    <n v="1"/>
    <n v="0"/>
    <n v="4"/>
    <d v="2026-11-25T00:00:00"/>
    <x v="42"/>
    <s v="2026"/>
    <x v="10"/>
    <n v="3"/>
    <x v="326"/>
    <n v="1"/>
    <n v="1"/>
  </r>
  <r>
    <s v="RM008"/>
    <n v="30"/>
    <x v="1"/>
    <x v="1"/>
    <x v="0"/>
    <n v="1358"/>
    <x v="0"/>
    <n v="24"/>
    <n v="1"/>
    <x v="0"/>
    <n v="1"/>
    <n v="11"/>
    <n v="4"/>
    <x v="0"/>
    <n v="67"/>
    <n v="3"/>
    <x v="0"/>
    <x v="0"/>
    <n v="3"/>
    <x v="1"/>
    <n v="2693"/>
    <s v="Upto 5k"/>
    <n v="13335"/>
    <n v="1"/>
    <s v="Y"/>
    <x v="0"/>
    <n v="22"/>
    <x v="2"/>
    <n v="2"/>
    <n v="80"/>
    <n v="1"/>
    <n v="1"/>
    <n v="2"/>
    <n v="3"/>
    <n v="0"/>
    <m/>
    <d v="2026-11-26T00:00:00"/>
    <x v="15"/>
    <s v="2026"/>
    <x v="10"/>
    <n v="3"/>
    <x v="327"/>
    <n v="2"/>
    <n v="1"/>
  </r>
  <r>
    <s v="RM033"/>
    <n v="30"/>
    <x v="1"/>
    <x v="1"/>
    <x v="0"/>
    <n v="125"/>
    <x v="0"/>
    <n v="9"/>
    <n v="2"/>
    <x v="1"/>
    <n v="1"/>
    <n v="41"/>
    <n v="4"/>
    <x v="0"/>
    <n v="83"/>
    <n v="2"/>
    <x v="0"/>
    <x v="0"/>
    <n v="3"/>
    <x v="0"/>
    <n v="2206"/>
    <s v="Upto 5k"/>
    <n v="16117"/>
    <n v="1"/>
    <s v="Y"/>
    <x v="0"/>
    <n v="13"/>
    <x v="1"/>
    <n v="1"/>
    <n v="80"/>
    <n v="0"/>
    <n v="10"/>
    <n v="5"/>
    <n v="3"/>
    <n v="1"/>
    <n v="8"/>
    <d v="2026-11-27T00:00:00"/>
    <x v="35"/>
    <s v="2026"/>
    <x v="10"/>
    <n v="29"/>
    <x v="328"/>
    <n v="2"/>
    <n v="0"/>
  </r>
  <r>
    <s v="RM045"/>
    <n v="30"/>
    <x v="1"/>
    <x v="1"/>
    <x v="1"/>
    <n v="721"/>
    <x v="0"/>
    <n v="1"/>
    <n v="2"/>
    <x v="1"/>
    <n v="1"/>
    <n v="57"/>
    <n v="3"/>
    <x v="1"/>
    <n v="58"/>
    <n v="3"/>
    <x v="1"/>
    <x v="0"/>
    <n v="4"/>
    <x v="0"/>
    <n v="4011"/>
    <s v="Upto 5k"/>
    <n v="10781"/>
    <n v="1"/>
    <s v="Y"/>
    <x v="0"/>
    <n v="23"/>
    <x v="2"/>
    <n v="4"/>
    <n v="80"/>
    <n v="0"/>
    <n v="12"/>
    <n v="2"/>
    <n v="3"/>
    <n v="3"/>
    <n v="7"/>
    <d v="2026-11-28T00:00:00"/>
    <x v="41"/>
    <s v="2026"/>
    <x v="10"/>
    <n v="24"/>
    <x v="329"/>
    <n v="9"/>
    <n v="6"/>
  </r>
  <r>
    <s v="RM081"/>
    <n v="30"/>
    <x v="1"/>
    <x v="0"/>
    <x v="0"/>
    <n v="852"/>
    <x v="0"/>
    <n v="1"/>
    <n v="1"/>
    <x v="0"/>
    <n v="1"/>
    <n v="104"/>
    <n v="4"/>
    <x v="0"/>
    <n v="55"/>
    <n v="2"/>
    <x v="1"/>
    <x v="0"/>
    <n v="4"/>
    <x v="2"/>
    <n v="5126"/>
    <s v="5k-10k"/>
    <n v="15998"/>
    <n v="1"/>
    <s v="Y"/>
    <x v="1"/>
    <n v="12"/>
    <x v="1"/>
    <n v="3"/>
    <n v="80"/>
    <n v="2"/>
    <n v="10"/>
    <n v="1"/>
    <n v="2"/>
    <n v="3"/>
    <n v="0"/>
    <d v="2026-11-29T00:00:00"/>
    <x v="25"/>
    <s v="2026"/>
    <x v="10"/>
    <n v="0"/>
    <x v="330"/>
    <n v="0"/>
    <n v="0"/>
  </r>
  <r>
    <s v="RM089"/>
    <n v="30"/>
    <x v="1"/>
    <x v="1"/>
    <x v="0"/>
    <n v="288"/>
    <x v="0"/>
    <n v="2"/>
    <n v="3"/>
    <x v="0"/>
    <n v="1"/>
    <n v="117"/>
    <n v="3"/>
    <x v="0"/>
    <n v="99"/>
    <n v="2"/>
    <x v="1"/>
    <x v="6"/>
    <n v="4"/>
    <x v="2"/>
    <n v="4152"/>
    <s v="Upto 5k"/>
    <n v="15830"/>
    <n v="1"/>
    <s v="Y"/>
    <x v="0"/>
    <n v="19"/>
    <x v="1"/>
    <n v="1"/>
    <n v="80"/>
    <n v="3"/>
    <n v="11"/>
    <n v="3"/>
    <n v="3"/>
    <n v="10"/>
    <n v="8"/>
    <d v="2026-11-30T00:00:00"/>
    <x v="12"/>
    <s v="2026"/>
    <x v="10"/>
    <n v="2"/>
    <x v="331"/>
    <n v="0"/>
    <n v="0"/>
  </r>
  <r>
    <s v="RM093"/>
    <n v="30"/>
    <x v="1"/>
    <x v="0"/>
    <x v="0"/>
    <n v="1334"/>
    <x v="1"/>
    <n v="4"/>
    <n v="2"/>
    <x v="1"/>
    <n v="1"/>
    <n v="121"/>
    <n v="3"/>
    <x v="1"/>
    <n v="63"/>
    <n v="2"/>
    <x v="1"/>
    <x v="5"/>
    <n v="2"/>
    <x v="1"/>
    <n v="5209"/>
    <s v="5k-10k"/>
    <n v="19760"/>
    <n v="1"/>
    <s v="Y"/>
    <x v="1"/>
    <n v="12"/>
    <x v="1"/>
    <n v="2"/>
    <n v="80"/>
    <n v="3"/>
    <n v="11"/>
    <n v="4"/>
    <n v="2"/>
    <n v="2"/>
    <n v="7"/>
    <d v="2026-12-01T00:00:00"/>
    <x v="15"/>
    <s v="2026"/>
    <x v="11"/>
    <n v="13"/>
    <x v="332"/>
    <n v="4"/>
    <n v="1"/>
  </r>
  <r>
    <s v="RM121"/>
    <n v="30"/>
    <x v="1"/>
    <x v="1"/>
    <x v="1"/>
    <n v="1312"/>
    <x v="0"/>
    <n v="23"/>
    <n v="3"/>
    <x v="0"/>
    <n v="1"/>
    <n v="159"/>
    <n v="1"/>
    <x v="0"/>
    <n v="96"/>
    <n v="1"/>
    <x v="0"/>
    <x v="2"/>
    <n v="3"/>
    <x v="1"/>
    <n v="2613"/>
    <s v="Upto 5k"/>
    <n v="22310"/>
    <n v="1"/>
    <s v="Y"/>
    <x v="0"/>
    <n v="25"/>
    <x v="2"/>
    <n v="3"/>
    <n v="80"/>
    <n v="3"/>
    <n v="10"/>
    <n v="2"/>
    <n v="2"/>
    <n v="0"/>
    <n v="9"/>
    <d v="2026-12-02T00:00:00"/>
    <x v="10"/>
    <s v="2026"/>
    <x v="11"/>
    <n v="6"/>
    <x v="333"/>
    <n v="2"/>
    <n v="2"/>
  </r>
  <r>
    <s v="RM140"/>
    <n v="30"/>
    <x v="1"/>
    <x v="0"/>
    <x v="0"/>
    <n v="1240"/>
    <x v="3"/>
    <n v="9"/>
    <n v="3"/>
    <x v="5"/>
    <n v="1"/>
    <n v="184"/>
    <n v="3"/>
    <x v="0"/>
    <n v="48"/>
    <n v="3"/>
    <x v="1"/>
    <x v="3"/>
    <n v="4"/>
    <x v="2"/>
    <n v="6347"/>
    <s v="5k-10k"/>
    <n v="13982"/>
    <n v="0"/>
    <s v="Y"/>
    <x v="1"/>
    <n v="19"/>
    <x v="1"/>
    <n v="4"/>
    <n v="80"/>
    <n v="0"/>
    <n v="12"/>
    <n v="2"/>
    <n v="1"/>
    <n v="4"/>
    <m/>
    <d v="2026-12-03T00:00:00"/>
    <x v="31"/>
    <s v="2026"/>
    <x v="11"/>
    <n v="2"/>
    <x v="334"/>
    <n v="1"/>
    <n v="0"/>
  </r>
  <r>
    <s v="RM144"/>
    <n v="30"/>
    <x v="1"/>
    <x v="1"/>
    <x v="0"/>
    <n v="438"/>
    <x v="0"/>
    <n v="18"/>
    <n v="3"/>
    <x v="0"/>
    <n v="1"/>
    <n v="194"/>
    <n v="1"/>
    <x v="1"/>
    <n v="75"/>
    <n v="3"/>
    <x v="0"/>
    <x v="2"/>
    <n v="3"/>
    <x v="0"/>
    <n v="2632"/>
    <s v="Upto 5k"/>
    <n v="23910"/>
    <n v="1"/>
    <s v="Y"/>
    <x v="0"/>
    <n v="14"/>
    <x v="1"/>
    <n v="3"/>
    <n v="80"/>
    <n v="0"/>
    <n v="5"/>
    <n v="4"/>
    <n v="2"/>
    <n v="0"/>
    <m/>
    <d v="2026-12-04T00:00:00"/>
    <x v="28"/>
    <s v="2026"/>
    <x v="11"/>
    <n v="23"/>
    <x v="335"/>
    <n v="9"/>
    <n v="9"/>
  </r>
  <r>
    <s v="RM146"/>
    <n v="30"/>
    <x v="1"/>
    <x v="1"/>
    <x v="0"/>
    <n v="201"/>
    <x v="0"/>
    <n v="5"/>
    <n v="3"/>
    <x v="3"/>
    <n v="1"/>
    <n v="197"/>
    <n v="4"/>
    <x v="1"/>
    <n v="84"/>
    <n v="3"/>
    <x v="0"/>
    <x v="2"/>
    <n v="1"/>
    <x v="1"/>
    <n v="3204"/>
    <s v="Upto 5k"/>
    <n v="10415"/>
    <n v="5"/>
    <s v="Y"/>
    <x v="0"/>
    <n v="14"/>
    <x v="1"/>
    <n v="4"/>
    <n v="80"/>
    <n v="1"/>
    <n v="8"/>
    <n v="3"/>
    <n v="3"/>
    <n v="2"/>
    <m/>
    <d v="2026-12-05T00:00:00"/>
    <x v="25"/>
    <s v="2026"/>
    <x v="11"/>
    <n v="2"/>
    <x v="65"/>
    <n v="1"/>
    <n v="1"/>
  </r>
  <r>
    <s v="RM147"/>
    <n v="30"/>
    <x v="1"/>
    <x v="1"/>
    <x v="0"/>
    <n v="1427"/>
    <x v="0"/>
    <n v="2"/>
    <n v="1"/>
    <x v="1"/>
    <n v="1"/>
    <n v="198"/>
    <n v="2"/>
    <x v="0"/>
    <n v="35"/>
    <n v="2"/>
    <x v="0"/>
    <x v="0"/>
    <n v="4"/>
    <x v="0"/>
    <n v="2720"/>
    <s v="Upto 5k"/>
    <n v="11162"/>
    <n v="0"/>
    <s v="Y"/>
    <x v="0"/>
    <n v="13"/>
    <x v="1"/>
    <n v="4"/>
    <n v="80"/>
    <n v="0"/>
    <n v="6"/>
    <n v="3"/>
    <n v="3"/>
    <n v="1"/>
    <m/>
    <d v="2026-12-06T00:00:00"/>
    <x v="31"/>
    <s v="2026"/>
    <x v="11"/>
    <n v="0"/>
    <x v="336"/>
    <n v="0"/>
    <n v="0"/>
  </r>
  <r>
    <s v="RM168"/>
    <n v="30"/>
    <x v="1"/>
    <x v="1"/>
    <x v="0"/>
    <n v="1339"/>
    <x v="1"/>
    <n v="5"/>
    <n v="3"/>
    <x v="0"/>
    <n v="1"/>
    <n v="228"/>
    <n v="2"/>
    <x v="1"/>
    <n v="41"/>
    <n v="3"/>
    <x v="2"/>
    <x v="5"/>
    <n v="4"/>
    <x v="2"/>
    <n v="9419"/>
    <s v="5k-10k"/>
    <n v="8053"/>
    <n v="2"/>
    <s v="Y"/>
    <x v="0"/>
    <n v="12"/>
    <x v="1"/>
    <n v="3"/>
    <n v="80"/>
    <n v="1"/>
    <n v="12"/>
    <n v="2"/>
    <n v="3"/>
    <n v="7"/>
    <n v="4"/>
    <d v="2026-12-07T00:00:00"/>
    <x v="1"/>
    <s v="2026"/>
    <x v="11"/>
    <n v="29"/>
    <x v="46"/>
    <n v="24"/>
    <n v="14"/>
  </r>
  <r>
    <s v="RM174"/>
    <n v="30"/>
    <x v="1"/>
    <x v="1"/>
    <x v="2"/>
    <n v="111"/>
    <x v="0"/>
    <n v="9"/>
    <n v="3"/>
    <x v="1"/>
    <n v="1"/>
    <n v="239"/>
    <n v="3"/>
    <x v="0"/>
    <n v="66"/>
    <n v="3"/>
    <x v="1"/>
    <x v="0"/>
    <n v="1"/>
    <x v="1"/>
    <n v="3072"/>
    <s v="Upto 5k"/>
    <n v="11012"/>
    <n v="1"/>
    <s v="Y"/>
    <x v="0"/>
    <n v="11"/>
    <x v="1"/>
    <n v="3"/>
    <n v="80"/>
    <n v="2"/>
    <n v="12"/>
    <n v="4"/>
    <n v="3"/>
    <n v="6"/>
    <n v="10"/>
    <d v="2026-12-08T00:00:00"/>
    <x v="29"/>
    <s v="2026"/>
    <x v="11"/>
    <n v="38"/>
    <x v="337"/>
    <n v="23"/>
    <n v="15"/>
  </r>
  <r>
    <s v="RM212"/>
    <n v="30"/>
    <x v="1"/>
    <x v="1"/>
    <x v="2"/>
    <n v="829"/>
    <x v="0"/>
    <n v="1"/>
    <n v="1"/>
    <x v="0"/>
    <n v="1"/>
    <n v="292"/>
    <n v="3"/>
    <x v="0"/>
    <n v="88"/>
    <n v="2"/>
    <x v="2"/>
    <x v="4"/>
    <n v="3"/>
    <x v="0"/>
    <n v="8474"/>
    <s v="5k-10k"/>
    <n v="20925"/>
    <n v="1"/>
    <s v="Y"/>
    <x v="0"/>
    <n v="22"/>
    <x v="2"/>
    <n v="3"/>
    <n v="80"/>
    <n v="0"/>
    <n v="12"/>
    <n v="2"/>
    <n v="3"/>
    <n v="5"/>
    <n v="8"/>
    <d v="2026-12-09T00:00:00"/>
    <x v="0"/>
    <s v="2026"/>
    <x v="11"/>
    <n v="34"/>
    <x v="338"/>
    <n v="6"/>
    <n v="0"/>
  </r>
  <r>
    <s v="RM215"/>
    <n v="30"/>
    <x v="1"/>
    <x v="0"/>
    <x v="0"/>
    <n v="1005"/>
    <x v="0"/>
    <n v="3"/>
    <n v="3"/>
    <x v="3"/>
    <n v="1"/>
    <n v="297"/>
    <n v="4"/>
    <x v="1"/>
    <n v="88"/>
    <n v="3"/>
    <x v="0"/>
    <x v="2"/>
    <n v="1"/>
    <x v="0"/>
    <n v="2657"/>
    <s v="Upto 5k"/>
    <n v="8556"/>
    <n v="5"/>
    <s v="Y"/>
    <x v="1"/>
    <n v="11"/>
    <x v="1"/>
    <n v="3"/>
    <n v="80"/>
    <n v="0"/>
    <n v="8"/>
    <n v="5"/>
    <n v="3"/>
    <n v="0"/>
    <n v="4"/>
    <d v="2026-12-10T00:00:00"/>
    <x v="36"/>
    <s v="2026"/>
    <x v="11"/>
    <n v="0"/>
    <x v="339"/>
    <n v="0"/>
    <n v="0"/>
  </r>
  <r>
    <s v="RM217"/>
    <n v="30"/>
    <x v="1"/>
    <x v="0"/>
    <x v="1"/>
    <n v="334"/>
    <x v="1"/>
    <n v="26"/>
    <n v="4"/>
    <x v="2"/>
    <n v="1"/>
    <n v="299"/>
    <n v="3"/>
    <x v="1"/>
    <n v="52"/>
    <n v="2"/>
    <x v="1"/>
    <x v="5"/>
    <n v="1"/>
    <x v="0"/>
    <n v="6696"/>
    <s v="5k-10k"/>
    <n v="22967"/>
    <n v="5"/>
    <s v="Y"/>
    <x v="0"/>
    <n v="15"/>
    <x v="1"/>
    <n v="3"/>
    <n v="80"/>
    <n v="0"/>
    <n v="9"/>
    <n v="5"/>
    <n v="2"/>
    <n v="0"/>
    <n v="1"/>
    <d v="2026-12-11T00:00:00"/>
    <x v="17"/>
    <s v="2026"/>
    <x v="11"/>
    <n v="20"/>
    <x v="340"/>
    <n v="17"/>
    <n v="2"/>
  </r>
  <r>
    <s v="RM325"/>
    <n v="30"/>
    <x v="1"/>
    <x v="1"/>
    <x v="0"/>
    <n v="1275"/>
    <x v="0"/>
    <n v="28"/>
    <n v="2"/>
    <x v="1"/>
    <n v="1"/>
    <n v="441"/>
    <n v="4"/>
    <x v="1"/>
    <n v="64"/>
    <n v="3"/>
    <x v="1"/>
    <x v="2"/>
    <n v="4"/>
    <x v="2"/>
    <n v="5775"/>
    <s v="5k-10k"/>
    <n v="11934"/>
    <n v="1"/>
    <s v="Y"/>
    <x v="0"/>
    <n v="13"/>
    <x v="1"/>
    <n v="4"/>
    <n v="80"/>
    <n v="2"/>
    <n v="11"/>
    <n v="2"/>
    <n v="3"/>
    <n v="1"/>
    <n v="9"/>
    <d v="2026-12-12T00:00:00"/>
    <x v="36"/>
    <s v="2026"/>
    <x v="11"/>
    <n v="19"/>
    <x v="341"/>
    <n v="14"/>
    <n v="2"/>
  </r>
  <r>
    <s v="RM339"/>
    <n v="30"/>
    <x v="1"/>
    <x v="1"/>
    <x v="0"/>
    <n v="570"/>
    <x v="1"/>
    <n v="5"/>
    <n v="3"/>
    <x v="2"/>
    <n v="1"/>
    <n v="456"/>
    <n v="4"/>
    <x v="1"/>
    <n v="30"/>
    <n v="2"/>
    <x v="1"/>
    <x v="5"/>
    <n v="3"/>
    <x v="1"/>
    <n v="6118"/>
    <s v="5k-10k"/>
    <n v="5431"/>
    <n v="1"/>
    <s v="Y"/>
    <x v="0"/>
    <n v="13"/>
    <x v="1"/>
    <n v="3"/>
    <n v="80"/>
    <n v="3"/>
    <n v="10"/>
    <n v="2"/>
    <n v="3"/>
    <n v="1"/>
    <n v="2"/>
    <d v="2026-12-13T00:00:00"/>
    <x v="9"/>
    <s v="2026"/>
    <x v="11"/>
    <n v="31"/>
    <x v="342"/>
    <n v="3"/>
    <n v="3"/>
  </r>
  <r>
    <s v="RM355"/>
    <n v="30"/>
    <x v="1"/>
    <x v="0"/>
    <x v="2"/>
    <n v="641"/>
    <x v="1"/>
    <n v="25"/>
    <n v="2"/>
    <x v="3"/>
    <n v="1"/>
    <n v="475"/>
    <n v="4"/>
    <x v="1"/>
    <n v="85"/>
    <n v="3"/>
    <x v="1"/>
    <x v="5"/>
    <n v="3"/>
    <x v="2"/>
    <n v="4736"/>
    <s v="Upto 5k"/>
    <n v="6069"/>
    <n v="7"/>
    <s v="Y"/>
    <x v="1"/>
    <n v="12"/>
    <x v="1"/>
    <n v="2"/>
    <n v="80"/>
    <n v="1"/>
    <n v="4"/>
    <n v="2"/>
    <n v="4"/>
    <n v="2"/>
    <n v="2"/>
    <d v="2026-12-14T00:00:00"/>
    <x v="11"/>
    <s v="2026"/>
    <x v="11"/>
    <n v="14"/>
    <x v="343"/>
    <n v="7"/>
    <n v="4"/>
  </r>
  <r>
    <s v="RM382"/>
    <n v="30"/>
    <x v="1"/>
    <x v="1"/>
    <x v="0"/>
    <n v="202"/>
    <x v="1"/>
    <n v="2"/>
    <n v="1"/>
    <x v="3"/>
    <n v="1"/>
    <n v="508"/>
    <n v="3"/>
    <x v="0"/>
    <n v="72"/>
    <n v="3"/>
    <x v="0"/>
    <x v="1"/>
    <n v="2"/>
    <x v="2"/>
    <n v="2476"/>
    <s v="Upto 5k"/>
    <n v="17434"/>
    <n v="1"/>
    <s v="Y"/>
    <x v="0"/>
    <n v="18"/>
    <x v="1"/>
    <n v="1"/>
    <n v="80"/>
    <n v="1"/>
    <n v="1"/>
    <n v="3"/>
    <n v="3"/>
    <n v="0"/>
    <n v="0"/>
    <d v="2026-12-15T00:00:00"/>
    <x v="10"/>
    <s v="2026"/>
    <x v="11"/>
    <n v="3"/>
    <x v="344"/>
    <n v="2"/>
    <n v="0"/>
  </r>
  <r>
    <s v="RM386"/>
    <n v="30"/>
    <x v="1"/>
    <x v="0"/>
    <x v="1"/>
    <n v="464"/>
    <x v="0"/>
    <n v="4"/>
    <n v="3"/>
    <x v="3"/>
    <n v="1"/>
    <n v="514"/>
    <n v="3"/>
    <x v="0"/>
    <n v="40"/>
    <n v="3"/>
    <x v="0"/>
    <x v="2"/>
    <n v="4"/>
    <x v="0"/>
    <n v="2285"/>
    <s v="Upto 5k"/>
    <n v="3427"/>
    <n v="9"/>
    <s v="Y"/>
    <x v="1"/>
    <n v="23"/>
    <x v="2"/>
    <n v="3"/>
    <n v="80"/>
    <n v="0"/>
    <n v="3"/>
    <n v="4"/>
    <n v="3"/>
    <n v="0"/>
    <n v="0"/>
    <d v="2026-12-16T00:00:00"/>
    <x v="2"/>
    <s v="2026"/>
    <x v="11"/>
    <n v="16"/>
    <x v="345"/>
    <n v="5"/>
    <n v="0"/>
  </r>
  <r>
    <s v="RM403"/>
    <n v="30"/>
    <x v="1"/>
    <x v="1"/>
    <x v="0"/>
    <n v="1082"/>
    <x v="1"/>
    <n v="12"/>
    <n v="3"/>
    <x v="3"/>
    <n v="1"/>
    <n v="533"/>
    <n v="2"/>
    <x v="1"/>
    <n v="83"/>
    <n v="3"/>
    <x v="1"/>
    <x v="5"/>
    <n v="3"/>
    <x v="0"/>
    <n v="6577"/>
    <s v="5k-10k"/>
    <n v="19558"/>
    <n v="0"/>
    <s v="Y"/>
    <x v="0"/>
    <n v="11"/>
    <x v="1"/>
    <n v="2"/>
    <n v="80"/>
    <n v="0"/>
    <n v="6"/>
    <n v="6"/>
    <n v="3"/>
    <n v="4"/>
    <n v="4"/>
    <d v="2026-12-17T00:00:00"/>
    <x v="38"/>
    <s v="2026"/>
    <x v="11"/>
    <n v="0"/>
    <x v="346"/>
    <n v="0"/>
    <n v="0"/>
  </r>
  <r>
    <s v="RM411"/>
    <n v="30"/>
    <x v="1"/>
    <x v="1"/>
    <x v="0"/>
    <n v="317"/>
    <x v="0"/>
    <n v="2"/>
    <n v="3"/>
    <x v="0"/>
    <n v="1"/>
    <n v="548"/>
    <n v="3"/>
    <x v="1"/>
    <n v="43"/>
    <n v="1"/>
    <x v="1"/>
    <x v="4"/>
    <n v="4"/>
    <x v="0"/>
    <n v="6091"/>
    <s v="5k-10k"/>
    <n v="24793"/>
    <n v="2"/>
    <s v="Y"/>
    <x v="0"/>
    <n v="20"/>
    <x v="2"/>
    <n v="3"/>
    <n v="80"/>
    <n v="0"/>
    <n v="11"/>
    <n v="2"/>
    <n v="3"/>
    <n v="0"/>
    <n v="2"/>
    <d v="2026-12-18T00:00:00"/>
    <x v="37"/>
    <s v="2026"/>
    <x v="11"/>
    <n v="16"/>
    <x v="347"/>
    <n v="4"/>
    <n v="3"/>
  </r>
  <r>
    <s v="RM420"/>
    <n v="30"/>
    <x v="1"/>
    <x v="1"/>
    <x v="2"/>
    <n v="1400"/>
    <x v="0"/>
    <n v="3"/>
    <n v="3"/>
    <x v="0"/>
    <n v="1"/>
    <n v="562"/>
    <n v="3"/>
    <x v="0"/>
    <n v="53"/>
    <n v="3"/>
    <x v="0"/>
    <x v="0"/>
    <n v="4"/>
    <x v="2"/>
    <n v="2097"/>
    <s v="Upto 5k"/>
    <n v="16734"/>
    <n v="4"/>
    <s v="Y"/>
    <x v="0"/>
    <n v="15"/>
    <x v="1"/>
    <n v="3"/>
    <n v="80"/>
    <n v="1"/>
    <n v="9"/>
    <n v="3"/>
    <n v="1"/>
    <n v="1"/>
    <n v="4"/>
    <d v="2026-12-19T00:00:00"/>
    <x v="11"/>
    <s v="2026"/>
    <x v="11"/>
    <n v="19"/>
    <x v="348"/>
    <n v="16"/>
    <n v="10"/>
  </r>
  <r>
    <s v="RM424"/>
    <n v="30"/>
    <x v="1"/>
    <x v="1"/>
    <x v="2"/>
    <n v="1398"/>
    <x v="1"/>
    <n v="22"/>
    <n v="4"/>
    <x v="4"/>
    <n v="1"/>
    <n v="567"/>
    <n v="3"/>
    <x v="1"/>
    <n v="69"/>
    <n v="3"/>
    <x v="2"/>
    <x v="5"/>
    <n v="1"/>
    <x v="2"/>
    <n v="8412"/>
    <s v="5k-10k"/>
    <n v="2890"/>
    <n v="0"/>
    <s v="Y"/>
    <x v="0"/>
    <n v="11"/>
    <x v="1"/>
    <n v="3"/>
    <n v="80"/>
    <n v="0"/>
    <n v="10"/>
    <n v="3"/>
    <n v="3"/>
    <n v="7"/>
    <n v="8"/>
    <d v="2026-12-20T00:00:00"/>
    <x v="21"/>
    <s v="2026"/>
    <x v="11"/>
    <n v="18"/>
    <x v="349"/>
    <n v="0"/>
    <n v="0"/>
  </r>
  <r>
    <s v="RM427"/>
    <n v="30"/>
    <x v="1"/>
    <x v="1"/>
    <x v="2"/>
    <n v="1116"/>
    <x v="0"/>
    <n v="2"/>
    <n v="3"/>
    <x v="1"/>
    <n v="1"/>
    <n v="571"/>
    <n v="3"/>
    <x v="1"/>
    <n v="49"/>
    <n v="3"/>
    <x v="0"/>
    <x v="0"/>
    <n v="4"/>
    <x v="0"/>
    <n v="2564"/>
    <s v="Upto 5k"/>
    <n v="7181"/>
    <n v="0"/>
    <s v="Y"/>
    <x v="0"/>
    <n v="14"/>
    <x v="1"/>
    <n v="3"/>
    <n v="80"/>
    <n v="0"/>
    <n v="12"/>
    <n v="2"/>
    <n v="2"/>
    <n v="6"/>
    <n v="7"/>
    <d v="2026-12-21T00:00:00"/>
    <x v="1"/>
    <s v="2026"/>
    <x v="11"/>
    <n v="12"/>
    <x v="350"/>
    <n v="12"/>
    <n v="5"/>
  </r>
  <r>
    <s v="RM438"/>
    <n v="30"/>
    <x v="1"/>
    <x v="1"/>
    <x v="0"/>
    <n v="413"/>
    <x v="1"/>
    <n v="7"/>
    <n v="1"/>
    <x v="2"/>
    <n v="1"/>
    <n v="585"/>
    <n v="4"/>
    <x v="0"/>
    <n v="57"/>
    <n v="3"/>
    <x v="0"/>
    <x v="1"/>
    <n v="2"/>
    <x v="0"/>
    <n v="2983"/>
    <s v="Upto 5k"/>
    <n v="18398"/>
    <n v="0"/>
    <s v="Y"/>
    <x v="0"/>
    <n v="14"/>
    <x v="1"/>
    <n v="1"/>
    <n v="80"/>
    <n v="0"/>
    <n v="4"/>
    <n v="3"/>
    <n v="3"/>
    <n v="1"/>
    <n v="2"/>
    <d v="2026-12-22T00:00:00"/>
    <x v="28"/>
    <s v="2026"/>
    <x v="11"/>
    <n v="14"/>
    <x v="351"/>
    <n v="11"/>
    <n v="7"/>
  </r>
  <r>
    <s v="RM481"/>
    <n v="30"/>
    <x v="1"/>
    <x v="0"/>
    <x v="1"/>
    <n v="448"/>
    <x v="1"/>
    <n v="12"/>
    <n v="4"/>
    <x v="0"/>
    <n v="1"/>
    <n v="648"/>
    <n v="2"/>
    <x v="0"/>
    <n v="74"/>
    <n v="2"/>
    <x v="0"/>
    <x v="1"/>
    <n v="1"/>
    <x v="2"/>
    <n v="2033"/>
    <s v="Upto 5k"/>
    <n v="14470"/>
    <n v="1"/>
    <s v="Y"/>
    <x v="0"/>
    <n v="18"/>
    <x v="1"/>
    <n v="3"/>
    <n v="80"/>
    <n v="1"/>
    <n v="1"/>
    <n v="2"/>
    <n v="4"/>
    <n v="0"/>
    <n v="0"/>
    <d v="2026-12-23T00:00:00"/>
    <x v="10"/>
    <s v="2026"/>
    <x v="11"/>
    <n v="5"/>
    <x v="352"/>
    <n v="4"/>
    <n v="2"/>
  </r>
  <r>
    <s v="RM502"/>
    <n v="30"/>
    <x v="1"/>
    <x v="1"/>
    <x v="1"/>
    <n v="160"/>
    <x v="0"/>
    <n v="3"/>
    <n v="3"/>
    <x v="1"/>
    <n v="1"/>
    <n v="680"/>
    <n v="3"/>
    <x v="1"/>
    <n v="71"/>
    <n v="3"/>
    <x v="0"/>
    <x v="2"/>
    <n v="3"/>
    <x v="1"/>
    <n v="2083"/>
    <s v="Upto 5k"/>
    <n v="22653"/>
    <n v="1"/>
    <s v="Y"/>
    <x v="0"/>
    <n v="20"/>
    <x v="2"/>
    <n v="3"/>
    <n v="80"/>
    <n v="1"/>
    <n v="1"/>
    <n v="2"/>
    <n v="3"/>
    <n v="0"/>
    <n v="0"/>
    <d v="2026-12-24T00:00:00"/>
    <x v="22"/>
    <s v="2026"/>
    <x v="11"/>
    <n v="0"/>
    <x v="353"/>
    <n v="0"/>
    <n v="0"/>
  </r>
  <r>
    <s v="RM546"/>
    <n v="30"/>
    <x v="1"/>
    <x v="1"/>
    <x v="0"/>
    <n v="501"/>
    <x v="1"/>
    <n v="27"/>
    <n v="5"/>
    <x v="2"/>
    <n v="1"/>
    <n v="747"/>
    <n v="3"/>
    <x v="0"/>
    <n v="99"/>
    <n v="3"/>
    <x v="1"/>
    <x v="5"/>
    <n v="4"/>
    <x v="1"/>
    <n v="5304"/>
    <s v="5k-10k"/>
    <n v="25275"/>
    <n v="7"/>
    <s v="Y"/>
    <x v="0"/>
    <n v="23"/>
    <x v="2"/>
    <n v="4"/>
    <n v="80"/>
    <n v="1"/>
    <n v="10"/>
    <n v="2"/>
    <n v="2"/>
    <n v="7"/>
    <n v="7"/>
    <d v="2026-12-25T00:00:00"/>
    <x v="13"/>
    <s v="2026"/>
    <x v="11"/>
    <n v="2"/>
    <x v="354"/>
    <n v="2"/>
    <n v="2"/>
  </r>
  <r>
    <s v="RM582"/>
    <n v="30"/>
    <x v="1"/>
    <x v="1"/>
    <x v="0"/>
    <n v="921"/>
    <x v="0"/>
    <n v="1"/>
    <n v="3"/>
    <x v="0"/>
    <n v="1"/>
    <n v="806"/>
    <n v="4"/>
    <x v="0"/>
    <n v="38"/>
    <n v="1"/>
    <x v="0"/>
    <x v="0"/>
    <n v="3"/>
    <x v="2"/>
    <n v="3833"/>
    <s v="Upto 5k"/>
    <n v="24375"/>
    <n v="3"/>
    <s v="Y"/>
    <x v="0"/>
    <n v="21"/>
    <x v="2"/>
    <n v="3"/>
    <n v="80"/>
    <n v="2"/>
    <n v="7"/>
    <n v="2"/>
    <n v="3"/>
    <n v="0"/>
    <n v="2"/>
    <d v="2026-12-26T00:00:00"/>
    <x v="16"/>
    <s v="2026"/>
    <x v="11"/>
    <n v="3"/>
    <x v="355"/>
    <n v="1"/>
    <n v="1"/>
  </r>
  <r>
    <s v="RM603"/>
    <n v="30"/>
    <x v="1"/>
    <x v="0"/>
    <x v="0"/>
    <n v="946"/>
    <x v="0"/>
    <n v="2"/>
    <n v="3"/>
    <x v="1"/>
    <n v="1"/>
    <n v="833"/>
    <n v="3"/>
    <x v="1"/>
    <n v="52"/>
    <n v="2"/>
    <x v="1"/>
    <x v="4"/>
    <n v="4"/>
    <x v="0"/>
    <n v="6877"/>
    <s v="5k-10k"/>
    <n v="20234"/>
    <n v="5"/>
    <s v="Y"/>
    <x v="1"/>
    <n v="24"/>
    <x v="2"/>
    <n v="2"/>
    <n v="80"/>
    <n v="0"/>
    <n v="12"/>
    <n v="4"/>
    <n v="2"/>
    <n v="0"/>
    <n v="0"/>
    <d v="2026-12-27T00:00:00"/>
    <x v="7"/>
    <s v="2026"/>
    <x v="11"/>
    <n v="1"/>
    <x v="356"/>
    <n v="1"/>
    <n v="0"/>
  </r>
  <r>
    <s v="RM624"/>
    <n v="30"/>
    <x v="1"/>
    <x v="1"/>
    <x v="1"/>
    <n v="1012"/>
    <x v="0"/>
    <n v="5"/>
    <n v="4"/>
    <x v="0"/>
    <n v="1"/>
    <n v="861"/>
    <n v="2"/>
    <x v="0"/>
    <n v="75"/>
    <n v="2"/>
    <x v="0"/>
    <x v="2"/>
    <n v="4"/>
    <x v="1"/>
    <n v="3761"/>
    <s v="Upto 5k"/>
    <n v="2373"/>
    <n v="9"/>
    <s v="Y"/>
    <x v="0"/>
    <n v="12"/>
    <x v="1"/>
    <n v="2"/>
    <n v="80"/>
    <n v="1"/>
    <n v="10"/>
    <n v="3"/>
    <n v="2"/>
    <n v="0"/>
    <n v="3"/>
    <d v="2026-12-28T00:00:00"/>
    <x v="13"/>
    <s v="2026"/>
    <x v="11"/>
    <n v="5"/>
    <x v="357"/>
    <n v="0"/>
    <n v="0"/>
  </r>
  <r>
    <s v="RM703"/>
    <n v="30"/>
    <x v="1"/>
    <x v="1"/>
    <x v="0"/>
    <n v="231"/>
    <x v="1"/>
    <n v="8"/>
    <n v="2"/>
    <x v="4"/>
    <n v="1"/>
    <n v="982"/>
    <n v="3"/>
    <x v="0"/>
    <n v="62"/>
    <n v="3"/>
    <x v="2"/>
    <x v="5"/>
    <n v="3"/>
    <x v="1"/>
    <n v="7264"/>
    <s v="5k-10k"/>
    <n v="9977"/>
    <n v="5"/>
    <s v="Y"/>
    <x v="0"/>
    <n v="11"/>
    <x v="1"/>
    <n v="1"/>
    <n v="80"/>
    <n v="1"/>
    <n v="10"/>
    <n v="2"/>
    <n v="4"/>
    <n v="7"/>
    <n v="7"/>
    <d v="2026-12-29T00:00:00"/>
    <x v="13"/>
    <s v="2026"/>
    <x v="11"/>
    <n v="14"/>
    <x v="358"/>
    <n v="8"/>
    <n v="6"/>
  </r>
  <r>
    <s v="RM721"/>
    <n v="30"/>
    <x v="1"/>
    <x v="0"/>
    <x v="0"/>
    <n v="138"/>
    <x v="0"/>
    <n v="22"/>
    <n v="3"/>
    <x v="0"/>
    <n v="1"/>
    <n v="1004"/>
    <n v="1"/>
    <x v="1"/>
    <n v="48"/>
    <n v="3"/>
    <x v="0"/>
    <x v="2"/>
    <n v="3"/>
    <x v="2"/>
    <n v="2132"/>
    <s v="Upto 5k"/>
    <n v="11539"/>
    <n v="4"/>
    <s v="Y"/>
    <x v="1"/>
    <n v="11"/>
    <x v="1"/>
    <n v="2"/>
    <n v="80"/>
    <n v="0"/>
    <n v="7"/>
    <n v="2"/>
    <n v="3"/>
    <n v="0"/>
    <n v="1"/>
    <d v="2026-12-30T00:00:00"/>
    <x v="3"/>
    <s v="2026"/>
    <x v="11"/>
    <n v="13"/>
    <x v="359"/>
    <n v="8"/>
    <n v="7"/>
  </r>
  <r>
    <s v="RM731"/>
    <n v="30"/>
    <x v="1"/>
    <x v="0"/>
    <x v="0"/>
    <n v="153"/>
    <x v="0"/>
    <n v="8"/>
    <n v="2"/>
    <x v="0"/>
    <n v="1"/>
    <n v="1015"/>
    <n v="2"/>
    <x v="1"/>
    <n v="73"/>
    <n v="4"/>
    <x v="2"/>
    <x v="7"/>
    <n v="1"/>
    <x v="2"/>
    <n v="11416"/>
    <s v="10k-15k"/>
    <n v="17802"/>
    <n v="0"/>
    <s v="Y"/>
    <x v="1"/>
    <n v="12"/>
    <x v="1"/>
    <n v="3"/>
    <n v="80"/>
    <n v="3"/>
    <n v="9"/>
    <n v="4"/>
    <n v="2"/>
    <n v="1"/>
    <n v="7"/>
    <d v="2026-12-31T00:00:00"/>
    <x v="16"/>
    <s v="2026"/>
    <x v="11"/>
    <n v="4"/>
    <x v="360"/>
    <n v="2"/>
    <n v="0"/>
  </r>
  <r>
    <s v="RM733"/>
    <n v="30"/>
    <x v="1"/>
    <x v="0"/>
    <x v="1"/>
    <n v="109"/>
    <x v="0"/>
    <n v="5"/>
    <n v="3"/>
    <x v="1"/>
    <n v="1"/>
    <n v="1017"/>
    <n v="2"/>
    <x v="1"/>
    <n v="60"/>
    <n v="3"/>
    <x v="0"/>
    <x v="0"/>
    <n v="2"/>
    <x v="0"/>
    <n v="2422"/>
    <s v="Upto 5k"/>
    <n v="25725"/>
    <n v="0"/>
    <s v="Y"/>
    <x v="0"/>
    <n v="17"/>
    <x v="1"/>
    <n v="1"/>
    <n v="80"/>
    <n v="0"/>
    <n v="4"/>
    <n v="3"/>
    <n v="3"/>
    <n v="1"/>
    <n v="2"/>
    <d v="2026-01-01T00:00:00"/>
    <x v="15"/>
    <s v="2026"/>
    <x v="0"/>
    <n v="7"/>
    <x v="361"/>
    <n v="5"/>
    <n v="0"/>
  </r>
  <r>
    <s v="RM783"/>
    <n v="30"/>
    <x v="1"/>
    <x v="1"/>
    <x v="0"/>
    <n v="1176"/>
    <x v="0"/>
    <n v="20"/>
    <n v="3"/>
    <x v="4"/>
    <n v="1"/>
    <n v="1084"/>
    <n v="3"/>
    <x v="0"/>
    <n v="85"/>
    <n v="3"/>
    <x v="1"/>
    <x v="4"/>
    <n v="1"/>
    <x v="2"/>
    <n v="9957"/>
    <s v="5k-10k"/>
    <n v="9096"/>
    <n v="0"/>
    <s v="Y"/>
    <x v="0"/>
    <n v="15"/>
    <x v="1"/>
    <n v="3"/>
    <n v="80"/>
    <n v="1"/>
    <n v="7"/>
    <n v="1"/>
    <n v="2"/>
    <n v="0"/>
    <n v="2"/>
    <d v="2026-01-02T00:00:00"/>
    <x v="39"/>
    <s v="2026"/>
    <x v="0"/>
    <n v="19"/>
    <x v="362"/>
    <n v="11"/>
    <n v="6"/>
  </r>
  <r>
    <s v="RM845"/>
    <n v="30"/>
    <x v="1"/>
    <x v="1"/>
    <x v="0"/>
    <n v="852"/>
    <x v="1"/>
    <n v="10"/>
    <n v="3"/>
    <x v="2"/>
    <n v="1"/>
    <n v="1179"/>
    <n v="3"/>
    <x v="0"/>
    <n v="72"/>
    <n v="2"/>
    <x v="1"/>
    <x v="5"/>
    <n v="3"/>
    <x v="2"/>
    <n v="6578"/>
    <s v="5k-10k"/>
    <n v="2706"/>
    <n v="1"/>
    <s v="Y"/>
    <x v="0"/>
    <n v="18"/>
    <x v="1"/>
    <n v="1"/>
    <n v="80"/>
    <n v="1"/>
    <n v="10"/>
    <n v="3"/>
    <n v="3"/>
    <n v="1"/>
    <n v="4"/>
    <d v="2026-01-03T00:00:00"/>
    <x v="12"/>
    <s v="2026"/>
    <x v="0"/>
    <n v="3"/>
    <x v="363"/>
    <n v="3"/>
    <n v="2"/>
  </r>
  <r>
    <s v="RM866"/>
    <n v="30"/>
    <x v="1"/>
    <x v="1"/>
    <x v="0"/>
    <n v="1329"/>
    <x v="1"/>
    <n v="29"/>
    <n v="4"/>
    <x v="0"/>
    <n v="1"/>
    <n v="1211"/>
    <n v="3"/>
    <x v="0"/>
    <n v="61"/>
    <n v="3"/>
    <x v="1"/>
    <x v="5"/>
    <n v="1"/>
    <x v="1"/>
    <n v="4115"/>
    <s v="Upto 5k"/>
    <n v="13192"/>
    <n v="8"/>
    <s v="Y"/>
    <x v="0"/>
    <n v="19"/>
    <x v="1"/>
    <n v="3"/>
    <n v="80"/>
    <n v="3"/>
    <n v="8"/>
    <n v="3"/>
    <n v="3"/>
    <n v="0"/>
    <n v="3"/>
    <d v="2026-01-04T00:00:00"/>
    <x v="26"/>
    <s v="2026"/>
    <x v="0"/>
    <n v="7"/>
    <x v="364"/>
    <n v="4"/>
    <n v="1"/>
  </r>
  <r>
    <s v="RM875"/>
    <n v="30"/>
    <x v="1"/>
    <x v="1"/>
    <x v="0"/>
    <n v="853"/>
    <x v="0"/>
    <n v="7"/>
    <n v="4"/>
    <x v="0"/>
    <n v="1"/>
    <n v="1224"/>
    <n v="3"/>
    <x v="0"/>
    <n v="49"/>
    <n v="3"/>
    <x v="1"/>
    <x v="0"/>
    <n v="3"/>
    <x v="1"/>
    <n v="3491"/>
    <s v="Upto 5k"/>
    <n v="11309"/>
    <n v="1"/>
    <s v="Y"/>
    <x v="0"/>
    <n v="13"/>
    <x v="1"/>
    <n v="1"/>
    <n v="80"/>
    <n v="3"/>
    <n v="10"/>
    <n v="4"/>
    <n v="2"/>
    <n v="8"/>
    <n v="9"/>
    <d v="2026-01-05T00:00:00"/>
    <x v="12"/>
    <s v="2026"/>
    <x v="0"/>
    <n v="0"/>
    <x v="365"/>
    <n v="0"/>
    <n v="0"/>
  </r>
  <r>
    <s v="RM887"/>
    <n v="30"/>
    <x v="1"/>
    <x v="0"/>
    <x v="0"/>
    <n v="1465"/>
    <x v="0"/>
    <n v="1"/>
    <n v="3"/>
    <x v="1"/>
    <n v="1"/>
    <n v="1241"/>
    <n v="4"/>
    <x v="0"/>
    <n v="63"/>
    <n v="3"/>
    <x v="0"/>
    <x v="2"/>
    <n v="2"/>
    <x v="2"/>
    <n v="3579"/>
    <s v="Upto 5k"/>
    <n v="9369"/>
    <n v="0"/>
    <s v="Y"/>
    <x v="1"/>
    <n v="21"/>
    <x v="2"/>
    <n v="1"/>
    <n v="80"/>
    <n v="1"/>
    <n v="12"/>
    <n v="2"/>
    <n v="3"/>
    <n v="5"/>
    <n v="7"/>
    <d v="2026-01-06T00:00:00"/>
    <x v="28"/>
    <s v="2026"/>
    <x v="0"/>
    <n v="25"/>
    <x v="366"/>
    <n v="0"/>
    <n v="0"/>
  </r>
  <r>
    <s v="RM932"/>
    <n v="30"/>
    <x v="1"/>
    <x v="0"/>
    <x v="2"/>
    <n v="879"/>
    <x v="0"/>
    <n v="9"/>
    <n v="2"/>
    <x v="1"/>
    <n v="1"/>
    <n v="1298"/>
    <n v="3"/>
    <x v="1"/>
    <n v="72"/>
    <n v="3"/>
    <x v="1"/>
    <x v="4"/>
    <n v="3"/>
    <x v="0"/>
    <n v="4695"/>
    <s v="Upto 5k"/>
    <n v="12858"/>
    <n v="7"/>
    <s v="Y"/>
    <x v="1"/>
    <n v="18"/>
    <x v="1"/>
    <n v="3"/>
    <n v="80"/>
    <n v="0"/>
    <n v="10"/>
    <n v="3"/>
    <n v="3"/>
    <n v="1"/>
    <n v="7"/>
    <d v="2026-01-07T00:00:00"/>
    <x v="25"/>
    <s v="2026"/>
    <x v="0"/>
    <n v="1"/>
    <x v="367"/>
    <n v="1"/>
    <n v="0"/>
  </r>
  <r>
    <s v="RM942"/>
    <n v="30"/>
    <x v="1"/>
    <x v="1"/>
    <x v="0"/>
    <n v="1138"/>
    <x v="0"/>
    <n v="6"/>
    <n v="3"/>
    <x v="3"/>
    <n v="1"/>
    <n v="1311"/>
    <n v="1"/>
    <x v="1"/>
    <n v="48"/>
    <n v="2"/>
    <x v="1"/>
    <x v="0"/>
    <n v="4"/>
    <x v="2"/>
    <n v="4627"/>
    <s v="Upto 5k"/>
    <n v="23631"/>
    <n v="0"/>
    <s v="Y"/>
    <x v="0"/>
    <n v="12"/>
    <x v="1"/>
    <n v="1"/>
    <n v="80"/>
    <n v="1"/>
    <n v="10"/>
    <n v="6"/>
    <n v="3"/>
    <n v="6"/>
    <n v="7"/>
    <d v="2026-01-08T00:00:00"/>
    <x v="9"/>
    <s v="2026"/>
    <x v="0"/>
    <n v="0"/>
    <x v="368"/>
    <n v="0"/>
    <n v="0"/>
  </r>
  <r>
    <s v="RM949"/>
    <n v="30"/>
    <x v="1"/>
    <x v="0"/>
    <x v="0"/>
    <n v="634"/>
    <x v="0"/>
    <n v="17"/>
    <n v="4"/>
    <x v="1"/>
    <n v="1"/>
    <n v="1321"/>
    <n v="2"/>
    <x v="1"/>
    <n v="95"/>
    <n v="3"/>
    <x v="2"/>
    <x v="8"/>
    <n v="1"/>
    <x v="2"/>
    <n v="11916"/>
    <s v="10k-15k"/>
    <n v="25927"/>
    <n v="1"/>
    <s v="Y"/>
    <x v="1"/>
    <n v="23"/>
    <x v="2"/>
    <n v="4"/>
    <n v="80"/>
    <n v="2"/>
    <n v="9"/>
    <n v="2"/>
    <n v="3"/>
    <n v="0"/>
    <n v="8"/>
    <d v="2026-01-09T00:00:00"/>
    <x v="14"/>
    <s v="2026"/>
    <x v="0"/>
    <n v="15"/>
    <x v="369"/>
    <n v="14"/>
    <n v="2"/>
  </r>
  <r>
    <s v="RM1014"/>
    <n v="30"/>
    <x v="1"/>
    <x v="1"/>
    <x v="0"/>
    <n v="855"/>
    <x v="1"/>
    <n v="7"/>
    <n v="4"/>
    <x v="2"/>
    <n v="1"/>
    <n v="1428"/>
    <n v="4"/>
    <x v="1"/>
    <n v="73"/>
    <n v="3"/>
    <x v="1"/>
    <x v="5"/>
    <n v="1"/>
    <x v="1"/>
    <n v="4779"/>
    <s v="Upto 5k"/>
    <n v="12761"/>
    <n v="7"/>
    <s v="Y"/>
    <x v="0"/>
    <n v="14"/>
    <x v="4"/>
    <n v="2"/>
    <n v="80"/>
    <n v="2"/>
    <n v="8"/>
    <n v="3"/>
    <n v="3"/>
    <n v="0"/>
    <n v="2"/>
    <d v="2026-01-10T00:00:00"/>
    <x v="34"/>
    <s v="2026"/>
    <x v="0"/>
    <n v="9"/>
    <x v="370"/>
    <n v="0"/>
    <n v="0"/>
  </r>
  <r>
    <s v="RM1050"/>
    <n v="30"/>
    <x v="1"/>
    <x v="1"/>
    <x v="0"/>
    <n v="1358"/>
    <x v="1"/>
    <n v="16"/>
    <n v="1"/>
    <x v="0"/>
    <n v="1"/>
    <n v="1479"/>
    <n v="4"/>
    <x v="0"/>
    <n v="96"/>
    <n v="3"/>
    <x v="1"/>
    <x v="5"/>
    <n v="3"/>
    <x v="2"/>
    <n v="5301"/>
    <s v="5k-10k"/>
    <n v="2939"/>
    <n v="8"/>
    <s v="Y"/>
    <x v="0"/>
    <n v="15"/>
    <x v="4"/>
    <n v="3"/>
    <n v="80"/>
    <n v="2"/>
    <n v="4"/>
    <n v="2"/>
    <n v="2"/>
    <n v="2"/>
    <n v="2"/>
    <d v="2026-01-11T00:00:00"/>
    <x v="8"/>
    <s v="2026"/>
    <x v="0"/>
    <n v="3"/>
    <x v="371"/>
    <n v="0"/>
    <n v="0"/>
  </r>
  <r>
    <s v="RM1053"/>
    <n v="30"/>
    <x v="1"/>
    <x v="1"/>
    <x v="2"/>
    <n v="990"/>
    <x v="0"/>
    <n v="7"/>
    <n v="3"/>
    <x v="3"/>
    <n v="1"/>
    <n v="1482"/>
    <n v="3"/>
    <x v="0"/>
    <n v="64"/>
    <n v="3"/>
    <x v="0"/>
    <x v="2"/>
    <n v="3"/>
    <x v="1"/>
    <n v="1274"/>
    <s v="Upto 5k"/>
    <n v="7152"/>
    <n v="1"/>
    <s v="Y"/>
    <x v="0"/>
    <n v="13"/>
    <x v="4"/>
    <n v="2"/>
    <n v="80"/>
    <n v="2"/>
    <n v="1"/>
    <n v="2"/>
    <n v="2"/>
    <n v="0"/>
    <n v="0"/>
    <d v="2026-01-12T00:00:00"/>
    <x v="7"/>
    <s v="2026"/>
    <x v="0"/>
    <n v="0"/>
    <x v="372"/>
    <n v="0"/>
    <n v="0"/>
  </r>
  <r>
    <s v="RM1065"/>
    <n v="30"/>
    <x v="1"/>
    <x v="1"/>
    <x v="0"/>
    <n v="330"/>
    <x v="3"/>
    <n v="1"/>
    <n v="3"/>
    <x v="0"/>
    <n v="1"/>
    <n v="1499"/>
    <n v="3"/>
    <x v="0"/>
    <n v="46"/>
    <n v="3"/>
    <x v="0"/>
    <x v="3"/>
    <n v="3"/>
    <x v="1"/>
    <n v="2064"/>
    <s v="Upto 5k"/>
    <n v="15428"/>
    <n v="0"/>
    <s v="Y"/>
    <x v="0"/>
    <n v="21"/>
    <x v="4"/>
    <n v="1"/>
    <n v="80"/>
    <n v="1"/>
    <n v="6"/>
    <n v="3"/>
    <n v="4"/>
    <n v="1"/>
    <n v="3"/>
    <d v="2026-01-13T00:00:00"/>
    <x v="26"/>
    <s v="2026"/>
    <x v="0"/>
    <n v="3"/>
    <x v="373"/>
    <n v="0"/>
    <n v="0"/>
  </r>
  <r>
    <s v="RM1107"/>
    <n v="30"/>
    <x v="1"/>
    <x v="0"/>
    <x v="0"/>
    <n v="740"/>
    <x v="1"/>
    <n v="1"/>
    <n v="3"/>
    <x v="0"/>
    <n v="1"/>
    <n v="1562"/>
    <n v="2"/>
    <x v="0"/>
    <n v="64"/>
    <n v="2"/>
    <x v="1"/>
    <x v="5"/>
    <n v="1"/>
    <x v="2"/>
    <n v="9714"/>
    <s v="5k-10k"/>
    <n v="5323"/>
    <n v="1"/>
    <s v="Y"/>
    <x v="0"/>
    <n v="11"/>
    <x v="4"/>
    <n v="4"/>
    <n v="80"/>
    <n v="1"/>
    <n v="10"/>
    <n v="4"/>
    <n v="3"/>
    <n v="6"/>
    <n v="7"/>
    <d v="2026-01-14T00:00:00"/>
    <x v="16"/>
    <s v="2026"/>
    <x v="0"/>
    <n v="24"/>
    <x v="374"/>
    <n v="22"/>
    <n v="11"/>
  </r>
  <r>
    <s v="RM1110"/>
    <n v="30"/>
    <x v="1"/>
    <x v="1"/>
    <x v="0"/>
    <n v="1288"/>
    <x v="1"/>
    <n v="29"/>
    <n v="4"/>
    <x v="3"/>
    <n v="1"/>
    <n v="1568"/>
    <n v="3"/>
    <x v="0"/>
    <n v="33"/>
    <n v="3"/>
    <x v="2"/>
    <x v="5"/>
    <n v="2"/>
    <x v="2"/>
    <n v="9250"/>
    <s v="5k-10k"/>
    <n v="17799"/>
    <n v="3"/>
    <s v="Y"/>
    <x v="0"/>
    <n v="12"/>
    <x v="4"/>
    <n v="2"/>
    <n v="80"/>
    <n v="1"/>
    <n v="9"/>
    <n v="3"/>
    <n v="3"/>
    <n v="1"/>
    <n v="3"/>
    <d v="2026-01-15T00:00:00"/>
    <x v="42"/>
    <s v="2026"/>
    <x v="0"/>
    <n v="3"/>
    <x v="375"/>
    <n v="0"/>
    <n v="0"/>
  </r>
  <r>
    <s v="RM1142"/>
    <n v="30"/>
    <x v="1"/>
    <x v="1"/>
    <x v="0"/>
    <n v="241"/>
    <x v="0"/>
    <n v="7"/>
    <n v="3"/>
    <x v="1"/>
    <n v="1"/>
    <n v="1609"/>
    <n v="2"/>
    <x v="0"/>
    <n v="48"/>
    <n v="2"/>
    <x v="0"/>
    <x v="2"/>
    <n v="2"/>
    <x v="2"/>
    <n v="2141"/>
    <s v="Upto 5k"/>
    <n v="5348"/>
    <n v="1"/>
    <s v="Y"/>
    <x v="0"/>
    <n v="12"/>
    <x v="4"/>
    <n v="2"/>
    <n v="80"/>
    <n v="1"/>
    <n v="6"/>
    <n v="3"/>
    <n v="2"/>
    <n v="1"/>
    <n v="1"/>
    <d v="2026-01-16T00:00:00"/>
    <x v="3"/>
    <s v="2026"/>
    <x v="0"/>
    <n v="12"/>
    <x v="376"/>
    <n v="3"/>
    <n v="2"/>
  </r>
  <r>
    <s v="RM1234"/>
    <n v="30"/>
    <x v="1"/>
    <x v="1"/>
    <x v="0"/>
    <n v="793"/>
    <x v="0"/>
    <n v="16"/>
    <n v="1"/>
    <x v="0"/>
    <n v="1"/>
    <n v="1729"/>
    <n v="2"/>
    <x v="0"/>
    <n v="33"/>
    <n v="3"/>
    <x v="0"/>
    <x v="2"/>
    <n v="4"/>
    <x v="2"/>
    <n v="2862"/>
    <s v="Upto 5k"/>
    <n v="3811"/>
    <n v="1"/>
    <s v="Y"/>
    <x v="0"/>
    <n v="12"/>
    <x v="4"/>
    <n v="2"/>
    <n v="80"/>
    <n v="1"/>
    <n v="10"/>
    <n v="2"/>
    <n v="2"/>
    <n v="0"/>
    <n v="8"/>
    <d v="2026-01-17T00:00:00"/>
    <x v="28"/>
    <s v="2026"/>
    <x v="0"/>
    <n v="13"/>
    <x v="377"/>
    <n v="5"/>
    <n v="3"/>
  </r>
  <r>
    <s v="RM1245"/>
    <n v="30"/>
    <x v="1"/>
    <x v="1"/>
    <x v="1"/>
    <n v="1312"/>
    <x v="0"/>
    <n v="2"/>
    <n v="4"/>
    <x v="3"/>
    <n v="1"/>
    <n v="1745"/>
    <n v="4"/>
    <x v="1"/>
    <n v="78"/>
    <n v="2"/>
    <x v="0"/>
    <x v="2"/>
    <n v="1"/>
    <x v="0"/>
    <n v="4968"/>
    <s v="Upto 5k"/>
    <n v="26427"/>
    <n v="0"/>
    <s v="Y"/>
    <x v="0"/>
    <n v="16"/>
    <x v="4"/>
    <n v="4"/>
    <n v="80"/>
    <n v="0"/>
    <n v="10"/>
    <n v="2"/>
    <n v="3"/>
    <n v="0"/>
    <n v="7"/>
    <d v="2026-01-18T00:00:00"/>
    <x v="6"/>
    <s v="2026"/>
    <x v="0"/>
    <n v="2"/>
    <x v="378"/>
    <n v="0"/>
    <n v="0"/>
  </r>
  <r>
    <s v="RM1247"/>
    <n v="30"/>
    <x v="1"/>
    <x v="0"/>
    <x v="1"/>
    <n v="600"/>
    <x v="3"/>
    <n v="8"/>
    <n v="3"/>
    <x v="5"/>
    <n v="1"/>
    <n v="1747"/>
    <n v="3"/>
    <x v="1"/>
    <n v="66"/>
    <n v="2"/>
    <x v="0"/>
    <x v="3"/>
    <n v="4"/>
    <x v="1"/>
    <n v="2180"/>
    <s v="Upto 5k"/>
    <n v="9732"/>
    <n v="6"/>
    <s v="Y"/>
    <x v="0"/>
    <n v="11"/>
    <x v="4"/>
    <n v="3"/>
    <n v="80"/>
    <n v="1"/>
    <n v="6"/>
    <n v="0"/>
    <n v="2"/>
    <n v="1"/>
    <n v="2"/>
    <d v="2026-01-19T00:00:00"/>
    <x v="1"/>
    <s v="2026"/>
    <x v="0"/>
    <n v="0"/>
    <x v="379"/>
    <n v="0"/>
    <n v="0"/>
  </r>
  <r>
    <s v="RM1252"/>
    <n v="30"/>
    <x v="1"/>
    <x v="1"/>
    <x v="0"/>
    <n v="979"/>
    <x v="1"/>
    <n v="15"/>
    <n v="2"/>
    <x v="2"/>
    <n v="1"/>
    <n v="1754"/>
    <n v="3"/>
    <x v="0"/>
    <n v="94"/>
    <n v="2"/>
    <x v="2"/>
    <x v="5"/>
    <n v="1"/>
    <x v="1"/>
    <n v="7140"/>
    <s v="5k-10k"/>
    <n v="3088"/>
    <n v="2"/>
    <s v="Y"/>
    <x v="0"/>
    <n v="11"/>
    <x v="4"/>
    <n v="1"/>
    <n v="80"/>
    <n v="1"/>
    <n v="12"/>
    <n v="2"/>
    <n v="3"/>
    <n v="1"/>
    <n v="7"/>
    <d v="2026-01-20T00:00:00"/>
    <x v="11"/>
    <s v="2026"/>
    <x v="0"/>
    <n v="1"/>
    <x v="380"/>
    <n v="1"/>
    <n v="0"/>
  </r>
  <r>
    <s v="RM1260"/>
    <n v="30"/>
    <x v="1"/>
    <x v="1"/>
    <x v="0"/>
    <n v="305"/>
    <x v="0"/>
    <n v="16"/>
    <n v="3"/>
    <x v="0"/>
    <n v="1"/>
    <n v="1763"/>
    <n v="3"/>
    <x v="0"/>
    <n v="58"/>
    <n v="4"/>
    <x v="1"/>
    <x v="6"/>
    <n v="3"/>
    <x v="2"/>
    <n v="5294"/>
    <s v="5k-10k"/>
    <n v="9128"/>
    <n v="3"/>
    <s v="Y"/>
    <x v="0"/>
    <n v="16"/>
    <x v="4"/>
    <n v="3"/>
    <n v="80"/>
    <n v="1"/>
    <n v="10"/>
    <n v="3"/>
    <n v="3"/>
    <n v="1"/>
    <n v="7"/>
    <d v="2026-01-21T00:00:00"/>
    <x v="36"/>
    <s v="2026"/>
    <x v="0"/>
    <n v="18"/>
    <x v="381"/>
    <n v="18"/>
    <n v="12"/>
  </r>
  <r>
    <s v="RM1297"/>
    <n v="30"/>
    <x v="1"/>
    <x v="1"/>
    <x v="0"/>
    <n v="1092"/>
    <x v="0"/>
    <n v="10"/>
    <n v="3"/>
    <x v="1"/>
    <n v="1"/>
    <n v="1816"/>
    <n v="1"/>
    <x v="1"/>
    <n v="64"/>
    <n v="3"/>
    <x v="2"/>
    <x v="4"/>
    <n v="3"/>
    <x v="0"/>
    <n v="9667"/>
    <s v="5k-10k"/>
    <n v="2739"/>
    <n v="9"/>
    <s v="Y"/>
    <x v="0"/>
    <n v="14"/>
    <x v="4"/>
    <n v="2"/>
    <n v="80"/>
    <n v="0"/>
    <n v="9"/>
    <n v="3"/>
    <n v="3"/>
    <n v="0"/>
    <n v="2"/>
    <d v="2026-01-22T00:00:00"/>
    <x v="9"/>
    <s v="2026"/>
    <x v="0"/>
    <n v="31"/>
    <x v="382"/>
    <n v="0"/>
    <n v="0"/>
  </r>
  <r>
    <s v="RM1339"/>
    <n v="30"/>
    <x v="1"/>
    <x v="0"/>
    <x v="0"/>
    <n v="945"/>
    <x v="1"/>
    <n v="9"/>
    <n v="3"/>
    <x v="1"/>
    <n v="1"/>
    <n v="1876"/>
    <n v="2"/>
    <x v="0"/>
    <n v="89"/>
    <n v="3"/>
    <x v="0"/>
    <x v="1"/>
    <n v="4"/>
    <x v="0"/>
    <n v="1081"/>
    <s v="Upto 5k"/>
    <n v="16019"/>
    <n v="1"/>
    <s v="Y"/>
    <x v="0"/>
    <n v="13"/>
    <x v="4"/>
    <n v="3"/>
    <n v="80"/>
    <n v="0"/>
    <n v="1"/>
    <n v="3"/>
    <n v="2"/>
    <n v="0"/>
    <n v="0"/>
    <d v="2026-01-23T00:00:00"/>
    <x v="16"/>
    <s v="2026"/>
    <x v="0"/>
    <n v="26"/>
    <x v="383"/>
    <n v="15"/>
    <n v="2"/>
  </r>
  <r>
    <s v="RM1413"/>
    <n v="30"/>
    <x v="1"/>
    <x v="1"/>
    <x v="0"/>
    <n v="911"/>
    <x v="0"/>
    <n v="1"/>
    <n v="2"/>
    <x v="1"/>
    <n v="1"/>
    <n v="1989"/>
    <n v="4"/>
    <x v="0"/>
    <n v="76"/>
    <n v="3"/>
    <x v="0"/>
    <x v="0"/>
    <n v="2"/>
    <x v="2"/>
    <n v="3748"/>
    <s v="Upto 5k"/>
    <n v="4077"/>
    <n v="1"/>
    <s v="Y"/>
    <x v="0"/>
    <n v="13"/>
    <x v="4"/>
    <n v="3"/>
    <n v="80"/>
    <n v="0"/>
    <n v="12"/>
    <n v="6"/>
    <n v="2"/>
    <n v="1"/>
    <n v="7"/>
    <d v="2026-01-24T00:00:00"/>
    <x v="6"/>
    <s v="2026"/>
    <x v="0"/>
    <n v="3"/>
    <x v="384"/>
    <n v="1"/>
    <n v="1"/>
  </r>
  <r>
    <s v="RM013"/>
    <n v="31"/>
    <x v="1"/>
    <x v="1"/>
    <x v="0"/>
    <n v="670"/>
    <x v="0"/>
    <n v="26"/>
    <n v="1"/>
    <x v="0"/>
    <n v="1"/>
    <n v="16"/>
    <n v="1"/>
    <x v="0"/>
    <n v="31"/>
    <n v="3"/>
    <x v="0"/>
    <x v="2"/>
    <n v="3"/>
    <x v="1"/>
    <n v="2911"/>
    <s v="Upto 5k"/>
    <n v="15170"/>
    <n v="1"/>
    <s v="Y"/>
    <x v="0"/>
    <n v="17"/>
    <x v="4"/>
    <n v="4"/>
    <n v="80"/>
    <n v="1"/>
    <n v="5"/>
    <n v="1"/>
    <n v="2"/>
    <n v="4"/>
    <n v="3"/>
    <d v="2026-01-25T00:00:00"/>
    <x v="17"/>
    <s v="2026"/>
    <x v="0"/>
    <n v="6"/>
    <x v="385"/>
    <n v="3"/>
    <n v="0"/>
  </r>
  <r>
    <s v="RM059"/>
    <n v="31"/>
    <x v="1"/>
    <x v="1"/>
    <x v="0"/>
    <n v="655"/>
    <x v="0"/>
    <n v="7"/>
    <n v="4"/>
    <x v="0"/>
    <n v="1"/>
    <n v="76"/>
    <n v="4"/>
    <x v="0"/>
    <n v="48"/>
    <n v="3"/>
    <x v="1"/>
    <x v="0"/>
    <n v="4"/>
    <x v="1"/>
    <n v="5915"/>
    <s v="5k-10k"/>
    <n v="9528"/>
    <n v="3"/>
    <s v="Y"/>
    <x v="0"/>
    <n v="22"/>
    <x v="4"/>
    <n v="4"/>
    <n v="80"/>
    <n v="1"/>
    <n v="10"/>
    <n v="3"/>
    <n v="2"/>
    <n v="1"/>
    <n v="7"/>
    <d v="2026-01-26T00:00:00"/>
    <x v="26"/>
    <s v="2026"/>
    <x v="0"/>
    <n v="6"/>
    <x v="386"/>
    <n v="4"/>
    <n v="0"/>
  </r>
  <r>
    <s v="RM073"/>
    <n v="31"/>
    <x v="1"/>
    <x v="1"/>
    <x v="0"/>
    <n v="1082"/>
    <x v="0"/>
    <n v="1"/>
    <n v="4"/>
    <x v="1"/>
    <n v="1"/>
    <n v="95"/>
    <n v="3"/>
    <x v="0"/>
    <n v="87"/>
    <n v="3"/>
    <x v="0"/>
    <x v="2"/>
    <n v="2"/>
    <x v="0"/>
    <n v="2501"/>
    <s v="Upto 5k"/>
    <n v="18775"/>
    <n v="1"/>
    <s v="Y"/>
    <x v="0"/>
    <n v="17"/>
    <x v="4"/>
    <n v="2"/>
    <n v="80"/>
    <n v="0"/>
    <n v="1"/>
    <n v="4"/>
    <n v="3"/>
    <n v="1"/>
    <m/>
    <d v="2026-01-27T00:00:00"/>
    <x v="42"/>
    <s v="2026"/>
    <x v="0"/>
    <n v="4"/>
    <x v="387"/>
    <n v="1"/>
    <n v="1"/>
  </r>
  <r>
    <s v="RM076"/>
    <n v="31"/>
    <x v="1"/>
    <x v="1"/>
    <x v="0"/>
    <n v="746"/>
    <x v="0"/>
    <n v="8"/>
    <n v="4"/>
    <x v="0"/>
    <n v="1"/>
    <n v="98"/>
    <n v="3"/>
    <x v="1"/>
    <n v="61"/>
    <n v="3"/>
    <x v="1"/>
    <x v="4"/>
    <n v="4"/>
    <x v="0"/>
    <n v="4424"/>
    <s v="Upto 5k"/>
    <n v="20682"/>
    <n v="1"/>
    <s v="Y"/>
    <x v="0"/>
    <n v="23"/>
    <x v="4"/>
    <n v="4"/>
    <n v="80"/>
    <n v="0"/>
    <n v="11"/>
    <n v="2"/>
    <n v="3"/>
    <n v="1"/>
    <m/>
    <d v="2026-01-28T00:00:00"/>
    <x v="40"/>
    <s v="2026"/>
    <x v="0"/>
    <n v="5"/>
    <x v="388"/>
    <n v="1"/>
    <n v="0"/>
  </r>
  <r>
    <s v="RM125"/>
    <n v="31"/>
    <x v="1"/>
    <x v="0"/>
    <x v="0"/>
    <n v="249"/>
    <x v="1"/>
    <n v="6"/>
    <n v="4"/>
    <x v="0"/>
    <n v="1"/>
    <n v="163"/>
    <n v="2"/>
    <x v="0"/>
    <n v="76"/>
    <n v="1"/>
    <x v="1"/>
    <x v="5"/>
    <n v="3"/>
    <x v="2"/>
    <n v="6172"/>
    <s v="5k-10k"/>
    <n v="20739"/>
    <n v="4"/>
    <s v="Y"/>
    <x v="1"/>
    <n v="18"/>
    <x v="4"/>
    <n v="2"/>
    <n v="80"/>
    <n v="0"/>
    <n v="12"/>
    <n v="3"/>
    <n v="2"/>
    <n v="7"/>
    <n v="7"/>
    <d v="2026-01-29T00:00:00"/>
    <x v="42"/>
    <s v="2026"/>
    <x v="0"/>
    <n v="0"/>
    <x v="389"/>
    <n v="0"/>
    <n v="0"/>
  </r>
  <r>
    <s v="RM133"/>
    <n v="31"/>
    <x v="1"/>
    <x v="0"/>
    <x v="0"/>
    <n v="542"/>
    <x v="1"/>
    <n v="20"/>
    <n v="3"/>
    <x v="0"/>
    <n v="1"/>
    <n v="175"/>
    <n v="2"/>
    <x v="1"/>
    <n v="71"/>
    <n v="1"/>
    <x v="1"/>
    <x v="5"/>
    <n v="3"/>
    <x v="2"/>
    <n v="4559"/>
    <s v="Upto 5k"/>
    <n v="24788"/>
    <n v="3"/>
    <s v="Y"/>
    <x v="1"/>
    <n v="11"/>
    <x v="4"/>
    <n v="3"/>
    <n v="80"/>
    <n v="1"/>
    <n v="4"/>
    <n v="2"/>
    <n v="3"/>
    <n v="2"/>
    <n v="2"/>
    <d v="2026-01-30T00:00:00"/>
    <x v="12"/>
    <s v="2026"/>
    <x v="0"/>
    <n v="3"/>
    <x v="390"/>
    <n v="0"/>
    <n v="0"/>
  </r>
  <r>
    <s v="RM181"/>
    <n v="31"/>
    <x v="1"/>
    <x v="0"/>
    <x v="0"/>
    <n v="140"/>
    <x v="0"/>
    <n v="12"/>
    <n v="1"/>
    <x v="1"/>
    <n v="1"/>
    <n v="246"/>
    <n v="3"/>
    <x v="1"/>
    <n v="95"/>
    <n v="3"/>
    <x v="0"/>
    <x v="2"/>
    <n v="4"/>
    <x v="2"/>
    <n v="3929"/>
    <s v="Upto 5k"/>
    <n v="6984"/>
    <n v="8"/>
    <s v="Y"/>
    <x v="1"/>
    <n v="23"/>
    <x v="4"/>
    <n v="3"/>
    <n v="80"/>
    <n v="1"/>
    <n v="7"/>
    <n v="0"/>
    <n v="3"/>
    <n v="0"/>
    <n v="2"/>
    <d v="2026-01-31T00:00:00"/>
    <x v="9"/>
    <s v="2026"/>
    <x v="0"/>
    <n v="31"/>
    <x v="391"/>
    <n v="3"/>
    <n v="1"/>
  </r>
  <r>
    <s v="RM225"/>
    <n v="31"/>
    <x v="1"/>
    <x v="1"/>
    <x v="2"/>
    <n v="979"/>
    <x v="0"/>
    <n v="1"/>
    <n v="4"/>
    <x v="1"/>
    <n v="1"/>
    <n v="308"/>
    <n v="3"/>
    <x v="0"/>
    <n v="90"/>
    <n v="1"/>
    <x v="1"/>
    <x v="4"/>
    <n v="3"/>
    <x v="2"/>
    <n v="4345"/>
    <s v="Upto 5k"/>
    <n v="4381"/>
    <n v="0"/>
    <s v="Y"/>
    <x v="0"/>
    <n v="12"/>
    <x v="4"/>
    <n v="4"/>
    <n v="80"/>
    <n v="1"/>
    <n v="6"/>
    <n v="2"/>
    <n v="3"/>
    <n v="1"/>
    <n v="4"/>
    <d v="2026-02-01T00:00:00"/>
    <x v="0"/>
    <s v="2026"/>
    <x v="1"/>
    <n v="14"/>
    <x v="392"/>
    <n v="8"/>
    <n v="0"/>
  </r>
  <r>
    <s v="RM246"/>
    <n v="31"/>
    <x v="1"/>
    <x v="1"/>
    <x v="1"/>
    <n v="1327"/>
    <x v="0"/>
    <n v="3"/>
    <n v="4"/>
    <x v="1"/>
    <n v="1"/>
    <n v="337"/>
    <n v="2"/>
    <x v="0"/>
    <n v="73"/>
    <n v="3"/>
    <x v="2"/>
    <x v="7"/>
    <n v="3"/>
    <x v="1"/>
    <n v="13675"/>
    <s v="10k-15k"/>
    <n v="13523"/>
    <n v="9"/>
    <s v="Y"/>
    <x v="0"/>
    <n v="12"/>
    <x v="4"/>
    <n v="1"/>
    <n v="80"/>
    <n v="1"/>
    <n v="9"/>
    <n v="3"/>
    <n v="3"/>
    <n v="2"/>
    <n v="2"/>
    <d v="2026-02-02T00:00:00"/>
    <x v="9"/>
    <s v="2026"/>
    <x v="1"/>
    <n v="28"/>
    <x v="393"/>
    <n v="23"/>
    <n v="10"/>
  </r>
  <r>
    <s v="RM260"/>
    <n v="31"/>
    <x v="1"/>
    <x v="0"/>
    <x v="1"/>
    <n v="307"/>
    <x v="0"/>
    <n v="29"/>
    <n v="2"/>
    <x v="1"/>
    <n v="1"/>
    <n v="355"/>
    <n v="3"/>
    <x v="0"/>
    <n v="71"/>
    <n v="2"/>
    <x v="0"/>
    <x v="0"/>
    <n v="2"/>
    <x v="0"/>
    <n v="3479"/>
    <s v="Upto 5k"/>
    <n v="11652"/>
    <n v="0"/>
    <s v="Y"/>
    <x v="0"/>
    <n v="11"/>
    <x v="4"/>
    <n v="2"/>
    <n v="80"/>
    <n v="0"/>
    <n v="6"/>
    <n v="2"/>
    <n v="4"/>
    <n v="1"/>
    <n v="4"/>
    <d v="2026-02-03T00:00:00"/>
    <x v="13"/>
    <s v="2026"/>
    <x v="1"/>
    <n v="5"/>
    <x v="394"/>
    <n v="3"/>
    <n v="0"/>
  </r>
  <r>
    <s v="RM267"/>
    <n v="31"/>
    <x v="1"/>
    <x v="1"/>
    <x v="0"/>
    <n v="1463"/>
    <x v="0"/>
    <n v="23"/>
    <n v="3"/>
    <x v="1"/>
    <n v="1"/>
    <n v="367"/>
    <n v="2"/>
    <x v="0"/>
    <n v="64"/>
    <n v="2"/>
    <x v="1"/>
    <x v="6"/>
    <n v="4"/>
    <x v="2"/>
    <n v="5582"/>
    <s v="5k-10k"/>
    <n v="14408"/>
    <n v="0"/>
    <s v="Y"/>
    <x v="0"/>
    <n v="21"/>
    <x v="4"/>
    <n v="2"/>
    <n v="80"/>
    <n v="1"/>
    <n v="10"/>
    <n v="2"/>
    <n v="3"/>
    <n v="7"/>
    <n v="8"/>
    <d v="2026-02-04T00:00:00"/>
    <x v="18"/>
    <s v="2026"/>
    <x v="1"/>
    <n v="3"/>
    <x v="395"/>
    <n v="3"/>
    <n v="1"/>
  </r>
  <r>
    <s v="RM293"/>
    <n v="31"/>
    <x v="1"/>
    <x v="1"/>
    <x v="1"/>
    <n v="444"/>
    <x v="1"/>
    <n v="5"/>
    <n v="3"/>
    <x v="2"/>
    <n v="1"/>
    <n v="399"/>
    <n v="4"/>
    <x v="1"/>
    <n v="84"/>
    <n v="3"/>
    <x v="0"/>
    <x v="1"/>
    <n v="2"/>
    <x v="1"/>
    <n v="2789"/>
    <s v="Upto 5k"/>
    <n v="3909"/>
    <n v="1"/>
    <s v="Y"/>
    <x v="0"/>
    <n v="11"/>
    <x v="4"/>
    <n v="3"/>
    <n v="80"/>
    <n v="1"/>
    <n v="2"/>
    <n v="5"/>
    <n v="2"/>
    <n v="2"/>
    <n v="2"/>
    <d v="2026-02-05T00:00:00"/>
    <x v="39"/>
    <s v="2026"/>
    <x v="1"/>
    <n v="13"/>
    <x v="396"/>
    <n v="13"/>
    <n v="1"/>
  </r>
  <r>
    <s v="RM304"/>
    <n v="31"/>
    <x v="1"/>
    <x v="1"/>
    <x v="0"/>
    <n v="218"/>
    <x v="1"/>
    <n v="7"/>
    <n v="3"/>
    <x v="3"/>
    <n v="1"/>
    <n v="416"/>
    <n v="2"/>
    <x v="0"/>
    <n v="100"/>
    <n v="4"/>
    <x v="1"/>
    <x v="5"/>
    <n v="4"/>
    <x v="2"/>
    <n v="6929"/>
    <s v="5k-10k"/>
    <n v="12241"/>
    <n v="4"/>
    <s v="Y"/>
    <x v="0"/>
    <n v="11"/>
    <x v="4"/>
    <n v="2"/>
    <n v="80"/>
    <n v="1"/>
    <n v="10"/>
    <n v="3"/>
    <n v="2"/>
    <n v="7"/>
    <n v="7"/>
    <d v="2026-02-06T00:00:00"/>
    <x v="23"/>
    <s v="2026"/>
    <x v="1"/>
    <n v="6"/>
    <x v="397"/>
    <n v="1"/>
    <n v="0"/>
  </r>
  <r>
    <s v="RM310"/>
    <n v="31"/>
    <x v="1"/>
    <x v="0"/>
    <x v="0"/>
    <n v="691"/>
    <x v="0"/>
    <n v="5"/>
    <n v="4"/>
    <x v="3"/>
    <n v="1"/>
    <n v="423"/>
    <n v="3"/>
    <x v="0"/>
    <n v="86"/>
    <n v="3"/>
    <x v="0"/>
    <x v="2"/>
    <n v="4"/>
    <x v="2"/>
    <n v="4821"/>
    <s v="Upto 5k"/>
    <n v="10077"/>
    <n v="0"/>
    <s v="Y"/>
    <x v="1"/>
    <n v="12"/>
    <x v="4"/>
    <n v="3"/>
    <n v="80"/>
    <n v="1"/>
    <n v="6"/>
    <n v="4"/>
    <n v="3"/>
    <n v="0"/>
    <n v="3"/>
    <d v="2026-02-07T00:00:00"/>
    <x v="17"/>
    <s v="2026"/>
    <x v="1"/>
    <n v="10"/>
    <x v="398"/>
    <n v="3"/>
    <n v="3"/>
  </r>
  <r>
    <s v="RM311"/>
    <n v="31"/>
    <x v="1"/>
    <x v="1"/>
    <x v="0"/>
    <n v="106"/>
    <x v="3"/>
    <n v="2"/>
    <n v="3"/>
    <x v="5"/>
    <n v="1"/>
    <n v="424"/>
    <n v="1"/>
    <x v="0"/>
    <n v="62"/>
    <n v="2"/>
    <x v="1"/>
    <x v="3"/>
    <n v="1"/>
    <x v="2"/>
    <n v="6410"/>
    <s v="5k-10k"/>
    <n v="17822"/>
    <n v="3"/>
    <s v="Y"/>
    <x v="0"/>
    <n v="12"/>
    <x v="4"/>
    <n v="4"/>
    <n v="80"/>
    <n v="0"/>
    <n v="9"/>
    <n v="1"/>
    <n v="3"/>
    <n v="1"/>
    <n v="0"/>
    <d v="2026-02-08T00:00:00"/>
    <x v="24"/>
    <s v="2026"/>
    <x v="1"/>
    <n v="4"/>
    <x v="399"/>
    <n v="1"/>
    <n v="0"/>
  </r>
  <r>
    <s v="RM313"/>
    <n v="31"/>
    <x v="1"/>
    <x v="0"/>
    <x v="0"/>
    <n v="192"/>
    <x v="0"/>
    <n v="2"/>
    <n v="4"/>
    <x v="0"/>
    <n v="1"/>
    <n v="426"/>
    <n v="3"/>
    <x v="0"/>
    <n v="32"/>
    <n v="3"/>
    <x v="0"/>
    <x v="2"/>
    <n v="4"/>
    <x v="1"/>
    <n v="2695"/>
    <s v="Upto 5k"/>
    <n v="7747"/>
    <n v="0"/>
    <s v="Y"/>
    <x v="1"/>
    <n v="18"/>
    <x v="4"/>
    <n v="2"/>
    <n v="80"/>
    <n v="1"/>
    <n v="3"/>
    <n v="2"/>
    <n v="1"/>
    <n v="2"/>
    <n v="2"/>
    <d v="2026-02-09T00:00:00"/>
    <x v="0"/>
    <s v="2026"/>
    <x v="1"/>
    <n v="36"/>
    <x v="400"/>
    <n v="24"/>
    <n v="11"/>
  </r>
  <r>
    <s v="RM322"/>
    <n v="31"/>
    <x v="1"/>
    <x v="1"/>
    <x v="0"/>
    <n v="691"/>
    <x v="1"/>
    <n v="7"/>
    <n v="3"/>
    <x v="2"/>
    <n v="1"/>
    <n v="438"/>
    <n v="4"/>
    <x v="0"/>
    <n v="73"/>
    <n v="3"/>
    <x v="1"/>
    <x v="5"/>
    <n v="4"/>
    <x v="1"/>
    <n v="7547"/>
    <s v="5k-10k"/>
    <n v="7143"/>
    <n v="4"/>
    <s v="Y"/>
    <x v="0"/>
    <n v="12"/>
    <x v="4"/>
    <n v="4"/>
    <n v="80"/>
    <n v="3"/>
    <n v="13"/>
    <n v="3"/>
    <n v="3"/>
    <n v="1"/>
    <n v="7"/>
    <d v="2026-02-10T00:00:00"/>
    <x v="19"/>
    <s v="2026"/>
    <x v="1"/>
    <n v="11"/>
    <x v="401"/>
    <n v="2"/>
    <n v="0"/>
  </r>
  <r>
    <s v="RM326"/>
    <n v="31"/>
    <x v="1"/>
    <x v="1"/>
    <x v="1"/>
    <n v="798"/>
    <x v="0"/>
    <n v="7"/>
    <n v="2"/>
    <x v="0"/>
    <n v="1"/>
    <n v="442"/>
    <n v="3"/>
    <x v="1"/>
    <n v="48"/>
    <n v="2"/>
    <x v="2"/>
    <x v="4"/>
    <n v="3"/>
    <x v="2"/>
    <n v="8943"/>
    <s v="5k-10k"/>
    <n v="14034"/>
    <n v="1"/>
    <s v="Y"/>
    <x v="0"/>
    <n v="24"/>
    <x v="4"/>
    <n v="1"/>
    <n v="80"/>
    <n v="1"/>
    <n v="10"/>
    <n v="2"/>
    <n v="3"/>
    <n v="8"/>
    <n v="9"/>
    <d v="2026-02-11T00:00:00"/>
    <x v="42"/>
    <s v="2026"/>
    <x v="1"/>
    <n v="3"/>
    <x v="402"/>
    <n v="0"/>
    <n v="0"/>
  </r>
  <r>
    <s v="RM343"/>
    <n v="31"/>
    <x v="1"/>
    <x v="0"/>
    <x v="0"/>
    <n v="1232"/>
    <x v="0"/>
    <n v="7"/>
    <n v="4"/>
    <x v="1"/>
    <n v="1"/>
    <n v="462"/>
    <n v="3"/>
    <x v="1"/>
    <n v="39"/>
    <n v="3"/>
    <x v="2"/>
    <x v="4"/>
    <n v="4"/>
    <x v="0"/>
    <n v="7143"/>
    <s v="5k-10k"/>
    <n v="25713"/>
    <n v="1"/>
    <s v="Y"/>
    <x v="1"/>
    <n v="14"/>
    <x v="4"/>
    <n v="3"/>
    <n v="80"/>
    <n v="0"/>
    <n v="11"/>
    <n v="2"/>
    <n v="2"/>
    <n v="4"/>
    <n v="10"/>
    <d v="2026-02-12T00:00:00"/>
    <x v="34"/>
    <s v="2026"/>
    <x v="1"/>
    <n v="17"/>
    <x v="403"/>
    <n v="15"/>
    <n v="15"/>
  </r>
  <r>
    <s v="RM370"/>
    <n v="31"/>
    <x v="1"/>
    <x v="0"/>
    <x v="0"/>
    <n v="408"/>
    <x v="0"/>
    <n v="9"/>
    <n v="4"/>
    <x v="0"/>
    <n v="1"/>
    <n v="493"/>
    <n v="3"/>
    <x v="0"/>
    <n v="42"/>
    <n v="2"/>
    <x v="0"/>
    <x v="2"/>
    <n v="2"/>
    <x v="0"/>
    <n v="2657"/>
    <s v="Upto 5k"/>
    <n v="7551"/>
    <n v="0"/>
    <s v="Y"/>
    <x v="1"/>
    <n v="16"/>
    <x v="4"/>
    <n v="4"/>
    <n v="80"/>
    <n v="0"/>
    <n v="3"/>
    <n v="5"/>
    <n v="3"/>
    <n v="2"/>
    <n v="2"/>
    <d v="2026-02-13T00:00:00"/>
    <x v="27"/>
    <s v="2026"/>
    <x v="1"/>
    <n v="23"/>
    <x v="404"/>
    <n v="4"/>
    <n v="0"/>
  </r>
  <r>
    <s v="RM395"/>
    <n v="31"/>
    <x v="1"/>
    <x v="1"/>
    <x v="0"/>
    <n v="480"/>
    <x v="0"/>
    <n v="7"/>
    <n v="2"/>
    <x v="1"/>
    <n v="1"/>
    <n v="524"/>
    <n v="2"/>
    <x v="1"/>
    <n v="31"/>
    <n v="3"/>
    <x v="1"/>
    <x v="4"/>
    <n v="1"/>
    <x v="2"/>
    <n v="4306"/>
    <s v="Upto 5k"/>
    <n v="4156"/>
    <n v="1"/>
    <s v="Y"/>
    <x v="0"/>
    <n v="12"/>
    <x v="4"/>
    <n v="2"/>
    <n v="80"/>
    <n v="1"/>
    <n v="13"/>
    <n v="5"/>
    <n v="1"/>
    <n v="3"/>
    <n v="12"/>
    <d v="2026-02-14T00:00:00"/>
    <x v="9"/>
    <s v="2026"/>
    <x v="1"/>
    <n v="31"/>
    <x v="405"/>
    <n v="12"/>
    <n v="11"/>
  </r>
  <r>
    <s v="RM400"/>
    <n v="31"/>
    <x v="1"/>
    <x v="1"/>
    <x v="0"/>
    <n v="329"/>
    <x v="0"/>
    <n v="1"/>
    <n v="2"/>
    <x v="0"/>
    <n v="1"/>
    <n v="530"/>
    <n v="4"/>
    <x v="0"/>
    <n v="98"/>
    <n v="2"/>
    <x v="0"/>
    <x v="0"/>
    <n v="1"/>
    <x v="2"/>
    <n v="2218"/>
    <s v="Upto 5k"/>
    <n v="16193"/>
    <n v="1"/>
    <s v="Y"/>
    <x v="0"/>
    <n v="12"/>
    <x v="4"/>
    <n v="3"/>
    <n v="80"/>
    <n v="1"/>
    <n v="4"/>
    <n v="3"/>
    <n v="3"/>
    <n v="3"/>
    <n v="2"/>
    <d v="2026-02-15T00:00:00"/>
    <x v="11"/>
    <s v="2026"/>
    <x v="1"/>
    <n v="29"/>
    <x v="406"/>
    <n v="5"/>
    <n v="3"/>
  </r>
  <r>
    <s v="RM435"/>
    <n v="31"/>
    <x v="1"/>
    <x v="1"/>
    <x v="0"/>
    <n v="1274"/>
    <x v="0"/>
    <n v="9"/>
    <n v="1"/>
    <x v="0"/>
    <n v="1"/>
    <n v="581"/>
    <n v="3"/>
    <x v="0"/>
    <n v="33"/>
    <n v="3"/>
    <x v="2"/>
    <x v="4"/>
    <n v="2"/>
    <x v="1"/>
    <n v="10648"/>
    <s v="10k-15k"/>
    <n v="14394"/>
    <n v="1"/>
    <s v="Y"/>
    <x v="0"/>
    <n v="25"/>
    <x v="2"/>
    <n v="4"/>
    <n v="80"/>
    <n v="1"/>
    <n v="13"/>
    <n v="6"/>
    <n v="4"/>
    <n v="0"/>
    <n v="8"/>
    <d v="2026-02-16T00:00:00"/>
    <x v="29"/>
    <s v="2026"/>
    <x v="1"/>
    <n v="7"/>
    <x v="407"/>
    <n v="2"/>
    <n v="2"/>
  </r>
  <r>
    <s v="RM440"/>
    <n v="31"/>
    <x v="1"/>
    <x v="0"/>
    <x v="1"/>
    <n v="534"/>
    <x v="0"/>
    <n v="20"/>
    <n v="3"/>
    <x v="0"/>
    <n v="1"/>
    <n v="587"/>
    <n v="1"/>
    <x v="0"/>
    <n v="66"/>
    <n v="3"/>
    <x v="2"/>
    <x v="6"/>
    <n v="3"/>
    <x v="2"/>
    <n v="9824"/>
    <s v="5k-10k"/>
    <n v="22908"/>
    <n v="3"/>
    <s v="Y"/>
    <x v="0"/>
    <n v="12"/>
    <x v="1"/>
    <n v="1"/>
    <n v="80"/>
    <n v="0"/>
    <n v="12"/>
    <n v="2"/>
    <n v="3"/>
    <n v="0"/>
    <n v="0"/>
    <d v="2026-02-17T00:00:00"/>
    <x v="2"/>
    <s v="2026"/>
    <x v="1"/>
    <n v="2"/>
    <x v="408"/>
    <n v="0"/>
    <n v="0"/>
  </r>
  <r>
    <s v="RM451"/>
    <n v="31"/>
    <x v="1"/>
    <x v="0"/>
    <x v="0"/>
    <n v="828"/>
    <x v="1"/>
    <n v="2"/>
    <n v="1"/>
    <x v="0"/>
    <n v="1"/>
    <n v="604"/>
    <n v="2"/>
    <x v="0"/>
    <n v="77"/>
    <n v="3"/>
    <x v="1"/>
    <x v="5"/>
    <n v="4"/>
    <x v="0"/>
    <n v="6582"/>
    <s v="5k-10k"/>
    <n v="8346"/>
    <n v="4"/>
    <s v="Y"/>
    <x v="1"/>
    <n v="13"/>
    <x v="1"/>
    <n v="3"/>
    <n v="80"/>
    <n v="0"/>
    <n v="10"/>
    <n v="2"/>
    <n v="4"/>
    <n v="0"/>
    <n v="5"/>
    <d v="2026-02-18T00:00:00"/>
    <x v="29"/>
    <s v="2026"/>
    <x v="1"/>
    <n v="38"/>
    <x v="409"/>
    <n v="18"/>
    <n v="7"/>
  </r>
  <r>
    <s v="RM457"/>
    <n v="31"/>
    <x v="1"/>
    <x v="1"/>
    <x v="0"/>
    <n v="688"/>
    <x v="1"/>
    <n v="7"/>
    <n v="3"/>
    <x v="0"/>
    <n v="1"/>
    <n v="613"/>
    <n v="3"/>
    <x v="0"/>
    <n v="44"/>
    <n v="2"/>
    <x v="2"/>
    <x v="8"/>
    <n v="4"/>
    <x v="1"/>
    <n v="11557"/>
    <s v="10k-15k"/>
    <n v="25291"/>
    <n v="9"/>
    <s v="Y"/>
    <x v="0"/>
    <n v="21"/>
    <x v="2"/>
    <n v="3"/>
    <n v="80"/>
    <n v="1"/>
    <n v="10"/>
    <n v="3"/>
    <n v="2"/>
    <n v="0"/>
    <n v="1"/>
    <d v="2026-02-19T00:00:00"/>
    <x v="17"/>
    <s v="2026"/>
    <x v="1"/>
    <n v="30"/>
    <x v="410"/>
    <n v="20"/>
    <n v="6"/>
  </r>
  <r>
    <s v="RM483"/>
    <n v="31"/>
    <x v="1"/>
    <x v="0"/>
    <x v="0"/>
    <n v="1365"/>
    <x v="1"/>
    <n v="13"/>
    <n v="4"/>
    <x v="1"/>
    <n v="1"/>
    <n v="650"/>
    <n v="2"/>
    <x v="0"/>
    <n v="46"/>
    <n v="3"/>
    <x v="1"/>
    <x v="5"/>
    <n v="1"/>
    <x v="1"/>
    <n v="4233"/>
    <s v="Upto 5k"/>
    <n v="11512"/>
    <n v="2"/>
    <s v="Y"/>
    <x v="0"/>
    <n v="17"/>
    <x v="1"/>
    <n v="3"/>
    <n v="80"/>
    <n v="0"/>
    <n v="9"/>
    <n v="2"/>
    <n v="1"/>
    <n v="1"/>
    <n v="2"/>
    <d v="2026-02-20T00:00:00"/>
    <x v="29"/>
    <s v="2026"/>
    <x v="1"/>
    <n v="10"/>
    <x v="411"/>
    <n v="0"/>
    <n v="0"/>
  </r>
  <r>
    <s v="RM485"/>
    <n v="31"/>
    <x v="1"/>
    <x v="1"/>
    <x v="0"/>
    <n v="525"/>
    <x v="1"/>
    <n v="6"/>
    <n v="4"/>
    <x v="1"/>
    <n v="1"/>
    <n v="653"/>
    <n v="1"/>
    <x v="0"/>
    <n v="66"/>
    <n v="4"/>
    <x v="1"/>
    <x v="5"/>
    <n v="4"/>
    <x v="1"/>
    <n v="5460"/>
    <s v="5k-10k"/>
    <n v="6219"/>
    <n v="4"/>
    <s v="Y"/>
    <x v="0"/>
    <n v="22"/>
    <x v="2"/>
    <n v="4"/>
    <n v="80"/>
    <n v="2"/>
    <n v="13"/>
    <n v="4"/>
    <n v="4"/>
    <n v="5"/>
    <n v="7"/>
    <d v="2026-02-21T00:00:00"/>
    <x v="21"/>
    <s v="2026"/>
    <x v="1"/>
    <n v="14"/>
    <x v="412"/>
    <n v="10"/>
    <n v="2"/>
  </r>
  <r>
    <s v="RM645"/>
    <n v="31"/>
    <x v="1"/>
    <x v="0"/>
    <x v="0"/>
    <n v="1222"/>
    <x v="0"/>
    <n v="11"/>
    <n v="4"/>
    <x v="0"/>
    <n v="1"/>
    <n v="895"/>
    <n v="4"/>
    <x v="0"/>
    <n v="48"/>
    <n v="3"/>
    <x v="0"/>
    <x v="2"/>
    <n v="4"/>
    <x v="2"/>
    <n v="2356"/>
    <s v="Upto 5k"/>
    <n v="14871"/>
    <n v="3"/>
    <s v="Y"/>
    <x v="1"/>
    <n v="19"/>
    <x v="1"/>
    <n v="2"/>
    <n v="80"/>
    <n v="1"/>
    <n v="8"/>
    <n v="2"/>
    <n v="3"/>
    <n v="0"/>
    <n v="2"/>
    <d v="2026-02-22T00:00:00"/>
    <x v="33"/>
    <s v="2026"/>
    <x v="1"/>
    <n v="0"/>
    <x v="413"/>
    <n v="0"/>
    <n v="0"/>
  </r>
  <r>
    <s v="RM676"/>
    <n v="31"/>
    <x v="1"/>
    <x v="1"/>
    <x v="0"/>
    <n v="154"/>
    <x v="1"/>
    <n v="7"/>
    <n v="4"/>
    <x v="0"/>
    <n v="1"/>
    <n v="941"/>
    <n v="2"/>
    <x v="0"/>
    <n v="41"/>
    <n v="2"/>
    <x v="0"/>
    <x v="1"/>
    <n v="3"/>
    <x v="2"/>
    <n v="2329"/>
    <s v="Upto 5k"/>
    <n v="11737"/>
    <n v="3"/>
    <s v="Y"/>
    <x v="0"/>
    <n v="15"/>
    <x v="1"/>
    <n v="2"/>
    <n v="80"/>
    <n v="0"/>
    <n v="13"/>
    <n v="2"/>
    <n v="4"/>
    <n v="5"/>
    <n v="2"/>
    <d v="2026-02-23T00:00:00"/>
    <x v="9"/>
    <s v="2026"/>
    <x v="1"/>
    <n v="11"/>
    <x v="414"/>
    <n v="10"/>
    <n v="6"/>
  </r>
  <r>
    <s v="RM680"/>
    <n v="31"/>
    <x v="1"/>
    <x v="1"/>
    <x v="2"/>
    <n v="1188"/>
    <x v="1"/>
    <n v="20"/>
    <n v="2"/>
    <x v="2"/>
    <n v="1"/>
    <n v="947"/>
    <n v="4"/>
    <x v="1"/>
    <n v="45"/>
    <n v="3"/>
    <x v="1"/>
    <x v="5"/>
    <n v="3"/>
    <x v="2"/>
    <n v="6932"/>
    <s v="5k-10k"/>
    <n v="24406"/>
    <n v="1"/>
    <s v="Y"/>
    <x v="0"/>
    <n v="13"/>
    <x v="1"/>
    <n v="4"/>
    <n v="80"/>
    <n v="1"/>
    <n v="9"/>
    <n v="2"/>
    <n v="2"/>
    <n v="0"/>
    <n v="0"/>
    <d v="2026-02-24T00:00:00"/>
    <x v="8"/>
    <s v="2026"/>
    <x v="1"/>
    <n v="6"/>
    <x v="415"/>
    <n v="4"/>
    <n v="1"/>
  </r>
  <r>
    <s v="RM691"/>
    <n v="31"/>
    <x v="1"/>
    <x v="0"/>
    <x v="0"/>
    <n v="616"/>
    <x v="0"/>
    <n v="12"/>
    <n v="3"/>
    <x v="1"/>
    <n v="1"/>
    <n v="961"/>
    <n v="4"/>
    <x v="1"/>
    <n v="41"/>
    <n v="3"/>
    <x v="1"/>
    <x v="6"/>
    <n v="4"/>
    <x v="2"/>
    <n v="5855"/>
    <s v="5k-10k"/>
    <n v="17369"/>
    <n v="0"/>
    <s v="Y"/>
    <x v="1"/>
    <n v="11"/>
    <x v="1"/>
    <n v="3"/>
    <n v="80"/>
    <n v="2"/>
    <n v="10"/>
    <n v="2"/>
    <n v="1"/>
    <n v="8"/>
    <n v="5"/>
    <d v="2026-02-25T00:00:00"/>
    <x v="1"/>
    <s v="2026"/>
    <x v="1"/>
    <n v="34"/>
    <x v="416"/>
    <n v="22"/>
    <n v="3"/>
  </r>
  <r>
    <s v="RM710"/>
    <n v="31"/>
    <x v="1"/>
    <x v="0"/>
    <x v="2"/>
    <n v="335"/>
    <x v="0"/>
    <n v="9"/>
    <n v="2"/>
    <x v="1"/>
    <n v="1"/>
    <n v="991"/>
    <n v="3"/>
    <x v="0"/>
    <n v="46"/>
    <n v="2"/>
    <x v="0"/>
    <x v="2"/>
    <n v="1"/>
    <x v="0"/>
    <n v="2321"/>
    <s v="Upto 5k"/>
    <n v="10322"/>
    <n v="0"/>
    <s v="Y"/>
    <x v="1"/>
    <n v="22"/>
    <x v="2"/>
    <n v="1"/>
    <n v="80"/>
    <n v="0"/>
    <n v="4"/>
    <n v="0"/>
    <n v="3"/>
    <n v="1"/>
    <n v="2"/>
    <d v="2026-02-26T00:00:00"/>
    <x v="25"/>
    <s v="2026"/>
    <x v="1"/>
    <n v="0"/>
    <x v="417"/>
    <n v="0"/>
    <n v="0"/>
  </r>
  <r>
    <s v="RM727"/>
    <n v="31"/>
    <x v="1"/>
    <x v="1"/>
    <x v="1"/>
    <n v="853"/>
    <x v="0"/>
    <n v="1"/>
    <n v="1"/>
    <x v="0"/>
    <n v="1"/>
    <n v="1011"/>
    <n v="3"/>
    <x v="1"/>
    <n v="96"/>
    <n v="3"/>
    <x v="1"/>
    <x v="4"/>
    <n v="1"/>
    <x v="2"/>
    <n v="4148"/>
    <s v="Upto 5k"/>
    <n v="11275"/>
    <n v="1"/>
    <s v="Y"/>
    <x v="0"/>
    <n v="12"/>
    <x v="1"/>
    <n v="3"/>
    <n v="80"/>
    <n v="1"/>
    <n v="4"/>
    <n v="1"/>
    <n v="3"/>
    <n v="0"/>
    <n v="3"/>
    <d v="2026-02-27T00:00:00"/>
    <x v="25"/>
    <s v="2026"/>
    <x v="1"/>
    <n v="0"/>
    <x v="418"/>
    <n v="0"/>
    <n v="0"/>
  </r>
  <r>
    <s v="RM819"/>
    <n v="31"/>
    <x v="1"/>
    <x v="1"/>
    <x v="1"/>
    <n v="793"/>
    <x v="1"/>
    <n v="20"/>
    <n v="3"/>
    <x v="0"/>
    <n v="1"/>
    <n v="1135"/>
    <n v="3"/>
    <x v="0"/>
    <n v="67"/>
    <n v="4"/>
    <x v="0"/>
    <x v="1"/>
    <n v="4"/>
    <x v="2"/>
    <n v="2791"/>
    <s v="Upto 5k"/>
    <n v="21981"/>
    <n v="0"/>
    <s v="Y"/>
    <x v="0"/>
    <n v="12"/>
    <x v="1"/>
    <n v="1"/>
    <n v="80"/>
    <n v="1"/>
    <n v="3"/>
    <n v="4"/>
    <n v="3"/>
    <n v="2"/>
    <n v="2"/>
    <d v="2026-02-28T00:00:00"/>
    <x v="28"/>
    <s v="2026"/>
    <x v="1"/>
    <n v="22"/>
    <x v="419"/>
    <n v="4"/>
    <n v="4"/>
  </r>
  <r>
    <s v="RM832"/>
    <n v="31"/>
    <x v="1"/>
    <x v="0"/>
    <x v="1"/>
    <n v="874"/>
    <x v="0"/>
    <n v="15"/>
    <n v="3"/>
    <x v="1"/>
    <n v="1"/>
    <n v="1160"/>
    <n v="3"/>
    <x v="0"/>
    <n v="72"/>
    <n v="3"/>
    <x v="0"/>
    <x v="0"/>
    <n v="3"/>
    <x v="2"/>
    <n v="2610"/>
    <s v="Upto 5k"/>
    <n v="6233"/>
    <n v="1"/>
    <s v="Y"/>
    <x v="0"/>
    <n v="12"/>
    <x v="1"/>
    <n v="3"/>
    <n v="80"/>
    <n v="1"/>
    <n v="2"/>
    <n v="5"/>
    <n v="2"/>
    <n v="2"/>
    <n v="2"/>
    <d v="2026-03-01T00:00:00"/>
    <x v="16"/>
    <s v="2026"/>
    <x v="2"/>
    <n v="7"/>
    <x v="420"/>
    <n v="6"/>
    <n v="0"/>
  </r>
  <r>
    <s v="RM896"/>
    <n v="31"/>
    <x v="1"/>
    <x v="0"/>
    <x v="0"/>
    <n v="1332"/>
    <x v="0"/>
    <n v="11"/>
    <n v="2"/>
    <x v="1"/>
    <n v="1"/>
    <n v="1251"/>
    <n v="3"/>
    <x v="0"/>
    <n v="80"/>
    <n v="3"/>
    <x v="1"/>
    <x v="6"/>
    <n v="1"/>
    <x v="2"/>
    <n v="6833"/>
    <s v="5k-10k"/>
    <n v="17089"/>
    <n v="1"/>
    <s v="Y"/>
    <x v="1"/>
    <n v="12"/>
    <x v="1"/>
    <n v="4"/>
    <n v="80"/>
    <n v="0"/>
    <n v="6"/>
    <n v="2"/>
    <n v="2"/>
    <n v="0"/>
    <n v="1"/>
    <d v="2026-03-02T00:00:00"/>
    <x v="40"/>
    <s v="2026"/>
    <x v="2"/>
    <n v="22"/>
    <x v="421"/>
    <n v="18"/>
    <n v="9"/>
  </r>
  <r>
    <s v="RM897"/>
    <n v="31"/>
    <x v="1"/>
    <x v="1"/>
    <x v="0"/>
    <n v="1062"/>
    <x v="0"/>
    <n v="24"/>
    <n v="3"/>
    <x v="1"/>
    <n v="1"/>
    <n v="1252"/>
    <n v="3"/>
    <x v="1"/>
    <n v="96"/>
    <n v="2"/>
    <x v="1"/>
    <x v="6"/>
    <n v="1"/>
    <x v="0"/>
    <n v="6812"/>
    <s v="5k-10k"/>
    <n v="17198"/>
    <n v="1"/>
    <s v="Y"/>
    <x v="0"/>
    <n v="19"/>
    <x v="1"/>
    <n v="2"/>
    <n v="80"/>
    <n v="0"/>
    <n v="10"/>
    <n v="2"/>
    <n v="3"/>
    <n v="1"/>
    <n v="8"/>
    <d v="2026-03-03T00:00:00"/>
    <x v="41"/>
    <s v="2026"/>
    <x v="2"/>
    <n v="9"/>
    <x v="422"/>
    <n v="2"/>
    <n v="0"/>
  </r>
  <r>
    <s v="RM951"/>
    <n v="31"/>
    <x v="1"/>
    <x v="0"/>
    <x v="2"/>
    <n v="587"/>
    <x v="1"/>
    <n v="2"/>
    <n v="4"/>
    <x v="0"/>
    <n v="1"/>
    <n v="1324"/>
    <n v="4"/>
    <x v="1"/>
    <n v="57"/>
    <n v="3"/>
    <x v="2"/>
    <x v="5"/>
    <n v="3"/>
    <x v="1"/>
    <n v="9852"/>
    <s v="5k-10k"/>
    <n v="8935"/>
    <n v="1"/>
    <s v="Y"/>
    <x v="1"/>
    <n v="19"/>
    <x v="1"/>
    <n v="1"/>
    <n v="80"/>
    <n v="1"/>
    <n v="10"/>
    <n v="5"/>
    <n v="2"/>
    <n v="9"/>
    <n v="6"/>
    <d v="2026-03-04T00:00:00"/>
    <x v="0"/>
    <s v="2026"/>
    <x v="2"/>
    <n v="5"/>
    <x v="423"/>
    <n v="2"/>
    <n v="1"/>
  </r>
  <r>
    <s v="RM953"/>
    <n v="31"/>
    <x v="1"/>
    <x v="0"/>
    <x v="1"/>
    <n v="1060"/>
    <x v="1"/>
    <n v="1"/>
    <n v="3"/>
    <x v="0"/>
    <n v="1"/>
    <n v="1331"/>
    <n v="4"/>
    <x v="1"/>
    <n v="54"/>
    <n v="3"/>
    <x v="0"/>
    <x v="1"/>
    <n v="2"/>
    <x v="0"/>
    <n v="2302"/>
    <s v="Upto 5k"/>
    <n v="8319"/>
    <n v="1"/>
    <s v="Y"/>
    <x v="1"/>
    <n v="11"/>
    <x v="1"/>
    <n v="1"/>
    <n v="80"/>
    <n v="0"/>
    <n v="3"/>
    <n v="2"/>
    <n v="4"/>
    <n v="2"/>
    <n v="2"/>
    <d v="2026-03-05T00:00:00"/>
    <x v="38"/>
    <s v="2026"/>
    <x v="2"/>
    <n v="0"/>
    <x v="424"/>
    <n v="0"/>
    <n v="0"/>
  </r>
  <r>
    <s v="RM981"/>
    <n v="31"/>
    <x v="1"/>
    <x v="0"/>
    <x v="1"/>
    <n v="703"/>
    <x v="1"/>
    <n v="2"/>
    <n v="3"/>
    <x v="0"/>
    <n v="1"/>
    <n v="1379"/>
    <n v="3"/>
    <x v="1"/>
    <n v="90"/>
    <n v="2"/>
    <x v="0"/>
    <x v="1"/>
    <n v="4"/>
    <x v="0"/>
    <n v="2785"/>
    <s v="Upto 5k"/>
    <n v="11882"/>
    <n v="7"/>
    <s v="Y"/>
    <x v="0"/>
    <n v="14"/>
    <x v="1"/>
    <n v="3"/>
    <n v="80"/>
    <n v="0"/>
    <n v="3"/>
    <n v="3"/>
    <n v="4"/>
    <n v="0"/>
    <n v="0"/>
    <d v="2026-03-06T00:00:00"/>
    <x v="22"/>
    <s v="2026"/>
    <x v="2"/>
    <n v="24"/>
    <x v="425"/>
    <n v="5"/>
    <n v="2"/>
  </r>
  <r>
    <s v="RM986"/>
    <n v="31"/>
    <x v="1"/>
    <x v="0"/>
    <x v="0"/>
    <n v="330"/>
    <x v="0"/>
    <n v="22"/>
    <n v="4"/>
    <x v="1"/>
    <n v="1"/>
    <n v="1389"/>
    <n v="4"/>
    <x v="0"/>
    <n v="98"/>
    <n v="3"/>
    <x v="1"/>
    <x v="4"/>
    <n v="3"/>
    <x v="2"/>
    <n v="6179"/>
    <s v="5k-10k"/>
    <n v="21057"/>
    <n v="1"/>
    <s v="Y"/>
    <x v="1"/>
    <n v="15"/>
    <x v="1"/>
    <n v="4"/>
    <n v="80"/>
    <n v="2"/>
    <n v="10"/>
    <n v="3"/>
    <n v="2"/>
    <n v="6"/>
    <n v="7"/>
    <d v="2026-03-07T00:00:00"/>
    <x v="5"/>
    <s v="2026"/>
    <x v="2"/>
    <n v="28"/>
    <x v="426"/>
    <n v="19"/>
    <n v="15"/>
  </r>
  <r>
    <s v="RM1013"/>
    <n v="31"/>
    <x v="1"/>
    <x v="0"/>
    <x v="1"/>
    <n v="667"/>
    <x v="1"/>
    <n v="1"/>
    <n v="4"/>
    <x v="0"/>
    <n v="1"/>
    <n v="1427"/>
    <n v="2"/>
    <x v="1"/>
    <n v="50"/>
    <n v="1"/>
    <x v="0"/>
    <x v="1"/>
    <n v="3"/>
    <x v="0"/>
    <n v="1359"/>
    <s v="Upto 5k"/>
    <n v="16154"/>
    <n v="1"/>
    <s v="Y"/>
    <x v="0"/>
    <n v="12"/>
    <x v="1"/>
    <n v="2"/>
    <n v="80"/>
    <n v="0"/>
    <n v="1"/>
    <n v="3"/>
    <n v="3"/>
    <n v="0"/>
    <n v="0"/>
    <d v="2026-03-08T00:00:00"/>
    <x v="34"/>
    <s v="2026"/>
    <x v="2"/>
    <n v="32"/>
    <x v="427"/>
    <n v="28"/>
    <n v="4"/>
  </r>
  <r>
    <s v="RM1015"/>
    <n v="31"/>
    <x v="1"/>
    <x v="1"/>
    <x v="0"/>
    <n v="182"/>
    <x v="0"/>
    <n v="8"/>
    <n v="5"/>
    <x v="0"/>
    <n v="1"/>
    <n v="1430"/>
    <n v="1"/>
    <x v="1"/>
    <n v="93"/>
    <n v="3"/>
    <x v="3"/>
    <x v="7"/>
    <n v="2"/>
    <x v="0"/>
    <n v="16422"/>
    <s v="15k+"/>
    <n v="8847"/>
    <n v="3"/>
    <s v="Y"/>
    <x v="0"/>
    <n v="11"/>
    <x v="1"/>
    <n v="3"/>
    <n v="80"/>
    <n v="0"/>
    <n v="9"/>
    <n v="3"/>
    <n v="4"/>
    <n v="1"/>
    <n v="0"/>
    <d v="2026-03-09T00:00:00"/>
    <x v="4"/>
    <s v="2026"/>
    <x v="2"/>
    <n v="5"/>
    <x v="428"/>
    <n v="5"/>
    <n v="3"/>
  </r>
  <r>
    <s v="RM1017"/>
    <n v="31"/>
    <x v="1"/>
    <x v="0"/>
    <x v="0"/>
    <n v="202"/>
    <x v="0"/>
    <n v="8"/>
    <n v="3"/>
    <x v="0"/>
    <n v="1"/>
    <n v="1433"/>
    <n v="1"/>
    <x v="1"/>
    <n v="34"/>
    <n v="2"/>
    <x v="0"/>
    <x v="2"/>
    <n v="2"/>
    <x v="0"/>
    <n v="1261"/>
    <s v="Upto 5k"/>
    <n v="22262"/>
    <n v="1"/>
    <s v="Y"/>
    <x v="0"/>
    <n v="12"/>
    <x v="1"/>
    <n v="3"/>
    <n v="80"/>
    <n v="0"/>
    <n v="1"/>
    <n v="3"/>
    <n v="4"/>
    <n v="0"/>
    <n v="0"/>
    <d v="2026-03-10T00:00:00"/>
    <x v="22"/>
    <s v="2026"/>
    <x v="2"/>
    <n v="31"/>
    <x v="429"/>
    <n v="25"/>
    <n v="4"/>
  </r>
  <r>
    <s v="RM1031"/>
    <n v="31"/>
    <x v="1"/>
    <x v="1"/>
    <x v="0"/>
    <n v="326"/>
    <x v="1"/>
    <n v="8"/>
    <n v="2"/>
    <x v="0"/>
    <n v="1"/>
    <n v="1453"/>
    <n v="1"/>
    <x v="0"/>
    <n v="31"/>
    <n v="3"/>
    <x v="2"/>
    <x v="5"/>
    <n v="4"/>
    <x v="1"/>
    <n v="10793"/>
    <s v="10k-15k"/>
    <n v="8386"/>
    <n v="1"/>
    <s v="Y"/>
    <x v="0"/>
    <n v="18"/>
    <x v="1"/>
    <n v="1"/>
    <n v="80"/>
    <n v="1"/>
    <n v="13"/>
    <n v="5"/>
    <n v="3"/>
    <n v="9"/>
    <n v="9"/>
    <d v="2026-03-11T00:00:00"/>
    <x v="23"/>
    <s v="2026"/>
    <x v="2"/>
    <n v="9"/>
    <x v="430"/>
    <n v="4"/>
    <n v="3"/>
  </r>
  <r>
    <s v="RM1034"/>
    <n v="31"/>
    <x v="1"/>
    <x v="0"/>
    <x v="1"/>
    <n v="1445"/>
    <x v="0"/>
    <n v="1"/>
    <n v="5"/>
    <x v="0"/>
    <n v="1"/>
    <n v="1459"/>
    <n v="3"/>
    <x v="1"/>
    <n v="100"/>
    <n v="4"/>
    <x v="2"/>
    <x v="4"/>
    <n v="2"/>
    <x v="0"/>
    <n v="7446"/>
    <s v="5k-10k"/>
    <n v="8931"/>
    <n v="1"/>
    <s v="Y"/>
    <x v="0"/>
    <n v="11"/>
    <x v="1"/>
    <n v="1"/>
    <n v="80"/>
    <n v="0"/>
    <n v="10"/>
    <n v="2"/>
    <n v="3"/>
    <n v="4"/>
    <n v="7"/>
    <d v="2026-03-12T00:00:00"/>
    <x v="1"/>
    <s v="2026"/>
    <x v="2"/>
    <n v="9"/>
    <x v="431"/>
    <n v="3"/>
    <n v="0"/>
  </r>
  <r>
    <s v="RM1036"/>
    <n v="31"/>
    <x v="1"/>
    <x v="1"/>
    <x v="0"/>
    <n v="1398"/>
    <x v="3"/>
    <n v="8"/>
    <n v="2"/>
    <x v="1"/>
    <n v="1"/>
    <n v="1461"/>
    <n v="4"/>
    <x v="1"/>
    <n v="96"/>
    <n v="4"/>
    <x v="0"/>
    <x v="3"/>
    <n v="2"/>
    <x v="0"/>
    <n v="2109"/>
    <s v="Upto 5k"/>
    <n v="24609"/>
    <n v="9"/>
    <s v="Y"/>
    <x v="0"/>
    <n v="18"/>
    <x v="1"/>
    <n v="4"/>
    <n v="80"/>
    <n v="0"/>
    <n v="8"/>
    <n v="3"/>
    <n v="3"/>
    <n v="0"/>
    <n v="2"/>
    <d v="2026-03-13T00:00:00"/>
    <x v="31"/>
    <s v="2026"/>
    <x v="2"/>
    <n v="3"/>
    <x v="432"/>
    <n v="0"/>
    <n v="0"/>
  </r>
  <r>
    <s v="RM1037"/>
    <n v="31"/>
    <x v="1"/>
    <x v="0"/>
    <x v="1"/>
    <n v="523"/>
    <x v="0"/>
    <n v="2"/>
    <n v="3"/>
    <x v="0"/>
    <n v="1"/>
    <n v="1464"/>
    <n v="2"/>
    <x v="0"/>
    <n v="94"/>
    <n v="3"/>
    <x v="0"/>
    <x v="0"/>
    <n v="4"/>
    <x v="2"/>
    <n v="3722"/>
    <s v="Upto 5k"/>
    <n v="21081"/>
    <n v="6"/>
    <s v="Y"/>
    <x v="1"/>
    <n v="13"/>
    <x v="1"/>
    <n v="3"/>
    <n v="80"/>
    <n v="1"/>
    <n v="7"/>
    <n v="2"/>
    <n v="1"/>
    <n v="2"/>
    <n v="2"/>
    <d v="2026-03-14T00:00:00"/>
    <x v="22"/>
    <s v="2026"/>
    <x v="2"/>
    <n v="23"/>
    <x v="433"/>
    <n v="10"/>
    <n v="4"/>
  </r>
  <r>
    <s v="RM1086"/>
    <n v="31"/>
    <x v="1"/>
    <x v="0"/>
    <x v="1"/>
    <n v="561"/>
    <x v="0"/>
    <n v="3"/>
    <n v="3"/>
    <x v="0"/>
    <n v="1"/>
    <n v="1537"/>
    <n v="4"/>
    <x v="1"/>
    <n v="33"/>
    <n v="3"/>
    <x v="0"/>
    <x v="2"/>
    <n v="3"/>
    <x v="0"/>
    <n v="4084"/>
    <s v="Upto 5k"/>
    <n v="4156"/>
    <n v="1"/>
    <s v="Y"/>
    <x v="0"/>
    <n v="12"/>
    <x v="1"/>
    <n v="1"/>
    <n v="80"/>
    <n v="0"/>
    <n v="7"/>
    <n v="2"/>
    <n v="1"/>
    <n v="7"/>
    <n v="7"/>
    <d v="2026-03-15T00:00:00"/>
    <x v="35"/>
    <s v="2026"/>
    <x v="2"/>
    <n v="12"/>
    <x v="434"/>
    <n v="3"/>
    <n v="3"/>
  </r>
  <r>
    <s v="RM1145"/>
    <n v="31"/>
    <x v="1"/>
    <x v="1"/>
    <x v="1"/>
    <n v="715"/>
    <x v="1"/>
    <n v="2"/>
    <n v="4"/>
    <x v="4"/>
    <n v="1"/>
    <n v="1613"/>
    <n v="4"/>
    <x v="0"/>
    <n v="54"/>
    <n v="3"/>
    <x v="1"/>
    <x v="5"/>
    <n v="1"/>
    <x v="0"/>
    <n v="5332"/>
    <s v="5k-10k"/>
    <n v="21602"/>
    <n v="7"/>
    <s v="Y"/>
    <x v="0"/>
    <n v="13"/>
    <x v="1"/>
    <n v="4"/>
    <n v="80"/>
    <n v="0"/>
    <n v="10"/>
    <n v="3"/>
    <n v="3"/>
    <n v="0"/>
    <n v="3"/>
    <d v="2026-03-16T00:00:00"/>
    <x v="28"/>
    <s v="2026"/>
    <x v="2"/>
    <n v="2"/>
    <x v="435"/>
    <n v="1"/>
    <n v="1"/>
  </r>
  <r>
    <s v="RM1192"/>
    <n v="31"/>
    <x v="1"/>
    <x v="1"/>
    <x v="0"/>
    <n v="1112"/>
    <x v="1"/>
    <n v="5"/>
    <n v="4"/>
    <x v="0"/>
    <n v="1"/>
    <n v="1673"/>
    <n v="1"/>
    <x v="1"/>
    <n v="67"/>
    <n v="3"/>
    <x v="1"/>
    <x v="5"/>
    <n v="4"/>
    <x v="2"/>
    <n v="5476"/>
    <s v="5k-10k"/>
    <n v="22589"/>
    <n v="1"/>
    <s v="Y"/>
    <x v="0"/>
    <n v="11"/>
    <x v="1"/>
    <n v="1"/>
    <n v="80"/>
    <n v="2"/>
    <n v="10"/>
    <n v="2"/>
    <n v="3"/>
    <n v="0"/>
    <n v="2"/>
    <d v="2026-03-17T00:00:00"/>
    <x v="37"/>
    <s v="2026"/>
    <x v="2"/>
    <n v="6"/>
    <x v="436"/>
    <n v="1"/>
    <n v="0"/>
  </r>
  <r>
    <s v="RM1228"/>
    <n v="31"/>
    <x v="1"/>
    <x v="1"/>
    <x v="0"/>
    <n v="741"/>
    <x v="0"/>
    <n v="2"/>
    <n v="4"/>
    <x v="0"/>
    <n v="1"/>
    <n v="1721"/>
    <n v="2"/>
    <x v="0"/>
    <n v="69"/>
    <n v="3"/>
    <x v="0"/>
    <x v="0"/>
    <n v="3"/>
    <x v="2"/>
    <n v="3477"/>
    <s v="Upto 5k"/>
    <n v="18103"/>
    <n v="1"/>
    <s v="Y"/>
    <x v="0"/>
    <n v="14"/>
    <x v="1"/>
    <n v="4"/>
    <n v="80"/>
    <n v="1"/>
    <n v="6"/>
    <n v="2"/>
    <n v="4"/>
    <n v="0"/>
    <n v="3"/>
    <d v="2026-03-18T00:00:00"/>
    <x v="3"/>
    <s v="2026"/>
    <x v="2"/>
    <n v="9"/>
    <x v="437"/>
    <n v="0"/>
    <n v="0"/>
  </r>
  <r>
    <s v="RM1240"/>
    <n v="31"/>
    <x v="1"/>
    <x v="1"/>
    <x v="1"/>
    <n v="163"/>
    <x v="0"/>
    <n v="24"/>
    <n v="1"/>
    <x v="3"/>
    <n v="1"/>
    <n v="1736"/>
    <n v="4"/>
    <x v="1"/>
    <n v="30"/>
    <n v="3"/>
    <x v="1"/>
    <x v="4"/>
    <n v="4"/>
    <x v="0"/>
    <n v="5238"/>
    <s v="5k-10k"/>
    <n v="6670"/>
    <n v="2"/>
    <s v="Y"/>
    <x v="0"/>
    <n v="20"/>
    <x v="2"/>
    <n v="4"/>
    <n v="80"/>
    <n v="0"/>
    <n v="9"/>
    <n v="3"/>
    <n v="2"/>
    <n v="1"/>
    <n v="4"/>
    <d v="2026-03-19T00:00:00"/>
    <x v="31"/>
    <s v="2026"/>
    <x v="2"/>
    <n v="0"/>
    <x v="438"/>
    <n v="0"/>
    <n v="0"/>
  </r>
  <r>
    <s v="RM1248"/>
    <n v="31"/>
    <x v="1"/>
    <x v="1"/>
    <x v="0"/>
    <n v="1003"/>
    <x v="1"/>
    <n v="5"/>
    <n v="3"/>
    <x v="3"/>
    <n v="1"/>
    <n v="1749"/>
    <n v="1"/>
    <x v="0"/>
    <n v="51"/>
    <n v="3"/>
    <x v="1"/>
    <x v="5"/>
    <n v="3"/>
    <x v="2"/>
    <n v="8346"/>
    <s v="5k-10k"/>
    <n v="20943"/>
    <n v="1"/>
    <s v="Y"/>
    <x v="0"/>
    <n v="19"/>
    <x v="1"/>
    <n v="3"/>
    <n v="80"/>
    <n v="1"/>
    <n v="6"/>
    <n v="3"/>
    <n v="3"/>
    <n v="0"/>
    <n v="2"/>
    <d v="2026-03-20T00:00:00"/>
    <x v="15"/>
    <s v="2026"/>
    <x v="2"/>
    <n v="9"/>
    <x v="439"/>
    <n v="6"/>
    <n v="1"/>
  </r>
  <r>
    <s v="RM1258"/>
    <n v="31"/>
    <x v="1"/>
    <x v="0"/>
    <x v="0"/>
    <n v="1079"/>
    <x v="1"/>
    <n v="16"/>
    <n v="4"/>
    <x v="2"/>
    <n v="1"/>
    <n v="1761"/>
    <n v="1"/>
    <x v="0"/>
    <n v="70"/>
    <n v="3"/>
    <x v="2"/>
    <x v="5"/>
    <n v="3"/>
    <x v="2"/>
    <n v="8161"/>
    <s v="5k-10k"/>
    <n v="19002"/>
    <n v="2"/>
    <s v="Y"/>
    <x v="0"/>
    <n v="13"/>
    <x v="1"/>
    <n v="1"/>
    <n v="80"/>
    <n v="3"/>
    <n v="10"/>
    <n v="2"/>
    <n v="3"/>
    <n v="0"/>
    <n v="0"/>
    <d v="2026-03-21T00:00:00"/>
    <x v="33"/>
    <s v="2026"/>
    <x v="2"/>
    <n v="2"/>
    <x v="440"/>
    <n v="1"/>
    <n v="0"/>
  </r>
  <r>
    <s v="RM1275"/>
    <n v="31"/>
    <x v="1"/>
    <x v="1"/>
    <x v="0"/>
    <n v="196"/>
    <x v="1"/>
    <n v="29"/>
    <n v="4"/>
    <x v="2"/>
    <n v="1"/>
    <n v="1784"/>
    <n v="1"/>
    <x v="1"/>
    <n v="91"/>
    <n v="2"/>
    <x v="1"/>
    <x v="5"/>
    <n v="4"/>
    <x v="2"/>
    <n v="5468"/>
    <s v="5k-10k"/>
    <n v="13402"/>
    <n v="1"/>
    <s v="Y"/>
    <x v="0"/>
    <n v="14"/>
    <x v="1"/>
    <n v="1"/>
    <n v="80"/>
    <n v="2"/>
    <n v="13"/>
    <n v="3"/>
    <n v="3"/>
    <n v="5"/>
    <n v="7"/>
    <d v="2026-03-22T00:00:00"/>
    <x v="35"/>
    <s v="2026"/>
    <x v="2"/>
    <n v="2"/>
    <x v="441"/>
    <n v="0"/>
    <n v="0"/>
  </r>
  <r>
    <s v="RM1307"/>
    <n v="31"/>
    <x v="1"/>
    <x v="1"/>
    <x v="1"/>
    <n v="1125"/>
    <x v="1"/>
    <n v="7"/>
    <n v="4"/>
    <x v="2"/>
    <n v="1"/>
    <n v="1833"/>
    <n v="1"/>
    <x v="1"/>
    <n v="68"/>
    <n v="3"/>
    <x v="2"/>
    <x v="5"/>
    <n v="1"/>
    <x v="2"/>
    <n v="9637"/>
    <s v="5k-10k"/>
    <n v="8277"/>
    <n v="2"/>
    <s v="Y"/>
    <x v="0"/>
    <n v="14"/>
    <x v="1"/>
    <n v="4"/>
    <n v="80"/>
    <n v="2"/>
    <n v="9"/>
    <n v="3"/>
    <n v="3"/>
    <n v="2"/>
    <n v="2"/>
    <d v="2026-03-23T00:00:00"/>
    <x v="24"/>
    <s v="2026"/>
    <x v="2"/>
    <n v="3"/>
    <x v="442"/>
    <n v="0"/>
    <n v="0"/>
  </r>
  <r>
    <s v="RM1313"/>
    <n v="31"/>
    <x v="1"/>
    <x v="0"/>
    <x v="0"/>
    <n v="359"/>
    <x v="3"/>
    <n v="18"/>
    <n v="5"/>
    <x v="5"/>
    <n v="1"/>
    <n v="1842"/>
    <n v="4"/>
    <x v="0"/>
    <n v="89"/>
    <n v="4"/>
    <x v="0"/>
    <x v="3"/>
    <n v="1"/>
    <x v="2"/>
    <n v="2956"/>
    <s v="Upto 5k"/>
    <n v="21495"/>
    <n v="0"/>
    <s v="Y"/>
    <x v="0"/>
    <n v="17"/>
    <x v="1"/>
    <n v="3"/>
    <n v="80"/>
    <n v="0"/>
    <n v="2"/>
    <n v="4"/>
    <n v="3"/>
    <n v="0"/>
    <n v="0"/>
    <d v="2026-03-24T00:00:00"/>
    <x v="39"/>
    <s v="2026"/>
    <x v="2"/>
    <n v="21"/>
    <x v="443"/>
    <n v="3"/>
    <n v="3"/>
  </r>
  <r>
    <s v="RM1342"/>
    <n v="31"/>
    <x v="1"/>
    <x v="1"/>
    <x v="0"/>
    <n v="311"/>
    <x v="0"/>
    <n v="20"/>
    <n v="3"/>
    <x v="0"/>
    <n v="1"/>
    <n v="1881"/>
    <n v="2"/>
    <x v="0"/>
    <n v="89"/>
    <n v="3"/>
    <x v="1"/>
    <x v="0"/>
    <n v="3"/>
    <x v="1"/>
    <n v="4197"/>
    <s v="Upto 5k"/>
    <n v="18624"/>
    <n v="1"/>
    <s v="Y"/>
    <x v="0"/>
    <n v="11"/>
    <x v="1"/>
    <n v="1"/>
    <n v="80"/>
    <n v="1"/>
    <n v="10"/>
    <n v="2"/>
    <n v="3"/>
    <n v="0"/>
    <n v="2"/>
    <d v="2026-03-25T00:00:00"/>
    <x v="28"/>
    <s v="2026"/>
    <x v="2"/>
    <n v="4"/>
    <x v="444"/>
    <n v="2"/>
    <n v="2"/>
  </r>
  <r>
    <s v="RM1359"/>
    <n v="31"/>
    <x v="1"/>
    <x v="0"/>
    <x v="0"/>
    <n v="1079"/>
    <x v="1"/>
    <n v="10"/>
    <n v="2"/>
    <x v="1"/>
    <n v="1"/>
    <n v="1912"/>
    <n v="3"/>
    <x v="1"/>
    <n v="86"/>
    <n v="3"/>
    <x v="1"/>
    <x v="5"/>
    <n v="4"/>
    <x v="1"/>
    <n v="6583"/>
    <s v="5k-10k"/>
    <n v="20115"/>
    <n v="2"/>
    <s v="Y"/>
    <x v="1"/>
    <n v="11"/>
    <x v="1"/>
    <n v="4"/>
    <n v="80"/>
    <n v="1"/>
    <n v="8"/>
    <n v="2"/>
    <n v="3"/>
    <n v="1"/>
    <n v="4"/>
    <d v="2026-03-26T00:00:00"/>
    <x v="6"/>
    <s v="2026"/>
    <x v="2"/>
    <n v="0"/>
    <x v="445"/>
    <n v="0"/>
    <n v="0"/>
  </r>
  <r>
    <s v="RM1361"/>
    <n v="31"/>
    <x v="1"/>
    <x v="1"/>
    <x v="0"/>
    <n v="471"/>
    <x v="0"/>
    <n v="4"/>
    <n v="3"/>
    <x v="1"/>
    <n v="1"/>
    <n v="1916"/>
    <n v="1"/>
    <x v="1"/>
    <n v="62"/>
    <n v="4"/>
    <x v="0"/>
    <x v="0"/>
    <n v="3"/>
    <x v="1"/>
    <n v="3978"/>
    <s v="Upto 5k"/>
    <n v="16031"/>
    <n v="8"/>
    <s v="Y"/>
    <x v="0"/>
    <n v="12"/>
    <x v="1"/>
    <n v="2"/>
    <n v="80"/>
    <n v="1"/>
    <n v="4"/>
    <n v="0"/>
    <n v="2"/>
    <n v="2"/>
    <n v="2"/>
    <d v="2026-03-27T00:00:00"/>
    <x v="22"/>
    <s v="2026"/>
    <x v="2"/>
    <n v="31"/>
    <x v="446"/>
    <n v="17"/>
    <n v="7"/>
  </r>
  <r>
    <s v="RM1383"/>
    <n v="31"/>
    <x v="1"/>
    <x v="0"/>
    <x v="2"/>
    <n v="976"/>
    <x v="0"/>
    <n v="3"/>
    <n v="2"/>
    <x v="1"/>
    <n v="1"/>
    <n v="1948"/>
    <n v="3"/>
    <x v="0"/>
    <n v="48"/>
    <n v="3"/>
    <x v="0"/>
    <x v="2"/>
    <n v="1"/>
    <x v="1"/>
    <n v="3065"/>
    <s v="Upto 5k"/>
    <n v="3995"/>
    <n v="1"/>
    <s v="Y"/>
    <x v="1"/>
    <n v="13"/>
    <x v="1"/>
    <n v="4"/>
    <n v="80"/>
    <n v="1"/>
    <n v="4"/>
    <n v="3"/>
    <n v="4"/>
    <n v="2"/>
    <n v="3"/>
    <d v="2026-03-28T00:00:00"/>
    <x v="40"/>
    <s v="2026"/>
    <x v="2"/>
    <n v="11"/>
    <x v="447"/>
    <n v="2"/>
    <n v="1"/>
  </r>
  <r>
    <s v="RM1390"/>
    <n v="31"/>
    <x v="1"/>
    <x v="1"/>
    <x v="1"/>
    <n v="1125"/>
    <x v="0"/>
    <n v="1"/>
    <n v="3"/>
    <x v="0"/>
    <n v="1"/>
    <n v="1956"/>
    <n v="4"/>
    <x v="0"/>
    <n v="48"/>
    <n v="1"/>
    <x v="1"/>
    <x v="2"/>
    <n v="1"/>
    <x v="2"/>
    <n v="5003"/>
    <s v="5k-10k"/>
    <n v="5771"/>
    <n v="1"/>
    <s v="Y"/>
    <x v="0"/>
    <n v="21"/>
    <x v="2"/>
    <n v="2"/>
    <n v="80"/>
    <n v="0"/>
    <n v="10"/>
    <n v="6"/>
    <n v="3"/>
    <n v="8"/>
    <n v="7"/>
    <d v="2026-03-29T00:00:00"/>
    <x v="1"/>
    <s v="2026"/>
    <x v="2"/>
    <n v="4"/>
    <x v="448"/>
    <n v="3"/>
    <n v="1"/>
  </r>
  <r>
    <s v="RM1396"/>
    <n v="31"/>
    <x v="1"/>
    <x v="0"/>
    <x v="1"/>
    <n v="754"/>
    <x v="1"/>
    <n v="26"/>
    <n v="4"/>
    <x v="2"/>
    <n v="1"/>
    <n v="1967"/>
    <n v="1"/>
    <x v="0"/>
    <n v="63"/>
    <n v="3"/>
    <x v="1"/>
    <x v="5"/>
    <n v="4"/>
    <x v="2"/>
    <n v="5617"/>
    <s v="5k-10k"/>
    <n v="21075"/>
    <n v="1"/>
    <s v="Y"/>
    <x v="1"/>
    <n v="11"/>
    <x v="1"/>
    <n v="3"/>
    <n v="80"/>
    <n v="0"/>
    <n v="10"/>
    <n v="4"/>
    <n v="3"/>
    <n v="0"/>
    <n v="8"/>
    <d v="2026-03-30T00:00:00"/>
    <x v="35"/>
    <s v="2026"/>
    <x v="2"/>
    <n v="0"/>
    <x v="449"/>
    <n v="0"/>
    <n v="0"/>
  </r>
  <r>
    <s v="RM1403"/>
    <n v="31"/>
    <x v="1"/>
    <x v="0"/>
    <x v="0"/>
    <n v="1276"/>
    <x v="0"/>
    <n v="2"/>
    <n v="1"/>
    <x v="1"/>
    <n v="1"/>
    <n v="1974"/>
    <n v="4"/>
    <x v="1"/>
    <n v="59"/>
    <n v="1"/>
    <x v="0"/>
    <x v="0"/>
    <n v="4"/>
    <x v="1"/>
    <n v="1129"/>
    <s v="Upto 5k"/>
    <n v="17536"/>
    <n v="1"/>
    <s v="Y"/>
    <x v="1"/>
    <n v="11"/>
    <x v="1"/>
    <n v="3"/>
    <n v="80"/>
    <n v="3"/>
    <n v="1"/>
    <n v="4"/>
    <n v="3"/>
    <n v="0"/>
    <n v="0"/>
    <d v="2026-03-31T00:00:00"/>
    <x v="33"/>
    <s v="2026"/>
    <x v="2"/>
    <n v="4"/>
    <x v="450"/>
    <n v="0"/>
    <n v="0"/>
  </r>
  <r>
    <s v="RM1406"/>
    <n v="31"/>
    <x v="1"/>
    <x v="1"/>
    <x v="2"/>
    <n v="697"/>
    <x v="0"/>
    <n v="10"/>
    <n v="3"/>
    <x v="1"/>
    <n v="1"/>
    <n v="1979"/>
    <n v="3"/>
    <x v="1"/>
    <n v="40"/>
    <n v="3"/>
    <x v="2"/>
    <x v="7"/>
    <n v="3"/>
    <x v="2"/>
    <n v="11031"/>
    <s v="10k-15k"/>
    <n v="26862"/>
    <n v="4"/>
    <s v="Y"/>
    <x v="0"/>
    <n v="20"/>
    <x v="2"/>
    <n v="3"/>
    <n v="80"/>
    <n v="1"/>
    <n v="13"/>
    <n v="2"/>
    <n v="4"/>
    <n v="4"/>
    <n v="8"/>
    <d v="2026-04-01T00:00:00"/>
    <x v="8"/>
    <s v="2026"/>
    <x v="3"/>
    <n v="0"/>
    <x v="451"/>
    <n v="0"/>
    <n v="0"/>
  </r>
  <r>
    <s v="RM1418"/>
    <n v="31"/>
    <x v="1"/>
    <x v="1"/>
    <x v="0"/>
    <n v="1154"/>
    <x v="1"/>
    <n v="2"/>
    <n v="2"/>
    <x v="0"/>
    <n v="1"/>
    <n v="1996"/>
    <n v="1"/>
    <x v="0"/>
    <n v="54"/>
    <n v="3"/>
    <x v="0"/>
    <x v="1"/>
    <n v="3"/>
    <x v="2"/>
    <n v="3067"/>
    <s v="Upto 5k"/>
    <n v="6393"/>
    <n v="0"/>
    <s v="Y"/>
    <x v="0"/>
    <n v="19"/>
    <x v="1"/>
    <n v="3"/>
    <n v="80"/>
    <n v="1"/>
    <n v="3"/>
    <n v="1"/>
    <n v="3"/>
    <n v="1"/>
    <n v="2"/>
    <d v="2026-04-02T00:00:00"/>
    <x v="42"/>
    <s v="2026"/>
    <x v="3"/>
    <n v="2"/>
    <x v="452"/>
    <n v="0"/>
    <n v="0"/>
  </r>
  <r>
    <s v="RM1464"/>
    <n v="31"/>
    <x v="1"/>
    <x v="1"/>
    <x v="2"/>
    <n v="325"/>
    <x v="0"/>
    <n v="5"/>
    <n v="3"/>
    <x v="1"/>
    <n v="1"/>
    <n v="2057"/>
    <n v="2"/>
    <x v="0"/>
    <n v="74"/>
    <n v="3"/>
    <x v="1"/>
    <x v="4"/>
    <n v="1"/>
    <x v="0"/>
    <n v="9936"/>
    <s v="5k-10k"/>
    <n v="3787"/>
    <n v="0"/>
    <s v="Y"/>
    <x v="0"/>
    <n v="19"/>
    <x v="1"/>
    <n v="2"/>
    <n v="80"/>
    <n v="0"/>
    <n v="10"/>
    <n v="2"/>
    <n v="3"/>
    <n v="1"/>
    <n v="7"/>
    <d v="2026-04-03T00:00:00"/>
    <x v="33"/>
    <s v="2026"/>
    <x v="3"/>
    <n v="2"/>
    <x v="453"/>
    <n v="2"/>
    <n v="1"/>
  </r>
  <r>
    <s v="RM1464"/>
    <n v="31"/>
    <x v="1"/>
    <x v="1"/>
    <x v="2"/>
    <n v="325"/>
    <x v="0"/>
    <n v="5"/>
    <n v="3"/>
    <x v="1"/>
    <n v="1"/>
    <n v="2057"/>
    <n v="2"/>
    <x v="0"/>
    <n v="74"/>
    <n v="3"/>
    <x v="1"/>
    <x v="4"/>
    <n v="1"/>
    <x v="0"/>
    <n v="9936"/>
    <s v="5k-10k"/>
    <n v="3787"/>
    <n v="0"/>
    <s v="Y"/>
    <x v="0"/>
    <n v="19"/>
    <x v="1"/>
    <n v="2"/>
    <n v="80"/>
    <n v="0"/>
    <n v="10"/>
    <n v="2"/>
    <n v="3"/>
    <n v="1"/>
    <n v="7"/>
    <d v="2026-04-04T00:00:00"/>
    <x v="30"/>
    <s v="2026"/>
    <x v="3"/>
    <n v="38"/>
    <x v="454"/>
    <n v="2"/>
    <n v="0"/>
  </r>
  <r>
    <s v="RM006"/>
    <n v="32"/>
    <x v="1"/>
    <x v="1"/>
    <x v="1"/>
    <n v="1005"/>
    <x v="0"/>
    <n v="2"/>
    <n v="2"/>
    <x v="0"/>
    <n v="1"/>
    <n v="8"/>
    <n v="4"/>
    <x v="0"/>
    <n v="79"/>
    <n v="3"/>
    <x v="0"/>
    <x v="0"/>
    <n v="4"/>
    <x v="0"/>
    <n v="3068"/>
    <s v="Upto 5k"/>
    <n v="11864"/>
    <n v="0"/>
    <s v="Y"/>
    <x v="0"/>
    <n v="13"/>
    <x v="1"/>
    <n v="3"/>
    <n v="80"/>
    <n v="0"/>
    <n v="8"/>
    <n v="2"/>
    <n v="2"/>
    <n v="3"/>
    <n v="6"/>
    <d v="2026-04-05T00:00:00"/>
    <x v="6"/>
    <s v="2026"/>
    <x v="3"/>
    <n v="1"/>
    <x v="455"/>
    <n v="1"/>
    <n v="1"/>
  </r>
  <r>
    <s v="RM017"/>
    <n v="32"/>
    <x v="1"/>
    <x v="0"/>
    <x v="0"/>
    <n v="334"/>
    <x v="0"/>
    <n v="5"/>
    <n v="2"/>
    <x v="0"/>
    <n v="1"/>
    <n v="21"/>
    <n v="1"/>
    <x v="0"/>
    <n v="80"/>
    <n v="4"/>
    <x v="0"/>
    <x v="2"/>
    <n v="2"/>
    <x v="1"/>
    <n v="3298"/>
    <s v="Upto 5k"/>
    <n v="15053"/>
    <n v="0"/>
    <s v="Y"/>
    <x v="1"/>
    <n v="12"/>
    <x v="1"/>
    <n v="4"/>
    <n v="80"/>
    <n v="2"/>
    <n v="7"/>
    <n v="5"/>
    <n v="2"/>
    <n v="0"/>
    <n v="5"/>
    <d v="2026-04-06T00:00:00"/>
    <x v="42"/>
    <s v="2026"/>
    <x v="3"/>
    <n v="5"/>
    <x v="456"/>
    <n v="3"/>
    <n v="3"/>
  </r>
  <r>
    <s v="RM027"/>
    <n v="32"/>
    <x v="1"/>
    <x v="0"/>
    <x v="1"/>
    <n v="1125"/>
    <x v="0"/>
    <n v="16"/>
    <n v="1"/>
    <x v="0"/>
    <n v="1"/>
    <n v="33"/>
    <n v="2"/>
    <x v="1"/>
    <n v="72"/>
    <n v="1"/>
    <x v="0"/>
    <x v="2"/>
    <n v="1"/>
    <x v="0"/>
    <n v="3919"/>
    <s v="Upto 5k"/>
    <n v="4681"/>
    <n v="1"/>
    <s v="Y"/>
    <x v="1"/>
    <n v="22"/>
    <x v="2"/>
    <n v="2"/>
    <n v="80"/>
    <n v="0"/>
    <n v="10"/>
    <n v="5"/>
    <n v="3"/>
    <n v="6"/>
    <m/>
    <d v="2026-04-07T00:00:00"/>
    <x v="5"/>
    <s v="2026"/>
    <x v="3"/>
    <n v="21"/>
    <x v="457"/>
    <n v="2"/>
    <n v="1"/>
  </r>
  <r>
    <s v="RM061"/>
    <n v="32"/>
    <x v="1"/>
    <x v="0"/>
    <x v="0"/>
    <n v="427"/>
    <x v="0"/>
    <n v="1"/>
    <n v="3"/>
    <x v="1"/>
    <n v="1"/>
    <n v="78"/>
    <n v="1"/>
    <x v="0"/>
    <n v="33"/>
    <n v="3"/>
    <x v="1"/>
    <x v="4"/>
    <n v="4"/>
    <x v="2"/>
    <n v="6162"/>
    <s v="5k-10k"/>
    <n v="10877"/>
    <n v="1"/>
    <s v="Y"/>
    <x v="1"/>
    <n v="22"/>
    <x v="2"/>
    <n v="2"/>
    <n v="80"/>
    <n v="1"/>
    <n v="9"/>
    <n v="3"/>
    <n v="3"/>
    <n v="7"/>
    <n v="8"/>
    <d v="2026-04-08T00:00:00"/>
    <x v="5"/>
    <s v="2026"/>
    <x v="3"/>
    <n v="1"/>
    <x v="458"/>
    <n v="0"/>
    <n v="0"/>
  </r>
  <r>
    <s v="RM074"/>
    <n v="32"/>
    <x v="1"/>
    <x v="1"/>
    <x v="0"/>
    <n v="548"/>
    <x v="0"/>
    <n v="1"/>
    <n v="3"/>
    <x v="0"/>
    <n v="1"/>
    <n v="96"/>
    <n v="2"/>
    <x v="0"/>
    <n v="66"/>
    <n v="3"/>
    <x v="1"/>
    <x v="2"/>
    <n v="2"/>
    <x v="2"/>
    <n v="6220"/>
    <s v="5k-10k"/>
    <n v="7346"/>
    <n v="1"/>
    <s v="Y"/>
    <x v="0"/>
    <n v="17"/>
    <x v="1"/>
    <n v="2"/>
    <n v="80"/>
    <n v="2"/>
    <n v="10"/>
    <n v="3"/>
    <n v="3"/>
    <n v="0"/>
    <m/>
    <d v="2026-04-09T00:00:00"/>
    <x v="24"/>
    <s v="2026"/>
    <x v="3"/>
    <n v="1"/>
    <x v="459"/>
    <n v="1"/>
    <n v="1"/>
  </r>
  <r>
    <s v="RM095"/>
    <n v="32"/>
    <x v="1"/>
    <x v="1"/>
    <x v="0"/>
    <n v="1093"/>
    <x v="1"/>
    <n v="6"/>
    <n v="4"/>
    <x v="1"/>
    <n v="1"/>
    <n v="125"/>
    <n v="2"/>
    <x v="0"/>
    <n v="87"/>
    <n v="3"/>
    <x v="1"/>
    <x v="5"/>
    <n v="3"/>
    <x v="0"/>
    <n v="5010"/>
    <s v="5k-10k"/>
    <n v="24301"/>
    <n v="1"/>
    <s v="Y"/>
    <x v="0"/>
    <n v="16"/>
    <x v="1"/>
    <n v="1"/>
    <n v="80"/>
    <n v="0"/>
    <n v="12"/>
    <n v="0"/>
    <n v="3"/>
    <n v="5"/>
    <n v="7"/>
    <d v="2026-04-10T00:00:00"/>
    <x v="16"/>
    <s v="2026"/>
    <x v="3"/>
    <n v="10"/>
    <x v="460"/>
    <n v="6"/>
    <n v="2"/>
  </r>
  <r>
    <s v="RM102"/>
    <n v="32"/>
    <x v="1"/>
    <x v="1"/>
    <x v="0"/>
    <n v="827"/>
    <x v="0"/>
    <n v="1"/>
    <n v="1"/>
    <x v="0"/>
    <n v="1"/>
    <n v="134"/>
    <n v="4"/>
    <x v="0"/>
    <n v="71"/>
    <n v="3"/>
    <x v="0"/>
    <x v="2"/>
    <n v="1"/>
    <x v="0"/>
    <n v="2956"/>
    <s v="Upto 5k"/>
    <n v="15178"/>
    <n v="1"/>
    <s v="Y"/>
    <x v="0"/>
    <n v="13"/>
    <x v="1"/>
    <n v="4"/>
    <n v="80"/>
    <n v="0"/>
    <n v="1"/>
    <n v="2"/>
    <n v="3"/>
    <n v="0"/>
    <n v="0"/>
    <d v="2026-04-11T00:00:00"/>
    <x v="24"/>
    <s v="2026"/>
    <x v="3"/>
    <n v="7"/>
    <x v="461"/>
    <n v="5"/>
    <n v="0"/>
  </r>
  <r>
    <s v="RM141"/>
    <n v="32"/>
    <x v="1"/>
    <x v="0"/>
    <x v="0"/>
    <n v="1033"/>
    <x v="0"/>
    <n v="9"/>
    <n v="3"/>
    <x v="1"/>
    <n v="1"/>
    <n v="190"/>
    <n v="1"/>
    <x v="1"/>
    <n v="41"/>
    <n v="3"/>
    <x v="0"/>
    <x v="0"/>
    <n v="1"/>
    <x v="0"/>
    <n v="4200"/>
    <s v="Upto 5k"/>
    <n v="10224"/>
    <n v="7"/>
    <s v="Y"/>
    <x v="0"/>
    <n v="22"/>
    <x v="2"/>
    <n v="1"/>
    <n v="80"/>
    <n v="0"/>
    <n v="10"/>
    <n v="2"/>
    <n v="4"/>
    <n v="0"/>
    <m/>
    <d v="2026-04-12T00:00:00"/>
    <x v="18"/>
    <s v="2026"/>
    <x v="3"/>
    <n v="10"/>
    <x v="462"/>
    <n v="9"/>
    <n v="0"/>
  </r>
  <r>
    <s v="RM145"/>
    <n v="32"/>
    <x v="1"/>
    <x v="1"/>
    <x v="1"/>
    <n v="689"/>
    <x v="1"/>
    <n v="9"/>
    <n v="2"/>
    <x v="1"/>
    <n v="1"/>
    <n v="195"/>
    <n v="4"/>
    <x v="0"/>
    <n v="35"/>
    <n v="1"/>
    <x v="1"/>
    <x v="5"/>
    <n v="4"/>
    <x v="1"/>
    <n v="4668"/>
    <s v="Upto 5k"/>
    <n v="22812"/>
    <n v="0"/>
    <s v="Y"/>
    <x v="0"/>
    <n v="17"/>
    <x v="1"/>
    <n v="4"/>
    <n v="80"/>
    <n v="3"/>
    <n v="9"/>
    <n v="2"/>
    <n v="4"/>
    <n v="0"/>
    <m/>
    <d v="2026-04-13T00:00:00"/>
    <x v="32"/>
    <s v="2026"/>
    <x v="3"/>
    <n v="5"/>
    <x v="463"/>
    <n v="4"/>
    <n v="4"/>
  </r>
  <r>
    <s v="RM155"/>
    <n v="32"/>
    <x v="1"/>
    <x v="1"/>
    <x v="1"/>
    <n v="967"/>
    <x v="1"/>
    <n v="8"/>
    <n v="3"/>
    <x v="2"/>
    <n v="1"/>
    <n v="207"/>
    <n v="2"/>
    <x v="1"/>
    <n v="43"/>
    <n v="3"/>
    <x v="2"/>
    <x v="5"/>
    <n v="4"/>
    <x v="0"/>
    <n v="8998"/>
    <s v="5k-10k"/>
    <n v="15589"/>
    <n v="1"/>
    <s v="Y"/>
    <x v="0"/>
    <n v="14"/>
    <x v="1"/>
    <n v="4"/>
    <n v="80"/>
    <n v="0"/>
    <n v="9"/>
    <n v="2"/>
    <n v="3"/>
    <n v="3"/>
    <n v="7"/>
    <d v="2026-04-14T00:00:00"/>
    <x v="20"/>
    <s v="2026"/>
    <x v="3"/>
    <n v="16"/>
    <x v="464"/>
    <n v="1"/>
    <n v="1"/>
  </r>
  <r>
    <s v="RM170"/>
    <n v="32"/>
    <x v="1"/>
    <x v="1"/>
    <x v="0"/>
    <n v="120"/>
    <x v="0"/>
    <n v="6"/>
    <n v="5"/>
    <x v="0"/>
    <n v="1"/>
    <n v="231"/>
    <n v="3"/>
    <x v="0"/>
    <n v="43"/>
    <n v="3"/>
    <x v="0"/>
    <x v="2"/>
    <n v="3"/>
    <x v="0"/>
    <n v="3038"/>
    <s v="Upto 5k"/>
    <n v="12430"/>
    <n v="3"/>
    <s v="Y"/>
    <x v="0"/>
    <n v="20"/>
    <x v="2"/>
    <n v="1"/>
    <n v="80"/>
    <n v="0"/>
    <n v="8"/>
    <n v="2"/>
    <n v="3"/>
    <n v="1"/>
    <n v="4"/>
    <d v="2026-04-15T00:00:00"/>
    <x v="2"/>
    <s v="2026"/>
    <x v="3"/>
    <n v="8"/>
    <x v="465"/>
    <n v="4"/>
    <n v="2"/>
  </r>
  <r>
    <s v="RM211"/>
    <n v="32"/>
    <x v="1"/>
    <x v="0"/>
    <x v="0"/>
    <n v="1045"/>
    <x v="1"/>
    <n v="4"/>
    <n v="4"/>
    <x v="1"/>
    <n v="1"/>
    <n v="291"/>
    <n v="4"/>
    <x v="0"/>
    <n v="32"/>
    <n v="1"/>
    <x v="2"/>
    <x v="5"/>
    <n v="4"/>
    <x v="2"/>
    <n v="10400"/>
    <s v="10k-15k"/>
    <n v="25812"/>
    <n v="1"/>
    <s v="Y"/>
    <x v="0"/>
    <n v="11"/>
    <x v="1"/>
    <n v="3"/>
    <n v="80"/>
    <n v="0"/>
    <n v="14"/>
    <n v="2"/>
    <n v="2"/>
    <n v="9"/>
    <m/>
    <d v="2026-04-16T00:00:00"/>
    <x v="17"/>
    <s v="2026"/>
    <x v="3"/>
    <n v="27"/>
    <x v="466"/>
    <n v="4"/>
    <n v="3"/>
  </r>
  <r>
    <s v="RM239"/>
    <n v="32"/>
    <x v="1"/>
    <x v="1"/>
    <x v="0"/>
    <n v="1401"/>
    <x v="1"/>
    <n v="4"/>
    <n v="2"/>
    <x v="0"/>
    <n v="1"/>
    <n v="330"/>
    <n v="3"/>
    <x v="1"/>
    <n v="56"/>
    <n v="3"/>
    <x v="0"/>
    <x v="1"/>
    <n v="2"/>
    <x v="2"/>
    <n v="3931"/>
    <s v="Upto 5k"/>
    <n v="20990"/>
    <n v="2"/>
    <s v="Y"/>
    <x v="0"/>
    <n v="11"/>
    <x v="1"/>
    <n v="1"/>
    <n v="80"/>
    <n v="1"/>
    <n v="6"/>
    <n v="5"/>
    <n v="3"/>
    <n v="1"/>
    <n v="2"/>
    <d v="2026-04-17T00:00:00"/>
    <x v="7"/>
    <s v="2026"/>
    <x v="3"/>
    <n v="1"/>
    <x v="467"/>
    <n v="0"/>
    <n v="0"/>
  </r>
  <r>
    <s v="RM240"/>
    <n v="32"/>
    <x v="1"/>
    <x v="0"/>
    <x v="0"/>
    <n v="515"/>
    <x v="0"/>
    <n v="1"/>
    <n v="3"/>
    <x v="0"/>
    <n v="1"/>
    <n v="331"/>
    <n v="4"/>
    <x v="0"/>
    <n v="62"/>
    <n v="2"/>
    <x v="0"/>
    <x v="0"/>
    <n v="3"/>
    <x v="0"/>
    <n v="3730"/>
    <s v="Upto 5k"/>
    <n v="9571"/>
    <n v="0"/>
    <s v="Y"/>
    <x v="1"/>
    <n v="14"/>
    <x v="1"/>
    <n v="4"/>
    <n v="80"/>
    <n v="0"/>
    <n v="4"/>
    <n v="2"/>
    <n v="1"/>
    <n v="1"/>
    <n v="2"/>
    <d v="2026-04-18T00:00:00"/>
    <x v="42"/>
    <s v="2026"/>
    <x v="3"/>
    <n v="1"/>
    <x v="292"/>
    <n v="0"/>
    <n v="0"/>
  </r>
  <r>
    <s v="RM242"/>
    <n v="32"/>
    <x v="1"/>
    <x v="1"/>
    <x v="2"/>
    <n v="976"/>
    <x v="1"/>
    <n v="26"/>
    <n v="4"/>
    <x v="2"/>
    <n v="1"/>
    <n v="333"/>
    <n v="3"/>
    <x v="0"/>
    <n v="100"/>
    <n v="3"/>
    <x v="1"/>
    <x v="5"/>
    <n v="4"/>
    <x v="2"/>
    <n v="4465"/>
    <s v="Upto 5k"/>
    <n v="12069"/>
    <n v="0"/>
    <s v="Y"/>
    <x v="0"/>
    <n v="18"/>
    <x v="1"/>
    <n v="1"/>
    <n v="80"/>
    <n v="0"/>
    <n v="4"/>
    <n v="2"/>
    <n v="3"/>
    <n v="2"/>
    <n v="2"/>
    <d v="2026-04-19T00:00:00"/>
    <x v="0"/>
    <s v="2026"/>
    <x v="3"/>
    <n v="4"/>
    <x v="468"/>
    <n v="1"/>
    <n v="1"/>
  </r>
  <r>
    <s v="RM261"/>
    <n v="32"/>
    <x v="1"/>
    <x v="1"/>
    <x v="1"/>
    <n v="1311"/>
    <x v="0"/>
    <n v="7"/>
    <n v="3"/>
    <x v="0"/>
    <n v="1"/>
    <n v="359"/>
    <n v="2"/>
    <x v="0"/>
    <n v="100"/>
    <n v="4"/>
    <x v="0"/>
    <x v="0"/>
    <n v="2"/>
    <x v="2"/>
    <n v="2794"/>
    <s v="Upto 5k"/>
    <n v="26062"/>
    <n v="1"/>
    <s v="Y"/>
    <x v="0"/>
    <n v="20"/>
    <x v="2"/>
    <n v="3"/>
    <n v="80"/>
    <n v="0"/>
    <n v="5"/>
    <n v="3"/>
    <n v="1"/>
    <n v="0"/>
    <n v="3"/>
    <d v="2026-04-20T00:00:00"/>
    <x v="9"/>
    <s v="2026"/>
    <x v="3"/>
    <n v="1"/>
    <x v="469"/>
    <n v="0"/>
    <n v="0"/>
  </r>
  <r>
    <s v="RM263"/>
    <n v="32"/>
    <x v="1"/>
    <x v="1"/>
    <x v="0"/>
    <n v="128"/>
    <x v="0"/>
    <n v="2"/>
    <n v="1"/>
    <x v="3"/>
    <n v="1"/>
    <n v="362"/>
    <n v="4"/>
    <x v="0"/>
    <n v="84"/>
    <n v="2"/>
    <x v="1"/>
    <x v="0"/>
    <n v="1"/>
    <x v="0"/>
    <n v="2176"/>
    <s v="Upto 5k"/>
    <n v="19737"/>
    <n v="4"/>
    <s v="Y"/>
    <x v="0"/>
    <n v="13"/>
    <x v="1"/>
    <n v="4"/>
    <n v="80"/>
    <n v="0"/>
    <n v="9"/>
    <n v="5"/>
    <n v="3"/>
    <n v="0"/>
    <n v="4"/>
    <d v="2026-04-21T00:00:00"/>
    <x v="27"/>
    <s v="2026"/>
    <x v="3"/>
    <n v="6"/>
    <x v="274"/>
    <n v="2"/>
    <n v="0"/>
  </r>
  <r>
    <s v="RM307"/>
    <n v="32"/>
    <x v="1"/>
    <x v="1"/>
    <x v="0"/>
    <n v="906"/>
    <x v="1"/>
    <n v="7"/>
    <n v="3"/>
    <x v="0"/>
    <n v="1"/>
    <n v="420"/>
    <n v="4"/>
    <x v="0"/>
    <n v="91"/>
    <n v="2"/>
    <x v="1"/>
    <x v="5"/>
    <n v="3"/>
    <x v="2"/>
    <n v="5484"/>
    <s v="5k-10k"/>
    <n v="16985"/>
    <n v="1"/>
    <s v="Y"/>
    <x v="0"/>
    <n v="14"/>
    <x v="1"/>
    <n v="3"/>
    <n v="80"/>
    <n v="1"/>
    <n v="13"/>
    <n v="3"/>
    <n v="2"/>
    <n v="4"/>
    <n v="8"/>
    <d v="2026-04-22T00:00:00"/>
    <x v="18"/>
    <s v="2026"/>
    <x v="3"/>
    <n v="9"/>
    <x v="470"/>
    <n v="5"/>
    <n v="2"/>
  </r>
  <r>
    <s v="RM320"/>
    <n v="32"/>
    <x v="1"/>
    <x v="0"/>
    <x v="0"/>
    <n v="588"/>
    <x v="1"/>
    <n v="8"/>
    <n v="2"/>
    <x v="3"/>
    <n v="1"/>
    <n v="436"/>
    <n v="3"/>
    <x v="1"/>
    <n v="65"/>
    <n v="2"/>
    <x v="1"/>
    <x v="5"/>
    <n v="2"/>
    <x v="2"/>
    <n v="5228"/>
    <s v="5k-10k"/>
    <n v="24624"/>
    <n v="1"/>
    <s v="Y"/>
    <x v="1"/>
    <n v="11"/>
    <x v="1"/>
    <n v="4"/>
    <n v="80"/>
    <n v="0"/>
    <n v="13"/>
    <n v="2"/>
    <n v="3"/>
    <n v="11"/>
    <n v="9"/>
    <d v="2026-04-23T00:00:00"/>
    <x v="29"/>
    <s v="2026"/>
    <x v="3"/>
    <n v="23"/>
    <x v="471"/>
    <n v="11"/>
    <n v="2"/>
  </r>
  <r>
    <s v="RM323"/>
    <n v="32"/>
    <x v="1"/>
    <x v="1"/>
    <x v="0"/>
    <n v="1018"/>
    <x v="0"/>
    <n v="2"/>
    <n v="4"/>
    <x v="1"/>
    <n v="1"/>
    <n v="439"/>
    <n v="1"/>
    <x v="1"/>
    <n v="74"/>
    <n v="4"/>
    <x v="1"/>
    <x v="2"/>
    <n v="4"/>
    <x v="0"/>
    <n v="5055"/>
    <s v="5k-10k"/>
    <n v="10557"/>
    <n v="7"/>
    <s v="Y"/>
    <x v="0"/>
    <n v="16"/>
    <x v="1"/>
    <n v="3"/>
    <n v="80"/>
    <n v="0"/>
    <n v="10"/>
    <n v="0"/>
    <n v="2"/>
    <n v="0"/>
    <n v="7"/>
    <d v="2026-04-24T00:00:00"/>
    <x v="28"/>
    <s v="2026"/>
    <x v="3"/>
    <n v="10"/>
    <x v="472"/>
    <n v="5"/>
    <n v="1"/>
  </r>
  <r>
    <s v="RM352"/>
    <n v="32"/>
    <x v="1"/>
    <x v="1"/>
    <x v="0"/>
    <n v="1062"/>
    <x v="0"/>
    <n v="2"/>
    <n v="3"/>
    <x v="1"/>
    <n v="1"/>
    <n v="471"/>
    <n v="3"/>
    <x v="1"/>
    <n v="75"/>
    <n v="3"/>
    <x v="0"/>
    <x v="0"/>
    <n v="2"/>
    <x v="2"/>
    <n v="2370"/>
    <s v="Upto 5k"/>
    <n v="3956"/>
    <n v="1"/>
    <s v="Y"/>
    <x v="0"/>
    <n v="13"/>
    <x v="1"/>
    <n v="3"/>
    <n v="80"/>
    <n v="1"/>
    <n v="8"/>
    <n v="4"/>
    <n v="3"/>
    <n v="0"/>
    <n v="7"/>
    <d v="2026-04-25T00:00:00"/>
    <x v="17"/>
    <s v="2026"/>
    <x v="3"/>
    <n v="0"/>
    <x v="473"/>
    <n v="0"/>
    <n v="0"/>
  </r>
  <r>
    <s v="RM470"/>
    <n v="32"/>
    <x v="1"/>
    <x v="0"/>
    <x v="2"/>
    <n v="1474"/>
    <x v="1"/>
    <n v="11"/>
    <n v="4"/>
    <x v="4"/>
    <n v="1"/>
    <n v="631"/>
    <n v="4"/>
    <x v="0"/>
    <n v="60"/>
    <n v="4"/>
    <x v="1"/>
    <x v="5"/>
    <n v="3"/>
    <x v="2"/>
    <n v="4707"/>
    <s v="Upto 5k"/>
    <n v="23914"/>
    <n v="8"/>
    <s v="Y"/>
    <x v="0"/>
    <n v="12"/>
    <x v="1"/>
    <n v="4"/>
    <n v="80"/>
    <n v="0"/>
    <n v="6"/>
    <n v="2"/>
    <n v="3"/>
    <n v="1"/>
    <n v="2"/>
    <d v="2026-04-26T00:00:00"/>
    <x v="13"/>
    <s v="2026"/>
    <x v="3"/>
    <n v="15"/>
    <x v="474"/>
    <n v="1"/>
    <n v="1"/>
  </r>
  <r>
    <s v="RM501"/>
    <n v="32"/>
    <x v="1"/>
    <x v="0"/>
    <x v="0"/>
    <n v="646"/>
    <x v="0"/>
    <n v="9"/>
    <n v="4"/>
    <x v="0"/>
    <n v="1"/>
    <n v="679"/>
    <n v="1"/>
    <x v="1"/>
    <n v="92"/>
    <n v="3"/>
    <x v="1"/>
    <x v="2"/>
    <n v="4"/>
    <x v="2"/>
    <n v="6322"/>
    <s v="5k-10k"/>
    <n v="18089"/>
    <n v="1"/>
    <s v="Y"/>
    <x v="1"/>
    <n v="12"/>
    <x v="1"/>
    <n v="4"/>
    <n v="80"/>
    <n v="1"/>
    <n v="6"/>
    <n v="2"/>
    <n v="2"/>
    <n v="0"/>
    <n v="5"/>
    <d v="2026-04-27T00:00:00"/>
    <x v="32"/>
    <s v="2026"/>
    <x v="3"/>
    <n v="17"/>
    <x v="475"/>
    <n v="0"/>
    <n v="0"/>
  </r>
  <r>
    <s v="RM528"/>
    <n v="32"/>
    <x v="1"/>
    <x v="1"/>
    <x v="0"/>
    <n v="929"/>
    <x v="1"/>
    <n v="10"/>
    <n v="3"/>
    <x v="2"/>
    <n v="1"/>
    <n v="722"/>
    <n v="4"/>
    <x v="0"/>
    <n v="55"/>
    <n v="3"/>
    <x v="1"/>
    <x v="5"/>
    <n v="4"/>
    <x v="0"/>
    <n v="5396"/>
    <s v="5k-10k"/>
    <n v="21703"/>
    <n v="1"/>
    <s v="Y"/>
    <x v="0"/>
    <n v="12"/>
    <x v="1"/>
    <n v="4"/>
    <n v="80"/>
    <n v="0"/>
    <n v="10"/>
    <n v="2"/>
    <n v="2"/>
    <n v="0"/>
    <n v="8"/>
    <d v="2026-04-28T00:00:00"/>
    <x v="10"/>
    <s v="2026"/>
    <x v="3"/>
    <n v="3"/>
    <x v="476"/>
    <n v="3"/>
    <n v="3"/>
  </r>
  <r>
    <s v="RM532"/>
    <n v="32"/>
    <x v="1"/>
    <x v="1"/>
    <x v="0"/>
    <n v="1018"/>
    <x v="0"/>
    <n v="3"/>
    <n v="2"/>
    <x v="0"/>
    <n v="1"/>
    <n v="727"/>
    <n v="3"/>
    <x v="1"/>
    <n v="39"/>
    <n v="3"/>
    <x v="2"/>
    <x v="7"/>
    <n v="4"/>
    <x v="0"/>
    <n v="11159"/>
    <s v="10k-15k"/>
    <n v="19373"/>
    <n v="3"/>
    <s v="Y"/>
    <x v="0"/>
    <n v="15"/>
    <x v="1"/>
    <n v="4"/>
    <n v="80"/>
    <n v="0"/>
    <n v="10"/>
    <n v="6"/>
    <n v="3"/>
    <n v="7"/>
    <n v="7"/>
    <d v="2026-04-29T00:00:00"/>
    <x v="15"/>
    <s v="2026"/>
    <x v="3"/>
    <n v="0"/>
    <x v="477"/>
    <n v="0"/>
    <n v="0"/>
  </r>
  <r>
    <s v="RM559"/>
    <n v="32"/>
    <x v="1"/>
    <x v="1"/>
    <x v="1"/>
    <n v="430"/>
    <x v="0"/>
    <n v="24"/>
    <n v="4"/>
    <x v="0"/>
    <n v="1"/>
    <n v="772"/>
    <n v="1"/>
    <x v="0"/>
    <n v="80"/>
    <n v="3"/>
    <x v="1"/>
    <x v="0"/>
    <n v="4"/>
    <x v="2"/>
    <n v="5309"/>
    <s v="5k-10k"/>
    <n v="21146"/>
    <n v="1"/>
    <s v="Y"/>
    <x v="0"/>
    <n v="15"/>
    <x v="1"/>
    <n v="4"/>
    <n v="80"/>
    <n v="2"/>
    <n v="10"/>
    <n v="2"/>
    <n v="3"/>
    <n v="4"/>
    <n v="7"/>
    <d v="2026-04-30T00:00:00"/>
    <x v="30"/>
    <s v="2026"/>
    <x v="3"/>
    <n v="32"/>
    <x v="478"/>
    <n v="6"/>
    <n v="6"/>
  </r>
  <r>
    <s v="RM601"/>
    <n v="32"/>
    <x v="1"/>
    <x v="1"/>
    <x v="0"/>
    <n v="859"/>
    <x v="0"/>
    <n v="4"/>
    <n v="3"/>
    <x v="0"/>
    <n v="1"/>
    <n v="830"/>
    <n v="3"/>
    <x v="1"/>
    <n v="98"/>
    <n v="2"/>
    <x v="1"/>
    <x v="4"/>
    <n v="3"/>
    <x v="2"/>
    <n v="6162"/>
    <s v="5k-10k"/>
    <n v="19124"/>
    <n v="1"/>
    <s v="Y"/>
    <x v="0"/>
    <n v="12"/>
    <x v="1"/>
    <n v="3"/>
    <n v="80"/>
    <n v="1"/>
    <n v="14"/>
    <n v="3"/>
    <n v="3"/>
    <n v="6"/>
    <n v="8"/>
    <d v="2026-05-01T00:00:00"/>
    <x v="23"/>
    <s v="2026"/>
    <x v="4"/>
    <n v="21"/>
    <x v="479"/>
    <n v="16"/>
    <n v="14"/>
  </r>
  <r>
    <s v="RM623"/>
    <n v="32"/>
    <x v="1"/>
    <x v="1"/>
    <x v="0"/>
    <n v="117"/>
    <x v="1"/>
    <n v="13"/>
    <n v="4"/>
    <x v="0"/>
    <n v="1"/>
    <n v="859"/>
    <n v="2"/>
    <x v="0"/>
    <n v="73"/>
    <n v="3"/>
    <x v="1"/>
    <x v="5"/>
    <n v="4"/>
    <x v="1"/>
    <n v="4403"/>
    <s v="Upto 5k"/>
    <n v="9250"/>
    <n v="2"/>
    <s v="Y"/>
    <x v="0"/>
    <n v="11"/>
    <x v="1"/>
    <n v="3"/>
    <n v="80"/>
    <n v="1"/>
    <n v="8"/>
    <n v="3"/>
    <n v="2"/>
    <n v="0"/>
    <n v="3"/>
    <d v="2026-05-02T00:00:00"/>
    <x v="39"/>
    <s v="2026"/>
    <x v="4"/>
    <n v="23"/>
    <x v="480"/>
    <n v="13"/>
    <n v="3"/>
  </r>
  <r>
    <s v="RM627"/>
    <n v="32"/>
    <x v="1"/>
    <x v="1"/>
    <x v="0"/>
    <n v="638"/>
    <x v="0"/>
    <n v="8"/>
    <n v="2"/>
    <x v="1"/>
    <n v="1"/>
    <n v="865"/>
    <n v="3"/>
    <x v="1"/>
    <n v="91"/>
    <n v="4"/>
    <x v="1"/>
    <x v="2"/>
    <n v="3"/>
    <x v="2"/>
    <n v="5175"/>
    <s v="5k-10k"/>
    <n v="22162"/>
    <n v="5"/>
    <s v="Y"/>
    <x v="0"/>
    <n v="12"/>
    <x v="1"/>
    <n v="3"/>
    <n v="80"/>
    <n v="1"/>
    <n v="9"/>
    <n v="3"/>
    <n v="2"/>
    <n v="1"/>
    <n v="3"/>
    <d v="2026-05-03T00:00:00"/>
    <x v="16"/>
    <s v="2026"/>
    <x v="4"/>
    <n v="6"/>
    <x v="481"/>
    <n v="2"/>
    <n v="0"/>
  </r>
  <r>
    <s v="RM638"/>
    <n v="32"/>
    <x v="1"/>
    <x v="1"/>
    <x v="2"/>
    <n v="300"/>
    <x v="0"/>
    <n v="1"/>
    <n v="3"/>
    <x v="0"/>
    <n v="1"/>
    <n v="882"/>
    <n v="4"/>
    <x v="0"/>
    <n v="61"/>
    <n v="3"/>
    <x v="0"/>
    <x v="0"/>
    <n v="4"/>
    <x v="1"/>
    <n v="2314"/>
    <s v="Upto 5k"/>
    <n v="9148"/>
    <n v="0"/>
    <s v="Y"/>
    <x v="0"/>
    <n v="12"/>
    <x v="1"/>
    <n v="2"/>
    <n v="80"/>
    <n v="1"/>
    <n v="4"/>
    <n v="2"/>
    <n v="3"/>
    <n v="0"/>
    <n v="2"/>
    <d v="2026-05-04T00:00:00"/>
    <x v="30"/>
    <s v="2026"/>
    <x v="4"/>
    <n v="30"/>
    <x v="482"/>
    <n v="23"/>
    <n v="9"/>
  </r>
  <r>
    <s v="RM642"/>
    <n v="32"/>
    <x v="1"/>
    <x v="1"/>
    <x v="1"/>
    <n v="379"/>
    <x v="1"/>
    <n v="5"/>
    <n v="2"/>
    <x v="0"/>
    <n v="1"/>
    <n v="889"/>
    <n v="2"/>
    <x v="0"/>
    <n v="48"/>
    <n v="3"/>
    <x v="1"/>
    <x v="5"/>
    <n v="2"/>
    <x v="2"/>
    <n v="6524"/>
    <s v="5k-10k"/>
    <n v="8891"/>
    <n v="1"/>
    <s v="Y"/>
    <x v="0"/>
    <n v="14"/>
    <x v="1"/>
    <n v="4"/>
    <n v="80"/>
    <n v="1"/>
    <n v="10"/>
    <n v="3"/>
    <n v="3"/>
    <n v="5"/>
    <n v="3"/>
    <d v="2026-05-05T00:00:00"/>
    <x v="40"/>
    <s v="2026"/>
    <x v="4"/>
    <n v="15"/>
    <x v="483"/>
    <n v="0"/>
    <n v="0"/>
  </r>
  <r>
    <s v="RM657"/>
    <n v="32"/>
    <x v="1"/>
    <x v="0"/>
    <x v="0"/>
    <n v="374"/>
    <x v="0"/>
    <n v="25"/>
    <n v="4"/>
    <x v="0"/>
    <n v="1"/>
    <n v="911"/>
    <n v="1"/>
    <x v="0"/>
    <n v="87"/>
    <n v="3"/>
    <x v="0"/>
    <x v="0"/>
    <n v="4"/>
    <x v="0"/>
    <n v="2795"/>
    <s v="Upto 5k"/>
    <n v="18016"/>
    <n v="1"/>
    <s v="Y"/>
    <x v="1"/>
    <n v="24"/>
    <x v="2"/>
    <n v="3"/>
    <n v="80"/>
    <n v="0"/>
    <n v="1"/>
    <n v="2"/>
    <n v="1"/>
    <n v="0"/>
    <n v="1"/>
    <d v="2026-05-06T00:00:00"/>
    <x v="26"/>
    <s v="2026"/>
    <x v="4"/>
    <n v="15"/>
    <x v="484"/>
    <n v="8"/>
    <n v="5"/>
  </r>
  <r>
    <s v="RM683"/>
    <n v="32"/>
    <x v="1"/>
    <x v="1"/>
    <x v="2"/>
    <n v="1184"/>
    <x v="0"/>
    <n v="1"/>
    <n v="3"/>
    <x v="0"/>
    <n v="1"/>
    <n v="951"/>
    <n v="3"/>
    <x v="1"/>
    <n v="70"/>
    <n v="2"/>
    <x v="0"/>
    <x v="0"/>
    <n v="2"/>
    <x v="2"/>
    <n v="2332"/>
    <s v="Upto 5k"/>
    <n v="3974"/>
    <n v="6"/>
    <s v="Y"/>
    <x v="0"/>
    <n v="20"/>
    <x v="2"/>
    <n v="3"/>
    <n v="80"/>
    <n v="0"/>
    <n v="5"/>
    <n v="3"/>
    <n v="3"/>
    <n v="0"/>
    <n v="2"/>
    <d v="2026-05-07T00:00:00"/>
    <x v="22"/>
    <s v="2026"/>
    <x v="4"/>
    <n v="1"/>
    <x v="485"/>
    <n v="0"/>
    <n v="0"/>
  </r>
  <r>
    <s v="RM693"/>
    <n v="32"/>
    <x v="1"/>
    <x v="1"/>
    <x v="0"/>
    <n v="498"/>
    <x v="0"/>
    <n v="3"/>
    <n v="4"/>
    <x v="1"/>
    <n v="1"/>
    <n v="966"/>
    <n v="3"/>
    <x v="1"/>
    <n v="93"/>
    <n v="3"/>
    <x v="1"/>
    <x v="4"/>
    <n v="1"/>
    <x v="2"/>
    <n v="6725"/>
    <s v="5k-10k"/>
    <n v="13554"/>
    <n v="1"/>
    <s v="Y"/>
    <x v="0"/>
    <n v="12"/>
    <x v="1"/>
    <n v="3"/>
    <n v="80"/>
    <n v="1"/>
    <n v="8"/>
    <n v="2"/>
    <n v="4"/>
    <n v="6"/>
    <n v="3"/>
    <d v="2026-05-08T00:00:00"/>
    <x v="1"/>
    <s v="2026"/>
    <x v="4"/>
    <n v="33"/>
    <x v="486"/>
    <n v="22"/>
    <n v="10"/>
  </r>
  <r>
    <s v="RM757"/>
    <n v="32"/>
    <x v="1"/>
    <x v="1"/>
    <x v="2"/>
    <n v="1109"/>
    <x v="0"/>
    <n v="29"/>
    <n v="4"/>
    <x v="1"/>
    <n v="1"/>
    <n v="1046"/>
    <n v="4"/>
    <x v="1"/>
    <n v="69"/>
    <n v="3"/>
    <x v="0"/>
    <x v="0"/>
    <n v="3"/>
    <x v="0"/>
    <n v="4025"/>
    <s v="Upto 5k"/>
    <n v="11135"/>
    <n v="9"/>
    <s v="Y"/>
    <x v="0"/>
    <n v="12"/>
    <x v="1"/>
    <n v="2"/>
    <n v="80"/>
    <n v="0"/>
    <n v="10"/>
    <n v="2"/>
    <n v="3"/>
    <n v="7"/>
    <n v="7"/>
    <d v="2026-05-09T00:00:00"/>
    <x v="2"/>
    <s v="2026"/>
    <x v="4"/>
    <n v="2"/>
    <x v="487"/>
    <n v="1"/>
    <n v="0"/>
  </r>
  <r>
    <s v="RM851"/>
    <n v="32"/>
    <x v="1"/>
    <x v="1"/>
    <x v="2"/>
    <n v="862"/>
    <x v="1"/>
    <n v="2"/>
    <n v="1"/>
    <x v="0"/>
    <n v="1"/>
    <n v="1190"/>
    <n v="3"/>
    <x v="1"/>
    <n v="76"/>
    <n v="3"/>
    <x v="0"/>
    <x v="1"/>
    <n v="1"/>
    <x v="1"/>
    <n v="2827"/>
    <s v="Upto 5k"/>
    <n v="14947"/>
    <n v="1"/>
    <s v="Y"/>
    <x v="0"/>
    <n v="12"/>
    <x v="1"/>
    <n v="3"/>
    <n v="80"/>
    <n v="3"/>
    <n v="1"/>
    <n v="3"/>
    <n v="3"/>
    <n v="0"/>
    <n v="0"/>
    <d v="2026-05-10T00:00:00"/>
    <x v="37"/>
    <s v="2026"/>
    <x v="4"/>
    <n v="4"/>
    <x v="488"/>
    <n v="1"/>
    <n v="1"/>
  </r>
  <r>
    <s v="RM881"/>
    <n v="32"/>
    <x v="1"/>
    <x v="1"/>
    <x v="1"/>
    <n v="116"/>
    <x v="0"/>
    <n v="13"/>
    <n v="3"/>
    <x v="4"/>
    <n v="1"/>
    <n v="1234"/>
    <n v="3"/>
    <x v="1"/>
    <n v="77"/>
    <n v="2"/>
    <x v="0"/>
    <x v="0"/>
    <n v="2"/>
    <x v="2"/>
    <n v="2743"/>
    <s v="Upto 5k"/>
    <n v="7331"/>
    <n v="1"/>
    <s v="Y"/>
    <x v="0"/>
    <n v="20"/>
    <x v="2"/>
    <n v="3"/>
    <n v="80"/>
    <n v="1"/>
    <n v="2"/>
    <n v="2"/>
    <n v="3"/>
    <n v="2"/>
    <n v="2"/>
    <d v="2026-05-11T00:00:00"/>
    <x v="1"/>
    <s v="2026"/>
    <x v="4"/>
    <n v="8"/>
    <x v="489"/>
    <n v="3"/>
    <n v="2"/>
  </r>
  <r>
    <s v="RM882"/>
    <n v="32"/>
    <x v="1"/>
    <x v="0"/>
    <x v="1"/>
    <n v="1316"/>
    <x v="0"/>
    <n v="2"/>
    <n v="2"/>
    <x v="0"/>
    <n v="1"/>
    <n v="1235"/>
    <n v="4"/>
    <x v="1"/>
    <n v="38"/>
    <n v="3"/>
    <x v="1"/>
    <x v="2"/>
    <n v="3"/>
    <x v="0"/>
    <n v="4998"/>
    <s v="Upto 5k"/>
    <n v="2338"/>
    <n v="4"/>
    <s v="Y"/>
    <x v="1"/>
    <n v="14"/>
    <x v="1"/>
    <n v="4"/>
    <n v="80"/>
    <n v="0"/>
    <n v="10"/>
    <n v="2"/>
    <n v="3"/>
    <n v="0"/>
    <n v="7"/>
    <d v="2026-05-12T00:00:00"/>
    <x v="28"/>
    <s v="2026"/>
    <x v="4"/>
    <n v="14"/>
    <x v="490"/>
    <n v="6"/>
    <n v="3"/>
  </r>
  <r>
    <s v="RM936"/>
    <n v="32"/>
    <x v="1"/>
    <x v="1"/>
    <x v="0"/>
    <n v="604"/>
    <x v="1"/>
    <n v="8"/>
    <n v="3"/>
    <x v="1"/>
    <n v="1"/>
    <n v="1304"/>
    <n v="3"/>
    <x v="0"/>
    <n v="56"/>
    <n v="4"/>
    <x v="1"/>
    <x v="5"/>
    <n v="4"/>
    <x v="2"/>
    <n v="6209"/>
    <s v="5k-10k"/>
    <n v="11693"/>
    <n v="1"/>
    <s v="Y"/>
    <x v="0"/>
    <n v="15"/>
    <x v="1"/>
    <n v="3"/>
    <n v="80"/>
    <n v="2"/>
    <n v="10"/>
    <n v="4"/>
    <n v="4"/>
    <n v="0"/>
    <n v="8"/>
    <d v="2026-05-13T00:00:00"/>
    <x v="29"/>
    <s v="2026"/>
    <x v="4"/>
    <n v="0"/>
    <x v="491"/>
    <n v="0"/>
    <n v="0"/>
  </r>
  <r>
    <s v="RM940"/>
    <n v="32"/>
    <x v="1"/>
    <x v="0"/>
    <x v="0"/>
    <n v="1089"/>
    <x v="0"/>
    <n v="7"/>
    <n v="2"/>
    <x v="0"/>
    <n v="1"/>
    <n v="1309"/>
    <n v="4"/>
    <x v="0"/>
    <n v="79"/>
    <n v="3"/>
    <x v="1"/>
    <x v="0"/>
    <n v="3"/>
    <x v="2"/>
    <n v="4883"/>
    <s v="Upto 5k"/>
    <n v="22845"/>
    <n v="1"/>
    <s v="Y"/>
    <x v="0"/>
    <n v="18"/>
    <x v="1"/>
    <n v="1"/>
    <n v="80"/>
    <n v="1"/>
    <n v="10"/>
    <n v="3"/>
    <n v="3"/>
    <n v="1"/>
    <n v="1"/>
    <d v="2026-05-14T00:00:00"/>
    <x v="12"/>
    <s v="2026"/>
    <x v="4"/>
    <n v="14"/>
    <x v="492"/>
    <n v="10"/>
    <n v="10"/>
  </r>
  <r>
    <s v="RM992"/>
    <n v="32"/>
    <x v="1"/>
    <x v="0"/>
    <x v="0"/>
    <n v="499"/>
    <x v="1"/>
    <n v="2"/>
    <n v="1"/>
    <x v="2"/>
    <n v="1"/>
    <n v="1396"/>
    <n v="3"/>
    <x v="0"/>
    <n v="36"/>
    <n v="3"/>
    <x v="1"/>
    <x v="5"/>
    <n v="2"/>
    <x v="2"/>
    <n v="4078"/>
    <s v="Upto 5k"/>
    <n v="20497"/>
    <n v="0"/>
    <s v="Y"/>
    <x v="1"/>
    <n v="13"/>
    <x v="1"/>
    <n v="1"/>
    <n v="80"/>
    <n v="3"/>
    <n v="4"/>
    <n v="3"/>
    <n v="2"/>
    <n v="1"/>
    <n v="2"/>
    <d v="2026-05-15T00:00:00"/>
    <x v="41"/>
    <s v="2026"/>
    <x v="4"/>
    <n v="28"/>
    <x v="493"/>
    <n v="12"/>
    <n v="0"/>
  </r>
  <r>
    <s v="RM1027"/>
    <n v="32"/>
    <x v="1"/>
    <x v="1"/>
    <x v="0"/>
    <n v="601"/>
    <x v="1"/>
    <n v="7"/>
    <n v="5"/>
    <x v="2"/>
    <n v="1"/>
    <n v="1446"/>
    <n v="4"/>
    <x v="0"/>
    <n v="97"/>
    <n v="3"/>
    <x v="1"/>
    <x v="5"/>
    <n v="4"/>
    <x v="2"/>
    <n v="9204"/>
    <s v="5k-10k"/>
    <n v="23343"/>
    <n v="4"/>
    <s v="Y"/>
    <x v="0"/>
    <n v="12"/>
    <x v="1"/>
    <n v="3"/>
    <n v="80"/>
    <n v="1"/>
    <n v="7"/>
    <n v="3"/>
    <n v="2"/>
    <n v="0"/>
    <n v="3"/>
    <d v="2026-05-16T00:00:00"/>
    <x v="41"/>
    <s v="2026"/>
    <x v="4"/>
    <n v="12"/>
    <x v="494"/>
    <n v="7"/>
    <n v="7"/>
  </r>
  <r>
    <s v="RM1076"/>
    <n v="32"/>
    <x v="1"/>
    <x v="1"/>
    <x v="0"/>
    <n v="495"/>
    <x v="0"/>
    <n v="10"/>
    <n v="3"/>
    <x v="1"/>
    <n v="1"/>
    <n v="1516"/>
    <n v="3"/>
    <x v="0"/>
    <n v="64"/>
    <n v="3"/>
    <x v="2"/>
    <x v="8"/>
    <n v="4"/>
    <x v="0"/>
    <n v="11244"/>
    <s v="10k-15k"/>
    <n v="21072"/>
    <n v="2"/>
    <s v="Y"/>
    <x v="0"/>
    <n v="25"/>
    <x v="2"/>
    <n v="2"/>
    <n v="80"/>
    <n v="0"/>
    <n v="10"/>
    <n v="5"/>
    <n v="4"/>
    <n v="0"/>
    <n v="0"/>
    <d v="2026-05-17T00:00:00"/>
    <x v="17"/>
    <s v="2026"/>
    <x v="4"/>
    <n v="24"/>
    <x v="495"/>
    <n v="0"/>
    <n v="0"/>
  </r>
  <r>
    <s v="RM1102"/>
    <n v="32"/>
    <x v="1"/>
    <x v="1"/>
    <x v="0"/>
    <n v="824"/>
    <x v="0"/>
    <n v="5"/>
    <n v="2"/>
    <x v="0"/>
    <n v="1"/>
    <n v="1555"/>
    <n v="4"/>
    <x v="1"/>
    <n v="67"/>
    <n v="2"/>
    <x v="1"/>
    <x v="2"/>
    <n v="2"/>
    <x v="2"/>
    <n v="5878"/>
    <s v="5k-10k"/>
    <n v="15624"/>
    <n v="3"/>
    <s v="Y"/>
    <x v="0"/>
    <n v="12"/>
    <x v="1"/>
    <n v="1"/>
    <n v="80"/>
    <n v="1"/>
    <n v="12"/>
    <n v="2"/>
    <n v="3"/>
    <n v="2"/>
    <n v="5"/>
    <d v="2026-05-18T00:00:00"/>
    <x v="24"/>
    <s v="2026"/>
    <x v="4"/>
    <n v="5"/>
    <x v="496"/>
    <n v="5"/>
    <n v="5"/>
  </r>
  <r>
    <s v="RM1114"/>
    <n v="32"/>
    <x v="1"/>
    <x v="1"/>
    <x v="2"/>
    <n v="1200"/>
    <x v="0"/>
    <n v="1"/>
    <n v="4"/>
    <x v="3"/>
    <n v="1"/>
    <n v="1574"/>
    <n v="4"/>
    <x v="0"/>
    <n v="62"/>
    <n v="3"/>
    <x v="1"/>
    <x v="2"/>
    <n v="1"/>
    <x v="2"/>
    <n v="4087"/>
    <s v="Upto 5k"/>
    <n v="25174"/>
    <n v="4"/>
    <s v="Y"/>
    <x v="0"/>
    <n v="14"/>
    <x v="1"/>
    <n v="2"/>
    <n v="80"/>
    <n v="1"/>
    <n v="9"/>
    <n v="3"/>
    <n v="2"/>
    <n v="1"/>
    <n v="2"/>
    <d v="2026-05-19T00:00:00"/>
    <x v="1"/>
    <s v="2026"/>
    <x v="4"/>
    <n v="22"/>
    <x v="497"/>
    <n v="18"/>
    <n v="12"/>
  </r>
  <r>
    <s v="RM1140"/>
    <n v="32"/>
    <x v="1"/>
    <x v="1"/>
    <x v="0"/>
    <n v="634"/>
    <x v="0"/>
    <n v="5"/>
    <n v="4"/>
    <x v="4"/>
    <n v="1"/>
    <n v="1607"/>
    <n v="2"/>
    <x v="1"/>
    <n v="35"/>
    <n v="4"/>
    <x v="0"/>
    <x v="2"/>
    <n v="4"/>
    <x v="2"/>
    <n v="3312"/>
    <s v="Upto 5k"/>
    <n v="18783"/>
    <n v="3"/>
    <s v="Y"/>
    <x v="0"/>
    <n v="17"/>
    <x v="1"/>
    <n v="4"/>
    <n v="80"/>
    <n v="2"/>
    <n v="6"/>
    <n v="3"/>
    <n v="3"/>
    <n v="0"/>
    <n v="2"/>
    <d v="2026-05-20T00:00:00"/>
    <x v="30"/>
    <s v="2026"/>
    <x v="4"/>
    <n v="16"/>
    <x v="498"/>
    <n v="3"/>
    <n v="0"/>
  </r>
  <r>
    <s v="RM1191"/>
    <n v="32"/>
    <x v="1"/>
    <x v="1"/>
    <x v="0"/>
    <n v="977"/>
    <x v="0"/>
    <n v="2"/>
    <n v="3"/>
    <x v="1"/>
    <n v="1"/>
    <n v="1671"/>
    <n v="4"/>
    <x v="0"/>
    <n v="45"/>
    <n v="3"/>
    <x v="1"/>
    <x v="2"/>
    <n v="2"/>
    <x v="1"/>
    <n v="5470"/>
    <s v="5k-10k"/>
    <n v="25518"/>
    <n v="0"/>
    <s v="Y"/>
    <x v="0"/>
    <n v="13"/>
    <x v="1"/>
    <n v="3"/>
    <n v="80"/>
    <n v="2"/>
    <n v="10"/>
    <n v="4"/>
    <n v="2"/>
    <n v="1"/>
    <n v="6"/>
    <d v="2026-05-21T00:00:00"/>
    <x v="2"/>
    <s v="2026"/>
    <x v="4"/>
    <n v="7"/>
    <x v="499"/>
    <n v="3"/>
    <n v="1"/>
  </r>
  <r>
    <s v="RM1206"/>
    <n v="32"/>
    <x v="1"/>
    <x v="0"/>
    <x v="0"/>
    <n v="1259"/>
    <x v="0"/>
    <n v="2"/>
    <n v="4"/>
    <x v="0"/>
    <n v="1"/>
    <n v="1692"/>
    <n v="4"/>
    <x v="0"/>
    <n v="95"/>
    <n v="3"/>
    <x v="0"/>
    <x v="0"/>
    <n v="2"/>
    <x v="0"/>
    <n v="1393"/>
    <s v="Upto 5k"/>
    <n v="24852"/>
    <n v="1"/>
    <s v="Y"/>
    <x v="0"/>
    <n v="12"/>
    <x v="1"/>
    <n v="1"/>
    <n v="80"/>
    <n v="0"/>
    <n v="1"/>
    <n v="2"/>
    <n v="3"/>
    <n v="0"/>
    <n v="0"/>
    <d v="2026-05-22T00:00:00"/>
    <x v="15"/>
    <s v="2026"/>
    <x v="4"/>
    <n v="9"/>
    <x v="500"/>
    <n v="7"/>
    <n v="5"/>
  </r>
  <r>
    <s v="RM1227"/>
    <n v="32"/>
    <x v="1"/>
    <x v="1"/>
    <x v="1"/>
    <n v="585"/>
    <x v="0"/>
    <n v="10"/>
    <n v="3"/>
    <x v="0"/>
    <n v="1"/>
    <n v="1720"/>
    <n v="1"/>
    <x v="0"/>
    <n v="56"/>
    <n v="3"/>
    <x v="0"/>
    <x v="2"/>
    <n v="3"/>
    <x v="2"/>
    <n v="3433"/>
    <s v="Upto 5k"/>
    <n v="17360"/>
    <n v="6"/>
    <s v="Y"/>
    <x v="0"/>
    <n v="13"/>
    <x v="1"/>
    <n v="1"/>
    <n v="80"/>
    <n v="1"/>
    <n v="10"/>
    <n v="3"/>
    <n v="2"/>
    <n v="1"/>
    <n v="3"/>
    <d v="2026-05-23T00:00:00"/>
    <x v="2"/>
    <s v="2026"/>
    <x v="4"/>
    <n v="8"/>
    <x v="501"/>
    <n v="6"/>
    <n v="5"/>
  </r>
  <r>
    <s v="RM1238"/>
    <n v="32"/>
    <x v="1"/>
    <x v="0"/>
    <x v="0"/>
    <n v="964"/>
    <x v="1"/>
    <n v="1"/>
    <n v="2"/>
    <x v="0"/>
    <n v="1"/>
    <n v="1734"/>
    <n v="1"/>
    <x v="0"/>
    <n v="34"/>
    <n v="1"/>
    <x v="1"/>
    <x v="5"/>
    <n v="2"/>
    <x v="0"/>
    <n v="6735"/>
    <s v="5k-10k"/>
    <n v="12147"/>
    <n v="6"/>
    <s v="Y"/>
    <x v="0"/>
    <n v="15"/>
    <x v="1"/>
    <n v="2"/>
    <n v="80"/>
    <n v="0"/>
    <n v="10"/>
    <n v="2"/>
    <n v="3"/>
    <n v="0"/>
    <n v="0"/>
    <d v="2026-05-24T00:00:00"/>
    <x v="14"/>
    <s v="2026"/>
    <x v="4"/>
    <n v="8"/>
    <x v="502"/>
    <n v="3"/>
    <n v="2"/>
  </r>
  <r>
    <s v="RM1242"/>
    <n v="32"/>
    <x v="1"/>
    <x v="1"/>
    <x v="0"/>
    <n v="371"/>
    <x v="1"/>
    <n v="19"/>
    <n v="3"/>
    <x v="0"/>
    <n v="1"/>
    <n v="1739"/>
    <n v="4"/>
    <x v="0"/>
    <n v="80"/>
    <n v="1"/>
    <x v="2"/>
    <x v="5"/>
    <n v="3"/>
    <x v="2"/>
    <n v="9610"/>
    <s v="5k-10k"/>
    <n v="3840"/>
    <n v="3"/>
    <s v="Y"/>
    <x v="0"/>
    <n v="13"/>
    <x v="1"/>
    <n v="3"/>
    <n v="80"/>
    <n v="1"/>
    <n v="10"/>
    <n v="2"/>
    <n v="1"/>
    <n v="0"/>
    <n v="2"/>
    <d v="2026-05-25T00:00:00"/>
    <x v="11"/>
    <s v="2026"/>
    <x v="4"/>
    <n v="30"/>
    <x v="503"/>
    <n v="30"/>
    <n v="4"/>
  </r>
  <r>
    <s v="RM1261"/>
    <n v="32"/>
    <x v="1"/>
    <x v="1"/>
    <x v="2"/>
    <n v="953"/>
    <x v="0"/>
    <n v="5"/>
    <n v="4"/>
    <x v="3"/>
    <n v="1"/>
    <n v="1764"/>
    <n v="2"/>
    <x v="0"/>
    <n v="65"/>
    <n v="3"/>
    <x v="0"/>
    <x v="2"/>
    <n v="2"/>
    <x v="0"/>
    <n v="2718"/>
    <s v="Upto 5k"/>
    <n v="17674"/>
    <n v="2"/>
    <s v="Y"/>
    <x v="0"/>
    <n v="14"/>
    <x v="1"/>
    <n v="2"/>
    <n v="80"/>
    <n v="0"/>
    <n v="12"/>
    <n v="3"/>
    <n v="3"/>
    <n v="0"/>
    <n v="7"/>
    <d v="2026-05-26T00:00:00"/>
    <x v="39"/>
    <s v="2026"/>
    <x v="4"/>
    <n v="24"/>
    <x v="504"/>
    <n v="12"/>
    <n v="11"/>
  </r>
  <r>
    <s v="RM1320"/>
    <n v="32"/>
    <x v="1"/>
    <x v="1"/>
    <x v="1"/>
    <n v="1318"/>
    <x v="1"/>
    <n v="10"/>
    <n v="4"/>
    <x v="2"/>
    <n v="1"/>
    <n v="1853"/>
    <n v="4"/>
    <x v="0"/>
    <n v="79"/>
    <n v="3"/>
    <x v="1"/>
    <x v="5"/>
    <n v="4"/>
    <x v="0"/>
    <n v="4648"/>
    <s v="Upto 5k"/>
    <n v="26075"/>
    <n v="8"/>
    <s v="Y"/>
    <x v="0"/>
    <n v="13"/>
    <x v="1"/>
    <n v="3"/>
    <n v="80"/>
    <n v="0"/>
    <n v="4"/>
    <n v="2"/>
    <n v="4"/>
    <n v="0"/>
    <n v="0"/>
    <d v="2026-05-27T00:00:00"/>
    <x v="16"/>
    <s v="2026"/>
    <x v="4"/>
    <n v="2"/>
    <x v="505"/>
    <n v="0"/>
    <n v="0"/>
  </r>
  <r>
    <s v="RM1327"/>
    <n v="32"/>
    <x v="1"/>
    <x v="0"/>
    <x v="0"/>
    <n v="414"/>
    <x v="1"/>
    <n v="2"/>
    <n v="4"/>
    <x v="2"/>
    <n v="1"/>
    <n v="1862"/>
    <n v="3"/>
    <x v="0"/>
    <n v="82"/>
    <n v="2"/>
    <x v="1"/>
    <x v="5"/>
    <n v="2"/>
    <x v="0"/>
    <n v="9907"/>
    <s v="5k-10k"/>
    <n v="26186"/>
    <n v="7"/>
    <s v="Y"/>
    <x v="1"/>
    <n v="12"/>
    <x v="1"/>
    <n v="3"/>
    <n v="80"/>
    <n v="0"/>
    <n v="7"/>
    <n v="3"/>
    <n v="2"/>
    <n v="2"/>
    <n v="2"/>
    <d v="2026-05-28T00:00:00"/>
    <x v="15"/>
    <s v="2026"/>
    <x v="4"/>
    <n v="7"/>
    <x v="506"/>
    <n v="5"/>
    <n v="1"/>
  </r>
  <r>
    <s v="RM1376"/>
    <n v="32"/>
    <x v="1"/>
    <x v="0"/>
    <x v="1"/>
    <n v="238"/>
    <x v="0"/>
    <n v="5"/>
    <n v="2"/>
    <x v="0"/>
    <n v="1"/>
    <n v="1939"/>
    <n v="1"/>
    <x v="1"/>
    <n v="47"/>
    <n v="4"/>
    <x v="0"/>
    <x v="2"/>
    <n v="3"/>
    <x v="0"/>
    <n v="2432"/>
    <s v="Upto 5k"/>
    <n v="15318"/>
    <n v="3"/>
    <s v="Y"/>
    <x v="1"/>
    <n v="14"/>
    <x v="1"/>
    <n v="1"/>
    <n v="80"/>
    <n v="0"/>
    <n v="8"/>
    <n v="2"/>
    <n v="3"/>
    <n v="0"/>
    <n v="3"/>
    <d v="2026-05-29T00:00:00"/>
    <x v="4"/>
    <s v="2026"/>
    <x v="4"/>
    <n v="8"/>
    <x v="507"/>
    <n v="3"/>
    <n v="2"/>
  </r>
  <r>
    <s v="RM1389"/>
    <n v="32"/>
    <x v="1"/>
    <x v="1"/>
    <x v="2"/>
    <n v="1146"/>
    <x v="0"/>
    <n v="15"/>
    <n v="4"/>
    <x v="1"/>
    <n v="1"/>
    <n v="1955"/>
    <n v="3"/>
    <x v="1"/>
    <n v="34"/>
    <n v="3"/>
    <x v="1"/>
    <x v="6"/>
    <n v="4"/>
    <x v="1"/>
    <n v="6667"/>
    <s v="5k-10k"/>
    <n v="16542"/>
    <n v="5"/>
    <s v="Y"/>
    <x v="0"/>
    <n v="18"/>
    <x v="1"/>
    <n v="2"/>
    <n v="80"/>
    <n v="1"/>
    <n v="9"/>
    <n v="6"/>
    <n v="3"/>
    <n v="1"/>
    <n v="2"/>
    <d v="2026-05-30T00:00:00"/>
    <x v="37"/>
    <s v="2026"/>
    <x v="4"/>
    <n v="12"/>
    <x v="508"/>
    <n v="7"/>
    <n v="0"/>
  </r>
  <r>
    <s v="RM1395"/>
    <n v="32"/>
    <x v="1"/>
    <x v="1"/>
    <x v="0"/>
    <n v="1373"/>
    <x v="0"/>
    <n v="5"/>
    <n v="4"/>
    <x v="0"/>
    <n v="1"/>
    <n v="1966"/>
    <n v="4"/>
    <x v="0"/>
    <n v="56"/>
    <n v="2"/>
    <x v="1"/>
    <x v="4"/>
    <n v="4"/>
    <x v="0"/>
    <n v="9679"/>
    <s v="5k-10k"/>
    <n v="10138"/>
    <n v="8"/>
    <s v="Y"/>
    <x v="0"/>
    <n v="24"/>
    <x v="2"/>
    <n v="2"/>
    <n v="80"/>
    <n v="0"/>
    <n v="8"/>
    <n v="1"/>
    <n v="3"/>
    <n v="0"/>
    <n v="0"/>
    <d v="2026-05-31T00:00:00"/>
    <x v="30"/>
    <s v="2026"/>
    <x v="4"/>
    <n v="27"/>
    <x v="509"/>
    <n v="27"/>
    <n v="13"/>
  </r>
  <r>
    <s v="RM1427"/>
    <n v="32"/>
    <x v="1"/>
    <x v="1"/>
    <x v="0"/>
    <n v="267"/>
    <x v="0"/>
    <n v="29"/>
    <n v="4"/>
    <x v="0"/>
    <n v="1"/>
    <n v="2010"/>
    <n v="3"/>
    <x v="1"/>
    <n v="49"/>
    <n v="2"/>
    <x v="0"/>
    <x v="0"/>
    <n v="2"/>
    <x v="0"/>
    <n v="2837"/>
    <s v="Upto 5k"/>
    <n v="15919"/>
    <n v="1"/>
    <s v="Y"/>
    <x v="0"/>
    <n v="13"/>
    <x v="1"/>
    <n v="3"/>
    <n v="80"/>
    <n v="0"/>
    <n v="6"/>
    <n v="3"/>
    <n v="3"/>
    <n v="4"/>
    <n v="1"/>
    <d v="2026-06-01T00:00:00"/>
    <x v="38"/>
    <s v="2026"/>
    <x v="5"/>
    <n v="1"/>
    <x v="510"/>
    <n v="1"/>
    <n v="0"/>
  </r>
  <r>
    <s v="RM1429"/>
    <n v="32"/>
    <x v="1"/>
    <x v="1"/>
    <x v="0"/>
    <n v="234"/>
    <x v="1"/>
    <n v="1"/>
    <n v="4"/>
    <x v="1"/>
    <n v="1"/>
    <n v="2013"/>
    <n v="2"/>
    <x v="0"/>
    <n v="68"/>
    <n v="2"/>
    <x v="0"/>
    <x v="1"/>
    <n v="2"/>
    <x v="2"/>
    <n v="2269"/>
    <s v="Upto 5k"/>
    <n v="18024"/>
    <n v="0"/>
    <s v="Y"/>
    <x v="0"/>
    <n v="14"/>
    <x v="1"/>
    <n v="2"/>
    <n v="80"/>
    <n v="1"/>
    <n v="3"/>
    <n v="2"/>
    <n v="3"/>
    <n v="2"/>
    <n v="2"/>
    <d v="2026-06-02T00:00:00"/>
    <x v="7"/>
    <s v="2026"/>
    <x v="5"/>
    <n v="1"/>
    <x v="511"/>
    <n v="0"/>
    <n v="0"/>
  </r>
  <r>
    <s v="RM1432"/>
    <n v="32"/>
    <x v="1"/>
    <x v="1"/>
    <x v="0"/>
    <n v="801"/>
    <x v="1"/>
    <n v="1"/>
    <n v="4"/>
    <x v="2"/>
    <n v="1"/>
    <n v="2016"/>
    <n v="3"/>
    <x v="1"/>
    <n v="48"/>
    <n v="3"/>
    <x v="2"/>
    <x v="5"/>
    <n v="4"/>
    <x v="2"/>
    <n v="10422"/>
    <s v="10k-15k"/>
    <n v="24032"/>
    <n v="1"/>
    <s v="Y"/>
    <x v="0"/>
    <n v="19"/>
    <x v="1"/>
    <n v="3"/>
    <n v="80"/>
    <n v="2"/>
    <n v="14"/>
    <n v="3"/>
    <n v="3"/>
    <n v="5"/>
    <n v="7"/>
    <d v="2026-06-03T00:00:00"/>
    <x v="22"/>
    <s v="2026"/>
    <x v="5"/>
    <n v="8"/>
    <x v="512"/>
    <n v="3"/>
    <n v="1"/>
  </r>
  <r>
    <s v="RM1450"/>
    <n v="32"/>
    <x v="1"/>
    <x v="1"/>
    <x v="0"/>
    <n v="529"/>
    <x v="0"/>
    <n v="2"/>
    <n v="3"/>
    <x v="3"/>
    <n v="1"/>
    <n v="2038"/>
    <n v="4"/>
    <x v="0"/>
    <n v="78"/>
    <n v="3"/>
    <x v="0"/>
    <x v="2"/>
    <n v="1"/>
    <x v="0"/>
    <n v="2439"/>
    <s v="Upto 5k"/>
    <n v="11288"/>
    <n v="1"/>
    <s v="Y"/>
    <x v="0"/>
    <n v="14"/>
    <x v="1"/>
    <n v="4"/>
    <n v="80"/>
    <n v="0"/>
    <n v="4"/>
    <n v="4"/>
    <n v="3"/>
    <n v="1"/>
    <n v="2"/>
    <d v="2026-06-04T00:00:00"/>
    <x v="3"/>
    <s v="2026"/>
    <x v="5"/>
    <n v="11"/>
    <x v="513"/>
    <n v="1"/>
    <n v="0"/>
  </r>
  <r>
    <s v="RM004"/>
    <n v="33"/>
    <x v="1"/>
    <x v="0"/>
    <x v="1"/>
    <n v="1392"/>
    <x v="0"/>
    <n v="3"/>
    <n v="4"/>
    <x v="0"/>
    <n v="1"/>
    <n v="5"/>
    <n v="4"/>
    <x v="1"/>
    <n v="56"/>
    <n v="3"/>
    <x v="0"/>
    <x v="2"/>
    <n v="3"/>
    <x v="2"/>
    <n v="2909"/>
    <s v="Upto 5k"/>
    <n v="23159"/>
    <n v="1"/>
    <s v="Y"/>
    <x v="1"/>
    <n v="11"/>
    <x v="1"/>
    <n v="3"/>
    <n v="80"/>
    <n v="0"/>
    <n v="8"/>
    <n v="3"/>
    <n v="3"/>
    <n v="3"/>
    <n v="0"/>
    <d v="2026-06-05T00:00:00"/>
    <x v="2"/>
    <s v="2026"/>
    <x v="5"/>
    <n v="0"/>
    <x v="514"/>
    <n v="0"/>
    <n v="0"/>
  </r>
  <r>
    <s v="RM031"/>
    <n v="33"/>
    <x v="1"/>
    <x v="1"/>
    <x v="0"/>
    <n v="924"/>
    <x v="0"/>
    <n v="2"/>
    <n v="3"/>
    <x v="1"/>
    <n v="1"/>
    <n v="39"/>
    <n v="3"/>
    <x v="0"/>
    <n v="78"/>
    <n v="3"/>
    <x v="0"/>
    <x v="0"/>
    <n v="4"/>
    <x v="0"/>
    <n v="2496"/>
    <s v="Upto 5k"/>
    <n v="6670"/>
    <n v="4"/>
    <s v="Y"/>
    <x v="0"/>
    <n v="11"/>
    <x v="1"/>
    <n v="4"/>
    <n v="80"/>
    <n v="0"/>
    <n v="7"/>
    <n v="3"/>
    <n v="3"/>
    <n v="0"/>
    <m/>
    <d v="2026-06-06T00:00:00"/>
    <x v="12"/>
    <s v="2026"/>
    <x v="5"/>
    <n v="9"/>
    <x v="515"/>
    <n v="8"/>
    <n v="8"/>
  </r>
  <r>
    <s v="RM040"/>
    <n v="33"/>
    <x v="1"/>
    <x v="1"/>
    <x v="1"/>
    <n v="1141"/>
    <x v="1"/>
    <n v="1"/>
    <n v="3"/>
    <x v="0"/>
    <n v="1"/>
    <n v="52"/>
    <n v="3"/>
    <x v="1"/>
    <n v="42"/>
    <n v="4"/>
    <x v="1"/>
    <x v="5"/>
    <n v="1"/>
    <x v="2"/>
    <n v="5376"/>
    <s v="5k-10k"/>
    <n v="3193"/>
    <n v="2"/>
    <s v="Y"/>
    <x v="0"/>
    <n v="19"/>
    <x v="1"/>
    <n v="1"/>
    <n v="80"/>
    <n v="2"/>
    <n v="10"/>
    <n v="3"/>
    <n v="3"/>
    <n v="1"/>
    <n v="3"/>
    <d v="2026-06-07T00:00:00"/>
    <x v="10"/>
    <s v="2026"/>
    <x v="5"/>
    <n v="3"/>
    <x v="516"/>
    <n v="3"/>
    <n v="3"/>
  </r>
  <r>
    <s v="RM056"/>
    <n v="33"/>
    <x v="1"/>
    <x v="0"/>
    <x v="1"/>
    <n v="515"/>
    <x v="0"/>
    <n v="1"/>
    <n v="2"/>
    <x v="0"/>
    <n v="1"/>
    <n v="73"/>
    <n v="1"/>
    <x v="1"/>
    <n v="98"/>
    <n v="3"/>
    <x v="2"/>
    <x v="7"/>
    <n v="4"/>
    <x v="0"/>
    <n v="13458"/>
    <s v="10k-15k"/>
    <n v="15146"/>
    <n v="1"/>
    <s v="Y"/>
    <x v="1"/>
    <n v="12"/>
    <x v="1"/>
    <n v="3"/>
    <n v="80"/>
    <n v="0"/>
    <n v="15"/>
    <n v="1"/>
    <n v="3"/>
    <n v="8"/>
    <n v="12"/>
    <d v="2026-06-08T00:00:00"/>
    <x v="2"/>
    <s v="2026"/>
    <x v="5"/>
    <n v="10"/>
    <x v="517"/>
    <n v="5"/>
    <n v="0"/>
  </r>
  <r>
    <s v="RM122"/>
    <n v="33"/>
    <x v="1"/>
    <x v="1"/>
    <x v="2"/>
    <n v="750"/>
    <x v="1"/>
    <n v="22"/>
    <n v="2"/>
    <x v="2"/>
    <n v="1"/>
    <n v="160"/>
    <n v="3"/>
    <x v="0"/>
    <n v="95"/>
    <n v="3"/>
    <x v="1"/>
    <x v="5"/>
    <n v="2"/>
    <x v="2"/>
    <n v="6146"/>
    <s v="5k-10k"/>
    <n v="15480"/>
    <n v="0"/>
    <s v="Y"/>
    <x v="0"/>
    <n v="13"/>
    <x v="1"/>
    <n v="1"/>
    <n v="80"/>
    <n v="1"/>
    <n v="8"/>
    <n v="2"/>
    <n v="4"/>
    <n v="0"/>
    <n v="7"/>
    <d v="2026-06-09T00:00:00"/>
    <x v="28"/>
    <s v="2026"/>
    <x v="5"/>
    <n v="0"/>
    <x v="518"/>
    <n v="0"/>
    <n v="0"/>
  </r>
  <r>
    <s v="RM177"/>
    <n v="33"/>
    <x v="1"/>
    <x v="1"/>
    <x v="0"/>
    <n v="134"/>
    <x v="0"/>
    <n v="2"/>
    <n v="3"/>
    <x v="0"/>
    <n v="1"/>
    <n v="242"/>
    <n v="3"/>
    <x v="0"/>
    <n v="90"/>
    <n v="3"/>
    <x v="0"/>
    <x v="2"/>
    <n v="4"/>
    <x v="0"/>
    <n v="2500"/>
    <s v="Upto 5k"/>
    <n v="10515"/>
    <n v="0"/>
    <s v="Y"/>
    <x v="0"/>
    <n v="14"/>
    <x v="1"/>
    <n v="1"/>
    <n v="80"/>
    <n v="0"/>
    <n v="4"/>
    <n v="2"/>
    <n v="4"/>
    <n v="0"/>
    <n v="2"/>
    <d v="2026-06-10T00:00:00"/>
    <x v="14"/>
    <s v="2026"/>
    <x v="5"/>
    <n v="20"/>
    <x v="519"/>
    <n v="14"/>
    <n v="11"/>
  </r>
  <r>
    <s v="RM186"/>
    <n v="33"/>
    <x v="1"/>
    <x v="1"/>
    <x v="0"/>
    <n v="931"/>
    <x v="0"/>
    <n v="14"/>
    <n v="3"/>
    <x v="1"/>
    <n v="1"/>
    <n v="252"/>
    <n v="4"/>
    <x v="1"/>
    <n v="72"/>
    <n v="3"/>
    <x v="0"/>
    <x v="2"/>
    <n v="2"/>
    <x v="2"/>
    <n v="2756"/>
    <s v="Upto 5k"/>
    <n v="4673"/>
    <n v="1"/>
    <s v="Y"/>
    <x v="0"/>
    <n v="13"/>
    <x v="1"/>
    <n v="4"/>
    <n v="80"/>
    <n v="1"/>
    <n v="8"/>
    <n v="5"/>
    <n v="3"/>
    <n v="1"/>
    <n v="6"/>
    <d v="2026-06-11T00:00:00"/>
    <x v="41"/>
    <s v="2026"/>
    <x v="5"/>
    <n v="17"/>
    <x v="520"/>
    <n v="3"/>
    <n v="1"/>
  </r>
  <r>
    <s v="RM222"/>
    <n v="33"/>
    <x v="1"/>
    <x v="1"/>
    <x v="0"/>
    <n v="147"/>
    <x v="0"/>
    <n v="4"/>
    <n v="4"/>
    <x v="1"/>
    <n v="1"/>
    <n v="305"/>
    <n v="3"/>
    <x v="1"/>
    <n v="47"/>
    <n v="2"/>
    <x v="0"/>
    <x v="2"/>
    <n v="2"/>
    <x v="2"/>
    <n v="2622"/>
    <s v="Upto 5k"/>
    <n v="13248"/>
    <n v="6"/>
    <s v="Y"/>
    <x v="0"/>
    <n v="21"/>
    <x v="2"/>
    <n v="4"/>
    <n v="80"/>
    <n v="0"/>
    <n v="7"/>
    <n v="3"/>
    <n v="3"/>
    <n v="1"/>
    <n v="1"/>
    <d v="2026-06-12T00:00:00"/>
    <x v="40"/>
    <s v="2026"/>
    <x v="5"/>
    <n v="9"/>
    <x v="521"/>
    <n v="2"/>
    <n v="0"/>
  </r>
  <r>
    <s v="RM235"/>
    <n v="33"/>
    <x v="1"/>
    <x v="0"/>
    <x v="0"/>
    <n v="813"/>
    <x v="0"/>
    <n v="14"/>
    <n v="3"/>
    <x v="1"/>
    <n v="1"/>
    <n v="325"/>
    <n v="3"/>
    <x v="0"/>
    <n v="58"/>
    <n v="3"/>
    <x v="0"/>
    <x v="0"/>
    <n v="4"/>
    <x v="2"/>
    <n v="2436"/>
    <s v="Upto 5k"/>
    <n v="22149"/>
    <n v="5"/>
    <s v="Y"/>
    <x v="1"/>
    <n v="13"/>
    <x v="1"/>
    <n v="3"/>
    <n v="80"/>
    <n v="1"/>
    <n v="8"/>
    <n v="2"/>
    <n v="1"/>
    <n v="0"/>
    <n v="4"/>
    <d v="2026-06-13T00:00:00"/>
    <x v="22"/>
    <s v="2026"/>
    <x v="5"/>
    <n v="1"/>
    <x v="522"/>
    <n v="1"/>
    <n v="0"/>
  </r>
  <r>
    <s v="RM237"/>
    <n v="33"/>
    <x v="1"/>
    <x v="0"/>
    <x v="0"/>
    <n v="465"/>
    <x v="0"/>
    <n v="2"/>
    <n v="2"/>
    <x v="0"/>
    <n v="1"/>
    <n v="328"/>
    <n v="1"/>
    <x v="1"/>
    <n v="39"/>
    <n v="3"/>
    <x v="0"/>
    <x v="0"/>
    <n v="1"/>
    <x v="2"/>
    <n v="2707"/>
    <s v="Upto 5k"/>
    <n v="21509"/>
    <n v="7"/>
    <s v="Y"/>
    <x v="0"/>
    <n v="20"/>
    <x v="2"/>
    <n v="1"/>
    <n v="80"/>
    <n v="0"/>
    <n v="13"/>
    <n v="3"/>
    <n v="4"/>
    <n v="1"/>
    <n v="7"/>
    <d v="2026-06-14T00:00:00"/>
    <x v="42"/>
    <s v="2026"/>
    <x v="5"/>
    <n v="5"/>
    <x v="523"/>
    <n v="1"/>
    <n v="0"/>
  </r>
  <r>
    <s v="RM247"/>
    <n v="33"/>
    <x v="1"/>
    <x v="1"/>
    <x v="0"/>
    <n v="832"/>
    <x v="0"/>
    <n v="5"/>
    <n v="4"/>
    <x v="0"/>
    <n v="1"/>
    <n v="338"/>
    <n v="3"/>
    <x v="1"/>
    <n v="63"/>
    <n v="2"/>
    <x v="0"/>
    <x v="2"/>
    <n v="4"/>
    <x v="2"/>
    <n v="2911"/>
    <s v="Upto 5k"/>
    <n v="14776"/>
    <n v="1"/>
    <s v="Y"/>
    <x v="0"/>
    <n v="13"/>
    <x v="1"/>
    <n v="3"/>
    <n v="80"/>
    <n v="1"/>
    <n v="2"/>
    <n v="2"/>
    <n v="2"/>
    <n v="0"/>
    <n v="2"/>
    <d v="2026-06-15T00:00:00"/>
    <x v="4"/>
    <s v="2026"/>
    <x v="5"/>
    <n v="6"/>
    <x v="496"/>
    <n v="6"/>
    <n v="1"/>
  </r>
  <r>
    <s v="RM314"/>
    <n v="33"/>
    <x v="1"/>
    <x v="1"/>
    <x v="1"/>
    <n v="553"/>
    <x v="0"/>
    <n v="5"/>
    <n v="4"/>
    <x v="0"/>
    <n v="1"/>
    <n v="428"/>
    <n v="4"/>
    <x v="1"/>
    <n v="74"/>
    <n v="3"/>
    <x v="2"/>
    <x v="8"/>
    <n v="2"/>
    <x v="2"/>
    <n v="11878"/>
    <s v="10k-15k"/>
    <n v="23364"/>
    <n v="6"/>
    <s v="Y"/>
    <x v="0"/>
    <n v="11"/>
    <x v="1"/>
    <n v="2"/>
    <n v="80"/>
    <n v="2"/>
    <n v="12"/>
    <n v="2"/>
    <n v="3"/>
    <n v="8"/>
    <n v="8"/>
    <d v="2026-06-16T00:00:00"/>
    <x v="11"/>
    <s v="2026"/>
    <x v="5"/>
    <n v="13"/>
    <x v="524"/>
    <n v="11"/>
    <n v="2"/>
  </r>
  <r>
    <s v="RM329"/>
    <n v="33"/>
    <x v="1"/>
    <x v="1"/>
    <x v="1"/>
    <n v="508"/>
    <x v="1"/>
    <n v="10"/>
    <n v="3"/>
    <x v="2"/>
    <n v="1"/>
    <n v="446"/>
    <n v="2"/>
    <x v="0"/>
    <n v="46"/>
    <n v="2"/>
    <x v="1"/>
    <x v="5"/>
    <n v="4"/>
    <x v="0"/>
    <n v="4682"/>
    <s v="Upto 5k"/>
    <n v="4317"/>
    <n v="3"/>
    <s v="Y"/>
    <x v="0"/>
    <n v="14"/>
    <x v="1"/>
    <n v="3"/>
    <n v="80"/>
    <n v="0"/>
    <n v="9"/>
    <n v="6"/>
    <n v="2"/>
    <n v="0"/>
    <n v="1"/>
    <d v="2026-06-17T00:00:00"/>
    <x v="23"/>
    <s v="2026"/>
    <x v="5"/>
    <n v="9"/>
    <x v="525"/>
    <n v="1"/>
    <n v="0"/>
  </r>
  <r>
    <s v="RM364"/>
    <n v="33"/>
    <x v="1"/>
    <x v="0"/>
    <x v="0"/>
    <n v="350"/>
    <x v="1"/>
    <n v="5"/>
    <n v="3"/>
    <x v="2"/>
    <n v="1"/>
    <n v="485"/>
    <n v="4"/>
    <x v="1"/>
    <n v="34"/>
    <n v="3"/>
    <x v="0"/>
    <x v="1"/>
    <n v="3"/>
    <x v="0"/>
    <n v="2851"/>
    <s v="Upto 5k"/>
    <n v="9150"/>
    <n v="1"/>
    <s v="Y"/>
    <x v="1"/>
    <n v="13"/>
    <x v="1"/>
    <n v="2"/>
    <n v="80"/>
    <n v="0"/>
    <n v="1"/>
    <n v="2"/>
    <n v="3"/>
    <n v="0"/>
    <n v="0"/>
    <d v="2026-06-18T00:00:00"/>
    <x v="14"/>
    <s v="2026"/>
    <x v="5"/>
    <n v="21"/>
    <x v="526"/>
    <n v="7"/>
    <n v="0"/>
  </r>
  <r>
    <s v="RM436"/>
    <n v="33"/>
    <x v="1"/>
    <x v="0"/>
    <x v="0"/>
    <n v="1277"/>
    <x v="0"/>
    <n v="15"/>
    <n v="1"/>
    <x v="1"/>
    <n v="1"/>
    <n v="582"/>
    <n v="2"/>
    <x v="0"/>
    <n v="56"/>
    <n v="3"/>
    <x v="2"/>
    <x v="8"/>
    <n v="3"/>
    <x v="2"/>
    <n v="13610"/>
    <s v="10k-15k"/>
    <n v="24619"/>
    <n v="7"/>
    <s v="Y"/>
    <x v="1"/>
    <n v="12"/>
    <x v="1"/>
    <n v="4"/>
    <n v="80"/>
    <n v="0"/>
    <n v="15"/>
    <n v="2"/>
    <n v="4"/>
    <n v="7"/>
    <n v="7"/>
    <d v="2026-06-19T00:00:00"/>
    <x v="0"/>
    <s v="2026"/>
    <x v="5"/>
    <n v="2"/>
    <x v="413"/>
    <n v="1"/>
    <n v="1"/>
  </r>
  <r>
    <s v="RM437"/>
    <n v="33"/>
    <x v="1"/>
    <x v="0"/>
    <x v="0"/>
    <n v="587"/>
    <x v="0"/>
    <n v="10"/>
    <n v="1"/>
    <x v="1"/>
    <n v="1"/>
    <n v="584"/>
    <n v="1"/>
    <x v="0"/>
    <n v="38"/>
    <n v="1"/>
    <x v="0"/>
    <x v="0"/>
    <n v="4"/>
    <x v="1"/>
    <n v="3408"/>
    <s v="Upto 5k"/>
    <n v="6705"/>
    <n v="7"/>
    <s v="Y"/>
    <x v="0"/>
    <n v="13"/>
    <x v="1"/>
    <n v="1"/>
    <n v="80"/>
    <n v="3"/>
    <n v="8"/>
    <n v="2"/>
    <n v="3"/>
    <n v="1"/>
    <n v="3"/>
    <d v="2026-06-20T00:00:00"/>
    <x v="31"/>
    <s v="2026"/>
    <x v="5"/>
    <n v="1"/>
    <x v="527"/>
    <n v="1"/>
    <n v="0"/>
  </r>
  <r>
    <s v="RM456"/>
    <n v="33"/>
    <x v="1"/>
    <x v="1"/>
    <x v="0"/>
    <n v="922"/>
    <x v="0"/>
    <n v="1"/>
    <n v="5"/>
    <x v="1"/>
    <n v="1"/>
    <n v="612"/>
    <n v="1"/>
    <x v="1"/>
    <n v="95"/>
    <n v="4"/>
    <x v="3"/>
    <x v="7"/>
    <n v="3"/>
    <x v="1"/>
    <n v="16184"/>
    <s v="15k+"/>
    <n v="22578"/>
    <n v="4"/>
    <s v="Y"/>
    <x v="0"/>
    <n v="19"/>
    <x v="1"/>
    <n v="3"/>
    <n v="80"/>
    <n v="1"/>
    <n v="10"/>
    <n v="2"/>
    <n v="3"/>
    <n v="0"/>
    <n v="5"/>
    <d v="2026-06-21T00:00:00"/>
    <x v="2"/>
    <s v="2026"/>
    <x v="5"/>
    <n v="9"/>
    <x v="528"/>
    <n v="0"/>
    <n v="0"/>
  </r>
  <r>
    <s v="RM500"/>
    <n v="33"/>
    <x v="1"/>
    <x v="1"/>
    <x v="0"/>
    <n v="1216"/>
    <x v="1"/>
    <n v="8"/>
    <n v="4"/>
    <x v="2"/>
    <n v="1"/>
    <n v="677"/>
    <n v="3"/>
    <x v="0"/>
    <n v="39"/>
    <n v="3"/>
    <x v="1"/>
    <x v="5"/>
    <n v="3"/>
    <x v="1"/>
    <n v="7104"/>
    <s v="5k-10k"/>
    <n v="20431"/>
    <n v="0"/>
    <s v="Y"/>
    <x v="0"/>
    <n v="12"/>
    <x v="1"/>
    <n v="4"/>
    <n v="80"/>
    <n v="0"/>
    <n v="6"/>
    <n v="3"/>
    <n v="3"/>
    <n v="1"/>
    <n v="2"/>
    <d v="2026-06-22T00:00:00"/>
    <x v="1"/>
    <s v="2026"/>
    <x v="5"/>
    <n v="25"/>
    <x v="529"/>
    <n v="6"/>
    <n v="6"/>
  </r>
  <r>
    <s v="RM510"/>
    <n v="33"/>
    <x v="1"/>
    <x v="1"/>
    <x v="1"/>
    <n v="1296"/>
    <x v="0"/>
    <n v="6"/>
    <n v="3"/>
    <x v="0"/>
    <n v="1"/>
    <n v="692"/>
    <n v="3"/>
    <x v="0"/>
    <n v="30"/>
    <n v="3"/>
    <x v="1"/>
    <x v="6"/>
    <n v="4"/>
    <x v="1"/>
    <n v="7725"/>
    <s v="5k-10k"/>
    <n v="5335"/>
    <n v="3"/>
    <s v="Y"/>
    <x v="0"/>
    <n v="23"/>
    <x v="2"/>
    <n v="3"/>
    <n v="80"/>
    <n v="1"/>
    <n v="15"/>
    <n v="2"/>
    <n v="1"/>
    <n v="4"/>
    <n v="7"/>
    <d v="2026-06-23T00:00:00"/>
    <x v="12"/>
    <s v="2026"/>
    <x v="5"/>
    <n v="6"/>
    <x v="530"/>
    <n v="4"/>
    <n v="2"/>
  </r>
  <r>
    <s v="RM515"/>
    <n v="33"/>
    <x v="1"/>
    <x v="0"/>
    <x v="1"/>
    <n v="1076"/>
    <x v="0"/>
    <n v="3"/>
    <n v="3"/>
    <x v="0"/>
    <n v="1"/>
    <n v="702"/>
    <n v="1"/>
    <x v="0"/>
    <n v="70"/>
    <n v="3"/>
    <x v="0"/>
    <x v="2"/>
    <n v="1"/>
    <x v="0"/>
    <n v="3348"/>
    <s v="Upto 5k"/>
    <n v="3164"/>
    <n v="1"/>
    <s v="Y"/>
    <x v="1"/>
    <n v="11"/>
    <x v="1"/>
    <n v="1"/>
    <n v="80"/>
    <n v="0"/>
    <n v="10"/>
    <n v="3"/>
    <n v="3"/>
    <n v="9"/>
    <n v="7"/>
    <d v="2026-06-24T00:00:00"/>
    <x v="32"/>
    <s v="2026"/>
    <x v="5"/>
    <n v="15"/>
    <x v="531"/>
    <n v="3"/>
    <n v="2"/>
  </r>
  <r>
    <s v="RM563"/>
    <n v="33"/>
    <x v="1"/>
    <x v="0"/>
    <x v="0"/>
    <n v="527"/>
    <x v="0"/>
    <n v="1"/>
    <n v="4"/>
    <x v="4"/>
    <n v="1"/>
    <n v="780"/>
    <n v="4"/>
    <x v="0"/>
    <n v="63"/>
    <n v="3"/>
    <x v="0"/>
    <x v="2"/>
    <n v="4"/>
    <x v="0"/>
    <n v="2686"/>
    <s v="Upto 5k"/>
    <n v="5207"/>
    <n v="1"/>
    <s v="Y"/>
    <x v="1"/>
    <n v="13"/>
    <x v="1"/>
    <n v="3"/>
    <n v="80"/>
    <n v="0"/>
    <n v="10"/>
    <n v="2"/>
    <n v="2"/>
    <n v="7"/>
    <n v="8"/>
    <d v="2026-06-25T00:00:00"/>
    <x v="21"/>
    <s v="2026"/>
    <x v="5"/>
    <n v="10"/>
    <x v="532"/>
    <n v="2"/>
    <n v="0"/>
  </r>
  <r>
    <s v="RM591"/>
    <n v="33"/>
    <x v="1"/>
    <x v="1"/>
    <x v="0"/>
    <n v="213"/>
    <x v="0"/>
    <n v="7"/>
    <n v="3"/>
    <x v="1"/>
    <n v="1"/>
    <n v="817"/>
    <n v="3"/>
    <x v="0"/>
    <n v="49"/>
    <n v="3"/>
    <x v="2"/>
    <x v="7"/>
    <n v="3"/>
    <x v="2"/>
    <n v="11691"/>
    <s v="10k-15k"/>
    <n v="25995"/>
    <n v="0"/>
    <s v="Y"/>
    <x v="0"/>
    <n v="11"/>
    <x v="1"/>
    <n v="4"/>
    <n v="80"/>
    <n v="0"/>
    <n v="14"/>
    <n v="3"/>
    <n v="4"/>
    <n v="3"/>
    <n v="7"/>
    <d v="2026-06-26T00:00:00"/>
    <x v="6"/>
    <s v="2026"/>
    <x v="5"/>
    <n v="3"/>
    <x v="533"/>
    <n v="1"/>
    <n v="0"/>
  </r>
  <r>
    <s v="RM592"/>
    <n v="33"/>
    <x v="1"/>
    <x v="0"/>
    <x v="0"/>
    <n v="118"/>
    <x v="1"/>
    <n v="16"/>
    <n v="3"/>
    <x v="2"/>
    <n v="1"/>
    <n v="819"/>
    <n v="1"/>
    <x v="1"/>
    <n v="69"/>
    <n v="3"/>
    <x v="1"/>
    <x v="5"/>
    <n v="1"/>
    <x v="0"/>
    <n v="5324"/>
    <s v="5k-10k"/>
    <n v="26507"/>
    <n v="5"/>
    <s v="Y"/>
    <x v="0"/>
    <n v="15"/>
    <x v="1"/>
    <n v="3"/>
    <n v="80"/>
    <n v="0"/>
    <n v="6"/>
    <n v="3"/>
    <n v="3"/>
    <n v="0"/>
    <n v="2"/>
    <d v="2026-06-27T00:00:00"/>
    <x v="28"/>
    <s v="2026"/>
    <x v="5"/>
    <n v="9"/>
    <x v="534"/>
    <n v="4"/>
    <n v="4"/>
  </r>
  <r>
    <s v="RM620"/>
    <n v="33"/>
    <x v="1"/>
    <x v="1"/>
    <x v="0"/>
    <n v="586"/>
    <x v="1"/>
    <n v="1"/>
    <n v="3"/>
    <x v="1"/>
    <n v="1"/>
    <n v="855"/>
    <n v="1"/>
    <x v="0"/>
    <n v="48"/>
    <n v="4"/>
    <x v="1"/>
    <x v="5"/>
    <n v="1"/>
    <x v="1"/>
    <n v="4037"/>
    <s v="Upto 5k"/>
    <n v="21816"/>
    <n v="1"/>
    <s v="Y"/>
    <x v="0"/>
    <n v="22"/>
    <x v="2"/>
    <n v="1"/>
    <n v="80"/>
    <n v="1"/>
    <n v="9"/>
    <n v="5"/>
    <n v="3"/>
    <n v="0"/>
    <n v="8"/>
    <d v="2026-06-28T00:00:00"/>
    <x v="13"/>
    <s v="2026"/>
    <x v="5"/>
    <n v="13"/>
    <x v="535"/>
    <n v="2"/>
    <n v="0"/>
  </r>
  <r>
    <s v="RM656"/>
    <n v="33"/>
    <x v="1"/>
    <x v="0"/>
    <x v="0"/>
    <n v="1075"/>
    <x v="3"/>
    <n v="3"/>
    <n v="2"/>
    <x v="5"/>
    <n v="1"/>
    <n v="910"/>
    <n v="4"/>
    <x v="0"/>
    <n v="57"/>
    <n v="3"/>
    <x v="0"/>
    <x v="3"/>
    <n v="2"/>
    <x v="1"/>
    <n v="2277"/>
    <s v="Upto 5k"/>
    <n v="22650"/>
    <n v="3"/>
    <s v="Y"/>
    <x v="1"/>
    <n v="11"/>
    <x v="1"/>
    <n v="3"/>
    <n v="80"/>
    <n v="1"/>
    <n v="7"/>
    <n v="4"/>
    <n v="4"/>
    <n v="0"/>
    <n v="3"/>
    <d v="2026-06-29T00:00:00"/>
    <x v="0"/>
    <s v="2026"/>
    <x v="5"/>
    <n v="0"/>
    <x v="536"/>
    <n v="0"/>
    <n v="0"/>
  </r>
  <r>
    <s v="RM674"/>
    <n v="33"/>
    <x v="1"/>
    <x v="0"/>
    <x v="0"/>
    <n v="1198"/>
    <x v="0"/>
    <n v="1"/>
    <n v="4"/>
    <x v="4"/>
    <n v="1"/>
    <n v="939"/>
    <n v="3"/>
    <x v="0"/>
    <n v="100"/>
    <n v="2"/>
    <x v="0"/>
    <x v="2"/>
    <n v="1"/>
    <x v="0"/>
    <n v="2799"/>
    <s v="Upto 5k"/>
    <n v="3339"/>
    <n v="3"/>
    <s v="Y"/>
    <x v="1"/>
    <n v="11"/>
    <x v="1"/>
    <n v="2"/>
    <n v="80"/>
    <n v="0"/>
    <n v="6"/>
    <n v="1"/>
    <n v="3"/>
    <n v="0"/>
    <n v="2"/>
    <d v="2026-06-30T00:00:00"/>
    <x v="34"/>
    <s v="2026"/>
    <x v="5"/>
    <n v="24"/>
    <x v="537"/>
    <n v="10"/>
    <n v="9"/>
  </r>
  <r>
    <s v="RM695"/>
    <n v="33"/>
    <x v="1"/>
    <x v="1"/>
    <x v="0"/>
    <n v="1069"/>
    <x v="0"/>
    <n v="1"/>
    <n v="3"/>
    <x v="0"/>
    <n v="1"/>
    <n v="969"/>
    <n v="2"/>
    <x v="1"/>
    <n v="42"/>
    <n v="2"/>
    <x v="1"/>
    <x v="6"/>
    <n v="4"/>
    <x v="0"/>
    <n v="6949"/>
    <s v="5k-10k"/>
    <n v="12291"/>
    <n v="0"/>
    <s v="Y"/>
    <x v="0"/>
    <n v="14"/>
    <x v="1"/>
    <n v="1"/>
    <n v="80"/>
    <n v="0"/>
    <n v="6"/>
    <n v="3"/>
    <n v="3"/>
    <n v="1"/>
    <n v="4"/>
    <d v="2026-07-01T00:00:00"/>
    <x v="6"/>
    <s v="2026"/>
    <x v="6"/>
    <n v="0"/>
    <x v="538"/>
    <n v="0"/>
    <n v="0"/>
  </r>
  <r>
    <s v="RM711"/>
    <n v="33"/>
    <x v="1"/>
    <x v="1"/>
    <x v="2"/>
    <n v="722"/>
    <x v="1"/>
    <n v="17"/>
    <n v="3"/>
    <x v="0"/>
    <n v="1"/>
    <n v="992"/>
    <n v="4"/>
    <x v="0"/>
    <n v="38"/>
    <n v="3"/>
    <x v="3"/>
    <x v="8"/>
    <n v="3"/>
    <x v="0"/>
    <n v="17444"/>
    <s v="15k+"/>
    <n v="20489"/>
    <n v="1"/>
    <s v="Y"/>
    <x v="0"/>
    <n v="11"/>
    <x v="1"/>
    <n v="4"/>
    <n v="80"/>
    <n v="0"/>
    <n v="10"/>
    <n v="2"/>
    <n v="3"/>
    <n v="6"/>
    <n v="0"/>
    <d v="2026-07-02T00:00:00"/>
    <x v="24"/>
    <s v="2026"/>
    <x v="6"/>
    <n v="6"/>
    <x v="539"/>
    <n v="4"/>
    <n v="3"/>
  </r>
  <r>
    <s v="RM713"/>
    <n v="33"/>
    <x v="1"/>
    <x v="1"/>
    <x v="0"/>
    <n v="461"/>
    <x v="0"/>
    <n v="13"/>
    <n v="1"/>
    <x v="0"/>
    <n v="1"/>
    <n v="995"/>
    <n v="2"/>
    <x v="1"/>
    <n v="53"/>
    <n v="3"/>
    <x v="0"/>
    <x v="2"/>
    <n v="4"/>
    <x v="0"/>
    <n v="3452"/>
    <s v="Upto 5k"/>
    <n v="17241"/>
    <n v="3"/>
    <s v="Y"/>
    <x v="0"/>
    <n v="18"/>
    <x v="1"/>
    <n v="1"/>
    <n v="80"/>
    <n v="0"/>
    <n v="5"/>
    <n v="4"/>
    <n v="3"/>
    <n v="0"/>
    <n v="2"/>
    <d v="2026-07-03T00:00:00"/>
    <x v="38"/>
    <s v="2026"/>
    <x v="6"/>
    <n v="0"/>
    <x v="540"/>
    <n v="0"/>
    <n v="0"/>
  </r>
  <r>
    <s v="RM716"/>
    <n v="33"/>
    <x v="1"/>
    <x v="0"/>
    <x v="1"/>
    <n v="827"/>
    <x v="0"/>
    <n v="1"/>
    <n v="4"/>
    <x v="4"/>
    <n v="1"/>
    <n v="998"/>
    <n v="3"/>
    <x v="1"/>
    <n v="84"/>
    <n v="4"/>
    <x v="1"/>
    <x v="6"/>
    <n v="2"/>
    <x v="2"/>
    <n v="5488"/>
    <s v="5k-10k"/>
    <n v="20161"/>
    <n v="1"/>
    <s v="Y"/>
    <x v="1"/>
    <n v="13"/>
    <x v="1"/>
    <n v="1"/>
    <n v="80"/>
    <n v="1"/>
    <n v="6"/>
    <n v="2"/>
    <n v="3"/>
    <n v="1"/>
    <n v="2"/>
    <d v="2026-07-04T00:00:00"/>
    <x v="7"/>
    <s v="2026"/>
    <x v="6"/>
    <n v="1"/>
    <x v="541"/>
    <n v="1"/>
    <n v="1"/>
  </r>
  <r>
    <s v="RM755"/>
    <n v="33"/>
    <x v="1"/>
    <x v="1"/>
    <x v="2"/>
    <n v="1038"/>
    <x v="1"/>
    <n v="8"/>
    <n v="1"/>
    <x v="0"/>
    <n v="1"/>
    <n v="1044"/>
    <n v="2"/>
    <x v="1"/>
    <n v="88"/>
    <n v="2"/>
    <x v="0"/>
    <x v="1"/>
    <n v="4"/>
    <x v="0"/>
    <n v="2342"/>
    <s v="Upto 5k"/>
    <n v="21437"/>
    <n v="0"/>
    <s v="Y"/>
    <x v="0"/>
    <n v="19"/>
    <x v="1"/>
    <n v="4"/>
    <n v="80"/>
    <n v="0"/>
    <n v="3"/>
    <n v="2"/>
    <n v="2"/>
    <n v="2"/>
    <n v="2"/>
    <d v="2026-07-05T00:00:00"/>
    <x v="16"/>
    <s v="2026"/>
    <x v="6"/>
    <n v="17"/>
    <x v="542"/>
    <n v="6"/>
    <n v="5"/>
  </r>
  <r>
    <s v="RM791"/>
    <n v="33"/>
    <x v="1"/>
    <x v="1"/>
    <x v="0"/>
    <n v="654"/>
    <x v="0"/>
    <n v="5"/>
    <n v="3"/>
    <x v="0"/>
    <n v="1"/>
    <n v="1099"/>
    <n v="4"/>
    <x v="0"/>
    <n v="34"/>
    <n v="2"/>
    <x v="2"/>
    <x v="6"/>
    <n v="4"/>
    <x v="1"/>
    <n v="7119"/>
    <s v="5k-10k"/>
    <n v="21214"/>
    <n v="4"/>
    <s v="Y"/>
    <x v="0"/>
    <n v="15"/>
    <x v="1"/>
    <n v="3"/>
    <n v="80"/>
    <n v="1"/>
    <n v="9"/>
    <n v="2"/>
    <n v="3"/>
    <n v="1"/>
    <n v="2"/>
    <d v="2026-07-06T00:00:00"/>
    <x v="25"/>
    <s v="2026"/>
    <x v="6"/>
    <n v="1"/>
    <x v="543"/>
    <n v="0"/>
    <n v="0"/>
  </r>
  <r>
    <s v="RM793"/>
    <n v="33"/>
    <x v="1"/>
    <x v="0"/>
    <x v="1"/>
    <n v="827"/>
    <x v="0"/>
    <n v="29"/>
    <n v="4"/>
    <x v="1"/>
    <n v="1"/>
    <n v="1101"/>
    <n v="1"/>
    <x v="1"/>
    <n v="54"/>
    <n v="2"/>
    <x v="1"/>
    <x v="2"/>
    <n v="3"/>
    <x v="0"/>
    <n v="4508"/>
    <s v="Upto 5k"/>
    <n v="3129"/>
    <n v="1"/>
    <s v="Y"/>
    <x v="0"/>
    <n v="22"/>
    <x v="2"/>
    <n v="2"/>
    <n v="80"/>
    <n v="0"/>
    <n v="14"/>
    <n v="4"/>
    <n v="3"/>
    <n v="3"/>
    <n v="8"/>
    <d v="2026-07-07T00:00:00"/>
    <x v="38"/>
    <s v="2026"/>
    <x v="6"/>
    <n v="0"/>
    <x v="544"/>
    <n v="0"/>
    <n v="0"/>
  </r>
  <r>
    <s v="RM799"/>
    <n v="33"/>
    <x v="1"/>
    <x v="0"/>
    <x v="0"/>
    <n v="1017"/>
    <x v="0"/>
    <n v="25"/>
    <n v="3"/>
    <x v="1"/>
    <n v="1"/>
    <n v="1108"/>
    <n v="1"/>
    <x v="0"/>
    <n v="55"/>
    <n v="2"/>
    <x v="0"/>
    <x v="2"/>
    <n v="2"/>
    <x v="0"/>
    <n v="2313"/>
    <s v="Upto 5k"/>
    <n v="2993"/>
    <n v="4"/>
    <s v="Y"/>
    <x v="1"/>
    <n v="20"/>
    <x v="2"/>
    <n v="2"/>
    <n v="80"/>
    <n v="0"/>
    <n v="5"/>
    <n v="0"/>
    <n v="3"/>
    <n v="2"/>
    <n v="2"/>
    <d v="2026-07-08T00:00:00"/>
    <x v="26"/>
    <s v="2026"/>
    <x v="6"/>
    <n v="14"/>
    <x v="545"/>
    <n v="4"/>
    <n v="0"/>
  </r>
  <r>
    <s v="RM803"/>
    <n v="33"/>
    <x v="1"/>
    <x v="1"/>
    <x v="1"/>
    <n v="970"/>
    <x v="1"/>
    <n v="7"/>
    <n v="3"/>
    <x v="0"/>
    <n v="1"/>
    <n v="1114"/>
    <n v="4"/>
    <x v="1"/>
    <n v="30"/>
    <n v="3"/>
    <x v="1"/>
    <x v="5"/>
    <n v="2"/>
    <x v="2"/>
    <n v="4302"/>
    <s v="Upto 5k"/>
    <n v="13401"/>
    <n v="0"/>
    <s v="Y"/>
    <x v="0"/>
    <n v="17"/>
    <x v="1"/>
    <n v="3"/>
    <n v="80"/>
    <n v="1"/>
    <n v="4"/>
    <n v="3"/>
    <n v="3"/>
    <n v="0"/>
    <n v="2"/>
    <d v="2026-07-09T00:00:00"/>
    <x v="41"/>
    <s v="2026"/>
    <x v="6"/>
    <n v="17"/>
    <x v="283"/>
    <n v="2"/>
    <n v="2"/>
  </r>
  <r>
    <s v="RM830"/>
    <n v="33"/>
    <x v="1"/>
    <x v="0"/>
    <x v="0"/>
    <n v="603"/>
    <x v="1"/>
    <n v="9"/>
    <n v="4"/>
    <x v="2"/>
    <n v="1"/>
    <n v="1157"/>
    <n v="1"/>
    <x v="1"/>
    <n v="77"/>
    <n v="3"/>
    <x v="1"/>
    <x v="5"/>
    <n v="1"/>
    <x v="0"/>
    <n v="8224"/>
    <s v="5k-10k"/>
    <n v="18385"/>
    <n v="0"/>
    <s v="Y"/>
    <x v="1"/>
    <n v="17"/>
    <x v="1"/>
    <n v="1"/>
    <n v="80"/>
    <n v="0"/>
    <n v="6"/>
    <n v="3"/>
    <n v="3"/>
    <n v="0"/>
    <n v="3"/>
    <d v="2026-07-10T00:00:00"/>
    <x v="38"/>
    <s v="2026"/>
    <x v="6"/>
    <n v="0"/>
    <x v="546"/>
    <n v="0"/>
    <n v="0"/>
  </r>
  <r>
    <s v="RM864"/>
    <n v="33"/>
    <x v="1"/>
    <x v="1"/>
    <x v="0"/>
    <n v="147"/>
    <x v="3"/>
    <n v="2"/>
    <n v="3"/>
    <x v="5"/>
    <n v="1"/>
    <n v="1207"/>
    <n v="2"/>
    <x v="0"/>
    <n v="99"/>
    <n v="3"/>
    <x v="0"/>
    <x v="3"/>
    <n v="3"/>
    <x v="2"/>
    <n v="3600"/>
    <s v="Upto 5k"/>
    <n v="8429"/>
    <n v="1"/>
    <s v="Y"/>
    <x v="0"/>
    <n v="13"/>
    <x v="1"/>
    <n v="4"/>
    <n v="80"/>
    <n v="1"/>
    <n v="5"/>
    <n v="2"/>
    <n v="3"/>
    <n v="1"/>
    <n v="4"/>
    <d v="2026-07-11T00:00:00"/>
    <x v="32"/>
    <s v="2026"/>
    <x v="6"/>
    <n v="19"/>
    <x v="547"/>
    <n v="10"/>
    <n v="7"/>
  </r>
  <r>
    <s v="RM873"/>
    <n v="33"/>
    <x v="1"/>
    <x v="1"/>
    <x v="1"/>
    <n v="1146"/>
    <x v="1"/>
    <n v="25"/>
    <n v="3"/>
    <x v="1"/>
    <n v="1"/>
    <n v="1220"/>
    <n v="2"/>
    <x v="1"/>
    <n v="82"/>
    <n v="3"/>
    <x v="1"/>
    <x v="5"/>
    <n v="3"/>
    <x v="2"/>
    <n v="4539"/>
    <s v="Upto 5k"/>
    <n v="4905"/>
    <n v="1"/>
    <s v="Y"/>
    <x v="0"/>
    <n v="12"/>
    <x v="1"/>
    <n v="1"/>
    <n v="80"/>
    <n v="1"/>
    <n v="10"/>
    <n v="3"/>
    <n v="2"/>
    <n v="0"/>
    <n v="1"/>
    <d v="2026-07-12T00:00:00"/>
    <x v="31"/>
    <s v="2026"/>
    <x v="6"/>
    <n v="0"/>
    <x v="548"/>
    <n v="0"/>
    <n v="0"/>
  </r>
  <r>
    <s v="RM884"/>
    <n v="33"/>
    <x v="1"/>
    <x v="1"/>
    <x v="0"/>
    <n v="117"/>
    <x v="0"/>
    <n v="9"/>
    <n v="3"/>
    <x v="1"/>
    <n v="1"/>
    <n v="1238"/>
    <n v="1"/>
    <x v="0"/>
    <n v="60"/>
    <n v="3"/>
    <x v="0"/>
    <x v="2"/>
    <n v="4"/>
    <x v="2"/>
    <n v="2781"/>
    <s v="Upto 5k"/>
    <n v="6311"/>
    <n v="0"/>
    <s v="Y"/>
    <x v="0"/>
    <n v="13"/>
    <x v="1"/>
    <n v="2"/>
    <n v="80"/>
    <n v="1"/>
    <n v="15"/>
    <n v="5"/>
    <n v="3"/>
    <n v="4"/>
    <n v="10"/>
    <d v="2026-07-13T00:00:00"/>
    <x v="23"/>
    <s v="2026"/>
    <x v="6"/>
    <n v="5"/>
    <x v="549"/>
    <n v="2"/>
    <n v="0"/>
  </r>
  <r>
    <s v="RM909"/>
    <n v="33"/>
    <x v="1"/>
    <x v="0"/>
    <x v="0"/>
    <n v="536"/>
    <x v="1"/>
    <n v="10"/>
    <n v="5"/>
    <x v="2"/>
    <n v="1"/>
    <n v="1268"/>
    <n v="4"/>
    <x v="0"/>
    <n v="82"/>
    <n v="4"/>
    <x v="2"/>
    <x v="5"/>
    <n v="3"/>
    <x v="1"/>
    <n v="8380"/>
    <s v="5k-10k"/>
    <n v="21708"/>
    <n v="0"/>
    <s v="Y"/>
    <x v="1"/>
    <n v="14"/>
    <x v="1"/>
    <n v="4"/>
    <n v="80"/>
    <n v="2"/>
    <n v="10"/>
    <n v="3"/>
    <n v="3"/>
    <n v="0"/>
    <n v="8"/>
    <d v="2026-07-14T00:00:00"/>
    <x v="22"/>
    <s v="2026"/>
    <x v="6"/>
    <n v="1"/>
    <x v="550"/>
    <n v="0"/>
    <n v="0"/>
  </r>
  <r>
    <s v="RM991"/>
    <n v="33"/>
    <x v="1"/>
    <x v="1"/>
    <x v="1"/>
    <n v="1111"/>
    <x v="1"/>
    <n v="5"/>
    <n v="1"/>
    <x v="0"/>
    <n v="1"/>
    <n v="1395"/>
    <n v="2"/>
    <x v="0"/>
    <n v="61"/>
    <n v="3"/>
    <x v="1"/>
    <x v="5"/>
    <n v="4"/>
    <x v="2"/>
    <n v="9998"/>
    <s v="5k-10k"/>
    <n v="19293"/>
    <n v="6"/>
    <s v="Y"/>
    <x v="0"/>
    <n v="13"/>
    <x v="1"/>
    <n v="1"/>
    <n v="80"/>
    <n v="0"/>
    <n v="8"/>
    <n v="2"/>
    <n v="4"/>
    <n v="1"/>
    <n v="2"/>
    <d v="2026-07-15T00:00:00"/>
    <x v="19"/>
    <s v="2026"/>
    <x v="6"/>
    <n v="6"/>
    <x v="551"/>
    <n v="1"/>
    <n v="1"/>
  </r>
  <r>
    <s v="RM1048"/>
    <n v="33"/>
    <x v="1"/>
    <x v="1"/>
    <x v="1"/>
    <n v="430"/>
    <x v="1"/>
    <n v="7"/>
    <n v="3"/>
    <x v="1"/>
    <n v="1"/>
    <n v="1477"/>
    <n v="4"/>
    <x v="0"/>
    <n v="54"/>
    <n v="3"/>
    <x v="1"/>
    <x v="5"/>
    <n v="1"/>
    <x v="2"/>
    <n v="4373"/>
    <s v="Upto 5k"/>
    <n v="17456"/>
    <n v="0"/>
    <s v="Y"/>
    <x v="0"/>
    <n v="14"/>
    <x v="1"/>
    <n v="1"/>
    <n v="80"/>
    <n v="2"/>
    <n v="5"/>
    <n v="2"/>
    <n v="3"/>
    <n v="0"/>
    <n v="3"/>
    <d v="2026-07-16T00:00:00"/>
    <x v="13"/>
    <s v="2026"/>
    <x v="6"/>
    <n v="4"/>
    <x v="552"/>
    <n v="4"/>
    <n v="4"/>
  </r>
  <r>
    <s v="RM1067"/>
    <n v="33"/>
    <x v="1"/>
    <x v="1"/>
    <x v="0"/>
    <n v="1099"/>
    <x v="0"/>
    <n v="4"/>
    <n v="4"/>
    <x v="1"/>
    <n v="1"/>
    <n v="1502"/>
    <n v="1"/>
    <x v="1"/>
    <n v="82"/>
    <n v="2"/>
    <x v="0"/>
    <x v="0"/>
    <n v="2"/>
    <x v="2"/>
    <n v="3838"/>
    <s v="Upto 5k"/>
    <n v="8192"/>
    <n v="8"/>
    <s v="Y"/>
    <x v="0"/>
    <n v="11"/>
    <x v="1"/>
    <n v="4"/>
    <n v="80"/>
    <n v="0"/>
    <n v="8"/>
    <n v="5"/>
    <n v="3"/>
    <n v="0"/>
    <n v="2"/>
    <d v="2026-07-17T00:00:00"/>
    <x v="19"/>
    <s v="2026"/>
    <x v="6"/>
    <n v="6"/>
    <x v="553"/>
    <n v="4"/>
    <n v="3"/>
  </r>
  <r>
    <s v="RM1075"/>
    <n v="33"/>
    <x v="1"/>
    <x v="0"/>
    <x v="0"/>
    <n v="516"/>
    <x v="0"/>
    <n v="8"/>
    <n v="5"/>
    <x v="0"/>
    <n v="1"/>
    <n v="1515"/>
    <n v="4"/>
    <x v="0"/>
    <n v="69"/>
    <n v="3"/>
    <x v="1"/>
    <x v="6"/>
    <n v="3"/>
    <x v="0"/>
    <n v="6388"/>
    <s v="5k-10k"/>
    <n v="22049"/>
    <n v="2"/>
    <s v="Y"/>
    <x v="1"/>
    <n v="17"/>
    <x v="1"/>
    <n v="1"/>
    <n v="80"/>
    <n v="0"/>
    <n v="14"/>
    <n v="6"/>
    <n v="3"/>
    <n v="0"/>
    <n v="0"/>
    <d v="2026-07-18T00:00:00"/>
    <x v="36"/>
    <s v="2026"/>
    <x v="6"/>
    <n v="21"/>
    <x v="554"/>
    <n v="9"/>
    <n v="0"/>
  </r>
  <r>
    <s v="RM1092"/>
    <n v="33"/>
    <x v="1"/>
    <x v="1"/>
    <x v="0"/>
    <n v="575"/>
    <x v="0"/>
    <n v="25"/>
    <n v="3"/>
    <x v="0"/>
    <n v="1"/>
    <n v="1545"/>
    <n v="4"/>
    <x v="0"/>
    <n v="44"/>
    <n v="2"/>
    <x v="1"/>
    <x v="4"/>
    <n v="2"/>
    <x v="0"/>
    <n v="4320"/>
    <s v="Upto 5k"/>
    <n v="24152"/>
    <n v="1"/>
    <s v="Y"/>
    <x v="0"/>
    <n v="13"/>
    <x v="1"/>
    <n v="4"/>
    <n v="80"/>
    <n v="0"/>
    <n v="5"/>
    <n v="2"/>
    <n v="3"/>
    <n v="0"/>
    <n v="2"/>
    <d v="2026-07-19T00:00:00"/>
    <x v="8"/>
    <s v="2026"/>
    <x v="6"/>
    <n v="1"/>
    <x v="555"/>
    <n v="0"/>
    <n v="0"/>
  </r>
  <r>
    <s v="RM1096"/>
    <n v="33"/>
    <x v="1"/>
    <x v="0"/>
    <x v="0"/>
    <n v="589"/>
    <x v="0"/>
    <n v="28"/>
    <n v="4"/>
    <x v="0"/>
    <n v="1"/>
    <n v="1549"/>
    <n v="2"/>
    <x v="0"/>
    <n v="79"/>
    <n v="3"/>
    <x v="1"/>
    <x v="0"/>
    <n v="3"/>
    <x v="2"/>
    <n v="5207"/>
    <s v="5k-10k"/>
    <n v="22949"/>
    <n v="1"/>
    <s v="Y"/>
    <x v="1"/>
    <n v="12"/>
    <x v="1"/>
    <n v="2"/>
    <n v="80"/>
    <n v="1"/>
    <n v="15"/>
    <n v="3"/>
    <n v="3"/>
    <n v="5"/>
    <n v="7"/>
    <d v="2026-07-20T00:00:00"/>
    <x v="0"/>
    <s v="2026"/>
    <x v="6"/>
    <n v="19"/>
    <x v="556"/>
    <n v="13"/>
    <n v="6"/>
  </r>
  <r>
    <s v="RM1106"/>
    <n v="33"/>
    <x v="1"/>
    <x v="1"/>
    <x v="0"/>
    <n v="1242"/>
    <x v="1"/>
    <n v="8"/>
    <n v="4"/>
    <x v="0"/>
    <n v="1"/>
    <n v="1560"/>
    <n v="1"/>
    <x v="0"/>
    <n v="46"/>
    <n v="3"/>
    <x v="1"/>
    <x v="5"/>
    <n v="1"/>
    <x v="2"/>
    <n v="6392"/>
    <s v="5k-10k"/>
    <n v="10589"/>
    <n v="2"/>
    <s v="Y"/>
    <x v="0"/>
    <n v="13"/>
    <x v="1"/>
    <n v="4"/>
    <n v="80"/>
    <n v="1"/>
    <n v="8"/>
    <n v="6"/>
    <n v="1"/>
    <n v="2"/>
    <n v="2"/>
    <d v="2026-07-21T00:00:00"/>
    <x v="28"/>
    <s v="2026"/>
    <x v="6"/>
    <n v="8"/>
    <x v="557"/>
    <n v="2"/>
    <n v="1"/>
  </r>
  <r>
    <s v="RM1190"/>
    <n v="33"/>
    <x v="1"/>
    <x v="1"/>
    <x v="0"/>
    <n v="392"/>
    <x v="1"/>
    <n v="2"/>
    <n v="4"/>
    <x v="1"/>
    <n v="1"/>
    <n v="1670"/>
    <n v="4"/>
    <x v="0"/>
    <n v="93"/>
    <n v="3"/>
    <x v="1"/>
    <x v="5"/>
    <n v="4"/>
    <x v="1"/>
    <n v="5505"/>
    <s v="5k-10k"/>
    <n v="3921"/>
    <n v="1"/>
    <s v="Y"/>
    <x v="0"/>
    <n v="14"/>
    <x v="1"/>
    <n v="3"/>
    <n v="80"/>
    <n v="2"/>
    <n v="6"/>
    <n v="5"/>
    <n v="3"/>
    <n v="0"/>
    <n v="4"/>
    <d v="2026-07-22T00:00:00"/>
    <x v="12"/>
    <s v="2026"/>
    <x v="6"/>
    <n v="0"/>
    <x v="558"/>
    <n v="0"/>
    <n v="0"/>
  </r>
  <r>
    <s v="RM1199"/>
    <n v="33"/>
    <x v="1"/>
    <x v="0"/>
    <x v="2"/>
    <n v="530"/>
    <x v="1"/>
    <n v="16"/>
    <n v="3"/>
    <x v="0"/>
    <n v="1"/>
    <n v="1681"/>
    <n v="3"/>
    <x v="1"/>
    <n v="36"/>
    <n v="3"/>
    <x v="1"/>
    <x v="5"/>
    <n v="4"/>
    <x v="1"/>
    <n v="5368"/>
    <s v="5k-10k"/>
    <n v="16130"/>
    <n v="1"/>
    <s v="Y"/>
    <x v="1"/>
    <n v="25"/>
    <x v="2"/>
    <n v="3"/>
    <n v="80"/>
    <n v="1"/>
    <n v="7"/>
    <n v="2"/>
    <n v="3"/>
    <n v="1"/>
    <n v="2"/>
    <d v="2026-07-23T00:00:00"/>
    <x v="22"/>
    <s v="2026"/>
    <x v="6"/>
    <n v="13"/>
    <x v="559"/>
    <n v="8"/>
    <n v="2"/>
  </r>
  <r>
    <s v="RM1211"/>
    <n v="33"/>
    <x v="1"/>
    <x v="1"/>
    <x v="0"/>
    <n v="267"/>
    <x v="0"/>
    <n v="21"/>
    <n v="3"/>
    <x v="1"/>
    <n v="1"/>
    <n v="1698"/>
    <n v="2"/>
    <x v="0"/>
    <n v="79"/>
    <n v="4"/>
    <x v="0"/>
    <x v="0"/>
    <n v="2"/>
    <x v="2"/>
    <n v="2028"/>
    <s v="Upto 5k"/>
    <n v="13637"/>
    <n v="1"/>
    <s v="Y"/>
    <x v="0"/>
    <n v="18"/>
    <x v="1"/>
    <n v="4"/>
    <n v="80"/>
    <n v="3"/>
    <n v="14"/>
    <n v="6"/>
    <n v="3"/>
    <n v="2"/>
    <n v="13"/>
    <d v="2026-07-24T00:00:00"/>
    <x v="30"/>
    <s v="2026"/>
    <x v="6"/>
    <n v="37"/>
    <x v="560"/>
    <n v="5"/>
    <n v="4"/>
  </r>
  <r>
    <s v="RM1254"/>
    <n v="33"/>
    <x v="1"/>
    <x v="1"/>
    <x v="2"/>
    <n v="1283"/>
    <x v="1"/>
    <n v="2"/>
    <n v="3"/>
    <x v="2"/>
    <n v="1"/>
    <n v="1756"/>
    <n v="4"/>
    <x v="1"/>
    <n v="62"/>
    <n v="3"/>
    <x v="1"/>
    <x v="5"/>
    <n v="2"/>
    <x v="0"/>
    <n v="5147"/>
    <s v="5k-10k"/>
    <n v="10697"/>
    <n v="8"/>
    <s v="Y"/>
    <x v="0"/>
    <n v="15"/>
    <x v="1"/>
    <n v="4"/>
    <n v="80"/>
    <n v="0"/>
    <n v="13"/>
    <n v="2"/>
    <n v="2"/>
    <n v="1"/>
    <n v="7"/>
    <d v="2026-07-25T00:00:00"/>
    <x v="17"/>
    <s v="2026"/>
    <x v="6"/>
    <n v="18"/>
    <x v="561"/>
    <n v="5"/>
    <n v="1"/>
  </r>
  <r>
    <s v="RM1256"/>
    <n v="33"/>
    <x v="1"/>
    <x v="0"/>
    <x v="0"/>
    <n v="211"/>
    <x v="1"/>
    <n v="16"/>
    <n v="3"/>
    <x v="0"/>
    <n v="1"/>
    <n v="1758"/>
    <n v="1"/>
    <x v="1"/>
    <n v="74"/>
    <n v="3"/>
    <x v="2"/>
    <x v="5"/>
    <n v="1"/>
    <x v="0"/>
    <n v="8564"/>
    <s v="5k-10k"/>
    <n v="10092"/>
    <n v="2"/>
    <s v="Y"/>
    <x v="1"/>
    <n v="20"/>
    <x v="2"/>
    <n v="3"/>
    <n v="80"/>
    <n v="0"/>
    <n v="11"/>
    <n v="2"/>
    <n v="2"/>
    <n v="0"/>
    <n v="0"/>
    <d v="2026-07-26T00:00:00"/>
    <x v="5"/>
    <s v="2026"/>
    <x v="6"/>
    <n v="9"/>
    <x v="562"/>
    <n v="7"/>
    <n v="2"/>
  </r>
  <r>
    <s v="RM1266"/>
    <n v="33"/>
    <x v="1"/>
    <x v="1"/>
    <x v="2"/>
    <n v="775"/>
    <x v="0"/>
    <n v="4"/>
    <n v="3"/>
    <x v="3"/>
    <n v="1"/>
    <n v="1771"/>
    <n v="4"/>
    <x v="0"/>
    <n v="90"/>
    <n v="3"/>
    <x v="1"/>
    <x v="2"/>
    <n v="2"/>
    <x v="1"/>
    <n v="3055"/>
    <s v="Upto 5k"/>
    <n v="6194"/>
    <n v="5"/>
    <s v="Y"/>
    <x v="0"/>
    <n v="15"/>
    <x v="1"/>
    <n v="4"/>
    <n v="80"/>
    <n v="2"/>
    <n v="11"/>
    <n v="2"/>
    <n v="2"/>
    <n v="1"/>
    <n v="7"/>
    <d v="2026-07-27T00:00:00"/>
    <x v="17"/>
    <s v="2026"/>
    <x v="6"/>
    <n v="26"/>
    <x v="563"/>
    <n v="0"/>
    <n v="0"/>
  </r>
  <r>
    <s v="RM1283"/>
    <n v="33"/>
    <x v="1"/>
    <x v="1"/>
    <x v="0"/>
    <n v="867"/>
    <x v="0"/>
    <n v="8"/>
    <n v="4"/>
    <x v="0"/>
    <n v="1"/>
    <n v="1798"/>
    <n v="4"/>
    <x v="0"/>
    <n v="90"/>
    <n v="4"/>
    <x v="0"/>
    <x v="2"/>
    <n v="1"/>
    <x v="2"/>
    <n v="3143"/>
    <s v="Upto 5k"/>
    <n v="6076"/>
    <n v="6"/>
    <s v="Y"/>
    <x v="0"/>
    <n v="19"/>
    <x v="1"/>
    <n v="2"/>
    <n v="80"/>
    <n v="1"/>
    <n v="14"/>
    <n v="1"/>
    <n v="3"/>
    <n v="7"/>
    <n v="6"/>
    <d v="2026-07-28T00:00:00"/>
    <x v="4"/>
    <s v="2026"/>
    <x v="6"/>
    <n v="4"/>
    <x v="564"/>
    <n v="0"/>
    <n v="0"/>
  </r>
  <r>
    <s v="RM1364"/>
    <n v="33"/>
    <x v="1"/>
    <x v="1"/>
    <x v="0"/>
    <n v="217"/>
    <x v="1"/>
    <n v="10"/>
    <n v="4"/>
    <x v="2"/>
    <n v="1"/>
    <n v="1924"/>
    <n v="2"/>
    <x v="0"/>
    <n v="43"/>
    <n v="3"/>
    <x v="1"/>
    <x v="5"/>
    <n v="3"/>
    <x v="0"/>
    <n v="5487"/>
    <s v="5k-10k"/>
    <n v="10410"/>
    <n v="1"/>
    <s v="Y"/>
    <x v="0"/>
    <n v="14"/>
    <x v="1"/>
    <n v="2"/>
    <n v="80"/>
    <n v="0"/>
    <n v="10"/>
    <n v="2"/>
    <n v="2"/>
    <n v="0"/>
    <n v="9"/>
    <d v="2026-07-29T00:00:00"/>
    <x v="34"/>
    <s v="2026"/>
    <x v="6"/>
    <n v="30"/>
    <x v="565"/>
    <n v="27"/>
    <n v="12"/>
  </r>
  <r>
    <s v="RM1399"/>
    <n v="33"/>
    <x v="1"/>
    <x v="1"/>
    <x v="1"/>
    <n v="1303"/>
    <x v="0"/>
    <n v="7"/>
    <n v="2"/>
    <x v="0"/>
    <n v="1"/>
    <n v="1970"/>
    <n v="4"/>
    <x v="0"/>
    <n v="36"/>
    <n v="3"/>
    <x v="1"/>
    <x v="6"/>
    <n v="3"/>
    <x v="1"/>
    <n v="5968"/>
    <s v="5k-10k"/>
    <n v="18079"/>
    <n v="1"/>
    <s v="Y"/>
    <x v="0"/>
    <n v="20"/>
    <x v="2"/>
    <n v="3"/>
    <n v="80"/>
    <n v="3"/>
    <n v="9"/>
    <n v="2"/>
    <n v="3"/>
    <n v="2"/>
    <n v="8"/>
    <d v="2026-07-30T00:00:00"/>
    <x v="10"/>
    <s v="2026"/>
    <x v="6"/>
    <n v="1"/>
    <x v="566"/>
    <n v="0"/>
    <n v="0"/>
  </r>
  <r>
    <s v="RM1416"/>
    <n v="33"/>
    <x v="1"/>
    <x v="1"/>
    <x v="2"/>
    <n v="1313"/>
    <x v="0"/>
    <n v="1"/>
    <n v="2"/>
    <x v="1"/>
    <n v="1"/>
    <n v="1994"/>
    <n v="2"/>
    <x v="0"/>
    <n v="59"/>
    <n v="2"/>
    <x v="0"/>
    <x v="0"/>
    <n v="3"/>
    <x v="1"/>
    <n v="2008"/>
    <s v="Upto 5k"/>
    <n v="20439"/>
    <n v="1"/>
    <s v="Y"/>
    <x v="0"/>
    <n v="12"/>
    <x v="1"/>
    <n v="3"/>
    <n v="80"/>
    <n v="3"/>
    <n v="1"/>
    <n v="2"/>
    <n v="2"/>
    <n v="0"/>
    <n v="0"/>
    <d v="2026-07-31T00:00:00"/>
    <x v="20"/>
    <s v="2026"/>
    <x v="6"/>
    <n v="10"/>
    <x v="567"/>
    <n v="7"/>
    <n v="4"/>
  </r>
  <r>
    <s v="RM1426"/>
    <n v="33"/>
    <x v="1"/>
    <x v="0"/>
    <x v="0"/>
    <n v="501"/>
    <x v="0"/>
    <n v="15"/>
    <n v="2"/>
    <x v="1"/>
    <n v="1"/>
    <n v="2009"/>
    <n v="2"/>
    <x v="1"/>
    <n v="95"/>
    <n v="3"/>
    <x v="1"/>
    <x v="6"/>
    <n v="4"/>
    <x v="2"/>
    <n v="4878"/>
    <s v="Upto 5k"/>
    <n v="21653"/>
    <n v="0"/>
    <s v="Y"/>
    <x v="1"/>
    <n v="13"/>
    <x v="1"/>
    <n v="1"/>
    <n v="80"/>
    <n v="1"/>
    <n v="10"/>
    <n v="6"/>
    <n v="3"/>
    <n v="8"/>
    <n v="1"/>
    <d v="2026-08-01T00:00:00"/>
    <x v="4"/>
    <s v="2026"/>
    <x v="7"/>
    <n v="2"/>
    <x v="568"/>
    <n v="2"/>
    <n v="1"/>
  </r>
  <r>
    <s v="RM014"/>
    <n v="34"/>
    <x v="1"/>
    <x v="1"/>
    <x v="3"/>
    <n v="1346"/>
    <x v="0"/>
    <n v="19"/>
    <n v="2"/>
    <x v="1"/>
    <n v="1"/>
    <n v="18"/>
    <n v="2"/>
    <x v="0"/>
    <n v="93"/>
    <n v="3"/>
    <x v="0"/>
    <x v="0"/>
    <n v="4"/>
    <x v="1"/>
    <n v="2661"/>
    <s v="Upto 5k"/>
    <n v="8758"/>
    <n v="0"/>
    <s v="Y"/>
    <x v="0"/>
    <n v="11"/>
    <x v="1"/>
    <n v="3"/>
    <n v="80"/>
    <n v="1"/>
    <n v="3"/>
    <n v="2"/>
    <n v="3"/>
    <n v="1"/>
    <n v="2"/>
    <d v="2026-08-02T00:00:00"/>
    <x v="41"/>
    <s v="2026"/>
    <x v="7"/>
    <n v="20"/>
    <x v="569"/>
    <n v="16"/>
    <n v="11"/>
  </r>
  <r>
    <s v="RM023"/>
    <n v="34"/>
    <x v="1"/>
    <x v="1"/>
    <x v="3"/>
    <n v="419"/>
    <x v="0"/>
    <n v="7"/>
    <n v="4"/>
    <x v="0"/>
    <n v="1"/>
    <n v="28"/>
    <n v="1"/>
    <x v="1"/>
    <n v="53"/>
    <n v="3"/>
    <x v="2"/>
    <x v="7"/>
    <n v="2"/>
    <x v="0"/>
    <n v="11994"/>
    <s v="10k-15k"/>
    <n v="21293"/>
    <n v="0"/>
    <s v="Y"/>
    <x v="0"/>
    <n v="11"/>
    <x v="1"/>
    <n v="3"/>
    <n v="80"/>
    <n v="0"/>
    <n v="13"/>
    <n v="4"/>
    <n v="3"/>
    <n v="2"/>
    <m/>
    <d v="2026-08-03T00:00:00"/>
    <x v="5"/>
    <s v="2026"/>
    <x v="7"/>
    <n v="18"/>
    <x v="570"/>
    <n v="0"/>
    <n v="0"/>
  </r>
  <r>
    <s v="RM025"/>
    <n v="34"/>
    <x v="1"/>
    <x v="0"/>
    <x v="0"/>
    <n v="699"/>
    <x v="0"/>
    <n v="6"/>
    <n v="1"/>
    <x v="1"/>
    <n v="1"/>
    <n v="31"/>
    <n v="2"/>
    <x v="0"/>
    <n v="83"/>
    <n v="3"/>
    <x v="0"/>
    <x v="2"/>
    <n v="1"/>
    <x v="0"/>
    <n v="2960"/>
    <s v="Upto 5k"/>
    <n v="17102"/>
    <n v="2"/>
    <s v="Y"/>
    <x v="0"/>
    <n v="11"/>
    <x v="1"/>
    <n v="3"/>
    <n v="80"/>
    <n v="0"/>
    <n v="8"/>
    <n v="2"/>
    <n v="3"/>
    <n v="1"/>
    <m/>
    <d v="2026-08-04T00:00:00"/>
    <x v="19"/>
    <s v="2026"/>
    <x v="7"/>
    <n v="11"/>
    <x v="571"/>
    <n v="10"/>
    <n v="3"/>
  </r>
  <r>
    <s v="RM047"/>
    <n v="34"/>
    <x v="1"/>
    <x v="1"/>
    <x v="2"/>
    <n v="1065"/>
    <x v="1"/>
    <n v="23"/>
    <n v="4"/>
    <x v="2"/>
    <n v="1"/>
    <n v="60"/>
    <n v="2"/>
    <x v="0"/>
    <n v="72"/>
    <n v="3"/>
    <x v="1"/>
    <x v="5"/>
    <n v="3"/>
    <x v="0"/>
    <n v="4568"/>
    <s v="Upto 5k"/>
    <n v="10034"/>
    <n v="0"/>
    <s v="Y"/>
    <x v="0"/>
    <n v="20"/>
    <x v="2"/>
    <n v="3"/>
    <n v="80"/>
    <n v="0"/>
    <n v="10"/>
    <n v="2"/>
    <n v="3"/>
    <n v="8"/>
    <n v="7"/>
    <d v="2026-08-05T00:00:00"/>
    <x v="8"/>
    <s v="2026"/>
    <x v="7"/>
    <n v="4"/>
    <x v="572"/>
    <n v="0"/>
    <n v="0"/>
  </r>
  <r>
    <s v="RM085"/>
    <n v="34"/>
    <x v="1"/>
    <x v="1"/>
    <x v="0"/>
    <n v="1153"/>
    <x v="0"/>
    <n v="1"/>
    <n v="2"/>
    <x v="1"/>
    <n v="1"/>
    <n v="110"/>
    <n v="1"/>
    <x v="0"/>
    <n v="94"/>
    <n v="3"/>
    <x v="1"/>
    <x v="4"/>
    <n v="2"/>
    <x v="2"/>
    <n v="4325"/>
    <s v="Upto 5k"/>
    <n v="17736"/>
    <n v="1"/>
    <s v="Y"/>
    <x v="0"/>
    <n v="15"/>
    <x v="1"/>
    <n v="3"/>
    <n v="80"/>
    <n v="0"/>
    <n v="5"/>
    <n v="2"/>
    <n v="3"/>
    <n v="1"/>
    <n v="3"/>
    <d v="2026-08-06T00:00:00"/>
    <x v="14"/>
    <s v="2026"/>
    <x v="7"/>
    <n v="19"/>
    <x v="573"/>
    <n v="8"/>
    <n v="7"/>
  </r>
  <r>
    <s v="RM104"/>
    <n v="34"/>
    <x v="1"/>
    <x v="1"/>
    <x v="0"/>
    <n v="665"/>
    <x v="0"/>
    <n v="6"/>
    <n v="4"/>
    <x v="4"/>
    <n v="1"/>
    <n v="138"/>
    <n v="1"/>
    <x v="1"/>
    <n v="41"/>
    <n v="3"/>
    <x v="1"/>
    <x v="2"/>
    <n v="3"/>
    <x v="0"/>
    <n v="4809"/>
    <s v="Upto 5k"/>
    <n v="12482"/>
    <n v="1"/>
    <s v="Y"/>
    <x v="0"/>
    <n v="14"/>
    <x v="1"/>
    <n v="3"/>
    <n v="80"/>
    <n v="0"/>
    <n v="16"/>
    <n v="3"/>
    <n v="3"/>
    <n v="2"/>
    <n v="10"/>
    <d v="2026-08-07T00:00:00"/>
    <x v="13"/>
    <s v="2026"/>
    <x v="7"/>
    <n v="16"/>
    <x v="574"/>
    <n v="15"/>
    <n v="15"/>
  </r>
  <r>
    <s v="RM112"/>
    <n v="34"/>
    <x v="1"/>
    <x v="0"/>
    <x v="1"/>
    <n v="658"/>
    <x v="0"/>
    <n v="7"/>
    <n v="3"/>
    <x v="0"/>
    <n v="1"/>
    <n v="147"/>
    <n v="1"/>
    <x v="0"/>
    <n v="66"/>
    <n v="1"/>
    <x v="1"/>
    <x v="0"/>
    <n v="3"/>
    <x v="0"/>
    <n v="6074"/>
    <s v="5k-10k"/>
    <n v="22887"/>
    <n v="1"/>
    <s v="Y"/>
    <x v="1"/>
    <n v="24"/>
    <x v="2"/>
    <n v="4"/>
    <n v="80"/>
    <n v="0"/>
    <n v="9"/>
    <n v="3"/>
    <n v="3"/>
    <n v="0"/>
    <n v="6"/>
    <d v="2026-08-08T00:00:00"/>
    <x v="21"/>
    <s v="2026"/>
    <x v="7"/>
    <n v="19"/>
    <x v="575"/>
    <n v="6"/>
    <n v="4"/>
  </r>
  <r>
    <s v="RM115"/>
    <n v="34"/>
    <x v="1"/>
    <x v="1"/>
    <x v="0"/>
    <n v="1031"/>
    <x v="0"/>
    <n v="6"/>
    <n v="4"/>
    <x v="0"/>
    <n v="1"/>
    <n v="151"/>
    <n v="3"/>
    <x v="1"/>
    <n v="45"/>
    <n v="2"/>
    <x v="1"/>
    <x v="2"/>
    <n v="2"/>
    <x v="1"/>
    <n v="4505"/>
    <s v="Upto 5k"/>
    <n v="15000"/>
    <n v="6"/>
    <s v="Y"/>
    <x v="0"/>
    <n v="15"/>
    <x v="1"/>
    <n v="3"/>
    <n v="80"/>
    <n v="1"/>
    <n v="12"/>
    <n v="3"/>
    <n v="3"/>
    <n v="0"/>
    <n v="0"/>
    <d v="2026-08-09T00:00:00"/>
    <x v="21"/>
    <s v="2026"/>
    <x v="7"/>
    <n v="11"/>
    <x v="576"/>
    <n v="2"/>
    <n v="1"/>
  </r>
  <r>
    <s v="RM117"/>
    <n v="34"/>
    <x v="1"/>
    <x v="1"/>
    <x v="0"/>
    <n v="1354"/>
    <x v="0"/>
    <n v="5"/>
    <n v="3"/>
    <x v="1"/>
    <n v="1"/>
    <n v="153"/>
    <n v="3"/>
    <x v="1"/>
    <n v="45"/>
    <n v="2"/>
    <x v="2"/>
    <x v="8"/>
    <n v="1"/>
    <x v="0"/>
    <n v="11631"/>
    <s v="10k-15k"/>
    <n v="5615"/>
    <n v="2"/>
    <s v="Y"/>
    <x v="0"/>
    <n v="12"/>
    <x v="1"/>
    <n v="4"/>
    <n v="80"/>
    <n v="0"/>
    <n v="14"/>
    <n v="6"/>
    <n v="3"/>
    <n v="5"/>
    <n v="8"/>
    <d v="2026-08-10T00:00:00"/>
    <x v="18"/>
    <s v="2026"/>
    <x v="7"/>
    <n v="3"/>
    <x v="577"/>
    <n v="2"/>
    <n v="1"/>
  </r>
  <r>
    <s v="RM160"/>
    <n v="34"/>
    <x v="1"/>
    <x v="1"/>
    <x v="1"/>
    <n v="303"/>
    <x v="1"/>
    <n v="2"/>
    <n v="4"/>
    <x v="2"/>
    <n v="1"/>
    <n v="216"/>
    <n v="3"/>
    <x v="1"/>
    <n v="75"/>
    <n v="3"/>
    <x v="0"/>
    <x v="1"/>
    <n v="3"/>
    <x v="2"/>
    <n v="2231"/>
    <s v="Upto 5k"/>
    <n v="11314"/>
    <n v="6"/>
    <s v="Y"/>
    <x v="0"/>
    <n v="18"/>
    <x v="1"/>
    <n v="4"/>
    <n v="80"/>
    <n v="1"/>
    <n v="6"/>
    <n v="3"/>
    <n v="3"/>
    <n v="1"/>
    <n v="2"/>
    <d v="2026-08-11T00:00:00"/>
    <x v="29"/>
    <s v="2026"/>
    <x v="7"/>
    <n v="24"/>
    <x v="578"/>
    <n v="22"/>
    <n v="15"/>
  </r>
  <r>
    <s v="RM182"/>
    <n v="34"/>
    <x v="1"/>
    <x v="1"/>
    <x v="0"/>
    <n v="629"/>
    <x v="0"/>
    <n v="27"/>
    <n v="2"/>
    <x v="1"/>
    <n v="1"/>
    <n v="247"/>
    <n v="4"/>
    <x v="1"/>
    <n v="95"/>
    <n v="3"/>
    <x v="0"/>
    <x v="2"/>
    <n v="2"/>
    <x v="0"/>
    <n v="2311"/>
    <s v="Upto 5k"/>
    <n v="5711"/>
    <n v="2"/>
    <s v="Y"/>
    <x v="0"/>
    <n v="15"/>
    <x v="1"/>
    <n v="4"/>
    <n v="80"/>
    <n v="0"/>
    <n v="9"/>
    <n v="3"/>
    <n v="3"/>
    <n v="1"/>
    <n v="2"/>
    <d v="2026-08-12T00:00:00"/>
    <x v="24"/>
    <s v="2026"/>
    <x v="7"/>
    <n v="2"/>
    <x v="579"/>
    <n v="2"/>
    <n v="1"/>
  </r>
  <r>
    <s v="RM189"/>
    <n v="34"/>
    <x v="1"/>
    <x v="1"/>
    <x v="1"/>
    <n v="1069"/>
    <x v="0"/>
    <n v="2"/>
    <n v="1"/>
    <x v="0"/>
    <n v="1"/>
    <n v="256"/>
    <n v="4"/>
    <x v="0"/>
    <n v="45"/>
    <n v="2"/>
    <x v="1"/>
    <x v="4"/>
    <n v="3"/>
    <x v="2"/>
    <n v="9547"/>
    <s v="5k-10k"/>
    <n v="14074"/>
    <n v="1"/>
    <s v="Y"/>
    <x v="0"/>
    <n v="17"/>
    <x v="1"/>
    <n v="3"/>
    <n v="80"/>
    <n v="0"/>
    <n v="10"/>
    <n v="2"/>
    <n v="2"/>
    <n v="1"/>
    <n v="9"/>
    <d v="2026-08-13T00:00:00"/>
    <x v="13"/>
    <s v="2026"/>
    <x v="7"/>
    <n v="14"/>
    <x v="580"/>
    <n v="3"/>
    <n v="3"/>
  </r>
  <r>
    <s v="RM203"/>
    <n v="34"/>
    <x v="1"/>
    <x v="0"/>
    <x v="1"/>
    <n v="878"/>
    <x v="0"/>
    <n v="10"/>
    <n v="4"/>
    <x v="1"/>
    <n v="1"/>
    <n v="277"/>
    <n v="4"/>
    <x v="0"/>
    <n v="43"/>
    <n v="3"/>
    <x v="0"/>
    <x v="2"/>
    <n v="3"/>
    <x v="1"/>
    <n v="3815"/>
    <s v="Upto 5k"/>
    <n v="5972"/>
    <n v="1"/>
    <s v="Y"/>
    <x v="1"/>
    <n v="17"/>
    <x v="1"/>
    <n v="4"/>
    <n v="80"/>
    <n v="1"/>
    <n v="5"/>
    <n v="4"/>
    <n v="4"/>
    <n v="2"/>
    <n v="0"/>
    <d v="2026-08-14T00:00:00"/>
    <x v="41"/>
    <s v="2026"/>
    <x v="7"/>
    <n v="20"/>
    <x v="581"/>
    <n v="17"/>
    <n v="15"/>
  </r>
  <r>
    <s v="RM248"/>
    <n v="34"/>
    <x v="1"/>
    <x v="1"/>
    <x v="0"/>
    <n v="470"/>
    <x v="0"/>
    <n v="2"/>
    <n v="4"/>
    <x v="0"/>
    <n v="1"/>
    <n v="339"/>
    <n v="4"/>
    <x v="0"/>
    <n v="84"/>
    <n v="2"/>
    <x v="1"/>
    <x v="4"/>
    <n v="1"/>
    <x v="2"/>
    <n v="5957"/>
    <s v="5k-10k"/>
    <n v="23687"/>
    <n v="6"/>
    <s v="Y"/>
    <x v="0"/>
    <n v="13"/>
    <x v="1"/>
    <n v="2"/>
    <n v="80"/>
    <n v="1"/>
    <n v="13"/>
    <n v="3"/>
    <n v="3"/>
    <n v="5"/>
    <n v="9"/>
    <d v="2026-08-15T00:00:00"/>
    <x v="24"/>
    <s v="2026"/>
    <x v="7"/>
    <n v="5"/>
    <x v="582"/>
    <n v="0"/>
    <n v="0"/>
  </r>
  <r>
    <s v="RM379"/>
    <n v="34"/>
    <x v="1"/>
    <x v="0"/>
    <x v="2"/>
    <n v="1362"/>
    <x v="1"/>
    <n v="19"/>
    <n v="3"/>
    <x v="2"/>
    <n v="1"/>
    <n v="502"/>
    <n v="1"/>
    <x v="0"/>
    <n v="67"/>
    <n v="4"/>
    <x v="1"/>
    <x v="5"/>
    <n v="4"/>
    <x v="0"/>
    <n v="5304"/>
    <s v="5k-10k"/>
    <n v="4652"/>
    <n v="8"/>
    <s v="Y"/>
    <x v="1"/>
    <n v="13"/>
    <x v="1"/>
    <n v="2"/>
    <n v="80"/>
    <n v="0"/>
    <n v="9"/>
    <n v="3"/>
    <n v="2"/>
    <n v="0"/>
    <n v="4"/>
    <d v="2026-08-16T00:00:00"/>
    <x v="29"/>
    <s v="2026"/>
    <x v="7"/>
    <n v="12"/>
    <x v="583"/>
    <n v="12"/>
    <n v="9"/>
  </r>
  <r>
    <s v="RM394"/>
    <n v="34"/>
    <x v="1"/>
    <x v="1"/>
    <x v="2"/>
    <n v="1381"/>
    <x v="1"/>
    <n v="4"/>
    <n v="4"/>
    <x v="2"/>
    <n v="1"/>
    <n v="523"/>
    <n v="3"/>
    <x v="1"/>
    <n v="72"/>
    <n v="3"/>
    <x v="1"/>
    <x v="5"/>
    <n v="3"/>
    <x v="2"/>
    <n v="6538"/>
    <s v="5k-10k"/>
    <n v="12740"/>
    <n v="9"/>
    <s v="Y"/>
    <x v="0"/>
    <n v="15"/>
    <x v="1"/>
    <n v="1"/>
    <n v="80"/>
    <n v="1"/>
    <n v="6"/>
    <n v="3"/>
    <n v="3"/>
    <n v="1"/>
    <n v="2"/>
    <d v="2026-08-17T00:00:00"/>
    <x v="12"/>
    <s v="2026"/>
    <x v="7"/>
    <n v="10"/>
    <x v="584"/>
    <n v="3"/>
    <n v="1"/>
  </r>
  <r>
    <s v="RM416"/>
    <n v="34"/>
    <x v="1"/>
    <x v="0"/>
    <x v="1"/>
    <n v="296"/>
    <x v="1"/>
    <n v="6"/>
    <n v="2"/>
    <x v="2"/>
    <n v="1"/>
    <n v="555"/>
    <n v="4"/>
    <x v="1"/>
    <n v="33"/>
    <n v="1"/>
    <x v="0"/>
    <x v="1"/>
    <n v="3"/>
    <x v="1"/>
    <n v="2351"/>
    <s v="Upto 5k"/>
    <n v="12253"/>
    <n v="0"/>
    <s v="Y"/>
    <x v="0"/>
    <n v="16"/>
    <x v="1"/>
    <n v="4"/>
    <n v="80"/>
    <n v="1"/>
    <n v="3"/>
    <n v="3"/>
    <n v="2"/>
    <n v="1"/>
    <n v="0"/>
    <d v="2026-08-18T00:00:00"/>
    <x v="20"/>
    <s v="2026"/>
    <x v="7"/>
    <n v="12"/>
    <x v="585"/>
    <n v="3"/>
    <n v="1"/>
  </r>
  <r>
    <s v="RM433"/>
    <n v="34"/>
    <x v="1"/>
    <x v="1"/>
    <x v="0"/>
    <n v="1303"/>
    <x v="0"/>
    <n v="2"/>
    <n v="4"/>
    <x v="0"/>
    <n v="1"/>
    <n v="579"/>
    <n v="4"/>
    <x v="0"/>
    <n v="62"/>
    <n v="2"/>
    <x v="0"/>
    <x v="2"/>
    <n v="3"/>
    <x v="1"/>
    <n v="2768"/>
    <s v="Upto 5k"/>
    <n v="8416"/>
    <n v="3"/>
    <s v="Y"/>
    <x v="0"/>
    <n v="12"/>
    <x v="1"/>
    <n v="3"/>
    <n v="80"/>
    <n v="1"/>
    <n v="14"/>
    <n v="3"/>
    <n v="3"/>
    <n v="5"/>
    <n v="7"/>
    <d v="2026-08-19T00:00:00"/>
    <x v="41"/>
    <s v="2026"/>
    <x v="7"/>
    <n v="23"/>
    <x v="586"/>
    <n v="15"/>
    <n v="8"/>
  </r>
  <r>
    <s v="RM441"/>
    <n v="34"/>
    <x v="1"/>
    <x v="0"/>
    <x v="1"/>
    <n v="988"/>
    <x v="3"/>
    <n v="23"/>
    <n v="3"/>
    <x v="5"/>
    <n v="1"/>
    <n v="590"/>
    <n v="2"/>
    <x v="1"/>
    <n v="43"/>
    <n v="3"/>
    <x v="2"/>
    <x v="3"/>
    <n v="1"/>
    <x v="1"/>
    <n v="9950"/>
    <s v="5k-10k"/>
    <n v="11533"/>
    <n v="9"/>
    <s v="Y"/>
    <x v="1"/>
    <n v="15"/>
    <x v="1"/>
    <n v="3"/>
    <n v="80"/>
    <n v="3"/>
    <n v="11"/>
    <n v="2"/>
    <n v="3"/>
    <n v="0"/>
    <n v="2"/>
    <d v="2026-08-20T00:00:00"/>
    <x v="23"/>
    <s v="2026"/>
    <x v="7"/>
    <n v="0"/>
    <x v="587"/>
    <n v="0"/>
    <n v="0"/>
  </r>
  <r>
    <s v="RM463"/>
    <n v="34"/>
    <x v="1"/>
    <x v="1"/>
    <x v="0"/>
    <n v="258"/>
    <x v="1"/>
    <n v="21"/>
    <n v="4"/>
    <x v="0"/>
    <n v="1"/>
    <n v="621"/>
    <n v="4"/>
    <x v="0"/>
    <n v="74"/>
    <n v="4"/>
    <x v="1"/>
    <x v="5"/>
    <n v="4"/>
    <x v="0"/>
    <n v="5337"/>
    <s v="5k-10k"/>
    <n v="19921"/>
    <n v="1"/>
    <s v="Y"/>
    <x v="0"/>
    <n v="12"/>
    <x v="1"/>
    <n v="4"/>
    <n v="80"/>
    <n v="0"/>
    <n v="10"/>
    <n v="3"/>
    <n v="3"/>
    <n v="5"/>
    <n v="7"/>
    <d v="2026-08-21T00:00:00"/>
    <x v="19"/>
    <s v="2026"/>
    <x v="7"/>
    <n v="2"/>
    <x v="588"/>
    <n v="2"/>
    <n v="0"/>
  </r>
  <r>
    <s v="RM482"/>
    <n v="34"/>
    <x v="1"/>
    <x v="0"/>
    <x v="0"/>
    <n v="254"/>
    <x v="0"/>
    <n v="1"/>
    <n v="2"/>
    <x v="0"/>
    <n v="1"/>
    <n v="649"/>
    <n v="2"/>
    <x v="0"/>
    <n v="83"/>
    <n v="2"/>
    <x v="0"/>
    <x v="2"/>
    <n v="4"/>
    <x v="2"/>
    <n v="3622"/>
    <s v="Upto 5k"/>
    <n v="22794"/>
    <n v="1"/>
    <s v="Y"/>
    <x v="1"/>
    <n v="13"/>
    <x v="1"/>
    <n v="4"/>
    <n v="80"/>
    <n v="1"/>
    <n v="6"/>
    <n v="3"/>
    <n v="3"/>
    <n v="1"/>
    <n v="3"/>
    <d v="2026-08-22T00:00:00"/>
    <x v="24"/>
    <s v="2026"/>
    <x v="7"/>
    <n v="6"/>
    <x v="589"/>
    <n v="0"/>
    <n v="0"/>
  </r>
  <r>
    <s v="RM495"/>
    <n v="34"/>
    <x v="1"/>
    <x v="0"/>
    <x v="0"/>
    <n v="204"/>
    <x v="1"/>
    <n v="14"/>
    <n v="3"/>
    <x v="3"/>
    <n v="1"/>
    <n v="666"/>
    <n v="3"/>
    <x v="1"/>
    <n v="31"/>
    <n v="3"/>
    <x v="0"/>
    <x v="1"/>
    <n v="3"/>
    <x v="1"/>
    <n v="2579"/>
    <s v="Upto 5k"/>
    <n v="2912"/>
    <n v="1"/>
    <s v="Y"/>
    <x v="1"/>
    <n v="18"/>
    <x v="1"/>
    <n v="4"/>
    <n v="80"/>
    <n v="2"/>
    <n v="8"/>
    <n v="3"/>
    <n v="3"/>
    <n v="0"/>
    <n v="6"/>
    <d v="2026-08-23T00:00:00"/>
    <x v="26"/>
    <s v="2026"/>
    <x v="7"/>
    <n v="4"/>
    <x v="590"/>
    <n v="2"/>
    <n v="2"/>
  </r>
  <r>
    <s v="RM504"/>
    <n v="34"/>
    <x v="1"/>
    <x v="1"/>
    <x v="0"/>
    <n v="1397"/>
    <x v="0"/>
    <n v="1"/>
    <n v="5"/>
    <x v="0"/>
    <n v="1"/>
    <n v="683"/>
    <n v="2"/>
    <x v="0"/>
    <n v="42"/>
    <n v="3"/>
    <x v="0"/>
    <x v="2"/>
    <n v="4"/>
    <x v="2"/>
    <n v="2691"/>
    <s v="Upto 5k"/>
    <n v="7660"/>
    <n v="1"/>
    <s v="Y"/>
    <x v="0"/>
    <n v="12"/>
    <x v="1"/>
    <n v="4"/>
    <n v="80"/>
    <n v="1"/>
    <n v="10"/>
    <n v="4"/>
    <n v="2"/>
    <n v="8"/>
    <n v="8"/>
    <d v="2026-08-24T00:00:00"/>
    <x v="30"/>
    <s v="2026"/>
    <x v="7"/>
    <n v="6"/>
    <x v="591"/>
    <n v="1"/>
    <n v="0"/>
  </r>
  <r>
    <s v="RM525"/>
    <n v="34"/>
    <x v="1"/>
    <x v="1"/>
    <x v="0"/>
    <n v="1442"/>
    <x v="0"/>
    <n v="9"/>
    <n v="3"/>
    <x v="1"/>
    <n v="1"/>
    <n v="717"/>
    <n v="4"/>
    <x v="1"/>
    <n v="46"/>
    <n v="2"/>
    <x v="2"/>
    <x v="6"/>
    <n v="2"/>
    <x v="0"/>
    <n v="8621"/>
    <s v="5k-10k"/>
    <n v="17654"/>
    <n v="1"/>
    <s v="Y"/>
    <x v="0"/>
    <n v="14"/>
    <x v="1"/>
    <n v="2"/>
    <n v="80"/>
    <n v="0"/>
    <n v="9"/>
    <n v="3"/>
    <n v="4"/>
    <n v="7"/>
    <n v="7"/>
    <d v="2026-08-25T00:00:00"/>
    <x v="38"/>
    <s v="2026"/>
    <x v="7"/>
    <n v="0"/>
    <x v="592"/>
    <n v="0"/>
    <n v="0"/>
  </r>
  <r>
    <s v="RM550"/>
    <n v="34"/>
    <x v="1"/>
    <x v="1"/>
    <x v="0"/>
    <n v="970"/>
    <x v="0"/>
    <n v="8"/>
    <n v="2"/>
    <x v="1"/>
    <n v="1"/>
    <n v="757"/>
    <n v="2"/>
    <x v="1"/>
    <n v="96"/>
    <n v="3"/>
    <x v="1"/>
    <x v="6"/>
    <n v="3"/>
    <x v="0"/>
    <n v="6142"/>
    <s v="5k-10k"/>
    <n v="7360"/>
    <n v="3"/>
    <s v="Y"/>
    <x v="0"/>
    <n v="11"/>
    <x v="1"/>
    <n v="4"/>
    <n v="80"/>
    <n v="0"/>
    <n v="10"/>
    <n v="2"/>
    <n v="3"/>
    <n v="4"/>
    <n v="3"/>
    <d v="2026-08-26T00:00:00"/>
    <x v="19"/>
    <s v="2026"/>
    <x v="7"/>
    <n v="4"/>
    <x v="593"/>
    <n v="2"/>
    <n v="1"/>
  </r>
  <r>
    <s v="RM561"/>
    <n v="34"/>
    <x v="1"/>
    <x v="1"/>
    <x v="0"/>
    <n v="167"/>
    <x v="0"/>
    <n v="8"/>
    <n v="5"/>
    <x v="0"/>
    <n v="1"/>
    <n v="775"/>
    <n v="2"/>
    <x v="1"/>
    <n v="32"/>
    <n v="3"/>
    <x v="1"/>
    <x v="4"/>
    <n v="1"/>
    <x v="1"/>
    <n v="5121"/>
    <s v="5k-10k"/>
    <n v="4187"/>
    <n v="3"/>
    <s v="Y"/>
    <x v="0"/>
    <n v="14"/>
    <x v="1"/>
    <n v="3"/>
    <n v="80"/>
    <n v="1"/>
    <n v="7"/>
    <n v="3"/>
    <n v="3"/>
    <n v="0"/>
    <n v="0"/>
    <d v="2026-08-27T00:00:00"/>
    <x v="40"/>
    <s v="2026"/>
    <x v="7"/>
    <n v="9"/>
    <x v="594"/>
    <n v="7"/>
    <n v="6"/>
  </r>
  <r>
    <s v="RM568"/>
    <n v="34"/>
    <x v="1"/>
    <x v="1"/>
    <x v="0"/>
    <n v="304"/>
    <x v="1"/>
    <n v="2"/>
    <n v="3"/>
    <x v="4"/>
    <n v="1"/>
    <n v="786"/>
    <n v="4"/>
    <x v="0"/>
    <n v="60"/>
    <n v="3"/>
    <x v="1"/>
    <x v="5"/>
    <n v="4"/>
    <x v="0"/>
    <n v="6274"/>
    <s v="5k-10k"/>
    <n v="18686"/>
    <n v="1"/>
    <s v="Y"/>
    <x v="0"/>
    <n v="22"/>
    <x v="2"/>
    <n v="3"/>
    <n v="80"/>
    <n v="0"/>
    <n v="6"/>
    <n v="5"/>
    <n v="3"/>
    <n v="1"/>
    <n v="4"/>
    <d v="2026-08-28T00:00:00"/>
    <x v="33"/>
    <s v="2026"/>
    <x v="7"/>
    <n v="1"/>
    <x v="595"/>
    <n v="0"/>
    <n v="0"/>
  </r>
  <r>
    <s v="RM575"/>
    <n v="34"/>
    <x v="1"/>
    <x v="1"/>
    <x v="0"/>
    <n v="182"/>
    <x v="0"/>
    <n v="1"/>
    <n v="4"/>
    <x v="0"/>
    <n v="1"/>
    <n v="797"/>
    <n v="2"/>
    <x v="1"/>
    <n v="72"/>
    <n v="4"/>
    <x v="0"/>
    <x v="2"/>
    <n v="4"/>
    <x v="0"/>
    <n v="3280"/>
    <s v="Upto 5k"/>
    <n v="13551"/>
    <n v="2"/>
    <s v="Y"/>
    <x v="0"/>
    <n v="16"/>
    <x v="1"/>
    <n v="3"/>
    <n v="80"/>
    <n v="0"/>
    <n v="10"/>
    <n v="2"/>
    <n v="3"/>
    <n v="1"/>
    <n v="3"/>
    <d v="2026-08-29T00:00:00"/>
    <x v="11"/>
    <s v="2026"/>
    <x v="7"/>
    <n v="19"/>
    <x v="137"/>
    <n v="6"/>
    <n v="5"/>
  </r>
  <r>
    <s v="RM580"/>
    <n v="34"/>
    <x v="1"/>
    <x v="1"/>
    <x v="0"/>
    <n v="121"/>
    <x v="0"/>
    <n v="2"/>
    <n v="4"/>
    <x v="1"/>
    <n v="1"/>
    <n v="804"/>
    <n v="3"/>
    <x v="1"/>
    <n v="86"/>
    <n v="2"/>
    <x v="0"/>
    <x v="2"/>
    <n v="1"/>
    <x v="0"/>
    <n v="4381"/>
    <s v="Upto 5k"/>
    <n v="7530"/>
    <n v="1"/>
    <s v="Y"/>
    <x v="0"/>
    <n v="11"/>
    <x v="1"/>
    <n v="3"/>
    <n v="80"/>
    <n v="0"/>
    <n v="6"/>
    <n v="3"/>
    <n v="3"/>
    <n v="1"/>
    <n v="3"/>
    <d v="2026-08-30T00:00:00"/>
    <x v="37"/>
    <s v="2026"/>
    <x v="7"/>
    <n v="4"/>
    <x v="596"/>
    <n v="3"/>
    <n v="0"/>
  </r>
  <r>
    <s v="RM584"/>
    <n v="34"/>
    <x v="1"/>
    <x v="1"/>
    <x v="0"/>
    <n v="1111"/>
    <x v="1"/>
    <n v="8"/>
    <n v="2"/>
    <x v="0"/>
    <n v="1"/>
    <n v="808"/>
    <n v="3"/>
    <x v="1"/>
    <n v="93"/>
    <n v="3"/>
    <x v="1"/>
    <x v="5"/>
    <n v="1"/>
    <x v="2"/>
    <n v="6500"/>
    <s v="5k-10k"/>
    <n v="13305"/>
    <n v="5"/>
    <s v="Y"/>
    <x v="0"/>
    <n v="17"/>
    <x v="1"/>
    <n v="2"/>
    <n v="80"/>
    <n v="1"/>
    <n v="6"/>
    <n v="1"/>
    <n v="3"/>
    <n v="1"/>
    <n v="2"/>
    <d v="2026-08-31T00:00:00"/>
    <x v="6"/>
    <s v="2026"/>
    <x v="7"/>
    <n v="2"/>
    <x v="597"/>
    <n v="1"/>
    <n v="0"/>
  </r>
  <r>
    <s v="RM607"/>
    <n v="34"/>
    <x v="1"/>
    <x v="1"/>
    <x v="1"/>
    <n v="702"/>
    <x v="0"/>
    <n v="16"/>
    <n v="4"/>
    <x v="0"/>
    <n v="1"/>
    <n v="838"/>
    <n v="3"/>
    <x v="1"/>
    <n v="100"/>
    <n v="2"/>
    <x v="0"/>
    <x v="2"/>
    <n v="4"/>
    <x v="0"/>
    <n v="2553"/>
    <s v="Upto 5k"/>
    <n v="8306"/>
    <n v="1"/>
    <s v="Y"/>
    <x v="0"/>
    <n v="16"/>
    <x v="1"/>
    <n v="3"/>
    <n v="80"/>
    <n v="0"/>
    <n v="6"/>
    <n v="3"/>
    <n v="3"/>
    <n v="1"/>
    <n v="3"/>
    <d v="2026-09-01T00:00:00"/>
    <x v="31"/>
    <s v="2026"/>
    <x v="8"/>
    <n v="0"/>
    <x v="598"/>
    <n v="0"/>
    <n v="0"/>
  </r>
  <r>
    <s v="RM614"/>
    <n v="34"/>
    <x v="1"/>
    <x v="1"/>
    <x v="0"/>
    <n v="829"/>
    <x v="3"/>
    <n v="3"/>
    <n v="2"/>
    <x v="5"/>
    <n v="1"/>
    <n v="847"/>
    <n v="3"/>
    <x v="0"/>
    <n v="88"/>
    <n v="3"/>
    <x v="0"/>
    <x v="3"/>
    <n v="4"/>
    <x v="2"/>
    <n v="3737"/>
    <s v="Upto 5k"/>
    <n v="2243"/>
    <n v="0"/>
    <s v="Y"/>
    <x v="0"/>
    <n v="19"/>
    <x v="1"/>
    <n v="3"/>
    <n v="80"/>
    <n v="1"/>
    <n v="4"/>
    <n v="1"/>
    <n v="1"/>
    <n v="0"/>
    <n v="2"/>
    <d v="2026-09-02T00:00:00"/>
    <x v="34"/>
    <s v="2026"/>
    <x v="8"/>
    <n v="24"/>
    <x v="599"/>
    <n v="1"/>
    <n v="0"/>
  </r>
  <r>
    <s v="RM672"/>
    <n v="34"/>
    <x v="1"/>
    <x v="1"/>
    <x v="0"/>
    <n v="546"/>
    <x v="0"/>
    <n v="10"/>
    <n v="3"/>
    <x v="0"/>
    <n v="1"/>
    <n v="934"/>
    <n v="2"/>
    <x v="0"/>
    <n v="83"/>
    <n v="3"/>
    <x v="0"/>
    <x v="0"/>
    <n v="2"/>
    <x v="1"/>
    <n v="2008"/>
    <s v="Upto 5k"/>
    <n v="6896"/>
    <n v="1"/>
    <s v="Y"/>
    <x v="0"/>
    <n v="14"/>
    <x v="1"/>
    <n v="2"/>
    <n v="80"/>
    <n v="2"/>
    <n v="1"/>
    <n v="3"/>
    <n v="3"/>
    <n v="1"/>
    <n v="0"/>
    <d v="2026-09-03T00:00:00"/>
    <x v="7"/>
    <s v="2026"/>
    <x v="8"/>
    <n v="0"/>
    <x v="600"/>
    <n v="0"/>
    <n v="0"/>
  </r>
  <r>
    <s v="RM758"/>
    <n v="34"/>
    <x v="1"/>
    <x v="1"/>
    <x v="0"/>
    <n v="216"/>
    <x v="1"/>
    <n v="1"/>
    <n v="4"/>
    <x v="2"/>
    <n v="1"/>
    <n v="1047"/>
    <n v="2"/>
    <x v="0"/>
    <n v="75"/>
    <n v="4"/>
    <x v="1"/>
    <x v="5"/>
    <n v="4"/>
    <x v="1"/>
    <n v="9725"/>
    <s v="5k-10k"/>
    <n v="12278"/>
    <n v="0"/>
    <s v="Y"/>
    <x v="0"/>
    <n v="11"/>
    <x v="1"/>
    <n v="4"/>
    <n v="80"/>
    <n v="1"/>
    <n v="16"/>
    <n v="2"/>
    <n v="2"/>
    <n v="0"/>
    <n v="9"/>
    <d v="2026-09-04T00:00:00"/>
    <x v="11"/>
    <s v="2026"/>
    <x v="8"/>
    <n v="35"/>
    <x v="601"/>
    <n v="20"/>
    <n v="10"/>
  </r>
  <r>
    <s v="RM764"/>
    <n v="34"/>
    <x v="1"/>
    <x v="0"/>
    <x v="0"/>
    <n v="1333"/>
    <x v="1"/>
    <n v="10"/>
    <n v="4"/>
    <x v="0"/>
    <n v="1"/>
    <n v="1055"/>
    <n v="3"/>
    <x v="1"/>
    <n v="87"/>
    <n v="3"/>
    <x v="0"/>
    <x v="1"/>
    <n v="3"/>
    <x v="2"/>
    <n v="2220"/>
    <s v="Upto 5k"/>
    <n v="18410"/>
    <n v="1"/>
    <s v="Y"/>
    <x v="1"/>
    <n v="19"/>
    <x v="1"/>
    <n v="4"/>
    <n v="80"/>
    <n v="1"/>
    <n v="1"/>
    <n v="2"/>
    <n v="3"/>
    <n v="0"/>
    <n v="0"/>
    <d v="2026-09-05T00:00:00"/>
    <x v="39"/>
    <s v="2026"/>
    <x v="8"/>
    <n v="6"/>
    <x v="602"/>
    <n v="2"/>
    <n v="2"/>
  </r>
  <r>
    <s v="RM795"/>
    <n v="34"/>
    <x v="1"/>
    <x v="1"/>
    <x v="1"/>
    <n v="618"/>
    <x v="0"/>
    <n v="3"/>
    <n v="1"/>
    <x v="0"/>
    <n v="1"/>
    <n v="1103"/>
    <n v="1"/>
    <x v="0"/>
    <n v="45"/>
    <n v="3"/>
    <x v="1"/>
    <x v="6"/>
    <n v="4"/>
    <x v="0"/>
    <n v="7756"/>
    <s v="5k-10k"/>
    <n v="22266"/>
    <n v="0"/>
    <s v="Y"/>
    <x v="0"/>
    <n v="17"/>
    <x v="1"/>
    <n v="3"/>
    <n v="80"/>
    <n v="0"/>
    <n v="7"/>
    <n v="1"/>
    <n v="2"/>
    <n v="0"/>
    <n v="4"/>
    <d v="2026-09-06T00:00:00"/>
    <x v="42"/>
    <s v="2026"/>
    <x v="8"/>
    <n v="0"/>
    <x v="603"/>
    <n v="0"/>
    <n v="0"/>
  </r>
  <r>
    <s v="RM804"/>
    <n v="34"/>
    <x v="1"/>
    <x v="1"/>
    <x v="2"/>
    <n v="697"/>
    <x v="0"/>
    <n v="3"/>
    <n v="4"/>
    <x v="0"/>
    <n v="1"/>
    <n v="1115"/>
    <n v="3"/>
    <x v="0"/>
    <n v="40"/>
    <n v="2"/>
    <x v="0"/>
    <x v="2"/>
    <n v="4"/>
    <x v="2"/>
    <n v="2979"/>
    <s v="Upto 5k"/>
    <n v="22478"/>
    <n v="3"/>
    <s v="Y"/>
    <x v="0"/>
    <n v="17"/>
    <x v="1"/>
    <n v="4"/>
    <n v="80"/>
    <n v="3"/>
    <n v="6"/>
    <n v="2"/>
    <n v="3"/>
    <n v="0"/>
    <n v="0"/>
    <d v="2026-09-07T00:00:00"/>
    <x v="12"/>
    <s v="2026"/>
    <x v="8"/>
    <n v="3"/>
    <x v="604"/>
    <n v="1"/>
    <n v="1"/>
  </r>
  <r>
    <s v="RM823"/>
    <n v="34"/>
    <x v="1"/>
    <x v="1"/>
    <x v="1"/>
    <n v="1003"/>
    <x v="0"/>
    <n v="2"/>
    <n v="2"/>
    <x v="0"/>
    <n v="1"/>
    <n v="1140"/>
    <n v="4"/>
    <x v="0"/>
    <n v="95"/>
    <n v="3"/>
    <x v="1"/>
    <x v="4"/>
    <n v="3"/>
    <x v="0"/>
    <n v="4033"/>
    <s v="Upto 5k"/>
    <n v="15834"/>
    <n v="2"/>
    <s v="Y"/>
    <x v="0"/>
    <n v="11"/>
    <x v="1"/>
    <n v="4"/>
    <n v="80"/>
    <n v="0"/>
    <n v="5"/>
    <n v="3"/>
    <n v="2"/>
    <n v="0"/>
    <n v="2"/>
    <d v="2026-09-08T00:00:00"/>
    <x v="26"/>
    <s v="2026"/>
    <x v="8"/>
    <n v="13"/>
    <x v="605"/>
    <n v="5"/>
    <n v="2"/>
  </r>
  <r>
    <s v="RM835"/>
    <n v="34"/>
    <x v="1"/>
    <x v="1"/>
    <x v="0"/>
    <n v="1400"/>
    <x v="1"/>
    <n v="9"/>
    <n v="1"/>
    <x v="0"/>
    <n v="1"/>
    <n v="1163"/>
    <n v="2"/>
    <x v="1"/>
    <n v="70"/>
    <n v="3"/>
    <x v="1"/>
    <x v="5"/>
    <n v="3"/>
    <x v="2"/>
    <n v="5714"/>
    <s v="5k-10k"/>
    <n v="5829"/>
    <n v="1"/>
    <s v="Y"/>
    <x v="0"/>
    <n v="20"/>
    <x v="2"/>
    <n v="1"/>
    <n v="80"/>
    <n v="0"/>
    <n v="6"/>
    <n v="3"/>
    <n v="2"/>
    <n v="1"/>
    <n v="3"/>
    <d v="2026-09-09T00:00:00"/>
    <x v="35"/>
    <s v="2026"/>
    <x v="8"/>
    <n v="35"/>
    <x v="606"/>
    <n v="26"/>
    <n v="7"/>
  </r>
  <r>
    <s v="RM848"/>
    <n v="34"/>
    <x v="1"/>
    <x v="1"/>
    <x v="1"/>
    <n v="669"/>
    <x v="0"/>
    <n v="1"/>
    <n v="3"/>
    <x v="1"/>
    <n v="1"/>
    <n v="1184"/>
    <n v="4"/>
    <x v="0"/>
    <n v="97"/>
    <n v="2"/>
    <x v="1"/>
    <x v="6"/>
    <n v="1"/>
    <x v="0"/>
    <n v="5343"/>
    <s v="5k-10k"/>
    <n v="25755"/>
    <n v="0"/>
    <s v="Y"/>
    <x v="0"/>
    <n v="20"/>
    <x v="2"/>
    <n v="3"/>
    <n v="80"/>
    <n v="0"/>
    <n v="14"/>
    <n v="3"/>
    <n v="3"/>
    <n v="4"/>
    <n v="9"/>
    <d v="2026-09-10T00:00:00"/>
    <x v="40"/>
    <s v="2026"/>
    <x v="8"/>
    <n v="2"/>
    <x v="607"/>
    <n v="2"/>
    <n v="1"/>
  </r>
  <r>
    <s v="RM907"/>
    <n v="34"/>
    <x v="1"/>
    <x v="1"/>
    <x v="0"/>
    <n v="1320"/>
    <x v="0"/>
    <n v="20"/>
    <n v="3"/>
    <x v="3"/>
    <n v="1"/>
    <n v="1265"/>
    <n v="3"/>
    <x v="1"/>
    <n v="89"/>
    <n v="4"/>
    <x v="0"/>
    <x v="2"/>
    <n v="3"/>
    <x v="2"/>
    <n v="2585"/>
    <s v="Upto 5k"/>
    <n v="21643"/>
    <n v="0"/>
    <s v="Y"/>
    <x v="0"/>
    <n v="17"/>
    <x v="1"/>
    <n v="4"/>
    <n v="80"/>
    <n v="0"/>
    <n v="2"/>
    <n v="5"/>
    <n v="2"/>
    <n v="0"/>
    <n v="0"/>
    <d v="2026-09-11T00:00:00"/>
    <x v="16"/>
    <s v="2026"/>
    <x v="8"/>
    <n v="20"/>
    <x v="608"/>
    <n v="0"/>
    <n v="0"/>
  </r>
  <r>
    <s v="RM918"/>
    <n v="34"/>
    <x v="1"/>
    <x v="0"/>
    <x v="0"/>
    <n v="131"/>
    <x v="1"/>
    <n v="2"/>
    <n v="3"/>
    <x v="2"/>
    <n v="1"/>
    <n v="1281"/>
    <n v="3"/>
    <x v="1"/>
    <n v="86"/>
    <n v="3"/>
    <x v="1"/>
    <x v="5"/>
    <n v="1"/>
    <x v="0"/>
    <n v="4538"/>
    <s v="Upto 5k"/>
    <n v="6039"/>
    <n v="0"/>
    <s v="Y"/>
    <x v="1"/>
    <n v="12"/>
    <x v="1"/>
    <n v="4"/>
    <n v="80"/>
    <n v="0"/>
    <n v="4"/>
    <n v="3"/>
    <n v="3"/>
    <n v="0"/>
    <n v="2"/>
    <d v="2026-09-12T00:00:00"/>
    <x v="27"/>
    <s v="2026"/>
    <x v="8"/>
    <n v="18"/>
    <x v="609"/>
    <n v="12"/>
    <n v="12"/>
  </r>
  <r>
    <s v="RM921"/>
    <n v="34"/>
    <x v="1"/>
    <x v="1"/>
    <x v="1"/>
    <n v="135"/>
    <x v="0"/>
    <n v="19"/>
    <n v="3"/>
    <x v="1"/>
    <n v="1"/>
    <n v="1285"/>
    <n v="3"/>
    <x v="1"/>
    <n v="46"/>
    <n v="3"/>
    <x v="1"/>
    <x v="0"/>
    <n v="2"/>
    <x v="1"/>
    <n v="4444"/>
    <s v="Upto 5k"/>
    <n v="22534"/>
    <n v="4"/>
    <s v="Y"/>
    <x v="0"/>
    <n v="13"/>
    <x v="1"/>
    <n v="3"/>
    <n v="80"/>
    <n v="2"/>
    <n v="15"/>
    <n v="2"/>
    <n v="4"/>
    <n v="5"/>
    <n v="10"/>
    <d v="2026-09-13T00:00:00"/>
    <x v="35"/>
    <s v="2026"/>
    <x v="8"/>
    <n v="40"/>
    <x v="610"/>
    <n v="2"/>
    <n v="1"/>
  </r>
  <r>
    <s v="RM924"/>
    <n v="34"/>
    <x v="1"/>
    <x v="1"/>
    <x v="1"/>
    <n v="648"/>
    <x v="3"/>
    <n v="11"/>
    <n v="3"/>
    <x v="0"/>
    <n v="1"/>
    <n v="1289"/>
    <n v="3"/>
    <x v="0"/>
    <n v="56"/>
    <n v="2"/>
    <x v="1"/>
    <x v="3"/>
    <n v="2"/>
    <x v="2"/>
    <n v="4490"/>
    <s v="Upto 5k"/>
    <n v="21833"/>
    <n v="4"/>
    <s v="Y"/>
    <x v="0"/>
    <n v="11"/>
    <x v="1"/>
    <n v="4"/>
    <n v="80"/>
    <n v="2"/>
    <n v="14"/>
    <n v="5"/>
    <n v="4"/>
    <n v="1"/>
    <n v="8"/>
    <d v="2026-09-14T00:00:00"/>
    <x v="6"/>
    <s v="2026"/>
    <x v="8"/>
    <n v="1"/>
    <x v="611"/>
    <n v="0"/>
    <n v="0"/>
  </r>
  <r>
    <s v="RM959"/>
    <n v="34"/>
    <x v="1"/>
    <x v="1"/>
    <x v="0"/>
    <n v="943"/>
    <x v="0"/>
    <n v="9"/>
    <n v="3"/>
    <x v="0"/>
    <n v="1"/>
    <n v="1344"/>
    <n v="4"/>
    <x v="0"/>
    <n v="86"/>
    <n v="3"/>
    <x v="2"/>
    <x v="6"/>
    <n v="4"/>
    <x v="1"/>
    <n v="8500"/>
    <s v="5k-10k"/>
    <n v="5494"/>
    <n v="0"/>
    <s v="Y"/>
    <x v="0"/>
    <n v="11"/>
    <x v="1"/>
    <n v="4"/>
    <n v="80"/>
    <n v="1"/>
    <n v="10"/>
    <n v="0"/>
    <n v="2"/>
    <n v="1"/>
    <n v="6"/>
    <d v="2026-09-15T00:00:00"/>
    <x v="2"/>
    <s v="2026"/>
    <x v="8"/>
    <n v="3"/>
    <x v="612"/>
    <n v="2"/>
    <n v="2"/>
  </r>
  <r>
    <s v="RM965"/>
    <n v="34"/>
    <x v="1"/>
    <x v="1"/>
    <x v="0"/>
    <n v="507"/>
    <x v="1"/>
    <n v="15"/>
    <n v="2"/>
    <x v="1"/>
    <n v="1"/>
    <n v="1356"/>
    <n v="3"/>
    <x v="1"/>
    <n v="66"/>
    <n v="3"/>
    <x v="1"/>
    <x v="5"/>
    <n v="1"/>
    <x v="0"/>
    <n v="6125"/>
    <s v="5k-10k"/>
    <n v="23553"/>
    <n v="1"/>
    <s v="Y"/>
    <x v="0"/>
    <n v="12"/>
    <x v="1"/>
    <n v="4"/>
    <n v="80"/>
    <n v="0"/>
    <n v="10"/>
    <n v="6"/>
    <n v="4"/>
    <n v="9"/>
    <n v="6"/>
    <d v="2026-09-16T00:00:00"/>
    <x v="3"/>
    <s v="2026"/>
    <x v="8"/>
    <n v="15"/>
    <x v="613"/>
    <n v="6"/>
    <n v="6"/>
  </r>
  <r>
    <s v="RM978"/>
    <n v="34"/>
    <x v="1"/>
    <x v="1"/>
    <x v="2"/>
    <n v="999"/>
    <x v="0"/>
    <n v="26"/>
    <n v="1"/>
    <x v="3"/>
    <n v="1"/>
    <n v="1374"/>
    <n v="1"/>
    <x v="1"/>
    <n v="92"/>
    <n v="2"/>
    <x v="0"/>
    <x v="2"/>
    <n v="3"/>
    <x v="1"/>
    <n v="2029"/>
    <s v="Upto 5k"/>
    <n v="15891"/>
    <n v="1"/>
    <s v="Y"/>
    <x v="0"/>
    <n v="20"/>
    <x v="2"/>
    <n v="3"/>
    <n v="80"/>
    <n v="3"/>
    <n v="5"/>
    <n v="2"/>
    <n v="3"/>
    <n v="0"/>
    <n v="0"/>
    <d v="2026-09-17T00:00:00"/>
    <x v="20"/>
    <s v="2026"/>
    <x v="8"/>
    <n v="24"/>
    <x v="614"/>
    <n v="6"/>
    <n v="2"/>
  </r>
  <r>
    <s v="RM980"/>
    <n v="34"/>
    <x v="1"/>
    <x v="1"/>
    <x v="0"/>
    <n v="285"/>
    <x v="0"/>
    <n v="29"/>
    <n v="3"/>
    <x v="1"/>
    <n v="1"/>
    <n v="1377"/>
    <n v="2"/>
    <x v="0"/>
    <n v="86"/>
    <n v="3"/>
    <x v="1"/>
    <x v="0"/>
    <n v="3"/>
    <x v="2"/>
    <n v="5429"/>
    <s v="5k-10k"/>
    <n v="17491"/>
    <n v="4"/>
    <s v="Y"/>
    <x v="0"/>
    <n v="13"/>
    <x v="1"/>
    <n v="1"/>
    <n v="80"/>
    <n v="2"/>
    <n v="10"/>
    <n v="1"/>
    <n v="3"/>
    <n v="7"/>
    <n v="7"/>
    <d v="2026-09-18T00:00:00"/>
    <x v="21"/>
    <s v="2026"/>
    <x v="8"/>
    <n v="18"/>
    <x v="615"/>
    <n v="18"/>
    <n v="5"/>
  </r>
  <r>
    <s v="RM984"/>
    <n v="34"/>
    <x v="1"/>
    <x v="1"/>
    <x v="0"/>
    <n v="404"/>
    <x v="0"/>
    <n v="2"/>
    <n v="4"/>
    <x v="3"/>
    <n v="1"/>
    <n v="1383"/>
    <n v="3"/>
    <x v="1"/>
    <n v="98"/>
    <n v="3"/>
    <x v="1"/>
    <x v="6"/>
    <n v="4"/>
    <x v="0"/>
    <n v="6687"/>
    <s v="5k-10k"/>
    <n v="6163"/>
    <n v="1"/>
    <s v="Y"/>
    <x v="0"/>
    <n v="11"/>
    <x v="1"/>
    <n v="4"/>
    <n v="80"/>
    <n v="0"/>
    <n v="14"/>
    <n v="2"/>
    <n v="4"/>
    <n v="4"/>
    <n v="11"/>
    <d v="2026-09-19T00:00:00"/>
    <x v="5"/>
    <s v="2026"/>
    <x v="8"/>
    <n v="5"/>
    <x v="616"/>
    <n v="1"/>
    <n v="1"/>
  </r>
  <r>
    <s v="RM1016"/>
    <n v="34"/>
    <x v="1"/>
    <x v="1"/>
    <x v="1"/>
    <n v="560"/>
    <x v="0"/>
    <n v="1"/>
    <n v="4"/>
    <x v="4"/>
    <n v="1"/>
    <n v="1431"/>
    <n v="4"/>
    <x v="0"/>
    <n v="91"/>
    <n v="3"/>
    <x v="0"/>
    <x v="2"/>
    <n v="1"/>
    <x v="1"/>
    <n v="2996"/>
    <s v="Upto 5k"/>
    <n v="20284"/>
    <n v="5"/>
    <s v="Y"/>
    <x v="0"/>
    <n v="14"/>
    <x v="1"/>
    <n v="3"/>
    <n v="80"/>
    <n v="2"/>
    <n v="10"/>
    <n v="2"/>
    <n v="3"/>
    <n v="1"/>
    <n v="3"/>
    <d v="2026-09-20T00:00:00"/>
    <x v="27"/>
    <s v="2026"/>
    <x v="8"/>
    <n v="1"/>
    <x v="617"/>
    <n v="0"/>
    <n v="0"/>
  </r>
  <r>
    <s v="RM1028"/>
    <n v="34"/>
    <x v="1"/>
    <x v="1"/>
    <x v="0"/>
    <n v="401"/>
    <x v="0"/>
    <n v="1"/>
    <n v="3"/>
    <x v="0"/>
    <n v="1"/>
    <n v="1447"/>
    <n v="4"/>
    <x v="1"/>
    <n v="86"/>
    <n v="2"/>
    <x v="0"/>
    <x v="0"/>
    <n v="2"/>
    <x v="2"/>
    <n v="3294"/>
    <s v="Upto 5k"/>
    <n v="3708"/>
    <n v="5"/>
    <s v="Y"/>
    <x v="0"/>
    <n v="17"/>
    <x v="1"/>
    <n v="1"/>
    <n v="80"/>
    <n v="1"/>
    <n v="7"/>
    <n v="2"/>
    <n v="2"/>
    <n v="0"/>
    <n v="2"/>
    <d v="2026-09-21T00:00:00"/>
    <x v="38"/>
    <s v="2026"/>
    <x v="8"/>
    <n v="1"/>
    <x v="618"/>
    <n v="0"/>
    <n v="0"/>
  </r>
  <r>
    <s v="RM1040"/>
    <n v="34"/>
    <x v="1"/>
    <x v="0"/>
    <x v="0"/>
    <n v="1107"/>
    <x v="3"/>
    <n v="9"/>
    <n v="4"/>
    <x v="3"/>
    <n v="1"/>
    <n v="1467"/>
    <n v="1"/>
    <x v="1"/>
    <n v="52"/>
    <n v="3"/>
    <x v="0"/>
    <x v="3"/>
    <n v="3"/>
    <x v="2"/>
    <n v="2742"/>
    <s v="Upto 5k"/>
    <n v="3072"/>
    <n v="1"/>
    <s v="Y"/>
    <x v="0"/>
    <n v="15"/>
    <x v="1"/>
    <n v="4"/>
    <n v="80"/>
    <n v="0"/>
    <n v="2"/>
    <n v="0"/>
    <n v="3"/>
    <n v="2"/>
    <n v="2"/>
    <d v="2026-09-22T00:00:00"/>
    <x v="17"/>
    <s v="2026"/>
    <x v="8"/>
    <n v="16"/>
    <x v="619"/>
    <n v="3"/>
    <n v="0"/>
  </r>
  <r>
    <s v="RM1049"/>
    <n v="34"/>
    <x v="1"/>
    <x v="1"/>
    <x v="0"/>
    <n v="1326"/>
    <x v="1"/>
    <n v="3"/>
    <n v="3"/>
    <x v="4"/>
    <n v="1"/>
    <n v="1478"/>
    <n v="4"/>
    <x v="0"/>
    <n v="81"/>
    <n v="1"/>
    <x v="1"/>
    <x v="5"/>
    <n v="1"/>
    <x v="0"/>
    <n v="4759"/>
    <s v="Upto 5k"/>
    <n v="15891"/>
    <n v="3"/>
    <s v="Y"/>
    <x v="0"/>
    <n v="18"/>
    <x v="1"/>
    <n v="4"/>
    <n v="80"/>
    <n v="0"/>
    <n v="15"/>
    <n v="2"/>
    <n v="3"/>
    <n v="3"/>
    <n v="12"/>
    <d v="2026-09-23T00:00:00"/>
    <x v="32"/>
    <s v="2026"/>
    <x v="8"/>
    <n v="14"/>
    <x v="620"/>
    <n v="11"/>
    <n v="2"/>
  </r>
  <r>
    <s v="RM1056"/>
    <n v="34"/>
    <x v="1"/>
    <x v="1"/>
    <x v="1"/>
    <n v="829"/>
    <x v="0"/>
    <n v="15"/>
    <n v="3"/>
    <x v="1"/>
    <n v="1"/>
    <n v="1485"/>
    <n v="2"/>
    <x v="0"/>
    <n v="71"/>
    <n v="3"/>
    <x v="3"/>
    <x v="7"/>
    <n v="1"/>
    <x v="1"/>
    <n v="17007"/>
    <s v="15k+"/>
    <n v="11929"/>
    <n v="7"/>
    <s v="Y"/>
    <x v="0"/>
    <n v="14"/>
    <x v="1"/>
    <n v="4"/>
    <n v="80"/>
    <n v="2"/>
    <n v="16"/>
    <n v="3"/>
    <n v="2"/>
    <n v="6"/>
    <n v="9"/>
    <d v="2026-09-24T00:00:00"/>
    <x v="24"/>
    <s v="2026"/>
    <x v="8"/>
    <n v="4"/>
    <x v="621"/>
    <n v="4"/>
    <n v="0"/>
  </r>
  <r>
    <s v="RM1059"/>
    <n v="34"/>
    <x v="1"/>
    <x v="0"/>
    <x v="0"/>
    <n v="790"/>
    <x v="1"/>
    <n v="24"/>
    <n v="4"/>
    <x v="1"/>
    <n v="1"/>
    <n v="1489"/>
    <n v="1"/>
    <x v="1"/>
    <n v="40"/>
    <n v="2"/>
    <x v="1"/>
    <x v="5"/>
    <n v="2"/>
    <x v="0"/>
    <n v="4599"/>
    <s v="Upto 5k"/>
    <n v="7815"/>
    <n v="0"/>
    <s v="Y"/>
    <x v="1"/>
    <n v="23"/>
    <x v="2"/>
    <n v="3"/>
    <n v="80"/>
    <n v="0"/>
    <n v="16"/>
    <n v="2"/>
    <n v="4"/>
    <n v="10"/>
    <n v="10"/>
    <d v="2026-09-25T00:00:00"/>
    <x v="6"/>
    <s v="2026"/>
    <x v="8"/>
    <n v="3"/>
    <x v="622"/>
    <n v="0"/>
    <n v="0"/>
  </r>
  <r>
    <s v="RM1085"/>
    <n v="34"/>
    <x v="1"/>
    <x v="0"/>
    <x v="0"/>
    <n v="971"/>
    <x v="1"/>
    <n v="1"/>
    <n v="3"/>
    <x v="3"/>
    <n v="1"/>
    <n v="1535"/>
    <n v="4"/>
    <x v="0"/>
    <n v="64"/>
    <n v="2"/>
    <x v="2"/>
    <x v="5"/>
    <n v="3"/>
    <x v="2"/>
    <n v="7083"/>
    <s v="5k-10k"/>
    <n v="12288"/>
    <n v="1"/>
    <s v="Y"/>
    <x v="1"/>
    <n v="14"/>
    <x v="1"/>
    <n v="4"/>
    <n v="80"/>
    <n v="0"/>
    <n v="10"/>
    <n v="3"/>
    <n v="3"/>
    <n v="8"/>
    <n v="6"/>
    <d v="2026-09-26T00:00:00"/>
    <x v="17"/>
    <s v="2026"/>
    <x v="8"/>
    <n v="24"/>
    <x v="623"/>
    <n v="9"/>
    <n v="9"/>
  </r>
  <r>
    <s v="RM1088"/>
    <n v="34"/>
    <x v="1"/>
    <x v="0"/>
    <x v="0"/>
    <n v="1440"/>
    <x v="1"/>
    <n v="7"/>
    <n v="2"/>
    <x v="3"/>
    <n v="1"/>
    <n v="1541"/>
    <n v="2"/>
    <x v="0"/>
    <n v="55"/>
    <n v="3"/>
    <x v="0"/>
    <x v="1"/>
    <n v="3"/>
    <x v="2"/>
    <n v="2308"/>
    <s v="Upto 5k"/>
    <n v="4944"/>
    <n v="0"/>
    <s v="Y"/>
    <x v="1"/>
    <n v="25"/>
    <x v="2"/>
    <n v="2"/>
    <n v="80"/>
    <n v="1"/>
    <n v="12"/>
    <n v="4"/>
    <n v="3"/>
    <n v="5"/>
    <n v="7"/>
    <d v="2026-09-27T00:00:00"/>
    <x v="26"/>
    <s v="2026"/>
    <x v="8"/>
    <n v="5"/>
    <x v="624"/>
    <n v="2"/>
    <n v="2"/>
  </r>
  <r>
    <s v="RM1116"/>
    <n v="34"/>
    <x v="1"/>
    <x v="1"/>
    <x v="0"/>
    <n v="479"/>
    <x v="0"/>
    <n v="7"/>
    <n v="4"/>
    <x v="1"/>
    <n v="1"/>
    <n v="1577"/>
    <n v="1"/>
    <x v="0"/>
    <n v="35"/>
    <n v="3"/>
    <x v="0"/>
    <x v="2"/>
    <n v="4"/>
    <x v="0"/>
    <n v="2972"/>
    <s v="Upto 5k"/>
    <n v="22061"/>
    <n v="1"/>
    <s v="Y"/>
    <x v="0"/>
    <n v="13"/>
    <x v="1"/>
    <n v="3"/>
    <n v="80"/>
    <n v="0"/>
    <n v="1"/>
    <n v="4"/>
    <n v="1"/>
    <n v="0"/>
    <n v="0"/>
    <d v="2026-09-28T00:00:00"/>
    <x v="5"/>
    <s v="2026"/>
    <x v="8"/>
    <n v="11"/>
    <x v="625"/>
    <n v="5"/>
    <n v="2"/>
  </r>
  <r>
    <s v="RM1118"/>
    <n v="34"/>
    <x v="1"/>
    <x v="1"/>
    <x v="0"/>
    <n v="1351"/>
    <x v="0"/>
    <n v="1"/>
    <n v="4"/>
    <x v="0"/>
    <n v="1"/>
    <n v="1580"/>
    <n v="2"/>
    <x v="0"/>
    <n v="45"/>
    <n v="3"/>
    <x v="1"/>
    <x v="2"/>
    <n v="4"/>
    <x v="2"/>
    <n v="5484"/>
    <s v="5k-10k"/>
    <n v="13008"/>
    <n v="9"/>
    <s v="Y"/>
    <x v="0"/>
    <n v="17"/>
    <x v="1"/>
    <n v="2"/>
    <n v="80"/>
    <n v="1"/>
    <n v="9"/>
    <n v="3"/>
    <n v="2"/>
    <n v="2"/>
    <n v="1"/>
    <d v="2026-09-29T00:00:00"/>
    <x v="8"/>
    <s v="2026"/>
    <x v="8"/>
    <n v="4"/>
    <x v="626"/>
    <n v="3"/>
    <n v="2"/>
  </r>
  <r>
    <s v="RM1132"/>
    <n v="34"/>
    <x v="1"/>
    <x v="1"/>
    <x v="1"/>
    <n v="653"/>
    <x v="0"/>
    <n v="10"/>
    <n v="4"/>
    <x v="3"/>
    <n v="1"/>
    <n v="1597"/>
    <n v="4"/>
    <x v="0"/>
    <n v="92"/>
    <n v="2"/>
    <x v="1"/>
    <x v="6"/>
    <n v="3"/>
    <x v="2"/>
    <n v="5063"/>
    <s v="5k-10k"/>
    <n v="15332"/>
    <n v="1"/>
    <s v="Y"/>
    <x v="0"/>
    <n v="14"/>
    <x v="1"/>
    <n v="2"/>
    <n v="80"/>
    <n v="1"/>
    <n v="8"/>
    <n v="3"/>
    <n v="2"/>
    <n v="7"/>
    <n v="7"/>
    <d v="2026-09-30T00:00:00"/>
    <x v="18"/>
    <s v="2026"/>
    <x v="8"/>
    <n v="2"/>
    <x v="627"/>
    <n v="1"/>
    <n v="1"/>
  </r>
  <r>
    <s v="RM1147"/>
    <n v="34"/>
    <x v="1"/>
    <x v="1"/>
    <x v="1"/>
    <n v="426"/>
    <x v="0"/>
    <n v="10"/>
    <n v="4"/>
    <x v="0"/>
    <n v="1"/>
    <n v="1615"/>
    <n v="3"/>
    <x v="0"/>
    <n v="42"/>
    <n v="4"/>
    <x v="1"/>
    <x v="4"/>
    <n v="4"/>
    <x v="1"/>
    <n v="4724"/>
    <s v="Upto 5k"/>
    <n v="17000"/>
    <n v="1"/>
    <s v="Y"/>
    <x v="0"/>
    <n v="13"/>
    <x v="1"/>
    <n v="1"/>
    <n v="80"/>
    <n v="1"/>
    <n v="9"/>
    <n v="3"/>
    <n v="3"/>
    <n v="7"/>
    <n v="2"/>
    <d v="2026-10-01T00:00:00"/>
    <x v="24"/>
    <s v="2026"/>
    <x v="9"/>
    <n v="3"/>
    <x v="628"/>
    <n v="2"/>
    <n v="0"/>
  </r>
  <r>
    <s v="RM1180"/>
    <n v="34"/>
    <x v="1"/>
    <x v="1"/>
    <x v="0"/>
    <n v="1130"/>
    <x v="0"/>
    <n v="3"/>
    <n v="3"/>
    <x v="0"/>
    <n v="1"/>
    <n v="1658"/>
    <n v="4"/>
    <x v="1"/>
    <n v="66"/>
    <n v="3"/>
    <x v="1"/>
    <x v="2"/>
    <n v="2"/>
    <x v="1"/>
    <n v="5433"/>
    <s v="5k-10k"/>
    <n v="19332"/>
    <n v="1"/>
    <s v="Y"/>
    <x v="0"/>
    <n v="12"/>
    <x v="1"/>
    <n v="3"/>
    <n v="80"/>
    <n v="1"/>
    <n v="11"/>
    <n v="2"/>
    <n v="3"/>
    <n v="7"/>
    <n v="9"/>
    <d v="2026-10-02T00:00:00"/>
    <x v="11"/>
    <s v="2026"/>
    <x v="9"/>
    <n v="30"/>
    <x v="629"/>
    <n v="22"/>
    <n v="8"/>
  </r>
  <r>
    <s v="RM1209"/>
    <n v="34"/>
    <x v="1"/>
    <x v="1"/>
    <x v="0"/>
    <n v="1157"/>
    <x v="0"/>
    <n v="5"/>
    <n v="2"/>
    <x v="1"/>
    <n v="1"/>
    <n v="1696"/>
    <n v="2"/>
    <x v="0"/>
    <n v="57"/>
    <n v="2"/>
    <x v="1"/>
    <x v="0"/>
    <n v="4"/>
    <x v="2"/>
    <n v="3986"/>
    <s v="Upto 5k"/>
    <n v="11912"/>
    <n v="1"/>
    <s v="Y"/>
    <x v="0"/>
    <n v="14"/>
    <x v="1"/>
    <n v="3"/>
    <n v="80"/>
    <n v="1"/>
    <n v="15"/>
    <n v="3"/>
    <n v="4"/>
    <n v="4"/>
    <n v="13"/>
    <d v="2026-10-03T00:00:00"/>
    <x v="7"/>
    <s v="2026"/>
    <x v="9"/>
    <n v="1"/>
    <x v="630"/>
    <n v="1"/>
    <n v="1"/>
  </r>
  <r>
    <s v="RM1213"/>
    <n v="34"/>
    <x v="1"/>
    <x v="1"/>
    <x v="0"/>
    <n v="678"/>
    <x v="0"/>
    <n v="19"/>
    <n v="3"/>
    <x v="0"/>
    <n v="1"/>
    <n v="1701"/>
    <n v="2"/>
    <x v="1"/>
    <n v="35"/>
    <n v="2"/>
    <x v="0"/>
    <x v="2"/>
    <n v="4"/>
    <x v="2"/>
    <n v="2929"/>
    <s v="Upto 5k"/>
    <n v="20338"/>
    <n v="1"/>
    <s v="Y"/>
    <x v="0"/>
    <n v="12"/>
    <x v="1"/>
    <n v="2"/>
    <n v="80"/>
    <n v="0"/>
    <n v="10"/>
    <n v="3"/>
    <n v="3"/>
    <n v="8"/>
    <n v="7"/>
    <d v="2026-10-04T00:00:00"/>
    <x v="1"/>
    <s v="2026"/>
    <x v="9"/>
    <n v="26"/>
    <x v="631"/>
    <n v="5"/>
    <n v="2"/>
  </r>
  <r>
    <s v="RM1253"/>
    <n v="34"/>
    <x v="1"/>
    <x v="0"/>
    <x v="0"/>
    <n v="181"/>
    <x v="0"/>
    <n v="2"/>
    <n v="4"/>
    <x v="1"/>
    <n v="1"/>
    <n v="1755"/>
    <n v="4"/>
    <x v="0"/>
    <n v="97"/>
    <n v="4"/>
    <x v="0"/>
    <x v="2"/>
    <n v="4"/>
    <x v="2"/>
    <n v="2932"/>
    <s v="Upto 5k"/>
    <n v="5586"/>
    <n v="0"/>
    <s v="Y"/>
    <x v="1"/>
    <n v="14"/>
    <x v="1"/>
    <n v="1"/>
    <n v="80"/>
    <n v="3"/>
    <n v="6"/>
    <n v="3"/>
    <n v="3"/>
    <n v="1"/>
    <n v="2"/>
    <d v="2026-10-05T00:00:00"/>
    <x v="11"/>
    <s v="2026"/>
    <x v="9"/>
    <n v="2"/>
    <x v="632"/>
    <n v="0"/>
    <n v="0"/>
  </r>
  <r>
    <s v="RM1268"/>
    <n v="34"/>
    <x v="1"/>
    <x v="0"/>
    <x v="2"/>
    <n v="1375"/>
    <x v="1"/>
    <n v="10"/>
    <n v="3"/>
    <x v="0"/>
    <n v="1"/>
    <n v="1774"/>
    <n v="4"/>
    <x v="0"/>
    <n v="87"/>
    <n v="3"/>
    <x v="1"/>
    <x v="5"/>
    <n v="3"/>
    <x v="1"/>
    <n v="4001"/>
    <s v="Upto 5k"/>
    <n v="12313"/>
    <n v="1"/>
    <s v="Y"/>
    <x v="1"/>
    <n v="14"/>
    <x v="1"/>
    <n v="3"/>
    <n v="80"/>
    <n v="1"/>
    <n v="15"/>
    <n v="3"/>
    <n v="3"/>
    <n v="0"/>
    <n v="7"/>
    <d v="2026-10-06T00:00:00"/>
    <x v="18"/>
    <s v="2026"/>
    <x v="9"/>
    <n v="7"/>
    <x v="633"/>
    <n v="4"/>
    <n v="2"/>
  </r>
  <r>
    <s v="RM1271"/>
    <n v="34"/>
    <x v="1"/>
    <x v="1"/>
    <x v="0"/>
    <n v="511"/>
    <x v="1"/>
    <n v="3"/>
    <n v="2"/>
    <x v="0"/>
    <n v="1"/>
    <n v="1779"/>
    <n v="4"/>
    <x v="1"/>
    <n v="32"/>
    <n v="1"/>
    <x v="1"/>
    <x v="5"/>
    <n v="4"/>
    <x v="0"/>
    <n v="6029"/>
    <s v="5k-10k"/>
    <n v="25353"/>
    <n v="5"/>
    <s v="Y"/>
    <x v="0"/>
    <n v="12"/>
    <x v="1"/>
    <n v="1"/>
    <n v="80"/>
    <n v="0"/>
    <n v="6"/>
    <n v="3"/>
    <n v="3"/>
    <n v="2"/>
    <n v="2"/>
    <d v="2026-10-07T00:00:00"/>
    <x v="42"/>
    <s v="2026"/>
    <x v="9"/>
    <n v="0"/>
    <x v="634"/>
    <n v="0"/>
    <n v="0"/>
  </r>
  <r>
    <s v="RM1291"/>
    <n v="34"/>
    <x v="1"/>
    <x v="0"/>
    <x v="1"/>
    <n v="234"/>
    <x v="0"/>
    <n v="9"/>
    <n v="4"/>
    <x v="0"/>
    <n v="1"/>
    <n v="1807"/>
    <n v="4"/>
    <x v="0"/>
    <n v="93"/>
    <n v="3"/>
    <x v="1"/>
    <x v="0"/>
    <n v="1"/>
    <x v="2"/>
    <n v="5346"/>
    <s v="5k-10k"/>
    <n v="6208"/>
    <n v="4"/>
    <s v="Y"/>
    <x v="0"/>
    <n v="17"/>
    <x v="1"/>
    <n v="3"/>
    <n v="80"/>
    <n v="1"/>
    <n v="11"/>
    <n v="3"/>
    <n v="2"/>
    <n v="0"/>
    <n v="7"/>
    <d v="2026-10-08T00:00:00"/>
    <x v="12"/>
    <s v="2026"/>
    <x v="9"/>
    <n v="3"/>
    <x v="635"/>
    <n v="0"/>
    <n v="0"/>
  </r>
  <r>
    <s v="RM1301"/>
    <n v="34"/>
    <x v="1"/>
    <x v="1"/>
    <x v="0"/>
    <n v="810"/>
    <x v="1"/>
    <n v="8"/>
    <n v="2"/>
    <x v="3"/>
    <n v="1"/>
    <n v="1823"/>
    <n v="2"/>
    <x v="0"/>
    <n v="92"/>
    <n v="4"/>
    <x v="1"/>
    <x v="5"/>
    <n v="3"/>
    <x v="2"/>
    <n v="6799"/>
    <s v="5k-10k"/>
    <n v="22128"/>
    <n v="1"/>
    <s v="Y"/>
    <x v="0"/>
    <n v="21"/>
    <x v="2"/>
    <n v="3"/>
    <n v="80"/>
    <n v="2"/>
    <n v="10"/>
    <n v="5"/>
    <n v="3"/>
    <n v="4"/>
    <n v="8"/>
    <d v="2026-10-09T00:00:00"/>
    <x v="24"/>
    <s v="2026"/>
    <x v="9"/>
    <n v="8"/>
    <x v="636"/>
    <n v="3"/>
    <n v="0"/>
  </r>
  <r>
    <s v="RM1343"/>
    <n v="34"/>
    <x v="1"/>
    <x v="0"/>
    <x v="0"/>
    <n v="1480"/>
    <x v="1"/>
    <n v="4"/>
    <n v="3"/>
    <x v="0"/>
    <n v="1"/>
    <n v="1882"/>
    <n v="3"/>
    <x v="0"/>
    <n v="64"/>
    <n v="3"/>
    <x v="2"/>
    <x v="5"/>
    <n v="4"/>
    <x v="2"/>
    <n v="9713"/>
    <s v="5k-10k"/>
    <n v="24444"/>
    <n v="2"/>
    <s v="Y"/>
    <x v="1"/>
    <n v="13"/>
    <x v="1"/>
    <n v="4"/>
    <n v="80"/>
    <n v="3"/>
    <n v="9"/>
    <n v="3"/>
    <n v="3"/>
    <n v="1"/>
    <n v="0"/>
    <d v="2026-10-10T00:00:00"/>
    <x v="31"/>
    <s v="2026"/>
    <x v="9"/>
    <n v="0"/>
    <x v="637"/>
    <n v="0"/>
    <n v="0"/>
  </r>
  <r>
    <s v="RM1354"/>
    <n v="34"/>
    <x v="1"/>
    <x v="0"/>
    <x v="2"/>
    <n v="967"/>
    <x v="0"/>
    <n v="16"/>
    <n v="4"/>
    <x v="3"/>
    <n v="1"/>
    <n v="1905"/>
    <n v="4"/>
    <x v="0"/>
    <n v="85"/>
    <n v="1"/>
    <x v="0"/>
    <x v="2"/>
    <n v="1"/>
    <x v="2"/>
    <n v="2307"/>
    <s v="Upto 5k"/>
    <n v="14460"/>
    <n v="1"/>
    <s v="Y"/>
    <x v="1"/>
    <n v="23"/>
    <x v="2"/>
    <n v="2"/>
    <n v="80"/>
    <n v="1"/>
    <n v="5"/>
    <n v="2"/>
    <n v="3"/>
    <n v="3"/>
    <n v="0"/>
    <d v="2026-10-11T00:00:00"/>
    <x v="23"/>
    <s v="2026"/>
    <x v="9"/>
    <n v="11"/>
    <x v="638"/>
    <n v="7"/>
    <n v="4"/>
  </r>
  <r>
    <s v="RM1360"/>
    <n v="34"/>
    <x v="1"/>
    <x v="0"/>
    <x v="0"/>
    <n v="735"/>
    <x v="1"/>
    <n v="3"/>
    <n v="1"/>
    <x v="1"/>
    <n v="1"/>
    <n v="1915"/>
    <n v="4"/>
    <x v="1"/>
    <n v="75"/>
    <n v="2"/>
    <x v="1"/>
    <x v="5"/>
    <n v="4"/>
    <x v="2"/>
    <n v="8103"/>
    <s v="5k-10k"/>
    <n v="16495"/>
    <n v="3"/>
    <s v="Y"/>
    <x v="1"/>
    <n v="12"/>
    <x v="1"/>
    <n v="3"/>
    <n v="80"/>
    <n v="0"/>
    <n v="9"/>
    <n v="3"/>
    <n v="2"/>
    <n v="0"/>
    <n v="1"/>
    <d v="2026-10-12T00:00:00"/>
    <x v="39"/>
    <s v="2026"/>
    <x v="9"/>
    <n v="13"/>
    <x v="639"/>
    <n v="0"/>
    <n v="0"/>
  </r>
  <r>
    <s v="RM1369"/>
    <n v="34"/>
    <x v="1"/>
    <x v="0"/>
    <x v="1"/>
    <n v="735"/>
    <x v="0"/>
    <n v="22"/>
    <n v="4"/>
    <x v="4"/>
    <n v="1"/>
    <n v="1932"/>
    <n v="3"/>
    <x v="0"/>
    <n v="86"/>
    <n v="2"/>
    <x v="1"/>
    <x v="2"/>
    <n v="4"/>
    <x v="2"/>
    <n v="5747"/>
    <s v="5k-10k"/>
    <n v="26496"/>
    <n v="1"/>
    <s v="Y"/>
    <x v="1"/>
    <n v="15"/>
    <x v="1"/>
    <n v="2"/>
    <n v="80"/>
    <n v="0"/>
    <n v="16"/>
    <n v="3"/>
    <n v="3"/>
    <n v="6"/>
    <n v="11"/>
    <d v="2026-10-13T00:00:00"/>
    <x v="18"/>
    <s v="2026"/>
    <x v="9"/>
    <n v="0"/>
    <x v="640"/>
    <n v="0"/>
    <n v="0"/>
  </r>
  <r>
    <s v="RM1385"/>
    <n v="34"/>
    <x v="1"/>
    <x v="1"/>
    <x v="0"/>
    <n v="937"/>
    <x v="1"/>
    <n v="1"/>
    <n v="3"/>
    <x v="2"/>
    <n v="1"/>
    <n v="1950"/>
    <n v="1"/>
    <x v="0"/>
    <n v="32"/>
    <n v="3"/>
    <x v="2"/>
    <x v="5"/>
    <n v="4"/>
    <x v="0"/>
    <n v="9888"/>
    <s v="5k-10k"/>
    <n v="6770"/>
    <n v="1"/>
    <s v="Y"/>
    <x v="0"/>
    <n v="21"/>
    <x v="2"/>
    <n v="1"/>
    <n v="80"/>
    <n v="0"/>
    <n v="14"/>
    <n v="3"/>
    <n v="2"/>
    <n v="2"/>
    <n v="1"/>
    <d v="2026-10-14T00:00:00"/>
    <x v="23"/>
    <s v="2026"/>
    <x v="9"/>
    <n v="19"/>
    <x v="641"/>
    <n v="9"/>
    <n v="2"/>
  </r>
  <r>
    <s v="RM1386"/>
    <n v="34"/>
    <x v="1"/>
    <x v="1"/>
    <x v="0"/>
    <n v="1239"/>
    <x v="1"/>
    <n v="13"/>
    <n v="4"/>
    <x v="1"/>
    <n v="1"/>
    <n v="1951"/>
    <n v="4"/>
    <x v="0"/>
    <n v="39"/>
    <n v="3"/>
    <x v="2"/>
    <x v="5"/>
    <n v="3"/>
    <x v="1"/>
    <n v="8628"/>
    <s v="5k-10k"/>
    <n v="22914"/>
    <n v="1"/>
    <s v="Y"/>
    <x v="0"/>
    <n v="18"/>
    <x v="1"/>
    <n v="3"/>
    <n v="80"/>
    <n v="1"/>
    <n v="9"/>
    <n v="2"/>
    <n v="2"/>
    <n v="1"/>
    <n v="1"/>
    <d v="2026-10-15T00:00:00"/>
    <x v="4"/>
    <s v="2026"/>
    <x v="9"/>
    <n v="5"/>
    <x v="642"/>
    <n v="4"/>
    <n v="3"/>
  </r>
  <r>
    <s v="RM1447"/>
    <n v="34"/>
    <x v="1"/>
    <x v="1"/>
    <x v="0"/>
    <n v="704"/>
    <x v="1"/>
    <n v="28"/>
    <n v="3"/>
    <x v="2"/>
    <n v="1"/>
    <n v="2035"/>
    <n v="4"/>
    <x v="1"/>
    <n v="95"/>
    <n v="2"/>
    <x v="1"/>
    <x v="5"/>
    <n v="3"/>
    <x v="2"/>
    <n v="6712"/>
    <s v="5k-10k"/>
    <n v="8978"/>
    <n v="1"/>
    <s v="Y"/>
    <x v="0"/>
    <n v="21"/>
    <x v="2"/>
    <n v="4"/>
    <n v="80"/>
    <n v="2"/>
    <n v="8"/>
    <n v="2"/>
    <n v="3"/>
    <n v="1"/>
    <n v="7"/>
    <d v="2026-10-16T00:00:00"/>
    <x v="0"/>
    <s v="2026"/>
    <x v="9"/>
    <n v="36"/>
    <x v="643"/>
    <n v="29"/>
    <n v="7"/>
  </r>
  <r>
    <s v="RM1470"/>
    <n v="34"/>
    <x v="1"/>
    <x v="1"/>
    <x v="3"/>
    <n v="628"/>
    <x v="0"/>
    <n v="8"/>
    <n v="3"/>
    <x v="1"/>
    <n v="1"/>
    <n v="2068"/>
    <n v="2"/>
    <x v="0"/>
    <n v="82"/>
    <n v="4"/>
    <x v="1"/>
    <x v="0"/>
    <n v="3"/>
    <x v="2"/>
    <n v="4404"/>
    <s v="Upto 5k"/>
    <n v="10228"/>
    <n v="2"/>
    <s v="Y"/>
    <x v="0"/>
    <n v="12"/>
    <x v="1"/>
    <n v="1"/>
    <n v="80"/>
    <n v="0"/>
    <n v="6"/>
    <n v="3"/>
    <n v="4"/>
    <n v="1"/>
    <n v="2"/>
    <d v="2026-10-17T00:00:00"/>
    <x v="39"/>
    <s v="2026"/>
    <x v="9"/>
    <n v="24"/>
    <x v="644"/>
    <n v="6"/>
    <n v="6"/>
  </r>
  <r>
    <s v="RM1470"/>
    <n v="34"/>
    <x v="1"/>
    <x v="1"/>
    <x v="3"/>
    <n v="628"/>
    <x v="0"/>
    <n v="8"/>
    <n v="3"/>
    <x v="1"/>
    <n v="1"/>
    <n v="2068"/>
    <n v="2"/>
    <x v="0"/>
    <n v="82"/>
    <n v="4"/>
    <x v="1"/>
    <x v="0"/>
    <n v="3"/>
    <x v="2"/>
    <n v="4404"/>
    <s v="Upto 5k"/>
    <n v="10228"/>
    <n v="2"/>
    <s v="Y"/>
    <x v="0"/>
    <n v="12"/>
    <x v="1"/>
    <n v="1"/>
    <n v="80"/>
    <n v="0"/>
    <n v="6"/>
    <n v="3"/>
    <n v="4"/>
    <n v="1"/>
    <n v="2"/>
    <d v="2026-10-18T00:00:00"/>
    <x v="16"/>
    <s v="2026"/>
    <x v="9"/>
    <n v="12"/>
    <x v="645"/>
    <n v="12"/>
    <n v="10"/>
  </r>
  <r>
    <s v="RM011"/>
    <n v="35"/>
    <x v="1"/>
    <x v="1"/>
    <x v="0"/>
    <n v="809"/>
    <x v="0"/>
    <n v="16"/>
    <n v="3"/>
    <x v="1"/>
    <n v="1"/>
    <n v="14"/>
    <n v="1"/>
    <x v="0"/>
    <n v="84"/>
    <n v="4"/>
    <x v="0"/>
    <x v="0"/>
    <n v="2"/>
    <x v="2"/>
    <n v="2426"/>
    <s v="Upto 5k"/>
    <n v="16479"/>
    <n v="0"/>
    <s v="Y"/>
    <x v="0"/>
    <n v="13"/>
    <x v="1"/>
    <n v="3"/>
    <n v="80"/>
    <n v="1"/>
    <n v="6"/>
    <n v="5"/>
    <n v="3"/>
    <n v="0"/>
    <n v="3"/>
    <d v="2026-10-19T00:00:00"/>
    <x v="7"/>
    <s v="2026"/>
    <x v="9"/>
    <n v="1"/>
    <x v="646"/>
    <n v="0"/>
    <n v="0"/>
  </r>
  <r>
    <s v="RM038"/>
    <n v="35"/>
    <x v="1"/>
    <x v="1"/>
    <x v="0"/>
    <n v="890"/>
    <x v="1"/>
    <n v="2"/>
    <n v="3"/>
    <x v="2"/>
    <n v="1"/>
    <n v="49"/>
    <n v="4"/>
    <x v="1"/>
    <n v="97"/>
    <n v="3"/>
    <x v="0"/>
    <x v="1"/>
    <n v="4"/>
    <x v="2"/>
    <n v="2014"/>
    <s v="Upto 5k"/>
    <n v="9687"/>
    <n v="1"/>
    <s v="Y"/>
    <x v="0"/>
    <n v="13"/>
    <x v="1"/>
    <n v="1"/>
    <n v="80"/>
    <n v="0"/>
    <n v="2"/>
    <n v="3"/>
    <n v="3"/>
    <n v="2"/>
    <n v="2"/>
    <d v="2026-10-20T00:00:00"/>
    <x v="7"/>
    <s v="2026"/>
    <x v="9"/>
    <n v="0"/>
    <x v="647"/>
    <n v="0"/>
    <n v="0"/>
  </r>
  <r>
    <s v="RM041"/>
    <n v="35"/>
    <x v="1"/>
    <x v="1"/>
    <x v="0"/>
    <n v="464"/>
    <x v="0"/>
    <n v="4"/>
    <n v="2"/>
    <x v="4"/>
    <n v="1"/>
    <n v="53"/>
    <n v="3"/>
    <x v="0"/>
    <n v="75"/>
    <n v="3"/>
    <x v="0"/>
    <x v="0"/>
    <n v="4"/>
    <x v="1"/>
    <n v="1951"/>
    <s v="Upto 5k"/>
    <n v="10910"/>
    <n v="1"/>
    <s v="Y"/>
    <x v="0"/>
    <n v="12"/>
    <x v="1"/>
    <n v="3"/>
    <n v="80"/>
    <n v="1"/>
    <n v="1"/>
    <n v="3"/>
    <n v="3"/>
    <n v="0"/>
    <n v="0"/>
    <d v="2026-10-21T00:00:00"/>
    <x v="6"/>
    <s v="2026"/>
    <x v="9"/>
    <n v="0"/>
    <x v="648"/>
    <n v="0"/>
    <n v="0"/>
  </r>
  <r>
    <s v="RM050"/>
    <n v="35"/>
    <x v="1"/>
    <x v="1"/>
    <x v="0"/>
    <n v="1229"/>
    <x v="0"/>
    <n v="8"/>
    <n v="1"/>
    <x v="0"/>
    <n v="1"/>
    <n v="63"/>
    <n v="4"/>
    <x v="0"/>
    <n v="36"/>
    <n v="4"/>
    <x v="0"/>
    <x v="0"/>
    <n v="4"/>
    <x v="2"/>
    <n v="2269"/>
    <s v="Upto 5k"/>
    <n v="4892"/>
    <n v="1"/>
    <s v="Y"/>
    <x v="0"/>
    <n v="19"/>
    <x v="1"/>
    <n v="4"/>
    <n v="80"/>
    <n v="0"/>
    <n v="1"/>
    <n v="2"/>
    <n v="3"/>
    <n v="0"/>
    <n v="1"/>
    <d v="2026-10-22T00:00:00"/>
    <x v="42"/>
    <s v="2026"/>
    <x v="9"/>
    <n v="1"/>
    <x v="649"/>
    <n v="1"/>
    <n v="0"/>
  </r>
  <r>
    <s v="RM054"/>
    <n v="35"/>
    <x v="1"/>
    <x v="0"/>
    <x v="2"/>
    <n v="1097"/>
    <x v="0"/>
    <n v="11"/>
    <n v="2"/>
    <x v="1"/>
    <n v="1"/>
    <n v="70"/>
    <n v="3"/>
    <x v="0"/>
    <n v="79"/>
    <n v="2"/>
    <x v="2"/>
    <x v="6"/>
    <n v="1"/>
    <x v="2"/>
    <n v="9884"/>
    <s v="5k-10k"/>
    <n v="8302"/>
    <n v="2"/>
    <s v="Y"/>
    <x v="1"/>
    <n v="13"/>
    <x v="1"/>
    <n v="3"/>
    <n v="80"/>
    <n v="1"/>
    <n v="10"/>
    <n v="3"/>
    <n v="3"/>
    <n v="2"/>
    <n v="3"/>
    <d v="2026-10-23T00:00:00"/>
    <x v="0"/>
    <s v="2026"/>
    <x v="9"/>
    <n v="25"/>
    <x v="650"/>
    <n v="0"/>
    <n v="0"/>
  </r>
  <r>
    <s v="RM057"/>
    <n v="35"/>
    <x v="1"/>
    <x v="1"/>
    <x v="1"/>
    <n v="853"/>
    <x v="1"/>
    <n v="18"/>
    <n v="5"/>
    <x v="0"/>
    <n v="1"/>
    <n v="74"/>
    <n v="2"/>
    <x v="0"/>
    <n v="71"/>
    <n v="3"/>
    <x v="2"/>
    <x v="5"/>
    <n v="1"/>
    <x v="2"/>
    <n v="9069"/>
    <s v="5k-10k"/>
    <n v="11031"/>
    <n v="1"/>
    <s v="Y"/>
    <x v="0"/>
    <n v="22"/>
    <x v="2"/>
    <n v="4"/>
    <n v="80"/>
    <n v="1"/>
    <n v="9"/>
    <n v="3"/>
    <n v="2"/>
    <n v="1"/>
    <n v="8"/>
    <d v="2026-10-24T00:00:00"/>
    <x v="24"/>
    <s v="2026"/>
    <x v="9"/>
    <n v="8"/>
    <x v="651"/>
    <n v="0"/>
    <n v="0"/>
  </r>
  <r>
    <s v="RM058"/>
    <n v="35"/>
    <x v="1"/>
    <x v="0"/>
    <x v="0"/>
    <n v="1142"/>
    <x v="0"/>
    <n v="23"/>
    <n v="4"/>
    <x v="1"/>
    <n v="1"/>
    <n v="75"/>
    <n v="3"/>
    <x v="1"/>
    <n v="30"/>
    <n v="3"/>
    <x v="0"/>
    <x v="0"/>
    <n v="1"/>
    <x v="2"/>
    <n v="4014"/>
    <s v="Upto 5k"/>
    <n v="16002"/>
    <n v="3"/>
    <s v="Y"/>
    <x v="1"/>
    <n v="15"/>
    <x v="1"/>
    <n v="3"/>
    <n v="80"/>
    <n v="1"/>
    <n v="4"/>
    <n v="3"/>
    <n v="3"/>
    <n v="2"/>
    <n v="2"/>
    <d v="2026-10-25T00:00:00"/>
    <x v="35"/>
    <s v="2026"/>
    <x v="9"/>
    <n v="32"/>
    <x v="652"/>
    <n v="24"/>
    <n v="12"/>
  </r>
  <r>
    <s v="RM069"/>
    <n v="35"/>
    <x v="1"/>
    <x v="1"/>
    <x v="1"/>
    <n v="664"/>
    <x v="0"/>
    <n v="1"/>
    <n v="3"/>
    <x v="1"/>
    <n v="1"/>
    <n v="88"/>
    <n v="2"/>
    <x v="0"/>
    <n v="79"/>
    <n v="3"/>
    <x v="0"/>
    <x v="2"/>
    <n v="1"/>
    <x v="2"/>
    <n v="2194"/>
    <s v="Upto 5k"/>
    <n v="5868"/>
    <n v="4"/>
    <s v="Y"/>
    <x v="0"/>
    <n v="13"/>
    <x v="1"/>
    <n v="4"/>
    <n v="80"/>
    <n v="1"/>
    <n v="5"/>
    <n v="2"/>
    <n v="2"/>
    <n v="1"/>
    <n v="2"/>
    <d v="2026-10-26T00:00:00"/>
    <x v="41"/>
    <s v="2026"/>
    <x v="9"/>
    <n v="1"/>
    <x v="653"/>
    <n v="1"/>
    <n v="0"/>
  </r>
  <r>
    <s v="RM077"/>
    <n v="35"/>
    <x v="1"/>
    <x v="1"/>
    <x v="0"/>
    <n v="776"/>
    <x v="1"/>
    <n v="1"/>
    <n v="4"/>
    <x v="2"/>
    <n v="1"/>
    <n v="100"/>
    <n v="3"/>
    <x v="0"/>
    <n v="32"/>
    <n v="2"/>
    <x v="1"/>
    <x v="5"/>
    <n v="1"/>
    <x v="0"/>
    <n v="4312"/>
    <s v="Upto 5k"/>
    <n v="23016"/>
    <n v="0"/>
    <s v="Y"/>
    <x v="0"/>
    <n v="14"/>
    <x v="1"/>
    <n v="2"/>
    <n v="80"/>
    <n v="0"/>
    <n v="16"/>
    <n v="2"/>
    <n v="3"/>
    <n v="2"/>
    <m/>
    <d v="2026-10-27T00:00:00"/>
    <x v="38"/>
    <s v="2026"/>
    <x v="9"/>
    <n v="0"/>
    <x v="654"/>
    <n v="0"/>
    <n v="0"/>
  </r>
  <r>
    <s v="RM082"/>
    <n v="35"/>
    <x v="1"/>
    <x v="1"/>
    <x v="0"/>
    <n v="1214"/>
    <x v="0"/>
    <n v="1"/>
    <n v="3"/>
    <x v="1"/>
    <n v="1"/>
    <n v="105"/>
    <n v="2"/>
    <x v="0"/>
    <n v="30"/>
    <n v="2"/>
    <x v="0"/>
    <x v="2"/>
    <n v="3"/>
    <x v="0"/>
    <n v="2859"/>
    <s v="Upto 5k"/>
    <n v="26278"/>
    <n v="1"/>
    <s v="Y"/>
    <x v="0"/>
    <n v="18"/>
    <x v="1"/>
    <n v="1"/>
    <n v="80"/>
    <n v="0"/>
    <n v="6"/>
    <n v="3"/>
    <n v="3"/>
    <n v="0"/>
    <n v="4"/>
    <d v="2026-10-28T00:00:00"/>
    <x v="25"/>
    <s v="2026"/>
    <x v="9"/>
    <n v="0"/>
    <x v="655"/>
    <n v="0"/>
    <n v="0"/>
  </r>
  <r>
    <s v="RM152"/>
    <n v="35"/>
    <x v="1"/>
    <x v="1"/>
    <x v="0"/>
    <n v="662"/>
    <x v="1"/>
    <n v="1"/>
    <n v="5"/>
    <x v="2"/>
    <n v="1"/>
    <n v="204"/>
    <n v="3"/>
    <x v="0"/>
    <n v="94"/>
    <n v="3"/>
    <x v="2"/>
    <x v="5"/>
    <n v="2"/>
    <x v="2"/>
    <n v="7295"/>
    <s v="5k-10k"/>
    <n v="11439"/>
    <n v="1"/>
    <s v="Y"/>
    <x v="0"/>
    <n v="13"/>
    <x v="1"/>
    <n v="1"/>
    <n v="80"/>
    <n v="2"/>
    <n v="10"/>
    <n v="3"/>
    <n v="3"/>
    <n v="0"/>
    <n v="6"/>
    <d v="2026-10-29T00:00:00"/>
    <x v="24"/>
    <s v="2026"/>
    <x v="9"/>
    <n v="3"/>
    <x v="656"/>
    <n v="0"/>
    <n v="0"/>
  </r>
  <r>
    <s v="RM193"/>
    <n v="35"/>
    <x v="1"/>
    <x v="0"/>
    <x v="0"/>
    <n v="556"/>
    <x v="0"/>
    <n v="23"/>
    <n v="2"/>
    <x v="0"/>
    <n v="1"/>
    <n v="261"/>
    <n v="2"/>
    <x v="0"/>
    <n v="50"/>
    <n v="2"/>
    <x v="1"/>
    <x v="4"/>
    <n v="3"/>
    <x v="2"/>
    <n v="5916"/>
    <s v="5k-10k"/>
    <n v="15497"/>
    <n v="3"/>
    <s v="Y"/>
    <x v="1"/>
    <n v="13"/>
    <x v="1"/>
    <n v="1"/>
    <n v="80"/>
    <n v="0"/>
    <n v="8"/>
    <n v="1"/>
    <n v="3"/>
    <n v="0"/>
    <n v="1"/>
    <d v="2026-10-30T00:00:00"/>
    <x v="37"/>
    <s v="2026"/>
    <x v="9"/>
    <n v="6"/>
    <x v="657"/>
    <n v="1"/>
    <n v="1"/>
  </r>
  <r>
    <s v="RM197"/>
    <n v="35"/>
    <x v="1"/>
    <x v="1"/>
    <x v="1"/>
    <n v="138"/>
    <x v="0"/>
    <n v="2"/>
    <n v="3"/>
    <x v="1"/>
    <n v="1"/>
    <n v="269"/>
    <n v="2"/>
    <x v="1"/>
    <n v="37"/>
    <n v="3"/>
    <x v="1"/>
    <x v="0"/>
    <n v="2"/>
    <x v="0"/>
    <n v="4425"/>
    <s v="Upto 5k"/>
    <n v="15986"/>
    <n v="5"/>
    <s v="Y"/>
    <x v="0"/>
    <n v="11"/>
    <x v="1"/>
    <n v="4"/>
    <n v="80"/>
    <n v="0"/>
    <n v="10"/>
    <n v="5"/>
    <n v="3"/>
    <n v="1"/>
    <n v="2"/>
    <d v="2026-10-31T00:00:00"/>
    <x v="11"/>
    <s v="2026"/>
    <x v="9"/>
    <n v="34"/>
    <x v="658"/>
    <n v="4"/>
    <n v="2"/>
  </r>
  <r>
    <s v="RM229"/>
    <n v="35"/>
    <x v="1"/>
    <x v="1"/>
    <x v="1"/>
    <n v="944"/>
    <x v="1"/>
    <n v="1"/>
    <n v="3"/>
    <x v="2"/>
    <n v="1"/>
    <n v="314"/>
    <n v="3"/>
    <x v="1"/>
    <n v="92"/>
    <n v="3"/>
    <x v="2"/>
    <x v="5"/>
    <n v="3"/>
    <x v="0"/>
    <n v="8789"/>
    <s v="5k-10k"/>
    <n v="9096"/>
    <n v="1"/>
    <s v="Y"/>
    <x v="0"/>
    <n v="14"/>
    <x v="1"/>
    <n v="1"/>
    <n v="80"/>
    <n v="0"/>
    <n v="10"/>
    <n v="3"/>
    <n v="4"/>
    <n v="0"/>
    <n v="8"/>
    <d v="2026-11-01T00:00:00"/>
    <x v="4"/>
    <s v="2026"/>
    <x v="10"/>
    <n v="5"/>
    <x v="659"/>
    <n v="2"/>
    <n v="2"/>
  </r>
  <r>
    <s v="RM277"/>
    <n v="35"/>
    <x v="1"/>
    <x v="1"/>
    <x v="0"/>
    <n v="1315"/>
    <x v="0"/>
    <n v="22"/>
    <n v="3"/>
    <x v="0"/>
    <n v="1"/>
    <n v="381"/>
    <n v="2"/>
    <x v="1"/>
    <n v="71"/>
    <n v="4"/>
    <x v="2"/>
    <x v="8"/>
    <n v="2"/>
    <x v="1"/>
    <n v="11996"/>
    <s v="10k-15k"/>
    <n v="19100"/>
    <n v="7"/>
    <s v="Y"/>
    <x v="0"/>
    <n v="18"/>
    <x v="1"/>
    <n v="2"/>
    <n v="80"/>
    <n v="1"/>
    <n v="10"/>
    <n v="6"/>
    <n v="2"/>
    <n v="6"/>
    <n v="2"/>
    <d v="2026-11-02T00:00:00"/>
    <x v="16"/>
    <s v="2026"/>
    <x v="10"/>
    <n v="2"/>
    <x v="660"/>
    <n v="2"/>
    <n v="0"/>
  </r>
  <r>
    <s v="RM298"/>
    <n v="35"/>
    <x v="1"/>
    <x v="1"/>
    <x v="0"/>
    <n v="1232"/>
    <x v="1"/>
    <n v="16"/>
    <n v="3"/>
    <x v="2"/>
    <n v="1"/>
    <n v="406"/>
    <n v="3"/>
    <x v="0"/>
    <n v="96"/>
    <n v="3"/>
    <x v="2"/>
    <x v="5"/>
    <n v="2"/>
    <x v="2"/>
    <n v="8020"/>
    <s v="5k-10k"/>
    <n v="5100"/>
    <n v="0"/>
    <s v="Y"/>
    <x v="0"/>
    <n v="15"/>
    <x v="1"/>
    <n v="3"/>
    <n v="80"/>
    <n v="2"/>
    <n v="12"/>
    <n v="3"/>
    <n v="2"/>
    <n v="6"/>
    <n v="9"/>
    <d v="2026-11-03T00:00:00"/>
    <x v="8"/>
    <s v="2026"/>
    <x v="10"/>
    <n v="1"/>
    <x v="661"/>
    <n v="1"/>
    <n v="0"/>
  </r>
  <r>
    <s v="RM345"/>
    <n v="35"/>
    <x v="1"/>
    <x v="1"/>
    <x v="0"/>
    <n v="1296"/>
    <x v="0"/>
    <n v="5"/>
    <n v="4"/>
    <x v="3"/>
    <n v="1"/>
    <n v="464"/>
    <n v="3"/>
    <x v="0"/>
    <n v="62"/>
    <n v="3"/>
    <x v="2"/>
    <x v="4"/>
    <n v="2"/>
    <x v="0"/>
    <n v="8095"/>
    <s v="5k-10k"/>
    <n v="18264"/>
    <n v="0"/>
    <s v="Y"/>
    <x v="0"/>
    <n v="13"/>
    <x v="1"/>
    <n v="4"/>
    <n v="80"/>
    <n v="0"/>
    <n v="17"/>
    <n v="5"/>
    <n v="3"/>
    <n v="0"/>
    <n v="13"/>
    <d v="2026-11-04T00:00:00"/>
    <x v="2"/>
    <s v="2026"/>
    <x v="10"/>
    <n v="3"/>
    <x v="662"/>
    <n v="1"/>
    <n v="0"/>
  </r>
  <r>
    <s v="RM373"/>
    <n v="35"/>
    <x v="1"/>
    <x v="1"/>
    <x v="0"/>
    <n v="755"/>
    <x v="0"/>
    <n v="9"/>
    <n v="4"/>
    <x v="0"/>
    <n v="1"/>
    <n v="496"/>
    <n v="3"/>
    <x v="0"/>
    <n v="97"/>
    <n v="2"/>
    <x v="1"/>
    <x v="6"/>
    <n v="2"/>
    <x v="0"/>
    <n v="6540"/>
    <s v="5k-10k"/>
    <n v="19394"/>
    <n v="9"/>
    <s v="Y"/>
    <x v="0"/>
    <n v="19"/>
    <x v="1"/>
    <n v="3"/>
    <n v="80"/>
    <n v="0"/>
    <n v="10"/>
    <n v="5"/>
    <n v="3"/>
    <n v="0"/>
    <n v="0"/>
    <d v="2026-11-05T00:00:00"/>
    <x v="13"/>
    <s v="2026"/>
    <x v="10"/>
    <n v="11"/>
    <x v="663"/>
    <n v="0"/>
    <n v="0"/>
  </r>
  <r>
    <s v="RM431"/>
    <n v="35"/>
    <x v="1"/>
    <x v="1"/>
    <x v="0"/>
    <n v="144"/>
    <x v="0"/>
    <n v="22"/>
    <n v="3"/>
    <x v="0"/>
    <n v="1"/>
    <n v="577"/>
    <n v="4"/>
    <x v="0"/>
    <n v="46"/>
    <n v="1"/>
    <x v="0"/>
    <x v="0"/>
    <n v="3"/>
    <x v="0"/>
    <n v="4230"/>
    <s v="Upto 5k"/>
    <n v="19225"/>
    <n v="0"/>
    <s v="Y"/>
    <x v="0"/>
    <n v="15"/>
    <x v="1"/>
    <n v="3"/>
    <n v="80"/>
    <n v="0"/>
    <n v="6"/>
    <n v="2"/>
    <n v="3"/>
    <n v="4"/>
    <n v="3"/>
    <d v="2026-11-06T00:00:00"/>
    <x v="0"/>
    <s v="2026"/>
    <x v="10"/>
    <n v="6"/>
    <x v="664"/>
    <n v="3"/>
    <n v="3"/>
  </r>
  <r>
    <s v="RM439"/>
    <n v="35"/>
    <x v="1"/>
    <x v="0"/>
    <x v="0"/>
    <n v="1276"/>
    <x v="0"/>
    <n v="16"/>
    <n v="3"/>
    <x v="0"/>
    <n v="1"/>
    <n v="586"/>
    <n v="4"/>
    <x v="0"/>
    <n v="72"/>
    <n v="3"/>
    <x v="2"/>
    <x v="6"/>
    <n v="3"/>
    <x v="2"/>
    <n v="7632"/>
    <s v="5k-10k"/>
    <n v="14295"/>
    <n v="4"/>
    <s v="Y"/>
    <x v="1"/>
    <n v="12"/>
    <x v="1"/>
    <n v="3"/>
    <n v="80"/>
    <n v="0"/>
    <n v="10"/>
    <n v="2"/>
    <n v="3"/>
    <n v="0"/>
    <n v="0"/>
    <d v="2026-11-07T00:00:00"/>
    <x v="37"/>
    <s v="2026"/>
    <x v="10"/>
    <n v="12"/>
    <x v="665"/>
    <n v="12"/>
    <n v="8"/>
  </r>
  <r>
    <s v="RM448"/>
    <n v="35"/>
    <x v="1"/>
    <x v="1"/>
    <x v="0"/>
    <n v="619"/>
    <x v="1"/>
    <n v="1"/>
    <n v="3"/>
    <x v="2"/>
    <n v="1"/>
    <n v="600"/>
    <n v="2"/>
    <x v="0"/>
    <n v="85"/>
    <n v="3"/>
    <x v="1"/>
    <x v="5"/>
    <n v="3"/>
    <x v="2"/>
    <n v="4717"/>
    <s v="Upto 5k"/>
    <n v="18659"/>
    <n v="9"/>
    <s v="Y"/>
    <x v="0"/>
    <n v="11"/>
    <x v="1"/>
    <n v="3"/>
    <n v="80"/>
    <n v="0"/>
    <n v="15"/>
    <n v="2"/>
    <n v="3"/>
    <n v="6"/>
    <n v="9"/>
    <d v="2026-11-08T00:00:00"/>
    <x v="6"/>
    <s v="2026"/>
    <x v="10"/>
    <n v="1"/>
    <x v="666"/>
    <n v="1"/>
    <n v="1"/>
  </r>
  <r>
    <s v="RM462"/>
    <n v="35"/>
    <x v="1"/>
    <x v="1"/>
    <x v="0"/>
    <n v="195"/>
    <x v="1"/>
    <n v="1"/>
    <n v="3"/>
    <x v="1"/>
    <n v="1"/>
    <n v="620"/>
    <n v="1"/>
    <x v="1"/>
    <n v="80"/>
    <n v="3"/>
    <x v="1"/>
    <x v="5"/>
    <n v="3"/>
    <x v="0"/>
    <n v="4859"/>
    <s v="Upto 5k"/>
    <n v="6698"/>
    <n v="1"/>
    <s v="Y"/>
    <x v="0"/>
    <n v="16"/>
    <x v="1"/>
    <n v="4"/>
    <n v="80"/>
    <n v="0"/>
    <n v="5"/>
    <n v="3"/>
    <n v="3"/>
    <n v="0"/>
    <n v="3"/>
    <d v="2026-11-09T00:00:00"/>
    <x v="4"/>
    <s v="2026"/>
    <x v="10"/>
    <n v="0"/>
    <x v="667"/>
    <n v="0"/>
    <n v="0"/>
  </r>
  <r>
    <s v="RM484"/>
    <n v="35"/>
    <x v="1"/>
    <x v="1"/>
    <x v="0"/>
    <n v="538"/>
    <x v="0"/>
    <n v="25"/>
    <n v="2"/>
    <x v="4"/>
    <n v="1"/>
    <n v="652"/>
    <n v="1"/>
    <x v="0"/>
    <n v="54"/>
    <n v="2"/>
    <x v="1"/>
    <x v="0"/>
    <n v="4"/>
    <x v="0"/>
    <n v="3681"/>
    <s v="Upto 5k"/>
    <n v="14004"/>
    <n v="4"/>
    <s v="Y"/>
    <x v="0"/>
    <n v="14"/>
    <x v="1"/>
    <n v="4"/>
    <n v="80"/>
    <n v="0"/>
    <n v="9"/>
    <n v="3"/>
    <n v="3"/>
    <n v="0"/>
    <n v="2"/>
    <d v="2026-11-10T00:00:00"/>
    <x v="29"/>
    <s v="2026"/>
    <x v="10"/>
    <n v="22"/>
    <x v="668"/>
    <n v="15"/>
    <n v="12"/>
  </r>
  <r>
    <s v="RM509"/>
    <n v="35"/>
    <x v="1"/>
    <x v="1"/>
    <x v="0"/>
    <n v="1017"/>
    <x v="0"/>
    <n v="6"/>
    <n v="4"/>
    <x v="0"/>
    <n v="1"/>
    <n v="691"/>
    <n v="2"/>
    <x v="0"/>
    <n v="82"/>
    <n v="1"/>
    <x v="1"/>
    <x v="2"/>
    <n v="4"/>
    <x v="0"/>
    <n v="6646"/>
    <s v="5k-10k"/>
    <n v="19368"/>
    <n v="1"/>
    <s v="Y"/>
    <x v="0"/>
    <n v="13"/>
    <x v="1"/>
    <n v="2"/>
    <n v="80"/>
    <n v="0"/>
    <n v="17"/>
    <n v="3"/>
    <n v="3"/>
    <n v="11"/>
    <n v="8"/>
    <d v="2026-11-11T00:00:00"/>
    <x v="11"/>
    <s v="2026"/>
    <x v="10"/>
    <n v="2"/>
    <x v="669"/>
    <n v="0"/>
    <n v="0"/>
  </r>
  <r>
    <s v="RM516"/>
    <n v="35"/>
    <x v="1"/>
    <x v="1"/>
    <x v="2"/>
    <n v="727"/>
    <x v="0"/>
    <n v="3"/>
    <n v="3"/>
    <x v="0"/>
    <n v="1"/>
    <n v="704"/>
    <n v="3"/>
    <x v="0"/>
    <n v="41"/>
    <n v="2"/>
    <x v="0"/>
    <x v="0"/>
    <n v="3"/>
    <x v="2"/>
    <n v="1281"/>
    <s v="Upto 5k"/>
    <n v="16900"/>
    <n v="1"/>
    <s v="Y"/>
    <x v="0"/>
    <n v="18"/>
    <x v="1"/>
    <n v="3"/>
    <n v="80"/>
    <n v="2"/>
    <n v="1"/>
    <n v="3"/>
    <n v="3"/>
    <n v="0"/>
    <n v="0"/>
    <d v="2026-11-12T00:00:00"/>
    <x v="23"/>
    <s v="2026"/>
    <x v="10"/>
    <n v="25"/>
    <x v="670"/>
    <n v="6"/>
    <n v="1"/>
  </r>
  <r>
    <s v="RM558"/>
    <n v="35"/>
    <x v="1"/>
    <x v="1"/>
    <x v="2"/>
    <n v="1225"/>
    <x v="0"/>
    <n v="2"/>
    <n v="4"/>
    <x v="0"/>
    <n v="1"/>
    <n v="771"/>
    <n v="4"/>
    <x v="1"/>
    <n v="61"/>
    <n v="3"/>
    <x v="1"/>
    <x v="6"/>
    <n v="1"/>
    <x v="1"/>
    <n v="5093"/>
    <s v="5k-10k"/>
    <n v="4761"/>
    <n v="2"/>
    <s v="Y"/>
    <x v="0"/>
    <n v="11"/>
    <x v="1"/>
    <n v="1"/>
    <n v="80"/>
    <n v="1"/>
    <n v="16"/>
    <n v="2"/>
    <n v="4"/>
    <n v="0"/>
    <n v="0"/>
    <d v="2026-11-13T00:00:00"/>
    <x v="0"/>
    <s v="2026"/>
    <x v="10"/>
    <n v="23"/>
    <x v="671"/>
    <n v="7"/>
    <n v="4"/>
  </r>
  <r>
    <s v="RM581"/>
    <n v="35"/>
    <x v="1"/>
    <x v="1"/>
    <x v="0"/>
    <n v="384"/>
    <x v="1"/>
    <n v="8"/>
    <n v="4"/>
    <x v="0"/>
    <n v="1"/>
    <n v="805"/>
    <n v="1"/>
    <x v="1"/>
    <n v="72"/>
    <n v="3"/>
    <x v="0"/>
    <x v="1"/>
    <n v="4"/>
    <x v="2"/>
    <n v="2572"/>
    <s v="Upto 5k"/>
    <n v="20317"/>
    <n v="1"/>
    <s v="Y"/>
    <x v="0"/>
    <n v="16"/>
    <x v="1"/>
    <n v="2"/>
    <n v="80"/>
    <n v="1"/>
    <n v="3"/>
    <n v="1"/>
    <n v="2"/>
    <n v="0"/>
    <n v="2"/>
    <d v="2026-11-14T00:00:00"/>
    <x v="34"/>
    <s v="2026"/>
    <x v="10"/>
    <n v="18"/>
    <x v="672"/>
    <n v="15"/>
    <n v="2"/>
  </r>
  <r>
    <s v="RM597"/>
    <n v="35"/>
    <x v="1"/>
    <x v="1"/>
    <x v="0"/>
    <n v="1258"/>
    <x v="0"/>
    <n v="1"/>
    <n v="4"/>
    <x v="0"/>
    <n v="1"/>
    <n v="826"/>
    <n v="4"/>
    <x v="1"/>
    <n v="40"/>
    <n v="4"/>
    <x v="0"/>
    <x v="2"/>
    <n v="3"/>
    <x v="0"/>
    <n v="2506"/>
    <s v="Upto 5k"/>
    <n v="13301"/>
    <n v="3"/>
    <s v="Y"/>
    <x v="0"/>
    <n v="13"/>
    <x v="1"/>
    <n v="3"/>
    <n v="80"/>
    <n v="0"/>
    <n v="7"/>
    <n v="0"/>
    <n v="3"/>
    <n v="2"/>
    <n v="2"/>
    <d v="2026-11-15T00:00:00"/>
    <x v="22"/>
    <s v="2026"/>
    <x v="10"/>
    <n v="24"/>
    <x v="673"/>
    <n v="24"/>
    <n v="4"/>
  </r>
  <r>
    <s v="RM612"/>
    <n v="35"/>
    <x v="1"/>
    <x v="1"/>
    <x v="0"/>
    <n v="950"/>
    <x v="0"/>
    <n v="7"/>
    <n v="3"/>
    <x v="4"/>
    <n v="1"/>
    <n v="845"/>
    <n v="3"/>
    <x v="0"/>
    <n v="59"/>
    <n v="3"/>
    <x v="2"/>
    <x v="4"/>
    <n v="3"/>
    <x v="0"/>
    <n v="10221"/>
    <s v="10k-15k"/>
    <n v="18869"/>
    <n v="3"/>
    <s v="Y"/>
    <x v="0"/>
    <n v="21"/>
    <x v="2"/>
    <n v="2"/>
    <n v="80"/>
    <n v="0"/>
    <n v="17"/>
    <n v="3"/>
    <n v="4"/>
    <n v="1"/>
    <n v="6"/>
    <d v="2026-11-16T00:00:00"/>
    <x v="18"/>
    <s v="2026"/>
    <x v="10"/>
    <n v="5"/>
    <x v="674"/>
    <n v="2"/>
    <n v="0"/>
  </r>
  <r>
    <s v="RM621"/>
    <n v="35"/>
    <x v="1"/>
    <x v="1"/>
    <x v="0"/>
    <n v="1343"/>
    <x v="0"/>
    <n v="27"/>
    <n v="1"/>
    <x v="1"/>
    <n v="1"/>
    <n v="856"/>
    <n v="3"/>
    <x v="1"/>
    <n v="53"/>
    <n v="2"/>
    <x v="0"/>
    <x v="2"/>
    <n v="1"/>
    <x v="0"/>
    <n v="2559"/>
    <s v="Upto 5k"/>
    <n v="17852"/>
    <n v="1"/>
    <s v="Y"/>
    <x v="0"/>
    <n v="11"/>
    <x v="1"/>
    <n v="4"/>
    <n v="80"/>
    <n v="0"/>
    <n v="6"/>
    <n v="3"/>
    <n v="2"/>
    <n v="1"/>
    <n v="1"/>
    <d v="2026-11-17T00:00:00"/>
    <x v="2"/>
    <s v="2026"/>
    <x v="10"/>
    <n v="7"/>
    <x v="675"/>
    <n v="3"/>
    <n v="2"/>
  </r>
  <r>
    <s v="RM636"/>
    <n v="35"/>
    <x v="1"/>
    <x v="0"/>
    <x v="0"/>
    <n v="607"/>
    <x v="0"/>
    <n v="9"/>
    <n v="3"/>
    <x v="0"/>
    <n v="1"/>
    <n v="880"/>
    <n v="4"/>
    <x v="1"/>
    <n v="66"/>
    <n v="2"/>
    <x v="2"/>
    <x v="4"/>
    <n v="3"/>
    <x v="2"/>
    <n v="10685"/>
    <s v="10k-15k"/>
    <n v="23457"/>
    <n v="1"/>
    <s v="Y"/>
    <x v="1"/>
    <n v="20"/>
    <x v="2"/>
    <n v="2"/>
    <n v="80"/>
    <n v="1"/>
    <n v="17"/>
    <n v="2"/>
    <n v="3"/>
    <n v="5"/>
    <n v="15"/>
    <d v="2026-11-18T00:00:00"/>
    <x v="26"/>
    <s v="2026"/>
    <x v="10"/>
    <n v="15"/>
    <x v="676"/>
    <n v="14"/>
    <n v="14"/>
  </r>
  <r>
    <s v="RM637"/>
    <n v="35"/>
    <x v="1"/>
    <x v="0"/>
    <x v="1"/>
    <n v="130"/>
    <x v="0"/>
    <n v="25"/>
    <n v="4"/>
    <x v="0"/>
    <n v="1"/>
    <n v="881"/>
    <n v="4"/>
    <x v="1"/>
    <n v="96"/>
    <n v="3"/>
    <x v="0"/>
    <x v="2"/>
    <n v="2"/>
    <x v="1"/>
    <n v="2022"/>
    <s v="Upto 5k"/>
    <n v="16612"/>
    <n v="1"/>
    <s v="Y"/>
    <x v="1"/>
    <n v="19"/>
    <x v="1"/>
    <n v="1"/>
    <n v="80"/>
    <n v="1"/>
    <n v="10"/>
    <n v="3"/>
    <n v="2"/>
    <n v="7"/>
    <n v="8"/>
    <d v="2026-11-19T00:00:00"/>
    <x v="19"/>
    <s v="2026"/>
    <x v="10"/>
    <n v="1"/>
    <x v="677"/>
    <n v="1"/>
    <n v="0"/>
  </r>
  <r>
    <s v="RM648"/>
    <n v="35"/>
    <x v="1"/>
    <x v="1"/>
    <x v="0"/>
    <n v="672"/>
    <x v="0"/>
    <n v="25"/>
    <n v="3"/>
    <x v="3"/>
    <n v="1"/>
    <n v="899"/>
    <n v="4"/>
    <x v="0"/>
    <n v="78"/>
    <n v="2"/>
    <x v="2"/>
    <x v="4"/>
    <n v="2"/>
    <x v="2"/>
    <n v="10903"/>
    <s v="10k-15k"/>
    <n v="9129"/>
    <n v="3"/>
    <s v="Y"/>
    <x v="0"/>
    <n v="16"/>
    <x v="1"/>
    <n v="1"/>
    <n v="80"/>
    <n v="0"/>
    <n v="16"/>
    <n v="2"/>
    <n v="3"/>
    <n v="4"/>
    <n v="8"/>
    <d v="2026-11-20T00:00:00"/>
    <x v="12"/>
    <s v="2026"/>
    <x v="10"/>
    <n v="3"/>
    <x v="678"/>
    <n v="2"/>
    <n v="2"/>
  </r>
  <r>
    <s v="RM677"/>
    <n v="35"/>
    <x v="1"/>
    <x v="0"/>
    <x v="0"/>
    <n v="1137"/>
    <x v="0"/>
    <n v="21"/>
    <n v="1"/>
    <x v="0"/>
    <n v="1"/>
    <n v="942"/>
    <n v="4"/>
    <x v="1"/>
    <n v="51"/>
    <n v="3"/>
    <x v="1"/>
    <x v="6"/>
    <n v="4"/>
    <x v="2"/>
    <n v="4014"/>
    <s v="Upto 5k"/>
    <n v="19170"/>
    <n v="1"/>
    <s v="Y"/>
    <x v="1"/>
    <n v="25"/>
    <x v="2"/>
    <n v="4"/>
    <n v="80"/>
    <n v="1"/>
    <n v="10"/>
    <n v="2"/>
    <n v="1"/>
    <n v="0"/>
    <n v="7"/>
    <d v="2026-11-21T00:00:00"/>
    <x v="14"/>
    <s v="2026"/>
    <x v="10"/>
    <n v="7"/>
    <x v="679"/>
    <n v="3"/>
    <n v="3"/>
  </r>
  <r>
    <s v="RM699"/>
    <n v="35"/>
    <x v="1"/>
    <x v="1"/>
    <x v="0"/>
    <n v="1219"/>
    <x v="1"/>
    <n v="18"/>
    <n v="3"/>
    <x v="1"/>
    <n v="1"/>
    <n v="975"/>
    <n v="3"/>
    <x v="1"/>
    <n v="86"/>
    <n v="3"/>
    <x v="1"/>
    <x v="5"/>
    <n v="3"/>
    <x v="2"/>
    <n v="4601"/>
    <s v="Upto 5k"/>
    <n v="6179"/>
    <n v="1"/>
    <s v="Y"/>
    <x v="0"/>
    <n v="16"/>
    <x v="1"/>
    <n v="2"/>
    <n v="80"/>
    <n v="0"/>
    <n v="5"/>
    <n v="3"/>
    <n v="3"/>
    <n v="1"/>
    <n v="0"/>
    <d v="2026-11-22T00:00:00"/>
    <x v="30"/>
    <s v="2026"/>
    <x v="10"/>
    <n v="24"/>
    <x v="680"/>
    <n v="0"/>
    <n v="0"/>
  </r>
  <r>
    <s v="RM705"/>
    <n v="35"/>
    <x v="1"/>
    <x v="1"/>
    <x v="0"/>
    <n v="882"/>
    <x v="1"/>
    <n v="3"/>
    <n v="4"/>
    <x v="0"/>
    <n v="1"/>
    <n v="984"/>
    <n v="4"/>
    <x v="0"/>
    <n v="92"/>
    <n v="3"/>
    <x v="2"/>
    <x v="5"/>
    <n v="4"/>
    <x v="1"/>
    <n v="7823"/>
    <s v="5k-10k"/>
    <n v="6812"/>
    <n v="6"/>
    <s v="Y"/>
    <x v="0"/>
    <n v="13"/>
    <x v="1"/>
    <n v="2"/>
    <n v="80"/>
    <n v="1"/>
    <n v="12"/>
    <n v="2"/>
    <n v="3"/>
    <n v="0"/>
    <n v="8"/>
    <d v="2026-11-23T00:00:00"/>
    <x v="13"/>
    <s v="2026"/>
    <x v="10"/>
    <n v="11"/>
    <x v="681"/>
    <n v="6"/>
    <n v="2"/>
  </r>
  <r>
    <s v="RM726"/>
    <n v="35"/>
    <x v="1"/>
    <x v="0"/>
    <x v="0"/>
    <n v="622"/>
    <x v="0"/>
    <n v="14"/>
    <n v="4"/>
    <x v="4"/>
    <n v="1"/>
    <n v="1010"/>
    <n v="3"/>
    <x v="0"/>
    <n v="39"/>
    <n v="2"/>
    <x v="0"/>
    <x v="0"/>
    <n v="2"/>
    <x v="1"/>
    <n v="3743"/>
    <s v="Upto 5k"/>
    <n v="10074"/>
    <n v="1"/>
    <s v="Y"/>
    <x v="1"/>
    <n v="24"/>
    <x v="2"/>
    <n v="4"/>
    <n v="80"/>
    <n v="1"/>
    <n v="5"/>
    <n v="2"/>
    <n v="1"/>
    <n v="0"/>
    <n v="2"/>
    <d v="2026-11-24T00:00:00"/>
    <x v="22"/>
    <s v="2026"/>
    <x v="10"/>
    <n v="27"/>
    <x v="682"/>
    <n v="23"/>
    <n v="14"/>
  </r>
  <r>
    <s v="RM730"/>
    <n v="35"/>
    <x v="1"/>
    <x v="0"/>
    <x v="0"/>
    <n v="583"/>
    <x v="0"/>
    <n v="25"/>
    <n v="4"/>
    <x v="1"/>
    <n v="1"/>
    <n v="1014"/>
    <n v="3"/>
    <x v="1"/>
    <n v="57"/>
    <n v="3"/>
    <x v="2"/>
    <x v="6"/>
    <n v="3"/>
    <x v="1"/>
    <n v="10388"/>
    <s v="10k-15k"/>
    <n v="6975"/>
    <n v="1"/>
    <s v="Y"/>
    <x v="1"/>
    <n v="11"/>
    <x v="1"/>
    <n v="3"/>
    <n v="80"/>
    <n v="1"/>
    <n v="16"/>
    <n v="3"/>
    <n v="2"/>
    <n v="10"/>
    <n v="1"/>
    <d v="2026-11-25T00:00:00"/>
    <x v="12"/>
    <s v="2026"/>
    <x v="10"/>
    <n v="1"/>
    <x v="683"/>
    <n v="0"/>
    <n v="0"/>
  </r>
  <r>
    <s v="RM741"/>
    <n v="35"/>
    <x v="1"/>
    <x v="1"/>
    <x v="0"/>
    <n v="802"/>
    <x v="0"/>
    <n v="10"/>
    <n v="3"/>
    <x v="4"/>
    <n v="1"/>
    <n v="1028"/>
    <n v="2"/>
    <x v="0"/>
    <n v="45"/>
    <n v="3"/>
    <x v="0"/>
    <x v="0"/>
    <n v="4"/>
    <x v="1"/>
    <n v="3917"/>
    <s v="Upto 5k"/>
    <n v="9541"/>
    <n v="1"/>
    <s v="Y"/>
    <x v="0"/>
    <n v="20"/>
    <x v="2"/>
    <n v="1"/>
    <n v="80"/>
    <n v="1"/>
    <n v="3"/>
    <n v="4"/>
    <n v="2"/>
    <n v="1"/>
    <n v="2"/>
    <d v="2026-11-26T00:00:00"/>
    <x v="31"/>
    <s v="2026"/>
    <x v="10"/>
    <n v="1"/>
    <x v="684"/>
    <n v="1"/>
    <n v="1"/>
  </r>
  <r>
    <s v="RM792"/>
    <n v="35"/>
    <x v="1"/>
    <x v="0"/>
    <x v="0"/>
    <n v="1204"/>
    <x v="1"/>
    <n v="4"/>
    <n v="3"/>
    <x v="3"/>
    <n v="1"/>
    <n v="1100"/>
    <n v="4"/>
    <x v="0"/>
    <n v="86"/>
    <n v="3"/>
    <x v="2"/>
    <x v="5"/>
    <n v="1"/>
    <x v="0"/>
    <n v="9582"/>
    <s v="5k-10k"/>
    <n v="10333"/>
    <n v="0"/>
    <s v="Y"/>
    <x v="1"/>
    <n v="22"/>
    <x v="2"/>
    <n v="1"/>
    <n v="80"/>
    <n v="0"/>
    <n v="9"/>
    <n v="2"/>
    <n v="3"/>
    <n v="4"/>
    <n v="7"/>
    <d v="2026-11-27T00:00:00"/>
    <x v="38"/>
    <s v="2026"/>
    <x v="10"/>
    <n v="1"/>
    <x v="685"/>
    <n v="0"/>
    <n v="0"/>
  </r>
  <r>
    <s v="RM821"/>
    <n v="35"/>
    <x v="1"/>
    <x v="1"/>
    <x v="1"/>
    <n v="1182"/>
    <x v="1"/>
    <n v="11"/>
    <n v="2"/>
    <x v="2"/>
    <n v="1"/>
    <n v="1137"/>
    <n v="4"/>
    <x v="0"/>
    <n v="54"/>
    <n v="3"/>
    <x v="1"/>
    <x v="5"/>
    <n v="4"/>
    <x v="1"/>
    <n v="4968"/>
    <s v="Upto 5k"/>
    <n v="18500"/>
    <n v="1"/>
    <s v="Y"/>
    <x v="0"/>
    <n v="11"/>
    <x v="1"/>
    <n v="4"/>
    <n v="80"/>
    <n v="1"/>
    <n v="5"/>
    <n v="3"/>
    <n v="3"/>
    <n v="0"/>
    <n v="2"/>
    <d v="2026-11-28T00:00:00"/>
    <x v="9"/>
    <s v="2026"/>
    <x v="10"/>
    <n v="2"/>
    <x v="686"/>
    <n v="0"/>
    <n v="0"/>
  </r>
  <r>
    <s v="RM836"/>
    <n v="35"/>
    <x v="1"/>
    <x v="1"/>
    <x v="0"/>
    <n v="528"/>
    <x v="3"/>
    <n v="8"/>
    <n v="4"/>
    <x v="3"/>
    <n v="1"/>
    <n v="1164"/>
    <n v="3"/>
    <x v="0"/>
    <n v="100"/>
    <n v="3"/>
    <x v="0"/>
    <x v="3"/>
    <n v="3"/>
    <x v="0"/>
    <n v="4323"/>
    <s v="Upto 5k"/>
    <n v="7108"/>
    <n v="1"/>
    <s v="Y"/>
    <x v="0"/>
    <n v="17"/>
    <x v="1"/>
    <n v="2"/>
    <n v="80"/>
    <n v="0"/>
    <n v="6"/>
    <n v="2"/>
    <n v="1"/>
    <n v="1"/>
    <n v="4"/>
    <d v="2026-11-29T00:00:00"/>
    <x v="22"/>
    <s v="2026"/>
    <x v="10"/>
    <n v="8"/>
    <x v="687"/>
    <n v="0"/>
    <n v="0"/>
  </r>
  <r>
    <s v="RM841"/>
    <n v="35"/>
    <x v="1"/>
    <x v="1"/>
    <x v="0"/>
    <n v="982"/>
    <x v="0"/>
    <n v="1"/>
    <n v="4"/>
    <x v="1"/>
    <n v="1"/>
    <n v="1172"/>
    <n v="4"/>
    <x v="0"/>
    <n v="58"/>
    <n v="2"/>
    <x v="0"/>
    <x v="0"/>
    <n v="3"/>
    <x v="2"/>
    <n v="2258"/>
    <s v="Upto 5k"/>
    <n v="16340"/>
    <n v="6"/>
    <s v="Y"/>
    <x v="0"/>
    <n v="12"/>
    <x v="1"/>
    <n v="2"/>
    <n v="80"/>
    <n v="1"/>
    <n v="10"/>
    <n v="2"/>
    <n v="3"/>
    <n v="1"/>
    <n v="7"/>
    <d v="2026-11-30T00:00:00"/>
    <x v="1"/>
    <s v="2026"/>
    <x v="10"/>
    <n v="8"/>
    <x v="688"/>
    <n v="4"/>
    <n v="3"/>
  </r>
  <r>
    <s v="RM847"/>
    <n v="35"/>
    <x v="1"/>
    <x v="1"/>
    <x v="0"/>
    <n v="819"/>
    <x v="0"/>
    <n v="2"/>
    <n v="3"/>
    <x v="0"/>
    <n v="1"/>
    <n v="1182"/>
    <n v="3"/>
    <x v="0"/>
    <n v="44"/>
    <n v="2"/>
    <x v="2"/>
    <x v="4"/>
    <n v="2"/>
    <x v="1"/>
    <n v="10274"/>
    <s v="10k-15k"/>
    <n v="19588"/>
    <n v="2"/>
    <s v="Y"/>
    <x v="0"/>
    <n v="18"/>
    <x v="1"/>
    <n v="2"/>
    <n v="80"/>
    <n v="1"/>
    <n v="15"/>
    <n v="2"/>
    <n v="4"/>
    <n v="6"/>
    <n v="4"/>
    <d v="2026-12-01T00:00:00"/>
    <x v="32"/>
    <s v="2026"/>
    <x v="11"/>
    <n v="1"/>
    <x v="689"/>
    <n v="1"/>
    <n v="1"/>
  </r>
  <r>
    <s v="RM849"/>
    <n v="35"/>
    <x v="1"/>
    <x v="1"/>
    <x v="1"/>
    <n v="636"/>
    <x v="0"/>
    <n v="4"/>
    <n v="4"/>
    <x v="4"/>
    <n v="1"/>
    <n v="1185"/>
    <n v="4"/>
    <x v="0"/>
    <n v="47"/>
    <n v="2"/>
    <x v="0"/>
    <x v="0"/>
    <n v="4"/>
    <x v="2"/>
    <n v="2376"/>
    <s v="Upto 5k"/>
    <n v="26537"/>
    <n v="1"/>
    <s v="Y"/>
    <x v="0"/>
    <n v="13"/>
    <x v="1"/>
    <n v="2"/>
    <n v="80"/>
    <n v="1"/>
    <n v="2"/>
    <n v="2"/>
    <n v="4"/>
    <n v="2"/>
    <n v="2"/>
    <d v="2026-12-02T00:00:00"/>
    <x v="24"/>
    <s v="2026"/>
    <x v="11"/>
    <n v="8"/>
    <x v="690"/>
    <n v="4"/>
    <n v="0"/>
  </r>
  <r>
    <s v="RM871"/>
    <n v="35"/>
    <x v="1"/>
    <x v="1"/>
    <x v="0"/>
    <n v="1361"/>
    <x v="1"/>
    <n v="17"/>
    <n v="4"/>
    <x v="0"/>
    <n v="1"/>
    <n v="1218"/>
    <n v="3"/>
    <x v="0"/>
    <n v="94"/>
    <n v="3"/>
    <x v="1"/>
    <x v="5"/>
    <n v="1"/>
    <x v="2"/>
    <n v="8966"/>
    <s v="5k-10k"/>
    <n v="21026"/>
    <n v="3"/>
    <s v="Y"/>
    <x v="1"/>
    <n v="15"/>
    <x v="1"/>
    <n v="4"/>
    <n v="80"/>
    <n v="3"/>
    <n v="15"/>
    <n v="2"/>
    <n v="3"/>
    <n v="1"/>
    <n v="7"/>
    <d v="2026-12-03T00:00:00"/>
    <x v="41"/>
    <s v="2026"/>
    <x v="11"/>
    <n v="2"/>
    <x v="691"/>
    <n v="2"/>
    <n v="2"/>
  </r>
  <r>
    <s v="RM889"/>
    <n v="35"/>
    <x v="1"/>
    <x v="0"/>
    <x v="2"/>
    <n v="1212"/>
    <x v="1"/>
    <n v="8"/>
    <n v="2"/>
    <x v="2"/>
    <n v="1"/>
    <n v="1243"/>
    <n v="3"/>
    <x v="1"/>
    <n v="78"/>
    <n v="2"/>
    <x v="2"/>
    <x v="5"/>
    <n v="4"/>
    <x v="2"/>
    <n v="10377"/>
    <s v="10k-15k"/>
    <n v="13755"/>
    <n v="4"/>
    <s v="Y"/>
    <x v="1"/>
    <n v="11"/>
    <x v="1"/>
    <n v="2"/>
    <n v="80"/>
    <n v="1"/>
    <n v="16"/>
    <n v="6"/>
    <n v="2"/>
    <n v="4"/>
    <n v="12"/>
    <d v="2026-12-04T00:00:00"/>
    <x v="25"/>
    <s v="2026"/>
    <x v="11"/>
    <n v="0"/>
    <x v="692"/>
    <n v="0"/>
    <n v="0"/>
  </r>
  <r>
    <s v="RM925"/>
    <n v="35"/>
    <x v="1"/>
    <x v="1"/>
    <x v="0"/>
    <n v="735"/>
    <x v="0"/>
    <n v="6"/>
    <n v="1"/>
    <x v="0"/>
    <n v="1"/>
    <n v="1291"/>
    <n v="3"/>
    <x v="0"/>
    <n v="66"/>
    <n v="3"/>
    <x v="0"/>
    <x v="2"/>
    <n v="3"/>
    <x v="2"/>
    <n v="3506"/>
    <s v="Upto 5k"/>
    <n v="6020"/>
    <n v="0"/>
    <s v="Y"/>
    <x v="1"/>
    <n v="14"/>
    <x v="1"/>
    <n v="4"/>
    <n v="80"/>
    <n v="0"/>
    <n v="4"/>
    <n v="3"/>
    <n v="3"/>
    <n v="2"/>
    <n v="2"/>
    <d v="2026-12-05T00:00:00"/>
    <x v="5"/>
    <s v="2026"/>
    <x v="11"/>
    <n v="29"/>
    <x v="693"/>
    <n v="5"/>
    <n v="5"/>
  </r>
  <r>
    <s v="RM962"/>
    <n v="35"/>
    <x v="1"/>
    <x v="1"/>
    <x v="1"/>
    <n v="482"/>
    <x v="0"/>
    <n v="4"/>
    <n v="4"/>
    <x v="0"/>
    <n v="1"/>
    <n v="1350"/>
    <n v="3"/>
    <x v="0"/>
    <n v="87"/>
    <n v="3"/>
    <x v="1"/>
    <x v="2"/>
    <n v="3"/>
    <x v="0"/>
    <n v="4249"/>
    <s v="Upto 5k"/>
    <n v="2690"/>
    <n v="1"/>
    <s v="Y"/>
    <x v="1"/>
    <n v="11"/>
    <x v="1"/>
    <n v="2"/>
    <n v="80"/>
    <n v="0"/>
    <n v="9"/>
    <n v="3"/>
    <n v="3"/>
    <n v="1"/>
    <n v="1"/>
    <d v="2026-12-06T00:00:00"/>
    <x v="7"/>
    <s v="2026"/>
    <x v="11"/>
    <n v="1"/>
    <x v="694"/>
    <n v="1"/>
    <n v="1"/>
  </r>
  <r>
    <s v="RM974"/>
    <n v="35"/>
    <x v="1"/>
    <x v="1"/>
    <x v="0"/>
    <n v="817"/>
    <x v="0"/>
    <n v="1"/>
    <n v="3"/>
    <x v="1"/>
    <n v="1"/>
    <n v="1369"/>
    <n v="4"/>
    <x v="1"/>
    <n v="60"/>
    <n v="2"/>
    <x v="1"/>
    <x v="0"/>
    <n v="4"/>
    <x v="2"/>
    <n v="5363"/>
    <s v="5k-10k"/>
    <n v="10846"/>
    <n v="0"/>
    <s v="Y"/>
    <x v="0"/>
    <n v="12"/>
    <x v="1"/>
    <n v="2"/>
    <n v="80"/>
    <n v="1"/>
    <n v="10"/>
    <n v="0"/>
    <n v="3"/>
    <n v="0"/>
    <n v="0"/>
    <d v="2026-12-07T00:00:00"/>
    <x v="27"/>
    <s v="2026"/>
    <x v="11"/>
    <n v="13"/>
    <x v="695"/>
    <n v="9"/>
    <n v="5"/>
  </r>
  <r>
    <s v="RM982"/>
    <n v="35"/>
    <x v="1"/>
    <x v="0"/>
    <x v="1"/>
    <n v="662"/>
    <x v="1"/>
    <n v="18"/>
    <n v="4"/>
    <x v="2"/>
    <n v="1"/>
    <n v="1380"/>
    <n v="4"/>
    <x v="1"/>
    <n v="67"/>
    <n v="3"/>
    <x v="1"/>
    <x v="5"/>
    <n v="3"/>
    <x v="2"/>
    <n v="4614"/>
    <s v="Upto 5k"/>
    <n v="23288"/>
    <n v="0"/>
    <s v="Y"/>
    <x v="1"/>
    <n v="18"/>
    <x v="1"/>
    <n v="3"/>
    <n v="80"/>
    <n v="1"/>
    <n v="5"/>
    <n v="0"/>
    <n v="2"/>
    <n v="3"/>
    <n v="2"/>
    <d v="2026-12-08T00:00:00"/>
    <x v="3"/>
    <s v="2026"/>
    <x v="11"/>
    <n v="15"/>
    <x v="696"/>
    <n v="15"/>
    <n v="12"/>
  </r>
  <r>
    <s v="RM1003"/>
    <n v="35"/>
    <x v="1"/>
    <x v="1"/>
    <x v="1"/>
    <n v="200"/>
    <x v="0"/>
    <n v="18"/>
    <n v="2"/>
    <x v="0"/>
    <n v="1"/>
    <n v="1412"/>
    <n v="3"/>
    <x v="0"/>
    <n v="60"/>
    <n v="3"/>
    <x v="2"/>
    <x v="4"/>
    <n v="4"/>
    <x v="0"/>
    <n v="9362"/>
    <s v="5k-10k"/>
    <n v="19944"/>
    <n v="2"/>
    <s v="Y"/>
    <x v="0"/>
    <n v="11"/>
    <x v="1"/>
    <n v="3"/>
    <n v="80"/>
    <n v="0"/>
    <n v="10"/>
    <n v="2"/>
    <n v="3"/>
    <n v="2"/>
    <n v="2"/>
    <d v="2026-12-09T00:00:00"/>
    <x v="28"/>
    <s v="2026"/>
    <x v="11"/>
    <n v="15"/>
    <x v="697"/>
    <n v="2"/>
    <n v="2"/>
  </r>
  <r>
    <s v="RM1060"/>
    <n v="35"/>
    <x v="1"/>
    <x v="1"/>
    <x v="0"/>
    <n v="660"/>
    <x v="1"/>
    <n v="7"/>
    <n v="1"/>
    <x v="0"/>
    <n v="1"/>
    <n v="1492"/>
    <n v="4"/>
    <x v="0"/>
    <n v="76"/>
    <n v="3"/>
    <x v="0"/>
    <x v="1"/>
    <n v="3"/>
    <x v="2"/>
    <n v="2404"/>
    <s v="Upto 5k"/>
    <n v="16192"/>
    <n v="1"/>
    <s v="Y"/>
    <x v="0"/>
    <n v="13"/>
    <x v="1"/>
    <n v="1"/>
    <n v="80"/>
    <n v="1"/>
    <n v="1"/>
    <n v="3"/>
    <n v="3"/>
    <n v="0"/>
    <n v="0"/>
    <d v="2026-12-10T00:00:00"/>
    <x v="25"/>
    <s v="2026"/>
    <x v="11"/>
    <n v="2"/>
    <x v="698"/>
    <n v="0"/>
    <n v="0"/>
  </r>
  <r>
    <s v="RM1082"/>
    <n v="35"/>
    <x v="1"/>
    <x v="1"/>
    <x v="0"/>
    <n v="1029"/>
    <x v="0"/>
    <n v="16"/>
    <n v="3"/>
    <x v="0"/>
    <n v="1"/>
    <n v="1529"/>
    <n v="4"/>
    <x v="1"/>
    <n v="91"/>
    <n v="2"/>
    <x v="2"/>
    <x v="6"/>
    <n v="2"/>
    <x v="0"/>
    <n v="8606"/>
    <s v="5k-10k"/>
    <n v="21195"/>
    <n v="1"/>
    <s v="Y"/>
    <x v="0"/>
    <n v="19"/>
    <x v="1"/>
    <n v="4"/>
    <n v="80"/>
    <n v="0"/>
    <n v="11"/>
    <n v="3"/>
    <n v="1"/>
    <n v="3"/>
    <n v="3"/>
    <d v="2026-12-11T00:00:00"/>
    <x v="27"/>
    <s v="2026"/>
    <x v="11"/>
    <n v="10"/>
    <x v="699"/>
    <n v="10"/>
    <n v="2"/>
  </r>
  <r>
    <s v="RM1101"/>
    <n v="35"/>
    <x v="1"/>
    <x v="1"/>
    <x v="0"/>
    <n v="1402"/>
    <x v="1"/>
    <n v="28"/>
    <n v="4"/>
    <x v="0"/>
    <n v="1"/>
    <n v="1554"/>
    <n v="2"/>
    <x v="1"/>
    <n v="98"/>
    <n v="2"/>
    <x v="0"/>
    <x v="1"/>
    <n v="3"/>
    <x v="2"/>
    <n v="2430"/>
    <s v="Upto 5k"/>
    <n v="26204"/>
    <n v="0"/>
    <s v="Y"/>
    <x v="0"/>
    <n v="23"/>
    <x v="2"/>
    <n v="1"/>
    <n v="80"/>
    <n v="2"/>
    <n v="6"/>
    <n v="5"/>
    <n v="3"/>
    <n v="4"/>
    <n v="2"/>
    <d v="2026-12-12T00:00:00"/>
    <x v="42"/>
    <s v="2026"/>
    <x v="11"/>
    <n v="0"/>
    <x v="700"/>
    <n v="0"/>
    <n v="0"/>
  </r>
  <r>
    <s v="RM1109"/>
    <n v="35"/>
    <x v="1"/>
    <x v="1"/>
    <x v="0"/>
    <n v="992"/>
    <x v="0"/>
    <n v="1"/>
    <n v="3"/>
    <x v="1"/>
    <n v="1"/>
    <n v="1564"/>
    <n v="4"/>
    <x v="0"/>
    <n v="68"/>
    <n v="2"/>
    <x v="0"/>
    <x v="0"/>
    <n v="1"/>
    <x v="0"/>
    <n v="2450"/>
    <s v="Upto 5k"/>
    <n v="21731"/>
    <n v="1"/>
    <s v="Y"/>
    <x v="0"/>
    <n v="19"/>
    <x v="1"/>
    <n v="2"/>
    <n v="80"/>
    <n v="0"/>
    <n v="3"/>
    <n v="3"/>
    <n v="3"/>
    <n v="1"/>
    <n v="2"/>
    <d v="2026-12-13T00:00:00"/>
    <x v="33"/>
    <s v="2026"/>
    <x v="11"/>
    <n v="6"/>
    <x v="701"/>
    <n v="1"/>
    <n v="1"/>
  </r>
  <r>
    <s v="RM1111"/>
    <n v="35"/>
    <x v="1"/>
    <x v="0"/>
    <x v="0"/>
    <n v="104"/>
    <x v="0"/>
    <n v="2"/>
    <n v="3"/>
    <x v="0"/>
    <n v="1"/>
    <n v="1569"/>
    <n v="1"/>
    <x v="1"/>
    <n v="69"/>
    <n v="3"/>
    <x v="0"/>
    <x v="0"/>
    <n v="1"/>
    <x v="1"/>
    <n v="2074"/>
    <s v="Upto 5k"/>
    <n v="26619"/>
    <n v="1"/>
    <s v="Y"/>
    <x v="1"/>
    <n v="12"/>
    <x v="1"/>
    <n v="4"/>
    <n v="80"/>
    <n v="1"/>
    <n v="1"/>
    <n v="2"/>
    <n v="3"/>
    <n v="0"/>
    <n v="0"/>
    <d v="2026-12-14T00:00:00"/>
    <x v="33"/>
    <s v="2026"/>
    <x v="11"/>
    <n v="4"/>
    <x v="702"/>
    <n v="3"/>
    <n v="0"/>
  </r>
  <r>
    <s v="RM1124"/>
    <n v="35"/>
    <x v="1"/>
    <x v="0"/>
    <x v="0"/>
    <n v="670"/>
    <x v="0"/>
    <n v="10"/>
    <n v="4"/>
    <x v="1"/>
    <n v="1"/>
    <n v="1587"/>
    <n v="1"/>
    <x v="1"/>
    <n v="51"/>
    <n v="3"/>
    <x v="1"/>
    <x v="6"/>
    <n v="3"/>
    <x v="0"/>
    <n v="6142"/>
    <s v="5k-10k"/>
    <n v="4223"/>
    <n v="3"/>
    <s v="Y"/>
    <x v="1"/>
    <n v="16"/>
    <x v="1"/>
    <n v="3"/>
    <n v="80"/>
    <n v="0"/>
    <n v="10"/>
    <n v="4"/>
    <n v="3"/>
    <n v="0"/>
    <n v="4"/>
    <d v="2026-12-15T00:00:00"/>
    <x v="8"/>
    <s v="2026"/>
    <x v="11"/>
    <n v="3"/>
    <x v="703"/>
    <n v="1"/>
    <n v="0"/>
  </r>
  <r>
    <s v="RM1131"/>
    <n v="35"/>
    <x v="1"/>
    <x v="1"/>
    <x v="0"/>
    <n v="750"/>
    <x v="0"/>
    <n v="28"/>
    <n v="3"/>
    <x v="0"/>
    <n v="1"/>
    <n v="1596"/>
    <n v="2"/>
    <x v="0"/>
    <n v="46"/>
    <n v="4"/>
    <x v="1"/>
    <x v="0"/>
    <n v="3"/>
    <x v="2"/>
    <n v="3407"/>
    <s v="Upto 5k"/>
    <n v="25348"/>
    <n v="1"/>
    <s v="Y"/>
    <x v="0"/>
    <n v="17"/>
    <x v="1"/>
    <n v="4"/>
    <n v="80"/>
    <n v="2"/>
    <n v="10"/>
    <n v="3"/>
    <n v="2"/>
    <n v="6"/>
    <n v="8"/>
    <d v="2026-12-16T00:00:00"/>
    <x v="7"/>
    <s v="2026"/>
    <x v="11"/>
    <n v="1"/>
    <x v="704"/>
    <n v="0"/>
    <n v="0"/>
  </r>
  <r>
    <s v="RM1135"/>
    <n v="35"/>
    <x v="1"/>
    <x v="1"/>
    <x v="0"/>
    <n v="1349"/>
    <x v="0"/>
    <n v="7"/>
    <n v="2"/>
    <x v="0"/>
    <n v="1"/>
    <n v="1601"/>
    <n v="3"/>
    <x v="0"/>
    <n v="63"/>
    <n v="2"/>
    <x v="0"/>
    <x v="0"/>
    <n v="4"/>
    <x v="2"/>
    <n v="2690"/>
    <s v="Upto 5k"/>
    <n v="7713"/>
    <n v="1"/>
    <s v="Y"/>
    <x v="0"/>
    <n v="18"/>
    <x v="1"/>
    <n v="4"/>
    <n v="80"/>
    <n v="1"/>
    <n v="1"/>
    <n v="5"/>
    <n v="2"/>
    <n v="0"/>
    <n v="1"/>
    <d v="2026-12-17T00:00:00"/>
    <x v="12"/>
    <s v="2026"/>
    <x v="11"/>
    <n v="0"/>
    <x v="705"/>
    <n v="0"/>
    <n v="0"/>
  </r>
  <r>
    <s v="RM1151"/>
    <n v="35"/>
    <x v="1"/>
    <x v="1"/>
    <x v="0"/>
    <n v="819"/>
    <x v="0"/>
    <n v="18"/>
    <n v="5"/>
    <x v="0"/>
    <n v="1"/>
    <n v="1621"/>
    <n v="2"/>
    <x v="0"/>
    <n v="48"/>
    <n v="4"/>
    <x v="1"/>
    <x v="2"/>
    <n v="1"/>
    <x v="2"/>
    <n v="5208"/>
    <s v="5k-10k"/>
    <n v="26312"/>
    <n v="1"/>
    <s v="Y"/>
    <x v="0"/>
    <n v="11"/>
    <x v="1"/>
    <n v="4"/>
    <n v="80"/>
    <n v="0"/>
    <n v="16"/>
    <n v="2"/>
    <n v="3"/>
    <n v="1"/>
    <n v="10"/>
    <d v="2026-12-18T00:00:00"/>
    <x v="3"/>
    <s v="2026"/>
    <x v="11"/>
    <n v="12"/>
    <x v="706"/>
    <n v="8"/>
    <n v="5"/>
  </r>
  <r>
    <s v="RM1158"/>
    <n v="35"/>
    <x v="1"/>
    <x v="1"/>
    <x v="2"/>
    <n v="208"/>
    <x v="0"/>
    <n v="8"/>
    <n v="4"/>
    <x v="0"/>
    <n v="1"/>
    <n v="1630"/>
    <n v="3"/>
    <x v="1"/>
    <n v="52"/>
    <n v="3"/>
    <x v="1"/>
    <x v="6"/>
    <n v="3"/>
    <x v="2"/>
    <n v="4148"/>
    <s v="Upto 5k"/>
    <n v="12250"/>
    <n v="1"/>
    <s v="Y"/>
    <x v="0"/>
    <n v="12"/>
    <x v="1"/>
    <n v="4"/>
    <n v="80"/>
    <n v="1"/>
    <n v="15"/>
    <n v="5"/>
    <n v="3"/>
    <n v="2"/>
    <n v="9"/>
    <d v="2026-12-19T00:00:00"/>
    <x v="33"/>
    <s v="2026"/>
    <x v="11"/>
    <n v="5"/>
    <x v="707"/>
    <n v="0"/>
    <n v="0"/>
  </r>
  <r>
    <s v="RM1163"/>
    <n v="35"/>
    <x v="1"/>
    <x v="0"/>
    <x v="0"/>
    <n v="737"/>
    <x v="1"/>
    <n v="10"/>
    <n v="3"/>
    <x v="1"/>
    <n v="1"/>
    <n v="1639"/>
    <n v="4"/>
    <x v="0"/>
    <n v="55"/>
    <n v="2"/>
    <x v="2"/>
    <x v="5"/>
    <n v="1"/>
    <x v="2"/>
    <n v="10306"/>
    <s v="10k-15k"/>
    <n v="21530"/>
    <n v="9"/>
    <s v="Y"/>
    <x v="0"/>
    <n v="17"/>
    <x v="1"/>
    <n v="3"/>
    <n v="80"/>
    <n v="0"/>
    <n v="15"/>
    <n v="3"/>
    <n v="3"/>
    <n v="6"/>
    <n v="0"/>
    <d v="2026-12-20T00:00:00"/>
    <x v="29"/>
    <s v="2026"/>
    <x v="11"/>
    <n v="39"/>
    <x v="708"/>
    <n v="8"/>
    <n v="1"/>
  </r>
  <r>
    <s v="RM1168"/>
    <n v="35"/>
    <x v="1"/>
    <x v="0"/>
    <x v="0"/>
    <n v="763"/>
    <x v="1"/>
    <n v="15"/>
    <n v="2"/>
    <x v="1"/>
    <n v="1"/>
    <n v="1645"/>
    <n v="1"/>
    <x v="0"/>
    <n v="59"/>
    <n v="1"/>
    <x v="1"/>
    <x v="5"/>
    <n v="4"/>
    <x v="1"/>
    <n v="5440"/>
    <s v="5k-10k"/>
    <n v="22098"/>
    <n v="6"/>
    <s v="Y"/>
    <x v="1"/>
    <n v="14"/>
    <x v="1"/>
    <n v="4"/>
    <n v="80"/>
    <n v="2"/>
    <n v="7"/>
    <n v="2"/>
    <n v="2"/>
    <n v="2"/>
    <n v="2"/>
    <d v="2026-12-21T00:00:00"/>
    <x v="39"/>
    <s v="2026"/>
    <x v="11"/>
    <n v="24"/>
    <x v="709"/>
    <n v="13"/>
    <n v="1"/>
  </r>
  <r>
    <s v="RM1187"/>
    <n v="35"/>
    <x v="1"/>
    <x v="0"/>
    <x v="1"/>
    <n v="880"/>
    <x v="1"/>
    <n v="12"/>
    <n v="4"/>
    <x v="4"/>
    <n v="1"/>
    <n v="1667"/>
    <n v="4"/>
    <x v="0"/>
    <n v="36"/>
    <n v="3"/>
    <x v="1"/>
    <x v="5"/>
    <n v="4"/>
    <x v="0"/>
    <n v="4581"/>
    <s v="Upto 5k"/>
    <n v="10414"/>
    <n v="3"/>
    <s v="Y"/>
    <x v="1"/>
    <n v="24"/>
    <x v="2"/>
    <n v="1"/>
    <n v="80"/>
    <n v="0"/>
    <n v="13"/>
    <n v="2"/>
    <n v="4"/>
    <n v="6"/>
    <n v="7"/>
    <d v="2026-12-22T00:00:00"/>
    <x v="20"/>
    <s v="2026"/>
    <x v="11"/>
    <n v="6"/>
    <x v="710"/>
    <n v="0"/>
    <n v="0"/>
  </r>
  <r>
    <s v="RM1216"/>
    <n v="35"/>
    <x v="1"/>
    <x v="1"/>
    <x v="1"/>
    <n v="146"/>
    <x v="0"/>
    <n v="2"/>
    <n v="4"/>
    <x v="1"/>
    <n v="1"/>
    <n v="1704"/>
    <n v="1"/>
    <x v="0"/>
    <n v="79"/>
    <n v="2"/>
    <x v="0"/>
    <x v="2"/>
    <n v="4"/>
    <x v="0"/>
    <n v="4930"/>
    <s v="Upto 5k"/>
    <n v="13970"/>
    <n v="0"/>
    <s v="Y"/>
    <x v="1"/>
    <n v="14"/>
    <x v="1"/>
    <n v="3"/>
    <n v="80"/>
    <n v="0"/>
    <n v="6"/>
    <n v="2"/>
    <n v="4"/>
    <n v="1"/>
    <n v="4"/>
    <d v="2026-12-23T00:00:00"/>
    <x v="30"/>
    <s v="2026"/>
    <x v="11"/>
    <n v="2"/>
    <x v="159"/>
    <n v="2"/>
    <n v="1"/>
  </r>
  <r>
    <s v="RM1233"/>
    <n v="35"/>
    <x v="1"/>
    <x v="1"/>
    <x v="0"/>
    <n v="1370"/>
    <x v="0"/>
    <n v="27"/>
    <n v="4"/>
    <x v="0"/>
    <n v="1"/>
    <n v="1728"/>
    <n v="4"/>
    <x v="0"/>
    <n v="49"/>
    <n v="3"/>
    <x v="1"/>
    <x v="4"/>
    <n v="3"/>
    <x v="2"/>
    <n v="6883"/>
    <s v="5k-10k"/>
    <n v="5151"/>
    <n v="2"/>
    <s v="Y"/>
    <x v="0"/>
    <n v="16"/>
    <x v="1"/>
    <n v="2"/>
    <n v="80"/>
    <n v="1"/>
    <n v="17"/>
    <n v="3"/>
    <n v="3"/>
    <n v="0"/>
    <n v="7"/>
    <d v="2026-12-24T00:00:00"/>
    <x v="34"/>
    <s v="2026"/>
    <x v="11"/>
    <n v="23"/>
    <x v="711"/>
    <n v="2"/>
    <n v="1"/>
  </r>
  <r>
    <s v="RM1282"/>
    <n v="35"/>
    <x v="1"/>
    <x v="0"/>
    <x v="0"/>
    <n v="303"/>
    <x v="1"/>
    <n v="27"/>
    <n v="3"/>
    <x v="0"/>
    <n v="1"/>
    <n v="1797"/>
    <n v="3"/>
    <x v="0"/>
    <n v="84"/>
    <n v="3"/>
    <x v="1"/>
    <x v="5"/>
    <n v="4"/>
    <x v="0"/>
    <n v="5813"/>
    <s v="5k-10k"/>
    <n v="13492"/>
    <n v="1"/>
    <s v="Y"/>
    <x v="1"/>
    <n v="18"/>
    <x v="1"/>
    <n v="4"/>
    <n v="80"/>
    <n v="0"/>
    <n v="10"/>
    <n v="2"/>
    <n v="3"/>
    <n v="7"/>
    <n v="7"/>
    <d v="2026-12-25T00:00:00"/>
    <x v="36"/>
    <s v="2026"/>
    <x v="11"/>
    <n v="10"/>
    <x v="712"/>
    <n v="1"/>
    <n v="0"/>
  </r>
  <r>
    <s v="RM1289"/>
    <n v="35"/>
    <x v="1"/>
    <x v="1"/>
    <x v="2"/>
    <n v="1180"/>
    <x v="0"/>
    <n v="2"/>
    <n v="2"/>
    <x v="1"/>
    <n v="1"/>
    <n v="1804"/>
    <n v="2"/>
    <x v="0"/>
    <n v="90"/>
    <n v="3"/>
    <x v="1"/>
    <x v="4"/>
    <n v="4"/>
    <x v="1"/>
    <n v="5762"/>
    <s v="5k-10k"/>
    <n v="24442"/>
    <n v="2"/>
    <s v="Y"/>
    <x v="0"/>
    <n v="14"/>
    <x v="1"/>
    <n v="3"/>
    <n v="80"/>
    <n v="1"/>
    <n v="15"/>
    <n v="6"/>
    <n v="3"/>
    <n v="1"/>
    <n v="7"/>
    <d v="2026-12-26T00:00:00"/>
    <x v="31"/>
    <s v="2026"/>
    <x v="11"/>
    <n v="1"/>
    <x v="713"/>
    <n v="0"/>
    <n v="0"/>
  </r>
  <r>
    <s v="RM1303"/>
    <n v="35"/>
    <x v="1"/>
    <x v="1"/>
    <x v="0"/>
    <n v="185"/>
    <x v="0"/>
    <n v="23"/>
    <n v="4"/>
    <x v="1"/>
    <n v="1"/>
    <n v="1826"/>
    <n v="2"/>
    <x v="0"/>
    <n v="91"/>
    <n v="1"/>
    <x v="0"/>
    <x v="0"/>
    <n v="3"/>
    <x v="2"/>
    <n v="2705"/>
    <s v="Upto 5k"/>
    <n v="9696"/>
    <n v="0"/>
    <s v="Y"/>
    <x v="0"/>
    <n v="16"/>
    <x v="1"/>
    <n v="2"/>
    <n v="80"/>
    <n v="1"/>
    <n v="6"/>
    <n v="2"/>
    <n v="4"/>
    <n v="0"/>
    <n v="3"/>
    <d v="2026-12-27T00:00:00"/>
    <x v="15"/>
    <s v="2026"/>
    <x v="11"/>
    <n v="11"/>
    <x v="714"/>
    <n v="11"/>
    <n v="2"/>
  </r>
  <r>
    <s v="RM1346"/>
    <n v="35"/>
    <x v="1"/>
    <x v="0"/>
    <x v="0"/>
    <n v="219"/>
    <x v="0"/>
    <n v="16"/>
    <n v="2"/>
    <x v="4"/>
    <n v="1"/>
    <n v="1886"/>
    <n v="4"/>
    <x v="1"/>
    <n v="44"/>
    <n v="2"/>
    <x v="1"/>
    <x v="4"/>
    <n v="2"/>
    <x v="2"/>
    <n v="4788"/>
    <s v="Upto 5k"/>
    <n v="25388"/>
    <n v="0"/>
    <s v="Y"/>
    <x v="1"/>
    <n v="11"/>
    <x v="1"/>
    <n v="4"/>
    <n v="80"/>
    <n v="0"/>
    <n v="4"/>
    <n v="2"/>
    <n v="3"/>
    <n v="0"/>
    <n v="2"/>
    <d v="2026-12-28T00:00:00"/>
    <x v="27"/>
    <s v="2026"/>
    <x v="11"/>
    <n v="18"/>
    <x v="715"/>
    <n v="13"/>
    <n v="9"/>
  </r>
  <r>
    <s v="RM1381"/>
    <n v="35"/>
    <x v="1"/>
    <x v="1"/>
    <x v="0"/>
    <n v="682"/>
    <x v="1"/>
    <n v="18"/>
    <n v="4"/>
    <x v="1"/>
    <n v="1"/>
    <n v="1945"/>
    <n v="2"/>
    <x v="0"/>
    <n v="71"/>
    <n v="3"/>
    <x v="1"/>
    <x v="5"/>
    <n v="1"/>
    <x v="2"/>
    <n v="5561"/>
    <s v="5k-10k"/>
    <n v="15975"/>
    <n v="0"/>
    <s v="Y"/>
    <x v="0"/>
    <n v="16"/>
    <x v="1"/>
    <n v="4"/>
    <n v="80"/>
    <n v="1"/>
    <n v="6"/>
    <n v="2"/>
    <n v="1"/>
    <n v="0"/>
    <n v="4"/>
    <d v="2026-12-29T00:00:00"/>
    <x v="25"/>
    <s v="2026"/>
    <x v="11"/>
    <n v="0"/>
    <x v="716"/>
    <n v="0"/>
    <n v="0"/>
  </r>
  <r>
    <s v="RM1393"/>
    <n v="35"/>
    <x v="1"/>
    <x v="0"/>
    <x v="0"/>
    <n v="1224"/>
    <x v="1"/>
    <n v="7"/>
    <n v="4"/>
    <x v="0"/>
    <n v="1"/>
    <n v="1962"/>
    <n v="3"/>
    <x v="1"/>
    <n v="55"/>
    <n v="3"/>
    <x v="1"/>
    <x v="5"/>
    <n v="4"/>
    <x v="2"/>
    <n v="5204"/>
    <s v="5k-10k"/>
    <n v="13586"/>
    <n v="1"/>
    <s v="Y"/>
    <x v="1"/>
    <n v="11"/>
    <x v="1"/>
    <n v="4"/>
    <n v="80"/>
    <n v="0"/>
    <n v="10"/>
    <n v="2"/>
    <n v="3"/>
    <n v="0"/>
    <n v="9"/>
    <d v="2026-12-30T00:00:00"/>
    <x v="35"/>
    <s v="2026"/>
    <x v="11"/>
    <n v="7"/>
    <x v="717"/>
    <n v="5"/>
    <n v="2"/>
  </r>
  <r>
    <s v="RM1423"/>
    <n v="35"/>
    <x v="1"/>
    <x v="1"/>
    <x v="3"/>
    <n v="1490"/>
    <x v="0"/>
    <n v="11"/>
    <n v="4"/>
    <x v="1"/>
    <n v="1"/>
    <n v="2003"/>
    <n v="4"/>
    <x v="0"/>
    <n v="43"/>
    <n v="3"/>
    <x v="0"/>
    <x v="0"/>
    <n v="3"/>
    <x v="2"/>
    <n v="2660"/>
    <s v="Upto 5k"/>
    <n v="20232"/>
    <n v="7"/>
    <s v="Y"/>
    <x v="1"/>
    <n v="11"/>
    <x v="1"/>
    <n v="3"/>
    <n v="80"/>
    <n v="1"/>
    <n v="5"/>
    <n v="3"/>
    <n v="3"/>
    <n v="2"/>
    <n v="2"/>
    <d v="2026-12-31T00:00:00"/>
    <x v="5"/>
    <s v="2026"/>
    <x v="11"/>
    <n v="5"/>
    <x v="718"/>
    <n v="0"/>
    <n v="0"/>
  </r>
  <r>
    <s v="RM1425"/>
    <n v="35"/>
    <x v="1"/>
    <x v="1"/>
    <x v="0"/>
    <n v="1395"/>
    <x v="0"/>
    <n v="9"/>
    <n v="4"/>
    <x v="1"/>
    <n v="1"/>
    <n v="2008"/>
    <n v="2"/>
    <x v="0"/>
    <n v="48"/>
    <n v="3"/>
    <x v="1"/>
    <x v="2"/>
    <n v="3"/>
    <x v="0"/>
    <n v="5098"/>
    <s v="5k-10k"/>
    <n v="18698"/>
    <n v="1"/>
    <s v="Y"/>
    <x v="0"/>
    <n v="19"/>
    <x v="1"/>
    <n v="2"/>
    <n v="80"/>
    <n v="0"/>
    <n v="10"/>
    <n v="5"/>
    <n v="3"/>
    <n v="0"/>
    <n v="8"/>
    <d v="2026-01-01T00:00:00"/>
    <x v="18"/>
    <s v="2026"/>
    <x v="0"/>
    <n v="11"/>
    <x v="719"/>
    <n v="4"/>
    <n v="3"/>
  </r>
  <r>
    <s v="RM1451"/>
    <n v="35"/>
    <x v="1"/>
    <x v="0"/>
    <x v="0"/>
    <n v="1146"/>
    <x v="3"/>
    <n v="26"/>
    <n v="4"/>
    <x v="0"/>
    <n v="1"/>
    <n v="2040"/>
    <n v="3"/>
    <x v="1"/>
    <n v="31"/>
    <n v="3"/>
    <x v="2"/>
    <x v="3"/>
    <n v="4"/>
    <x v="0"/>
    <n v="8837"/>
    <s v="5k-10k"/>
    <n v="16642"/>
    <n v="1"/>
    <s v="Y"/>
    <x v="1"/>
    <n v="16"/>
    <x v="1"/>
    <n v="3"/>
    <n v="80"/>
    <n v="0"/>
    <n v="9"/>
    <n v="2"/>
    <n v="3"/>
    <n v="1"/>
    <n v="7"/>
    <d v="2026-01-02T00:00:00"/>
    <x v="8"/>
    <s v="2026"/>
    <x v="0"/>
    <n v="2"/>
    <x v="720"/>
    <n v="2"/>
    <n v="2"/>
  </r>
  <r>
    <s v="RM1457"/>
    <n v="35"/>
    <x v="1"/>
    <x v="1"/>
    <x v="1"/>
    <n v="1199"/>
    <x v="0"/>
    <n v="18"/>
    <n v="4"/>
    <x v="0"/>
    <n v="1"/>
    <n v="2049"/>
    <n v="3"/>
    <x v="0"/>
    <n v="80"/>
    <n v="3"/>
    <x v="1"/>
    <x v="6"/>
    <n v="3"/>
    <x v="2"/>
    <n v="5689"/>
    <s v="5k-10k"/>
    <n v="24594"/>
    <n v="1"/>
    <s v="Y"/>
    <x v="1"/>
    <n v="14"/>
    <x v="1"/>
    <n v="4"/>
    <n v="80"/>
    <n v="2"/>
    <n v="10"/>
    <n v="2"/>
    <n v="4"/>
    <n v="0"/>
    <n v="2"/>
    <d v="2026-01-03T00:00:00"/>
    <x v="13"/>
    <s v="2026"/>
    <x v="0"/>
    <n v="17"/>
    <x v="721"/>
    <n v="13"/>
    <n v="9"/>
  </r>
  <r>
    <s v="RM1459"/>
    <n v="35"/>
    <x v="1"/>
    <x v="1"/>
    <x v="0"/>
    <n v="287"/>
    <x v="0"/>
    <n v="1"/>
    <n v="4"/>
    <x v="0"/>
    <n v="1"/>
    <n v="2052"/>
    <n v="3"/>
    <x v="1"/>
    <n v="62"/>
    <n v="1"/>
    <x v="0"/>
    <x v="2"/>
    <n v="4"/>
    <x v="2"/>
    <n v="2977"/>
    <s v="Upto 5k"/>
    <n v="8952"/>
    <n v="1"/>
    <s v="Y"/>
    <x v="0"/>
    <n v="12"/>
    <x v="1"/>
    <n v="4"/>
    <n v="80"/>
    <n v="1"/>
    <n v="4"/>
    <n v="5"/>
    <n v="3"/>
    <n v="1"/>
    <n v="1"/>
    <d v="2026-01-04T00:00:00"/>
    <x v="18"/>
    <s v="2026"/>
    <x v="0"/>
    <n v="3"/>
    <x v="722"/>
    <n v="2"/>
    <n v="0"/>
  </r>
  <r>
    <s v="RM010"/>
    <n v="36"/>
    <x v="2"/>
    <x v="1"/>
    <x v="0"/>
    <n v="1299"/>
    <x v="0"/>
    <n v="27"/>
    <n v="3"/>
    <x v="1"/>
    <n v="1"/>
    <n v="13"/>
    <n v="3"/>
    <x v="0"/>
    <n v="94"/>
    <n v="3"/>
    <x v="1"/>
    <x v="6"/>
    <n v="3"/>
    <x v="2"/>
    <n v="5237"/>
    <s v="5k-10k"/>
    <n v="16577"/>
    <n v="6"/>
    <s v="Y"/>
    <x v="0"/>
    <n v="13"/>
    <x v="1"/>
    <n v="2"/>
    <n v="80"/>
    <n v="2"/>
    <n v="17"/>
    <n v="3"/>
    <n v="2"/>
    <n v="7"/>
    <n v="7"/>
    <d v="2026-01-05T00:00:00"/>
    <x v="16"/>
    <s v="2026"/>
    <x v="0"/>
    <n v="4"/>
    <x v="723"/>
    <n v="0"/>
    <n v="0"/>
  </r>
  <r>
    <s v="RM022"/>
    <n v="36"/>
    <x v="2"/>
    <x v="0"/>
    <x v="0"/>
    <n v="1218"/>
    <x v="1"/>
    <n v="9"/>
    <n v="4"/>
    <x v="0"/>
    <n v="1"/>
    <n v="27"/>
    <n v="3"/>
    <x v="0"/>
    <n v="82"/>
    <n v="2"/>
    <x v="0"/>
    <x v="1"/>
    <n v="1"/>
    <x v="0"/>
    <n v="3407"/>
    <s v="Upto 5k"/>
    <n v="6986"/>
    <n v="7"/>
    <s v="Y"/>
    <x v="0"/>
    <n v="23"/>
    <x v="2"/>
    <n v="2"/>
    <n v="80"/>
    <n v="0"/>
    <n v="10"/>
    <n v="4"/>
    <n v="3"/>
    <n v="0"/>
    <n v="3"/>
    <d v="2026-01-06T00:00:00"/>
    <x v="10"/>
    <s v="2026"/>
    <x v="0"/>
    <n v="1"/>
    <x v="724"/>
    <n v="1"/>
    <n v="0"/>
  </r>
  <r>
    <s v="RM039"/>
    <n v="36"/>
    <x v="2"/>
    <x v="0"/>
    <x v="0"/>
    <n v="852"/>
    <x v="0"/>
    <n v="5"/>
    <n v="4"/>
    <x v="0"/>
    <n v="1"/>
    <n v="51"/>
    <n v="2"/>
    <x v="1"/>
    <n v="82"/>
    <n v="2"/>
    <x v="0"/>
    <x v="2"/>
    <n v="1"/>
    <x v="2"/>
    <n v="3419"/>
    <s v="Upto 5k"/>
    <n v="13072"/>
    <n v="9"/>
    <s v="Y"/>
    <x v="1"/>
    <n v="14"/>
    <x v="1"/>
    <n v="4"/>
    <n v="80"/>
    <n v="1"/>
    <n v="6"/>
    <n v="3"/>
    <n v="4"/>
    <n v="0"/>
    <n v="0"/>
    <d v="2026-01-07T00:00:00"/>
    <x v="40"/>
    <s v="2026"/>
    <x v="0"/>
    <n v="11"/>
    <x v="725"/>
    <n v="7"/>
    <n v="2"/>
  </r>
  <r>
    <s v="RM065"/>
    <n v="36"/>
    <x v="2"/>
    <x v="1"/>
    <x v="0"/>
    <n v="1223"/>
    <x v="0"/>
    <n v="8"/>
    <n v="3"/>
    <x v="3"/>
    <n v="1"/>
    <n v="83"/>
    <n v="3"/>
    <x v="1"/>
    <n v="59"/>
    <n v="3"/>
    <x v="2"/>
    <x v="6"/>
    <n v="3"/>
    <x v="1"/>
    <n v="10096"/>
    <s v="10k-15k"/>
    <n v="8202"/>
    <n v="1"/>
    <s v="Y"/>
    <x v="0"/>
    <n v="13"/>
    <x v="1"/>
    <n v="2"/>
    <n v="80"/>
    <n v="3"/>
    <n v="17"/>
    <n v="2"/>
    <n v="3"/>
    <n v="12"/>
    <n v="8"/>
    <d v="2026-01-08T00:00:00"/>
    <x v="31"/>
    <s v="2026"/>
    <x v="0"/>
    <n v="3"/>
    <x v="726"/>
    <n v="1"/>
    <n v="0"/>
  </r>
  <r>
    <s v="RM067"/>
    <n v="36"/>
    <x v="2"/>
    <x v="1"/>
    <x v="1"/>
    <n v="1195"/>
    <x v="0"/>
    <n v="11"/>
    <n v="3"/>
    <x v="0"/>
    <n v="1"/>
    <n v="85"/>
    <n v="2"/>
    <x v="0"/>
    <n v="95"/>
    <n v="2"/>
    <x v="1"/>
    <x v="4"/>
    <n v="2"/>
    <x v="0"/>
    <n v="6499"/>
    <s v="5k-10k"/>
    <n v="22656"/>
    <n v="1"/>
    <s v="Y"/>
    <x v="0"/>
    <n v="13"/>
    <x v="1"/>
    <n v="3"/>
    <n v="80"/>
    <n v="0"/>
    <n v="6"/>
    <n v="3"/>
    <n v="3"/>
    <n v="0"/>
    <n v="3"/>
    <d v="2026-01-09T00:00:00"/>
    <x v="14"/>
    <s v="2026"/>
    <x v="0"/>
    <n v="3"/>
    <x v="727"/>
    <n v="0"/>
    <n v="0"/>
  </r>
  <r>
    <s v="RM070"/>
    <n v="36"/>
    <x v="2"/>
    <x v="0"/>
    <x v="0"/>
    <n v="318"/>
    <x v="0"/>
    <n v="9"/>
    <n v="3"/>
    <x v="1"/>
    <n v="1"/>
    <n v="90"/>
    <n v="4"/>
    <x v="0"/>
    <n v="79"/>
    <n v="2"/>
    <x v="0"/>
    <x v="2"/>
    <n v="3"/>
    <x v="2"/>
    <n v="3388"/>
    <s v="Upto 5k"/>
    <n v="21777"/>
    <n v="0"/>
    <s v="Y"/>
    <x v="1"/>
    <n v="17"/>
    <x v="1"/>
    <n v="1"/>
    <n v="80"/>
    <n v="1"/>
    <n v="2"/>
    <n v="0"/>
    <n v="2"/>
    <n v="0"/>
    <m/>
    <d v="2026-01-10T00:00:00"/>
    <x v="20"/>
    <s v="2026"/>
    <x v="0"/>
    <n v="8"/>
    <x v="728"/>
    <n v="5"/>
    <n v="2"/>
  </r>
  <r>
    <s v="RM075"/>
    <n v="36"/>
    <x v="2"/>
    <x v="1"/>
    <x v="0"/>
    <n v="132"/>
    <x v="0"/>
    <n v="6"/>
    <n v="3"/>
    <x v="0"/>
    <n v="1"/>
    <n v="97"/>
    <n v="2"/>
    <x v="1"/>
    <n v="55"/>
    <n v="4"/>
    <x v="0"/>
    <x v="0"/>
    <n v="4"/>
    <x v="2"/>
    <n v="3038"/>
    <s v="Upto 5k"/>
    <n v="22002"/>
    <n v="3"/>
    <s v="Y"/>
    <x v="0"/>
    <n v="12"/>
    <x v="1"/>
    <n v="2"/>
    <n v="80"/>
    <n v="0"/>
    <n v="5"/>
    <n v="3"/>
    <n v="3"/>
    <n v="0"/>
    <m/>
    <d v="2026-01-11T00:00:00"/>
    <x v="35"/>
    <s v="2026"/>
    <x v="0"/>
    <n v="37"/>
    <x v="729"/>
    <n v="22"/>
    <n v="4"/>
  </r>
  <r>
    <s v="RM118"/>
    <n v="36"/>
    <x v="2"/>
    <x v="1"/>
    <x v="1"/>
    <n v="1467"/>
    <x v="1"/>
    <n v="11"/>
    <n v="2"/>
    <x v="3"/>
    <n v="1"/>
    <n v="154"/>
    <n v="2"/>
    <x v="1"/>
    <n v="92"/>
    <n v="3"/>
    <x v="2"/>
    <x v="5"/>
    <n v="4"/>
    <x v="2"/>
    <n v="9738"/>
    <s v="5k-10k"/>
    <n v="22952"/>
    <n v="0"/>
    <s v="Y"/>
    <x v="0"/>
    <n v="14"/>
    <x v="1"/>
    <n v="3"/>
    <n v="80"/>
    <n v="1"/>
    <n v="10"/>
    <n v="6"/>
    <n v="3"/>
    <n v="2"/>
    <n v="8"/>
    <d v="2026-01-12T00:00:00"/>
    <x v="4"/>
    <s v="2026"/>
    <x v="0"/>
    <n v="2"/>
    <x v="730"/>
    <n v="0"/>
    <n v="0"/>
  </r>
  <r>
    <s v="RM119"/>
    <n v="36"/>
    <x v="2"/>
    <x v="1"/>
    <x v="0"/>
    <n v="922"/>
    <x v="0"/>
    <n v="3"/>
    <n v="2"/>
    <x v="0"/>
    <n v="1"/>
    <n v="155"/>
    <n v="1"/>
    <x v="1"/>
    <n v="39"/>
    <n v="3"/>
    <x v="0"/>
    <x v="0"/>
    <n v="4"/>
    <x v="1"/>
    <n v="2835"/>
    <s v="Upto 5k"/>
    <n v="2561"/>
    <n v="5"/>
    <s v="Y"/>
    <x v="0"/>
    <n v="22"/>
    <x v="2"/>
    <n v="1"/>
    <n v="80"/>
    <n v="1"/>
    <n v="7"/>
    <n v="2"/>
    <n v="3"/>
    <n v="0"/>
    <n v="0"/>
    <d v="2026-01-13T00:00:00"/>
    <x v="25"/>
    <s v="2026"/>
    <x v="0"/>
    <n v="0"/>
    <x v="731"/>
    <n v="0"/>
    <n v="0"/>
  </r>
  <r>
    <s v="RM136"/>
    <n v="36"/>
    <x v="2"/>
    <x v="1"/>
    <x v="0"/>
    <n v="216"/>
    <x v="0"/>
    <n v="6"/>
    <n v="2"/>
    <x v="1"/>
    <n v="1"/>
    <n v="178"/>
    <n v="2"/>
    <x v="0"/>
    <n v="84"/>
    <n v="3"/>
    <x v="1"/>
    <x v="4"/>
    <n v="2"/>
    <x v="1"/>
    <n v="4941"/>
    <s v="Upto 5k"/>
    <n v="2819"/>
    <n v="6"/>
    <s v="Y"/>
    <x v="0"/>
    <n v="20"/>
    <x v="2"/>
    <n v="4"/>
    <n v="80"/>
    <n v="2"/>
    <n v="7"/>
    <n v="0"/>
    <n v="3"/>
    <n v="0"/>
    <n v="1"/>
    <d v="2026-01-14T00:00:00"/>
    <x v="10"/>
    <s v="2026"/>
    <x v="0"/>
    <n v="4"/>
    <x v="732"/>
    <n v="2"/>
    <n v="1"/>
  </r>
  <r>
    <s v="RM173"/>
    <n v="36"/>
    <x v="2"/>
    <x v="1"/>
    <x v="1"/>
    <n v="1480"/>
    <x v="0"/>
    <n v="3"/>
    <n v="2"/>
    <x v="1"/>
    <n v="1"/>
    <n v="238"/>
    <n v="4"/>
    <x v="0"/>
    <n v="30"/>
    <n v="3"/>
    <x v="0"/>
    <x v="0"/>
    <n v="2"/>
    <x v="0"/>
    <n v="2088"/>
    <s v="Upto 5k"/>
    <n v="15062"/>
    <n v="4"/>
    <s v="Y"/>
    <x v="0"/>
    <n v="12"/>
    <x v="1"/>
    <n v="3"/>
    <n v="80"/>
    <n v="0"/>
    <n v="13"/>
    <n v="3"/>
    <n v="2"/>
    <n v="7"/>
    <n v="2"/>
    <d v="2026-01-15T00:00:00"/>
    <x v="41"/>
    <s v="2026"/>
    <x v="0"/>
    <n v="27"/>
    <x v="733"/>
    <n v="14"/>
    <n v="0"/>
  </r>
  <r>
    <s v="RM208"/>
    <n v="36"/>
    <x v="2"/>
    <x v="1"/>
    <x v="1"/>
    <n v="635"/>
    <x v="0"/>
    <n v="18"/>
    <n v="1"/>
    <x v="1"/>
    <n v="1"/>
    <n v="286"/>
    <n v="2"/>
    <x v="1"/>
    <n v="73"/>
    <n v="3"/>
    <x v="0"/>
    <x v="0"/>
    <n v="4"/>
    <x v="0"/>
    <n v="2153"/>
    <s v="Upto 5k"/>
    <n v="7703"/>
    <n v="1"/>
    <s v="Y"/>
    <x v="0"/>
    <n v="13"/>
    <x v="1"/>
    <n v="1"/>
    <n v="80"/>
    <n v="0"/>
    <n v="8"/>
    <n v="2"/>
    <n v="3"/>
    <n v="1"/>
    <m/>
    <d v="2026-01-16T00:00:00"/>
    <x v="37"/>
    <s v="2026"/>
    <x v="0"/>
    <n v="16"/>
    <x v="734"/>
    <n v="7"/>
    <n v="5"/>
  </r>
  <r>
    <s v="RM221"/>
    <n v="36"/>
    <x v="2"/>
    <x v="1"/>
    <x v="0"/>
    <n v="1396"/>
    <x v="0"/>
    <n v="5"/>
    <n v="2"/>
    <x v="0"/>
    <n v="1"/>
    <n v="304"/>
    <n v="4"/>
    <x v="0"/>
    <n v="62"/>
    <n v="3"/>
    <x v="1"/>
    <x v="0"/>
    <n v="2"/>
    <x v="0"/>
    <n v="5914"/>
    <s v="5k-10k"/>
    <n v="9945"/>
    <n v="8"/>
    <s v="Y"/>
    <x v="0"/>
    <n v="16"/>
    <x v="1"/>
    <n v="4"/>
    <n v="80"/>
    <n v="0"/>
    <n v="16"/>
    <n v="3"/>
    <n v="4"/>
    <n v="3"/>
    <n v="7"/>
    <d v="2026-01-17T00:00:00"/>
    <x v="6"/>
    <s v="2026"/>
    <x v="0"/>
    <n v="0"/>
    <x v="735"/>
    <n v="0"/>
    <n v="0"/>
  </r>
  <r>
    <s v="RM270"/>
    <n v="36"/>
    <x v="2"/>
    <x v="1"/>
    <x v="0"/>
    <n v="1403"/>
    <x v="0"/>
    <n v="6"/>
    <n v="3"/>
    <x v="0"/>
    <n v="1"/>
    <n v="373"/>
    <n v="4"/>
    <x v="0"/>
    <n v="47"/>
    <n v="3"/>
    <x v="0"/>
    <x v="0"/>
    <n v="4"/>
    <x v="2"/>
    <n v="3210"/>
    <s v="Upto 5k"/>
    <n v="20251"/>
    <n v="0"/>
    <s v="Y"/>
    <x v="0"/>
    <n v="11"/>
    <x v="1"/>
    <n v="3"/>
    <n v="80"/>
    <n v="1"/>
    <n v="16"/>
    <n v="4"/>
    <n v="3"/>
    <n v="10"/>
    <n v="11"/>
    <d v="2026-01-18T00:00:00"/>
    <x v="18"/>
    <s v="2026"/>
    <x v="0"/>
    <n v="8"/>
    <x v="736"/>
    <n v="1"/>
    <n v="1"/>
  </r>
  <r>
    <s v="RM292"/>
    <n v="36"/>
    <x v="2"/>
    <x v="1"/>
    <x v="0"/>
    <n v="506"/>
    <x v="0"/>
    <n v="3"/>
    <n v="3"/>
    <x v="3"/>
    <n v="1"/>
    <n v="397"/>
    <n v="3"/>
    <x v="0"/>
    <n v="30"/>
    <n v="3"/>
    <x v="1"/>
    <x v="2"/>
    <n v="2"/>
    <x v="0"/>
    <n v="4485"/>
    <s v="Upto 5k"/>
    <n v="26285"/>
    <n v="4"/>
    <s v="Y"/>
    <x v="0"/>
    <n v="12"/>
    <x v="1"/>
    <n v="4"/>
    <n v="80"/>
    <n v="0"/>
    <n v="10"/>
    <n v="2"/>
    <n v="3"/>
    <n v="7"/>
    <n v="7"/>
    <d v="2026-01-19T00:00:00"/>
    <x v="34"/>
    <s v="2026"/>
    <x v="0"/>
    <n v="27"/>
    <x v="737"/>
    <n v="6"/>
    <n v="0"/>
  </r>
  <r>
    <s v="RM299"/>
    <n v="36"/>
    <x v="2"/>
    <x v="1"/>
    <x v="1"/>
    <n v="566"/>
    <x v="0"/>
    <n v="18"/>
    <n v="4"/>
    <x v="0"/>
    <n v="1"/>
    <n v="407"/>
    <n v="3"/>
    <x v="0"/>
    <n v="81"/>
    <n v="4"/>
    <x v="0"/>
    <x v="0"/>
    <n v="4"/>
    <x v="2"/>
    <n v="3688"/>
    <s v="Upto 5k"/>
    <n v="7122"/>
    <n v="4"/>
    <s v="Y"/>
    <x v="0"/>
    <n v="18"/>
    <x v="1"/>
    <n v="4"/>
    <n v="80"/>
    <n v="2"/>
    <n v="4"/>
    <n v="2"/>
    <n v="3"/>
    <n v="0"/>
    <n v="0"/>
    <d v="2026-01-20T00:00:00"/>
    <x v="19"/>
    <s v="2026"/>
    <x v="0"/>
    <n v="4"/>
    <x v="738"/>
    <n v="1"/>
    <n v="0"/>
  </r>
  <r>
    <s v="RM306"/>
    <n v="36"/>
    <x v="2"/>
    <x v="1"/>
    <x v="2"/>
    <n v="1105"/>
    <x v="0"/>
    <n v="24"/>
    <n v="4"/>
    <x v="0"/>
    <n v="1"/>
    <n v="419"/>
    <n v="2"/>
    <x v="1"/>
    <n v="47"/>
    <n v="3"/>
    <x v="1"/>
    <x v="0"/>
    <n v="2"/>
    <x v="2"/>
    <n v="5674"/>
    <s v="5k-10k"/>
    <n v="6927"/>
    <n v="7"/>
    <s v="Y"/>
    <x v="0"/>
    <n v="15"/>
    <x v="1"/>
    <n v="3"/>
    <n v="80"/>
    <n v="1"/>
    <n v="11"/>
    <n v="3"/>
    <n v="3"/>
    <n v="0"/>
    <n v="8"/>
    <d v="2026-01-21T00:00:00"/>
    <x v="30"/>
    <s v="2026"/>
    <x v="0"/>
    <n v="3"/>
    <x v="739"/>
    <n v="2"/>
    <n v="0"/>
  </r>
  <r>
    <s v="RM359"/>
    <n v="36"/>
    <x v="2"/>
    <x v="1"/>
    <x v="2"/>
    <n v="845"/>
    <x v="1"/>
    <n v="1"/>
    <n v="5"/>
    <x v="1"/>
    <n v="1"/>
    <n v="479"/>
    <n v="4"/>
    <x v="1"/>
    <n v="45"/>
    <n v="3"/>
    <x v="1"/>
    <x v="5"/>
    <n v="4"/>
    <x v="0"/>
    <n v="6653"/>
    <s v="5k-10k"/>
    <n v="15276"/>
    <n v="4"/>
    <s v="Y"/>
    <x v="0"/>
    <n v="15"/>
    <x v="1"/>
    <n v="2"/>
    <n v="80"/>
    <n v="0"/>
    <n v="7"/>
    <n v="6"/>
    <n v="3"/>
    <n v="0"/>
    <m/>
    <d v="2026-01-22T00:00:00"/>
    <x v="8"/>
    <s v="2026"/>
    <x v="0"/>
    <n v="0"/>
    <x v="740"/>
    <n v="0"/>
    <n v="0"/>
  </r>
  <r>
    <s v="RM360"/>
    <n v="36"/>
    <x v="2"/>
    <x v="1"/>
    <x v="1"/>
    <n v="541"/>
    <x v="1"/>
    <n v="3"/>
    <n v="4"/>
    <x v="1"/>
    <n v="1"/>
    <n v="481"/>
    <n v="1"/>
    <x v="0"/>
    <n v="48"/>
    <n v="2"/>
    <x v="2"/>
    <x v="5"/>
    <n v="4"/>
    <x v="2"/>
    <n v="9699"/>
    <s v="5k-10k"/>
    <n v="7246"/>
    <n v="4"/>
    <s v="Y"/>
    <x v="0"/>
    <n v="11"/>
    <x v="1"/>
    <n v="1"/>
    <n v="80"/>
    <n v="1"/>
    <n v="16"/>
    <n v="2"/>
    <n v="3"/>
    <n v="1"/>
    <m/>
    <d v="2026-01-23T00:00:00"/>
    <x v="30"/>
    <s v="2026"/>
    <x v="0"/>
    <n v="32"/>
    <x v="741"/>
    <n v="15"/>
    <n v="10"/>
  </r>
  <r>
    <s v="RM378"/>
    <n v="36"/>
    <x v="2"/>
    <x v="1"/>
    <x v="0"/>
    <n v="329"/>
    <x v="0"/>
    <n v="2"/>
    <n v="3"/>
    <x v="0"/>
    <n v="1"/>
    <n v="501"/>
    <n v="4"/>
    <x v="1"/>
    <n v="96"/>
    <n v="3"/>
    <x v="0"/>
    <x v="2"/>
    <n v="3"/>
    <x v="2"/>
    <n v="2543"/>
    <s v="Upto 5k"/>
    <n v="11868"/>
    <n v="4"/>
    <s v="Y"/>
    <x v="0"/>
    <n v="13"/>
    <x v="1"/>
    <n v="2"/>
    <n v="80"/>
    <n v="1"/>
    <n v="6"/>
    <n v="3"/>
    <n v="3"/>
    <n v="2"/>
    <n v="2"/>
    <d v="2026-01-24T00:00:00"/>
    <x v="4"/>
    <s v="2026"/>
    <x v="0"/>
    <n v="8"/>
    <x v="742"/>
    <n v="0"/>
    <n v="0"/>
  </r>
  <r>
    <s v="RM385"/>
    <n v="36"/>
    <x v="2"/>
    <x v="1"/>
    <x v="0"/>
    <n v="164"/>
    <x v="1"/>
    <n v="2"/>
    <n v="2"/>
    <x v="1"/>
    <n v="1"/>
    <n v="513"/>
    <n v="2"/>
    <x v="0"/>
    <n v="61"/>
    <n v="2"/>
    <x v="2"/>
    <x v="5"/>
    <n v="3"/>
    <x v="2"/>
    <n v="7596"/>
    <s v="5k-10k"/>
    <n v="3809"/>
    <n v="1"/>
    <s v="Y"/>
    <x v="0"/>
    <n v="13"/>
    <x v="1"/>
    <n v="2"/>
    <n v="80"/>
    <n v="2"/>
    <n v="10"/>
    <n v="2"/>
    <n v="3"/>
    <n v="9"/>
    <n v="0"/>
    <d v="2026-01-25T00:00:00"/>
    <x v="21"/>
    <s v="2026"/>
    <x v="0"/>
    <n v="19"/>
    <x v="743"/>
    <n v="2"/>
    <n v="0"/>
  </r>
  <r>
    <s v="RM443"/>
    <n v="36"/>
    <x v="2"/>
    <x v="1"/>
    <x v="2"/>
    <n v="635"/>
    <x v="1"/>
    <n v="10"/>
    <n v="4"/>
    <x v="1"/>
    <n v="1"/>
    <n v="592"/>
    <n v="2"/>
    <x v="0"/>
    <n v="32"/>
    <n v="3"/>
    <x v="2"/>
    <x v="5"/>
    <n v="4"/>
    <x v="0"/>
    <n v="9980"/>
    <s v="5k-10k"/>
    <n v="15318"/>
    <n v="1"/>
    <s v="Y"/>
    <x v="0"/>
    <n v="14"/>
    <x v="1"/>
    <n v="4"/>
    <n v="80"/>
    <n v="0"/>
    <n v="10"/>
    <n v="3"/>
    <n v="2"/>
    <n v="9"/>
    <n v="7"/>
    <d v="2026-01-26T00:00:00"/>
    <x v="9"/>
    <s v="2026"/>
    <x v="0"/>
    <n v="38"/>
    <x v="744"/>
    <n v="16"/>
    <n v="4"/>
  </r>
  <r>
    <s v="RM512"/>
    <n v="36"/>
    <x v="2"/>
    <x v="1"/>
    <x v="0"/>
    <n v="913"/>
    <x v="0"/>
    <n v="9"/>
    <n v="2"/>
    <x v="1"/>
    <n v="1"/>
    <n v="699"/>
    <n v="2"/>
    <x v="0"/>
    <n v="48"/>
    <n v="2"/>
    <x v="1"/>
    <x v="4"/>
    <n v="2"/>
    <x v="1"/>
    <n v="8847"/>
    <s v="5k-10k"/>
    <n v="13934"/>
    <n v="2"/>
    <s v="Y"/>
    <x v="1"/>
    <n v="11"/>
    <x v="1"/>
    <n v="3"/>
    <n v="80"/>
    <n v="1"/>
    <n v="13"/>
    <n v="2"/>
    <n v="3"/>
    <n v="0"/>
    <n v="2"/>
    <d v="2026-01-27T00:00:00"/>
    <x v="36"/>
    <s v="2026"/>
    <x v="0"/>
    <n v="7"/>
    <x v="745"/>
    <n v="7"/>
    <n v="6"/>
  </r>
  <r>
    <s v="RM542"/>
    <n v="36"/>
    <x v="2"/>
    <x v="1"/>
    <x v="2"/>
    <n v="427"/>
    <x v="0"/>
    <n v="8"/>
    <n v="3"/>
    <x v="0"/>
    <n v="1"/>
    <n v="742"/>
    <n v="1"/>
    <x v="1"/>
    <n v="63"/>
    <n v="4"/>
    <x v="2"/>
    <x v="7"/>
    <n v="1"/>
    <x v="2"/>
    <n v="11713"/>
    <s v="10k-15k"/>
    <n v="20335"/>
    <n v="9"/>
    <s v="Y"/>
    <x v="0"/>
    <n v="14"/>
    <x v="1"/>
    <n v="1"/>
    <n v="80"/>
    <n v="1"/>
    <n v="10"/>
    <n v="2"/>
    <n v="3"/>
    <n v="0"/>
    <n v="5"/>
    <d v="2026-01-28T00:00:00"/>
    <x v="9"/>
    <s v="2026"/>
    <x v="0"/>
    <n v="5"/>
    <x v="746"/>
    <n v="0"/>
    <n v="0"/>
  </r>
  <r>
    <s v="RM570"/>
    <n v="36"/>
    <x v="2"/>
    <x v="1"/>
    <x v="2"/>
    <n v="1434"/>
    <x v="1"/>
    <n v="8"/>
    <n v="4"/>
    <x v="0"/>
    <n v="1"/>
    <n v="789"/>
    <n v="1"/>
    <x v="0"/>
    <n v="76"/>
    <n v="2"/>
    <x v="2"/>
    <x v="5"/>
    <n v="1"/>
    <x v="0"/>
    <n v="7587"/>
    <s v="5k-10k"/>
    <n v="14229"/>
    <n v="1"/>
    <s v="Y"/>
    <x v="0"/>
    <n v="15"/>
    <x v="1"/>
    <n v="2"/>
    <n v="80"/>
    <n v="0"/>
    <n v="10"/>
    <n v="1"/>
    <n v="3"/>
    <n v="0"/>
    <n v="9"/>
    <d v="2026-01-29T00:00:00"/>
    <x v="11"/>
    <s v="2026"/>
    <x v="0"/>
    <n v="9"/>
    <x v="747"/>
    <n v="9"/>
    <n v="3"/>
  </r>
  <r>
    <s v="RM594"/>
    <n v="36"/>
    <x v="2"/>
    <x v="1"/>
    <x v="0"/>
    <n v="676"/>
    <x v="0"/>
    <n v="1"/>
    <n v="3"/>
    <x v="4"/>
    <n v="1"/>
    <n v="823"/>
    <n v="3"/>
    <x v="1"/>
    <n v="35"/>
    <n v="3"/>
    <x v="1"/>
    <x v="4"/>
    <n v="2"/>
    <x v="2"/>
    <n v="5228"/>
    <s v="5k-10k"/>
    <n v="23361"/>
    <n v="0"/>
    <s v="Y"/>
    <x v="0"/>
    <n v="15"/>
    <x v="1"/>
    <n v="1"/>
    <n v="80"/>
    <n v="1"/>
    <n v="10"/>
    <n v="2"/>
    <n v="3"/>
    <n v="0"/>
    <n v="5"/>
    <d v="2026-01-30T00:00:00"/>
    <x v="35"/>
    <s v="2026"/>
    <x v="0"/>
    <n v="23"/>
    <x v="748"/>
    <n v="19"/>
    <n v="3"/>
  </r>
  <r>
    <s v="RM600"/>
    <n v="36"/>
    <x v="2"/>
    <x v="1"/>
    <x v="0"/>
    <n v="1041"/>
    <x v="3"/>
    <n v="13"/>
    <n v="3"/>
    <x v="5"/>
    <n v="1"/>
    <n v="829"/>
    <n v="3"/>
    <x v="0"/>
    <n v="36"/>
    <n v="3"/>
    <x v="0"/>
    <x v="3"/>
    <n v="2"/>
    <x v="2"/>
    <n v="2143"/>
    <s v="Upto 5k"/>
    <n v="25527"/>
    <n v="4"/>
    <s v="Y"/>
    <x v="0"/>
    <n v="13"/>
    <x v="1"/>
    <n v="2"/>
    <n v="80"/>
    <n v="1"/>
    <n v="8"/>
    <n v="2"/>
    <n v="3"/>
    <n v="0"/>
    <n v="4"/>
    <d v="2026-01-31T00:00:00"/>
    <x v="9"/>
    <s v="2026"/>
    <x v="0"/>
    <n v="36"/>
    <x v="749"/>
    <n v="19"/>
    <n v="13"/>
  </r>
  <r>
    <s v="RM622"/>
    <n v="36"/>
    <x v="2"/>
    <x v="1"/>
    <x v="0"/>
    <n v="928"/>
    <x v="1"/>
    <n v="1"/>
    <n v="2"/>
    <x v="0"/>
    <n v="1"/>
    <n v="857"/>
    <n v="2"/>
    <x v="0"/>
    <n v="56"/>
    <n v="3"/>
    <x v="1"/>
    <x v="5"/>
    <n v="4"/>
    <x v="2"/>
    <n v="6201"/>
    <s v="5k-10k"/>
    <n v="2823"/>
    <n v="1"/>
    <s v="Y"/>
    <x v="1"/>
    <n v="14"/>
    <x v="1"/>
    <n v="4"/>
    <n v="80"/>
    <n v="1"/>
    <n v="18"/>
    <n v="1"/>
    <n v="2"/>
    <n v="4"/>
    <n v="11"/>
    <d v="2026-02-01T00:00:00"/>
    <x v="8"/>
    <s v="2026"/>
    <x v="1"/>
    <n v="2"/>
    <x v="325"/>
    <n v="0"/>
    <n v="0"/>
  </r>
  <r>
    <s v="RM634"/>
    <n v="36"/>
    <x v="2"/>
    <x v="1"/>
    <x v="0"/>
    <n v="1278"/>
    <x v="3"/>
    <n v="8"/>
    <n v="3"/>
    <x v="0"/>
    <n v="1"/>
    <n v="878"/>
    <n v="1"/>
    <x v="0"/>
    <n v="77"/>
    <n v="2"/>
    <x v="0"/>
    <x v="3"/>
    <n v="1"/>
    <x v="2"/>
    <n v="2342"/>
    <s v="Upto 5k"/>
    <n v="8635"/>
    <n v="0"/>
    <s v="Y"/>
    <x v="0"/>
    <n v="21"/>
    <x v="2"/>
    <n v="3"/>
    <n v="80"/>
    <n v="0"/>
    <n v="6"/>
    <n v="3"/>
    <n v="3"/>
    <n v="0"/>
    <n v="3"/>
    <d v="2026-02-02T00:00:00"/>
    <x v="27"/>
    <s v="2026"/>
    <x v="1"/>
    <n v="20"/>
    <x v="750"/>
    <n v="3"/>
    <n v="3"/>
  </r>
  <r>
    <s v="RM665"/>
    <n v="36"/>
    <x v="2"/>
    <x v="1"/>
    <x v="0"/>
    <n v="1425"/>
    <x v="0"/>
    <n v="14"/>
    <n v="1"/>
    <x v="0"/>
    <n v="1"/>
    <n v="924"/>
    <n v="3"/>
    <x v="0"/>
    <n v="68"/>
    <n v="3"/>
    <x v="1"/>
    <x v="6"/>
    <n v="4"/>
    <x v="2"/>
    <n v="6586"/>
    <s v="5k-10k"/>
    <n v="4821"/>
    <n v="0"/>
    <s v="Y"/>
    <x v="1"/>
    <n v="17"/>
    <x v="1"/>
    <n v="1"/>
    <n v="80"/>
    <n v="1"/>
    <n v="17"/>
    <n v="2"/>
    <n v="2"/>
    <n v="4"/>
    <n v="11"/>
    <d v="2026-02-03T00:00:00"/>
    <x v="40"/>
    <s v="2026"/>
    <x v="1"/>
    <n v="13"/>
    <x v="751"/>
    <n v="10"/>
    <n v="1"/>
  </r>
  <r>
    <s v="RM681"/>
    <n v="36"/>
    <x v="2"/>
    <x v="1"/>
    <x v="0"/>
    <n v="188"/>
    <x v="0"/>
    <n v="7"/>
    <n v="4"/>
    <x v="4"/>
    <n v="1"/>
    <n v="949"/>
    <n v="2"/>
    <x v="0"/>
    <n v="65"/>
    <n v="3"/>
    <x v="0"/>
    <x v="2"/>
    <n v="4"/>
    <x v="0"/>
    <n v="4678"/>
    <s v="Upto 5k"/>
    <n v="23293"/>
    <n v="2"/>
    <s v="Y"/>
    <x v="0"/>
    <n v="18"/>
    <x v="1"/>
    <n v="3"/>
    <n v="80"/>
    <n v="0"/>
    <n v="8"/>
    <n v="6"/>
    <n v="3"/>
    <n v="0"/>
    <n v="1"/>
    <d v="2026-02-04T00:00:00"/>
    <x v="0"/>
    <s v="2026"/>
    <x v="1"/>
    <n v="4"/>
    <x v="752"/>
    <n v="1"/>
    <n v="0"/>
  </r>
  <r>
    <s v="RM688"/>
    <n v="36"/>
    <x v="2"/>
    <x v="1"/>
    <x v="0"/>
    <n v="938"/>
    <x v="0"/>
    <n v="2"/>
    <n v="4"/>
    <x v="1"/>
    <n v="1"/>
    <n v="958"/>
    <n v="3"/>
    <x v="0"/>
    <n v="79"/>
    <n v="3"/>
    <x v="0"/>
    <x v="0"/>
    <n v="3"/>
    <x v="0"/>
    <n v="2519"/>
    <s v="Upto 5k"/>
    <n v="12287"/>
    <n v="4"/>
    <s v="Y"/>
    <x v="0"/>
    <n v="21"/>
    <x v="2"/>
    <n v="3"/>
    <n v="80"/>
    <n v="0"/>
    <n v="16"/>
    <n v="6"/>
    <n v="3"/>
    <n v="3"/>
    <n v="9"/>
    <d v="2026-02-05T00:00:00"/>
    <x v="25"/>
    <s v="2026"/>
    <x v="1"/>
    <n v="0"/>
    <x v="753"/>
    <n v="0"/>
    <n v="0"/>
  </r>
  <r>
    <s v="RM694"/>
    <n v="36"/>
    <x v="2"/>
    <x v="0"/>
    <x v="0"/>
    <n v="530"/>
    <x v="1"/>
    <n v="3"/>
    <n v="1"/>
    <x v="0"/>
    <n v="1"/>
    <n v="967"/>
    <n v="3"/>
    <x v="0"/>
    <n v="51"/>
    <n v="2"/>
    <x v="2"/>
    <x v="5"/>
    <n v="4"/>
    <x v="2"/>
    <n v="10325"/>
    <s v="10k-15k"/>
    <n v="5518"/>
    <n v="1"/>
    <s v="Y"/>
    <x v="1"/>
    <n v="11"/>
    <x v="1"/>
    <n v="1"/>
    <n v="80"/>
    <n v="1"/>
    <n v="16"/>
    <n v="6"/>
    <n v="3"/>
    <n v="3"/>
    <n v="7"/>
    <d v="2026-02-06T00:00:00"/>
    <x v="6"/>
    <s v="2026"/>
    <x v="1"/>
    <n v="3"/>
    <x v="754"/>
    <n v="0"/>
    <n v="0"/>
  </r>
  <r>
    <s v="RM709"/>
    <n v="36"/>
    <x v="2"/>
    <x v="1"/>
    <x v="2"/>
    <n v="1229"/>
    <x v="1"/>
    <n v="8"/>
    <n v="4"/>
    <x v="3"/>
    <n v="1"/>
    <n v="990"/>
    <n v="1"/>
    <x v="0"/>
    <n v="84"/>
    <n v="3"/>
    <x v="1"/>
    <x v="5"/>
    <n v="4"/>
    <x v="1"/>
    <n v="5079"/>
    <s v="5k-10k"/>
    <n v="25952"/>
    <n v="4"/>
    <s v="Y"/>
    <x v="0"/>
    <n v="13"/>
    <x v="1"/>
    <n v="4"/>
    <n v="80"/>
    <n v="2"/>
    <n v="12"/>
    <n v="3"/>
    <n v="3"/>
    <n v="0"/>
    <n v="7"/>
    <d v="2026-02-07T00:00:00"/>
    <x v="37"/>
    <s v="2026"/>
    <x v="1"/>
    <n v="8"/>
    <x v="755"/>
    <n v="0"/>
    <n v="0"/>
  </r>
  <r>
    <s v="RM753"/>
    <n v="36"/>
    <x v="2"/>
    <x v="0"/>
    <x v="0"/>
    <n v="885"/>
    <x v="0"/>
    <n v="16"/>
    <n v="4"/>
    <x v="0"/>
    <n v="1"/>
    <n v="1042"/>
    <n v="3"/>
    <x v="1"/>
    <n v="43"/>
    <n v="4"/>
    <x v="0"/>
    <x v="0"/>
    <n v="1"/>
    <x v="0"/>
    <n v="2743"/>
    <s v="Upto 5k"/>
    <n v="8269"/>
    <n v="1"/>
    <s v="Y"/>
    <x v="0"/>
    <n v="16"/>
    <x v="1"/>
    <n v="3"/>
    <n v="80"/>
    <n v="0"/>
    <n v="18"/>
    <n v="1"/>
    <n v="3"/>
    <n v="15"/>
    <n v="14"/>
    <d v="2026-02-08T00:00:00"/>
    <x v="22"/>
    <s v="2026"/>
    <x v="1"/>
    <n v="30"/>
    <x v="756"/>
    <n v="29"/>
    <n v="12"/>
  </r>
  <r>
    <s v="RM762"/>
    <n v="36"/>
    <x v="2"/>
    <x v="0"/>
    <x v="0"/>
    <n v="660"/>
    <x v="0"/>
    <n v="15"/>
    <n v="3"/>
    <x v="4"/>
    <n v="1"/>
    <n v="1052"/>
    <n v="1"/>
    <x v="0"/>
    <n v="81"/>
    <n v="3"/>
    <x v="1"/>
    <x v="0"/>
    <n v="3"/>
    <x v="1"/>
    <n v="4834"/>
    <s v="Upto 5k"/>
    <n v="7858"/>
    <n v="7"/>
    <s v="Y"/>
    <x v="0"/>
    <n v="14"/>
    <x v="1"/>
    <n v="2"/>
    <n v="80"/>
    <n v="1"/>
    <n v="9"/>
    <n v="3"/>
    <n v="2"/>
    <n v="0"/>
    <n v="0"/>
    <d v="2026-02-09T00:00:00"/>
    <x v="4"/>
    <s v="2026"/>
    <x v="1"/>
    <n v="5"/>
    <x v="757"/>
    <n v="2"/>
    <n v="2"/>
  </r>
  <r>
    <s v="RM774"/>
    <n v="36"/>
    <x v="2"/>
    <x v="1"/>
    <x v="0"/>
    <n v="796"/>
    <x v="0"/>
    <n v="12"/>
    <n v="5"/>
    <x v="1"/>
    <n v="1"/>
    <n v="1073"/>
    <n v="4"/>
    <x v="1"/>
    <n v="51"/>
    <n v="2"/>
    <x v="2"/>
    <x v="4"/>
    <n v="4"/>
    <x v="0"/>
    <n v="8858"/>
    <s v="5k-10k"/>
    <n v="15669"/>
    <n v="0"/>
    <s v="Y"/>
    <x v="0"/>
    <n v="11"/>
    <x v="1"/>
    <n v="2"/>
    <n v="80"/>
    <n v="0"/>
    <n v="15"/>
    <n v="2"/>
    <n v="2"/>
    <n v="7"/>
    <n v="8"/>
    <d v="2026-02-10T00:00:00"/>
    <x v="28"/>
    <s v="2026"/>
    <x v="1"/>
    <n v="7"/>
    <x v="758"/>
    <n v="5"/>
    <n v="1"/>
  </r>
  <r>
    <s v="RM818"/>
    <n v="36"/>
    <x v="2"/>
    <x v="1"/>
    <x v="2"/>
    <n v="217"/>
    <x v="0"/>
    <n v="18"/>
    <n v="4"/>
    <x v="0"/>
    <n v="1"/>
    <n v="1133"/>
    <n v="1"/>
    <x v="0"/>
    <n v="78"/>
    <n v="3"/>
    <x v="1"/>
    <x v="4"/>
    <n v="4"/>
    <x v="0"/>
    <n v="7779"/>
    <s v="5k-10k"/>
    <n v="23238"/>
    <n v="2"/>
    <s v="Y"/>
    <x v="0"/>
    <n v="20"/>
    <x v="2"/>
    <n v="1"/>
    <n v="80"/>
    <n v="0"/>
    <n v="18"/>
    <n v="0"/>
    <n v="3"/>
    <n v="0"/>
    <n v="9"/>
    <d v="2026-02-11T00:00:00"/>
    <x v="27"/>
    <s v="2026"/>
    <x v="1"/>
    <n v="9"/>
    <x v="759"/>
    <n v="8"/>
    <n v="0"/>
  </r>
  <r>
    <s v="RM874"/>
    <n v="36"/>
    <x v="2"/>
    <x v="1"/>
    <x v="0"/>
    <n v="917"/>
    <x v="0"/>
    <n v="6"/>
    <n v="4"/>
    <x v="0"/>
    <n v="1"/>
    <n v="1221"/>
    <n v="3"/>
    <x v="0"/>
    <n v="60"/>
    <n v="1"/>
    <x v="0"/>
    <x v="0"/>
    <n v="3"/>
    <x v="1"/>
    <n v="2741"/>
    <s v="Upto 5k"/>
    <n v="6865"/>
    <n v="1"/>
    <s v="Y"/>
    <x v="0"/>
    <n v="14"/>
    <x v="1"/>
    <n v="3"/>
    <n v="80"/>
    <n v="1"/>
    <n v="7"/>
    <n v="4"/>
    <n v="3"/>
    <n v="1"/>
    <n v="7"/>
    <d v="2026-02-12T00:00:00"/>
    <x v="33"/>
    <s v="2026"/>
    <x v="1"/>
    <n v="10"/>
    <x v="760"/>
    <n v="1"/>
    <n v="1"/>
  </r>
  <r>
    <s v="RM883"/>
    <n v="36"/>
    <x v="2"/>
    <x v="0"/>
    <x v="0"/>
    <n v="363"/>
    <x v="0"/>
    <n v="1"/>
    <n v="3"/>
    <x v="3"/>
    <n v="1"/>
    <n v="1237"/>
    <n v="3"/>
    <x v="1"/>
    <n v="77"/>
    <n v="1"/>
    <x v="2"/>
    <x v="4"/>
    <n v="1"/>
    <x v="1"/>
    <n v="10252"/>
    <s v="10k-15k"/>
    <n v="4235"/>
    <n v="2"/>
    <s v="Y"/>
    <x v="1"/>
    <n v="21"/>
    <x v="2"/>
    <n v="3"/>
    <n v="80"/>
    <n v="1"/>
    <n v="17"/>
    <n v="2"/>
    <n v="3"/>
    <n v="7"/>
    <n v="7"/>
    <d v="2026-02-13T00:00:00"/>
    <x v="16"/>
    <s v="2026"/>
    <x v="1"/>
    <n v="15"/>
    <x v="761"/>
    <n v="3"/>
    <n v="1"/>
  </r>
  <r>
    <s v="RM901"/>
    <n v="36"/>
    <x v="2"/>
    <x v="1"/>
    <x v="1"/>
    <n v="469"/>
    <x v="0"/>
    <n v="3"/>
    <n v="3"/>
    <x v="3"/>
    <n v="1"/>
    <n v="1257"/>
    <n v="3"/>
    <x v="0"/>
    <n v="46"/>
    <n v="3"/>
    <x v="0"/>
    <x v="2"/>
    <n v="2"/>
    <x v="2"/>
    <n v="3692"/>
    <s v="Upto 5k"/>
    <n v="9256"/>
    <n v="1"/>
    <s v="Y"/>
    <x v="0"/>
    <n v="12"/>
    <x v="1"/>
    <n v="3"/>
    <n v="80"/>
    <n v="0"/>
    <n v="12"/>
    <n v="2"/>
    <n v="2"/>
    <n v="0"/>
    <n v="7"/>
    <d v="2026-02-14T00:00:00"/>
    <x v="27"/>
    <s v="2026"/>
    <x v="1"/>
    <n v="16"/>
    <x v="762"/>
    <n v="4"/>
    <n v="0"/>
  </r>
  <r>
    <s v="RM928"/>
    <n v="36"/>
    <x v="2"/>
    <x v="0"/>
    <x v="0"/>
    <n v="429"/>
    <x v="0"/>
    <n v="2"/>
    <n v="4"/>
    <x v="0"/>
    <n v="1"/>
    <n v="1294"/>
    <n v="3"/>
    <x v="1"/>
    <n v="53"/>
    <n v="3"/>
    <x v="1"/>
    <x v="4"/>
    <n v="2"/>
    <x v="0"/>
    <n v="5410"/>
    <s v="5k-10k"/>
    <n v="2323"/>
    <n v="9"/>
    <s v="Y"/>
    <x v="1"/>
    <n v="11"/>
    <x v="1"/>
    <n v="4"/>
    <n v="80"/>
    <n v="0"/>
    <n v="18"/>
    <n v="2"/>
    <n v="3"/>
    <n v="5"/>
    <n v="12"/>
    <d v="2026-02-15T00:00:00"/>
    <x v="20"/>
    <s v="2026"/>
    <x v="1"/>
    <n v="3"/>
    <x v="763"/>
    <n v="2"/>
    <n v="1"/>
  </r>
  <r>
    <s v="RM943"/>
    <n v="36"/>
    <x v="2"/>
    <x v="1"/>
    <x v="0"/>
    <n v="325"/>
    <x v="0"/>
    <n v="10"/>
    <n v="4"/>
    <x v="3"/>
    <n v="1"/>
    <n v="1312"/>
    <n v="4"/>
    <x v="1"/>
    <n v="63"/>
    <n v="3"/>
    <x v="2"/>
    <x v="6"/>
    <n v="3"/>
    <x v="2"/>
    <n v="7094"/>
    <s v="5k-10k"/>
    <n v="5747"/>
    <n v="3"/>
    <s v="Y"/>
    <x v="0"/>
    <n v="12"/>
    <x v="1"/>
    <n v="1"/>
    <n v="80"/>
    <n v="0"/>
    <n v="10"/>
    <n v="0"/>
    <n v="3"/>
    <n v="1"/>
    <n v="7"/>
    <d v="2026-02-16T00:00:00"/>
    <x v="16"/>
    <s v="2026"/>
    <x v="1"/>
    <n v="1"/>
    <x v="764"/>
    <n v="0"/>
    <n v="0"/>
  </r>
  <r>
    <s v="RM969"/>
    <n v="36"/>
    <x v="2"/>
    <x v="1"/>
    <x v="1"/>
    <n v="607"/>
    <x v="1"/>
    <n v="7"/>
    <n v="3"/>
    <x v="2"/>
    <n v="1"/>
    <n v="1362"/>
    <n v="1"/>
    <x v="1"/>
    <n v="83"/>
    <n v="4"/>
    <x v="1"/>
    <x v="5"/>
    <n v="1"/>
    <x v="2"/>
    <n v="4639"/>
    <s v="Upto 5k"/>
    <n v="2261"/>
    <n v="2"/>
    <s v="Y"/>
    <x v="0"/>
    <n v="16"/>
    <x v="1"/>
    <n v="4"/>
    <n v="80"/>
    <n v="1"/>
    <n v="17"/>
    <n v="2"/>
    <n v="2"/>
    <n v="6"/>
    <n v="13"/>
    <d v="2026-02-17T00:00:00"/>
    <x v="20"/>
    <s v="2026"/>
    <x v="1"/>
    <n v="20"/>
    <x v="765"/>
    <n v="17"/>
    <n v="14"/>
  </r>
  <r>
    <s v="RM1012"/>
    <n v="36"/>
    <x v="2"/>
    <x v="0"/>
    <x v="0"/>
    <n v="1174"/>
    <x v="1"/>
    <n v="3"/>
    <n v="4"/>
    <x v="2"/>
    <n v="1"/>
    <n v="1425"/>
    <n v="1"/>
    <x v="1"/>
    <n v="99"/>
    <n v="3"/>
    <x v="1"/>
    <x v="5"/>
    <n v="2"/>
    <x v="0"/>
    <n v="9278"/>
    <s v="5k-10k"/>
    <n v="20763"/>
    <n v="3"/>
    <s v="Y"/>
    <x v="1"/>
    <n v="16"/>
    <x v="1"/>
    <n v="4"/>
    <n v="80"/>
    <n v="0"/>
    <n v="15"/>
    <n v="3"/>
    <n v="3"/>
    <n v="0"/>
    <n v="1"/>
    <d v="2026-02-18T00:00:00"/>
    <x v="6"/>
    <s v="2026"/>
    <x v="1"/>
    <n v="4"/>
    <x v="766"/>
    <n v="0"/>
    <n v="0"/>
  </r>
  <r>
    <s v="RM1019"/>
    <n v="36"/>
    <x v="2"/>
    <x v="1"/>
    <x v="0"/>
    <n v="172"/>
    <x v="0"/>
    <n v="4"/>
    <n v="4"/>
    <x v="0"/>
    <n v="1"/>
    <n v="1435"/>
    <n v="1"/>
    <x v="0"/>
    <n v="37"/>
    <n v="2"/>
    <x v="1"/>
    <x v="0"/>
    <n v="4"/>
    <x v="0"/>
    <n v="5810"/>
    <s v="5k-10k"/>
    <n v="22604"/>
    <n v="1"/>
    <s v="Y"/>
    <x v="0"/>
    <n v="16"/>
    <x v="1"/>
    <n v="3"/>
    <n v="80"/>
    <n v="0"/>
    <n v="10"/>
    <n v="2"/>
    <n v="2"/>
    <n v="1"/>
    <n v="8"/>
    <d v="2026-02-19T00:00:00"/>
    <x v="34"/>
    <s v="2026"/>
    <x v="1"/>
    <n v="0"/>
    <x v="767"/>
    <n v="0"/>
    <n v="0"/>
  </r>
  <r>
    <s v="RM1020"/>
    <n v="36"/>
    <x v="2"/>
    <x v="1"/>
    <x v="0"/>
    <n v="329"/>
    <x v="1"/>
    <n v="16"/>
    <n v="4"/>
    <x v="2"/>
    <n v="1"/>
    <n v="1436"/>
    <n v="3"/>
    <x v="1"/>
    <n v="98"/>
    <n v="2"/>
    <x v="1"/>
    <x v="5"/>
    <n v="1"/>
    <x v="2"/>
    <n v="5647"/>
    <s v="5k-10k"/>
    <n v="13494"/>
    <n v="4"/>
    <s v="Y"/>
    <x v="0"/>
    <n v="13"/>
    <x v="1"/>
    <n v="1"/>
    <n v="80"/>
    <n v="2"/>
    <n v="11"/>
    <n v="3"/>
    <n v="2"/>
    <n v="0"/>
    <n v="2"/>
    <d v="2026-02-20T00:00:00"/>
    <x v="16"/>
    <s v="2026"/>
    <x v="1"/>
    <n v="11"/>
    <x v="768"/>
    <n v="11"/>
    <n v="5"/>
  </r>
  <r>
    <s v="RM1103"/>
    <n v="36"/>
    <x v="2"/>
    <x v="1"/>
    <x v="0"/>
    <n v="1157"/>
    <x v="1"/>
    <n v="2"/>
    <n v="4"/>
    <x v="0"/>
    <n v="1"/>
    <n v="1556"/>
    <n v="3"/>
    <x v="0"/>
    <n v="70"/>
    <n v="3"/>
    <x v="0"/>
    <x v="1"/>
    <n v="4"/>
    <x v="0"/>
    <n v="2644"/>
    <s v="Upto 5k"/>
    <n v="17001"/>
    <n v="3"/>
    <s v="Y"/>
    <x v="1"/>
    <n v="21"/>
    <x v="2"/>
    <n v="4"/>
    <n v="80"/>
    <n v="0"/>
    <n v="7"/>
    <n v="3"/>
    <n v="2"/>
    <n v="1"/>
    <n v="2"/>
    <d v="2026-02-21T00:00:00"/>
    <x v="12"/>
    <s v="2026"/>
    <x v="1"/>
    <n v="13"/>
    <x v="769"/>
    <n v="3"/>
    <n v="0"/>
  </r>
  <r>
    <s v="RM1122"/>
    <n v="36"/>
    <x v="2"/>
    <x v="1"/>
    <x v="0"/>
    <n v="884"/>
    <x v="1"/>
    <n v="1"/>
    <n v="4"/>
    <x v="0"/>
    <n v="1"/>
    <n v="1585"/>
    <n v="2"/>
    <x v="1"/>
    <n v="73"/>
    <n v="3"/>
    <x v="1"/>
    <x v="5"/>
    <n v="3"/>
    <x v="0"/>
    <n v="6815"/>
    <s v="5k-10k"/>
    <n v="21447"/>
    <n v="6"/>
    <s v="Y"/>
    <x v="0"/>
    <n v="13"/>
    <x v="1"/>
    <n v="1"/>
    <n v="80"/>
    <n v="0"/>
    <n v="15"/>
    <n v="5"/>
    <n v="3"/>
    <n v="0"/>
    <n v="0"/>
    <d v="2026-02-22T00:00:00"/>
    <x v="12"/>
    <s v="2026"/>
    <x v="1"/>
    <n v="5"/>
    <x v="770"/>
    <n v="4"/>
    <n v="4"/>
  </r>
  <r>
    <s v="RM1129"/>
    <n v="36"/>
    <x v="2"/>
    <x v="1"/>
    <x v="1"/>
    <n v="1302"/>
    <x v="0"/>
    <n v="6"/>
    <n v="4"/>
    <x v="0"/>
    <n v="1"/>
    <n v="1594"/>
    <n v="1"/>
    <x v="0"/>
    <n v="80"/>
    <n v="4"/>
    <x v="1"/>
    <x v="0"/>
    <n v="1"/>
    <x v="2"/>
    <n v="5562"/>
    <s v="5k-10k"/>
    <n v="19711"/>
    <n v="3"/>
    <s v="Y"/>
    <x v="1"/>
    <n v="13"/>
    <x v="1"/>
    <n v="4"/>
    <n v="80"/>
    <n v="1"/>
    <n v="9"/>
    <n v="3"/>
    <n v="3"/>
    <n v="0"/>
    <n v="2"/>
    <d v="2026-02-23T00:00:00"/>
    <x v="2"/>
    <s v="2026"/>
    <x v="1"/>
    <n v="8"/>
    <x v="771"/>
    <n v="3"/>
    <n v="0"/>
  </r>
  <r>
    <s v="RM1146"/>
    <n v="36"/>
    <x v="2"/>
    <x v="0"/>
    <x v="0"/>
    <n v="559"/>
    <x v="0"/>
    <n v="12"/>
    <n v="4"/>
    <x v="0"/>
    <n v="1"/>
    <n v="1614"/>
    <n v="3"/>
    <x v="1"/>
    <n v="76"/>
    <n v="3"/>
    <x v="1"/>
    <x v="4"/>
    <n v="3"/>
    <x v="2"/>
    <n v="4663"/>
    <s v="Upto 5k"/>
    <n v="12421"/>
    <n v="9"/>
    <s v="Y"/>
    <x v="1"/>
    <n v="12"/>
    <x v="1"/>
    <n v="2"/>
    <n v="80"/>
    <n v="2"/>
    <n v="7"/>
    <n v="2"/>
    <n v="3"/>
    <n v="1"/>
    <n v="1"/>
    <d v="2026-02-24T00:00:00"/>
    <x v="25"/>
    <s v="2026"/>
    <x v="1"/>
    <n v="0"/>
    <x v="772"/>
    <n v="0"/>
    <n v="0"/>
  </r>
  <r>
    <s v="RM1174"/>
    <n v="36"/>
    <x v="2"/>
    <x v="1"/>
    <x v="0"/>
    <n v="711"/>
    <x v="0"/>
    <n v="5"/>
    <n v="4"/>
    <x v="0"/>
    <n v="1"/>
    <n v="1651"/>
    <n v="2"/>
    <x v="1"/>
    <n v="42"/>
    <n v="3"/>
    <x v="2"/>
    <x v="6"/>
    <n v="1"/>
    <x v="2"/>
    <n v="8008"/>
    <s v="5k-10k"/>
    <n v="22792"/>
    <n v="4"/>
    <s v="Y"/>
    <x v="0"/>
    <n v="12"/>
    <x v="1"/>
    <n v="3"/>
    <n v="80"/>
    <n v="2"/>
    <n v="9"/>
    <n v="6"/>
    <n v="3"/>
    <n v="0"/>
    <n v="2"/>
    <d v="2026-02-25T00:00:00"/>
    <x v="28"/>
    <s v="2026"/>
    <x v="1"/>
    <n v="14"/>
    <x v="773"/>
    <n v="13"/>
    <n v="5"/>
  </r>
  <r>
    <s v="RM1181"/>
    <n v="36"/>
    <x v="2"/>
    <x v="1"/>
    <x v="0"/>
    <n v="311"/>
    <x v="0"/>
    <n v="7"/>
    <n v="3"/>
    <x v="0"/>
    <n v="1"/>
    <n v="1659"/>
    <n v="1"/>
    <x v="0"/>
    <n v="77"/>
    <n v="3"/>
    <x v="0"/>
    <x v="0"/>
    <n v="2"/>
    <x v="0"/>
    <n v="2013"/>
    <s v="Upto 5k"/>
    <n v="10950"/>
    <n v="2"/>
    <s v="Y"/>
    <x v="0"/>
    <n v="11"/>
    <x v="1"/>
    <n v="3"/>
    <n v="80"/>
    <n v="0"/>
    <n v="15"/>
    <n v="4"/>
    <n v="3"/>
    <n v="1"/>
    <n v="3"/>
    <d v="2026-02-26T00:00:00"/>
    <x v="23"/>
    <s v="2026"/>
    <x v="1"/>
    <n v="0"/>
    <x v="774"/>
    <n v="0"/>
    <n v="0"/>
  </r>
  <r>
    <s v="RM1183"/>
    <n v="36"/>
    <x v="2"/>
    <x v="1"/>
    <x v="2"/>
    <n v="894"/>
    <x v="0"/>
    <n v="1"/>
    <n v="4"/>
    <x v="1"/>
    <n v="1"/>
    <n v="1662"/>
    <n v="4"/>
    <x v="1"/>
    <n v="33"/>
    <n v="2"/>
    <x v="1"/>
    <x v="4"/>
    <n v="3"/>
    <x v="2"/>
    <n v="4374"/>
    <s v="Upto 5k"/>
    <n v="15411"/>
    <n v="0"/>
    <s v="Y"/>
    <x v="0"/>
    <n v="15"/>
    <x v="1"/>
    <n v="3"/>
    <n v="80"/>
    <n v="0"/>
    <n v="4"/>
    <n v="6"/>
    <n v="3"/>
    <n v="1"/>
    <n v="2"/>
    <d v="2026-02-27T00:00:00"/>
    <x v="20"/>
    <s v="2026"/>
    <x v="1"/>
    <n v="8"/>
    <x v="775"/>
    <n v="4"/>
    <n v="1"/>
  </r>
  <r>
    <s v="RM1184"/>
    <n v="36"/>
    <x v="2"/>
    <x v="1"/>
    <x v="0"/>
    <n v="1040"/>
    <x v="0"/>
    <n v="3"/>
    <n v="2"/>
    <x v="0"/>
    <n v="1"/>
    <n v="1664"/>
    <n v="4"/>
    <x v="0"/>
    <n v="79"/>
    <n v="4"/>
    <x v="1"/>
    <x v="6"/>
    <n v="1"/>
    <x v="1"/>
    <n v="6842"/>
    <s v="5k-10k"/>
    <n v="26308"/>
    <n v="6"/>
    <s v="Y"/>
    <x v="0"/>
    <n v="20"/>
    <x v="2"/>
    <n v="1"/>
    <n v="80"/>
    <n v="1"/>
    <n v="13"/>
    <n v="3"/>
    <n v="3"/>
    <n v="0"/>
    <n v="4"/>
    <d v="2026-02-28T00:00:00"/>
    <x v="10"/>
    <s v="2026"/>
    <x v="1"/>
    <n v="1"/>
    <x v="776"/>
    <n v="1"/>
    <n v="1"/>
  </r>
  <r>
    <s v="RM1200"/>
    <n v="36"/>
    <x v="2"/>
    <x v="1"/>
    <x v="0"/>
    <n v="1351"/>
    <x v="0"/>
    <n v="26"/>
    <n v="4"/>
    <x v="0"/>
    <n v="1"/>
    <n v="1682"/>
    <n v="1"/>
    <x v="0"/>
    <n v="80"/>
    <n v="3"/>
    <x v="1"/>
    <x v="6"/>
    <n v="3"/>
    <x v="2"/>
    <n v="5347"/>
    <s v="5k-10k"/>
    <n v="7419"/>
    <n v="6"/>
    <s v="Y"/>
    <x v="0"/>
    <n v="14"/>
    <x v="1"/>
    <n v="2"/>
    <n v="80"/>
    <n v="2"/>
    <n v="10"/>
    <n v="2"/>
    <n v="2"/>
    <n v="0"/>
    <n v="2"/>
    <d v="2026-03-01T00:00:00"/>
    <x v="38"/>
    <s v="2026"/>
    <x v="2"/>
    <n v="1"/>
    <x v="602"/>
    <n v="1"/>
    <n v="1"/>
  </r>
  <r>
    <s v="RM1221"/>
    <n v="36"/>
    <x v="2"/>
    <x v="1"/>
    <x v="0"/>
    <n v="530"/>
    <x v="1"/>
    <n v="2"/>
    <n v="4"/>
    <x v="0"/>
    <n v="1"/>
    <n v="1710"/>
    <n v="3"/>
    <x v="1"/>
    <n v="51"/>
    <n v="3"/>
    <x v="1"/>
    <x v="1"/>
    <n v="4"/>
    <x v="0"/>
    <n v="4502"/>
    <s v="Upto 5k"/>
    <n v="7439"/>
    <n v="3"/>
    <s v="Y"/>
    <x v="0"/>
    <n v="15"/>
    <x v="1"/>
    <n v="3"/>
    <n v="80"/>
    <n v="0"/>
    <n v="17"/>
    <n v="2"/>
    <n v="2"/>
    <n v="6"/>
    <n v="7"/>
    <d v="2026-03-02T00:00:00"/>
    <x v="12"/>
    <s v="2026"/>
    <x v="2"/>
    <n v="6"/>
    <x v="777"/>
    <n v="3"/>
    <n v="3"/>
  </r>
  <r>
    <s v="RM1237"/>
    <n v="36"/>
    <x v="2"/>
    <x v="0"/>
    <x v="0"/>
    <n v="1456"/>
    <x v="1"/>
    <n v="13"/>
    <n v="5"/>
    <x v="2"/>
    <n v="1"/>
    <n v="1733"/>
    <n v="2"/>
    <x v="0"/>
    <n v="96"/>
    <n v="2"/>
    <x v="1"/>
    <x v="5"/>
    <n v="1"/>
    <x v="1"/>
    <n v="6134"/>
    <s v="5k-10k"/>
    <n v="8658"/>
    <n v="5"/>
    <s v="Y"/>
    <x v="1"/>
    <n v="13"/>
    <x v="1"/>
    <n v="2"/>
    <n v="80"/>
    <n v="3"/>
    <n v="16"/>
    <n v="3"/>
    <n v="3"/>
    <n v="2"/>
    <n v="2"/>
    <d v="2026-03-03T00:00:00"/>
    <x v="18"/>
    <s v="2026"/>
    <x v="2"/>
    <n v="9"/>
    <x v="778"/>
    <n v="2"/>
    <n v="2"/>
  </r>
  <r>
    <s v="RM1279"/>
    <n v="36"/>
    <x v="2"/>
    <x v="1"/>
    <x v="0"/>
    <n v="1383"/>
    <x v="0"/>
    <n v="10"/>
    <n v="3"/>
    <x v="0"/>
    <n v="1"/>
    <n v="1790"/>
    <n v="4"/>
    <x v="0"/>
    <n v="90"/>
    <n v="3"/>
    <x v="2"/>
    <x v="6"/>
    <n v="1"/>
    <x v="2"/>
    <n v="8321"/>
    <s v="5k-10k"/>
    <n v="25949"/>
    <n v="7"/>
    <s v="Y"/>
    <x v="1"/>
    <n v="13"/>
    <x v="1"/>
    <n v="4"/>
    <n v="80"/>
    <n v="1"/>
    <n v="15"/>
    <n v="1"/>
    <n v="3"/>
    <n v="5"/>
    <n v="7"/>
    <d v="2026-03-04T00:00:00"/>
    <x v="23"/>
    <s v="2026"/>
    <x v="2"/>
    <n v="12"/>
    <x v="779"/>
    <n v="8"/>
    <n v="1"/>
  </r>
  <r>
    <s v="RM1316"/>
    <n v="36"/>
    <x v="2"/>
    <x v="0"/>
    <x v="0"/>
    <n v="430"/>
    <x v="0"/>
    <n v="2"/>
    <n v="4"/>
    <x v="4"/>
    <n v="1"/>
    <n v="1847"/>
    <n v="4"/>
    <x v="1"/>
    <n v="73"/>
    <n v="3"/>
    <x v="1"/>
    <x v="2"/>
    <n v="2"/>
    <x v="2"/>
    <n v="6962"/>
    <s v="5k-10k"/>
    <n v="19573"/>
    <n v="4"/>
    <s v="Y"/>
    <x v="1"/>
    <n v="22"/>
    <x v="2"/>
    <n v="4"/>
    <n v="80"/>
    <n v="1"/>
    <n v="15"/>
    <n v="2"/>
    <n v="3"/>
    <n v="0"/>
    <n v="0"/>
    <d v="2026-03-05T00:00:00"/>
    <x v="29"/>
    <s v="2026"/>
    <x v="2"/>
    <n v="35"/>
    <x v="780"/>
    <n v="7"/>
    <n v="1"/>
  </r>
  <r>
    <s v="RM1341"/>
    <n v="36"/>
    <x v="2"/>
    <x v="0"/>
    <x v="0"/>
    <n v="1266"/>
    <x v="1"/>
    <n v="10"/>
    <n v="4"/>
    <x v="3"/>
    <n v="1"/>
    <n v="1880"/>
    <n v="2"/>
    <x v="1"/>
    <n v="63"/>
    <n v="2"/>
    <x v="1"/>
    <x v="5"/>
    <n v="3"/>
    <x v="2"/>
    <n v="5673"/>
    <s v="5k-10k"/>
    <n v="6060"/>
    <n v="1"/>
    <s v="Y"/>
    <x v="1"/>
    <n v="13"/>
    <x v="1"/>
    <n v="1"/>
    <n v="80"/>
    <n v="1"/>
    <n v="10"/>
    <n v="4"/>
    <n v="3"/>
    <n v="1"/>
    <n v="7"/>
    <d v="2026-03-06T00:00:00"/>
    <x v="19"/>
    <s v="2026"/>
    <x v="2"/>
    <n v="2"/>
    <x v="781"/>
    <n v="2"/>
    <n v="2"/>
  </r>
  <r>
    <s v="RM1348"/>
    <n v="36"/>
    <x v="2"/>
    <x v="1"/>
    <x v="1"/>
    <n v="1213"/>
    <x v="3"/>
    <n v="2"/>
    <n v="1"/>
    <x v="5"/>
    <n v="1"/>
    <n v="1890"/>
    <n v="2"/>
    <x v="0"/>
    <n v="94"/>
    <n v="2"/>
    <x v="1"/>
    <x v="3"/>
    <n v="4"/>
    <x v="0"/>
    <n v="3886"/>
    <s v="Upto 5k"/>
    <n v="4223"/>
    <n v="1"/>
    <s v="Y"/>
    <x v="0"/>
    <n v="21"/>
    <x v="2"/>
    <n v="4"/>
    <n v="80"/>
    <n v="0"/>
    <n v="10"/>
    <n v="2"/>
    <n v="2"/>
    <n v="0"/>
    <n v="8"/>
    <d v="2026-03-07T00:00:00"/>
    <x v="11"/>
    <s v="2026"/>
    <x v="2"/>
    <n v="19"/>
    <x v="782"/>
    <n v="8"/>
    <n v="6"/>
  </r>
  <r>
    <s v="RM1356"/>
    <n v="36"/>
    <x v="2"/>
    <x v="1"/>
    <x v="0"/>
    <n v="335"/>
    <x v="1"/>
    <n v="17"/>
    <n v="2"/>
    <x v="2"/>
    <n v="1"/>
    <n v="1908"/>
    <n v="3"/>
    <x v="0"/>
    <n v="33"/>
    <n v="2"/>
    <x v="1"/>
    <x v="5"/>
    <n v="2"/>
    <x v="2"/>
    <n v="5507"/>
    <s v="5k-10k"/>
    <n v="16822"/>
    <n v="2"/>
    <s v="Y"/>
    <x v="0"/>
    <n v="16"/>
    <x v="1"/>
    <n v="3"/>
    <n v="80"/>
    <n v="2"/>
    <n v="12"/>
    <n v="1"/>
    <n v="1"/>
    <n v="1"/>
    <n v="3"/>
    <d v="2026-03-08T00:00:00"/>
    <x v="1"/>
    <s v="2026"/>
    <x v="2"/>
    <n v="28"/>
    <x v="783"/>
    <n v="0"/>
    <n v="0"/>
  </r>
  <r>
    <s v="RM1384"/>
    <n v="36"/>
    <x v="2"/>
    <x v="1"/>
    <x v="2"/>
    <n v="1351"/>
    <x v="0"/>
    <n v="9"/>
    <n v="4"/>
    <x v="0"/>
    <n v="1"/>
    <n v="1949"/>
    <n v="1"/>
    <x v="0"/>
    <n v="66"/>
    <n v="4"/>
    <x v="0"/>
    <x v="0"/>
    <n v="2"/>
    <x v="2"/>
    <n v="2810"/>
    <s v="Upto 5k"/>
    <n v="9238"/>
    <n v="1"/>
    <s v="Y"/>
    <x v="0"/>
    <n v="22"/>
    <x v="2"/>
    <n v="2"/>
    <n v="80"/>
    <n v="0"/>
    <n v="5"/>
    <n v="3"/>
    <n v="3"/>
    <n v="0"/>
    <n v="2"/>
    <d v="2026-03-09T00:00:00"/>
    <x v="8"/>
    <s v="2026"/>
    <x v="2"/>
    <n v="1"/>
    <x v="784"/>
    <n v="1"/>
    <n v="1"/>
  </r>
  <r>
    <s v="RM1440"/>
    <n v="36"/>
    <x v="2"/>
    <x v="1"/>
    <x v="0"/>
    <n v="557"/>
    <x v="1"/>
    <n v="3"/>
    <n v="3"/>
    <x v="1"/>
    <n v="1"/>
    <n v="2024"/>
    <n v="1"/>
    <x v="1"/>
    <n v="94"/>
    <n v="2"/>
    <x v="2"/>
    <x v="5"/>
    <n v="4"/>
    <x v="2"/>
    <n v="7644"/>
    <s v="5k-10k"/>
    <n v="12695"/>
    <n v="0"/>
    <s v="Y"/>
    <x v="0"/>
    <n v="19"/>
    <x v="1"/>
    <n v="3"/>
    <n v="80"/>
    <n v="2"/>
    <n v="10"/>
    <n v="2"/>
    <n v="3"/>
    <n v="3"/>
    <n v="4"/>
    <d v="2026-03-10T00:00:00"/>
    <x v="16"/>
    <s v="2026"/>
    <x v="2"/>
    <n v="25"/>
    <x v="785"/>
    <n v="1"/>
    <n v="0"/>
  </r>
  <r>
    <s v="RM1441"/>
    <n v="36"/>
    <x v="2"/>
    <x v="1"/>
    <x v="1"/>
    <n v="688"/>
    <x v="0"/>
    <n v="4"/>
    <n v="2"/>
    <x v="0"/>
    <n v="1"/>
    <n v="2025"/>
    <n v="4"/>
    <x v="1"/>
    <n v="97"/>
    <n v="3"/>
    <x v="1"/>
    <x v="4"/>
    <n v="2"/>
    <x v="1"/>
    <n v="5131"/>
    <s v="5k-10k"/>
    <n v="9192"/>
    <n v="7"/>
    <s v="Y"/>
    <x v="0"/>
    <n v="13"/>
    <x v="1"/>
    <n v="2"/>
    <n v="80"/>
    <n v="3"/>
    <n v="18"/>
    <n v="3"/>
    <n v="3"/>
    <n v="0"/>
    <n v="2"/>
    <d v="2026-03-11T00:00:00"/>
    <x v="1"/>
    <s v="2026"/>
    <x v="2"/>
    <n v="22"/>
    <x v="786"/>
    <n v="21"/>
    <n v="0"/>
  </r>
  <r>
    <s v="RM1448"/>
    <n v="36"/>
    <x v="2"/>
    <x v="1"/>
    <x v="2"/>
    <n v="301"/>
    <x v="1"/>
    <n v="15"/>
    <n v="4"/>
    <x v="2"/>
    <n v="1"/>
    <n v="2036"/>
    <n v="4"/>
    <x v="0"/>
    <n v="88"/>
    <n v="1"/>
    <x v="1"/>
    <x v="5"/>
    <n v="4"/>
    <x v="1"/>
    <n v="5406"/>
    <s v="5k-10k"/>
    <n v="10436"/>
    <n v="1"/>
    <s v="Y"/>
    <x v="0"/>
    <n v="24"/>
    <x v="2"/>
    <n v="1"/>
    <n v="80"/>
    <n v="1"/>
    <n v="15"/>
    <n v="4"/>
    <n v="2"/>
    <n v="11"/>
    <n v="11"/>
    <d v="2026-03-12T00:00:00"/>
    <x v="9"/>
    <s v="2026"/>
    <x v="2"/>
    <n v="7"/>
    <x v="787"/>
    <n v="2"/>
    <n v="1"/>
  </r>
  <r>
    <s v="RM1454"/>
    <n v="36"/>
    <x v="2"/>
    <x v="1"/>
    <x v="0"/>
    <n v="1120"/>
    <x v="1"/>
    <n v="11"/>
    <n v="4"/>
    <x v="2"/>
    <n v="1"/>
    <n v="2045"/>
    <n v="2"/>
    <x v="1"/>
    <n v="100"/>
    <n v="2"/>
    <x v="1"/>
    <x v="5"/>
    <n v="4"/>
    <x v="2"/>
    <n v="6652"/>
    <s v="5k-10k"/>
    <n v="14369"/>
    <n v="4"/>
    <s v="Y"/>
    <x v="0"/>
    <n v="13"/>
    <x v="1"/>
    <n v="1"/>
    <n v="80"/>
    <n v="1"/>
    <n v="8"/>
    <n v="2"/>
    <n v="2"/>
    <n v="0"/>
    <n v="0"/>
    <d v="2026-03-13T00:00:00"/>
    <x v="8"/>
    <s v="2026"/>
    <x v="2"/>
    <n v="1"/>
    <x v="788"/>
    <n v="0"/>
    <n v="0"/>
  </r>
  <r>
    <s v="RM1466"/>
    <n v="36"/>
    <x v="2"/>
    <x v="1"/>
    <x v="1"/>
    <n v="884"/>
    <x v="0"/>
    <n v="23"/>
    <n v="2"/>
    <x v="1"/>
    <n v="1"/>
    <n v="2061"/>
    <n v="3"/>
    <x v="0"/>
    <n v="41"/>
    <n v="4"/>
    <x v="1"/>
    <x v="0"/>
    <n v="4"/>
    <x v="2"/>
    <n v="2571"/>
    <s v="Upto 5k"/>
    <n v="12290"/>
    <n v="4"/>
    <s v="Y"/>
    <x v="0"/>
    <n v="17"/>
    <x v="1"/>
    <n v="3"/>
    <n v="80"/>
    <n v="1"/>
    <n v="17"/>
    <n v="3"/>
    <n v="3"/>
    <n v="0"/>
    <n v="3"/>
    <d v="2026-03-14T00:00:00"/>
    <x v="36"/>
    <s v="2026"/>
    <x v="2"/>
    <n v="6"/>
    <x v="789"/>
    <n v="4"/>
    <n v="0"/>
  </r>
  <r>
    <s v="RM1466"/>
    <n v="36"/>
    <x v="2"/>
    <x v="1"/>
    <x v="1"/>
    <n v="884"/>
    <x v="0"/>
    <n v="23"/>
    <n v="2"/>
    <x v="1"/>
    <n v="1"/>
    <n v="2061"/>
    <n v="3"/>
    <x v="0"/>
    <n v="41"/>
    <n v="4"/>
    <x v="1"/>
    <x v="0"/>
    <n v="4"/>
    <x v="2"/>
    <n v="2571"/>
    <s v="Upto 5k"/>
    <n v="12290"/>
    <n v="4"/>
    <s v="Y"/>
    <x v="0"/>
    <n v="17"/>
    <x v="1"/>
    <n v="3"/>
    <n v="80"/>
    <n v="1"/>
    <n v="17"/>
    <n v="3"/>
    <n v="3"/>
    <n v="0"/>
    <n v="2"/>
    <d v="2026-03-15T00:00:00"/>
    <x v="24"/>
    <s v="2026"/>
    <x v="2"/>
    <n v="9"/>
    <x v="790"/>
    <n v="4"/>
    <n v="3"/>
  </r>
  <r>
    <s v="RM003"/>
    <n v="37"/>
    <x v="2"/>
    <x v="0"/>
    <x v="0"/>
    <n v="1373"/>
    <x v="0"/>
    <n v="2"/>
    <n v="2"/>
    <x v="4"/>
    <n v="1"/>
    <n v="4"/>
    <n v="4"/>
    <x v="0"/>
    <n v="92"/>
    <n v="2"/>
    <x v="0"/>
    <x v="0"/>
    <n v="3"/>
    <x v="0"/>
    <n v="2090"/>
    <s v="Upto 5k"/>
    <n v="2396"/>
    <n v="6"/>
    <s v="Y"/>
    <x v="1"/>
    <n v="15"/>
    <x v="1"/>
    <n v="2"/>
    <n v="80"/>
    <n v="0"/>
    <n v="7"/>
    <n v="3"/>
    <n v="3"/>
    <n v="0"/>
    <n v="0"/>
    <d v="2026-03-16T00:00:00"/>
    <x v="1"/>
    <s v="2026"/>
    <x v="2"/>
    <n v="31"/>
    <x v="791"/>
    <n v="26"/>
    <n v="0"/>
  </r>
  <r>
    <s v="RM048"/>
    <n v="37"/>
    <x v="2"/>
    <x v="1"/>
    <x v="0"/>
    <n v="408"/>
    <x v="0"/>
    <n v="19"/>
    <n v="2"/>
    <x v="0"/>
    <n v="1"/>
    <n v="61"/>
    <n v="2"/>
    <x v="0"/>
    <n v="73"/>
    <n v="3"/>
    <x v="0"/>
    <x v="2"/>
    <n v="2"/>
    <x v="2"/>
    <n v="3022"/>
    <s v="Upto 5k"/>
    <n v="10227"/>
    <n v="4"/>
    <s v="Y"/>
    <x v="0"/>
    <n v="21"/>
    <x v="2"/>
    <n v="1"/>
    <n v="80"/>
    <n v="0"/>
    <n v="8"/>
    <n v="1"/>
    <n v="3"/>
    <n v="0"/>
    <n v="0"/>
    <d v="2026-03-17T00:00:00"/>
    <x v="24"/>
    <s v="2026"/>
    <x v="2"/>
    <n v="0"/>
    <x v="792"/>
    <n v="0"/>
    <n v="0"/>
  </r>
  <r>
    <s v="RM060"/>
    <n v="37"/>
    <x v="2"/>
    <x v="1"/>
    <x v="0"/>
    <n v="1115"/>
    <x v="0"/>
    <n v="1"/>
    <n v="4"/>
    <x v="0"/>
    <n v="1"/>
    <n v="77"/>
    <n v="1"/>
    <x v="0"/>
    <n v="51"/>
    <n v="2"/>
    <x v="1"/>
    <x v="4"/>
    <n v="3"/>
    <x v="1"/>
    <n v="5993"/>
    <s v="5k-10k"/>
    <n v="2689"/>
    <n v="1"/>
    <s v="Y"/>
    <x v="0"/>
    <n v="18"/>
    <x v="1"/>
    <n v="3"/>
    <n v="80"/>
    <n v="1"/>
    <n v="7"/>
    <n v="2"/>
    <n v="4"/>
    <n v="0"/>
    <n v="7"/>
    <d v="2026-03-18T00:00:00"/>
    <x v="12"/>
    <s v="2026"/>
    <x v="2"/>
    <n v="2"/>
    <x v="793"/>
    <n v="0"/>
    <n v="0"/>
  </r>
  <r>
    <s v="RM079"/>
    <n v="37"/>
    <x v="2"/>
    <x v="1"/>
    <x v="0"/>
    <n v="397"/>
    <x v="0"/>
    <n v="7"/>
    <n v="4"/>
    <x v="1"/>
    <n v="1"/>
    <n v="102"/>
    <n v="1"/>
    <x v="0"/>
    <n v="30"/>
    <n v="3"/>
    <x v="2"/>
    <x v="7"/>
    <n v="3"/>
    <x v="0"/>
    <n v="13664"/>
    <s v="10k-15k"/>
    <n v="25258"/>
    <n v="4"/>
    <s v="Y"/>
    <x v="0"/>
    <n v="13"/>
    <x v="1"/>
    <n v="1"/>
    <n v="80"/>
    <n v="0"/>
    <n v="16"/>
    <n v="3"/>
    <n v="4"/>
    <n v="0"/>
    <n v="2"/>
    <d v="2026-03-19T00:00:00"/>
    <x v="28"/>
    <s v="2026"/>
    <x v="2"/>
    <n v="25"/>
    <x v="794"/>
    <n v="9"/>
    <n v="9"/>
  </r>
  <r>
    <s v="RM101"/>
    <n v="37"/>
    <x v="2"/>
    <x v="0"/>
    <x v="0"/>
    <n v="807"/>
    <x v="3"/>
    <n v="6"/>
    <n v="4"/>
    <x v="5"/>
    <n v="1"/>
    <n v="133"/>
    <n v="3"/>
    <x v="0"/>
    <n v="63"/>
    <n v="3"/>
    <x v="0"/>
    <x v="3"/>
    <n v="1"/>
    <x v="1"/>
    <n v="2073"/>
    <s v="Upto 5k"/>
    <n v="23648"/>
    <n v="4"/>
    <s v="Y"/>
    <x v="1"/>
    <n v="22"/>
    <x v="2"/>
    <n v="4"/>
    <n v="80"/>
    <n v="0"/>
    <n v="7"/>
    <n v="3"/>
    <n v="3"/>
    <n v="0"/>
    <n v="2"/>
    <d v="2026-03-20T00:00:00"/>
    <x v="31"/>
    <s v="2026"/>
    <x v="2"/>
    <n v="0"/>
    <x v="795"/>
    <n v="0"/>
    <n v="0"/>
  </r>
  <r>
    <s v="RM105"/>
    <n v="37"/>
    <x v="2"/>
    <x v="1"/>
    <x v="2"/>
    <n v="1040"/>
    <x v="0"/>
    <n v="2"/>
    <n v="2"/>
    <x v="0"/>
    <n v="1"/>
    <n v="139"/>
    <n v="3"/>
    <x v="0"/>
    <n v="100"/>
    <n v="2"/>
    <x v="1"/>
    <x v="6"/>
    <n v="4"/>
    <x v="1"/>
    <n v="5163"/>
    <s v="5k-10k"/>
    <n v="15850"/>
    <n v="5"/>
    <s v="Y"/>
    <x v="0"/>
    <n v="14"/>
    <x v="1"/>
    <n v="4"/>
    <n v="80"/>
    <n v="1"/>
    <n v="17"/>
    <n v="2"/>
    <n v="4"/>
    <n v="0"/>
    <n v="0"/>
    <d v="2026-03-21T00:00:00"/>
    <x v="8"/>
    <s v="2026"/>
    <x v="2"/>
    <n v="1"/>
    <x v="796"/>
    <n v="0"/>
    <n v="0"/>
  </r>
  <r>
    <s v="RM116"/>
    <n v="37"/>
    <x v="2"/>
    <x v="1"/>
    <x v="0"/>
    <n v="1189"/>
    <x v="1"/>
    <n v="3"/>
    <n v="3"/>
    <x v="0"/>
    <n v="1"/>
    <n v="152"/>
    <n v="3"/>
    <x v="0"/>
    <n v="87"/>
    <n v="3"/>
    <x v="2"/>
    <x v="5"/>
    <n v="4"/>
    <x v="0"/>
    <n v="7428"/>
    <s v="5k-10k"/>
    <n v="14506"/>
    <n v="2"/>
    <s v="Y"/>
    <x v="0"/>
    <n v="12"/>
    <x v="1"/>
    <n v="1"/>
    <n v="80"/>
    <n v="0"/>
    <n v="12"/>
    <n v="3"/>
    <n v="3"/>
    <n v="1"/>
    <n v="3"/>
    <d v="2026-03-22T00:00:00"/>
    <x v="18"/>
    <s v="2026"/>
    <x v="2"/>
    <n v="12"/>
    <x v="483"/>
    <n v="6"/>
    <n v="1"/>
  </r>
  <r>
    <s v="RM196"/>
    <n v="37"/>
    <x v="2"/>
    <x v="1"/>
    <x v="0"/>
    <n v="290"/>
    <x v="0"/>
    <n v="21"/>
    <n v="3"/>
    <x v="0"/>
    <n v="1"/>
    <n v="267"/>
    <n v="2"/>
    <x v="0"/>
    <n v="65"/>
    <n v="4"/>
    <x v="0"/>
    <x v="2"/>
    <n v="1"/>
    <x v="2"/>
    <n v="3564"/>
    <s v="Upto 5k"/>
    <n v="22977"/>
    <n v="1"/>
    <s v="Y"/>
    <x v="1"/>
    <n v="12"/>
    <x v="1"/>
    <n v="1"/>
    <n v="80"/>
    <n v="1"/>
    <n v="8"/>
    <n v="3"/>
    <n v="2"/>
    <n v="1"/>
    <n v="7"/>
    <d v="2026-03-23T00:00:00"/>
    <x v="18"/>
    <s v="2026"/>
    <x v="2"/>
    <n v="10"/>
    <x v="797"/>
    <n v="3"/>
    <n v="3"/>
  </r>
  <r>
    <s v="RM223"/>
    <n v="37"/>
    <x v="2"/>
    <x v="1"/>
    <x v="1"/>
    <n v="663"/>
    <x v="0"/>
    <n v="11"/>
    <n v="3"/>
    <x v="4"/>
    <n v="1"/>
    <n v="306"/>
    <n v="2"/>
    <x v="0"/>
    <n v="47"/>
    <n v="3"/>
    <x v="2"/>
    <x v="7"/>
    <n v="4"/>
    <x v="1"/>
    <n v="12185"/>
    <s v="10k-15k"/>
    <n v="10056"/>
    <n v="1"/>
    <s v="Y"/>
    <x v="1"/>
    <n v="14"/>
    <x v="1"/>
    <n v="3"/>
    <n v="80"/>
    <n v="3"/>
    <n v="10"/>
    <n v="1"/>
    <n v="3"/>
    <n v="0"/>
    <n v="7"/>
    <d v="2026-03-24T00:00:00"/>
    <x v="27"/>
    <s v="2026"/>
    <x v="2"/>
    <n v="13"/>
    <x v="798"/>
    <n v="6"/>
    <n v="0"/>
  </r>
  <r>
    <s v="RM227"/>
    <n v="37"/>
    <x v="2"/>
    <x v="1"/>
    <x v="1"/>
    <n v="319"/>
    <x v="1"/>
    <n v="4"/>
    <n v="4"/>
    <x v="2"/>
    <n v="1"/>
    <n v="311"/>
    <n v="1"/>
    <x v="0"/>
    <n v="41"/>
    <n v="3"/>
    <x v="0"/>
    <x v="1"/>
    <n v="4"/>
    <x v="1"/>
    <n v="2793"/>
    <s v="Upto 5k"/>
    <n v="2539"/>
    <n v="4"/>
    <s v="Y"/>
    <x v="0"/>
    <n v="17"/>
    <x v="1"/>
    <n v="3"/>
    <n v="80"/>
    <n v="1"/>
    <n v="13"/>
    <n v="2"/>
    <n v="3"/>
    <n v="5"/>
    <n v="8"/>
    <d v="2026-03-25T00:00:00"/>
    <x v="38"/>
    <s v="2026"/>
    <x v="2"/>
    <n v="1"/>
    <x v="799"/>
    <n v="0"/>
    <n v="0"/>
  </r>
  <r>
    <s v="RM249"/>
    <n v="37"/>
    <x v="2"/>
    <x v="1"/>
    <x v="0"/>
    <n v="1017"/>
    <x v="0"/>
    <n v="1"/>
    <n v="2"/>
    <x v="1"/>
    <n v="1"/>
    <n v="340"/>
    <n v="3"/>
    <x v="1"/>
    <n v="83"/>
    <n v="2"/>
    <x v="0"/>
    <x v="2"/>
    <n v="1"/>
    <x v="2"/>
    <n v="3920"/>
    <s v="Upto 5k"/>
    <n v="18697"/>
    <n v="2"/>
    <s v="Y"/>
    <x v="0"/>
    <n v="14"/>
    <x v="1"/>
    <n v="1"/>
    <n v="80"/>
    <n v="1"/>
    <n v="17"/>
    <n v="2"/>
    <n v="2"/>
    <n v="0"/>
    <m/>
    <d v="2026-03-26T00:00:00"/>
    <x v="20"/>
    <s v="2026"/>
    <x v="2"/>
    <n v="21"/>
    <x v="800"/>
    <n v="3"/>
    <n v="3"/>
  </r>
  <r>
    <s v="RM251"/>
    <n v="37"/>
    <x v="2"/>
    <x v="0"/>
    <x v="1"/>
    <n v="504"/>
    <x v="0"/>
    <n v="10"/>
    <n v="3"/>
    <x v="1"/>
    <n v="1"/>
    <n v="342"/>
    <n v="1"/>
    <x v="0"/>
    <n v="61"/>
    <n v="3"/>
    <x v="2"/>
    <x v="4"/>
    <n v="3"/>
    <x v="1"/>
    <n v="10048"/>
    <s v="10k-15k"/>
    <n v="22573"/>
    <n v="6"/>
    <s v="Y"/>
    <x v="0"/>
    <n v="11"/>
    <x v="1"/>
    <n v="2"/>
    <n v="80"/>
    <n v="2"/>
    <n v="17"/>
    <n v="5"/>
    <n v="3"/>
    <n v="0"/>
    <m/>
    <d v="2026-03-27T00:00:00"/>
    <x v="41"/>
    <s v="2026"/>
    <x v="2"/>
    <n v="18"/>
    <x v="801"/>
    <n v="18"/>
    <n v="3"/>
  </r>
  <r>
    <s v="RM274"/>
    <n v="37"/>
    <x v="2"/>
    <x v="1"/>
    <x v="0"/>
    <n v="228"/>
    <x v="1"/>
    <n v="6"/>
    <n v="4"/>
    <x v="1"/>
    <n v="1"/>
    <n v="378"/>
    <n v="3"/>
    <x v="0"/>
    <n v="98"/>
    <n v="3"/>
    <x v="1"/>
    <x v="5"/>
    <n v="4"/>
    <x v="2"/>
    <n v="6502"/>
    <s v="5k-10k"/>
    <n v="22825"/>
    <n v="4"/>
    <s v="Y"/>
    <x v="0"/>
    <n v="14"/>
    <x v="1"/>
    <n v="2"/>
    <n v="80"/>
    <n v="1"/>
    <n v="7"/>
    <n v="5"/>
    <n v="4"/>
    <n v="0"/>
    <n v="1"/>
    <d v="2026-03-28T00:00:00"/>
    <x v="33"/>
    <s v="2026"/>
    <x v="2"/>
    <n v="10"/>
    <x v="802"/>
    <n v="10"/>
    <n v="10"/>
  </r>
  <r>
    <s v="RM276"/>
    <n v="37"/>
    <x v="2"/>
    <x v="0"/>
    <x v="2"/>
    <n v="728"/>
    <x v="0"/>
    <n v="1"/>
    <n v="4"/>
    <x v="1"/>
    <n v="1"/>
    <n v="380"/>
    <n v="1"/>
    <x v="1"/>
    <n v="80"/>
    <n v="3"/>
    <x v="2"/>
    <x v="7"/>
    <n v="4"/>
    <x v="1"/>
    <n v="13603"/>
    <s v="10k-15k"/>
    <n v="11677"/>
    <n v="2"/>
    <s v="Y"/>
    <x v="1"/>
    <n v="18"/>
    <x v="1"/>
    <n v="1"/>
    <n v="80"/>
    <n v="2"/>
    <n v="15"/>
    <n v="2"/>
    <n v="3"/>
    <n v="0"/>
    <n v="2"/>
    <d v="2026-03-29T00:00:00"/>
    <x v="7"/>
    <s v="2026"/>
    <x v="2"/>
    <n v="1"/>
    <x v="803"/>
    <n v="0"/>
    <n v="0"/>
  </r>
  <r>
    <s v="RM286"/>
    <n v="37"/>
    <x v="2"/>
    <x v="1"/>
    <x v="0"/>
    <n v="1372"/>
    <x v="0"/>
    <n v="1"/>
    <n v="3"/>
    <x v="0"/>
    <n v="1"/>
    <n v="391"/>
    <n v="4"/>
    <x v="1"/>
    <n v="42"/>
    <n v="3"/>
    <x v="0"/>
    <x v="2"/>
    <n v="4"/>
    <x v="0"/>
    <n v="2115"/>
    <s v="Upto 5k"/>
    <n v="15881"/>
    <n v="1"/>
    <s v="Y"/>
    <x v="0"/>
    <n v="12"/>
    <x v="1"/>
    <n v="2"/>
    <n v="80"/>
    <n v="0"/>
    <n v="17"/>
    <n v="3"/>
    <n v="3"/>
    <n v="5"/>
    <n v="7"/>
    <d v="2026-03-30T00:00:00"/>
    <x v="16"/>
    <s v="2026"/>
    <x v="2"/>
    <n v="2"/>
    <x v="804"/>
    <n v="1"/>
    <n v="1"/>
  </r>
  <r>
    <s v="RM295"/>
    <n v="37"/>
    <x v="2"/>
    <x v="1"/>
    <x v="1"/>
    <n v="889"/>
    <x v="0"/>
    <n v="9"/>
    <n v="3"/>
    <x v="1"/>
    <n v="1"/>
    <n v="403"/>
    <n v="2"/>
    <x v="0"/>
    <n v="53"/>
    <n v="3"/>
    <x v="0"/>
    <x v="2"/>
    <n v="4"/>
    <x v="2"/>
    <n v="2326"/>
    <s v="Upto 5k"/>
    <n v="11411"/>
    <n v="1"/>
    <s v="Y"/>
    <x v="1"/>
    <n v="12"/>
    <x v="1"/>
    <n v="3"/>
    <n v="80"/>
    <n v="3"/>
    <n v="4"/>
    <n v="3"/>
    <n v="2"/>
    <n v="1"/>
    <n v="2"/>
    <d v="2026-03-31T00:00:00"/>
    <x v="27"/>
    <s v="2026"/>
    <x v="2"/>
    <n v="18"/>
    <x v="805"/>
    <n v="15"/>
    <n v="1"/>
  </r>
  <r>
    <s v="RM341"/>
    <n v="37"/>
    <x v="2"/>
    <x v="1"/>
    <x v="0"/>
    <n v="1192"/>
    <x v="0"/>
    <n v="5"/>
    <n v="2"/>
    <x v="1"/>
    <n v="1"/>
    <n v="460"/>
    <n v="4"/>
    <x v="0"/>
    <n v="61"/>
    <n v="3"/>
    <x v="1"/>
    <x v="4"/>
    <n v="4"/>
    <x v="1"/>
    <n v="6347"/>
    <s v="5k-10k"/>
    <n v="23177"/>
    <n v="7"/>
    <s v="Y"/>
    <x v="0"/>
    <n v="16"/>
    <x v="1"/>
    <n v="3"/>
    <n v="80"/>
    <n v="2"/>
    <n v="8"/>
    <n v="2"/>
    <n v="2"/>
    <n v="0"/>
    <n v="4"/>
    <d v="2026-04-01T00:00:00"/>
    <x v="11"/>
    <s v="2026"/>
    <x v="3"/>
    <n v="35"/>
    <x v="806"/>
    <n v="7"/>
    <n v="5"/>
  </r>
  <r>
    <s v="RM354"/>
    <n v="37"/>
    <x v="2"/>
    <x v="1"/>
    <x v="0"/>
    <n v="1319"/>
    <x v="0"/>
    <n v="6"/>
    <n v="3"/>
    <x v="1"/>
    <n v="1"/>
    <n v="474"/>
    <n v="3"/>
    <x v="0"/>
    <n v="51"/>
    <n v="4"/>
    <x v="1"/>
    <x v="2"/>
    <n v="1"/>
    <x v="1"/>
    <n v="5974"/>
    <s v="5k-10k"/>
    <n v="17001"/>
    <n v="4"/>
    <s v="Y"/>
    <x v="1"/>
    <n v="13"/>
    <x v="1"/>
    <n v="1"/>
    <n v="80"/>
    <n v="2"/>
    <n v="13"/>
    <n v="2"/>
    <n v="3"/>
    <n v="6"/>
    <n v="7"/>
    <d v="2026-04-02T00:00:00"/>
    <x v="26"/>
    <s v="2026"/>
    <x v="3"/>
    <n v="13"/>
    <x v="807"/>
    <n v="0"/>
    <n v="0"/>
  </r>
  <r>
    <s v="RM365"/>
    <n v="37"/>
    <x v="2"/>
    <x v="1"/>
    <x v="0"/>
    <n v="921"/>
    <x v="0"/>
    <n v="10"/>
    <n v="3"/>
    <x v="1"/>
    <n v="1"/>
    <n v="486"/>
    <n v="3"/>
    <x v="1"/>
    <n v="98"/>
    <n v="3"/>
    <x v="0"/>
    <x v="0"/>
    <n v="1"/>
    <x v="2"/>
    <n v="3452"/>
    <s v="Upto 5k"/>
    <n v="17663"/>
    <n v="6"/>
    <s v="Y"/>
    <x v="0"/>
    <n v="20"/>
    <x v="2"/>
    <n v="2"/>
    <n v="80"/>
    <n v="1"/>
    <n v="17"/>
    <n v="3"/>
    <n v="3"/>
    <n v="0"/>
    <n v="3"/>
    <d v="2026-04-03T00:00:00"/>
    <x v="17"/>
    <s v="2026"/>
    <x v="3"/>
    <n v="14"/>
    <x v="808"/>
    <n v="4"/>
    <n v="4"/>
  </r>
  <r>
    <s v="RM387"/>
    <n v="37"/>
    <x v="2"/>
    <x v="1"/>
    <x v="0"/>
    <n v="1107"/>
    <x v="0"/>
    <n v="14"/>
    <n v="3"/>
    <x v="0"/>
    <n v="1"/>
    <n v="515"/>
    <n v="4"/>
    <x v="1"/>
    <n v="95"/>
    <n v="3"/>
    <x v="0"/>
    <x v="0"/>
    <n v="1"/>
    <x v="1"/>
    <n v="3034"/>
    <s v="Upto 5k"/>
    <n v="26914"/>
    <n v="1"/>
    <s v="Y"/>
    <x v="0"/>
    <n v="12"/>
    <x v="1"/>
    <n v="3"/>
    <n v="80"/>
    <n v="1"/>
    <n v="18"/>
    <n v="2"/>
    <n v="2"/>
    <n v="12"/>
    <n v="17"/>
    <d v="2026-04-04T00:00:00"/>
    <x v="21"/>
    <s v="2026"/>
    <x v="3"/>
    <n v="2"/>
    <x v="809"/>
    <n v="0"/>
    <n v="0"/>
  </r>
  <r>
    <s v="RM390"/>
    <n v="37"/>
    <x v="2"/>
    <x v="1"/>
    <x v="0"/>
    <n v="1305"/>
    <x v="0"/>
    <n v="10"/>
    <n v="4"/>
    <x v="0"/>
    <n v="1"/>
    <n v="518"/>
    <n v="3"/>
    <x v="0"/>
    <n v="49"/>
    <n v="3"/>
    <x v="1"/>
    <x v="4"/>
    <n v="2"/>
    <x v="0"/>
    <n v="4197"/>
    <s v="Upto 5k"/>
    <n v="21123"/>
    <n v="2"/>
    <s v="Y"/>
    <x v="1"/>
    <n v="12"/>
    <x v="1"/>
    <n v="4"/>
    <n v="80"/>
    <n v="0"/>
    <n v="18"/>
    <n v="2"/>
    <n v="2"/>
    <n v="0"/>
    <n v="1"/>
    <d v="2026-04-05T00:00:00"/>
    <x v="26"/>
    <s v="2026"/>
    <x v="3"/>
    <n v="10"/>
    <x v="810"/>
    <n v="8"/>
    <n v="8"/>
  </r>
  <r>
    <s v="RM399"/>
    <n v="37"/>
    <x v="2"/>
    <x v="0"/>
    <x v="2"/>
    <n v="1063"/>
    <x v="0"/>
    <n v="25"/>
    <n v="5"/>
    <x v="1"/>
    <n v="1"/>
    <n v="529"/>
    <n v="2"/>
    <x v="1"/>
    <n v="72"/>
    <n v="3"/>
    <x v="1"/>
    <x v="2"/>
    <n v="3"/>
    <x v="2"/>
    <n v="4449"/>
    <s v="Upto 5k"/>
    <n v="23866"/>
    <n v="3"/>
    <s v="Y"/>
    <x v="1"/>
    <n v="15"/>
    <x v="1"/>
    <n v="1"/>
    <n v="80"/>
    <n v="2"/>
    <n v="15"/>
    <n v="2"/>
    <n v="3"/>
    <n v="10"/>
    <n v="7"/>
    <d v="2026-04-06T00:00:00"/>
    <x v="7"/>
    <s v="2026"/>
    <x v="3"/>
    <n v="1"/>
    <x v="811"/>
    <n v="1"/>
    <n v="0"/>
  </r>
  <r>
    <s v="RM465"/>
    <n v="37"/>
    <x v="2"/>
    <x v="1"/>
    <x v="0"/>
    <n v="799"/>
    <x v="0"/>
    <n v="1"/>
    <n v="3"/>
    <x v="3"/>
    <n v="1"/>
    <n v="623"/>
    <n v="2"/>
    <x v="1"/>
    <n v="59"/>
    <n v="3"/>
    <x v="2"/>
    <x v="4"/>
    <n v="4"/>
    <x v="0"/>
    <n v="7491"/>
    <s v="5k-10k"/>
    <n v="23848"/>
    <n v="4"/>
    <s v="Y"/>
    <x v="0"/>
    <n v="17"/>
    <x v="1"/>
    <n v="4"/>
    <n v="80"/>
    <n v="0"/>
    <n v="12"/>
    <n v="3"/>
    <n v="4"/>
    <n v="1"/>
    <n v="2"/>
    <d v="2026-04-07T00:00:00"/>
    <x v="34"/>
    <s v="2026"/>
    <x v="3"/>
    <n v="6"/>
    <x v="67"/>
    <n v="6"/>
    <n v="1"/>
  </r>
  <r>
    <s v="RM468"/>
    <n v="37"/>
    <x v="2"/>
    <x v="1"/>
    <x v="2"/>
    <n v="142"/>
    <x v="1"/>
    <n v="9"/>
    <n v="4"/>
    <x v="1"/>
    <n v="1"/>
    <n v="626"/>
    <n v="1"/>
    <x v="0"/>
    <n v="69"/>
    <n v="3"/>
    <x v="2"/>
    <x v="5"/>
    <n v="2"/>
    <x v="1"/>
    <n v="8834"/>
    <s v="5k-10k"/>
    <n v="24666"/>
    <n v="1"/>
    <s v="Y"/>
    <x v="0"/>
    <n v="13"/>
    <x v="1"/>
    <n v="4"/>
    <n v="80"/>
    <n v="1"/>
    <n v="9"/>
    <n v="6"/>
    <n v="3"/>
    <n v="7"/>
    <n v="7"/>
    <d v="2026-04-08T00:00:00"/>
    <x v="42"/>
    <s v="2026"/>
    <x v="3"/>
    <n v="2"/>
    <x v="812"/>
    <n v="1"/>
    <n v="1"/>
  </r>
  <r>
    <s v="RM473"/>
    <n v="37"/>
    <x v="2"/>
    <x v="1"/>
    <x v="0"/>
    <n v="446"/>
    <x v="0"/>
    <n v="1"/>
    <n v="4"/>
    <x v="0"/>
    <n v="1"/>
    <n v="635"/>
    <n v="2"/>
    <x v="1"/>
    <n v="65"/>
    <n v="3"/>
    <x v="1"/>
    <x v="4"/>
    <n v="2"/>
    <x v="2"/>
    <n v="6447"/>
    <s v="5k-10k"/>
    <n v="15701"/>
    <n v="6"/>
    <s v="Y"/>
    <x v="0"/>
    <n v="12"/>
    <x v="1"/>
    <n v="2"/>
    <n v="80"/>
    <n v="1"/>
    <n v="8"/>
    <n v="2"/>
    <n v="2"/>
    <n v="4"/>
    <n v="3"/>
    <d v="2026-04-09T00:00:00"/>
    <x v="42"/>
    <s v="2026"/>
    <x v="3"/>
    <n v="3"/>
    <x v="813"/>
    <n v="0"/>
    <n v="0"/>
  </r>
  <r>
    <s v="RM487"/>
    <n v="37"/>
    <x v="2"/>
    <x v="1"/>
    <x v="0"/>
    <n v="558"/>
    <x v="1"/>
    <n v="2"/>
    <n v="3"/>
    <x v="2"/>
    <n v="1"/>
    <n v="656"/>
    <n v="4"/>
    <x v="0"/>
    <n v="75"/>
    <n v="3"/>
    <x v="1"/>
    <x v="5"/>
    <n v="3"/>
    <x v="2"/>
    <n v="9602"/>
    <s v="5k-10k"/>
    <n v="3010"/>
    <n v="4"/>
    <s v="Y"/>
    <x v="1"/>
    <n v="11"/>
    <x v="1"/>
    <n v="3"/>
    <n v="80"/>
    <n v="1"/>
    <n v="17"/>
    <n v="3"/>
    <n v="2"/>
    <n v="1"/>
    <n v="0"/>
    <d v="2026-04-10T00:00:00"/>
    <x v="7"/>
    <s v="2026"/>
    <x v="3"/>
    <n v="1"/>
    <x v="814"/>
    <n v="0"/>
    <n v="0"/>
  </r>
  <r>
    <s v="RM507"/>
    <n v="37"/>
    <x v="2"/>
    <x v="1"/>
    <x v="0"/>
    <n v="482"/>
    <x v="0"/>
    <n v="3"/>
    <n v="3"/>
    <x v="4"/>
    <n v="1"/>
    <n v="689"/>
    <n v="3"/>
    <x v="0"/>
    <n v="36"/>
    <n v="3"/>
    <x v="2"/>
    <x v="4"/>
    <n v="3"/>
    <x v="2"/>
    <n v="9434"/>
    <s v="5k-10k"/>
    <n v="9606"/>
    <n v="1"/>
    <s v="Y"/>
    <x v="0"/>
    <n v="15"/>
    <x v="1"/>
    <n v="3"/>
    <n v="80"/>
    <n v="1"/>
    <n v="10"/>
    <n v="2"/>
    <n v="3"/>
    <n v="7"/>
    <n v="8"/>
    <d v="2026-04-11T00:00:00"/>
    <x v="32"/>
    <s v="2026"/>
    <x v="3"/>
    <n v="15"/>
    <x v="815"/>
    <n v="14"/>
    <n v="5"/>
  </r>
  <r>
    <s v="RM523"/>
    <n v="37"/>
    <x v="2"/>
    <x v="1"/>
    <x v="0"/>
    <n v="1225"/>
    <x v="0"/>
    <n v="10"/>
    <n v="2"/>
    <x v="0"/>
    <n v="1"/>
    <n v="715"/>
    <n v="4"/>
    <x v="0"/>
    <n v="80"/>
    <n v="4"/>
    <x v="0"/>
    <x v="2"/>
    <n v="4"/>
    <x v="0"/>
    <n v="4680"/>
    <s v="Upto 5k"/>
    <n v="15232"/>
    <n v="3"/>
    <s v="Y"/>
    <x v="0"/>
    <n v="17"/>
    <x v="1"/>
    <n v="1"/>
    <n v="80"/>
    <n v="0"/>
    <n v="4"/>
    <n v="2"/>
    <n v="3"/>
    <n v="0"/>
    <n v="0"/>
    <d v="2026-04-12T00:00:00"/>
    <x v="2"/>
    <s v="2026"/>
    <x v="3"/>
    <n v="1"/>
    <x v="816"/>
    <n v="0"/>
    <n v="0"/>
  </r>
  <r>
    <s v="RM578"/>
    <n v="37"/>
    <x v="2"/>
    <x v="0"/>
    <x v="0"/>
    <n v="571"/>
    <x v="0"/>
    <n v="10"/>
    <n v="1"/>
    <x v="0"/>
    <n v="1"/>
    <n v="802"/>
    <n v="4"/>
    <x v="1"/>
    <n v="82"/>
    <n v="3"/>
    <x v="0"/>
    <x v="2"/>
    <n v="1"/>
    <x v="1"/>
    <n v="2782"/>
    <s v="Upto 5k"/>
    <n v="19905"/>
    <n v="0"/>
    <s v="Y"/>
    <x v="1"/>
    <n v="13"/>
    <x v="1"/>
    <n v="2"/>
    <n v="80"/>
    <n v="2"/>
    <n v="6"/>
    <n v="3"/>
    <n v="2"/>
    <n v="4"/>
    <n v="3"/>
    <d v="2026-04-13T00:00:00"/>
    <x v="4"/>
    <s v="2026"/>
    <x v="3"/>
    <n v="5"/>
    <x v="817"/>
    <n v="4"/>
    <n v="0"/>
  </r>
  <r>
    <s v="RM629"/>
    <n v="37"/>
    <x v="2"/>
    <x v="1"/>
    <x v="0"/>
    <n v="342"/>
    <x v="1"/>
    <n v="16"/>
    <n v="4"/>
    <x v="2"/>
    <n v="1"/>
    <n v="868"/>
    <n v="4"/>
    <x v="0"/>
    <n v="66"/>
    <n v="2"/>
    <x v="1"/>
    <x v="5"/>
    <n v="3"/>
    <x v="1"/>
    <n v="6334"/>
    <s v="5k-10k"/>
    <n v="24558"/>
    <n v="4"/>
    <s v="Y"/>
    <x v="0"/>
    <n v="19"/>
    <x v="1"/>
    <n v="4"/>
    <n v="80"/>
    <n v="2"/>
    <n v="9"/>
    <n v="2"/>
    <n v="3"/>
    <n v="0"/>
    <n v="0"/>
    <d v="2026-04-14T00:00:00"/>
    <x v="23"/>
    <s v="2026"/>
    <x v="3"/>
    <n v="18"/>
    <x v="818"/>
    <n v="16"/>
    <n v="12"/>
  </r>
  <r>
    <s v="RM649"/>
    <n v="37"/>
    <x v="2"/>
    <x v="1"/>
    <x v="1"/>
    <n v="1231"/>
    <x v="1"/>
    <n v="21"/>
    <n v="2"/>
    <x v="1"/>
    <n v="1"/>
    <n v="900"/>
    <n v="3"/>
    <x v="1"/>
    <n v="54"/>
    <n v="3"/>
    <x v="0"/>
    <x v="1"/>
    <n v="4"/>
    <x v="2"/>
    <n v="2973"/>
    <s v="Upto 5k"/>
    <n v="21222"/>
    <n v="5"/>
    <s v="Y"/>
    <x v="0"/>
    <n v="15"/>
    <x v="1"/>
    <n v="2"/>
    <n v="80"/>
    <n v="1"/>
    <n v="10"/>
    <n v="3"/>
    <n v="3"/>
    <n v="0"/>
    <n v="0"/>
    <d v="2026-04-15T00:00:00"/>
    <x v="24"/>
    <s v="2026"/>
    <x v="3"/>
    <n v="1"/>
    <x v="819"/>
    <n v="0"/>
    <n v="0"/>
  </r>
  <r>
    <s v="RM653"/>
    <n v="37"/>
    <x v="2"/>
    <x v="1"/>
    <x v="2"/>
    <n v="1252"/>
    <x v="1"/>
    <n v="19"/>
    <n v="2"/>
    <x v="1"/>
    <n v="1"/>
    <n v="904"/>
    <n v="1"/>
    <x v="0"/>
    <n v="32"/>
    <n v="3"/>
    <x v="2"/>
    <x v="5"/>
    <n v="2"/>
    <x v="0"/>
    <n v="7642"/>
    <s v="5k-10k"/>
    <n v="4814"/>
    <n v="1"/>
    <s v="Y"/>
    <x v="1"/>
    <n v="13"/>
    <x v="1"/>
    <n v="4"/>
    <n v="80"/>
    <n v="0"/>
    <n v="10"/>
    <n v="2"/>
    <n v="3"/>
    <n v="0"/>
    <n v="9"/>
    <d v="2026-04-16T00:00:00"/>
    <x v="29"/>
    <s v="2026"/>
    <x v="3"/>
    <n v="35"/>
    <x v="206"/>
    <n v="22"/>
    <n v="7"/>
  </r>
  <r>
    <s v="RM696"/>
    <n v="37"/>
    <x v="2"/>
    <x v="0"/>
    <x v="0"/>
    <n v="625"/>
    <x v="1"/>
    <n v="1"/>
    <n v="4"/>
    <x v="0"/>
    <n v="1"/>
    <n v="970"/>
    <n v="1"/>
    <x v="0"/>
    <n v="46"/>
    <n v="2"/>
    <x v="2"/>
    <x v="5"/>
    <n v="3"/>
    <x v="2"/>
    <n v="10609"/>
    <s v="10k-15k"/>
    <n v="14922"/>
    <n v="5"/>
    <s v="Y"/>
    <x v="0"/>
    <n v="11"/>
    <x v="1"/>
    <n v="3"/>
    <n v="80"/>
    <n v="0"/>
    <n v="17"/>
    <n v="2"/>
    <n v="1"/>
    <n v="11"/>
    <n v="7"/>
    <d v="2026-04-17T00:00:00"/>
    <x v="18"/>
    <s v="2026"/>
    <x v="3"/>
    <n v="2"/>
    <x v="820"/>
    <n v="2"/>
    <n v="1"/>
  </r>
  <r>
    <s v="RM745"/>
    <n v="37"/>
    <x v="2"/>
    <x v="0"/>
    <x v="0"/>
    <n v="1141"/>
    <x v="0"/>
    <n v="11"/>
    <n v="2"/>
    <x v="1"/>
    <n v="1"/>
    <n v="1033"/>
    <n v="1"/>
    <x v="1"/>
    <n v="61"/>
    <n v="1"/>
    <x v="1"/>
    <x v="6"/>
    <n v="2"/>
    <x v="2"/>
    <n v="4777"/>
    <s v="Upto 5k"/>
    <n v="14382"/>
    <n v="5"/>
    <s v="Y"/>
    <x v="0"/>
    <n v="15"/>
    <x v="1"/>
    <n v="1"/>
    <n v="80"/>
    <n v="0"/>
    <n v="15"/>
    <n v="2"/>
    <n v="1"/>
    <n v="0"/>
    <n v="0"/>
    <d v="2026-04-18T00:00:00"/>
    <x v="18"/>
    <s v="2026"/>
    <x v="3"/>
    <n v="8"/>
    <x v="821"/>
    <n v="8"/>
    <n v="6"/>
  </r>
  <r>
    <s v="RM768"/>
    <n v="37"/>
    <x v="2"/>
    <x v="1"/>
    <x v="0"/>
    <n v="124"/>
    <x v="0"/>
    <n v="3"/>
    <n v="3"/>
    <x v="4"/>
    <n v="1"/>
    <n v="1062"/>
    <n v="4"/>
    <x v="1"/>
    <n v="35"/>
    <n v="3"/>
    <x v="1"/>
    <x v="6"/>
    <n v="2"/>
    <x v="0"/>
    <n v="4107"/>
    <s v="Upto 5k"/>
    <n v="13848"/>
    <n v="3"/>
    <s v="Y"/>
    <x v="0"/>
    <n v="15"/>
    <x v="1"/>
    <n v="1"/>
    <n v="80"/>
    <n v="0"/>
    <n v="8"/>
    <n v="3"/>
    <n v="2"/>
    <n v="0"/>
    <n v="1"/>
    <d v="2026-04-19T00:00:00"/>
    <x v="16"/>
    <s v="2026"/>
    <x v="3"/>
    <n v="32"/>
    <x v="822"/>
    <n v="26"/>
    <n v="4"/>
  </r>
  <r>
    <s v="RM796"/>
    <n v="37"/>
    <x v="2"/>
    <x v="0"/>
    <x v="0"/>
    <n v="309"/>
    <x v="1"/>
    <n v="10"/>
    <n v="4"/>
    <x v="0"/>
    <n v="1"/>
    <n v="1105"/>
    <n v="4"/>
    <x v="1"/>
    <n v="88"/>
    <n v="2"/>
    <x v="1"/>
    <x v="5"/>
    <n v="4"/>
    <x v="1"/>
    <n v="6694"/>
    <s v="5k-10k"/>
    <n v="24223"/>
    <n v="2"/>
    <s v="Y"/>
    <x v="1"/>
    <n v="14"/>
    <x v="1"/>
    <n v="3"/>
    <n v="80"/>
    <n v="3"/>
    <n v="8"/>
    <n v="5"/>
    <n v="3"/>
    <n v="0"/>
    <n v="0"/>
    <d v="2026-04-20T00:00:00"/>
    <x v="26"/>
    <s v="2026"/>
    <x v="3"/>
    <n v="11"/>
    <x v="823"/>
    <n v="4"/>
    <n v="2"/>
  </r>
  <r>
    <s v="RM833"/>
    <n v="37"/>
    <x v="2"/>
    <x v="1"/>
    <x v="0"/>
    <n v="367"/>
    <x v="0"/>
    <n v="25"/>
    <n v="2"/>
    <x v="1"/>
    <n v="1"/>
    <n v="1161"/>
    <n v="3"/>
    <x v="1"/>
    <n v="52"/>
    <n v="2"/>
    <x v="1"/>
    <x v="6"/>
    <n v="4"/>
    <x v="1"/>
    <n v="5731"/>
    <s v="5k-10k"/>
    <n v="17171"/>
    <n v="7"/>
    <s v="Y"/>
    <x v="0"/>
    <n v="13"/>
    <x v="1"/>
    <n v="3"/>
    <n v="80"/>
    <n v="2"/>
    <n v="9"/>
    <n v="2"/>
    <n v="3"/>
    <n v="1"/>
    <n v="3"/>
    <d v="2026-04-21T00:00:00"/>
    <x v="5"/>
    <s v="2026"/>
    <x v="3"/>
    <n v="16"/>
    <x v="824"/>
    <n v="16"/>
    <n v="8"/>
  </r>
  <r>
    <s v="RM856"/>
    <n v="37"/>
    <x v="2"/>
    <x v="1"/>
    <x v="0"/>
    <n v="977"/>
    <x v="0"/>
    <n v="1"/>
    <n v="3"/>
    <x v="0"/>
    <n v="1"/>
    <n v="1196"/>
    <n v="4"/>
    <x v="1"/>
    <n v="56"/>
    <n v="2"/>
    <x v="1"/>
    <x v="4"/>
    <n v="4"/>
    <x v="2"/>
    <n v="6474"/>
    <s v="5k-10k"/>
    <n v="9961"/>
    <n v="1"/>
    <s v="Y"/>
    <x v="0"/>
    <n v="13"/>
    <x v="1"/>
    <n v="2"/>
    <n v="80"/>
    <n v="1"/>
    <n v="14"/>
    <n v="2"/>
    <n v="2"/>
    <n v="3"/>
    <n v="11"/>
    <d v="2026-04-22T00:00:00"/>
    <x v="20"/>
    <s v="2026"/>
    <x v="3"/>
    <n v="21"/>
    <x v="825"/>
    <n v="4"/>
    <n v="2"/>
  </r>
  <r>
    <s v="RM990"/>
    <n v="37"/>
    <x v="2"/>
    <x v="1"/>
    <x v="0"/>
    <n v="1439"/>
    <x v="0"/>
    <n v="4"/>
    <n v="1"/>
    <x v="0"/>
    <n v="1"/>
    <n v="1394"/>
    <n v="3"/>
    <x v="0"/>
    <n v="54"/>
    <n v="3"/>
    <x v="0"/>
    <x v="2"/>
    <n v="3"/>
    <x v="2"/>
    <n v="2996"/>
    <s v="Upto 5k"/>
    <n v="5182"/>
    <n v="7"/>
    <s v="Y"/>
    <x v="1"/>
    <n v="15"/>
    <x v="1"/>
    <n v="4"/>
    <n v="80"/>
    <n v="0"/>
    <n v="8"/>
    <n v="2"/>
    <n v="3"/>
    <n v="1"/>
    <n v="3"/>
    <d v="2026-04-23T00:00:00"/>
    <x v="8"/>
    <s v="2026"/>
    <x v="3"/>
    <n v="1"/>
    <x v="826"/>
    <n v="0"/>
    <n v="0"/>
  </r>
  <r>
    <s v="RM1002"/>
    <n v="37"/>
    <x v="2"/>
    <x v="1"/>
    <x v="0"/>
    <n v="1462"/>
    <x v="0"/>
    <n v="11"/>
    <n v="3"/>
    <x v="1"/>
    <n v="1"/>
    <n v="1411"/>
    <n v="1"/>
    <x v="1"/>
    <n v="94"/>
    <n v="3"/>
    <x v="0"/>
    <x v="0"/>
    <n v="3"/>
    <x v="0"/>
    <n v="3629"/>
    <s v="Upto 5k"/>
    <n v="19106"/>
    <n v="4"/>
    <s v="Y"/>
    <x v="0"/>
    <n v="18"/>
    <x v="1"/>
    <n v="1"/>
    <n v="80"/>
    <n v="0"/>
    <n v="8"/>
    <n v="6"/>
    <n v="3"/>
    <n v="0"/>
    <n v="2"/>
    <d v="2026-04-24T00:00:00"/>
    <x v="6"/>
    <s v="2026"/>
    <x v="3"/>
    <n v="4"/>
    <x v="827"/>
    <n v="3"/>
    <n v="3"/>
  </r>
  <r>
    <s v="RM1023"/>
    <n v="37"/>
    <x v="2"/>
    <x v="1"/>
    <x v="2"/>
    <n v="1413"/>
    <x v="0"/>
    <n v="5"/>
    <n v="2"/>
    <x v="3"/>
    <n v="1"/>
    <n v="1440"/>
    <n v="3"/>
    <x v="0"/>
    <n v="84"/>
    <n v="4"/>
    <x v="0"/>
    <x v="0"/>
    <n v="3"/>
    <x v="0"/>
    <n v="3500"/>
    <s v="Upto 5k"/>
    <n v="25470"/>
    <n v="0"/>
    <s v="Y"/>
    <x v="0"/>
    <n v="14"/>
    <x v="1"/>
    <n v="1"/>
    <n v="80"/>
    <n v="0"/>
    <n v="7"/>
    <n v="2"/>
    <n v="1"/>
    <n v="1"/>
    <n v="3"/>
    <d v="2026-04-25T00:00:00"/>
    <x v="3"/>
    <s v="2026"/>
    <x v="3"/>
    <n v="9"/>
    <x v="828"/>
    <n v="5"/>
    <n v="5"/>
  </r>
  <r>
    <s v="RM1090"/>
    <n v="37"/>
    <x v="2"/>
    <x v="1"/>
    <x v="0"/>
    <n v="674"/>
    <x v="0"/>
    <n v="13"/>
    <n v="3"/>
    <x v="1"/>
    <n v="1"/>
    <n v="1543"/>
    <n v="1"/>
    <x v="0"/>
    <n v="47"/>
    <n v="3"/>
    <x v="1"/>
    <x v="2"/>
    <n v="4"/>
    <x v="2"/>
    <n v="4285"/>
    <s v="Upto 5k"/>
    <n v="3031"/>
    <n v="1"/>
    <s v="Y"/>
    <x v="0"/>
    <n v="17"/>
    <x v="1"/>
    <n v="1"/>
    <n v="80"/>
    <n v="0"/>
    <n v="10"/>
    <n v="2"/>
    <n v="3"/>
    <n v="3"/>
    <n v="7"/>
    <d v="2026-04-26T00:00:00"/>
    <x v="8"/>
    <s v="2026"/>
    <x v="3"/>
    <n v="0"/>
    <x v="829"/>
    <n v="0"/>
    <n v="0"/>
  </r>
  <r>
    <s v="RM1159"/>
    <n v="37"/>
    <x v="2"/>
    <x v="1"/>
    <x v="0"/>
    <n v="671"/>
    <x v="0"/>
    <n v="19"/>
    <n v="3"/>
    <x v="0"/>
    <n v="1"/>
    <n v="1631"/>
    <n v="3"/>
    <x v="0"/>
    <n v="85"/>
    <n v="3"/>
    <x v="1"/>
    <x v="4"/>
    <n v="3"/>
    <x v="2"/>
    <n v="5768"/>
    <s v="5k-10k"/>
    <n v="26493"/>
    <n v="3"/>
    <s v="Y"/>
    <x v="0"/>
    <n v="17"/>
    <x v="1"/>
    <n v="1"/>
    <n v="80"/>
    <n v="3"/>
    <n v="9"/>
    <n v="2"/>
    <n v="2"/>
    <n v="0"/>
    <n v="2"/>
    <d v="2026-04-27T00:00:00"/>
    <x v="37"/>
    <s v="2026"/>
    <x v="3"/>
    <n v="2"/>
    <x v="830"/>
    <n v="0"/>
    <n v="0"/>
  </r>
  <r>
    <s v="RM1164"/>
    <n v="37"/>
    <x v="2"/>
    <x v="1"/>
    <x v="0"/>
    <n v="1470"/>
    <x v="0"/>
    <n v="10"/>
    <n v="3"/>
    <x v="1"/>
    <n v="1"/>
    <n v="1640"/>
    <n v="2"/>
    <x v="1"/>
    <n v="71"/>
    <n v="3"/>
    <x v="0"/>
    <x v="2"/>
    <n v="2"/>
    <x v="2"/>
    <n v="3936"/>
    <s v="Upto 5k"/>
    <n v="9953"/>
    <n v="1"/>
    <s v="Y"/>
    <x v="0"/>
    <n v="11"/>
    <x v="1"/>
    <n v="1"/>
    <n v="80"/>
    <n v="1"/>
    <n v="8"/>
    <n v="2"/>
    <n v="1"/>
    <n v="7"/>
    <n v="7"/>
    <d v="2026-04-28T00:00:00"/>
    <x v="11"/>
    <s v="2026"/>
    <x v="3"/>
    <n v="12"/>
    <x v="831"/>
    <n v="6"/>
    <n v="3"/>
  </r>
  <r>
    <s v="RM1212"/>
    <n v="37"/>
    <x v="2"/>
    <x v="1"/>
    <x v="1"/>
    <n v="1278"/>
    <x v="1"/>
    <n v="1"/>
    <n v="4"/>
    <x v="1"/>
    <n v="1"/>
    <n v="1700"/>
    <n v="3"/>
    <x v="0"/>
    <n v="31"/>
    <n v="1"/>
    <x v="1"/>
    <x v="5"/>
    <n v="4"/>
    <x v="1"/>
    <n v="9525"/>
    <s v="5k-10k"/>
    <n v="7677"/>
    <n v="1"/>
    <s v="Y"/>
    <x v="0"/>
    <n v="14"/>
    <x v="1"/>
    <n v="3"/>
    <n v="80"/>
    <n v="2"/>
    <n v="6"/>
    <n v="2"/>
    <n v="2"/>
    <n v="1"/>
    <n v="3"/>
    <d v="2026-04-29T00:00:00"/>
    <x v="30"/>
    <s v="2026"/>
    <x v="3"/>
    <n v="4"/>
    <x v="410"/>
    <n v="2"/>
    <n v="0"/>
  </r>
  <r>
    <s v="RM1277"/>
    <n v="37"/>
    <x v="2"/>
    <x v="1"/>
    <x v="0"/>
    <n v="589"/>
    <x v="1"/>
    <n v="9"/>
    <n v="2"/>
    <x v="2"/>
    <n v="1"/>
    <n v="1787"/>
    <n v="2"/>
    <x v="0"/>
    <n v="46"/>
    <n v="2"/>
    <x v="1"/>
    <x v="5"/>
    <n v="2"/>
    <x v="2"/>
    <n v="4189"/>
    <s v="Upto 5k"/>
    <n v="8800"/>
    <n v="1"/>
    <s v="Y"/>
    <x v="0"/>
    <n v="14"/>
    <x v="1"/>
    <n v="1"/>
    <n v="80"/>
    <n v="2"/>
    <n v="5"/>
    <n v="2"/>
    <n v="3"/>
    <n v="0"/>
    <n v="3"/>
    <d v="2026-04-30T00:00:00"/>
    <x v="0"/>
    <s v="2026"/>
    <x v="3"/>
    <n v="33"/>
    <x v="832"/>
    <n v="18"/>
    <n v="5"/>
  </r>
  <r>
    <s v="RM1281"/>
    <n v="37"/>
    <x v="2"/>
    <x v="1"/>
    <x v="0"/>
    <n v="1239"/>
    <x v="3"/>
    <n v="8"/>
    <n v="2"/>
    <x v="4"/>
    <n v="1"/>
    <n v="1794"/>
    <n v="3"/>
    <x v="0"/>
    <n v="89"/>
    <n v="3"/>
    <x v="1"/>
    <x v="3"/>
    <n v="2"/>
    <x v="1"/>
    <n v="4071"/>
    <s v="Upto 5k"/>
    <n v="12832"/>
    <n v="2"/>
    <s v="Y"/>
    <x v="0"/>
    <n v="13"/>
    <x v="1"/>
    <n v="3"/>
    <n v="80"/>
    <n v="0"/>
    <n v="19"/>
    <n v="4"/>
    <n v="2"/>
    <n v="4"/>
    <n v="7"/>
    <d v="2026-05-01T00:00:00"/>
    <x v="2"/>
    <s v="2026"/>
    <x v="4"/>
    <n v="2"/>
    <x v="833"/>
    <n v="2"/>
    <n v="2"/>
  </r>
  <r>
    <s v="RM1292"/>
    <n v="37"/>
    <x v="2"/>
    <x v="0"/>
    <x v="0"/>
    <n v="370"/>
    <x v="0"/>
    <n v="10"/>
    <n v="4"/>
    <x v="1"/>
    <n v="1"/>
    <n v="1809"/>
    <n v="4"/>
    <x v="0"/>
    <n v="58"/>
    <n v="3"/>
    <x v="1"/>
    <x v="4"/>
    <n v="1"/>
    <x v="0"/>
    <n v="4213"/>
    <s v="Upto 5k"/>
    <n v="4992"/>
    <n v="1"/>
    <s v="Y"/>
    <x v="0"/>
    <n v="15"/>
    <x v="1"/>
    <n v="2"/>
    <n v="80"/>
    <n v="0"/>
    <n v="10"/>
    <n v="4"/>
    <n v="1"/>
    <n v="0"/>
    <n v="8"/>
    <d v="2026-05-02T00:00:00"/>
    <x v="23"/>
    <s v="2026"/>
    <x v="4"/>
    <n v="10"/>
    <x v="834"/>
    <n v="8"/>
    <n v="1"/>
  </r>
  <r>
    <s v="RM1345"/>
    <n v="37"/>
    <x v="2"/>
    <x v="1"/>
    <x v="0"/>
    <n v="783"/>
    <x v="0"/>
    <n v="7"/>
    <n v="4"/>
    <x v="1"/>
    <n v="1"/>
    <n v="1885"/>
    <n v="4"/>
    <x v="0"/>
    <n v="78"/>
    <n v="3"/>
    <x v="1"/>
    <x v="2"/>
    <n v="1"/>
    <x v="2"/>
    <n v="4284"/>
    <s v="Upto 5k"/>
    <n v="13588"/>
    <n v="5"/>
    <s v="Y"/>
    <x v="1"/>
    <n v="22"/>
    <x v="2"/>
    <n v="3"/>
    <n v="80"/>
    <n v="1"/>
    <n v="16"/>
    <n v="2"/>
    <n v="3"/>
    <n v="0"/>
    <n v="4"/>
    <d v="2026-05-03T00:00:00"/>
    <x v="32"/>
    <s v="2026"/>
    <x v="4"/>
    <n v="15"/>
    <x v="835"/>
    <n v="0"/>
    <n v="0"/>
  </r>
  <r>
    <s v="RM1433"/>
    <n v="37"/>
    <x v="2"/>
    <x v="0"/>
    <x v="0"/>
    <n v="161"/>
    <x v="0"/>
    <n v="10"/>
    <n v="3"/>
    <x v="0"/>
    <n v="1"/>
    <n v="2017"/>
    <n v="3"/>
    <x v="1"/>
    <n v="42"/>
    <n v="4"/>
    <x v="2"/>
    <x v="7"/>
    <n v="4"/>
    <x v="2"/>
    <n v="13744"/>
    <s v="10k-15k"/>
    <n v="15471"/>
    <n v="1"/>
    <s v="Y"/>
    <x v="1"/>
    <n v="25"/>
    <x v="2"/>
    <n v="1"/>
    <n v="80"/>
    <n v="1"/>
    <n v="16"/>
    <n v="2"/>
    <n v="3"/>
    <n v="6"/>
    <n v="8"/>
    <d v="2026-05-04T00:00:00"/>
    <x v="42"/>
    <s v="2026"/>
    <x v="4"/>
    <n v="3"/>
    <x v="836"/>
    <n v="1"/>
    <n v="0"/>
  </r>
  <r>
    <s v="RM009"/>
    <n v="38"/>
    <x v="2"/>
    <x v="1"/>
    <x v="1"/>
    <n v="216"/>
    <x v="0"/>
    <n v="23"/>
    <n v="3"/>
    <x v="0"/>
    <n v="1"/>
    <n v="12"/>
    <n v="4"/>
    <x v="0"/>
    <n v="44"/>
    <n v="2"/>
    <x v="2"/>
    <x v="4"/>
    <n v="3"/>
    <x v="0"/>
    <n v="9526"/>
    <s v="5k-10k"/>
    <n v="8787"/>
    <n v="0"/>
    <s v="Y"/>
    <x v="0"/>
    <n v="21"/>
    <x v="2"/>
    <n v="2"/>
    <n v="80"/>
    <n v="0"/>
    <n v="10"/>
    <n v="2"/>
    <n v="3"/>
    <n v="1"/>
    <m/>
    <d v="2026-05-05T00:00:00"/>
    <x v="30"/>
    <s v="2026"/>
    <x v="4"/>
    <n v="11"/>
    <x v="837"/>
    <n v="7"/>
    <n v="1"/>
  </r>
  <r>
    <s v="RM020"/>
    <n v="38"/>
    <x v="2"/>
    <x v="1"/>
    <x v="0"/>
    <n v="371"/>
    <x v="0"/>
    <n v="2"/>
    <n v="3"/>
    <x v="0"/>
    <n v="1"/>
    <n v="24"/>
    <n v="4"/>
    <x v="0"/>
    <n v="45"/>
    <n v="3"/>
    <x v="0"/>
    <x v="2"/>
    <n v="4"/>
    <x v="0"/>
    <n v="3944"/>
    <s v="Upto 5k"/>
    <n v="4306"/>
    <n v="5"/>
    <s v="Y"/>
    <x v="1"/>
    <n v="11"/>
    <x v="1"/>
    <n v="3"/>
    <n v="80"/>
    <n v="0"/>
    <n v="6"/>
    <n v="3"/>
    <n v="3"/>
    <n v="1"/>
    <n v="2"/>
    <d v="2026-05-06T00:00:00"/>
    <x v="38"/>
    <s v="2026"/>
    <x v="4"/>
    <n v="0"/>
    <x v="838"/>
    <n v="0"/>
    <n v="0"/>
  </r>
  <r>
    <s v="RM062"/>
    <n v="38"/>
    <x v="2"/>
    <x v="1"/>
    <x v="1"/>
    <n v="653"/>
    <x v="0"/>
    <n v="29"/>
    <n v="5"/>
    <x v="0"/>
    <n v="1"/>
    <n v="79"/>
    <n v="4"/>
    <x v="1"/>
    <n v="50"/>
    <n v="3"/>
    <x v="1"/>
    <x v="0"/>
    <n v="4"/>
    <x v="0"/>
    <n v="2406"/>
    <s v="Upto 5k"/>
    <n v="5456"/>
    <n v="1"/>
    <s v="Y"/>
    <x v="0"/>
    <n v="11"/>
    <x v="1"/>
    <n v="4"/>
    <n v="80"/>
    <n v="0"/>
    <n v="10"/>
    <n v="2"/>
    <n v="3"/>
    <n v="9"/>
    <n v="9"/>
    <d v="2026-05-07T00:00:00"/>
    <x v="10"/>
    <s v="2026"/>
    <x v="4"/>
    <n v="6"/>
    <x v="839"/>
    <n v="6"/>
    <n v="5"/>
  </r>
  <r>
    <s v="RM084"/>
    <n v="38"/>
    <x v="2"/>
    <x v="0"/>
    <x v="2"/>
    <n v="573"/>
    <x v="0"/>
    <n v="6"/>
    <n v="3"/>
    <x v="1"/>
    <n v="1"/>
    <n v="107"/>
    <n v="2"/>
    <x v="1"/>
    <n v="79"/>
    <n v="1"/>
    <x v="1"/>
    <x v="2"/>
    <n v="4"/>
    <x v="1"/>
    <n v="5329"/>
    <s v="5k-10k"/>
    <n v="15717"/>
    <n v="7"/>
    <s v="Y"/>
    <x v="1"/>
    <n v="12"/>
    <x v="1"/>
    <n v="4"/>
    <n v="80"/>
    <n v="3"/>
    <n v="17"/>
    <n v="3"/>
    <n v="3"/>
    <n v="1"/>
    <n v="9"/>
    <d v="2026-05-08T00:00:00"/>
    <x v="19"/>
    <s v="2026"/>
    <x v="4"/>
    <n v="1"/>
    <x v="840"/>
    <n v="1"/>
    <n v="1"/>
  </r>
  <r>
    <s v="RM143"/>
    <n v="38"/>
    <x v="2"/>
    <x v="0"/>
    <x v="0"/>
    <n v="364"/>
    <x v="0"/>
    <n v="3"/>
    <n v="5"/>
    <x v="3"/>
    <n v="1"/>
    <n v="193"/>
    <n v="4"/>
    <x v="1"/>
    <n v="32"/>
    <n v="3"/>
    <x v="1"/>
    <x v="2"/>
    <n v="3"/>
    <x v="0"/>
    <n v="4317"/>
    <s v="Upto 5k"/>
    <n v="2302"/>
    <n v="3"/>
    <s v="Y"/>
    <x v="1"/>
    <n v="20"/>
    <x v="2"/>
    <n v="2"/>
    <n v="80"/>
    <n v="0"/>
    <n v="19"/>
    <n v="2"/>
    <n v="3"/>
    <n v="2"/>
    <m/>
    <d v="2026-05-09T00:00:00"/>
    <x v="26"/>
    <s v="2026"/>
    <x v="4"/>
    <n v="9"/>
    <x v="841"/>
    <n v="8"/>
    <n v="8"/>
  </r>
  <r>
    <s v="RM169"/>
    <n v="38"/>
    <x v="2"/>
    <x v="1"/>
    <x v="0"/>
    <n v="702"/>
    <x v="1"/>
    <n v="1"/>
    <n v="4"/>
    <x v="0"/>
    <n v="1"/>
    <n v="230"/>
    <n v="1"/>
    <x v="1"/>
    <n v="59"/>
    <n v="2"/>
    <x v="1"/>
    <x v="5"/>
    <n v="4"/>
    <x v="0"/>
    <n v="8686"/>
    <s v="5k-10k"/>
    <n v="12930"/>
    <n v="4"/>
    <s v="Y"/>
    <x v="0"/>
    <n v="22"/>
    <x v="2"/>
    <n v="3"/>
    <n v="80"/>
    <n v="0"/>
    <n v="12"/>
    <n v="2"/>
    <n v="4"/>
    <n v="0"/>
    <n v="7"/>
    <d v="2026-05-10T00:00:00"/>
    <x v="31"/>
    <s v="2026"/>
    <x v="4"/>
    <n v="3"/>
    <x v="842"/>
    <n v="2"/>
    <n v="1"/>
  </r>
  <r>
    <s v="RM180"/>
    <n v="38"/>
    <x v="2"/>
    <x v="1"/>
    <x v="0"/>
    <n v="1380"/>
    <x v="0"/>
    <n v="9"/>
    <n v="2"/>
    <x v="0"/>
    <n v="1"/>
    <n v="245"/>
    <n v="3"/>
    <x v="1"/>
    <n v="75"/>
    <n v="3"/>
    <x v="0"/>
    <x v="0"/>
    <n v="4"/>
    <x v="0"/>
    <n v="2288"/>
    <s v="Upto 5k"/>
    <n v="6319"/>
    <n v="1"/>
    <s v="Y"/>
    <x v="0"/>
    <n v="12"/>
    <x v="1"/>
    <n v="3"/>
    <n v="80"/>
    <n v="0"/>
    <n v="2"/>
    <n v="3"/>
    <n v="3"/>
    <n v="2"/>
    <n v="1"/>
    <d v="2026-05-11T00:00:00"/>
    <x v="12"/>
    <s v="2026"/>
    <x v="4"/>
    <n v="1"/>
    <x v="711"/>
    <n v="0"/>
    <n v="0"/>
  </r>
  <r>
    <s v="RM199"/>
    <n v="38"/>
    <x v="2"/>
    <x v="1"/>
    <x v="0"/>
    <n v="1261"/>
    <x v="0"/>
    <n v="2"/>
    <n v="4"/>
    <x v="0"/>
    <n v="1"/>
    <n v="271"/>
    <n v="4"/>
    <x v="0"/>
    <n v="88"/>
    <n v="3"/>
    <x v="1"/>
    <x v="4"/>
    <n v="3"/>
    <x v="2"/>
    <n v="6553"/>
    <s v="5k-10k"/>
    <n v="7259"/>
    <n v="9"/>
    <s v="Y"/>
    <x v="0"/>
    <n v="14"/>
    <x v="1"/>
    <n v="2"/>
    <n v="80"/>
    <n v="0"/>
    <n v="14"/>
    <n v="3"/>
    <n v="3"/>
    <n v="0"/>
    <n v="0"/>
    <d v="2026-05-12T00:00:00"/>
    <x v="37"/>
    <s v="2026"/>
    <x v="4"/>
    <n v="2"/>
    <x v="843"/>
    <n v="2"/>
    <n v="0"/>
  </r>
  <r>
    <s v="RM200"/>
    <n v="38"/>
    <x v="2"/>
    <x v="1"/>
    <x v="0"/>
    <n v="1084"/>
    <x v="0"/>
    <n v="29"/>
    <n v="3"/>
    <x v="3"/>
    <n v="1"/>
    <n v="273"/>
    <n v="4"/>
    <x v="0"/>
    <n v="54"/>
    <n v="3"/>
    <x v="1"/>
    <x v="4"/>
    <n v="4"/>
    <x v="2"/>
    <n v="6261"/>
    <s v="5k-10k"/>
    <n v="4185"/>
    <n v="3"/>
    <s v="Y"/>
    <x v="0"/>
    <n v="18"/>
    <x v="1"/>
    <n v="1"/>
    <n v="80"/>
    <n v="1"/>
    <n v="9"/>
    <n v="3"/>
    <n v="1"/>
    <n v="1"/>
    <n v="7"/>
    <d v="2026-05-13T00:00:00"/>
    <x v="19"/>
    <s v="2026"/>
    <x v="4"/>
    <n v="5"/>
    <x v="844"/>
    <n v="5"/>
    <n v="5"/>
  </r>
  <r>
    <s v="RM205"/>
    <n v="38"/>
    <x v="2"/>
    <x v="0"/>
    <x v="0"/>
    <n v="1180"/>
    <x v="0"/>
    <n v="29"/>
    <n v="1"/>
    <x v="1"/>
    <n v="1"/>
    <n v="282"/>
    <n v="2"/>
    <x v="0"/>
    <n v="70"/>
    <n v="3"/>
    <x v="1"/>
    <x v="6"/>
    <n v="1"/>
    <x v="2"/>
    <n v="6673"/>
    <s v="5k-10k"/>
    <n v="11354"/>
    <n v="7"/>
    <s v="Y"/>
    <x v="1"/>
    <n v="19"/>
    <x v="1"/>
    <n v="2"/>
    <n v="80"/>
    <n v="0"/>
    <n v="17"/>
    <n v="2"/>
    <n v="3"/>
    <n v="0"/>
    <n v="0"/>
    <d v="2026-05-14T00:00:00"/>
    <x v="12"/>
    <s v="2026"/>
    <x v="4"/>
    <n v="10"/>
    <x v="845"/>
    <n v="1"/>
    <n v="0"/>
  </r>
  <r>
    <s v="RM224"/>
    <n v="38"/>
    <x v="2"/>
    <x v="1"/>
    <x v="0"/>
    <n v="119"/>
    <x v="1"/>
    <n v="3"/>
    <n v="3"/>
    <x v="0"/>
    <n v="1"/>
    <n v="307"/>
    <n v="1"/>
    <x v="0"/>
    <n v="76"/>
    <n v="3"/>
    <x v="2"/>
    <x v="5"/>
    <n v="3"/>
    <x v="1"/>
    <n v="10609"/>
    <s v="10k-15k"/>
    <n v="9647"/>
    <n v="0"/>
    <s v="Y"/>
    <x v="0"/>
    <n v="12"/>
    <x v="1"/>
    <n v="3"/>
    <n v="80"/>
    <n v="2"/>
    <n v="17"/>
    <n v="6"/>
    <n v="2"/>
    <n v="5"/>
    <n v="13"/>
    <d v="2026-05-15T00:00:00"/>
    <x v="16"/>
    <s v="2026"/>
    <x v="4"/>
    <n v="19"/>
    <x v="846"/>
    <n v="19"/>
    <n v="3"/>
  </r>
  <r>
    <s v="RM262"/>
    <n v="38"/>
    <x v="2"/>
    <x v="1"/>
    <x v="2"/>
    <n v="1327"/>
    <x v="1"/>
    <n v="2"/>
    <n v="2"/>
    <x v="0"/>
    <n v="1"/>
    <n v="361"/>
    <n v="4"/>
    <x v="0"/>
    <n v="39"/>
    <n v="2"/>
    <x v="1"/>
    <x v="5"/>
    <n v="4"/>
    <x v="2"/>
    <n v="5249"/>
    <s v="5k-10k"/>
    <n v="19682"/>
    <n v="3"/>
    <s v="Y"/>
    <x v="0"/>
    <n v="18"/>
    <x v="1"/>
    <n v="4"/>
    <n v="80"/>
    <n v="1"/>
    <n v="13"/>
    <n v="0"/>
    <n v="3"/>
    <n v="7"/>
    <n v="5"/>
    <d v="2026-05-16T00:00:00"/>
    <x v="7"/>
    <s v="2026"/>
    <x v="4"/>
    <n v="1"/>
    <x v="847"/>
    <n v="1"/>
    <n v="0"/>
  </r>
  <r>
    <s v="RM278"/>
    <n v="38"/>
    <x v="2"/>
    <x v="0"/>
    <x v="0"/>
    <n v="322"/>
    <x v="1"/>
    <n v="7"/>
    <n v="2"/>
    <x v="1"/>
    <n v="1"/>
    <n v="382"/>
    <n v="1"/>
    <x v="1"/>
    <n v="44"/>
    <n v="4"/>
    <x v="1"/>
    <x v="5"/>
    <n v="1"/>
    <x v="1"/>
    <n v="5605"/>
    <s v="5k-10k"/>
    <n v="19191"/>
    <n v="1"/>
    <s v="Y"/>
    <x v="1"/>
    <n v="24"/>
    <x v="2"/>
    <n v="3"/>
    <n v="80"/>
    <n v="1"/>
    <n v="8"/>
    <n v="3"/>
    <n v="3"/>
    <n v="7"/>
    <n v="7"/>
    <d v="2026-05-17T00:00:00"/>
    <x v="12"/>
    <s v="2026"/>
    <x v="4"/>
    <n v="0"/>
    <x v="848"/>
    <n v="0"/>
    <n v="0"/>
  </r>
  <r>
    <s v="RM288"/>
    <n v="38"/>
    <x v="2"/>
    <x v="1"/>
    <x v="0"/>
    <n v="688"/>
    <x v="0"/>
    <n v="23"/>
    <n v="4"/>
    <x v="0"/>
    <n v="1"/>
    <n v="393"/>
    <n v="4"/>
    <x v="0"/>
    <n v="82"/>
    <n v="3"/>
    <x v="1"/>
    <x v="6"/>
    <n v="4"/>
    <x v="1"/>
    <n v="5745"/>
    <s v="5k-10k"/>
    <n v="18899"/>
    <n v="9"/>
    <s v="Y"/>
    <x v="0"/>
    <n v="14"/>
    <x v="1"/>
    <n v="2"/>
    <n v="80"/>
    <n v="1"/>
    <n v="10"/>
    <n v="2"/>
    <n v="3"/>
    <n v="1"/>
    <n v="2"/>
    <d v="2026-05-18T00:00:00"/>
    <x v="2"/>
    <s v="2026"/>
    <x v="4"/>
    <n v="3"/>
    <x v="849"/>
    <n v="3"/>
    <n v="2"/>
  </r>
  <r>
    <s v="RM308"/>
    <n v="38"/>
    <x v="2"/>
    <x v="1"/>
    <x v="0"/>
    <n v="849"/>
    <x v="0"/>
    <n v="25"/>
    <n v="2"/>
    <x v="0"/>
    <n v="1"/>
    <n v="421"/>
    <n v="1"/>
    <x v="1"/>
    <n v="81"/>
    <n v="2"/>
    <x v="2"/>
    <x v="7"/>
    <n v="2"/>
    <x v="2"/>
    <n v="12061"/>
    <s v="10k-15k"/>
    <n v="26707"/>
    <n v="3"/>
    <s v="Y"/>
    <x v="0"/>
    <n v="17"/>
    <x v="1"/>
    <n v="3"/>
    <n v="80"/>
    <n v="1"/>
    <n v="19"/>
    <n v="2"/>
    <n v="3"/>
    <n v="0"/>
    <n v="1"/>
    <d v="2026-05-19T00:00:00"/>
    <x v="38"/>
    <s v="2026"/>
    <x v="4"/>
    <n v="1"/>
    <x v="850"/>
    <n v="1"/>
    <n v="0"/>
  </r>
  <r>
    <s v="RM342"/>
    <n v="38"/>
    <x v="2"/>
    <x v="1"/>
    <x v="0"/>
    <n v="343"/>
    <x v="0"/>
    <n v="15"/>
    <n v="2"/>
    <x v="0"/>
    <n v="1"/>
    <n v="461"/>
    <n v="3"/>
    <x v="0"/>
    <n v="92"/>
    <n v="2"/>
    <x v="2"/>
    <x v="7"/>
    <n v="4"/>
    <x v="1"/>
    <n v="11510"/>
    <s v="10k-15k"/>
    <n v="15682"/>
    <n v="0"/>
    <s v="Y"/>
    <x v="1"/>
    <n v="14"/>
    <x v="1"/>
    <n v="2"/>
    <n v="80"/>
    <n v="1"/>
    <n v="12"/>
    <n v="3"/>
    <n v="3"/>
    <n v="2"/>
    <n v="9"/>
    <d v="2026-05-20T00:00:00"/>
    <x v="17"/>
    <s v="2026"/>
    <x v="4"/>
    <n v="11"/>
    <x v="851"/>
    <n v="1"/>
    <n v="0"/>
  </r>
  <r>
    <s v="RM417"/>
    <n v="38"/>
    <x v="2"/>
    <x v="1"/>
    <x v="1"/>
    <n v="1490"/>
    <x v="0"/>
    <n v="2"/>
    <n v="2"/>
    <x v="0"/>
    <n v="1"/>
    <n v="556"/>
    <n v="4"/>
    <x v="0"/>
    <n v="42"/>
    <n v="3"/>
    <x v="0"/>
    <x v="0"/>
    <n v="4"/>
    <x v="2"/>
    <n v="1702"/>
    <s v="Upto 5k"/>
    <n v="12106"/>
    <n v="1"/>
    <s v="Y"/>
    <x v="1"/>
    <n v="23"/>
    <x v="2"/>
    <n v="3"/>
    <n v="80"/>
    <n v="1"/>
    <n v="1"/>
    <n v="3"/>
    <n v="3"/>
    <n v="0"/>
    <n v="0"/>
    <d v="2026-05-21T00:00:00"/>
    <x v="7"/>
    <s v="2026"/>
    <x v="4"/>
    <n v="0"/>
    <x v="852"/>
    <n v="0"/>
    <n v="0"/>
  </r>
  <r>
    <s v="RM472"/>
    <n v="38"/>
    <x v="2"/>
    <x v="1"/>
    <x v="0"/>
    <n v="1495"/>
    <x v="0"/>
    <n v="10"/>
    <n v="3"/>
    <x v="1"/>
    <n v="1"/>
    <n v="634"/>
    <n v="3"/>
    <x v="1"/>
    <n v="76"/>
    <n v="3"/>
    <x v="1"/>
    <x v="6"/>
    <n v="3"/>
    <x v="2"/>
    <n v="9824"/>
    <s v="5k-10k"/>
    <n v="22174"/>
    <n v="3"/>
    <s v="Y"/>
    <x v="0"/>
    <n v="19"/>
    <x v="1"/>
    <n v="3"/>
    <n v="80"/>
    <n v="1"/>
    <n v="18"/>
    <n v="4"/>
    <n v="3"/>
    <n v="0"/>
    <n v="0"/>
    <d v="2026-05-22T00:00:00"/>
    <x v="17"/>
    <s v="2026"/>
    <x v="4"/>
    <n v="31"/>
    <x v="853"/>
    <n v="23"/>
    <n v="0"/>
  </r>
  <r>
    <s v="RM491"/>
    <n v="38"/>
    <x v="2"/>
    <x v="1"/>
    <x v="0"/>
    <n v="362"/>
    <x v="0"/>
    <n v="1"/>
    <n v="1"/>
    <x v="0"/>
    <n v="1"/>
    <n v="662"/>
    <n v="3"/>
    <x v="1"/>
    <n v="43"/>
    <n v="3"/>
    <x v="0"/>
    <x v="2"/>
    <n v="1"/>
    <x v="0"/>
    <n v="2619"/>
    <s v="Upto 5k"/>
    <n v="14561"/>
    <n v="3"/>
    <s v="Y"/>
    <x v="0"/>
    <n v="17"/>
    <x v="1"/>
    <n v="4"/>
    <n v="80"/>
    <n v="0"/>
    <n v="8"/>
    <n v="3"/>
    <n v="2"/>
    <n v="0"/>
    <n v="0"/>
    <d v="2026-05-23T00:00:00"/>
    <x v="8"/>
    <s v="2026"/>
    <x v="4"/>
    <n v="3"/>
    <x v="854"/>
    <n v="0"/>
    <n v="0"/>
  </r>
  <r>
    <s v="RM519"/>
    <n v="38"/>
    <x v="2"/>
    <x v="1"/>
    <x v="0"/>
    <n v="243"/>
    <x v="1"/>
    <n v="7"/>
    <n v="4"/>
    <x v="2"/>
    <n v="1"/>
    <n v="709"/>
    <n v="4"/>
    <x v="1"/>
    <n v="46"/>
    <n v="2"/>
    <x v="1"/>
    <x v="5"/>
    <n v="4"/>
    <x v="0"/>
    <n v="4028"/>
    <s v="Upto 5k"/>
    <n v="7791"/>
    <n v="0"/>
    <s v="Y"/>
    <x v="0"/>
    <n v="20"/>
    <x v="2"/>
    <n v="1"/>
    <n v="80"/>
    <n v="0"/>
    <n v="8"/>
    <n v="2"/>
    <n v="3"/>
    <n v="0"/>
    <n v="5"/>
    <d v="2026-05-24T00:00:00"/>
    <x v="23"/>
    <s v="2026"/>
    <x v="4"/>
    <n v="5"/>
    <x v="855"/>
    <n v="0"/>
    <n v="0"/>
  </r>
  <r>
    <s v="RM530"/>
    <n v="38"/>
    <x v="2"/>
    <x v="1"/>
    <x v="0"/>
    <n v="827"/>
    <x v="0"/>
    <n v="1"/>
    <n v="4"/>
    <x v="0"/>
    <n v="1"/>
    <n v="724"/>
    <n v="2"/>
    <x v="1"/>
    <n v="33"/>
    <n v="4"/>
    <x v="1"/>
    <x v="6"/>
    <n v="4"/>
    <x v="0"/>
    <n v="7625"/>
    <s v="5k-10k"/>
    <n v="19383"/>
    <n v="0"/>
    <s v="Y"/>
    <x v="0"/>
    <n v="13"/>
    <x v="1"/>
    <n v="3"/>
    <n v="80"/>
    <n v="0"/>
    <n v="10"/>
    <n v="4"/>
    <n v="2"/>
    <n v="1"/>
    <n v="8"/>
    <d v="2026-05-25T00:00:00"/>
    <x v="14"/>
    <s v="2026"/>
    <x v="4"/>
    <n v="11"/>
    <x v="856"/>
    <n v="9"/>
    <n v="9"/>
  </r>
  <r>
    <s v="RM543"/>
    <n v="38"/>
    <x v="2"/>
    <x v="0"/>
    <x v="0"/>
    <n v="168"/>
    <x v="0"/>
    <n v="1"/>
    <n v="3"/>
    <x v="0"/>
    <n v="1"/>
    <n v="743"/>
    <n v="3"/>
    <x v="1"/>
    <n v="81"/>
    <n v="3"/>
    <x v="2"/>
    <x v="4"/>
    <n v="3"/>
    <x v="0"/>
    <n v="7861"/>
    <s v="5k-10k"/>
    <n v="15397"/>
    <n v="4"/>
    <s v="Y"/>
    <x v="1"/>
    <n v="14"/>
    <x v="1"/>
    <n v="4"/>
    <n v="80"/>
    <n v="0"/>
    <n v="10"/>
    <n v="4"/>
    <n v="4"/>
    <n v="0"/>
    <n v="0"/>
    <d v="2026-05-26T00:00:00"/>
    <x v="8"/>
    <s v="2026"/>
    <x v="4"/>
    <n v="1"/>
    <x v="857"/>
    <n v="1"/>
    <n v="0"/>
  </r>
  <r>
    <s v="RM560"/>
    <n v="38"/>
    <x v="2"/>
    <x v="1"/>
    <x v="0"/>
    <n v="268"/>
    <x v="0"/>
    <n v="2"/>
    <n v="5"/>
    <x v="1"/>
    <n v="1"/>
    <n v="773"/>
    <n v="4"/>
    <x v="0"/>
    <n v="92"/>
    <n v="3"/>
    <x v="0"/>
    <x v="2"/>
    <n v="3"/>
    <x v="2"/>
    <n v="3057"/>
    <s v="Upto 5k"/>
    <n v="20471"/>
    <n v="6"/>
    <s v="Y"/>
    <x v="1"/>
    <n v="13"/>
    <x v="1"/>
    <n v="2"/>
    <n v="80"/>
    <n v="1"/>
    <n v="6"/>
    <n v="0"/>
    <n v="1"/>
    <n v="0"/>
    <n v="1"/>
    <d v="2026-05-27T00:00:00"/>
    <x v="27"/>
    <s v="2026"/>
    <x v="4"/>
    <n v="18"/>
    <x v="858"/>
    <n v="3"/>
    <n v="1"/>
  </r>
  <r>
    <s v="RM579"/>
    <n v="38"/>
    <x v="2"/>
    <x v="0"/>
    <x v="1"/>
    <n v="240"/>
    <x v="0"/>
    <n v="2"/>
    <n v="4"/>
    <x v="0"/>
    <n v="1"/>
    <n v="803"/>
    <n v="1"/>
    <x v="1"/>
    <n v="75"/>
    <n v="4"/>
    <x v="1"/>
    <x v="4"/>
    <n v="1"/>
    <x v="0"/>
    <n v="5980"/>
    <s v="5k-10k"/>
    <n v="26085"/>
    <n v="6"/>
    <s v="Y"/>
    <x v="1"/>
    <n v="12"/>
    <x v="1"/>
    <n v="4"/>
    <n v="80"/>
    <n v="0"/>
    <n v="17"/>
    <n v="2"/>
    <n v="3"/>
    <n v="4"/>
    <n v="12"/>
    <d v="2026-05-28T00:00:00"/>
    <x v="16"/>
    <s v="2026"/>
    <x v="4"/>
    <n v="17"/>
    <x v="859"/>
    <n v="2"/>
    <n v="2"/>
  </r>
  <r>
    <s v="RM606"/>
    <n v="38"/>
    <x v="2"/>
    <x v="1"/>
    <x v="1"/>
    <n v="471"/>
    <x v="0"/>
    <n v="12"/>
    <n v="3"/>
    <x v="0"/>
    <n v="1"/>
    <n v="837"/>
    <n v="1"/>
    <x v="0"/>
    <n v="45"/>
    <n v="2"/>
    <x v="1"/>
    <x v="6"/>
    <n v="1"/>
    <x v="1"/>
    <n v="6288"/>
    <s v="5k-10k"/>
    <n v="4284"/>
    <n v="2"/>
    <s v="Y"/>
    <x v="0"/>
    <n v="15"/>
    <x v="1"/>
    <n v="3"/>
    <n v="80"/>
    <n v="1"/>
    <n v="13"/>
    <n v="3"/>
    <n v="2"/>
    <n v="1"/>
    <n v="2"/>
    <d v="2026-05-29T00:00:00"/>
    <x v="25"/>
    <s v="2026"/>
    <x v="4"/>
    <n v="1"/>
    <x v="313"/>
    <n v="0"/>
    <n v="0"/>
  </r>
  <r>
    <s v="RM643"/>
    <n v="38"/>
    <x v="2"/>
    <x v="1"/>
    <x v="0"/>
    <n v="395"/>
    <x v="1"/>
    <n v="9"/>
    <n v="3"/>
    <x v="2"/>
    <n v="1"/>
    <n v="893"/>
    <n v="2"/>
    <x v="0"/>
    <n v="98"/>
    <n v="2"/>
    <x v="0"/>
    <x v="1"/>
    <n v="2"/>
    <x v="2"/>
    <n v="2899"/>
    <s v="Upto 5k"/>
    <n v="12102"/>
    <n v="0"/>
    <s v="Y"/>
    <x v="0"/>
    <n v="19"/>
    <x v="1"/>
    <n v="4"/>
    <n v="80"/>
    <n v="1"/>
    <n v="3"/>
    <n v="3"/>
    <n v="3"/>
    <n v="1"/>
    <n v="2"/>
    <d v="2026-05-30T00:00:00"/>
    <x v="14"/>
    <s v="2026"/>
    <x v="4"/>
    <n v="11"/>
    <x v="860"/>
    <n v="0"/>
    <n v="0"/>
  </r>
  <r>
    <s v="RM682"/>
    <n v="38"/>
    <x v="2"/>
    <x v="1"/>
    <x v="0"/>
    <n v="1333"/>
    <x v="0"/>
    <n v="1"/>
    <n v="3"/>
    <x v="3"/>
    <n v="1"/>
    <n v="950"/>
    <n v="4"/>
    <x v="1"/>
    <n v="80"/>
    <n v="3"/>
    <x v="2"/>
    <x v="7"/>
    <n v="1"/>
    <x v="2"/>
    <n v="13582"/>
    <s v="10k-15k"/>
    <n v="16292"/>
    <n v="1"/>
    <s v="Y"/>
    <x v="0"/>
    <n v="13"/>
    <x v="1"/>
    <n v="2"/>
    <n v="80"/>
    <n v="1"/>
    <n v="15"/>
    <n v="3"/>
    <n v="3"/>
    <n v="5"/>
    <n v="11"/>
    <d v="2026-05-31T00:00:00"/>
    <x v="24"/>
    <s v="2026"/>
    <x v="4"/>
    <n v="1"/>
    <x v="861"/>
    <n v="0"/>
    <n v="0"/>
  </r>
  <r>
    <s v="RM704"/>
    <n v="38"/>
    <x v="2"/>
    <x v="0"/>
    <x v="2"/>
    <n v="152"/>
    <x v="1"/>
    <n v="10"/>
    <n v="3"/>
    <x v="3"/>
    <n v="1"/>
    <n v="983"/>
    <n v="3"/>
    <x v="1"/>
    <n v="85"/>
    <n v="3"/>
    <x v="1"/>
    <x v="5"/>
    <n v="4"/>
    <x v="0"/>
    <n v="5666"/>
    <s v="5k-10k"/>
    <n v="19899"/>
    <n v="1"/>
    <s v="Y"/>
    <x v="1"/>
    <n v="13"/>
    <x v="1"/>
    <n v="2"/>
    <n v="80"/>
    <n v="0"/>
    <n v="6"/>
    <n v="1"/>
    <n v="3"/>
    <n v="1"/>
    <n v="3"/>
    <d v="2026-06-01T00:00:00"/>
    <x v="31"/>
    <s v="2026"/>
    <x v="5"/>
    <n v="2"/>
    <x v="294"/>
    <n v="2"/>
    <n v="0"/>
  </r>
  <r>
    <s v="RM723"/>
    <n v="38"/>
    <x v="2"/>
    <x v="1"/>
    <x v="1"/>
    <n v="1391"/>
    <x v="0"/>
    <n v="10"/>
    <n v="1"/>
    <x v="1"/>
    <n v="1"/>
    <n v="1006"/>
    <n v="3"/>
    <x v="0"/>
    <n v="66"/>
    <n v="3"/>
    <x v="0"/>
    <x v="2"/>
    <n v="3"/>
    <x v="2"/>
    <n v="2684"/>
    <s v="Upto 5k"/>
    <n v="12127"/>
    <n v="0"/>
    <s v="Y"/>
    <x v="0"/>
    <n v="17"/>
    <x v="1"/>
    <n v="2"/>
    <n v="80"/>
    <n v="1"/>
    <n v="3"/>
    <n v="0"/>
    <n v="2"/>
    <n v="0"/>
    <n v="2"/>
    <d v="2026-06-02T00:00:00"/>
    <x v="5"/>
    <s v="2026"/>
    <x v="5"/>
    <n v="24"/>
    <x v="862"/>
    <n v="23"/>
    <n v="12"/>
  </r>
  <r>
    <s v="RM748"/>
    <n v="38"/>
    <x v="2"/>
    <x v="1"/>
    <x v="0"/>
    <n v="1035"/>
    <x v="1"/>
    <n v="3"/>
    <n v="4"/>
    <x v="0"/>
    <n v="1"/>
    <n v="1036"/>
    <n v="2"/>
    <x v="0"/>
    <n v="42"/>
    <n v="3"/>
    <x v="1"/>
    <x v="5"/>
    <n v="4"/>
    <x v="0"/>
    <n v="6861"/>
    <s v="5k-10k"/>
    <n v="4981"/>
    <n v="8"/>
    <s v="Y"/>
    <x v="1"/>
    <n v="12"/>
    <x v="1"/>
    <n v="3"/>
    <n v="80"/>
    <n v="0"/>
    <n v="19"/>
    <n v="1"/>
    <n v="3"/>
    <n v="0"/>
    <n v="0"/>
    <d v="2026-06-03T00:00:00"/>
    <x v="9"/>
    <s v="2026"/>
    <x v="5"/>
    <n v="32"/>
    <x v="863"/>
    <n v="12"/>
    <n v="12"/>
  </r>
  <r>
    <s v="RM766"/>
    <n v="38"/>
    <x v="2"/>
    <x v="1"/>
    <x v="1"/>
    <n v="1186"/>
    <x v="0"/>
    <n v="3"/>
    <n v="4"/>
    <x v="4"/>
    <n v="1"/>
    <n v="1060"/>
    <n v="3"/>
    <x v="0"/>
    <n v="44"/>
    <n v="3"/>
    <x v="0"/>
    <x v="2"/>
    <n v="3"/>
    <x v="2"/>
    <n v="2821"/>
    <s v="Upto 5k"/>
    <n v="2997"/>
    <n v="3"/>
    <s v="Y"/>
    <x v="0"/>
    <n v="16"/>
    <x v="1"/>
    <n v="1"/>
    <n v="80"/>
    <n v="1"/>
    <n v="8"/>
    <n v="2"/>
    <n v="3"/>
    <n v="2"/>
    <n v="2"/>
    <d v="2026-06-04T00:00:00"/>
    <x v="27"/>
    <s v="2026"/>
    <x v="5"/>
    <n v="19"/>
    <x v="864"/>
    <n v="4"/>
    <n v="2"/>
  </r>
  <r>
    <s v="RM785"/>
    <n v="38"/>
    <x v="2"/>
    <x v="1"/>
    <x v="0"/>
    <n v="330"/>
    <x v="0"/>
    <n v="17"/>
    <n v="1"/>
    <x v="0"/>
    <n v="1"/>
    <n v="1088"/>
    <n v="3"/>
    <x v="1"/>
    <n v="65"/>
    <n v="2"/>
    <x v="2"/>
    <x v="6"/>
    <n v="3"/>
    <x v="2"/>
    <n v="8823"/>
    <s v="5k-10k"/>
    <n v="24608"/>
    <n v="0"/>
    <s v="Y"/>
    <x v="0"/>
    <n v="18"/>
    <x v="1"/>
    <n v="1"/>
    <n v="80"/>
    <n v="1"/>
    <n v="20"/>
    <n v="4"/>
    <n v="2"/>
    <n v="1"/>
    <n v="9"/>
    <d v="2026-06-05T00:00:00"/>
    <x v="2"/>
    <s v="2026"/>
    <x v="5"/>
    <n v="1"/>
    <x v="865"/>
    <n v="1"/>
    <n v="0"/>
  </r>
  <r>
    <s v="RM808"/>
    <n v="38"/>
    <x v="2"/>
    <x v="1"/>
    <x v="0"/>
    <n v="770"/>
    <x v="1"/>
    <n v="10"/>
    <n v="4"/>
    <x v="2"/>
    <n v="1"/>
    <n v="1119"/>
    <n v="3"/>
    <x v="0"/>
    <n v="73"/>
    <n v="2"/>
    <x v="2"/>
    <x v="5"/>
    <n v="3"/>
    <x v="1"/>
    <n v="8740"/>
    <s v="5k-10k"/>
    <n v="5569"/>
    <n v="0"/>
    <s v="Y"/>
    <x v="1"/>
    <n v="14"/>
    <x v="1"/>
    <n v="2"/>
    <n v="80"/>
    <n v="2"/>
    <n v="9"/>
    <n v="2"/>
    <n v="3"/>
    <n v="2"/>
    <n v="7"/>
    <d v="2026-06-06T00:00:00"/>
    <x v="35"/>
    <s v="2026"/>
    <x v="5"/>
    <n v="7"/>
    <x v="866"/>
    <n v="7"/>
    <n v="5"/>
  </r>
  <r>
    <s v="RM812"/>
    <n v="38"/>
    <x v="2"/>
    <x v="1"/>
    <x v="0"/>
    <n v="130"/>
    <x v="1"/>
    <n v="2"/>
    <n v="2"/>
    <x v="2"/>
    <n v="1"/>
    <n v="1125"/>
    <n v="4"/>
    <x v="0"/>
    <n v="32"/>
    <n v="3"/>
    <x v="2"/>
    <x v="5"/>
    <n v="2"/>
    <x v="0"/>
    <n v="7351"/>
    <s v="5k-10k"/>
    <n v="20619"/>
    <n v="7"/>
    <s v="Y"/>
    <x v="0"/>
    <n v="16"/>
    <x v="1"/>
    <n v="3"/>
    <n v="80"/>
    <n v="0"/>
    <n v="10"/>
    <n v="2"/>
    <n v="3"/>
    <n v="0"/>
    <n v="0"/>
    <d v="2026-06-07T00:00:00"/>
    <x v="35"/>
    <s v="2026"/>
    <x v="5"/>
    <n v="31"/>
    <x v="867"/>
    <n v="1"/>
    <n v="0"/>
  </r>
  <r>
    <s v="RM827"/>
    <n v="38"/>
    <x v="2"/>
    <x v="1"/>
    <x v="0"/>
    <n v="433"/>
    <x v="3"/>
    <n v="1"/>
    <n v="3"/>
    <x v="5"/>
    <n v="1"/>
    <n v="1152"/>
    <n v="3"/>
    <x v="0"/>
    <n v="37"/>
    <n v="4"/>
    <x v="0"/>
    <x v="3"/>
    <n v="3"/>
    <x v="2"/>
    <n v="2844"/>
    <s v="Upto 5k"/>
    <n v="6004"/>
    <n v="1"/>
    <s v="Y"/>
    <x v="0"/>
    <n v="13"/>
    <x v="1"/>
    <n v="4"/>
    <n v="80"/>
    <n v="1"/>
    <n v="7"/>
    <n v="2"/>
    <n v="4"/>
    <n v="5"/>
    <n v="0"/>
    <d v="2026-06-08T00:00:00"/>
    <x v="13"/>
    <s v="2026"/>
    <x v="5"/>
    <n v="13"/>
    <x v="868"/>
    <n v="3"/>
    <n v="1"/>
  </r>
  <r>
    <s v="RM964"/>
    <n v="38"/>
    <x v="2"/>
    <x v="1"/>
    <x v="0"/>
    <n v="1009"/>
    <x v="1"/>
    <n v="2"/>
    <n v="2"/>
    <x v="0"/>
    <n v="1"/>
    <n v="1355"/>
    <n v="2"/>
    <x v="1"/>
    <n v="31"/>
    <n v="3"/>
    <x v="1"/>
    <x v="5"/>
    <n v="1"/>
    <x v="1"/>
    <n v="6893"/>
    <s v="5k-10k"/>
    <n v="19461"/>
    <n v="3"/>
    <s v="Y"/>
    <x v="0"/>
    <n v="15"/>
    <x v="1"/>
    <n v="4"/>
    <n v="80"/>
    <n v="1"/>
    <n v="11"/>
    <n v="3"/>
    <n v="3"/>
    <n v="1"/>
    <n v="7"/>
    <d v="2026-06-09T00:00:00"/>
    <x v="19"/>
    <s v="2026"/>
    <x v="5"/>
    <n v="11"/>
    <x v="869"/>
    <n v="2"/>
    <n v="0"/>
  </r>
  <r>
    <s v="RM983"/>
    <n v="38"/>
    <x v="2"/>
    <x v="1"/>
    <x v="1"/>
    <n v="693"/>
    <x v="0"/>
    <n v="7"/>
    <n v="3"/>
    <x v="0"/>
    <n v="1"/>
    <n v="1382"/>
    <n v="4"/>
    <x v="0"/>
    <n v="57"/>
    <n v="4"/>
    <x v="0"/>
    <x v="2"/>
    <n v="3"/>
    <x v="1"/>
    <n v="2610"/>
    <s v="Upto 5k"/>
    <n v="15748"/>
    <n v="1"/>
    <s v="Y"/>
    <x v="0"/>
    <n v="11"/>
    <x v="1"/>
    <n v="4"/>
    <n v="80"/>
    <n v="3"/>
    <n v="4"/>
    <n v="2"/>
    <n v="3"/>
    <n v="0"/>
    <n v="3"/>
    <d v="2026-06-10T00:00:00"/>
    <x v="10"/>
    <s v="2026"/>
    <x v="5"/>
    <n v="3"/>
    <x v="870"/>
    <n v="3"/>
    <n v="2"/>
  </r>
  <r>
    <s v="RM1108"/>
    <n v="38"/>
    <x v="2"/>
    <x v="1"/>
    <x v="1"/>
    <n v="888"/>
    <x v="3"/>
    <n v="10"/>
    <n v="4"/>
    <x v="5"/>
    <n v="1"/>
    <n v="1563"/>
    <n v="3"/>
    <x v="0"/>
    <n v="71"/>
    <n v="3"/>
    <x v="1"/>
    <x v="3"/>
    <n v="3"/>
    <x v="2"/>
    <n v="6077"/>
    <s v="5k-10k"/>
    <n v="14814"/>
    <n v="3"/>
    <s v="Y"/>
    <x v="0"/>
    <n v="11"/>
    <x v="1"/>
    <n v="3"/>
    <n v="80"/>
    <n v="0"/>
    <n v="10"/>
    <n v="2"/>
    <n v="3"/>
    <n v="1"/>
    <n v="2"/>
    <d v="2026-06-11T00:00:00"/>
    <x v="24"/>
    <s v="2026"/>
    <x v="5"/>
    <n v="7"/>
    <x v="871"/>
    <n v="3"/>
    <n v="1"/>
  </r>
  <r>
    <s v="RM1113"/>
    <n v="38"/>
    <x v="2"/>
    <x v="0"/>
    <x v="0"/>
    <n v="903"/>
    <x v="0"/>
    <n v="2"/>
    <n v="3"/>
    <x v="1"/>
    <n v="1"/>
    <n v="1573"/>
    <n v="3"/>
    <x v="0"/>
    <n v="81"/>
    <n v="3"/>
    <x v="1"/>
    <x v="4"/>
    <n v="2"/>
    <x v="2"/>
    <n v="4855"/>
    <s v="Upto 5k"/>
    <n v="7653"/>
    <n v="4"/>
    <s v="Y"/>
    <x v="0"/>
    <n v="11"/>
    <x v="1"/>
    <n v="1"/>
    <n v="80"/>
    <n v="2"/>
    <n v="7"/>
    <n v="2"/>
    <n v="3"/>
    <n v="1"/>
    <n v="4"/>
    <d v="2026-06-12T00:00:00"/>
    <x v="5"/>
    <s v="2026"/>
    <x v="5"/>
    <n v="1"/>
    <x v="872"/>
    <n v="0"/>
    <n v="0"/>
  </r>
  <r>
    <s v="RM1120"/>
    <n v="38"/>
    <x v="2"/>
    <x v="1"/>
    <x v="0"/>
    <n v="1245"/>
    <x v="1"/>
    <n v="14"/>
    <n v="3"/>
    <x v="0"/>
    <n v="1"/>
    <n v="1582"/>
    <n v="3"/>
    <x v="0"/>
    <n v="80"/>
    <n v="3"/>
    <x v="1"/>
    <x v="5"/>
    <n v="2"/>
    <x v="2"/>
    <n v="9924"/>
    <s v="5k-10k"/>
    <n v="12355"/>
    <n v="0"/>
    <s v="Y"/>
    <x v="0"/>
    <n v="11"/>
    <x v="1"/>
    <n v="4"/>
    <n v="80"/>
    <n v="1"/>
    <n v="10"/>
    <n v="3"/>
    <n v="3"/>
    <n v="7"/>
    <n v="7"/>
    <d v="2026-06-13T00:00:00"/>
    <x v="0"/>
    <s v="2026"/>
    <x v="5"/>
    <n v="27"/>
    <x v="873"/>
    <n v="22"/>
    <n v="8"/>
  </r>
  <r>
    <s v="RM1121"/>
    <n v="38"/>
    <x v="2"/>
    <x v="1"/>
    <x v="0"/>
    <n v="437"/>
    <x v="1"/>
    <n v="16"/>
    <n v="3"/>
    <x v="0"/>
    <n v="1"/>
    <n v="1583"/>
    <n v="2"/>
    <x v="1"/>
    <n v="90"/>
    <n v="3"/>
    <x v="1"/>
    <x v="5"/>
    <n v="2"/>
    <x v="0"/>
    <n v="4198"/>
    <s v="Upto 5k"/>
    <n v="16379"/>
    <n v="2"/>
    <s v="Y"/>
    <x v="0"/>
    <n v="12"/>
    <x v="1"/>
    <n v="2"/>
    <n v="80"/>
    <n v="0"/>
    <n v="8"/>
    <n v="5"/>
    <n v="4"/>
    <n v="1"/>
    <n v="2"/>
    <d v="2026-06-14T00:00:00"/>
    <x v="24"/>
    <s v="2026"/>
    <x v="5"/>
    <n v="5"/>
    <x v="874"/>
    <n v="4"/>
    <n v="4"/>
  </r>
  <r>
    <s v="RM1162"/>
    <n v="38"/>
    <x v="2"/>
    <x v="0"/>
    <x v="0"/>
    <n v="397"/>
    <x v="0"/>
    <n v="2"/>
    <n v="2"/>
    <x v="1"/>
    <n v="1"/>
    <n v="1638"/>
    <n v="4"/>
    <x v="1"/>
    <n v="54"/>
    <n v="2"/>
    <x v="2"/>
    <x v="4"/>
    <n v="3"/>
    <x v="2"/>
    <n v="7756"/>
    <s v="5k-10k"/>
    <n v="14199"/>
    <n v="3"/>
    <s v="Y"/>
    <x v="1"/>
    <n v="19"/>
    <x v="1"/>
    <n v="4"/>
    <n v="80"/>
    <n v="1"/>
    <n v="10"/>
    <n v="6"/>
    <n v="4"/>
    <n v="0"/>
    <n v="2"/>
    <d v="2026-06-15T00:00:00"/>
    <x v="31"/>
    <s v="2026"/>
    <x v="5"/>
    <n v="2"/>
    <x v="875"/>
    <n v="1"/>
    <n v="1"/>
  </r>
  <r>
    <s v="RM1188"/>
    <n v="38"/>
    <x v="2"/>
    <x v="1"/>
    <x v="1"/>
    <n v="1189"/>
    <x v="0"/>
    <n v="1"/>
    <n v="3"/>
    <x v="0"/>
    <n v="1"/>
    <n v="1668"/>
    <n v="4"/>
    <x v="0"/>
    <n v="90"/>
    <n v="3"/>
    <x v="1"/>
    <x v="2"/>
    <n v="4"/>
    <x v="2"/>
    <n v="4735"/>
    <s v="Upto 5k"/>
    <n v="9867"/>
    <n v="7"/>
    <s v="Y"/>
    <x v="0"/>
    <n v="15"/>
    <x v="1"/>
    <n v="4"/>
    <n v="80"/>
    <n v="2"/>
    <n v="19"/>
    <n v="4"/>
    <n v="4"/>
    <n v="2"/>
    <n v="9"/>
    <d v="2026-06-16T00:00:00"/>
    <x v="29"/>
    <s v="2026"/>
    <x v="5"/>
    <n v="3"/>
    <x v="876"/>
    <n v="2"/>
    <n v="2"/>
  </r>
  <r>
    <s v="RM1194"/>
    <n v="38"/>
    <x v="2"/>
    <x v="1"/>
    <x v="1"/>
    <n v="148"/>
    <x v="0"/>
    <n v="2"/>
    <n v="3"/>
    <x v="1"/>
    <n v="1"/>
    <n v="1675"/>
    <n v="4"/>
    <x v="1"/>
    <n v="42"/>
    <n v="2"/>
    <x v="0"/>
    <x v="0"/>
    <n v="2"/>
    <x v="0"/>
    <n v="2440"/>
    <s v="Upto 5k"/>
    <n v="23826"/>
    <n v="1"/>
    <s v="Y"/>
    <x v="0"/>
    <n v="22"/>
    <x v="2"/>
    <n v="2"/>
    <n v="80"/>
    <n v="0"/>
    <n v="4"/>
    <n v="3"/>
    <n v="3"/>
    <n v="3"/>
    <n v="3"/>
    <d v="2026-06-17T00:00:00"/>
    <x v="28"/>
    <s v="2026"/>
    <x v="5"/>
    <n v="23"/>
    <x v="877"/>
    <n v="8"/>
    <n v="1"/>
  </r>
  <r>
    <s v="RM1203"/>
    <n v="38"/>
    <x v="2"/>
    <x v="1"/>
    <x v="0"/>
    <n v="1495"/>
    <x v="0"/>
    <n v="4"/>
    <n v="2"/>
    <x v="1"/>
    <n v="1"/>
    <n v="1687"/>
    <n v="4"/>
    <x v="1"/>
    <n v="87"/>
    <n v="3"/>
    <x v="0"/>
    <x v="0"/>
    <n v="3"/>
    <x v="2"/>
    <n v="3306"/>
    <s v="Upto 5k"/>
    <n v="26176"/>
    <n v="7"/>
    <s v="Y"/>
    <x v="0"/>
    <n v="19"/>
    <x v="1"/>
    <n v="4"/>
    <n v="80"/>
    <n v="1"/>
    <n v="7"/>
    <n v="5"/>
    <n v="2"/>
    <n v="0"/>
    <n v="0"/>
    <d v="2026-06-18T00:00:00"/>
    <x v="4"/>
    <s v="2026"/>
    <x v="5"/>
    <n v="0"/>
    <x v="878"/>
    <n v="0"/>
    <n v="0"/>
  </r>
  <r>
    <s v="RM1257"/>
    <n v="38"/>
    <x v="2"/>
    <x v="1"/>
    <x v="1"/>
    <n v="594"/>
    <x v="0"/>
    <n v="2"/>
    <n v="2"/>
    <x v="1"/>
    <n v="1"/>
    <n v="1760"/>
    <n v="3"/>
    <x v="1"/>
    <n v="75"/>
    <n v="2"/>
    <x v="0"/>
    <x v="0"/>
    <n v="2"/>
    <x v="2"/>
    <n v="2468"/>
    <s v="Upto 5k"/>
    <n v="15963"/>
    <n v="4"/>
    <s v="Y"/>
    <x v="0"/>
    <n v="14"/>
    <x v="1"/>
    <n v="2"/>
    <n v="80"/>
    <n v="1"/>
    <n v="9"/>
    <n v="4"/>
    <n v="2"/>
    <n v="0"/>
    <n v="5"/>
    <d v="2026-06-19T00:00:00"/>
    <x v="16"/>
    <s v="2026"/>
    <x v="5"/>
    <n v="29"/>
    <x v="879"/>
    <n v="12"/>
    <n v="0"/>
  </r>
  <r>
    <s v="RM1262"/>
    <n v="38"/>
    <x v="2"/>
    <x v="1"/>
    <x v="0"/>
    <n v="833"/>
    <x v="0"/>
    <n v="18"/>
    <n v="3"/>
    <x v="1"/>
    <n v="1"/>
    <n v="1766"/>
    <n v="2"/>
    <x v="0"/>
    <n v="60"/>
    <n v="1"/>
    <x v="1"/>
    <x v="6"/>
    <n v="4"/>
    <x v="2"/>
    <n v="5811"/>
    <s v="5k-10k"/>
    <n v="24539"/>
    <n v="3"/>
    <s v="Y"/>
    <x v="1"/>
    <n v="16"/>
    <x v="1"/>
    <n v="3"/>
    <n v="80"/>
    <n v="1"/>
    <n v="15"/>
    <n v="2"/>
    <n v="3"/>
    <n v="1"/>
    <n v="0"/>
    <d v="2026-06-20T00:00:00"/>
    <x v="17"/>
    <s v="2026"/>
    <x v="5"/>
    <n v="33"/>
    <x v="880"/>
    <n v="17"/>
    <n v="15"/>
  </r>
  <r>
    <s v="RM1273"/>
    <n v="38"/>
    <x v="2"/>
    <x v="1"/>
    <x v="0"/>
    <n v="1153"/>
    <x v="0"/>
    <n v="6"/>
    <n v="2"/>
    <x v="4"/>
    <n v="1"/>
    <n v="1782"/>
    <n v="4"/>
    <x v="1"/>
    <n v="40"/>
    <n v="2"/>
    <x v="0"/>
    <x v="0"/>
    <n v="3"/>
    <x v="2"/>
    <n v="3702"/>
    <s v="Upto 5k"/>
    <n v="16376"/>
    <n v="1"/>
    <s v="Y"/>
    <x v="0"/>
    <n v="11"/>
    <x v="1"/>
    <n v="2"/>
    <n v="80"/>
    <n v="1"/>
    <n v="5"/>
    <n v="3"/>
    <n v="3"/>
    <n v="0"/>
    <n v="4"/>
    <d v="2026-06-21T00:00:00"/>
    <x v="24"/>
    <s v="2026"/>
    <x v="5"/>
    <n v="0"/>
    <x v="881"/>
    <n v="0"/>
    <n v="0"/>
  </r>
  <r>
    <s v="RM1290"/>
    <n v="38"/>
    <x v="2"/>
    <x v="1"/>
    <x v="2"/>
    <n v="1336"/>
    <x v="3"/>
    <n v="2"/>
    <n v="3"/>
    <x v="5"/>
    <n v="1"/>
    <n v="1805"/>
    <n v="1"/>
    <x v="0"/>
    <n v="100"/>
    <n v="3"/>
    <x v="0"/>
    <x v="3"/>
    <n v="2"/>
    <x v="1"/>
    <n v="2592"/>
    <s v="Upto 5k"/>
    <n v="7129"/>
    <n v="5"/>
    <s v="Y"/>
    <x v="0"/>
    <n v="13"/>
    <x v="1"/>
    <n v="4"/>
    <n v="80"/>
    <n v="3"/>
    <n v="13"/>
    <n v="3"/>
    <n v="3"/>
    <n v="3"/>
    <n v="8"/>
    <d v="2026-06-22T00:00:00"/>
    <x v="5"/>
    <s v="2026"/>
    <x v="5"/>
    <n v="12"/>
    <x v="882"/>
    <n v="4"/>
    <n v="2"/>
  </r>
  <r>
    <s v="RM1309"/>
    <n v="38"/>
    <x v="2"/>
    <x v="0"/>
    <x v="0"/>
    <n v="723"/>
    <x v="1"/>
    <n v="2"/>
    <n v="4"/>
    <x v="2"/>
    <n v="1"/>
    <n v="1835"/>
    <n v="2"/>
    <x v="1"/>
    <n v="77"/>
    <n v="1"/>
    <x v="1"/>
    <x v="1"/>
    <n v="4"/>
    <x v="2"/>
    <n v="5405"/>
    <s v="5k-10k"/>
    <n v="4244"/>
    <n v="2"/>
    <s v="Y"/>
    <x v="1"/>
    <n v="20"/>
    <x v="2"/>
    <n v="1"/>
    <n v="80"/>
    <n v="2"/>
    <n v="20"/>
    <n v="4"/>
    <n v="2"/>
    <n v="0"/>
    <n v="3"/>
    <d v="2026-06-23T00:00:00"/>
    <x v="14"/>
    <s v="2026"/>
    <x v="5"/>
    <n v="7"/>
    <x v="883"/>
    <n v="5"/>
    <n v="2"/>
  </r>
  <r>
    <s v="RM1374"/>
    <n v="38"/>
    <x v="2"/>
    <x v="0"/>
    <x v="1"/>
    <n v="1394"/>
    <x v="0"/>
    <n v="8"/>
    <n v="3"/>
    <x v="1"/>
    <n v="1"/>
    <n v="1937"/>
    <n v="4"/>
    <x v="1"/>
    <n v="58"/>
    <n v="2"/>
    <x v="1"/>
    <x v="2"/>
    <n v="2"/>
    <x v="1"/>
    <n v="2133"/>
    <s v="Upto 5k"/>
    <n v="18115"/>
    <n v="1"/>
    <s v="Y"/>
    <x v="1"/>
    <n v="16"/>
    <x v="1"/>
    <n v="3"/>
    <n v="80"/>
    <n v="1"/>
    <n v="20"/>
    <n v="3"/>
    <n v="3"/>
    <n v="0"/>
    <n v="7"/>
    <d v="2026-06-24T00:00:00"/>
    <x v="15"/>
    <s v="2026"/>
    <x v="5"/>
    <n v="0"/>
    <x v="884"/>
    <n v="0"/>
    <n v="0"/>
  </r>
  <r>
    <s v="RM1377"/>
    <n v="38"/>
    <x v="2"/>
    <x v="1"/>
    <x v="0"/>
    <n v="1206"/>
    <x v="0"/>
    <n v="9"/>
    <n v="2"/>
    <x v="0"/>
    <n v="1"/>
    <n v="1940"/>
    <n v="2"/>
    <x v="0"/>
    <n v="71"/>
    <n v="3"/>
    <x v="0"/>
    <x v="2"/>
    <n v="4"/>
    <x v="1"/>
    <n v="4771"/>
    <s v="Upto 5k"/>
    <n v="14293"/>
    <n v="2"/>
    <s v="Y"/>
    <x v="0"/>
    <n v="19"/>
    <x v="1"/>
    <n v="4"/>
    <n v="80"/>
    <n v="2"/>
    <n v="10"/>
    <n v="0"/>
    <n v="4"/>
    <n v="0"/>
    <n v="3"/>
    <d v="2026-06-25T00:00:00"/>
    <x v="2"/>
    <s v="2026"/>
    <x v="5"/>
    <n v="13"/>
    <x v="885"/>
    <n v="10"/>
    <n v="6"/>
  </r>
  <r>
    <s v="RM1392"/>
    <n v="38"/>
    <x v="2"/>
    <x v="1"/>
    <x v="0"/>
    <n v="1404"/>
    <x v="1"/>
    <n v="1"/>
    <n v="3"/>
    <x v="0"/>
    <n v="1"/>
    <n v="1961"/>
    <n v="1"/>
    <x v="0"/>
    <n v="59"/>
    <n v="2"/>
    <x v="0"/>
    <x v="1"/>
    <n v="1"/>
    <x v="0"/>
    <n v="2858"/>
    <s v="Upto 5k"/>
    <n v="11473"/>
    <n v="4"/>
    <s v="Y"/>
    <x v="0"/>
    <n v="14"/>
    <x v="1"/>
    <n v="1"/>
    <n v="80"/>
    <n v="0"/>
    <n v="20"/>
    <n v="3"/>
    <n v="2"/>
    <n v="0"/>
    <n v="0"/>
    <d v="2026-06-26T00:00:00"/>
    <x v="20"/>
    <s v="2026"/>
    <x v="5"/>
    <n v="9"/>
    <x v="886"/>
    <n v="3"/>
    <n v="2"/>
  </r>
  <r>
    <s v="RM1401"/>
    <n v="38"/>
    <x v="2"/>
    <x v="1"/>
    <x v="1"/>
    <n v="1444"/>
    <x v="3"/>
    <n v="1"/>
    <n v="4"/>
    <x v="4"/>
    <n v="1"/>
    <n v="1972"/>
    <n v="4"/>
    <x v="0"/>
    <n v="88"/>
    <n v="3"/>
    <x v="0"/>
    <x v="3"/>
    <n v="2"/>
    <x v="2"/>
    <n v="2991"/>
    <s v="Upto 5k"/>
    <n v="5224"/>
    <n v="0"/>
    <s v="Y"/>
    <x v="1"/>
    <n v="11"/>
    <x v="1"/>
    <n v="2"/>
    <n v="80"/>
    <n v="1"/>
    <n v="7"/>
    <n v="2"/>
    <n v="3"/>
    <n v="1"/>
    <n v="2"/>
    <d v="2026-06-27T00:00:00"/>
    <x v="38"/>
    <s v="2026"/>
    <x v="5"/>
    <n v="1"/>
    <x v="887"/>
    <n v="0"/>
    <n v="0"/>
  </r>
  <r>
    <s v="RM1417"/>
    <n v="38"/>
    <x v="2"/>
    <x v="1"/>
    <x v="0"/>
    <n v="1321"/>
    <x v="1"/>
    <n v="1"/>
    <n v="4"/>
    <x v="0"/>
    <n v="1"/>
    <n v="1995"/>
    <n v="4"/>
    <x v="0"/>
    <n v="86"/>
    <n v="3"/>
    <x v="1"/>
    <x v="5"/>
    <n v="2"/>
    <x v="2"/>
    <n v="4440"/>
    <s v="Upto 5k"/>
    <n v="7636"/>
    <n v="0"/>
    <s v="Y"/>
    <x v="0"/>
    <n v="15"/>
    <x v="1"/>
    <n v="1"/>
    <n v="80"/>
    <n v="2"/>
    <n v="16"/>
    <n v="3"/>
    <n v="3"/>
    <n v="5"/>
    <n v="8"/>
    <d v="2026-06-28T00:00:00"/>
    <x v="25"/>
    <s v="2026"/>
    <x v="5"/>
    <n v="1"/>
    <x v="888"/>
    <n v="1"/>
    <n v="1"/>
  </r>
  <r>
    <s v="RM1419"/>
    <n v="38"/>
    <x v="2"/>
    <x v="1"/>
    <x v="1"/>
    <n v="508"/>
    <x v="0"/>
    <n v="6"/>
    <n v="4"/>
    <x v="0"/>
    <n v="1"/>
    <n v="1997"/>
    <n v="1"/>
    <x v="0"/>
    <n v="72"/>
    <n v="2"/>
    <x v="1"/>
    <x v="4"/>
    <n v="3"/>
    <x v="2"/>
    <n v="5321"/>
    <s v="5k-10k"/>
    <n v="14284"/>
    <n v="2"/>
    <s v="Y"/>
    <x v="0"/>
    <n v="11"/>
    <x v="1"/>
    <n v="4"/>
    <n v="80"/>
    <n v="1"/>
    <n v="10"/>
    <n v="1"/>
    <n v="3"/>
    <n v="7"/>
    <n v="7"/>
    <d v="2026-06-29T00:00:00"/>
    <x v="40"/>
    <s v="2026"/>
    <x v="5"/>
    <n v="16"/>
    <x v="889"/>
    <n v="12"/>
    <n v="3"/>
  </r>
  <r>
    <s v="RM1431"/>
    <n v="38"/>
    <x v="2"/>
    <x v="1"/>
    <x v="0"/>
    <n v="201"/>
    <x v="0"/>
    <n v="10"/>
    <n v="3"/>
    <x v="1"/>
    <n v="1"/>
    <n v="2015"/>
    <n v="2"/>
    <x v="1"/>
    <n v="99"/>
    <n v="1"/>
    <x v="2"/>
    <x v="7"/>
    <n v="3"/>
    <x v="2"/>
    <n v="13206"/>
    <s v="10k-15k"/>
    <n v="3376"/>
    <n v="3"/>
    <s v="Y"/>
    <x v="0"/>
    <n v="12"/>
    <x v="1"/>
    <n v="1"/>
    <n v="80"/>
    <n v="1"/>
    <n v="20"/>
    <n v="3"/>
    <n v="3"/>
    <n v="1"/>
    <n v="11"/>
    <d v="2026-06-30T00:00:00"/>
    <x v="39"/>
    <s v="2026"/>
    <x v="5"/>
    <n v="7"/>
    <x v="890"/>
    <n v="1"/>
    <n v="0"/>
  </r>
  <r>
    <s v="RM1452"/>
    <n v="38"/>
    <x v="2"/>
    <x v="1"/>
    <x v="3"/>
    <n v="345"/>
    <x v="1"/>
    <n v="10"/>
    <n v="2"/>
    <x v="0"/>
    <n v="1"/>
    <n v="2041"/>
    <n v="1"/>
    <x v="1"/>
    <n v="100"/>
    <n v="3"/>
    <x v="1"/>
    <x v="5"/>
    <n v="4"/>
    <x v="2"/>
    <n v="5343"/>
    <s v="5k-10k"/>
    <n v="5982"/>
    <n v="1"/>
    <s v="Y"/>
    <x v="0"/>
    <n v="11"/>
    <x v="1"/>
    <n v="3"/>
    <n v="80"/>
    <n v="1"/>
    <n v="10"/>
    <n v="1"/>
    <n v="3"/>
    <n v="1"/>
    <n v="9"/>
    <d v="2026-07-01T00:00:00"/>
    <x v="14"/>
    <s v="2026"/>
    <x v="6"/>
    <n v="6"/>
    <x v="891"/>
    <n v="5"/>
    <n v="0"/>
  </r>
  <r>
    <s v="RM034"/>
    <n v="39"/>
    <x v="2"/>
    <x v="0"/>
    <x v="0"/>
    <n v="895"/>
    <x v="1"/>
    <n v="5"/>
    <n v="3"/>
    <x v="3"/>
    <n v="1"/>
    <n v="42"/>
    <n v="4"/>
    <x v="0"/>
    <n v="56"/>
    <n v="3"/>
    <x v="1"/>
    <x v="1"/>
    <n v="4"/>
    <x v="2"/>
    <n v="2086"/>
    <s v="Upto 5k"/>
    <n v="3335"/>
    <n v="3"/>
    <s v="Y"/>
    <x v="0"/>
    <n v="14"/>
    <x v="1"/>
    <n v="3"/>
    <n v="80"/>
    <n v="1"/>
    <n v="19"/>
    <n v="6"/>
    <n v="4"/>
    <n v="0"/>
    <n v="0"/>
    <d v="2026-07-02T00:00:00"/>
    <x v="35"/>
    <s v="2026"/>
    <x v="6"/>
    <n v="5"/>
    <x v="892"/>
    <n v="5"/>
    <n v="5"/>
  </r>
  <r>
    <s v="RM138"/>
    <n v="39"/>
    <x v="2"/>
    <x v="1"/>
    <x v="0"/>
    <n v="1329"/>
    <x v="1"/>
    <n v="4"/>
    <n v="4"/>
    <x v="0"/>
    <n v="1"/>
    <n v="182"/>
    <n v="4"/>
    <x v="1"/>
    <n v="47"/>
    <n v="2"/>
    <x v="1"/>
    <x v="5"/>
    <n v="3"/>
    <x v="2"/>
    <n v="5902"/>
    <s v="5k-10k"/>
    <n v="14590"/>
    <n v="4"/>
    <s v="Y"/>
    <x v="0"/>
    <n v="14"/>
    <x v="1"/>
    <n v="3"/>
    <n v="80"/>
    <n v="1"/>
    <n v="17"/>
    <n v="1"/>
    <n v="4"/>
    <n v="5"/>
    <n v="9"/>
    <d v="2026-07-03T00:00:00"/>
    <x v="11"/>
    <s v="2026"/>
    <x v="6"/>
    <n v="17"/>
    <x v="893"/>
    <n v="13"/>
    <n v="6"/>
  </r>
  <r>
    <s v="RM241"/>
    <n v="39"/>
    <x v="2"/>
    <x v="1"/>
    <x v="0"/>
    <n v="1431"/>
    <x v="0"/>
    <n v="1"/>
    <n v="4"/>
    <x v="1"/>
    <n v="1"/>
    <n v="332"/>
    <n v="3"/>
    <x v="1"/>
    <n v="96"/>
    <n v="3"/>
    <x v="0"/>
    <x v="0"/>
    <n v="3"/>
    <x v="1"/>
    <n v="2232"/>
    <s v="Upto 5k"/>
    <n v="15417"/>
    <n v="7"/>
    <s v="Y"/>
    <x v="0"/>
    <n v="14"/>
    <x v="1"/>
    <n v="3"/>
    <n v="80"/>
    <n v="3"/>
    <n v="7"/>
    <n v="1"/>
    <n v="3"/>
    <n v="1"/>
    <n v="2"/>
    <d v="2026-07-04T00:00:00"/>
    <x v="7"/>
    <s v="2026"/>
    <x v="6"/>
    <n v="0"/>
    <x v="894"/>
    <n v="0"/>
    <n v="0"/>
  </r>
  <r>
    <s v="RM252"/>
    <n v="39"/>
    <x v="2"/>
    <x v="1"/>
    <x v="1"/>
    <n v="505"/>
    <x v="0"/>
    <n v="2"/>
    <n v="4"/>
    <x v="3"/>
    <n v="1"/>
    <n v="343"/>
    <n v="3"/>
    <x v="1"/>
    <n v="64"/>
    <n v="3"/>
    <x v="2"/>
    <x v="6"/>
    <n v="3"/>
    <x v="0"/>
    <n v="10938"/>
    <s v="10k-15k"/>
    <n v="6420"/>
    <n v="0"/>
    <s v="Y"/>
    <x v="0"/>
    <n v="25"/>
    <x v="2"/>
    <n v="4"/>
    <n v="80"/>
    <n v="0"/>
    <n v="20"/>
    <n v="1"/>
    <n v="3"/>
    <n v="11"/>
    <m/>
    <d v="2026-07-05T00:00:00"/>
    <x v="37"/>
    <s v="2026"/>
    <x v="6"/>
    <n v="11"/>
    <x v="895"/>
    <n v="3"/>
    <n v="0"/>
  </r>
  <r>
    <s v="RM305"/>
    <n v="39"/>
    <x v="2"/>
    <x v="1"/>
    <x v="0"/>
    <n v="1132"/>
    <x v="0"/>
    <n v="1"/>
    <n v="3"/>
    <x v="1"/>
    <n v="1"/>
    <n v="417"/>
    <n v="3"/>
    <x v="0"/>
    <n v="48"/>
    <n v="4"/>
    <x v="2"/>
    <x v="6"/>
    <n v="4"/>
    <x v="1"/>
    <n v="9613"/>
    <s v="5k-10k"/>
    <n v="10942"/>
    <n v="0"/>
    <s v="Y"/>
    <x v="0"/>
    <n v="17"/>
    <x v="1"/>
    <n v="1"/>
    <n v="80"/>
    <n v="3"/>
    <n v="19"/>
    <n v="5"/>
    <n v="2"/>
    <n v="3"/>
    <n v="7"/>
    <d v="2026-07-06T00:00:00"/>
    <x v="1"/>
    <s v="2026"/>
    <x v="6"/>
    <n v="1"/>
    <x v="896"/>
    <n v="0"/>
    <n v="0"/>
  </r>
  <r>
    <s v="RM315"/>
    <n v="39"/>
    <x v="2"/>
    <x v="1"/>
    <x v="0"/>
    <n v="117"/>
    <x v="0"/>
    <n v="10"/>
    <n v="1"/>
    <x v="1"/>
    <n v="1"/>
    <n v="429"/>
    <n v="3"/>
    <x v="0"/>
    <n v="99"/>
    <n v="3"/>
    <x v="3"/>
    <x v="8"/>
    <n v="1"/>
    <x v="2"/>
    <n v="17068"/>
    <s v="15k+"/>
    <n v="5355"/>
    <n v="1"/>
    <s v="Y"/>
    <x v="1"/>
    <n v="14"/>
    <x v="1"/>
    <n v="4"/>
    <n v="80"/>
    <n v="0"/>
    <n v="21"/>
    <n v="3"/>
    <n v="3"/>
    <n v="11"/>
    <n v="10"/>
    <d v="2026-07-07T00:00:00"/>
    <x v="26"/>
    <s v="2026"/>
    <x v="6"/>
    <n v="13"/>
    <x v="897"/>
    <n v="1"/>
    <n v="0"/>
  </r>
  <r>
    <s v="RM327"/>
    <n v="39"/>
    <x v="2"/>
    <x v="1"/>
    <x v="1"/>
    <n v="672"/>
    <x v="0"/>
    <n v="7"/>
    <n v="2"/>
    <x v="1"/>
    <n v="1"/>
    <n v="444"/>
    <n v="3"/>
    <x v="0"/>
    <n v="54"/>
    <n v="2"/>
    <x v="4"/>
    <x v="8"/>
    <n v="4"/>
    <x v="2"/>
    <n v="19272"/>
    <s v="15k+"/>
    <n v="21141"/>
    <n v="1"/>
    <s v="Y"/>
    <x v="0"/>
    <n v="15"/>
    <x v="1"/>
    <n v="1"/>
    <n v="80"/>
    <n v="1"/>
    <n v="21"/>
    <n v="2"/>
    <n v="3"/>
    <n v="13"/>
    <n v="3"/>
    <d v="2026-07-08T00:00:00"/>
    <x v="27"/>
    <s v="2026"/>
    <x v="6"/>
    <n v="24"/>
    <x v="898"/>
    <n v="17"/>
    <n v="9"/>
  </r>
  <r>
    <s v="RM328"/>
    <n v="39"/>
    <x v="2"/>
    <x v="0"/>
    <x v="0"/>
    <n v="1162"/>
    <x v="1"/>
    <n v="3"/>
    <n v="2"/>
    <x v="1"/>
    <n v="1"/>
    <n v="445"/>
    <n v="4"/>
    <x v="1"/>
    <n v="41"/>
    <n v="3"/>
    <x v="1"/>
    <x v="5"/>
    <n v="3"/>
    <x v="2"/>
    <n v="5238"/>
    <s v="5k-10k"/>
    <n v="17778"/>
    <n v="4"/>
    <s v="Y"/>
    <x v="1"/>
    <n v="18"/>
    <x v="1"/>
    <n v="1"/>
    <n v="80"/>
    <n v="0"/>
    <n v="12"/>
    <n v="3"/>
    <n v="2"/>
    <n v="0"/>
    <n v="0"/>
    <d v="2026-07-09T00:00:00"/>
    <x v="40"/>
    <s v="2026"/>
    <x v="6"/>
    <n v="22"/>
    <x v="899"/>
    <n v="17"/>
    <n v="13"/>
  </r>
  <r>
    <s v="RM401"/>
    <n v="39"/>
    <x v="2"/>
    <x v="1"/>
    <x v="1"/>
    <n v="1218"/>
    <x v="0"/>
    <n v="1"/>
    <n v="1"/>
    <x v="0"/>
    <n v="1"/>
    <n v="531"/>
    <n v="2"/>
    <x v="0"/>
    <n v="52"/>
    <n v="3"/>
    <x v="4"/>
    <x v="8"/>
    <n v="3"/>
    <x v="1"/>
    <n v="19197"/>
    <s v="15k+"/>
    <n v="8213"/>
    <n v="1"/>
    <s v="Y"/>
    <x v="1"/>
    <n v="14"/>
    <x v="1"/>
    <n v="3"/>
    <n v="80"/>
    <n v="1"/>
    <n v="21"/>
    <n v="3"/>
    <n v="3"/>
    <n v="1"/>
    <n v="6"/>
    <d v="2026-07-10T00:00:00"/>
    <x v="13"/>
    <s v="2026"/>
    <x v="6"/>
    <n v="3"/>
    <x v="900"/>
    <n v="3"/>
    <n v="0"/>
  </r>
  <r>
    <s v="RM450"/>
    <n v="39"/>
    <x v="2"/>
    <x v="1"/>
    <x v="1"/>
    <n v="443"/>
    <x v="0"/>
    <n v="8"/>
    <n v="1"/>
    <x v="0"/>
    <n v="1"/>
    <n v="602"/>
    <n v="3"/>
    <x v="1"/>
    <n v="48"/>
    <n v="3"/>
    <x v="0"/>
    <x v="0"/>
    <n v="3"/>
    <x v="2"/>
    <n v="3755"/>
    <s v="Upto 5k"/>
    <n v="17872"/>
    <n v="1"/>
    <s v="Y"/>
    <x v="0"/>
    <n v="11"/>
    <x v="1"/>
    <n v="1"/>
    <n v="80"/>
    <n v="1"/>
    <n v="8"/>
    <n v="3"/>
    <n v="3"/>
    <n v="0"/>
    <n v="7"/>
    <d v="2026-07-11T00:00:00"/>
    <x v="13"/>
    <s v="2026"/>
    <x v="6"/>
    <n v="8"/>
    <x v="901"/>
    <n v="6"/>
    <n v="6"/>
  </r>
  <r>
    <s v="RM527"/>
    <n v="39"/>
    <x v="2"/>
    <x v="1"/>
    <x v="0"/>
    <n v="408"/>
    <x v="0"/>
    <n v="2"/>
    <n v="4"/>
    <x v="3"/>
    <n v="1"/>
    <n v="721"/>
    <n v="4"/>
    <x v="1"/>
    <n v="80"/>
    <n v="2"/>
    <x v="1"/>
    <x v="6"/>
    <n v="3"/>
    <x v="0"/>
    <n v="4553"/>
    <s v="Upto 5k"/>
    <n v="20978"/>
    <n v="1"/>
    <s v="Y"/>
    <x v="0"/>
    <n v="11"/>
    <x v="1"/>
    <n v="1"/>
    <n v="80"/>
    <n v="0"/>
    <n v="20"/>
    <n v="4"/>
    <n v="3"/>
    <n v="11"/>
    <n v="10"/>
    <d v="2026-07-12T00:00:00"/>
    <x v="7"/>
    <s v="2026"/>
    <x v="6"/>
    <n v="0"/>
    <x v="902"/>
    <n v="0"/>
    <n v="0"/>
  </r>
  <r>
    <s v="RM552"/>
    <n v="39"/>
    <x v="2"/>
    <x v="1"/>
    <x v="0"/>
    <n v="141"/>
    <x v="3"/>
    <n v="3"/>
    <n v="3"/>
    <x v="5"/>
    <n v="1"/>
    <n v="760"/>
    <n v="3"/>
    <x v="1"/>
    <n v="44"/>
    <n v="4"/>
    <x v="1"/>
    <x v="3"/>
    <n v="2"/>
    <x v="2"/>
    <n v="6389"/>
    <s v="5k-10k"/>
    <n v="18767"/>
    <n v="9"/>
    <s v="Y"/>
    <x v="0"/>
    <n v="15"/>
    <x v="1"/>
    <n v="3"/>
    <n v="80"/>
    <n v="1"/>
    <n v="12"/>
    <n v="3"/>
    <n v="1"/>
    <n v="3"/>
    <n v="6"/>
    <d v="2026-07-13T00:00:00"/>
    <x v="37"/>
    <s v="2026"/>
    <x v="6"/>
    <n v="5"/>
    <x v="903"/>
    <n v="3"/>
    <n v="3"/>
  </r>
  <r>
    <s v="RM655"/>
    <n v="39"/>
    <x v="2"/>
    <x v="1"/>
    <x v="0"/>
    <n v="1383"/>
    <x v="3"/>
    <n v="2"/>
    <n v="3"/>
    <x v="0"/>
    <n v="1"/>
    <n v="909"/>
    <n v="4"/>
    <x v="1"/>
    <n v="42"/>
    <n v="2"/>
    <x v="1"/>
    <x v="3"/>
    <n v="4"/>
    <x v="2"/>
    <n v="5204"/>
    <s v="5k-10k"/>
    <n v="7790"/>
    <n v="8"/>
    <s v="Y"/>
    <x v="0"/>
    <n v="11"/>
    <x v="1"/>
    <n v="3"/>
    <n v="80"/>
    <n v="2"/>
    <n v="13"/>
    <n v="2"/>
    <n v="3"/>
    <n v="0"/>
    <n v="4"/>
    <d v="2026-07-14T00:00:00"/>
    <x v="1"/>
    <s v="2026"/>
    <x v="6"/>
    <n v="18"/>
    <x v="904"/>
    <n v="3"/>
    <n v="0"/>
  </r>
  <r>
    <s v="RM670"/>
    <n v="39"/>
    <x v="2"/>
    <x v="0"/>
    <x v="0"/>
    <n v="1122"/>
    <x v="0"/>
    <n v="6"/>
    <n v="3"/>
    <x v="1"/>
    <n v="1"/>
    <n v="932"/>
    <n v="4"/>
    <x v="0"/>
    <n v="70"/>
    <n v="3"/>
    <x v="0"/>
    <x v="0"/>
    <n v="1"/>
    <x v="2"/>
    <n v="2404"/>
    <s v="Upto 5k"/>
    <n v="4303"/>
    <n v="7"/>
    <s v="Y"/>
    <x v="1"/>
    <n v="21"/>
    <x v="2"/>
    <n v="4"/>
    <n v="80"/>
    <n v="0"/>
    <n v="8"/>
    <n v="2"/>
    <n v="1"/>
    <n v="2"/>
    <n v="2"/>
    <d v="2026-07-15T00:00:00"/>
    <x v="28"/>
    <s v="2026"/>
    <x v="6"/>
    <n v="12"/>
    <x v="905"/>
    <n v="1"/>
    <n v="1"/>
  </r>
  <r>
    <s v="RM706"/>
    <n v="39"/>
    <x v="2"/>
    <x v="1"/>
    <x v="0"/>
    <n v="903"/>
    <x v="1"/>
    <n v="2"/>
    <n v="5"/>
    <x v="0"/>
    <n v="1"/>
    <n v="985"/>
    <n v="1"/>
    <x v="0"/>
    <n v="41"/>
    <n v="4"/>
    <x v="2"/>
    <x v="5"/>
    <n v="3"/>
    <x v="0"/>
    <n v="7880"/>
    <s v="5k-10k"/>
    <n v="2560"/>
    <n v="0"/>
    <s v="Y"/>
    <x v="0"/>
    <n v="18"/>
    <x v="1"/>
    <n v="4"/>
    <n v="80"/>
    <n v="0"/>
    <n v="9"/>
    <n v="3"/>
    <n v="3"/>
    <n v="0"/>
    <n v="7"/>
    <d v="2026-07-16T00:00:00"/>
    <x v="24"/>
    <s v="2026"/>
    <x v="6"/>
    <n v="1"/>
    <x v="906"/>
    <n v="0"/>
    <n v="0"/>
  </r>
  <r>
    <s v="RM739"/>
    <n v="39"/>
    <x v="2"/>
    <x v="1"/>
    <x v="0"/>
    <n v="466"/>
    <x v="0"/>
    <n v="1"/>
    <n v="1"/>
    <x v="0"/>
    <n v="1"/>
    <n v="1026"/>
    <n v="4"/>
    <x v="1"/>
    <n v="65"/>
    <n v="2"/>
    <x v="3"/>
    <x v="4"/>
    <n v="4"/>
    <x v="2"/>
    <n v="12742"/>
    <s v="10k-15k"/>
    <n v="7060"/>
    <n v="1"/>
    <s v="Y"/>
    <x v="0"/>
    <n v="16"/>
    <x v="1"/>
    <n v="3"/>
    <n v="80"/>
    <n v="1"/>
    <n v="21"/>
    <n v="3"/>
    <n v="3"/>
    <n v="11"/>
    <n v="8"/>
    <d v="2026-07-17T00:00:00"/>
    <x v="21"/>
    <s v="2026"/>
    <x v="6"/>
    <n v="9"/>
    <x v="907"/>
    <n v="2"/>
    <n v="2"/>
  </r>
  <r>
    <s v="RM754"/>
    <n v="39"/>
    <x v="2"/>
    <x v="0"/>
    <x v="1"/>
    <n v="945"/>
    <x v="0"/>
    <n v="22"/>
    <n v="3"/>
    <x v="1"/>
    <n v="1"/>
    <n v="1043"/>
    <n v="4"/>
    <x v="1"/>
    <n v="82"/>
    <n v="3"/>
    <x v="2"/>
    <x v="4"/>
    <n v="1"/>
    <x v="0"/>
    <n v="10880"/>
    <s v="10k-15k"/>
    <n v="5083"/>
    <n v="1"/>
    <s v="Y"/>
    <x v="1"/>
    <n v="13"/>
    <x v="1"/>
    <n v="3"/>
    <n v="80"/>
    <n v="0"/>
    <n v="21"/>
    <n v="2"/>
    <n v="3"/>
    <n v="2"/>
    <n v="8"/>
    <d v="2026-07-18T00:00:00"/>
    <x v="21"/>
    <s v="2026"/>
    <x v="6"/>
    <n v="3"/>
    <x v="908"/>
    <n v="3"/>
    <n v="1"/>
  </r>
  <r>
    <s v="RM814"/>
    <n v="39"/>
    <x v="2"/>
    <x v="0"/>
    <x v="1"/>
    <n v="203"/>
    <x v="0"/>
    <n v="2"/>
    <n v="3"/>
    <x v="0"/>
    <n v="1"/>
    <n v="1127"/>
    <n v="1"/>
    <x v="0"/>
    <n v="84"/>
    <n v="3"/>
    <x v="3"/>
    <x v="6"/>
    <n v="4"/>
    <x v="1"/>
    <n v="12169"/>
    <s v="10k-15k"/>
    <n v="13547"/>
    <n v="7"/>
    <s v="Y"/>
    <x v="0"/>
    <n v="11"/>
    <x v="1"/>
    <n v="4"/>
    <n v="80"/>
    <n v="3"/>
    <n v="21"/>
    <n v="4"/>
    <n v="3"/>
    <n v="11"/>
    <n v="5"/>
    <d v="2026-07-19T00:00:00"/>
    <x v="26"/>
    <s v="2026"/>
    <x v="6"/>
    <n v="6"/>
    <x v="909"/>
    <n v="6"/>
    <n v="0"/>
  </r>
  <r>
    <s v="RM817"/>
    <n v="39"/>
    <x v="2"/>
    <x v="1"/>
    <x v="2"/>
    <n v="439"/>
    <x v="0"/>
    <n v="9"/>
    <n v="3"/>
    <x v="0"/>
    <n v="1"/>
    <n v="1132"/>
    <n v="3"/>
    <x v="0"/>
    <n v="70"/>
    <n v="3"/>
    <x v="1"/>
    <x v="0"/>
    <n v="2"/>
    <x v="0"/>
    <n v="6782"/>
    <s v="5k-10k"/>
    <n v="8770"/>
    <n v="9"/>
    <s v="Y"/>
    <x v="0"/>
    <n v="15"/>
    <x v="1"/>
    <n v="3"/>
    <n v="80"/>
    <n v="0"/>
    <n v="9"/>
    <n v="2"/>
    <n v="2"/>
    <n v="0"/>
    <n v="3"/>
    <d v="2026-07-20T00:00:00"/>
    <x v="11"/>
    <s v="2026"/>
    <x v="6"/>
    <n v="1"/>
    <x v="910"/>
    <n v="0"/>
    <n v="0"/>
  </r>
  <r>
    <s v="RM938"/>
    <n v="39"/>
    <x v="2"/>
    <x v="0"/>
    <x v="0"/>
    <n v="412"/>
    <x v="0"/>
    <n v="13"/>
    <n v="4"/>
    <x v="1"/>
    <n v="1"/>
    <n v="1307"/>
    <n v="3"/>
    <x v="1"/>
    <n v="94"/>
    <n v="2"/>
    <x v="3"/>
    <x v="8"/>
    <n v="2"/>
    <x v="1"/>
    <n v="17123"/>
    <s v="15k+"/>
    <n v="17334"/>
    <n v="6"/>
    <s v="Y"/>
    <x v="1"/>
    <n v="13"/>
    <x v="1"/>
    <n v="4"/>
    <n v="80"/>
    <n v="2"/>
    <n v="21"/>
    <n v="4"/>
    <n v="3"/>
    <n v="15"/>
    <n v="2"/>
    <d v="2026-07-21T00:00:00"/>
    <x v="19"/>
    <s v="2026"/>
    <x v="6"/>
    <n v="4"/>
    <x v="911"/>
    <n v="1"/>
    <n v="0"/>
  </r>
  <r>
    <s v="RM941"/>
    <n v="39"/>
    <x v="2"/>
    <x v="0"/>
    <x v="0"/>
    <n v="360"/>
    <x v="0"/>
    <n v="23"/>
    <n v="3"/>
    <x v="1"/>
    <n v="1"/>
    <n v="1310"/>
    <n v="3"/>
    <x v="0"/>
    <n v="93"/>
    <n v="3"/>
    <x v="0"/>
    <x v="2"/>
    <n v="1"/>
    <x v="0"/>
    <n v="3904"/>
    <s v="Upto 5k"/>
    <n v="22154"/>
    <n v="0"/>
    <s v="Y"/>
    <x v="0"/>
    <n v="13"/>
    <x v="1"/>
    <n v="1"/>
    <n v="80"/>
    <n v="0"/>
    <n v="6"/>
    <n v="2"/>
    <n v="3"/>
    <n v="0"/>
    <n v="3"/>
    <d v="2026-07-22T00:00:00"/>
    <x v="12"/>
    <s v="2026"/>
    <x v="6"/>
    <n v="2"/>
    <x v="912"/>
    <n v="2"/>
    <n v="0"/>
  </r>
  <r>
    <s v="RM950"/>
    <n v="39"/>
    <x v="2"/>
    <x v="1"/>
    <x v="0"/>
    <n v="524"/>
    <x v="0"/>
    <n v="18"/>
    <n v="2"/>
    <x v="0"/>
    <n v="1"/>
    <n v="1322"/>
    <n v="1"/>
    <x v="0"/>
    <n v="32"/>
    <n v="3"/>
    <x v="1"/>
    <x v="4"/>
    <n v="3"/>
    <x v="0"/>
    <n v="4534"/>
    <s v="Upto 5k"/>
    <n v="13352"/>
    <n v="0"/>
    <s v="Y"/>
    <x v="0"/>
    <n v="11"/>
    <x v="1"/>
    <n v="1"/>
    <n v="80"/>
    <n v="0"/>
    <n v="9"/>
    <n v="6"/>
    <n v="3"/>
    <n v="1"/>
    <n v="7"/>
    <d v="2026-07-23T00:00:00"/>
    <x v="21"/>
    <s v="2026"/>
    <x v="6"/>
    <n v="3"/>
    <x v="913"/>
    <n v="0"/>
    <n v="0"/>
  </r>
  <r>
    <s v="RM987"/>
    <n v="39"/>
    <x v="2"/>
    <x v="1"/>
    <x v="0"/>
    <n v="1498"/>
    <x v="1"/>
    <n v="21"/>
    <n v="4"/>
    <x v="0"/>
    <n v="1"/>
    <n v="1390"/>
    <n v="1"/>
    <x v="0"/>
    <n v="44"/>
    <n v="2"/>
    <x v="1"/>
    <x v="5"/>
    <n v="4"/>
    <x v="2"/>
    <n v="6120"/>
    <s v="5k-10k"/>
    <n v="3567"/>
    <n v="3"/>
    <s v="Y"/>
    <x v="1"/>
    <n v="12"/>
    <x v="1"/>
    <n v="4"/>
    <n v="80"/>
    <n v="2"/>
    <n v="8"/>
    <n v="2"/>
    <n v="4"/>
    <n v="1"/>
    <n v="4"/>
    <d v="2026-07-24T00:00:00"/>
    <x v="23"/>
    <s v="2026"/>
    <x v="6"/>
    <n v="15"/>
    <x v="914"/>
    <n v="12"/>
    <n v="1"/>
  </r>
  <r>
    <s v="RM993"/>
    <n v="39"/>
    <x v="2"/>
    <x v="1"/>
    <x v="2"/>
    <n v="1485"/>
    <x v="0"/>
    <n v="25"/>
    <n v="2"/>
    <x v="0"/>
    <n v="1"/>
    <n v="1397"/>
    <n v="3"/>
    <x v="0"/>
    <n v="71"/>
    <n v="3"/>
    <x v="2"/>
    <x v="6"/>
    <n v="3"/>
    <x v="2"/>
    <n v="10920"/>
    <s v="10k-15k"/>
    <n v="3449"/>
    <n v="3"/>
    <s v="Y"/>
    <x v="0"/>
    <n v="21"/>
    <x v="2"/>
    <n v="2"/>
    <n v="80"/>
    <n v="1"/>
    <n v="13"/>
    <n v="2"/>
    <n v="3"/>
    <n v="0"/>
    <n v="5"/>
    <d v="2026-07-25T00:00:00"/>
    <x v="41"/>
    <s v="2026"/>
    <x v="6"/>
    <n v="7"/>
    <x v="915"/>
    <n v="5"/>
    <n v="4"/>
  </r>
  <r>
    <s v="RM1033"/>
    <n v="39"/>
    <x v="2"/>
    <x v="0"/>
    <x v="2"/>
    <n v="592"/>
    <x v="0"/>
    <n v="2"/>
    <n v="3"/>
    <x v="0"/>
    <n v="1"/>
    <n v="1458"/>
    <n v="1"/>
    <x v="1"/>
    <n v="54"/>
    <n v="2"/>
    <x v="0"/>
    <x v="0"/>
    <n v="1"/>
    <x v="0"/>
    <n v="3646"/>
    <s v="Upto 5k"/>
    <n v="17181"/>
    <n v="2"/>
    <s v="Y"/>
    <x v="1"/>
    <n v="23"/>
    <x v="2"/>
    <n v="2"/>
    <n v="80"/>
    <n v="0"/>
    <n v="11"/>
    <n v="2"/>
    <n v="4"/>
    <n v="0"/>
    <n v="0"/>
    <d v="2026-07-26T00:00:00"/>
    <x v="39"/>
    <s v="2026"/>
    <x v="6"/>
    <n v="24"/>
    <x v="916"/>
    <n v="5"/>
    <n v="4"/>
  </r>
  <r>
    <s v="RM1080"/>
    <n v="39"/>
    <x v="2"/>
    <x v="1"/>
    <x v="0"/>
    <n v="1089"/>
    <x v="0"/>
    <n v="6"/>
    <n v="3"/>
    <x v="0"/>
    <n v="1"/>
    <n v="1525"/>
    <n v="2"/>
    <x v="1"/>
    <n v="32"/>
    <n v="3"/>
    <x v="2"/>
    <x v="4"/>
    <n v="2"/>
    <x v="0"/>
    <n v="8376"/>
    <s v="5k-10k"/>
    <n v="9150"/>
    <n v="4"/>
    <s v="Y"/>
    <x v="0"/>
    <n v="18"/>
    <x v="1"/>
    <n v="4"/>
    <n v="80"/>
    <n v="0"/>
    <n v="9"/>
    <n v="3"/>
    <n v="3"/>
    <n v="2"/>
    <n v="2"/>
    <d v="2026-07-27T00:00:00"/>
    <x v="9"/>
    <s v="2026"/>
    <x v="6"/>
    <n v="1"/>
    <x v="917"/>
    <n v="1"/>
    <n v="1"/>
  </r>
  <r>
    <s v="RM1125"/>
    <n v="39"/>
    <x v="2"/>
    <x v="1"/>
    <x v="0"/>
    <n v="1462"/>
    <x v="1"/>
    <n v="6"/>
    <n v="3"/>
    <x v="1"/>
    <n v="1"/>
    <n v="1588"/>
    <n v="4"/>
    <x v="0"/>
    <n v="38"/>
    <n v="4"/>
    <x v="2"/>
    <x v="5"/>
    <n v="3"/>
    <x v="2"/>
    <n v="8237"/>
    <s v="5k-10k"/>
    <n v="4658"/>
    <n v="2"/>
    <s v="Y"/>
    <x v="0"/>
    <n v="11"/>
    <x v="1"/>
    <n v="1"/>
    <n v="80"/>
    <n v="1"/>
    <n v="11"/>
    <n v="3"/>
    <n v="3"/>
    <n v="7"/>
    <n v="6"/>
    <d v="2026-07-28T00:00:00"/>
    <x v="11"/>
    <s v="2026"/>
    <x v="6"/>
    <n v="22"/>
    <x v="918"/>
    <n v="21"/>
    <n v="9"/>
  </r>
  <r>
    <s v="RM1149"/>
    <n v="39"/>
    <x v="2"/>
    <x v="1"/>
    <x v="0"/>
    <n v="1387"/>
    <x v="0"/>
    <n v="10"/>
    <n v="5"/>
    <x v="1"/>
    <n v="1"/>
    <n v="1618"/>
    <n v="2"/>
    <x v="0"/>
    <n v="76"/>
    <n v="3"/>
    <x v="1"/>
    <x v="4"/>
    <n v="1"/>
    <x v="2"/>
    <n v="5377"/>
    <s v="5k-10k"/>
    <n v="3835"/>
    <n v="2"/>
    <s v="Y"/>
    <x v="0"/>
    <n v="13"/>
    <x v="1"/>
    <n v="4"/>
    <n v="80"/>
    <n v="3"/>
    <n v="10"/>
    <n v="3"/>
    <n v="3"/>
    <n v="7"/>
    <n v="7"/>
    <d v="2026-07-29T00:00:00"/>
    <x v="2"/>
    <s v="2026"/>
    <x v="6"/>
    <n v="18"/>
    <x v="919"/>
    <n v="17"/>
    <n v="0"/>
  </r>
  <r>
    <s v="RM1156"/>
    <n v="39"/>
    <x v="2"/>
    <x v="1"/>
    <x v="0"/>
    <n v="170"/>
    <x v="0"/>
    <n v="3"/>
    <n v="2"/>
    <x v="1"/>
    <n v="1"/>
    <n v="1627"/>
    <n v="3"/>
    <x v="0"/>
    <n v="76"/>
    <n v="2"/>
    <x v="1"/>
    <x v="0"/>
    <n v="3"/>
    <x v="1"/>
    <n v="3069"/>
    <s v="Upto 5k"/>
    <n v="10302"/>
    <n v="0"/>
    <s v="Y"/>
    <x v="0"/>
    <n v="15"/>
    <x v="1"/>
    <n v="4"/>
    <n v="80"/>
    <n v="1"/>
    <n v="11"/>
    <n v="3"/>
    <n v="3"/>
    <n v="0"/>
    <n v="7"/>
    <d v="2026-07-30T00:00:00"/>
    <x v="27"/>
    <s v="2026"/>
    <x v="6"/>
    <n v="9"/>
    <x v="920"/>
    <n v="8"/>
    <n v="0"/>
  </r>
  <r>
    <s v="RM1160"/>
    <n v="39"/>
    <x v="2"/>
    <x v="1"/>
    <x v="1"/>
    <n v="711"/>
    <x v="0"/>
    <n v="4"/>
    <n v="3"/>
    <x v="1"/>
    <n v="1"/>
    <n v="1633"/>
    <n v="1"/>
    <x v="1"/>
    <n v="81"/>
    <n v="3"/>
    <x v="1"/>
    <x v="4"/>
    <n v="3"/>
    <x v="0"/>
    <n v="5042"/>
    <s v="5k-10k"/>
    <n v="3140"/>
    <n v="0"/>
    <s v="Y"/>
    <x v="0"/>
    <n v="13"/>
    <x v="1"/>
    <n v="4"/>
    <n v="80"/>
    <n v="0"/>
    <n v="10"/>
    <n v="2"/>
    <n v="1"/>
    <n v="3"/>
    <n v="8"/>
    <d v="2026-07-31T00:00:00"/>
    <x v="16"/>
    <s v="2026"/>
    <x v="6"/>
    <n v="15"/>
    <x v="399"/>
    <n v="15"/>
    <n v="8"/>
  </r>
  <r>
    <s v="RM1176"/>
    <n v="39"/>
    <x v="2"/>
    <x v="1"/>
    <x v="0"/>
    <n v="492"/>
    <x v="0"/>
    <n v="12"/>
    <n v="3"/>
    <x v="1"/>
    <n v="1"/>
    <n v="1654"/>
    <n v="4"/>
    <x v="0"/>
    <n v="66"/>
    <n v="3"/>
    <x v="1"/>
    <x v="4"/>
    <n v="2"/>
    <x v="2"/>
    <n v="5295"/>
    <s v="5k-10k"/>
    <n v="7693"/>
    <n v="4"/>
    <s v="Y"/>
    <x v="0"/>
    <n v="21"/>
    <x v="2"/>
    <n v="3"/>
    <n v="80"/>
    <n v="0"/>
    <n v="7"/>
    <n v="3"/>
    <n v="3"/>
    <n v="1"/>
    <n v="0"/>
    <d v="2026-08-01T00:00:00"/>
    <x v="15"/>
    <s v="2026"/>
    <x v="7"/>
    <n v="0"/>
    <x v="921"/>
    <n v="0"/>
    <n v="0"/>
  </r>
  <r>
    <s v="RM1241"/>
    <n v="39"/>
    <x v="2"/>
    <x v="1"/>
    <x v="2"/>
    <n v="792"/>
    <x v="0"/>
    <n v="1"/>
    <n v="3"/>
    <x v="0"/>
    <n v="1"/>
    <n v="1737"/>
    <n v="4"/>
    <x v="0"/>
    <n v="77"/>
    <n v="3"/>
    <x v="1"/>
    <x v="0"/>
    <n v="4"/>
    <x v="2"/>
    <n v="6472"/>
    <s v="5k-10k"/>
    <n v="8989"/>
    <n v="1"/>
    <s v="Y"/>
    <x v="1"/>
    <n v="15"/>
    <x v="1"/>
    <n v="4"/>
    <n v="80"/>
    <n v="1"/>
    <n v="9"/>
    <n v="2"/>
    <n v="3"/>
    <n v="5"/>
    <n v="8"/>
    <d v="2026-08-02T00:00:00"/>
    <x v="35"/>
    <s v="2026"/>
    <x v="7"/>
    <n v="2"/>
    <x v="922"/>
    <n v="0"/>
    <n v="0"/>
  </r>
  <r>
    <s v="RM1285"/>
    <n v="39"/>
    <x v="2"/>
    <x v="1"/>
    <x v="0"/>
    <n v="1253"/>
    <x v="0"/>
    <n v="10"/>
    <n v="1"/>
    <x v="1"/>
    <n v="1"/>
    <n v="1800"/>
    <n v="3"/>
    <x v="0"/>
    <n v="65"/>
    <n v="3"/>
    <x v="2"/>
    <x v="7"/>
    <n v="3"/>
    <x v="0"/>
    <n v="13464"/>
    <s v="10k-15k"/>
    <n v="7914"/>
    <n v="7"/>
    <s v="Y"/>
    <x v="0"/>
    <n v="21"/>
    <x v="2"/>
    <n v="3"/>
    <n v="80"/>
    <n v="0"/>
    <n v="9"/>
    <n v="3"/>
    <n v="3"/>
    <n v="2"/>
    <n v="2"/>
    <d v="2026-08-03T00:00:00"/>
    <x v="32"/>
    <s v="2026"/>
    <x v="7"/>
    <n v="5"/>
    <x v="923"/>
    <n v="2"/>
    <n v="0"/>
  </r>
  <r>
    <s v="RM1293"/>
    <n v="39"/>
    <x v="2"/>
    <x v="1"/>
    <x v="1"/>
    <n v="766"/>
    <x v="1"/>
    <n v="20"/>
    <n v="3"/>
    <x v="0"/>
    <n v="1"/>
    <n v="1812"/>
    <n v="3"/>
    <x v="0"/>
    <n v="83"/>
    <n v="3"/>
    <x v="1"/>
    <x v="5"/>
    <n v="4"/>
    <x v="1"/>
    <n v="4127"/>
    <s v="Upto 5k"/>
    <n v="19188"/>
    <n v="2"/>
    <s v="Y"/>
    <x v="0"/>
    <n v="18"/>
    <x v="1"/>
    <n v="4"/>
    <n v="80"/>
    <n v="1"/>
    <n v="7"/>
    <n v="6"/>
    <n v="3"/>
    <n v="2"/>
    <n v="2"/>
    <d v="2026-08-04T00:00:00"/>
    <x v="0"/>
    <s v="2026"/>
    <x v="7"/>
    <n v="18"/>
    <x v="924"/>
    <n v="14"/>
    <n v="12"/>
  </r>
  <r>
    <s v="RM1336"/>
    <n v="39"/>
    <x v="2"/>
    <x v="1"/>
    <x v="0"/>
    <n v="835"/>
    <x v="0"/>
    <n v="19"/>
    <n v="4"/>
    <x v="4"/>
    <n v="1"/>
    <n v="1871"/>
    <n v="4"/>
    <x v="0"/>
    <n v="41"/>
    <n v="3"/>
    <x v="1"/>
    <x v="2"/>
    <n v="4"/>
    <x v="1"/>
    <n v="3902"/>
    <s v="Upto 5k"/>
    <n v="5141"/>
    <n v="8"/>
    <s v="Y"/>
    <x v="0"/>
    <n v="14"/>
    <x v="1"/>
    <n v="2"/>
    <n v="80"/>
    <n v="3"/>
    <n v="7"/>
    <n v="2"/>
    <n v="3"/>
    <n v="2"/>
    <n v="2"/>
    <d v="2026-08-05T00:00:00"/>
    <x v="22"/>
    <s v="2026"/>
    <x v="7"/>
    <n v="5"/>
    <x v="925"/>
    <n v="1"/>
    <n v="1"/>
  </r>
  <r>
    <s v="RM1367"/>
    <n v="39"/>
    <x v="2"/>
    <x v="1"/>
    <x v="2"/>
    <n v="1251"/>
    <x v="1"/>
    <n v="21"/>
    <n v="4"/>
    <x v="0"/>
    <n v="1"/>
    <n v="1929"/>
    <n v="1"/>
    <x v="1"/>
    <n v="32"/>
    <n v="1"/>
    <x v="1"/>
    <x v="5"/>
    <n v="3"/>
    <x v="2"/>
    <n v="5736"/>
    <s v="5k-10k"/>
    <n v="3987"/>
    <n v="6"/>
    <s v="Y"/>
    <x v="0"/>
    <n v="19"/>
    <x v="1"/>
    <n v="3"/>
    <n v="80"/>
    <n v="1"/>
    <n v="10"/>
    <n v="1"/>
    <n v="3"/>
    <n v="1"/>
    <n v="2"/>
    <d v="2026-08-06T00:00:00"/>
    <x v="28"/>
    <s v="2026"/>
    <x v="7"/>
    <n v="24"/>
    <x v="926"/>
    <n v="8"/>
    <n v="8"/>
  </r>
  <r>
    <s v="RM1373"/>
    <n v="39"/>
    <x v="2"/>
    <x v="1"/>
    <x v="0"/>
    <n v="867"/>
    <x v="0"/>
    <n v="9"/>
    <n v="2"/>
    <x v="1"/>
    <n v="1"/>
    <n v="1936"/>
    <n v="1"/>
    <x v="0"/>
    <n v="87"/>
    <n v="3"/>
    <x v="1"/>
    <x v="4"/>
    <n v="1"/>
    <x v="2"/>
    <n v="5151"/>
    <s v="5k-10k"/>
    <n v="12315"/>
    <n v="1"/>
    <s v="Y"/>
    <x v="0"/>
    <n v="25"/>
    <x v="2"/>
    <n v="4"/>
    <n v="80"/>
    <n v="1"/>
    <n v="10"/>
    <n v="3"/>
    <n v="3"/>
    <n v="7"/>
    <n v="9"/>
    <d v="2026-08-07T00:00:00"/>
    <x v="41"/>
    <s v="2026"/>
    <x v="7"/>
    <n v="20"/>
    <x v="927"/>
    <n v="15"/>
    <n v="11"/>
  </r>
  <r>
    <s v="RM1404"/>
    <n v="39"/>
    <x v="2"/>
    <x v="1"/>
    <x v="0"/>
    <n v="119"/>
    <x v="1"/>
    <n v="15"/>
    <n v="4"/>
    <x v="2"/>
    <n v="1"/>
    <n v="1975"/>
    <n v="2"/>
    <x v="0"/>
    <n v="77"/>
    <n v="3"/>
    <x v="3"/>
    <x v="5"/>
    <n v="1"/>
    <x v="0"/>
    <n v="13341"/>
    <s v="10k-15k"/>
    <n v="25098"/>
    <n v="0"/>
    <s v="Y"/>
    <x v="0"/>
    <n v="12"/>
    <x v="1"/>
    <n v="1"/>
    <n v="80"/>
    <n v="0"/>
    <n v="21"/>
    <n v="3"/>
    <n v="3"/>
    <n v="11"/>
    <n v="10"/>
    <d v="2026-08-08T00:00:00"/>
    <x v="15"/>
    <s v="2026"/>
    <x v="7"/>
    <n v="5"/>
    <x v="928"/>
    <n v="1"/>
    <n v="1"/>
  </r>
  <r>
    <s v="RM1430"/>
    <n v="39"/>
    <x v="2"/>
    <x v="1"/>
    <x v="0"/>
    <n v="116"/>
    <x v="0"/>
    <n v="24"/>
    <n v="1"/>
    <x v="0"/>
    <n v="1"/>
    <n v="2014"/>
    <n v="1"/>
    <x v="0"/>
    <n v="52"/>
    <n v="3"/>
    <x v="1"/>
    <x v="2"/>
    <n v="4"/>
    <x v="0"/>
    <n v="4108"/>
    <s v="Upto 5k"/>
    <n v="5340"/>
    <n v="7"/>
    <s v="Y"/>
    <x v="0"/>
    <n v="13"/>
    <x v="1"/>
    <n v="1"/>
    <n v="80"/>
    <n v="0"/>
    <n v="18"/>
    <n v="2"/>
    <n v="3"/>
    <n v="1"/>
    <n v="7"/>
    <d v="2026-08-09T00:00:00"/>
    <x v="10"/>
    <s v="2026"/>
    <x v="7"/>
    <n v="3"/>
    <x v="929"/>
    <n v="3"/>
    <n v="0"/>
  </r>
  <r>
    <s v="RM1438"/>
    <n v="39"/>
    <x v="2"/>
    <x v="1"/>
    <x v="2"/>
    <n v="105"/>
    <x v="0"/>
    <n v="9"/>
    <n v="3"/>
    <x v="0"/>
    <n v="1"/>
    <n v="2022"/>
    <n v="4"/>
    <x v="0"/>
    <n v="87"/>
    <n v="3"/>
    <x v="4"/>
    <x v="8"/>
    <n v="4"/>
    <x v="0"/>
    <n v="19431"/>
    <s v="15k+"/>
    <n v="15302"/>
    <n v="2"/>
    <s v="Y"/>
    <x v="0"/>
    <n v="13"/>
    <x v="1"/>
    <n v="3"/>
    <n v="80"/>
    <n v="0"/>
    <n v="21"/>
    <n v="3"/>
    <n v="2"/>
    <n v="1"/>
    <n v="3"/>
    <d v="2026-08-10T00:00:00"/>
    <x v="2"/>
    <s v="2026"/>
    <x v="7"/>
    <n v="17"/>
    <x v="930"/>
    <n v="13"/>
    <n v="2"/>
  </r>
  <r>
    <s v="RM1463"/>
    <n v="39"/>
    <x v="2"/>
    <x v="1"/>
    <x v="0"/>
    <n v="722"/>
    <x v="1"/>
    <n v="24"/>
    <n v="1"/>
    <x v="2"/>
    <n v="1"/>
    <n v="2056"/>
    <n v="2"/>
    <x v="1"/>
    <n v="60"/>
    <n v="2"/>
    <x v="3"/>
    <x v="5"/>
    <n v="4"/>
    <x v="2"/>
    <n v="12031"/>
    <s v="10k-15k"/>
    <n v="8828"/>
    <n v="0"/>
    <s v="Y"/>
    <x v="0"/>
    <n v="11"/>
    <x v="1"/>
    <n v="1"/>
    <n v="80"/>
    <n v="1"/>
    <n v="21"/>
    <n v="2"/>
    <n v="2"/>
    <n v="9"/>
    <n v="6"/>
    <d v="2026-08-11T00:00:00"/>
    <x v="28"/>
    <s v="2026"/>
    <x v="7"/>
    <n v="21"/>
    <x v="931"/>
    <n v="15"/>
    <n v="6"/>
  </r>
  <r>
    <s v="RM1467"/>
    <n v="39"/>
    <x v="2"/>
    <x v="1"/>
    <x v="0"/>
    <n v="613"/>
    <x v="0"/>
    <n v="6"/>
    <n v="1"/>
    <x v="1"/>
    <n v="1"/>
    <n v="2062"/>
    <n v="4"/>
    <x v="0"/>
    <n v="42"/>
    <n v="2"/>
    <x v="2"/>
    <x v="6"/>
    <n v="1"/>
    <x v="2"/>
    <n v="9991"/>
    <s v="5k-10k"/>
    <n v="21457"/>
    <n v="4"/>
    <s v="Y"/>
    <x v="0"/>
    <n v="15"/>
    <x v="1"/>
    <n v="1"/>
    <n v="80"/>
    <n v="1"/>
    <n v="9"/>
    <n v="5"/>
    <n v="3"/>
    <n v="1"/>
    <n v="7"/>
    <d v="2026-08-12T00:00:00"/>
    <x v="9"/>
    <s v="2026"/>
    <x v="7"/>
    <n v="36"/>
    <x v="932"/>
    <n v="8"/>
    <n v="6"/>
  </r>
  <r>
    <s v="RM1463"/>
    <n v="39"/>
    <x v="2"/>
    <x v="1"/>
    <x v="0"/>
    <n v="722"/>
    <x v="1"/>
    <n v="24"/>
    <n v="1"/>
    <x v="2"/>
    <n v="1"/>
    <n v="2056"/>
    <n v="2"/>
    <x v="1"/>
    <n v="60"/>
    <n v="2"/>
    <x v="3"/>
    <x v="5"/>
    <n v="4"/>
    <x v="2"/>
    <n v="12031"/>
    <s v="10k-15k"/>
    <n v="8828"/>
    <n v="0"/>
    <s v="Y"/>
    <x v="0"/>
    <n v="11"/>
    <x v="1"/>
    <n v="1"/>
    <n v="80"/>
    <n v="1"/>
    <n v="21"/>
    <n v="2"/>
    <n v="2"/>
    <n v="9"/>
    <n v="6"/>
    <d v="2026-08-13T00:00:00"/>
    <x v="36"/>
    <s v="2026"/>
    <x v="7"/>
    <n v="5"/>
    <x v="933"/>
    <n v="0"/>
    <n v="0"/>
  </r>
  <r>
    <s v="RM1467"/>
    <n v="39"/>
    <x v="2"/>
    <x v="1"/>
    <x v="0"/>
    <n v="613"/>
    <x v="0"/>
    <n v="6"/>
    <n v="1"/>
    <x v="1"/>
    <n v="1"/>
    <n v="2062"/>
    <n v="4"/>
    <x v="0"/>
    <n v="42"/>
    <n v="2"/>
    <x v="2"/>
    <x v="6"/>
    <n v="1"/>
    <x v="2"/>
    <n v="9991"/>
    <s v="5k-10k"/>
    <n v="21457"/>
    <n v="4"/>
    <s v="Y"/>
    <x v="0"/>
    <n v="15"/>
    <x v="1"/>
    <n v="1"/>
    <n v="80"/>
    <n v="1"/>
    <n v="9"/>
    <n v="5"/>
    <n v="3"/>
    <n v="1"/>
    <n v="1"/>
    <d v="2026-08-14T00:00:00"/>
    <x v="10"/>
    <s v="2026"/>
    <x v="7"/>
    <n v="0"/>
    <x v="934"/>
    <n v="0"/>
    <n v="0"/>
  </r>
  <r>
    <s v="RM091"/>
    <n v="40"/>
    <x v="2"/>
    <x v="1"/>
    <x v="1"/>
    <n v="530"/>
    <x v="0"/>
    <n v="1"/>
    <n v="4"/>
    <x v="0"/>
    <n v="1"/>
    <n v="119"/>
    <n v="3"/>
    <x v="0"/>
    <n v="78"/>
    <n v="2"/>
    <x v="3"/>
    <x v="6"/>
    <n v="2"/>
    <x v="2"/>
    <n v="13503"/>
    <s v="10k-15k"/>
    <n v="14115"/>
    <n v="1"/>
    <s v="Y"/>
    <x v="0"/>
    <n v="22"/>
    <x v="2"/>
    <n v="4"/>
    <n v="80"/>
    <n v="1"/>
    <n v="22"/>
    <n v="3"/>
    <n v="2"/>
    <n v="11"/>
    <n v="11"/>
    <d v="2026-08-15T00:00:00"/>
    <x v="1"/>
    <s v="2026"/>
    <x v="7"/>
    <n v="33"/>
    <x v="935"/>
    <n v="9"/>
    <n v="4"/>
  </r>
  <r>
    <s v="RM151"/>
    <n v="40"/>
    <x v="2"/>
    <x v="1"/>
    <x v="1"/>
    <n v="1395"/>
    <x v="0"/>
    <n v="26"/>
    <n v="3"/>
    <x v="1"/>
    <n v="1"/>
    <n v="202"/>
    <n v="2"/>
    <x v="1"/>
    <n v="54"/>
    <n v="3"/>
    <x v="1"/>
    <x v="2"/>
    <n v="2"/>
    <x v="1"/>
    <n v="5605"/>
    <s v="5k-10k"/>
    <n v="8504"/>
    <n v="1"/>
    <s v="Y"/>
    <x v="0"/>
    <n v="11"/>
    <x v="1"/>
    <n v="1"/>
    <n v="80"/>
    <n v="1"/>
    <n v="20"/>
    <n v="2"/>
    <n v="3"/>
    <n v="2"/>
    <n v="13"/>
    <d v="2026-08-16T00:00:00"/>
    <x v="3"/>
    <s v="2026"/>
    <x v="7"/>
    <n v="15"/>
    <x v="936"/>
    <n v="2"/>
    <n v="1"/>
  </r>
  <r>
    <s v="RM159"/>
    <n v="40"/>
    <x v="2"/>
    <x v="1"/>
    <x v="0"/>
    <n v="630"/>
    <x v="1"/>
    <n v="4"/>
    <n v="4"/>
    <x v="2"/>
    <n v="1"/>
    <n v="215"/>
    <n v="3"/>
    <x v="0"/>
    <n v="67"/>
    <n v="2"/>
    <x v="2"/>
    <x v="5"/>
    <n v="4"/>
    <x v="2"/>
    <n v="10855"/>
    <s v="10k-15k"/>
    <n v="8552"/>
    <n v="7"/>
    <s v="Y"/>
    <x v="0"/>
    <n v="11"/>
    <x v="1"/>
    <n v="1"/>
    <n v="80"/>
    <n v="1"/>
    <n v="15"/>
    <n v="2"/>
    <n v="2"/>
    <n v="2"/>
    <n v="11"/>
    <d v="2026-08-17T00:00:00"/>
    <x v="32"/>
    <s v="2026"/>
    <x v="7"/>
    <n v="2"/>
    <x v="937"/>
    <n v="2"/>
    <n v="2"/>
  </r>
  <r>
    <s v="RM187"/>
    <n v="40"/>
    <x v="2"/>
    <x v="1"/>
    <x v="0"/>
    <n v="989"/>
    <x v="0"/>
    <n v="4"/>
    <n v="1"/>
    <x v="1"/>
    <n v="1"/>
    <n v="253"/>
    <n v="4"/>
    <x v="1"/>
    <n v="46"/>
    <n v="3"/>
    <x v="4"/>
    <x v="8"/>
    <n v="3"/>
    <x v="2"/>
    <n v="19033"/>
    <s v="15k+"/>
    <n v="6499"/>
    <n v="1"/>
    <s v="Y"/>
    <x v="0"/>
    <n v="14"/>
    <x v="1"/>
    <n v="2"/>
    <n v="80"/>
    <n v="1"/>
    <n v="21"/>
    <n v="2"/>
    <n v="3"/>
    <n v="9"/>
    <n v="9"/>
    <d v="2026-08-18T00:00:00"/>
    <x v="3"/>
    <s v="2026"/>
    <x v="7"/>
    <n v="4"/>
    <x v="938"/>
    <n v="4"/>
    <n v="3"/>
  </r>
  <r>
    <s v="RM204"/>
    <n v="40"/>
    <x v="2"/>
    <x v="1"/>
    <x v="0"/>
    <n v="905"/>
    <x v="0"/>
    <n v="19"/>
    <n v="2"/>
    <x v="1"/>
    <n v="1"/>
    <n v="281"/>
    <n v="3"/>
    <x v="0"/>
    <n v="99"/>
    <n v="3"/>
    <x v="1"/>
    <x v="0"/>
    <n v="4"/>
    <x v="2"/>
    <n v="2741"/>
    <s v="Upto 5k"/>
    <n v="16523"/>
    <n v="8"/>
    <s v="Y"/>
    <x v="1"/>
    <n v="15"/>
    <x v="1"/>
    <n v="3"/>
    <n v="80"/>
    <n v="1"/>
    <n v="15"/>
    <n v="2"/>
    <n v="4"/>
    <n v="3"/>
    <n v="7"/>
    <d v="2026-08-19T00:00:00"/>
    <x v="4"/>
    <s v="2026"/>
    <x v="7"/>
    <n v="4"/>
    <x v="939"/>
    <n v="1"/>
    <n v="1"/>
  </r>
  <r>
    <s v="RM209"/>
    <n v="40"/>
    <x v="2"/>
    <x v="1"/>
    <x v="2"/>
    <n v="1151"/>
    <x v="0"/>
    <n v="9"/>
    <n v="5"/>
    <x v="0"/>
    <n v="1"/>
    <n v="287"/>
    <n v="4"/>
    <x v="0"/>
    <n v="63"/>
    <n v="2"/>
    <x v="1"/>
    <x v="6"/>
    <n v="4"/>
    <x v="2"/>
    <n v="4876"/>
    <s v="Upto 5k"/>
    <n v="14242"/>
    <n v="9"/>
    <s v="Y"/>
    <x v="0"/>
    <n v="14"/>
    <x v="1"/>
    <n v="4"/>
    <n v="80"/>
    <n v="1"/>
    <n v="5"/>
    <n v="5"/>
    <n v="1"/>
    <n v="0"/>
    <m/>
    <d v="2026-08-20T00:00:00"/>
    <x v="30"/>
    <s v="2026"/>
    <x v="7"/>
    <n v="3"/>
    <x v="940"/>
    <n v="0"/>
    <n v="0"/>
  </r>
  <r>
    <s v="RM244"/>
    <n v="40"/>
    <x v="2"/>
    <x v="1"/>
    <x v="0"/>
    <n v="1300"/>
    <x v="0"/>
    <n v="24"/>
    <n v="2"/>
    <x v="3"/>
    <n v="1"/>
    <n v="335"/>
    <n v="1"/>
    <x v="0"/>
    <n v="62"/>
    <n v="3"/>
    <x v="1"/>
    <x v="2"/>
    <n v="4"/>
    <x v="1"/>
    <n v="3319"/>
    <s v="Upto 5k"/>
    <n v="24447"/>
    <n v="1"/>
    <s v="Y"/>
    <x v="0"/>
    <n v="17"/>
    <x v="1"/>
    <n v="1"/>
    <n v="80"/>
    <n v="2"/>
    <n v="9"/>
    <n v="3"/>
    <n v="3"/>
    <n v="4"/>
    <n v="7"/>
    <d v="2026-08-21T00:00:00"/>
    <x v="39"/>
    <s v="2026"/>
    <x v="7"/>
    <n v="9"/>
    <x v="941"/>
    <n v="3"/>
    <n v="3"/>
  </r>
  <r>
    <s v="RM258"/>
    <n v="40"/>
    <x v="2"/>
    <x v="1"/>
    <x v="0"/>
    <n v="1416"/>
    <x v="0"/>
    <n v="2"/>
    <n v="2"/>
    <x v="1"/>
    <n v="1"/>
    <n v="352"/>
    <n v="1"/>
    <x v="0"/>
    <n v="49"/>
    <n v="3"/>
    <x v="4"/>
    <x v="7"/>
    <n v="3"/>
    <x v="1"/>
    <n v="19436"/>
    <s v="15k+"/>
    <n v="5949"/>
    <n v="0"/>
    <s v="Y"/>
    <x v="0"/>
    <n v="19"/>
    <x v="1"/>
    <n v="4"/>
    <n v="80"/>
    <n v="1"/>
    <n v="22"/>
    <n v="5"/>
    <n v="3"/>
    <n v="3"/>
    <m/>
    <d v="2026-08-22T00:00:00"/>
    <x v="34"/>
    <s v="2026"/>
    <x v="7"/>
    <n v="5"/>
    <x v="942"/>
    <n v="3"/>
    <n v="2"/>
  </r>
  <r>
    <s v="RM336"/>
    <n v="40"/>
    <x v="2"/>
    <x v="1"/>
    <x v="0"/>
    <n v="1124"/>
    <x v="1"/>
    <n v="1"/>
    <n v="2"/>
    <x v="1"/>
    <n v="1"/>
    <n v="453"/>
    <n v="2"/>
    <x v="0"/>
    <n v="57"/>
    <n v="1"/>
    <x v="1"/>
    <x v="5"/>
    <n v="4"/>
    <x v="2"/>
    <n v="7457"/>
    <s v="5k-10k"/>
    <n v="13273"/>
    <n v="2"/>
    <s v="Y"/>
    <x v="1"/>
    <n v="22"/>
    <x v="2"/>
    <n v="3"/>
    <n v="80"/>
    <n v="3"/>
    <n v="6"/>
    <n v="2"/>
    <n v="2"/>
    <n v="0"/>
    <n v="2"/>
    <d v="2026-08-23T00:00:00"/>
    <x v="10"/>
    <s v="2026"/>
    <x v="7"/>
    <n v="0"/>
    <x v="943"/>
    <n v="0"/>
    <n v="0"/>
  </r>
  <r>
    <s v="RM362"/>
    <n v="40"/>
    <x v="2"/>
    <x v="0"/>
    <x v="0"/>
    <n v="1171"/>
    <x v="0"/>
    <n v="10"/>
    <n v="4"/>
    <x v="0"/>
    <n v="1"/>
    <n v="483"/>
    <n v="4"/>
    <x v="1"/>
    <n v="46"/>
    <n v="4"/>
    <x v="0"/>
    <x v="0"/>
    <n v="3"/>
    <x v="2"/>
    <n v="2213"/>
    <s v="Upto 5k"/>
    <n v="22495"/>
    <n v="3"/>
    <s v="Y"/>
    <x v="1"/>
    <n v="13"/>
    <x v="1"/>
    <n v="3"/>
    <n v="80"/>
    <n v="1"/>
    <n v="10"/>
    <n v="3"/>
    <n v="3"/>
    <n v="1"/>
    <m/>
    <d v="2026-08-24T00:00:00"/>
    <x v="1"/>
    <s v="2026"/>
    <x v="7"/>
    <n v="14"/>
    <x v="944"/>
    <n v="9"/>
    <n v="5"/>
  </r>
  <r>
    <s v="RM369"/>
    <n v="40"/>
    <x v="2"/>
    <x v="0"/>
    <x v="0"/>
    <n v="575"/>
    <x v="1"/>
    <n v="22"/>
    <n v="2"/>
    <x v="2"/>
    <n v="1"/>
    <n v="492"/>
    <n v="3"/>
    <x v="0"/>
    <n v="68"/>
    <n v="2"/>
    <x v="1"/>
    <x v="5"/>
    <n v="3"/>
    <x v="2"/>
    <n v="6380"/>
    <s v="5k-10k"/>
    <n v="6110"/>
    <n v="2"/>
    <s v="Y"/>
    <x v="1"/>
    <n v="12"/>
    <x v="1"/>
    <n v="1"/>
    <n v="80"/>
    <n v="2"/>
    <n v="8"/>
    <n v="6"/>
    <n v="3"/>
    <n v="1"/>
    <n v="0"/>
    <d v="2026-08-25T00:00:00"/>
    <x v="3"/>
    <s v="2026"/>
    <x v="7"/>
    <n v="10"/>
    <x v="945"/>
    <n v="8"/>
    <n v="7"/>
  </r>
  <r>
    <s v="RM388"/>
    <n v="40"/>
    <x v="2"/>
    <x v="1"/>
    <x v="0"/>
    <n v="759"/>
    <x v="1"/>
    <n v="2"/>
    <n v="2"/>
    <x v="2"/>
    <n v="1"/>
    <n v="516"/>
    <n v="4"/>
    <x v="1"/>
    <n v="46"/>
    <n v="3"/>
    <x v="1"/>
    <x v="5"/>
    <n v="2"/>
    <x v="1"/>
    <n v="5715"/>
    <s v="5k-10k"/>
    <n v="22553"/>
    <n v="7"/>
    <s v="Y"/>
    <x v="0"/>
    <n v="12"/>
    <x v="1"/>
    <n v="3"/>
    <n v="80"/>
    <n v="2"/>
    <n v="8"/>
    <n v="5"/>
    <n v="3"/>
    <n v="1"/>
    <n v="3"/>
    <d v="2026-08-26T00:00:00"/>
    <x v="11"/>
    <s v="2026"/>
    <x v="7"/>
    <n v="30"/>
    <x v="946"/>
    <n v="14"/>
    <n v="10"/>
  </r>
  <r>
    <s v="RM392"/>
    <n v="40"/>
    <x v="2"/>
    <x v="1"/>
    <x v="0"/>
    <n v="555"/>
    <x v="0"/>
    <n v="2"/>
    <n v="3"/>
    <x v="1"/>
    <n v="1"/>
    <n v="521"/>
    <n v="2"/>
    <x v="1"/>
    <n v="78"/>
    <n v="2"/>
    <x v="1"/>
    <x v="0"/>
    <n v="3"/>
    <x v="2"/>
    <n v="3448"/>
    <s v="Upto 5k"/>
    <n v="13436"/>
    <n v="6"/>
    <s v="Y"/>
    <x v="0"/>
    <n v="22"/>
    <x v="2"/>
    <n v="2"/>
    <n v="80"/>
    <n v="1"/>
    <n v="20"/>
    <n v="3"/>
    <n v="3"/>
    <n v="0"/>
    <n v="0"/>
    <d v="2026-08-27T00:00:00"/>
    <x v="41"/>
    <s v="2026"/>
    <x v="7"/>
    <n v="26"/>
    <x v="947"/>
    <n v="0"/>
    <n v="0"/>
  </r>
  <r>
    <s v="RM418"/>
    <n v="40"/>
    <x v="2"/>
    <x v="1"/>
    <x v="0"/>
    <n v="1398"/>
    <x v="1"/>
    <n v="2"/>
    <n v="4"/>
    <x v="0"/>
    <n v="1"/>
    <n v="558"/>
    <n v="3"/>
    <x v="1"/>
    <n v="79"/>
    <n v="3"/>
    <x v="4"/>
    <x v="8"/>
    <n v="3"/>
    <x v="2"/>
    <n v="18041"/>
    <s v="15k+"/>
    <n v="13022"/>
    <n v="0"/>
    <s v="Y"/>
    <x v="0"/>
    <n v="14"/>
    <x v="1"/>
    <n v="4"/>
    <n v="80"/>
    <n v="0"/>
    <n v="21"/>
    <n v="2"/>
    <n v="3"/>
    <n v="1"/>
    <n v="12"/>
    <d v="2026-08-28T00:00:00"/>
    <x v="37"/>
    <s v="2026"/>
    <x v="7"/>
    <n v="8"/>
    <x v="948"/>
    <n v="1"/>
    <n v="0"/>
  </r>
  <r>
    <s v="RM449"/>
    <n v="40"/>
    <x v="2"/>
    <x v="1"/>
    <x v="0"/>
    <n v="302"/>
    <x v="0"/>
    <n v="6"/>
    <n v="3"/>
    <x v="0"/>
    <n v="1"/>
    <n v="601"/>
    <n v="2"/>
    <x v="1"/>
    <n v="75"/>
    <n v="3"/>
    <x v="3"/>
    <x v="4"/>
    <n v="3"/>
    <x v="0"/>
    <n v="13237"/>
    <s v="10k-15k"/>
    <n v="20364"/>
    <n v="7"/>
    <s v="Y"/>
    <x v="0"/>
    <n v="15"/>
    <x v="1"/>
    <n v="3"/>
    <n v="80"/>
    <n v="0"/>
    <n v="22"/>
    <n v="3"/>
    <n v="3"/>
    <n v="5"/>
    <n v="13"/>
    <d v="2026-08-29T00:00:00"/>
    <x v="24"/>
    <s v="2026"/>
    <x v="7"/>
    <n v="2"/>
    <x v="949"/>
    <n v="1"/>
    <n v="1"/>
  </r>
  <r>
    <s v="RM459"/>
    <n v="40"/>
    <x v="2"/>
    <x v="1"/>
    <x v="2"/>
    <n v="1094"/>
    <x v="1"/>
    <n v="28"/>
    <n v="3"/>
    <x v="4"/>
    <n v="1"/>
    <n v="615"/>
    <n v="3"/>
    <x v="0"/>
    <n v="58"/>
    <n v="1"/>
    <x v="2"/>
    <x v="5"/>
    <n v="1"/>
    <x v="1"/>
    <n v="10932"/>
    <s v="10k-15k"/>
    <n v="11373"/>
    <n v="3"/>
    <s v="Y"/>
    <x v="0"/>
    <n v="15"/>
    <x v="1"/>
    <n v="3"/>
    <n v="80"/>
    <n v="1"/>
    <n v="20"/>
    <n v="2"/>
    <n v="3"/>
    <n v="0"/>
    <n v="1"/>
    <d v="2026-08-30T00:00:00"/>
    <x v="35"/>
    <s v="2026"/>
    <x v="7"/>
    <n v="13"/>
    <x v="950"/>
    <n v="2"/>
    <n v="1"/>
  </r>
  <r>
    <s v="RM534"/>
    <n v="40"/>
    <x v="2"/>
    <x v="1"/>
    <x v="1"/>
    <n v="580"/>
    <x v="1"/>
    <n v="5"/>
    <n v="4"/>
    <x v="0"/>
    <n v="1"/>
    <n v="729"/>
    <n v="4"/>
    <x v="0"/>
    <n v="48"/>
    <n v="2"/>
    <x v="2"/>
    <x v="5"/>
    <n v="1"/>
    <x v="2"/>
    <n v="10475"/>
    <s v="10k-15k"/>
    <n v="23772"/>
    <n v="5"/>
    <s v="Y"/>
    <x v="1"/>
    <n v="21"/>
    <x v="2"/>
    <n v="3"/>
    <n v="80"/>
    <n v="1"/>
    <n v="20"/>
    <n v="2"/>
    <n v="3"/>
    <n v="1"/>
    <n v="12"/>
    <d v="2026-08-31T00:00:00"/>
    <x v="24"/>
    <s v="2026"/>
    <x v="7"/>
    <n v="0"/>
    <x v="951"/>
    <n v="0"/>
    <n v="0"/>
  </r>
  <r>
    <s v="RM554"/>
    <n v="40"/>
    <x v="2"/>
    <x v="0"/>
    <x v="0"/>
    <n v="804"/>
    <x v="0"/>
    <n v="2"/>
    <n v="1"/>
    <x v="1"/>
    <n v="1"/>
    <n v="763"/>
    <n v="4"/>
    <x v="1"/>
    <n v="86"/>
    <n v="2"/>
    <x v="0"/>
    <x v="2"/>
    <n v="4"/>
    <x v="0"/>
    <n v="2342"/>
    <s v="Upto 5k"/>
    <n v="22929"/>
    <n v="0"/>
    <s v="Y"/>
    <x v="1"/>
    <n v="20"/>
    <x v="2"/>
    <n v="4"/>
    <n v="80"/>
    <n v="0"/>
    <n v="5"/>
    <n v="2"/>
    <n v="2"/>
    <n v="2"/>
    <n v="3"/>
    <d v="2026-09-01T00:00:00"/>
    <x v="8"/>
    <s v="2026"/>
    <x v="8"/>
    <n v="3"/>
    <x v="952"/>
    <n v="1"/>
    <n v="0"/>
  </r>
  <r>
    <s v="RM583"/>
    <n v="40"/>
    <x v="2"/>
    <x v="1"/>
    <x v="1"/>
    <n v="791"/>
    <x v="0"/>
    <n v="2"/>
    <n v="2"/>
    <x v="1"/>
    <n v="1"/>
    <n v="807"/>
    <n v="3"/>
    <x v="1"/>
    <n v="38"/>
    <n v="4"/>
    <x v="1"/>
    <x v="6"/>
    <n v="2"/>
    <x v="2"/>
    <n v="4244"/>
    <s v="Upto 5k"/>
    <n v="9931"/>
    <n v="1"/>
    <s v="Y"/>
    <x v="0"/>
    <n v="24"/>
    <x v="2"/>
    <n v="4"/>
    <n v="80"/>
    <n v="1"/>
    <n v="8"/>
    <n v="2"/>
    <n v="3"/>
    <n v="3"/>
    <n v="7"/>
    <d v="2026-09-02T00:00:00"/>
    <x v="6"/>
    <s v="2026"/>
    <x v="8"/>
    <n v="3"/>
    <x v="953"/>
    <n v="3"/>
    <n v="1"/>
  </r>
  <r>
    <s v="RM602"/>
    <n v="40"/>
    <x v="2"/>
    <x v="1"/>
    <x v="1"/>
    <n v="720"/>
    <x v="0"/>
    <n v="16"/>
    <n v="4"/>
    <x v="1"/>
    <n v="1"/>
    <n v="832"/>
    <n v="1"/>
    <x v="0"/>
    <n v="51"/>
    <n v="2"/>
    <x v="1"/>
    <x v="0"/>
    <n v="3"/>
    <x v="0"/>
    <n v="5094"/>
    <s v="5k-10k"/>
    <n v="11983"/>
    <n v="6"/>
    <s v="Y"/>
    <x v="0"/>
    <n v="14"/>
    <x v="1"/>
    <n v="4"/>
    <n v="80"/>
    <n v="0"/>
    <n v="10"/>
    <n v="6"/>
    <n v="3"/>
    <n v="0"/>
    <n v="0"/>
    <d v="2026-09-03T00:00:00"/>
    <x v="21"/>
    <s v="2026"/>
    <x v="8"/>
    <n v="7"/>
    <x v="954"/>
    <n v="6"/>
    <n v="0"/>
  </r>
  <r>
    <s v="RM685"/>
    <n v="40"/>
    <x v="2"/>
    <x v="1"/>
    <x v="0"/>
    <n v="658"/>
    <x v="1"/>
    <n v="10"/>
    <n v="4"/>
    <x v="2"/>
    <n v="1"/>
    <n v="954"/>
    <n v="1"/>
    <x v="0"/>
    <n v="67"/>
    <n v="2"/>
    <x v="2"/>
    <x v="5"/>
    <n v="2"/>
    <x v="1"/>
    <n v="9705"/>
    <s v="5k-10k"/>
    <n v="20652"/>
    <n v="2"/>
    <s v="Y"/>
    <x v="0"/>
    <n v="12"/>
    <x v="1"/>
    <n v="2"/>
    <n v="80"/>
    <n v="1"/>
    <n v="11"/>
    <n v="2"/>
    <n v="2"/>
    <n v="0"/>
    <n v="0"/>
    <d v="2026-09-04T00:00:00"/>
    <x v="29"/>
    <s v="2026"/>
    <x v="8"/>
    <n v="1"/>
    <x v="192"/>
    <n v="1"/>
    <n v="1"/>
  </r>
  <r>
    <s v="RM692"/>
    <n v="40"/>
    <x v="2"/>
    <x v="1"/>
    <x v="1"/>
    <n v="1469"/>
    <x v="0"/>
    <n v="9"/>
    <n v="4"/>
    <x v="1"/>
    <n v="1"/>
    <n v="964"/>
    <n v="4"/>
    <x v="0"/>
    <n v="35"/>
    <n v="3"/>
    <x v="0"/>
    <x v="2"/>
    <n v="2"/>
    <x v="1"/>
    <n v="3617"/>
    <s v="Upto 5k"/>
    <n v="25063"/>
    <n v="8"/>
    <s v="Y"/>
    <x v="1"/>
    <n v="14"/>
    <x v="1"/>
    <n v="4"/>
    <n v="80"/>
    <n v="1"/>
    <n v="3"/>
    <n v="2"/>
    <n v="3"/>
    <n v="0"/>
    <n v="0"/>
    <d v="2026-09-05T00:00:00"/>
    <x v="4"/>
    <s v="2026"/>
    <x v="8"/>
    <n v="4"/>
    <x v="955"/>
    <n v="2"/>
    <n v="2"/>
  </r>
  <r>
    <s v="RM707"/>
    <n v="40"/>
    <x v="2"/>
    <x v="0"/>
    <x v="2"/>
    <n v="1479"/>
    <x v="1"/>
    <n v="24"/>
    <n v="3"/>
    <x v="0"/>
    <n v="1"/>
    <n v="986"/>
    <n v="2"/>
    <x v="1"/>
    <n v="100"/>
    <n v="4"/>
    <x v="3"/>
    <x v="5"/>
    <n v="2"/>
    <x v="0"/>
    <n v="13194"/>
    <s v="10k-15k"/>
    <n v="17071"/>
    <n v="4"/>
    <s v="Y"/>
    <x v="1"/>
    <n v="16"/>
    <x v="1"/>
    <n v="4"/>
    <n v="80"/>
    <n v="0"/>
    <n v="22"/>
    <n v="2"/>
    <n v="2"/>
    <n v="0"/>
    <n v="0"/>
    <d v="2026-09-06T00:00:00"/>
    <x v="23"/>
    <s v="2026"/>
    <x v="8"/>
    <n v="17"/>
    <x v="956"/>
    <n v="13"/>
    <n v="12"/>
  </r>
  <r>
    <s v="RM769"/>
    <n v="40"/>
    <x v="2"/>
    <x v="1"/>
    <x v="0"/>
    <n v="300"/>
    <x v="1"/>
    <n v="26"/>
    <n v="3"/>
    <x v="2"/>
    <n v="1"/>
    <n v="1066"/>
    <n v="3"/>
    <x v="0"/>
    <n v="74"/>
    <n v="3"/>
    <x v="1"/>
    <x v="5"/>
    <n v="1"/>
    <x v="2"/>
    <n v="8396"/>
    <s v="5k-10k"/>
    <n v="22217"/>
    <n v="1"/>
    <s v="Y"/>
    <x v="0"/>
    <n v="14"/>
    <x v="1"/>
    <n v="2"/>
    <n v="80"/>
    <n v="1"/>
    <n v="8"/>
    <n v="3"/>
    <n v="2"/>
    <n v="7"/>
    <n v="5"/>
    <d v="2026-09-07T00:00:00"/>
    <x v="25"/>
    <s v="2026"/>
    <x v="8"/>
    <n v="1"/>
    <x v="957"/>
    <n v="1"/>
    <n v="0"/>
  </r>
  <r>
    <s v="RM786"/>
    <n v="40"/>
    <x v="2"/>
    <x v="1"/>
    <x v="0"/>
    <n v="1492"/>
    <x v="0"/>
    <n v="20"/>
    <n v="4"/>
    <x v="3"/>
    <n v="1"/>
    <n v="1092"/>
    <n v="1"/>
    <x v="0"/>
    <n v="61"/>
    <n v="3"/>
    <x v="2"/>
    <x v="6"/>
    <n v="4"/>
    <x v="2"/>
    <n v="10322"/>
    <s v="10k-15k"/>
    <n v="26542"/>
    <n v="4"/>
    <s v="Y"/>
    <x v="0"/>
    <n v="20"/>
    <x v="2"/>
    <n v="4"/>
    <n v="80"/>
    <n v="1"/>
    <n v="14"/>
    <n v="6"/>
    <n v="3"/>
    <n v="11"/>
    <n v="1"/>
    <d v="2026-09-08T00:00:00"/>
    <x v="25"/>
    <s v="2026"/>
    <x v="8"/>
    <n v="2"/>
    <x v="958"/>
    <n v="0"/>
    <n v="0"/>
  </r>
  <r>
    <s v="RM815"/>
    <n v="40"/>
    <x v="2"/>
    <x v="1"/>
    <x v="0"/>
    <n v="1308"/>
    <x v="0"/>
    <n v="14"/>
    <n v="3"/>
    <x v="1"/>
    <n v="1"/>
    <n v="1128"/>
    <n v="3"/>
    <x v="0"/>
    <n v="44"/>
    <n v="2"/>
    <x v="4"/>
    <x v="7"/>
    <n v="3"/>
    <x v="0"/>
    <n v="19626"/>
    <s v="15k+"/>
    <n v="17544"/>
    <n v="1"/>
    <s v="Y"/>
    <x v="0"/>
    <n v="14"/>
    <x v="1"/>
    <n v="1"/>
    <n v="80"/>
    <n v="0"/>
    <n v="21"/>
    <n v="2"/>
    <n v="4"/>
    <n v="4"/>
    <n v="9"/>
    <d v="2026-09-09T00:00:00"/>
    <x v="15"/>
    <s v="2026"/>
    <x v="8"/>
    <n v="12"/>
    <x v="959"/>
    <n v="3"/>
    <n v="0"/>
  </r>
  <r>
    <s v="RM838"/>
    <n v="40"/>
    <x v="2"/>
    <x v="1"/>
    <x v="1"/>
    <n v="593"/>
    <x v="0"/>
    <n v="9"/>
    <n v="4"/>
    <x v="1"/>
    <n v="1"/>
    <n v="1166"/>
    <n v="2"/>
    <x v="1"/>
    <n v="88"/>
    <n v="3"/>
    <x v="2"/>
    <x v="7"/>
    <n v="3"/>
    <x v="0"/>
    <n v="13499"/>
    <s v="10k-15k"/>
    <n v="13782"/>
    <n v="9"/>
    <s v="Y"/>
    <x v="0"/>
    <n v="17"/>
    <x v="1"/>
    <n v="3"/>
    <n v="80"/>
    <n v="0"/>
    <n v="20"/>
    <n v="3"/>
    <n v="2"/>
    <n v="2"/>
    <n v="13"/>
    <d v="2026-09-10T00:00:00"/>
    <x v="38"/>
    <s v="2026"/>
    <x v="8"/>
    <n v="0"/>
    <x v="960"/>
    <n v="0"/>
    <n v="0"/>
  </r>
  <r>
    <s v="RM846"/>
    <n v="40"/>
    <x v="2"/>
    <x v="0"/>
    <x v="1"/>
    <n v="902"/>
    <x v="0"/>
    <n v="26"/>
    <n v="2"/>
    <x v="1"/>
    <n v="1"/>
    <n v="1180"/>
    <n v="3"/>
    <x v="1"/>
    <n v="92"/>
    <n v="2"/>
    <x v="1"/>
    <x v="2"/>
    <n v="4"/>
    <x v="2"/>
    <n v="4422"/>
    <s v="Upto 5k"/>
    <n v="21203"/>
    <n v="3"/>
    <s v="Y"/>
    <x v="1"/>
    <n v="13"/>
    <x v="1"/>
    <n v="4"/>
    <n v="80"/>
    <n v="1"/>
    <n v="16"/>
    <n v="3"/>
    <n v="1"/>
    <n v="0"/>
    <n v="0"/>
    <d v="2026-09-11T00:00:00"/>
    <x v="25"/>
    <s v="2026"/>
    <x v="8"/>
    <n v="0"/>
    <x v="961"/>
    <n v="0"/>
    <n v="0"/>
  </r>
  <r>
    <s v="RM867"/>
    <n v="40"/>
    <x v="2"/>
    <x v="1"/>
    <x v="1"/>
    <n v="1184"/>
    <x v="1"/>
    <n v="2"/>
    <n v="4"/>
    <x v="1"/>
    <n v="1"/>
    <n v="1212"/>
    <n v="2"/>
    <x v="0"/>
    <n v="62"/>
    <n v="3"/>
    <x v="1"/>
    <x v="5"/>
    <n v="2"/>
    <x v="2"/>
    <n v="4327"/>
    <s v="Upto 5k"/>
    <n v="25440"/>
    <n v="5"/>
    <s v="Y"/>
    <x v="0"/>
    <n v="12"/>
    <x v="1"/>
    <n v="4"/>
    <n v="80"/>
    <n v="3"/>
    <n v="5"/>
    <n v="2"/>
    <n v="3"/>
    <n v="0"/>
    <n v="0"/>
    <d v="2026-09-12T00:00:00"/>
    <x v="7"/>
    <s v="2026"/>
    <x v="8"/>
    <n v="0"/>
    <x v="962"/>
    <n v="0"/>
    <n v="0"/>
  </r>
  <r>
    <s v="RM885"/>
    <n v="40"/>
    <x v="2"/>
    <x v="1"/>
    <x v="0"/>
    <n v="107"/>
    <x v="1"/>
    <n v="10"/>
    <n v="3"/>
    <x v="3"/>
    <n v="1"/>
    <n v="1239"/>
    <n v="2"/>
    <x v="1"/>
    <n v="84"/>
    <n v="2"/>
    <x v="1"/>
    <x v="5"/>
    <n v="2"/>
    <x v="1"/>
    <n v="6852"/>
    <s v="5k-10k"/>
    <n v="11591"/>
    <n v="7"/>
    <s v="Y"/>
    <x v="0"/>
    <n v="12"/>
    <x v="1"/>
    <n v="2"/>
    <n v="80"/>
    <n v="1"/>
    <n v="7"/>
    <n v="2"/>
    <n v="4"/>
    <n v="1"/>
    <n v="3"/>
    <d v="2026-09-13T00:00:00"/>
    <x v="24"/>
    <s v="2026"/>
    <x v="8"/>
    <n v="0"/>
    <x v="963"/>
    <n v="0"/>
    <n v="0"/>
  </r>
  <r>
    <s v="RM947"/>
    <n v="40"/>
    <x v="2"/>
    <x v="0"/>
    <x v="0"/>
    <n v="299"/>
    <x v="1"/>
    <n v="25"/>
    <n v="4"/>
    <x v="2"/>
    <n v="1"/>
    <n v="1318"/>
    <n v="4"/>
    <x v="0"/>
    <n v="57"/>
    <n v="2"/>
    <x v="2"/>
    <x v="5"/>
    <n v="2"/>
    <x v="0"/>
    <n v="9094"/>
    <s v="5k-10k"/>
    <n v="17235"/>
    <n v="2"/>
    <s v="Y"/>
    <x v="1"/>
    <n v="12"/>
    <x v="1"/>
    <n v="3"/>
    <n v="80"/>
    <n v="0"/>
    <n v="9"/>
    <n v="2"/>
    <n v="3"/>
    <n v="1"/>
    <n v="0"/>
    <d v="2026-09-14T00:00:00"/>
    <x v="25"/>
    <s v="2026"/>
    <x v="8"/>
    <n v="2"/>
    <x v="766"/>
    <n v="1"/>
    <n v="0"/>
  </r>
  <r>
    <s v="RM958"/>
    <n v="40"/>
    <x v="2"/>
    <x v="1"/>
    <x v="2"/>
    <n v="458"/>
    <x v="0"/>
    <n v="16"/>
    <n v="2"/>
    <x v="0"/>
    <n v="1"/>
    <n v="1340"/>
    <n v="3"/>
    <x v="0"/>
    <n v="74"/>
    <n v="3"/>
    <x v="0"/>
    <x v="2"/>
    <n v="3"/>
    <x v="1"/>
    <n v="3544"/>
    <s v="Upto 5k"/>
    <n v="8532"/>
    <n v="9"/>
    <s v="Y"/>
    <x v="0"/>
    <n v="16"/>
    <x v="1"/>
    <n v="2"/>
    <n v="80"/>
    <n v="1"/>
    <n v="6"/>
    <n v="0"/>
    <n v="3"/>
    <n v="0"/>
    <n v="0"/>
    <d v="2026-09-15T00:00:00"/>
    <x v="8"/>
    <s v="2026"/>
    <x v="8"/>
    <n v="6"/>
    <x v="964"/>
    <n v="4"/>
    <n v="1"/>
  </r>
  <r>
    <s v="RM960"/>
    <n v="40"/>
    <x v="2"/>
    <x v="1"/>
    <x v="0"/>
    <n v="523"/>
    <x v="0"/>
    <n v="2"/>
    <n v="3"/>
    <x v="0"/>
    <n v="1"/>
    <n v="1346"/>
    <n v="3"/>
    <x v="0"/>
    <n v="98"/>
    <n v="3"/>
    <x v="1"/>
    <x v="2"/>
    <n v="4"/>
    <x v="0"/>
    <n v="4661"/>
    <s v="Upto 5k"/>
    <n v="22455"/>
    <n v="1"/>
    <s v="Y"/>
    <x v="0"/>
    <n v="13"/>
    <x v="1"/>
    <n v="3"/>
    <n v="80"/>
    <n v="0"/>
    <n v="9"/>
    <n v="4"/>
    <n v="3"/>
    <n v="8"/>
    <n v="8"/>
    <d v="2026-09-16T00:00:00"/>
    <x v="31"/>
    <s v="2026"/>
    <x v="8"/>
    <n v="2"/>
    <x v="965"/>
    <n v="1"/>
    <n v="1"/>
  </r>
  <r>
    <s v="RM968"/>
    <n v="40"/>
    <x v="2"/>
    <x v="1"/>
    <x v="0"/>
    <n v="329"/>
    <x v="0"/>
    <n v="1"/>
    <n v="4"/>
    <x v="0"/>
    <n v="1"/>
    <n v="1361"/>
    <n v="2"/>
    <x v="0"/>
    <n v="88"/>
    <n v="3"/>
    <x v="0"/>
    <x v="0"/>
    <n v="2"/>
    <x v="2"/>
    <n v="2387"/>
    <s v="Upto 5k"/>
    <n v="6762"/>
    <n v="3"/>
    <s v="Y"/>
    <x v="0"/>
    <n v="22"/>
    <x v="2"/>
    <n v="3"/>
    <n v="80"/>
    <n v="1"/>
    <n v="7"/>
    <n v="3"/>
    <n v="3"/>
    <n v="0"/>
    <n v="3"/>
    <d v="2026-09-17T00:00:00"/>
    <x v="7"/>
    <s v="2026"/>
    <x v="8"/>
    <n v="1"/>
    <x v="966"/>
    <n v="1"/>
    <n v="0"/>
  </r>
  <r>
    <s v="RM979"/>
    <n v="40"/>
    <x v="2"/>
    <x v="1"/>
    <x v="0"/>
    <n v="1202"/>
    <x v="0"/>
    <n v="2"/>
    <n v="1"/>
    <x v="1"/>
    <n v="1"/>
    <n v="1375"/>
    <n v="2"/>
    <x v="1"/>
    <n v="89"/>
    <n v="4"/>
    <x v="1"/>
    <x v="6"/>
    <n v="3"/>
    <x v="1"/>
    <n v="6377"/>
    <s v="5k-10k"/>
    <n v="13888"/>
    <n v="5"/>
    <s v="Y"/>
    <x v="0"/>
    <n v="20"/>
    <x v="2"/>
    <n v="2"/>
    <n v="80"/>
    <n v="3"/>
    <n v="15"/>
    <n v="0"/>
    <n v="3"/>
    <n v="11"/>
    <n v="8"/>
    <d v="2026-09-18T00:00:00"/>
    <x v="0"/>
    <s v="2026"/>
    <x v="8"/>
    <n v="19"/>
    <x v="967"/>
    <n v="12"/>
    <n v="0"/>
  </r>
  <r>
    <s v="RM1030"/>
    <n v="40"/>
    <x v="2"/>
    <x v="1"/>
    <x v="2"/>
    <n v="663"/>
    <x v="0"/>
    <n v="9"/>
    <n v="4"/>
    <x v="4"/>
    <n v="1"/>
    <n v="1449"/>
    <n v="3"/>
    <x v="0"/>
    <n v="81"/>
    <n v="3"/>
    <x v="1"/>
    <x v="0"/>
    <n v="3"/>
    <x v="1"/>
    <n v="3975"/>
    <s v="Upto 5k"/>
    <n v="23099"/>
    <n v="3"/>
    <s v="Y"/>
    <x v="0"/>
    <n v="11"/>
    <x v="1"/>
    <n v="3"/>
    <n v="80"/>
    <n v="2"/>
    <n v="11"/>
    <n v="2"/>
    <n v="4"/>
    <n v="0"/>
    <n v="7"/>
    <d v="2026-09-19T00:00:00"/>
    <x v="33"/>
    <s v="2026"/>
    <x v="8"/>
    <n v="2"/>
    <x v="968"/>
    <n v="1"/>
    <n v="0"/>
  </r>
  <r>
    <s v="RM1041"/>
    <n v="40"/>
    <x v="2"/>
    <x v="1"/>
    <x v="2"/>
    <n v="218"/>
    <x v="0"/>
    <n v="8"/>
    <n v="1"/>
    <x v="1"/>
    <n v="1"/>
    <n v="1468"/>
    <n v="4"/>
    <x v="0"/>
    <n v="55"/>
    <n v="2"/>
    <x v="2"/>
    <x v="7"/>
    <n v="2"/>
    <x v="1"/>
    <n v="13757"/>
    <s v="10k-15k"/>
    <n v="25178"/>
    <n v="2"/>
    <s v="Y"/>
    <x v="0"/>
    <n v="11"/>
    <x v="1"/>
    <n v="3"/>
    <n v="80"/>
    <n v="1"/>
    <n v="16"/>
    <n v="5"/>
    <n v="3"/>
    <n v="4"/>
    <n v="8"/>
    <d v="2026-09-20T00:00:00"/>
    <x v="30"/>
    <s v="2026"/>
    <x v="8"/>
    <n v="28"/>
    <x v="969"/>
    <n v="28"/>
    <n v="13"/>
  </r>
  <r>
    <s v="RM1046"/>
    <n v="40"/>
    <x v="2"/>
    <x v="1"/>
    <x v="0"/>
    <n v="896"/>
    <x v="0"/>
    <n v="2"/>
    <n v="3"/>
    <x v="1"/>
    <n v="1"/>
    <n v="1474"/>
    <n v="3"/>
    <x v="0"/>
    <n v="68"/>
    <n v="3"/>
    <x v="0"/>
    <x v="2"/>
    <n v="3"/>
    <x v="1"/>
    <n v="2345"/>
    <s v="Upto 5k"/>
    <n v="8045"/>
    <n v="2"/>
    <s v="Y"/>
    <x v="0"/>
    <n v="14"/>
    <x v="1"/>
    <n v="3"/>
    <n v="80"/>
    <n v="1"/>
    <n v="8"/>
    <n v="3"/>
    <n v="4"/>
    <n v="1"/>
    <n v="2"/>
    <d v="2026-09-21T00:00:00"/>
    <x v="24"/>
    <s v="2026"/>
    <x v="8"/>
    <n v="2"/>
    <x v="970"/>
    <n v="0"/>
    <n v="0"/>
  </r>
  <r>
    <s v="RM1084"/>
    <n v="40"/>
    <x v="2"/>
    <x v="0"/>
    <x v="0"/>
    <n v="676"/>
    <x v="0"/>
    <n v="9"/>
    <n v="4"/>
    <x v="0"/>
    <n v="1"/>
    <n v="1534"/>
    <n v="4"/>
    <x v="0"/>
    <n v="86"/>
    <n v="3"/>
    <x v="0"/>
    <x v="0"/>
    <n v="1"/>
    <x v="0"/>
    <n v="2018"/>
    <s v="Upto 5k"/>
    <n v="21831"/>
    <n v="3"/>
    <s v="Y"/>
    <x v="0"/>
    <n v="14"/>
    <x v="1"/>
    <n v="2"/>
    <n v="80"/>
    <n v="0"/>
    <n v="15"/>
    <n v="3"/>
    <n v="1"/>
    <n v="1"/>
    <n v="0"/>
    <d v="2026-09-22T00:00:00"/>
    <x v="19"/>
    <s v="2026"/>
    <x v="8"/>
    <n v="0"/>
    <x v="971"/>
    <n v="0"/>
    <n v="0"/>
  </r>
  <r>
    <s v="RM1095"/>
    <n v="40"/>
    <x v="2"/>
    <x v="1"/>
    <x v="0"/>
    <n v="1342"/>
    <x v="1"/>
    <n v="9"/>
    <n v="2"/>
    <x v="1"/>
    <n v="1"/>
    <n v="1548"/>
    <n v="1"/>
    <x v="0"/>
    <n v="47"/>
    <n v="3"/>
    <x v="1"/>
    <x v="5"/>
    <n v="1"/>
    <x v="2"/>
    <n v="5473"/>
    <s v="5k-10k"/>
    <n v="19345"/>
    <n v="0"/>
    <s v="Y"/>
    <x v="0"/>
    <n v="12"/>
    <x v="1"/>
    <n v="4"/>
    <n v="80"/>
    <n v="0"/>
    <n v="9"/>
    <n v="5"/>
    <n v="4"/>
    <n v="7"/>
    <n v="1"/>
    <d v="2026-09-23T00:00:00"/>
    <x v="1"/>
    <s v="2026"/>
    <x v="8"/>
    <n v="18"/>
    <x v="972"/>
    <n v="16"/>
    <n v="5"/>
  </r>
  <r>
    <s v="RM1097"/>
    <n v="40"/>
    <x v="2"/>
    <x v="1"/>
    <x v="0"/>
    <n v="898"/>
    <x v="3"/>
    <n v="6"/>
    <n v="2"/>
    <x v="1"/>
    <n v="1"/>
    <n v="1550"/>
    <n v="3"/>
    <x v="0"/>
    <n v="38"/>
    <n v="3"/>
    <x v="3"/>
    <x v="8"/>
    <n v="4"/>
    <x v="0"/>
    <n v="16437"/>
    <s v="15k+"/>
    <n v="17381"/>
    <n v="1"/>
    <s v="Y"/>
    <x v="1"/>
    <n v="21"/>
    <x v="2"/>
    <n v="4"/>
    <n v="80"/>
    <n v="0"/>
    <n v="21"/>
    <n v="2"/>
    <n v="3"/>
    <n v="7"/>
    <n v="7"/>
    <d v="2026-09-24T00:00:00"/>
    <x v="32"/>
    <s v="2026"/>
    <x v="8"/>
    <n v="9"/>
    <x v="973"/>
    <n v="3"/>
    <n v="2"/>
  </r>
  <r>
    <s v="RM1099"/>
    <n v="40"/>
    <x v="2"/>
    <x v="1"/>
    <x v="2"/>
    <n v="1142"/>
    <x v="0"/>
    <n v="8"/>
    <n v="2"/>
    <x v="0"/>
    <n v="1"/>
    <n v="1552"/>
    <n v="4"/>
    <x v="0"/>
    <n v="72"/>
    <n v="3"/>
    <x v="1"/>
    <x v="6"/>
    <n v="4"/>
    <x v="1"/>
    <n v="4069"/>
    <s v="Upto 5k"/>
    <n v="8841"/>
    <n v="3"/>
    <s v="Y"/>
    <x v="1"/>
    <n v="18"/>
    <x v="1"/>
    <n v="3"/>
    <n v="80"/>
    <n v="0"/>
    <n v="8"/>
    <n v="2"/>
    <n v="3"/>
    <n v="2"/>
    <n v="2"/>
    <d v="2026-09-25T00:00:00"/>
    <x v="31"/>
    <s v="2026"/>
    <x v="8"/>
    <n v="1"/>
    <x v="974"/>
    <n v="0"/>
    <n v="0"/>
  </r>
  <r>
    <s v="RM1133"/>
    <n v="40"/>
    <x v="2"/>
    <x v="1"/>
    <x v="0"/>
    <n v="118"/>
    <x v="1"/>
    <n v="14"/>
    <n v="2"/>
    <x v="0"/>
    <n v="1"/>
    <n v="1598"/>
    <n v="4"/>
    <x v="1"/>
    <n v="84"/>
    <n v="3"/>
    <x v="1"/>
    <x v="5"/>
    <n v="1"/>
    <x v="2"/>
    <n v="4639"/>
    <s v="Upto 5k"/>
    <n v="11262"/>
    <n v="1"/>
    <s v="Y"/>
    <x v="0"/>
    <n v="15"/>
    <x v="1"/>
    <n v="3"/>
    <n v="80"/>
    <n v="1"/>
    <n v="5"/>
    <n v="2"/>
    <n v="3"/>
    <n v="1"/>
    <n v="2"/>
    <d v="2026-09-26T00:00:00"/>
    <x v="8"/>
    <s v="2026"/>
    <x v="8"/>
    <n v="5"/>
    <x v="975"/>
    <n v="3"/>
    <n v="1"/>
  </r>
  <r>
    <s v="RM1157"/>
    <n v="40"/>
    <x v="2"/>
    <x v="1"/>
    <x v="0"/>
    <n v="884"/>
    <x v="0"/>
    <n v="15"/>
    <n v="3"/>
    <x v="0"/>
    <n v="1"/>
    <n v="1628"/>
    <n v="1"/>
    <x v="1"/>
    <n v="80"/>
    <n v="2"/>
    <x v="2"/>
    <x v="4"/>
    <n v="3"/>
    <x v="2"/>
    <n v="10435"/>
    <s v="10k-15k"/>
    <n v="25800"/>
    <n v="1"/>
    <s v="Y"/>
    <x v="0"/>
    <n v="13"/>
    <x v="1"/>
    <n v="4"/>
    <n v="80"/>
    <n v="2"/>
    <n v="18"/>
    <n v="2"/>
    <n v="3"/>
    <n v="14"/>
    <n v="12"/>
    <d v="2026-09-27T00:00:00"/>
    <x v="34"/>
    <s v="2026"/>
    <x v="8"/>
    <n v="10"/>
    <x v="976"/>
    <n v="1"/>
    <n v="0"/>
  </r>
  <r>
    <s v="RM1165"/>
    <n v="40"/>
    <x v="2"/>
    <x v="0"/>
    <x v="0"/>
    <n v="448"/>
    <x v="0"/>
    <n v="16"/>
    <n v="3"/>
    <x v="0"/>
    <n v="1"/>
    <n v="1641"/>
    <n v="3"/>
    <x v="1"/>
    <n v="84"/>
    <n v="3"/>
    <x v="2"/>
    <x v="4"/>
    <n v="4"/>
    <x v="0"/>
    <n v="7945"/>
    <s v="5k-10k"/>
    <n v="19948"/>
    <n v="6"/>
    <s v="Y"/>
    <x v="1"/>
    <n v="15"/>
    <x v="1"/>
    <n v="4"/>
    <n v="80"/>
    <n v="0"/>
    <n v="18"/>
    <n v="2"/>
    <n v="2"/>
    <n v="3"/>
    <n v="3"/>
    <d v="2026-09-28T00:00:00"/>
    <x v="11"/>
    <s v="2026"/>
    <x v="8"/>
    <n v="32"/>
    <x v="977"/>
    <n v="3"/>
    <n v="3"/>
  </r>
  <r>
    <s v="RM1172"/>
    <n v="40"/>
    <x v="2"/>
    <x v="0"/>
    <x v="0"/>
    <n v="1329"/>
    <x v="0"/>
    <n v="7"/>
    <n v="3"/>
    <x v="0"/>
    <n v="1"/>
    <n v="1649"/>
    <n v="1"/>
    <x v="0"/>
    <n v="73"/>
    <n v="3"/>
    <x v="0"/>
    <x v="0"/>
    <n v="1"/>
    <x v="0"/>
    <n v="2166"/>
    <s v="Upto 5k"/>
    <n v="3339"/>
    <n v="3"/>
    <s v="Y"/>
    <x v="1"/>
    <n v="14"/>
    <x v="1"/>
    <n v="2"/>
    <n v="80"/>
    <n v="0"/>
    <n v="10"/>
    <n v="3"/>
    <n v="1"/>
    <n v="0"/>
    <n v="3"/>
    <d v="2026-09-29T00:00:00"/>
    <x v="14"/>
    <s v="2026"/>
    <x v="8"/>
    <n v="17"/>
    <x v="978"/>
    <n v="3"/>
    <n v="0"/>
  </r>
  <r>
    <s v="RM1230"/>
    <n v="40"/>
    <x v="2"/>
    <x v="0"/>
    <x v="0"/>
    <n v="369"/>
    <x v="0"/>
    <n v="8"/>
    <n v="2"/>
    <x v="0"/>
    <n v="1"/>
    <n v="1724"/>
    <n v="2"/>
    <x v="1"/>
    <n v="92"/>
    <n v="3"/>
    <x v="1"/>
    <x v="4"/>
    <n v="1"/>
    <x v="2"/>
    <n v="6516"/>
    <s v="5k-10k"/>
    <n v="5041"/>
    <n v="2"/>
    <s v="Y"/>
    <x v="1"/>
    <n v="16"/>
    <x v="1"/>
    <n v="2"/>
    <n v="80"/>
    <n v="1"/>
    <n v="18"/>
    <n v="3"/>
    <n v="3"/>
    <n v="0"/>
    <n v="0"/>
    <d v="2026-09-30T00:00:00"/>
    <x v="10"/>
    <s v="2026"/>
    <x v="8"/>
    <n v="6"/>
    <x v="979"/>
    <n v="4"/>
    <n v="0"/>
  </r>
  <r>
    <s v="RM1243"/>
    <n v="40"/>
    <x v="2"/>
    <x v="1"/>
    <x v="0"/>
    <n v="611"/>
    <x v="1"/>
    <n v="7"/>
    <n v="4"/>
    <x v="1"/>
    <n v="1"/>
    <n v="1740"/>
    <n v="2"/>
    <x v="0"/>
    <n v="88"/>
    <n v="3"/>
    <x v="4"/>
    <x v="8"/>
    <n v="2"/>
    <x v="0"/>
    <n v="19833"/>
    <s v="15k+"/>
    <n v="4349"/>
    <n v="1"/>
    <s v="Y"/>
    <x v="0"/>
    <n v="14"/>
    <x v="1"/>
    <n v="2"/>
    <n v="80"/>
    <n v="0"/>
    <n v="21"/>
    <n v="3"/>
    <n v="2"/>
    <n v="12"/>
    <n v="8"/>
    <d v="2026-10-01T00:00:00"/>
    <x v="17"/>
    <s v="2026"/>
    <x v="9"/>
    <n v="23"/>
    <x v="980"/>
    <n v="22"/>
    <n v="4"/>
  </r>
  <r>
    <s v="RM1287"/>
    <n v="40"/>
    <x v="2"/>
    <x v="1"/>
    <x v="0"/>
    <n v="616"/>
    <x v="0"/>
    <n v="2"/>
    <n v="2"/>
    <x v="0"/>
    <n v="1"/>
    <n v="1802"/>
    <n v="3"/>
    <x v="1"/>
    <n v="99"/>
    <n v="3"/>
    <x v="0"/>
    <x v="0"/>
    <n v="1"/>
    <x v="2"/>
    <n v="3377"/>
    <s v="Upto 5k"/>
    <n v="25605"/>
    <n v="4"/>
    <s v="Y"/>
    <x v="0"/>
    <n v="17"/>
    <x v="1"/>
    <n v="4"/>
    <n v="80"/>
    <n v="1"/>
    <n v="7"/>
    <n v="5"/>
    <n v="2"/>
    <n v="0"/>
    <n v="2"/>
    <d v="2026-10-02T00:00:00"/>
    <x v="15"/>
    <s v="2026"/>
    <x v="9"/>
    <n v="11"/>
    <x v="981"/>
    <n v="11"/>
    <n v="11"/>
  </r>
  <r>
    <s v="RM1300"/>
    <n v="40"/>
    <x v="2"/>
    <x v="1"/>
    <x v="0"/>
    <n v="1194"/>
    <x v="0"/>
    <n v="1"/>
    <n v="3"/>
    <x v="0"/>
    <n v="1"/>
    <n v="1822"/>
    <n v="3"/>
    <x v="1"/>
    <n v="52"/>
    <n v="3"/>
    <x v="1"/>
    <x v="6"/>
    <n v="4"/>
    <x v="1"/>
    <n v="6513"/>
    <s v="5k-10k"/>
    <n v="9060"/>
    <n v="4"/>
    <s v="Y"/>
    <x v="0"/>
    <n v="17"/>
    <x v="1"/>
    <n v="4"/>
    <n v="80"/>
    <n v="1"/>
    <n v="12"/>
    <n v="3"/>
    <n v="3"/>
    <n v="0"/>
    <n v="3"/>
    <d v="2026-10-03T00:00:00"/>
    <x v="24"/>
    <s v="2026"/>
    <x v="9"/>
    <n v="1"/>
    <x v="982"/>
    <n v="1"/>
    <n v="0"/>
  </r>
  <r>
    <s v="RM1305"/>
    <n v="40"/>
    <x v="2"/>
    <x v="1"/>
    <x v="0"/>
    <n v="750"/>
    <x v="0"/>
    <n v="12"/>
    <n v="3"/>
    <x v="0"/>
    <n v="1"/>
    <n v="1829"/>
    <n v="2"/>
    <x v="1"/>
    <n v="47"/>
    <n v="3"/>
    <x v="1"/>
    <x v="6"/>
    <n v="1"/>
    <x v="1"/>
    <n v="4448"/>
    <s v="Upto 5k"/>
    <n v="10748"/>
    <n v="2"/>
    <s v="Y"/>
    <x v="0"/>
    <n v="12"/>
    <x v="1"/>
    <n v="2"/>
    <n v="80"/>
    <n v="1"/>
    <n v="15"/>
    <n v="3"/>
    <n v="3"/>
    <n v="7"/>
    <n v="7"/>
    <d v="2026-10-04T00:00:00"/>
    <x v="10"/>
    <s v="2026"/>
    <x v="9"/>
    <n v="4"/>
    <x v="983"/>
    <n v="3"/>
    <n v="3"/>
  </r>
  <r>
    <s v="RM1349"/>
    <n v="40"/>
    <x v="2"/>
    <x v="1"/>
    <x v="0"/>
    <n v="1137"/>
    <x v="0"/>
    <n v="1"/>
    <n v="4"/>
    <x v="0"/>
    <n v="1"/>
    <n v="1892"/>
    <n v="1"/>
    <x v="0"/>
    <n v="98"/>
    <n v="3"/>
    <x v="3"/>
    <x v="8"/>
    <n v="1"/>
    <x v="1"/>
    <n v="16823"/>
    <s v="15k+"/>
    <n v="18991"/>
    <n v="2"/>
    <s v="Y"/>
    <x v="0"/>
    <n v="11"/>
    <x v="1"/>
    <n v="1"/>
    <n v="80"/>
    <n v="1"/>
    <n v="22"/>
    <n v="3"/>
    <n v="3"/>
    <n v="11"/>
    <n v="16"/>
    <d v="2026-10-05T00:00:00"/>
    <x v="8"/>
    <s v="2026"/>
    <x v="9"/>
    <n v="1"/>
    <x v="984"/>
    <n v="0"/>
    <n v="0"/>
  </r>
  <r>
    <s v="RM1410"/>
    <n v="40"/>
    <x v="2"/>
    <x v="1"/>
    <x v="1"/>
    <n v="692"/>
    <x v="0"/>
    <n v="11"/>
    <n v="3"/>
    <x v="3"/>
    <n v="1"/>
    <n v="1985"/>
    <n v="4"/>
    <x v="1"/>
    <n v="73"/>
    <n v="3"/>
    <x v="1"/>
    <x v="0"/>
    <n v="3"/>
    <x v="2"/>
    <n v="6323"/>
    <s v="5k-10k"/>
    <n v="26849"/>
    <n v="1"/>
    <s v="Y"/>
    <x v="0"/>
    <n v="11"/>
    <x v="1"/>
    <n v="1"/>
    <n v="80"/>
    <n v="1"/>
    <n v="10"/>
    <n v="2"/>
    <n v="4"/>
    <n v="9"/>
    <n v="4"/>
    <d v="2026-10-06T00:00:00"/>
    <x v="5"/>
    <s v="2026"/>
    <x v="9"/>
    <n v="14"/>
    <x v="985"/>
    <n v="2"/>
    <n v="0"/>
  </r>
  <r>
    <s v="RM1411"/>
    <n v="40"/>
    <x v="2"/>
    <x v="1"/>
    <x v="0"/>
    <n v="444"/>
    <x v="1"/>
    <n v="2"/>
    <n v="2"/>
    <x v="2"/>
    <n v="1"/>
    <n v="1986"/>
    <n v="2"/>
    <x v="1"/>
    <n v="92"/>
    <n v="3"/>
    <x v="1"/>
    <x v="5"/>
    <n v="2"/>
    <x v="2"/>
    <n v="5677"/>
    <s v="5k-10k"/>
    <n v="4258"/>
    <n v="3"/>
    <s v="Y"/>
    <x v="0"/>
    <n v="14"/>
    <x v="1"/>
    <n v="3"/>
    <n v="80"/>
    <n v="1"/>
    <n v="15"/>
    <n v="4"/>
    <n v="3"/>
    <n v="5"/>
    <n v="10"/>
    <d v="2026-10-07T00:00:00"/>
    <x v="22"/>
    <s v="2026"/>
    <x v="9"/>
    <n v="20"/>
    <x v="986"/>
    <n v="9"/>
    <n v="3"/>
  </r>
  <r>
    <s v="RM1428"/>
    <n v="40"/>
    <x v="2"/>
    <x v="1"/>
    <x v="0"/>
    <n v="543"/>
    <x v="0"/>
    <n v="1"/>
    <n v="4"/>
    <x v="0"/>
    <n v="1"/>
    <n v="2012"/>
    <n v="1"/>
    <x v="0"/>
    <n v="83"/>
    <n v="3"/>
    <x v="0"/>
    <x v="0"/>
    <n v="4"/>
    <x v="2"/>
    <n v="2406"/>
    <s v="Upto 5k"/>
    <n v="4060"/>
    <n v="8"/>
    <s v="Y"/>
    <x v="0"/>
    <n v="19"/>
    <x v="1"/>
    <n v="3"/>
    <n v="80"/>
    <n v="2"/>
    <n v="8"/>
    <n v="3"/>
    <n v="2"/>
    <n v="0"/>
    <n v="0"/>
    <d v="2026-10-08T00:00:00"/>
    <x v="34"/>
    <s v="2026"/>
    <x v="9"/>
    <n v="25"/>
    <x v="987"/>
    <n v="4"/>
    <n v="3"/>
  </r>
  <r>
    <s v="RM1456"/>
    <n v="40"/>
    <x v="2"/>
    <x v="1"/>
    <x v="0"/>
    <n v="1322"/>
    <x v="0"/>
    <n v="2"/>
    <n v="4"/>
    <x v="0"/>
    <n v="1"/>
    <n v="2048"/>
    <n v="3"/>
    <x v="0"/>
    <n v="52"/>
    <n v="2"/>
    <x v="0"/>
    <x v="2"/>
    <n v="3"/>
    <x v="0"/>
    <n v="2809"/>
    <s v="Upto 5k"/>
    <n v="2725"/>
    <n v="2"/>
    <s v="Y"/>
    <x v="0"/>
    <n v="14"/>
    <x v="1"/>
    <n v="4"/>
    <n v="80"/>
    <n v="0"/>
    <n v="8"/>
    <n v="2"/>
    <n v="3"/>
    <n v="2"/>
    <n v="2"/>
    <d v="2026-10-09T00:00:00"/>
    <x v="11"/>
    <s v="2026"/>
    <x v="9"/>
    <n v="25"/>
    <x v="988"/>
    <n v="15"/>
    <n v="13"/>
  </r>
  <r>
    <s v="RM1458"/>
    <n v="40"/>
    <x v="2"/>
    <x v="1"/>
    <x v="0"/>
    <n v="1194"/>
    <x v="0"/>
    <n v="2"/>
    <n v="4"/>
    <x v="1"/>
    <n v="1"/>
    <n v="2051"/>
    <n v="3"/>
    <x v="1"/>
    <n v="98"/>
    <n v="3"/>
    <x v="0"/>
    <x v="2"/>
    <n v="3"/>
    <x v="2"/>
    <n v="2001"/>
    <s v="Upto 5k"/>
    <n v="12549"/>
    <n v="2"/>
    <s v="Y"/>
    <x v="0"/>
    <n v="14"/>
    <x v="1"/>
    <n v="2"/>
    <n v="80"/>
    <n v="3"/>
    <n v="20"/>
    <n v="2"/>
    <n v="3"/>
    <n v="0"/>
    <n v="2"/>
    <d v="2026-10-10T00:00:00"/>
    <x v="36"/>
    <s v="2026"/>
    <x v="9"/>
    <n v="11"/>
    <x v="989"/>
    <n v="3"/>
    <n v="2"/>
  </r>
  <r>
    <s v="RM001"/>
    <n v="41"/>
    <x v="2"/>
    <x v="0"/>
    <x v="0"/>
    <n v="1102"/>
    <x v="1"/>
    <n v="1"/>
    <n v="2"/>
    <x v="0"/>
    <n v="1"/>
    <n v="1"/>
    <n v="2"/>
    <x v="1"/>
    <n v="94"/>
    <n v="3"/>
    <x v="1"/>
    <x v="5"/>
    <n v="4"/>
    <x v="0"/>
    <n v="5993"/>
    <s v="5k-10k"/>
    <n v="19479"/>
    <n v="8"/>
    <s v="Y"/>
    <x v="1"/>
    <n v="11"/>
    <x v="1"/>
    <n v="1"/>
    <n v="80"/>
    <n v="0"/>
    <n v="8"/>
    <n v="0"/>
    <n v="1"/>
    <n v="0"/>
    <n v="5"/>
    <d v="2026-10-11T00:00:00"/>
    <x v="35"/>
    <s v="2026"/>
    <x v="9"/>
    <n v="20"/>
    <x v="990"/>
    <n v="13"/>
    <n v="7"/>
  </r>
  <r>
    <s v="RM046"/>
    <n v="41"/>
    <x v="2"/>
    <x v="0"/>
    <x v="0"/>
    <n v="1360"/>
    <x v="0"/>
    <n v="12"/>
    <n v="3"/>
    <x v="3"/>
    <n v="1"/>
    <n v="58"/>
    <n v="2"/>
    <x v="1"/>
    <n v="49"/>
    <n v="3"/>
    <x v="4"/>
    <x v="7"/>
    <n v="3"/>
    <x v="2"/>
    <n v="19545"/>
    <s v="15k+"/>
    <n v="16280"/>
    <n v="1"/>
    <s v="Y"/>
    <x v="0"/>
    <n v="12"/>
    <x v="1"/>
    <n v="4"/>
    <n v="80"/>
    <n v="0"/>
    <n v="23"/>
    <n v="0"/>
    <n v="3"/>
    <n v="15"/>
    <n v="8"/>
    <d v="2026-10-12T00:00:00"/>
    <x v="15"/>
    <s v="2026"/>
    <x v="9"/>
    <n v="13"/>
    <x v="991"/>
    <n v="6"/>
    <n v="5"/>
  </r>
  <r>
    <s v="RM134"/>
    <n v="41"/>
    <x v="2"/>
    <x v="1"/>
    <x v="0"/>
    <n v="802"/>
    <x v="1"/>
    <n v="9"/>
    <n v="1"/>
    <x v="0"/>
    <n v="1"/>
    <n v="176"/>
    <n v="3"/>
    <x v="0"/>
    <n v="96"/>
    <n v="3"/>
    <x v="2"/>
    <x v="5"/>
    <n v="3"/>
    <x v="1"/>
    <n v="8189"/>
    <s v="5k-10k"/>
    <n v="21196"/>
    <n v="3"/>
    <s v="Y"/>
    <x v="1"/>
    <n v="13"/>
    <x v="1"/>
    <n v="3"/>
    <n v="80"/>
    <n v="1"/>
    <n v="12"/>
    <n v="2"/>
    <n v="3"/>
    <n v="0"/>
    <n v="7"/>
    <d v="2026-10-13T00:00:00"/>
    <x v="28"/>
    <s v="2026"/>
    <x v="9"/>
    <n v="5"/>
    <x v="992"/>
    <n v="0"/>
    <n v="0"/>
  </r>
  <r>
    <s v="RM148"/>
    <n v="41"/>
    <x v="2"/>
    <x v="1"/>
    <x v="1"/>
    <n v="857"/>
    <x v="0"/>
    <n v="10"/>
    <n v="3"/>
    <x v="0"/>
    <n v="1"/>
    <n v="199"/>
    <n v="4"/>
    <x v="0"/>
    <n v="91"/>
    <n v="2"/>
    <x v="3"/>
    <x v="8"/>
    <n v="1"/>
    <x v="1"/>
    <n v="17181"/>
    <s v="15k+"/>
    <n v="12888"/>
    <n v="4"/>
    <s v="Y"/>
    <x v="0"/>
    <n v="13"/>
    <x v="1"/>
    <n v="2"/>
    <n v="80"/>
    <n v="1"/>
    <n v="21"/>
    <n v="2"/>
    <n v="2"/>
    <n v="7"/>
    <n v="7"/>
    <d v="2026-10-14T00:00:00"/>
    <x v="19"/>
    <s v="2026"/>
    <x v="9"/>
    <n v="11"/>
    <x v="993"/>
    <n v="6"/>
    <n v="4"/>
  </r>
  <r>
    <s v="RM149"/>
    <n v="41"/>
    <x v="2"/>
    <x v="1"/>
    <x v="0"/>
    <n v="933"/>
    <x v="0"/>
    <n v="9"/>
    <n v="4"/>
    <x v="0"/>
    <n v="1"/>
    <n v="200"/>
    <n v="3"/>
    <x v="0"/>
    <n v="94"/>
    <n v="3"/>
    <x v="0"/>
    <x v="0"/>
    <n v="1"/>
    <x v="2"/>
    <n v="2238"/>
    <s v="Upto 5k"/>
    <n v="6961"/>
    <n v="2"/>
    <s v="Y"/>
    <x v="0"/>
    <n v="21"/>
    <x v="2"/>
    <n v="4"/>
    <n v="80"/>
    <n v="1"/>
    <n v="7"/>
    <n v="2"/>
    <n v="3"/>
    <n v="1"/>
    <n v="4"/>
    <d v="2026-10-15T00:00:00"/>
    <x v="18"/>
    <s v="2026"/>
    <x v="9"/>
    <n v="7"/>
    <x v="994"/>
    <n v="0"/>
    <n v="0"/>
  </r>
  <r>
    <s v="RM167"/>
    <n v="41"/>
    <x v="2"/>
    <x v="1"/>
    <x v="0"/>
    <n v="465"/>
    <x v="0"/>
    <n v="14"/>
    <n v="3"/>
    <x v="0"/>
    <n v="1"/>
    <n v="227"/>
    <n v="1"/>
    <x v="0"/>
    <n v="56"/>
    <n v="3"/>
    <x v="0"/>
    <x v="2"/>
    <n v="3"/>
    <x v="1"/>
    <n v="2451"/>
    <s v="Upto 5k"/>
    <n v="4609"/>
    <n v="4"/>
    <s v="Y"/>
    <x v="0"/>
    <n v="12"/>
    <x v="1"/>
    <n v="1"/>
    <n v="80"/>
    <n v="1"/>
    <n v="13"/>
    <n v="2"/>
    <n v="3"/>
    <n v="1"/>
    <n v="8"/>
    <d v="2026-10-16T00:00:00"/>
    <x v="3"/>
    <s v="2026"/>
    <x v="9"/>
    <n v="0"/>
    <x v="995"/>
    <n v="0"/>
    <n v="0"/>
  </r>
  <r>
    <s v="RM183"/>
    <n v="41"/>
    <x v="2"/>
    <x v="0"/>
    <x v="0"/>
    <n v="1356"/>
    <x v="1"/>
    <n v="20"/>
    <n v="2"/>
    <x v="2"/>
    <n v="1"/>
    <n v="248"/>
    <n v="2"/>
    <x v="1"/>
    <n v="70"/>
    <n v="3"/>
    <x v="0"/>
    <x v="1"/>
    <n v="2"/>
    <x v="0"/>
    <n v="3140"/>
    <s v="Upto 5k"/>
    <n v="21728"/>
    <n v="1"/>
    <s v="Y"/>
    <x v="1"/>
    <n v="22"/>
    <x v="2"/>
    <n v="4"/>
    <n v="80"/>
    <n v="0"/>
    <n v="4"/>
    <n v="5"/>
    <n v="2"/>
    <n v="0"/>
    <n v="2"/>
    <d v="2026-10-17T00:00:00"/>
    <x v="16"/>
    <s v="2026"/>
    <x v="9"/>
    <n v="5"/>
    <x v="996"/>
    <n v="1"/>
    <n v="0"/>
  </r>
  <r>
    <s v="RM216"/>
    <n v="41"/>
    <x v="2"/>
    <x v="0"/>
    <x v="0"/>
    <n v="896"/>
    <x v="1"/>
    <n v="6"/>
    <n v="3"/>
    <x v="0"/>
    <n v="1"/>
    <n v="298"/>
    <n v="4"/>
    <x v="1"/>
    <n v="75"/>
    <n v="3"/>
    <x v="2"/>
    <x v="8"/>
    <n v="4"/>
    <x v="0"/>
    <n v="13591"/>
    <s v="10k-15k"/>
    <n v="14674"/>
    <n v="3"/>
    <s v="Y"/>
    <x v="1"/>
    <n v="18"/>
    <x v="1"/>
    <n v="3"/>
    <n v="80"/>
    <n v="0"/>
    <n v="16"/>
    <n v="3"/>
    <n v="3"/>
    <n v="0"/>
    <n v="0"/>
    <d v="2026-10-18T00:00:00"/>
    <x v="33"/>
    <s v="2026"/>
    <x v="9"/>
    <n v="8"/>
    <x v="997"/>
    <n v="4"/>
    <n v="2"/>
  </r>
  <r>
    <s v="RM243"/>
    <n v="41"/>
    <x v="2"/>
    <x v="1"/>
    <x v="0"/>
    <n v="1411"/>
    <x v="0"/>
    <n v="19"/>
    <n v="2"/>
    <x v="0"/>
    <n v="1"/>
    <n v="334"/>
    <n v="3"/>
    <x v="0"/>
    <n v="36"/>
    <n v="3"/>
    <x v="1"/>
    <x v="2"/>
    <n v="1"/>
    <x v="1"/>
    <n v="3072"/>
    <s v="Upto 5k"/>
    <n v="19877"/>
    <n v="2"/>
    <s v="Y"/>
    <x v="0"/>
    <n v="16"/>
    <x v="1"/>
    <n v="1"/>
    <n v="80"/>
    <n v="2"/>
    <n v="17"/>
    <n v="2"/>
    <n v="2"/>
    <n v="0"/>
    <n v="0"/>
    <d v="2026-10-19T00:00:00"/>
    <x v="38"/>
    <s v="2026"/>
    <x v="9"/>
    <n v="0"/>
    <x v="998"/>
    <n v="0"/>
    <n v="0"/>
  </r>
  <r>
    <s v="RM301"/>
    <n v="41"/>
    <x v="2"/>
    <x v="1"/>
    <x v="0"/>
    <n v="334"/>
    <x v="1"/>
    <n v="2"/>
    <n v="4"/>
    <x v="0"/>
    <n v="1"/>
    <n v="410"/>
    <n v="4"/>
    <x v="0"/>
    <n v="88"/>
    <n v="3"/>
    <x v="3"/>
    <x v="8"/>
    <n v="2"/>
    <x v="0"/>
    <n v="16015"/>
    <s v="15k+"/>
    <n v="15896"/>
    <n v="1"/>
    <s v="Y"/>
    <x v="0"/>
    <n v="19"/>
    <x v="1"/>
    <n v="2"/>
    <n v="80"/>
    <n v="0"/>
    <n v="22"/>
    <n v="2"/>
    <n v="3"/>
    <n v="0"/>
    <n v="4"/>
    <d v="2026-10-20T00:00:00"/>
    <x v="15"/>
    <s v="2026"/>
    <x v="9"/>
    <n v="2"/>
    <x v="999"/>
    <n v="0"/>
    <n v="0"/>
  </r>
  <r>
    <s v="RM347"/>
    <n v="41"/>
    <x v="2"/>
    <x v="1"/>
    <x v="0"/>
    <n v="483"/>
    <x v="0"/>
    <n v="6"/>
    <n v="3"/>
    <x v="1"/>
    <n v="1"/>
    <n v="466"/>
    <n v="4"/>
    <x v="0"/>
    <n v="95"/>
    <n v="2"/>
    <x v="1"/>
    <x v="4"/>
    <n v="2"/>
    <x v="0"/>
    <n v="6032"/>
    <s v="5k-10k"/>
    <n v="10110"/>
    <n v="6"/>
    <s v="Y"/>
    <x v="1"/>
    <n v="15"/>
    <x v="1"/>
    <n v="4"/>
    <n v="80"/>
    <n v="0"/>
    <n v="8"/>
    <n v="3"/>
    <n v="3"/>
    <n v="1"/>
    <n v="2"/>
    <d v="2026-10-21T00:00:00"/>
    <x v="15"/>
    <s v="2026"/>
    <x v="9"/>
    <n v="9"/>
    <x v="1000"/>
    <n v="3"/>
    <n v="1"/>
  </r>
  <r>
    <s v="RM367"/>
    <n v="41"/>
    <x v="2"/>
    <x v="0"/>
    <x v="1"/>
    <n v="143"/>
    <x v="1"/>
    <n v="4"/>
    <n v="3"/>
    <x v="2"/>
    <n v="1"/>
    <n v="488"/>
    <n v="1"/>
    <x v="0"/>
    <n v="56"/>
    <n v="3"/>
    <x v="1"/>
    <x v="5"/>
    <n v="2"/>
    <x v="0"/>
    <n v="9355"/>
    <s v="5k-10k"/>
    <n v="9558"/>
    <n v="1"/>
    <s v="Y"/>
    <x v="0"/>
    <n v="18"/>
    <x v="1"/>
    <n v="3"/>
    <n v="80"/>
    <n v="0"/>
    <n v="8"/>
    <n v="5"/>
    <n v="3"/>
    <n v="7"/>
    <n v="7"/>
    <d v="2026-10-22T00:00:00"/>
    <x v="37"/>
    <s v="2026"/>
    <x v="9"/>
    <n v="2"/>
    <x v="1001"/>
    <n v="0"/>
    <n v="0"/>
  </r>
  <r>
    <s v="RM404"/>
    <n v="41"/>
    <x v="2"/>
    <x v="1"/>
    <x v="0"/>
    <n v="645"/>
    <x v="1"/>
    <n v="1"/>
    <n v="3"/>
    <x v="2"/>
    <n v="1"/>
    <n v="534"/>
    <n v="2"/>
    <x v="0"/>
    <n v="49"/>
    <n v="4"/>
    <x v="2"/>
    <x v="5"/>
    <n v="1"/>
    <x v="2"/>
    <n v="8392"/>
    <s v="5k-10k"/>
    <n v="19566"/>
    <n v="1"/>
    <s v="Y"/>
    <x v="0"/>
    <n v="16"/>
    <x v="1"/>
    <n v="3"/>
    <n v="80"/>
    <n v="1"/>
    <n v="10"/>
    <n v="2"/>
    <n v="3"/>
    <n v="0"/>
    <m/>
    <d v="2026-10-23T00:00:00"/>
    <x v="33"/>
    <s v="2026"/>
    <x v="9"/>
    <n v="1"/>
    <x v="1002"/>
    <n v="0"/>
    <n v="0"/>
  </r>
  <r>
    <s v="RM447"/>
    <n v="41"/>
    <x v="2"/>
    <x v="1"/>
    <x v="2"/>
    <n v="267"/>
    <x v="1"/>
    <n v="10"/>
    <n v="2"/>
    <x v="0"/>
    <n v="1"/>
    <n v="599"/>
    <n v="4"/>
    <x v="0"/>
    <n v="56"/>
    <n v="3"/>
    <x v="1"/>
    <x v="5"/>
    <n v="4"/>
    <x v="0"/>
    <n v="6230"/>
    <s v="5k-10k"/>
    <n v="13430"/>
    <n v="7"/>
    <s v="Y"/>
    <x v="0"/>
    <n v="14"/>
    <x v="1"/>
    <n v="4"/>
    <n v="80"/>
    <n v="0"/>
    <n v="16"/>
    <n v="3"/>
    <n v="3"/>
    <n v="1"/>
    <n v="10"/>
    <d v="2026-10-24T00:00:00"/>
    <x v="27"/>
    <s v="2026"/>
    <x v="9"/>
    <n v="4"/>
    <x v="1003"/>
    <n v="3"/>
    <n v="2"/>
  </r>
  <r>
    <s v="RM460"/>
    <n v="41"/>
    <x v="2"/>
    <x v="0"/>
    <x v="2"/>
    <n v="509"/>
    <x v="0"/>
    <n v="2"/>
    <n v="4"/>
    <x v="4"/>
    <n v="1"/>
    <n v="616"/>
    <n v="1"/>
    <x v="1"/>
    <n v="62"/>
    <n v="2"/>
    <x v="1"/>
    <x v="6"/>
    <n v="3"/>
    <x v="0"/>
    <n v="6811"/>
    <s v="5k-10k"/>
    <n v="2112"/>
    <n v="2"/>
    <s v="Y"/>
    <x v="1"/>
    <n v="17"/>
    <x v="1"/>
    <n v="1"/>
    <n v="80"/>
    <n v="0"/>
    <n v="10"/>
    <n v="3"/>
    <n v="3"/>
    <n v="0"/>
    <n v="7"/>
    <d v="2026-10-25T00:00:00"/>
    <x v="38"/>
    <s v="2026"/>
    <x v="9"/>
    <n v="0"/>
    <x v="1004"/>
    <n v="0"/>
    <n v="0"/>
  </r>
  <r>
    <s v="RM467"/>
    <n v="41"/>
    <x v="2"/>
    <x v="1"/>
    <x v="0"/>
    <n v="1276"/>
    <x v="1"/>
    <n v="2"/>
    <n v="5"/>
    <x v="0"/>
    <n v="1"/>
    <n v="625"/>
    <n v="2"/>
    <x v="1"/>
    <n v="91"/>
    <n v="3"/>
    <x v="3"/>
    <x v="8"/>
    <n v="1"/>
    <x v="2"/>
    <n v="16595"/>
    <s v="15k+"/>
    <n v="5626"/>
    <n v="7"/>
    <s v="Y"/>
    <x v="0"/>
    <n v="16"/>
    <x v="1"/>
    <n v="2"/>
    <n v="80"/>
    <n v="1"/>
    <n v="22"/>
    <n v="2"/>
    <n v="3"/>
    <n v="11"/>
    <n v="8"/>
    <d v="2026-10-26T00:00:00"/>
    <x v="29"/>
    <s v="2026"/>
    <x v="9"/>
    <n v="3"/>
    <x v="1005"/>
    <n v="3"/>
    <n v="3"/>
  </r>
  <r>
    <s v="RM536"/>
    <n v="41"/>
    <x v="2"/>
    <x v="1"/>
    <x v="0"/>
    <n v="427"/>
    <x v="3"/>
    <n v="10"/>
    <n v="4"/>
    <x v="5"/>
    <n v="1"/>
    <n v="731"/>
    <n v="2"/>
    <x v="0"/>
    <n v="73"/>
    <n v="2"/>
    <x v="4"/>
    <x v="8"/>
    <n v="4"/>
    <x v="1"/>
    <n v="19141"/>
    <s v="15k+"/>
    <n v="8861"/>
    <n v="3"/>
    <s v="Y"/>
    <x v="0"/>
    <n v="15"/>
    <x v="1"/>
    <n v="2"/>
    <n v="80"/>
    <n v="3"/>
    <n v="23"/>
    <n v="2"/>
    <n v="2"/>
    <n v="12"/>
    <n v="6"/>
    <d v="2026-10-27T00:00:00"/>
    <x v="38"/>
    <s v="2026"/>
    <x v="9"/>
    <n v="1"/>
    <x v="1006"/>
    <n v="1"/>
    <n v="1"/>
  </r>
  <r>
    <s v="RM539"/>
    <n v="41"/>
    <x v="2"/>
    <x v="1"/>
    <x v="0"/>
    <n v="314"/>
    <x v="3"/>
    <n v="1"/>
    <n v="3"/>
    <x v="5"/>
    <n v="1"/>
    <n v="734"/>
    <n v="4"/>
    <x v="0"/>
    <n v="59"/>
    <n v="2"/>
    <x v="4"/>
    <x v="8"/>
    <n v="3"/>
    <x v="2"/>
    <n v="19189"/>
    <s v="15k+"/>
    <n v="19562"/>
    <n v="1"/>
    <s v="Y"/>
    <x v="0"/>
    <n v="12"/>
    <x v="1"/>
    <n v="2"/>
    <n v="80"/>
    <n v="1"/>
    <n v="22"/>
    <n v="3"/>
    <n v="3"/>
    <n v="2"/>
    <n v="10"/>
    <d v="2026-10-28T00:00:00"/>
    <x v="16"/>
    <s v="2026"/>
    <x v="9"/>
    <n v="18"/>
    <x v="1007"/>
    <n v="13"/>
    <n v="4"/>
  </r>
  <r>
    <s v="RM668"/>
    <n v="41"/>
    <x v="2"/>
    <x v="0"/>
    <x v="0"/>
    <n v="1085"/>
    <x v="0"/>
    <n v="2"/>
    <n v="4"/>
    <x v="0"/>
    <n v="1"/>
    <n v="927"/>
    <n v="2"/>
    <x v="1"/>
    <n v="57"/>
    <n v="1"/>
    <x v="0"/>
    <x v="0"/>
    <n v="4"/>
    <x v="1"/>
    <n v="2778"/>
    <s v="Upto 5k"/>
    <n v="17725"/>
    <n v="4"/>
    <s v="Y"/>
    <x v="1"/>
    <n v="13"/>
    <x v="1"/>
    <n v="3"/>
    <n v="80"/>
    <n v="1"/>
    <n v="10"/>
    <n v="1"/>
    <n v="2"/>
    <n v="1"/>
    <n v="0"/>
    <d v="2026-10-29T00:00:00"/>
    <x v="41"/>
    <s v="2026"/>
    <x v="9"/>
    <n v="17"/>
    <x v="1008"/>
    <n v="12"/>
    <n v="7"/>
  </r>
  <r>
    <s v="RM687"/>
    <n v="41"/>
    <x v="2"/>
    <x v="1"/>
    <x v="0"/>
    <n v="263"/>
    <x v="0"/>
    <n v="6"/>
    <n v="3"/>
    <x v="1"/>
    <n v="1"/>
    <n v="957"/>
    <n v="4"/>
    <x v="0"/>
    <n v="59"/>
    <n v="3"/>
    <x v="0"/>
    <x v="0"/>
    <n v="1"/>
    <x v="0"/>
    <n v="4721"/>
    <s v="Upto 5k"/>
    <n v="3119"/>
    <n v="2"/>
    <s v="Y"/>
    <x v="1"/>
    <n v="13"/>
    <x v="1"/>
    <n v="3"/>
    <n v="80"/>
    <n v="0"/>
    <n v="20"/>
    <n v="3"/>
    <n v="3"/>
    <n v="2"/>
    <n v="17"/>
    <d v="2026-10-30T00:00:00"/>
    <x v="8"/>
    <s v="2026"/>
    <x v="9"/>
    <n v="4"/>
    <x v="1009"/>
    <n v="1"/>
    <n v="1"/>
  </r>
  <r>
    <s v="RM717"/>
    <n v="41"/>
    <x v="2"/>
    <x v="1"/>
    <x v="1"/>
    <n v="840"/>
    <x v="0"/>
    <n v="9"/>
    <n v="3"/>
    <x v="1"/>
    <n v="1"/>
    <n v="999"/>
    <n v="1"/>
    <x v="0"/>
    <n v="64"/>
    <n v="3"/>
    <x v="4"/>
    <x v="7"/>
    <n v="3"/>
    <x v="1"/>
    <n v="19419"/>
    <s v="15k+"/>
    <n v="3735"/>
    <n v="2"/>
    <s v="Y"/>
    <x v="0"/>
    <n v="17"/>
    <x v="1"/>
    <n v="2"/>
    <n v="80"/>
    <n v="1"/>
    <n v="21"/>
    <n v="2"/>
    <n v="4"/>
    <n v="0"/>
    <n v="11"/>
    <d v="2026-10-31T00:00:00"/>
    <x v="17"/>
    <s v="2026"/>
    <x v="9"/>
    <n v="11"/>
    <x v="1010"/>
    <n v="9"/>
    <n v="0"/>
  </r>
  <r>
    <s v="RM738"/>
    <n v="41"/>
    <x v="2"/>
    <x v="1"/>
    <x v="0"/>
    <n v="549"/>
    <x v="0"/>
    <n v="7"/>
    <n v="2"/>
    <x v="1"/>
    <n v="1"/>
    <n v="1025"/>
    <n v="4"/>
    <x v="1"/>
    <n v="42"/>
    <n v="3"/>
    <x v="1"/>
    <x v="4"/>
    <n v="3"/>
    <x v="0"/>
    <n v="5003"/>
    <s v="5k-10k"/>
    <n v="23371"/>
    <n v="6"/>
    <s v="Y"/>
    <x v="0"/>
    <n v="14"/>
    <x v="1"/>
    <n v="2"/>
    <n v="80"/>
    <n v="0"/>
    <n v="8"/>
    <n v="6"/>
    <n v="3"/>
    <n v="2"/>
    <n v="1"/>
    <d v="2026-11-01T00:00:00"/>
    <x v="23"/>
    <s v="2026"/>
    <x v="10"/>
    <n v="26"/>
    <x v="1011"/>
    <n v="9"/>
    <n v="0"/>
  </r>
  <r>
    <s v="RM747"/>
    <n v="41"/>
    <x v="2"/>
    <x v="1"/>
    <x v="2"/>
    <n v="247"/>
    <x v="0"/>
    <n v="7"/>
    <n v="1"/>
    <x v="0"/>
    <n v="1"/>
    <n v="1035"/>
    <n v="2"/>
    <x v="1"/>
    <n v="55"/>
    <n v="1"/>
    <x v="4"/>
    <x v="7"/>
    <n v="3"/>
    <x v="1"/>
    <n v="19973"/>
    <s v="15k+"/>
    <n v="20284"/>
    <n v="1"/>
    <s v="Y"/>
    <x v="0"/>
    <n v="22"/>
    <x v="2"/>
    <n v="2"/>
    <n v="80"/>
    <n v="2"/>
    <n v="21"/>
    <n v="3"/>
    <n v="3"/>
    <n v="5"/>
    <n v="10"/>
    <d v="2026-11-02T00:00:00"/>
    <x v="38"/>
    <s v="2026"/>
    <x v="10"/>
    <n v="0"/>
    <x v="1012"/>
    <n v="0"/>
    <n v="0"/>
  </r>
  <r>
    <s v="RM784"/>
    <n v="41"/>
    <x v="2"/>
    <x v="1"/>
    <x v="0"/>
    <n v="509"/>
    <x v="0"/>
    <n v="7"/>
    <n v="2"/>
    <x v="3"/>
    <n v="1"/>
    <n v="1085"/>
    <n v="2"/>
    <x v="1"/>
    <n v="43"/>
    <n v="4"/>
    <x v="0"/>
    <x v="2"/>
    <n v="3"/>
    <x v="2"/>
    <n v="3376"/>
    <s v="Upto 5k"/>
    <n v="18863"/>
    <n v="1"/>
    <s v="Y"/>
    <x v="0"/>
    <n v="13"/>
    <x v="1"/>
    <n v="3"/>
    <n v="80"/>
    <n v="0"/>
    <n v="10"/>
    <n v="3"/>
    <n v="3"/>
    <n v="0"/>
    <n v="8"/>
    <d v="2026-11-03T00:00:00"/>
    <x v="38"/>
    <s v="2026"/>
    <x v="10"/>
    <n v="1"/>
    <x v="1013"/>
    <n v="0"/>
    <n v="0"/>
  </r>
  <r>
    <s v="RM831"/>
    <n v="41"/>
    <x v="2"/>
    <x v="1"/>
    <x v="0"/>
    <n v="167"/>
    <x v="0"/>
    <n v="12"/>
    <n v="4"/>
    <x v="0"/>
    <n v="1"/>
    <n v="1158"/>
    <n v="2"/>
    <x v="0"/>
    <n v="46"/>
    <n v="3"/>
    <x v="0"/>
    <x v="0"/>
    <n v="4"/>
    <x v="2"/>
    <n v="4766"/>
    <s v="Upto 5k"/>
    <n v="9051"/>
    <n v="3"/>
    <s v="Y"/>
    <x v="1"/>
    <n v="11"/>
    <x v="1"/>
    <n v="1"/>
    <n v="80"/>
    <n v="1"/>
    <n v="6"/>
    <n v="4"/>
    <n v="3"/>
    <n v="0"/>
    <n v="0"/>
    <d v="2026-11-04T00:00:00"/>
    <x v="4"/>
    <s v="2026"/>
    <x v="10"/>
    <n v="3"/>
    <x v="1014"/>
    <n v="0"/>
    <n v="0"/>
  </r>
  <r>
    <s v="RM865"/>
    <n v="41"/>
    <x v="2"/>
    <x v="0"/>
    <x v="2"/>
    <n v="906"/>
    <x v="0"/>
    <n v="5"/>
    <n v="2"/>
    <x v="0"/>
    <n v="1"/>
    <n v="1210"/>
    <n v="1"/>
    <x v="0"/>
    <n v="95"/>
    <n v="2"/>
    <x v="0"/>
    <x v="2"/>
    <n v="1"/>
    <x v="1"/>
    <n v="2107"/>
    <s v="Upto 5k"/>
    <n v="20293"/>
    <n v="6"/>
    <s v="Y"/>
    <x v="0"/>
    <n v="17"/>
    <x v="1"/>
    <n v="1"/>
    <n v="80"/>
    <n v="1"/>
    <n v="5"/>
    <n v="2"/>
    <n v="1"/>
    <n v="0"/>
    <n v="0"/>
    <d v="2026-11-05T00:00:00"/>
    <x v="26"/>
    <s v="2026"/>
    <x v="10"/>
    <n v="9"/>
    <x v="1015"/>
    <n v="2"/>
    <n v="2"/>
  </r>
  <r>
    <s v="RM952"/>
    <n v="41"/>
    <x v="2"/>
    <x v="1"/>
    <x v="2"/>
    <n v="256"/>
    <x v="1"/>
    <n v="10"/>
    <n v="2"/>
    <x v="1"/>
    <n v="1"/>
    <n v="1329"/>
    <n v="3"/>
    <x v="0"/>
    <n v="40"/>
    <n v="1"/>
    <x v="1"/>
    <x v="5"/>
    <n v="2"/>
    <x v="0"/>
    <n v="6151"/>
    <s v="5k-10k"/>
    <n v="22074"/>
    <n v="1"/>
    <s v="Y"/>
    <x v="0"/>
    <n v="13"/>
    <x v="1"/>
    <n v="1"/>
    <n v="80"/>
    <n v="0"/>
    <n v="19"/>
    <n v="4"/>
    <n v="3"/>
    <n v="11"/>
    <n v="9"/>
    <d v="2026-11-06T00:00:00"/>
    <x v="33"/>
    <s v="2026"/>
    <x v="10"/>
    <n v="4"/>
    <x v="1016"/>
    <n v="4"/>
    <n v="1"/>
  </r>
  <r>
    <s v="RM961"/>
    <n v="41"/>
    <x v="2"/>
    <x v="1"/>
    <x v="1"/>
    <n v="1018"/>
    <x v="1"/>
    <n v="1"/>
    <n v="3"/>
    <x v="2"/>
    <n v="1"/>
    <n v="1349"/>
    <n v="3"/>
    <x v="1"/>
    <n v="66"/>
    <n v="3"/>
    <x v="1"/>
    <x v="5"/>
    <n v="1"/>
    <x v="1"/>
    <n v="4103"/>
    <s v="Upto 5k"/>
    <n v="4297"/>
    <n v="0"/>
    <s v="Y"/>
    <x v="0"/>
    <n v="17"/>
    <x v="1"/>
    <n v="4"/>
    <n v="80"/>
    <n v="1"/>
    <n v="10"/>
    <n v="2"/>
    <n v="3"/>
    <n v="1"/>
    <n v="7"/>
    <d v="2026-11-07T00:00:00"/>
    <x v="2"/>
    <s v="2026"/>
    <x v="10"/>
    <n v="17"/>
    <x v="1017"/>
    <n v="11"/>
    <n v="11"/>
  </r>
  <r>
    <s v="RM989"/>
    <n v="41"/>
    <x v="2"/>
    <x v="0"/>
    <x v="1"/>
    <n v="1200"/>
    <x v="0"/>
    <n v="22"/>
    <n v="3"/>
    <x v="0"/>
    <n v="1"/>
    <n v="1392"/>
    <n v="4"/>
    <x v="1"/>
    <n v="75"/>
    <n v="3"/>
    <x v="1"/>
    <x v="2"/>
    <n v="4"/>
    <x v="1"/>
    <n v="5467"/>
    <s v="5k-10k"/>
    <n v="13953"/>
    <n v="3"/>
    <s v="Y"/>
    <x v="1"/>
    <n v="14"/>
    <x v="1"/>
    <n v="1"/>
    <n v="80"/>
    <n v="2"/>
    <n v="12"/>
    <n v="4"/>
    <n v="2"/>
    <n v="3"/>
    <n v="3"/>
    <d v="2026-11-08T00:00:00"/>
    <x v="36"/>
    <s v="2026"/>
    <x v="10"/>
    <n v="7"/>
    <x v="1018"/>
    <n v="5"/>
    <n v="5"/>
  </r>
  <r>
    <s v="RM1029"/>
    <n v="41"/>
    <x v="2"/>
    <x v="1"/>
    <x v="0"/>
    <n v="1283"/>
    <x v="0"/>
    <n v="5"/>
    <n v="5"/>
    <x v="1"/>
    <n v="1"/>
    <n v="1448"/>
    <n v="2"/>
    <x v="0"/>
    <n v="90"/>
    <n v="4"/>
    <x v="0"/>
    <x v="2"/>
    <n v="3"/>
    <x v="2"/>
    <n v="2127"/>
    <s v="Upto 5k"/>
    <n v="5561"/>
    <n v="2"/>
    <s v="Y"/>
    <x v="1"/>
    <n v="12"/>
    <x v="1"/>
    <n v="1"/>
    <n v="80"/>
    <n v="0"/>
    <n v="7"/>
    <n v="5"/>
    <n v="2"/>
    <n v="0"/>
    <n v="3"/>
    <d v="2026-11-09T00:00:00"/>
    <x v="28"/>
    <s v="2026"/>
    <x v="10"/>
    <n v="1"/>
    <x v="1019"/>
    <n v="1"/>
    <n v="1"/>
  </r>
  <r>
    <s v="RM1197"/>
    <n v="41"/>
    <x v="2"/>
    <x v="1"/>
    <x v="0"/>
    <n v="1206"/>
    <x v="1"/>
    <n v="23"/>
    <n v="2"/>
    <x v="0"/>
    <n v="1"/>
    <n v="1678"/>
    <n v="4"/>
    <x v="0"/>
    <n v="80"/>
    <n v="3"/>
    <x v="2"/>
    <x v="5"/>
    <n v="3"/>
    <x v="0"/>
    <n v="7082"/>
    <s v="5k-10k"/>
    <n v="11591"/>
    <n v="3"/>
    <s v="Y"/>
    <x v="1"/>
    <n v="16"/>
    <x v="1"/>
    <n v="4"/>
    <n v="80"/>
    <n v="0"/>
    <n v="21"/>
    <n v="2"/>
    <n v="3"/>
    <n v="0"/>
    <n v="2"/>
    <d v="2026-11-10T00:00:00"/>
    <x v="14"/>
    <s v="2026"/>
    <x v="10"/>
    <n v="14"/>
    <x v="1020"/>
    <n v="2"/>
    <n v="2"/>
  </r>
  <r>
    <s v="RM1219"/>
    <n v="41"/>
    <x v="2"/>
    <x v="1"/>
    <x v="0"/>
    <n v="918"/>
    <x v="1"/>
    <n v="6"/>
    <n v="3"/>
    <x v="2"/>
    <n v="1"/>
    <n v="1708"/>
    <n v="4"/>
    <x v="0"/>
    <n v="35"/>
    <n v="3"/>
    <x v="2"/>
    <x v="5"/>
    <n v="3"/>
    <x v="0"/>
    <n v="9241"/>
    <s v="5k-10k"/>
    <n v="15869"/>
    <n v="1"/>
    <s v="Y"/>
    <x v="0"/>
    <n v="12"/>
    <x v="1"/>
    <n v="2"/>
    <n v="80"/>
    <n v="0"/>
    <n v="10"/>
    <n v="3"/>
    <n v="3"/>
    <n v="8"/>
    <n v="7"/>
    <d v="2026-11-11T00:00:00"/>
    <x v="25"/>
    <s v="2026"/>
    <x v="10"/>
    <n v="2"/>
    <x v="1021"/>
    <n v="1"/>
    <n v="1"/>
  </r>
  <r>
    <s v="RM1229"/>
    <n v="41"/>
    <x v="2"/>
    <x v="1"/>
    <x v="2"/>
    <n v="552"/>
    <x v="3"/>
    <n v="4"/>
    <n v="3"/>
    <x v="5"/>
    <n v="1"/>
    <n v="1722"/>
    <n v="3"/>
    <x v="0"/>
    <n v="60"/>
    <n v="1"/>
    <x v="1"/>
    <x v="3"/>
    <n v="2"/>
    <x v="2"/>
    <n v="6430"/>
    <s v="5k-10k"/>
    <n v="20794"/>
    <n v="6"/>
    <s v="Y"/>
    <x v="0"/>
    <n v="19"/>
    <x v="1"/>
    <n v="2"/>
    <n v="80"/>
    <n v="1"/>
    <n v="10"/>
    <n v="4"/>
    <n v="3"/>
    <n v="1"/>
    <n v="2"/>
    <d v="2026-11-12T00:00:00"/>
    <x v="27"/>
    <s v="2026"/>
    <x v="10"/>
    <n v="15"/>
    <x v="1022"/>
    <n v="14"/>
    <n v="10"/>
  </r>
  <r>
    <s v="RM1267"/>
    <n v="41"/>
    <x v="2"/>
    <x v="1"/>
    <x v="0"/>
    <n v="548"/>
    <x v="0"/>
    <n v="9"/>
    <n v="4"/>
    <x v="0"/>
    <n v="1"/>
    <n v="1772"/>
    <n v="3"/>
    <x v="0"/>
    <n v="94"/>
    <n v="3"/>
    <x v="0"/>
    <x v="0"/>
    <n v="1"/>
    <x v="1"/>
    <n v="2289"/>
    <s v="Upto 5k"/>
    <n v="20520"/>
    <n v="1"/>
    <s v="Y"/>
    <x v="0"/>
    <n v="20"/>
    <x v="2"/>
    <n v="2"/>
    <n v="80"/>
    <n v="2"/>
    <n v="5"/>
    <n v="2"/>
    <n v="3"/>
    <n v="0"/>
    <n v="4"/>
    <d v="2026-11-13T00:00:00"/>
    <x v="15"/>
    <s v="2026"/>
    <x v="10"/>
    <n v="8"/>
    <x v="1023"/>
    <n v="5"/>
    <n v="5"/>
  </r>
  <r>
    <s v="RM1295"/>
    <n v="41"/>
    <x v="2"/>
    <x v="1"/>
    <x v="0"/>
    <n v="447"/>
    <x v="0"/>
    <n v="5"/>
    <n v="3"/>
    <x v="0"/>
    <n v="1"/>
    <n v="1814"/>
    <n v="2"/>
    <x v="0"/>
    <n v="85"/>
    <n v="4"/>
    <x v="1"/>
    <x v="6"/>
    <n v="2"/>
    <x v="0"/>
    <n v="6870"/>
    <s v="5k-10k"/>
    <n v="15530"/>
    <n v="3"/>
    <s v="Y"/>
    <x v="0"/>
    <n v="12"/>
    <x v="1"/>
    <n v="1"/>
    <n v="80"/>
    <n v="0"/>
    <n v="11"/>
    <n v="3"/>
    <n v="1"/>
    <n v="1"/>
    <n v="2"/>
    <d v="2026-11-14T00:00:00"/>
    <x v="10"/>
    <s v="2026"/>
    <x v="10"/>
    <n v="7"/>
    <x v="1024"/>
    <n v="0"/>
    <n v="0"/>
  </r>
  <r>
    <s v="RM1296"/>
    <n v="41"/>
    <x v="2"/>
    <x v="0"/>
    <x v="0"/>
    <n v="796"/>
    <x v="1"/>
    <n v="4"/>
    <n v="1"/>
    <x v="2"/>
    <n v="1"/>
    <n v="1815"/>
    <n v="3"/>
    <x v="1"/>
    <n v="81"/>
    <n v="3"/>
    <x v="2"/>
    <x v="5"/>
    <n v="3"/>
    <x v="1"/>
    <n v="10447"/>
    <s v="10k-15k"/>
    <n v="26458"/>
    <n v="0"/>
    <s v="Y"/>
    <x v="1"/>
    <n v="13"/>
    <x v="1"/>
    <n v="4"/>
    <n v="80"/>
    <n v="1"/>
    <n v="23"/>
    <n v="3"/>
    <n v="4"/>
    <n v="13"/>
    <n v="5"/>
    <d v="2026-11-15T00:00:00"/>
    <x v="41"/>
    <s v="2026"/>
    <x v="10"/>
    <n v="5"/>
    <x v="1025"/>
    <n v="5"/>
    <n v="4"/>
  </r>
  <r>
    <s v="RM1357"/>
    <n v="41"/>
    <x v="2"/>
    <x v="1"/>
    <x v="0"/>
    <n v="337"/>
    <x v="1"/>
    <n v="8"/>
    <n v="3"/>
    <x v="2"/>
    <n v="1"/>
    <n v="1909"/>
    <n v="3"/>
    <x v="1"/>
    <n v="54"/>
    <n v="3"/>
    <x v="1"/>
    <x v="5"/>
    <n v="2"/>
    <x v="2"/>
    <n v="4393"/>
    <s v="Upto 5k"/>
    <n v="26841"/>
    <n v="5"/>
    <s v="Y"/>
    <x v="0"/>
    <n v="21"/>
    <x v="2"/>
    <n v="3"/>
    <n v="80"/>
    <n v="1"/>
    <n v="14"/>
    <n v="3"/>
    <n v="3"/>
    <n v="1"/>
    <n v="4"/>
    <d v="2026-11-16T00:00:00"/>
    <x v="1"/>
    <s v="2026"/>
    <x v="10"/>
    <n v="18"/>
    <x v="1026"/>
    <n v="5"/>
    <n v="0"/>
  </r>
  <r>
    <s v="RM1421"/>
    <n v="41"/>
    <x v="2"/>
    <x v="1"/>
    <x v="0"/>
    <n v="642"/>
    <x v="0"/>
    <n v="1"/>
    <n v="3"/>
    <x v="0"/>
    <n v="1"/>
    <n v="1999"/>
    <n v="4"/>
    <x v="0"/>
    <n v="76"/>
    <n v="3"/>
    <x v="0"/>
    <x v="2"/>
    <n v="4"/>
    <x v="2"/>
    <n v="2782"/>
    <s v="Upto 5k"/>
    <n v="21412"/>
    <n v="3"/>
    <s v="Y"/>
    <x v="0"/>
    <n v="22"/>
    <x v="2"/>
    <n v="1"/>
    <n v="80"/>
    <n v="1"/>
    <n v="12"/>
    <n v="3"/>
    <n v="3"/>
    <n v="1"/>
    <n v="0"/>
    <d v="2026-11-17T00:00:00"/>
    <x v="39"/>
    <s v="2026"/>
    <x v="10"/>
    <n v="19"/>
    <x v="1027"/>
    <n v="5"/>
    <n v="0"/>
  </r>
  <r>
    <s v="RM1446"/>
    <n v="41"/>
    <x v="2"/>
    <x v="1"/>
    <x v="0"/>
    <n v="582"/>
    <x v="0"/>
    <n v="28"/>
    <n v="4"/>
    <x v="0"/>
    <n v="1"/>
    <n v="2034"/>
    <n v="1"/>
    <x v="1"/>
    <n v="60"/>
    <n v="2"/>
    <x v="3"/>
    <x v="4"/>
    <n v="2"/>
    <x v="2"/>
    <n v="13570"/>
    <s v="10k-15k"/>
    <n v="5640"/>
    <n v="0"/>
    <s v="Y"/>
    <x v="0"/>
    <n v="23"/>
    <x v="2"/>
    <n v="3"/>
    <n v="80"/>
    <n v="1"/>
    <n v="21"/>
    <n v="3"/>
    <n v="3"/>
    <n v="0"/>
    <n v="10"/>
    <d v="2026-11-18T00:00:00"/>
    <x v="16"/>
    <s v="2026"/>
    <x v="10"/>
    <n v="7"/>
    <x v="1028"/>
    <n v="6"/>
    <n v="3"/>
  </r>
  <r>
    <s v="RM1449"/>
    <n v="41"/>
    <x v="2"/>
    <x v="1"/>
    <x v="0"/>
    <n v="930"/>
    <x v="1"/>
    <n v="3"/>
    <n v="3"/>
    <x v="0"/>
    <n v="1"/>
    <n v="2037"/>
    <n v="3"/>
    <x v="0"/>
    <n v="57"/>
    <n v="2"/>
    <x v="1"/>
    <x v="5"/>
    <n v="2"/>
    <x v="1"/>
    <n v="8938"/>
    <s v="5k-10k"/>
    <n v="12227"/>
    <n v="2"/>
    <s v="Y"/>
    <x v="0"/>
    <n v="11"/>
    <x v="1"/>
    <n v="3"/>
    <n v="80"/>
    <n v="1"/>
    <n v="14"/>
    <n v="5"/>
    <n v="3"/>
    <n v="0"/>
    <n v="4"/>
    <d v="2026-11-19T00:00:00"/>
    <x v="38"/>
    <s v="2026"/>
    <x v="10"/>
    <n v="0"/>
    <x v="1029"/>
    <n v="0"/>
    <n v="0"/>
  </r>
  <r>
    <s v="RM028"/>
    <n v="42"/>
    <x v="2"/>
    <x v="1"/>
    <x v="0"/>
    <n v="691"/>
    <x v="1"/>
    <n v="8"/>
    <n v="4"/>
    <x v="2"/>
    <n v="1"/>
    <n v="35"/>
    <n v="3"/>
    <x v="0"/>
    <n v="48"/>
    <n v="3"/>
    <x v="1"/>
    <x v="5"/>
    <n v="2"/>
    <x v="2"/>
    <n v="6825"/>
    <s v="5k-10k"/>
    <n v="21173"/>
    <n v="0"/>
    <s v="Y"/>
    <x v="0"/>
    <n v="11"/>
    <x v="1"/>
    <n v="4"/>
    <n v="80"/>
    <n v="1"/>
    <n v="10"/>
    <n v="2"/>
    <n v="3"/>
    <n v="4"/>
    <m/>
    <d v="2026-11-20T00:00:00"/>
    <x v="24"/>
    <s v="2026"/>
    <x v="10"/>
    <n v="8"/>
    <x v="1030"/>
    <n v="2"/>
    <n v="2"/>
  </r>
  <r>
    <s v="RM198"/>
    <n v="42"/>
    <x v="2"/>
    <x v="1"/>
    <x v="2"/>
    <n v="926"/>
    <x v="0"/>
    <n v="21"/>
    <n v="2"/>
    <x v="1"/>
    <n v="1"/>
    <n v="270"/>
    <n v="3"/>
    <x v="1"/>
    <n v="36"/>
    <n v="3"/>
    <x v="1"/>
    <x v="4"/>
    <n v="3"/>
    <x v="1"/>
    <n v="5265"/>
    <s v="5k-10k"/>
    <n v="16439"/>
    <n v="2"/>
    <s v="Y"/>
    <x v="0"/>
    <n v="16"/>
    <x v="1"/>
    <n v="2"/>
    <n v="80"/>
    <n v="1"/>
    <n v="11"/>
    <n v="5"/>
    <n v="3"/>
    <n v="0"/>
    <n v="2"/>
    <d v="2026-11-21T00:00:00"/>
    <x v="6"/>
    <s v="2026"/>
    <x v="10"/>
    <n v="3"/>
    <x v="1031"/>
    <n v="0"/>
    <n v="0"/>
  </r>
  <r>
    <s v="RM232"/>
    <n v="42"/>
    <x v="2"/>
    <x v="1"/>
    <x v="0"/>
    <n v="532"/>
    <x v="0"/>
    <n v="4"/>
    <n v="2"/>
    <x v="3"/>
    <n v="1"/>
    <n v="319"/>
    <n v="3"/>
    <x v="0"/>
    <n v="58"/>
    <n v="3"/>
    <x v="4"/>
    <x v="8"/>
    <n v="4"/>
    <x v="2"/>
    <n v="19232"/>
    <s v="15k+"/>
    <n v="4933"/>
    <n v="1"/>
    <s v="Y"/>
    <x v="0"/>
    <n v="11"/>
    <x v="1"/>
    <n v="4"/>
    <n v="80"/>
    <n v="0"/>
    <n v="22"/>
    <n v="3"/>
    <n v="3"/>
    <n v="11"/>
    <n v="15"/>
    <d v="2026-11-22T00:00:00"/>
    <x v="26"/>
    <s v="2026"/>
    <x v="10"/>
    <n v="8"/>
    <x v="1032"/>
    <n v="4"/>
    <n v="1"/>
  </r>
  <r>
    <s v="RM254"/>
    <n v="42"/>
    <x v="2"/>
    <x v="0"/>
    <x v="0"/>
    <n v="916"/>
    <x v="0"/>
    <n v="17"/>
    <n v="2"/>
    <x v="0"/>
    <n v="1"/>
    <n v="347"/>
    <n v="4"/>
    <x v="1"/>
    <n v="82"/>
    <n v="4"/>
    <x v="1"/>
    <x v="2"/>
    <n v="1"/>
    <x v="0"/>
    <n v="6545"/>
    <s v="5k-10k"/>
    <n v="23016"/>
    <n v="3"/>
    <s v="Y"/>
    <x v="1"/>
    <n v="13"/>
    <x v="1"/>
    <n v="3"/>
    <n v="80"/>
    <n v="0"/>
    <n v="10"/>
    <n v="1"/>
    <n v="3"/>
    <n v="0"/>
    <m/>
    <d v="2026-11-23T00:00:00"/>
    <x v="9"/>
    <s v="2026"/>
    <x v="10"/>
    <n v="1"/>
    <x v="1033"/>
    <n v="0"/>
    <n v="0"/>
  </r>
  <r>
    <s v="RM257"/>
    <n v="42"/>
    <x v="2"/>
    <x v="0"/>
    <x v="0"/>
    <n v="269"/>
    <x v="0"/>
    <n v="2"/>
    <n v="3"/>
    <x v="1"/>
    <n v="1"/>
    <n v="351"/>
    <n v="4"/>
    <x v="1"/>
    <n v="56"/>
    <n v="2"/>
    <x v="0"/>
    <x v="0"/>
    <n v="1"/>
    <x v="1"/>
    <n v="2593"/>
    <s v="Upto 5k"/>
    <n v="8007"/>
    <n v="0"/>
    <s v="Y"/>
    <x v="1"/>
    <n v="11"/>
    <x v="1"/>
    <n v="3"/>
    <n v="80"/>
    <n v="1"/>
    <n v="10"/>
    <n v="4"/>
    <n v="3"/>
    <n v="7"/>
    <m/>
    <d v="2026-11-24T00:00:00"/>
    <x v="39"/>
    <s v="2026"/>
    <x v="10"/>
    <n v="10"/>
    <x v="1034"/>
    <n v="2"/>
    <n v="2"/>
  </r>
  <r>
    <s v="RM282"/>
    <n v="42"/>
    <x v="2"/>
    <x v="1"/>
    <x v="0"/>
    <n v="635"/>
    <x v="1"/>
    <n v="1"/>
    <n v="1"/>
    <x v="0"/>
    <n v="1"/>
    <n v="387"/>
    <n v="2"/>
    <x v="0"/>
    <n v="99"/>
    <n v="3"/>
    <x v="1"/>
    <x v="5"/>
    <n v="3"/>
    <x v="2"/>
    <n v="4907"/>
    <s v="Upto 5k"/>
    <n v="24532"/>
    <n v="1"/>
    <s v="Y"/>
    <x v="0"/>
    <n v="25"/>
    <x v="2"/>
    <n v="3"/>
    <n v="80"/>
    <n v="0"/>
    <n v="20"/>
    <n v="3"/>
    <n v="3"/>
    <n v="11"/>
    <n v="6"/>
    <d v="2026-11-25T00:00:00"/>
    <x v="17"/>
    <s v="2026"/>
    <x v="10"/>
    <n v="28"/>
    <x v="1035"/>
    <n v="15"/>
    <n v="7"/>
  </r>
  <r>
    <s v="RM296"/>
    <n v="42"/>
    <x v="2"/>
    <x v="1"/>
    <x v="1"/>
    <n v="555"/>
    <x v="1"/>
    <n v="26"/>
    <n v="3"/>
    <x v="2"/>
    <n v="1"/>
    <n v="404"/>
    <n v="3"/>
    <x v="1"/>
    <n v="77"/>
    <n v="3"/>
    <x v="3"/>
    <x v="5"/>
    <n v="2"/>
    <x v="2"/>
    <n v="13525"/>
    <s v="10k-15k"/>
    <n v="14864"/>
    <n v="5"/>
    <s v="Y"/>
    <x v="0"/>
    <n v="14"/>
    <x v="1"/>
    <n v="4"/>
    <n v="80"/>
    <n v="1"/>
    <n v="23"/>
    <n v="2"/>
    <n v="4"/>
    <n v="4"/>
    <n v="8"/>
    <d v="2026-11-26T00:00:00"/>
    <x v="1"/>
    <s v="2026"/>
    <x v="10"/>
    <n v="19"/>
    <x v="1036"/>
    <n v="18"/>
    <n v="15"/>
  </r>
  <r>
    <s v="RM349"/>
    <n v="42"/>
    <x v="2"/>
    <x v="1"/>
    <x v="0"/>
    <n v="810"/>
    <x v="0"/>
    <n v="23"/>
    <n v="5"/>
    <x v="0"/>
    <n v="1"/>
    <n v="468"/>
    <n v="1"/>
    <x v="1"/>
    <n v="44"/>
    <n v="3"/>
    <x v="3"/>
    <x v="7"/>
    <n v="4"/>
    <x v="0"/>
    <n v="15992"/>
    <s v="15k+"/>
    <n v="15901"/>
    <n v="2"/>
    <s v="Y"/>
    <x v="0"/>
    <n v="14"/>
    <x v="1"/>
    <n v="2"/>
    <n v="80"/>
    <n v="0"/>
    <n v="16"/>
    <n v="2"/>
    <n v="3"/>
    <n v="0"/>
    <n v="0"/>
    <d v="2026-11-27T00:00:00"/>
    <x v="17"/>
    <s v="2026"/>
    <x v="10"/>
    <n v="26"/>
    <x v="1037"/>
    <n v="5"/>
    <n v="1"/>
  </r>
  <r>
    <s v="RM351"/>
    <n v="42"/>
    <x v="2"/>
    <x v="1"/>
    <x v="0"/>
    <n v="544"/>
    <x v="3"/>
    <n v="2"/>
    <n v="1"/>
    <x v="3"/>
    <n v="1"/>
    <n v="470"/>
    <n v="3"/>
    <x v="0"/>
    <n v="52"/>
    <n v="3"/>
    <x v="0"/>
    <x v="3"/>
    <n v="3"/>
    <x v="1"/>
    <n v="2696"/>
    <s v="Upto 5k"/>
    <n v="24017"/>
    <n v="0"/>
    <s v="Y"/>
    <x v="1"/>
    <n v="11"/>
    <x v="1"/>
    <n v="3"/>
    <n v="80"/>
    <n v="1"/>
    <n v="4"/>
    <n v="5"/>
    <n v="3"/>
    <n v="1"/>
    <n v="0"/>
    <d v="2026-11-28T00:00:00"/>
    <x v="28"/>
    <s v="2026"/>
    <x v="10"/>
    <n v="0"/>
    <x v="1038"/>
    <n v="0"/>
    <n v="0"/>
  </r>
  <r>
    <s v="RM357"/>
    <n v="42"/>
    <x v="2"/>
    <x v="1"/>
    <x v="0"/>
    <n v="1332"/>
    <x v="0"/>
    <n v="2"/>
    <n v="4"/>
    <x v="4"/>
    <n v="1"/>
    <n v="477"/>
    <n v="1"/>
    <x v="0"/>
    <n v="98"/>
    <n v="2"/>
    <x v="1"/>
    <x v="6"/>
    <n v="4"/>
    <x v="0"/>
    <n v="6781"/>
    <s v="5k-10k"/>
    <n v="17078"/>
    <n v="3"/>
    <s v="Y"/>
    <x v="0"/>
    <n v="23"/>
    <x v="2"/>
    <n v="2"/>
    <n v="80"/>
    <n v="0"/>
    <n v="14"/>
    <n v="6"/>
    <n v="3"/>
    <n v="0"/>
    <n v="0"/>
    <d v="2026-11-29T00:00:00"/>
    <x v="7"/>
    <s v="2026"/>
    <x v="10"/>
    <n v="0"/>
    <x v="1039"/>
    <n v="0"/>
    <n v="0"/>
  </r>
  <r>
    <s v="RM389"/>
    <n v="42"/>
    <x v="2"/>
    <x v="1"/>
    <x v="0"/>
    <n v="201"/>
    <x v="0"/>
    <n v="1"/>
    <n v="4"/>
    <x v="0"/>
    <n v="1"/>
    <n v="517"/>
    <n v="2"/>
    <x v="1"/>
    <n v="95"/>
    <n v="3"/>
    <x v="0"/>
    <x v="0"/>
    <n v="1"/>
    <x v="1"/>
    <n v="2576"/>
    <s v="Upto 5k"/>
    <n v="20490"/>
    <n v="3"/>
    <s v="Y"/>
    <x v="0"/>
    <n v="16"/>
    <x v="1"/>
    <n v="2"/>
    <n v="80"/>
    <n v="1"/>
    <n v="8"/>
    <n v="5"/>
    <n v="3"/>
    <n v="1"/>
    <n v="2"/>
    <d v="2026-11-30T00:00:00"/>
    <x v="34"/>
    <s v="2026"/>
    <x v="10"/>
    <n v="31"/>
    <x v="1040"/>
    <n v="10"/>
    <n v="2"/>
  </r>
  <r>
    <s v="RM410"/>
    <n v="42"/>
    <x v="2"/>
    <x v="1"/>
    <x v="1"/>
    <n v="532"/>
    <x v="0"/>
    <n v="29"/>
    <n v="2"/>
    <x v="0"/>
    <n v="1"/>
    <n v="547"/>
    <n v="1"/>
    <x v="1"/>
    <n v="92"/>
    <n v="3"/>
    <x v="1"/>
    <x v="2"/>
    <n v="3"/>
    <x v="1"/>
    <n v="4556"/>
    <s v="Upto 5k"/>
    <n v="12932"/>
    <n v="2"/>
    <s v="Y"/>
    <x v="0"/>
    <n v="11"/>
    <x v="1"/>
    <n v="2"/>
    <n v="80"/>
    <n v="1"/>
    <n v="19"/>
    <n v="3"/>
    <n v="3"/>
    <n v="0"/>
    <n v="2"/>
    <d v="2026-12-01T00:00:00"/>
    <x v="12"/>
    <s v="2026"/>
    <x v="11"/>
    <n v="0"/>
    <x v="1041"/>
    <n v="0"/>
    <n v="0"/>
  </r>
  <r>
    <s v="RM414"/>
    <n v="42"/>
    <x v="2"/>
    <x v="1"/>
    <x v="1"/>
    <n v="1368"/>
    <x v="0"/>
    <n v="28"/>
    <n v="4"/>
    <x v="3"/>
    <n v="1"/>
    <n v="551"/>
    <n v="4"/>
    <x v="1"/>
    <n v="88"/>
    <n v="2"/>
    <x v="1"/>
    <x v="6"/>
    <n v="4"/>
    <x v="2"/>
    <n v="4523"/>
    <s v="Upto 5k"/>
    <n v="4386"/>
    <n v="0"/>
    <s v="Y"/>
    <x v="0"/>
    <n v="11"/>
    <x v="1"/>
    <n v="4"/>
    <n v="80"/>
    <n v="3"/>
    <n v="7"/>
    <n v="4"/>
    <n v="4"/>
    <n v="0"/>
    <n v="4"/>
    <d v="2026-12-02T00:00:00"/>
    <x v="0"/>
    <s v="2026"/>
    <x v="11"/>
    <n v="0"/>
    <x v="1042"/>
    <n v="0"/>
    <n v="0"/>
  </r>
  <r>
    <s v="RM442"/>
    <n v="42"/>
    <x v="2"/>
    <x v="1"/>
    <x v="1"/>
    <n v="1474"/>
    <x v="0"/>
    <n v="5"/>
    <n v="2"/>
    <x v="4"/>
    <n v="1"/>
    <n v="591"/>
    <n v="2"/>
    <x v="0"/>
    <n v="97"/>
    <n v="3"/>
    <x v="0"/>
    <x v="0"/>
    <n v="3"/>
    <x v="2"/>
    <n v="2093"/>
    <s v="Upto 5k"/>
    <n v="9260"/>
    <n v="4"/>
    <s v="Y"/>
    <x v="0"/>
    <n v="17"/>
    <x v="1"/>
    <n v="4"/>
    <n v="80"/>
    <n v="1"/>
    <n v="8"/>
    <n v="4"/>
    <n v="3"/>
    <n v="2"/>
    <n v="0"/>
    <d v="2026-12-03T00:00:00"/>
    <x v="12"/>
    <s v="2026"/>
    <x v="11"/>
    <n v="1"/>
    <x v="1043"/>
    <n v="0"/>
    <n v="0"/>
  </r>
  <r>
    <s v="RM452"/>
    <n v="42"/>
    <x v="2"/>
    <x v="1"/>
    <x v="0"/>
    <n v="319"/>
    <x v="0"/>
    <n v="24"/>
    <n v="3"/>
    <x v="1"/>
    <n v="1"/>
    <n v="605"/>
    <n v="4"/>
    <x v="0"/>
    <n v="56"/>
    <n v="3"/>
    <x v="2"/>
    <x v="4"/>
    <n v="1"/>
    <x v="2"/>
    <n v="7406"/>
    <s v="5k-10k"/>
    <n v="6950"/>
    <n v="1"/>
    <s v="Y"/>
    <x v="1"/>
    <n v="21"/>
    <x v="2"/>
    <n v="4"/>
    <n v="80"/>
    <n v="1"/>
    <n v="10"/>
    <n v="5"/>
    <n v="2"/>
    <n v="5"/>
    <n v="8"/>
    <d v="2026-12-04T00:00:00"/>
    <x v="36"/>
    <s v="2026"/>
    <x v="11"/>
    <n v="19"/>
    <x v="1044"/>
    <n v="18"/>
    <n v="2"/>
  </r>
  <r>
    <s v="RM489"/>
    <n v="42"/>
    <x v="2"/>
    <x v="1"/>
    <x v="0"/>
    <n v="622"/>
    <x v="0"/>
    <n v="2"/>
    <n v="4"/>
    <x v="0"/>
    <n v="1"/>
    <n v="659"/>
    <n v="3"/>
    <x v="1"/>
    <n v="81"/>
    <n v="3"/>
    <x v="1"/>
    <x v="6"/>
    <n v="4"/>
    <x v="2"/>
    <n v="4089"/>
    <s v="Upto 5k"/>
    <n v="5718"/>
    <n v="1"/>
    <s v="Y"/>
    <x v="0"/>
    <n v="13"/>
    <x v="1"/>
    <n v="2"/>
    <n v="80"/>
    <n v="2"/>
    <n v="10"/>
    <n v="4"/>
    <n v="3"/>
    <n v="2"/>
    <n v="2"/>
    <d v="2026-12-05T00:00:00"/>
    <x v="20"/>
    <s v="2026"/>
    <x v="11"/>
    <n v="23"/>
    <x v="1045"/>
    <n v="17"/>
    <n v="13"/>
  </r>
  <r>
    <s v="RM548"/>
    <n v="42"/>
    <x v="2"/>
    <x v="0"/>
    <x v="1"/>
    <n v="933"/>
    <x v="0"/>
    <n v="19"/>
    <n v="3"/>
    <x v="1"/>
    <n v="1"/>
    <n v="752"/>
    <n v="3"/>
    <x v="0"/>
    <n v="57"/>
    <n v="4"/>
    <x v="0"/>
    <x v="2"/>
    <n v="3"/>
    <x v="1"/>
    <n v="2759"/>
    <s v="Upto 5k"/>
    <n v="20366"/>
    <n v="6"/>
    <s v="Y"/>
    <x v="1"/>
    <n v="12"/>
    <x v="1"/>
    <n v="4"/>
    <n v="80"/>
    <n v="0"/>
    <n v="7"/>
    <n v="2"/>
    <n v="3"/>
    <n v="2"/>
    <n v="2"/>
    <d v="2026-12-06T00:00:00"/>
    <x v="3"/>
    <s v="2026"/>
    <x v="11"/>
    <n v="5"/>
    <x v="1046"/>
    <n v="4"/>
    <n v="4"/>
  </r>
  <r>
    <s v="RM585"/>
    <n v="42"/>
    <x v="2"/>
    <x v="1"/>
    <x v="1"/>
    <n v="570"/>
    <x v="0"/>
    <n v="8"/>
    <n v="3"/>
    <x v="0"/>
    <n v="1"/>
    <n v="809"/>
    <n v="2"/>
    <x v="0"/>
    <n v="66"/>
    <n v="3"/>
    <x v="4"/>
    <x v="8"/>
    <n v="4"/>
    <x v="1"/>
    <n v="18430"/>
    <s v="15k+"/>
    <n v="16225"/>
    <n v="1"/>
    <s v="Y"/>
    <x v="0"/>
    <n v="13"/>
    <x v="1"/>
    <n v="2"/>
    <n v="80"/>
    <n v="1"/>
    <n v="24"/>
    <n v="4"/>
    <n v="2"/>
    <n v="14"/>
    <n v="9"/>
    <d v="2026-12-07T00:00:00"/>
    <x v="37"/>
    <s v="2026"/>
    <x v="11"/>
    <n v="12"/>
    <x v="1047"/>
    <n v="10"/>
    <n v="5"/>
  </r>
  <r>
    <s v="RM598"/>
    <n v="42"/>
    <x v="2"/>
    <x v="0"/>
    <x v="0"/>
    <n v="932"/>
    <x v="0"/>
    <n v="1"/>
    <n v="2"/>
    <x v="0"/>
    <n v="1"/>
    <n v="827"/>
    <n v="4"/>
    <x v="1"/>
    <n v="43"/>
    <n v="2"/>
    <x v="1"/>
    <x v="4"/>
    <n v="4"/>
    <x v="2"/>
    <n v="6062"/>
    <s v="5k-10k"/>
    <n v="4051"/>
    <n v="9"/>
    <s v="Y"/>
    <x v="1"/>
    <n v="13"/>
    <x v="1"/>
    <n v="4"/>
    <n v="80"/>
    <n v="1"/>
    <n v="8"/>
    <n v="4"/>
    <n v="3"/>
    <n v="0"/>
    <n v="2"/>
    <d v="2026-12-08T00:00:00"/>
    <x v="37"/>
    <s v="2026"/>
    <x v="11"/>
    <n v="0"/>
    <x v="1048"/>
    <n v="0"/>
    <n v="0"/>
  </r>
  <r>
    <s v="RM605"/>
    <n v="42"/>
    <x v="2"/>
    <x v="1"/>
    <x v="0"/>
    <n v="933"/>
    <x v="0"/>
    <n v="29"/>
    <n v="3"/>
    <x v="0"/>
    <n v="1"/>
    <n v="836"/>
    <n v="2"/>
    <x v="0"/>
    <n v="98"/>
    <n v="3"/>
    <x v="1"/>
    <x v="4"/>
    <n v="2"/>
    <x v="2"/>
    <n v="4434"/>
    <s v="Upto 5k"/>
    <n v="11806"/>
    <n v="1"/>
    <s v="Y"/>
    <x v="0"/>
    <n v="13"/>
    <x v="1"/>
    <n v="4"/>
    <n v="80"/>
    <n v="1"/>
    <n v="10"/>
    <n v="3"/>
    <n v="2"/>
    <n v="7"/>
    <n v="8"/>
    <d v="2026-12-09T00:00:00"/>
    <x v="16"/>
    <s v="2026"/>
    <x v="11"/>
    <n v="0"/>
    <x v="1049"/>
    <n v="0"/>
    <n v="0"/>
  </r>
  <r>
    <s v="RM633"/>
    <n v="42"/>
    <x v="2"/>
    <x v="1"/>
    <x v="1"/>
    <n v="1271"/>
    <x v="0"/>
    <n v="2"/>
    <n v="1"/>
    <x v="1"/>
    <n v="1"/>
    <n v="875"/>
    <n v="2"/>
    <x v="0"/>
    <n v="35"/>
    <n v="3"/>
    <x v="0"/>
    <x v="2"/>
    <n v="4"/>
    <x v="0"/>
    <n v="2515"/>
    <s v="Upto 5k"/>
    <n v="9068"/>
    <n v="5"/>
    <s v="Y"/>
    <x v="1"/>
    <n v="14"/>
    <x v="1"/>
    <n v="4"/>
    <n v="80"/>
    <n v="0"/>
    <n v="8"/>
    <n v="2"/>
    <n v="3"/>
    <n v="2"/>
    <n v="2"/>
    <d v="2026-12-10T00:00:00"/>
    <x v="18"/>
    <s v="2026"/>
    <x v="11"/>
    <n v="9"/>
    <x v="1050"/>
    <n v="7"/>
    <n v="4"/>
  </r>
  <r>
    <s v="RM644"/>
    <n v="42"/>
    <x v="2"/>
    <x v="0"/>
    <x v="0"/>
    <n v="1265"/>
    <x v="0"/>
    <n v="3"/>
    <n v="3"/>
    <x v="0"/>
    <n v="1"/>
    <n v="894"/>
    <n v="3"/>
    <x v="1"/>
    <n v="95"/>
    <n v="4"/>
    <x v="1"/>
    <x v="0"/>
    <n v="4"/>
    <x v="2"/>
    <n v="5231"/>
    <s v="5k-10k"/>
    <n v="23726"/>
    <n v="2"/>
    <s v="Y"/>
    <x v="1"/>
    <n v="13"/>
    <x v="1"/>
    <n v="2"/>
    <n v="80"/>
    <n v="1"/>
    <n v="17"/>
    <n v="1"/>
    <n v="2"/>
    <n v="1"/>
    <n v="3"/>
    <d v="2026-12-11T00:00:00"/>
    <x v="0"/>
    <s v="2026"/>
    <x v="11"/>
    <n v="18"/>
    <x v="1008"/>
    <n v="7"/>
    <n v="1"/>
  </r>
  <r>
    <s v="RM673"/>
    <n v="42"/>
    <x v="2"/>
    <x v="1"/>
    <x v="0"/>
    <n v="462"/>
    <x v="1"/>
    <n v="14"/>
    <n v="2"/>
    <x v="1"/>
    <n v="1"/>
    <n v="936"/>
    <n v="3"/>
    <x v="1"/>
    <n v="68"/>
    <n v="2"/>
    <x v="1"/>
    <x v="5"/>
    <n v="3"/>
    <x v="0"/>
    <n v="6244"/>
    <s v="5k-10k"/>
    <n v="7824"/>
    <n v="7"/>
    <s v="Y"/>
    <x v="0"/>
    <n v="17"/>
    <x v="1"/>
    <n v="1"/>
    <n v="80"/>
    <n v="0"/>
    <n v="10"/>
    <n v="6"/>
    <n v="3"/>
    <n v="0"/>
    <n v="3"/>
    <d v="2026-12-12T00:00:00"/>
    <x v="9"/>
    <s v="2026"/>
    <x v="11"/>
    <n v="25"/>
    <x v="1051"/>
    <n v="1"/>
    <n v="1"/>
  </r>
  <r>
    <s v="RM742"/>
    <n v="42"/>
    <x v="2"/>
    <x v="1"/>
    <x v="0"/>
    <n v="265"/>
    <x v="1"/>
    <n v="5"/>
    <n v="2"/>
    <x v="2"/>
    <n v="1"/>
    <n v="1029"/>
    <n v="4"/>
    <x v="0"/>
    <n v="90"/>
    <n v="3"/>
    <x v="4"/>
    <x v="8"/>
    <n v="3"/>
    <x v="2"/>
    <n v="18303"/>
    <s v="15k+"/>
    <n v="7770"/>
    <n v="6"/>
    <s v="Y"/>
    <x v="0"/>
    <n v="13"/>
    <x v="1"/>
    <n v="2"/>
    <n v="80"/>
    <n v="0"/>
    <n v="21"/>
    <n v="3"/>
    <n v="4"/>
    <n v="0"/>
    <n v="0"/>
    <d v="2026-12-13T00:00:00"/>
    <x v="0"/>
    <s v="2026"/>
    <x v="11"/>
    <n v="12"/>
    <x v="1052"/>
    <n v="1"/>
    <n v="1"/>
  </r>
  <r>
    <s v="RM800"/>
    <n v="42"/>
    <x v="2"/>
    <x v="1"/>
    <x v="0"/>
    <n v="469"/>
    <x v="0"/>
    <n v="2"/>
    <n v="2"/>
    <x v="1"/>
    <n v="1"/>
    <n v="1109"/>
    <n v="4"/>
    <x v="0"/>
    <n v="35"/>
    <n v="3"/>
    <x v="3"/>
    <x v="8"/>
    <n v="1"/>
    <x v="2"/>
    <n v="17665"/>
    <s v="15k+"/>
    <n v="14399"/>
    <n v="0"/>
    <s v="Y"/>
    <x v="0"/>
    <n v="17"/>
    <x v="1"/>
    <n v="4"/>
    <n v="80"/>
    <n v="1"/>
    <n v="23"/>
    <n v="3"/>
    <n v="3"/>
    <n v="13"/>
    <n v="7"/>
    <d v="2026-12-14T00:00:00"/>
    <x v="17"/>
    <s v="2026"/>
    <x v="11"/>
    <n v="24"/>
    <x v="1053"/>
    <n v="0"/>
    <n v="0"/>
  </r>
  <r>
    <s v="RM825"/>
    <n v="42"/>
    <x v="2"/>
    <x v="1"/>
    <x v="0"/>
    <n v="188"/>
    <x v="0"/>
    <n v="29"/>
    <n v="3"/>
    <x v="1"/>
    <n v="1"/>
    <n v="1148"/>
    <n v="2"/>
    <x v="0"/>
    <n v="56"/>
    <n v="1"/>
    <x v="1"/>
    <x v="0"/>
    <n v="4"/>
    <x v="0"/>
    <n v="4272"/>
    <s v="Upto 5k"/>
    <n v="9558"/>
    <n v="4"/>
    <s v="Y"/>
    <x v="0"/>
    <n v="19"/>
    <x v="1"/>
    <n v="1"/>
    <n v="80"/>
    <n v="0"/>
    <n v="16"/>
    <n v="3"/>
    <n v="3"/>
    <n v="0"/>
    <n v="0"/>
    <d v="2026-12-15T00:00:00"/>
    <x v="31"/>
    <s v="2026"/>
    <x v="11"/>
    <n v="3"/>
    <x v="1054"/>
    <n v="1"/>
    <n v="0"/>
  </r>
  <r>
    <s v="RM839"/>
    <n v="42"/>
    <x v="2"/>
    <x v="0"/>
    <x v="1"/>
    <n v="481"/>
    <x v="1"/>
    <n v="12"/>
    <n v="3"/>
    <x v="0"/>
    <n v="1"/>
    <n v="1167"/>
    <n v="3"/>
    <x v="0"/>
    <n v="44"/>
    <n v="3"/>
    <x v="3"/>
    <x v="5"/>
    <n v="1"/>
    <x v="0"/>
    <n v="13758"/>
    <s v="10k-15k"/>
    <n v="2447"/>
    <n v="0"/>
    <s v="Y"/>
    <x v="1"/>
    <n v="12"/>
    <x v="1"/>
    <n v="2"/>
    <n v="80"/>
    <n v="0"/>
    <n v="22"/>
    <n v="2"/>
    <n v="2"/>
    <n v="13"/>
    <n v="14"/>
    <d v="2026-12-16T00:00:00"/>
    <x v="31"/>
    <s v="2026"/>
    <x v="11"/>
    <n v="1"/>
    <x v="1055"/>
    <n v="0"/>
    <n v="0"/>
  </r>
  <r>
    <s v="RM840"/>
    <n v="42"/>
    <x v="2"/>
    <x v="1"/>
    <x v="0"/>
    <n v="647"/>
    <x v="1"/>
    <n v="4"/>
    <n v="4"/>
    <x v="2"/>
    <n v="1"/>
    <n v="1171"/>
    <n v="2"/>
    <x v="0"/>
    <n v="45"/>
    <n v="3"/>
    <x v="1"/>
    <x v="5"/>
    <n v="1"/>
    <x v="0"/>
    <n v="5155"/>
    <s v="5k-10k"/>
    <n v="2253"/>
    <n v="7"/>
    <s v="Y"/>
    <x v="0"/>
    <n v="13"/>
    <x v="1"/>
    <n v="4"/>
    <n v="80"/>
    <n v="0"/>
    <n v="9"/>
    <n v="3"/>
    <n v="4"/>
    <n v="1"/>
    <n v="5"/>
    <d v="2026-12-17T00:00:00"/>
    <x v="16"/>
    <s v="2026"/>
    <x v="11"/>
    <n v="27"/>
    <x v="1056"/>
    <n v="1"/>
    <n v="0"/>
  </r>
  <r>
    <s v="RM879"/>
    <n v="42"/>
    <x v="2"/>
    <x v="1"/>
    <x v="2"/>
    <n v="179"/>
    <x v="3"/>
    <n v="2"/>
    <n v="5"/>
    <x v="1"/>
    <n v="1"/>
    <n v="1231"/>
    <n v="4"/>
    <x v="0"/>
    <n v="79"/>
    <n v="4"/>
    <x v="1"/>
    <x v="3"/>
    <n v="1"/>
    <x v="2"/>
    <n v="6272"/>
    <s v="5k-10k"/>
    <n v="12858"/>
    <n v="7"/>
    <s v="Y"/>
    <x v="0"/>
    <n v="16"/>
    <x v="1"/>
    <n v="1"/>
    <n v="80"/>
    <n v="1"/>
    <n v="10"/>
    <n v="3"/>
    <n v="4"/>
    <n v="0"/>
    <n v="3"/>
    <d v="2026-12-18T00:00:00"/>
    <x v="42"/>
    <s v="2026"/>
    <x v="11"/>
    <n v="0"/>
    <x v="1057"/>
    <n v="0"/>
    <n v="0"/>
  </r>
  <r>
    <s v="RM888"/>
    <n v="42"/>
    <x v="2"/>
    <x v="0"/>
    <x v="1"/>
    <n v="458"/>
    <x v="0"/>
    <n v="26"/>
    <n v="5"/>
    <x v="1"/>
    <n v="1"/>
    <n v="1242"/>
    <n v="1"/>
    <x v="1"/>
    <n v="60"/>
    <n v="3"/>
    <x v="2"/>
    <x v="7"/>
    <n v="1"/>
    <x v="2"/>
    <n v="13191"/>
    <s v="10k-15k"/>
    <n v="23281"/>
    <n v="3"/>
    <s v="Y"/>
    <x v="1"/>
    <n v="17"/>
    <x v="1"/>
    <n v="3"/>
    <n v="80"/>
    <n v="0"/>
    <n v="20"/>
    <n v="6"/>
    <n v="3"/>
    <n v="0"/>
    <n v="0"/>
    <d v="2026-12-19T00:00:00"/>
    <x v="22"/>
    <s v="2026"/>
    <x v="11"/>
    <n v="3"/>
    <x v="1058"/>
    <n v="2"/>
    <n v="2"/>
  </r>
  <r>
    <s v="RM926"/>
    <n v="42"/>
    <x v="2"/>
    <x v="0"/>
    <x v="0"/>
    <n v="603"/>
    <x v="0"/>
    <n v="7"/>
    <n v="4"/>
    <x v="1"/>
    <n v="1"/>
    <n v="1292"/>
    <n v="2"/>
    <x v="1"/>
    <n v="78"/>
    <n v="4"/>
    <x v="1"/>
    <x v="2"/>
    <n v="2"/>
    <x v="2"/>
    <n v="2372"/>
    <s v="Upto 5k"/>
    <n v="5628"/>
    <n v="6"/>
    <s v="Y"/>
    <x v="1"/>
    <n v="16"/>
    <x v="1"/>
    <n v="4"/>
    <n v="80"/>
    <n v="0"/>
    <n v="18"/>
    <n v="2"/>
    <n v="3"/>
    <n v="0"/>
    <n v="0"/>
    <d v="2026-12-20T00:00:00"/>
    <x v="18"/>
    <s v="2026"/>
    <x v="11"/>
    <n v="5"/>
    <x v="1059"/>
    <n v="0"/>
    <n v="0"/>
  </r>
  <r>
    <s v="RM955"/>
    <n v="42"/>
    <x v="2"/>
    <x v="1"/>
    <x v="2"/>
    <n v="495"/>
    <x v="0"/>
    <n v="2"/>
    <n v="1"/>
    <x v="0"/>
    <n v="1"/>
    <n v="1334"/>
    <n v="3"/>
    <x v="0"/>
    <n v="37"/>
    <n v="3"/>
    <x v="3"/>
    <x v="8"/>
    <n v="3"/>
    <x v="2"/>
    <n v="17861"/>
    <s v="15k+"/>
    <n v="26582"/>
    <n v="0"/>
    <s v="Y"/>
    <x v="1"/>
    <n v="13"/>
    <x v="1"/>
    <n v="4"/>
    <n v="80"/>
    <n v="0"/>
    <n v="21"/>
    <n v="3"/>
    <n v="2"/>
    <n v="2"/>
    <n v="10"/>
    <d v="2026-12-21T00:00:00"/>
    <x v="19"/>
    <s v="2026"/>
    <x v="11"/>
    <n v="4"/>
    <x v="1060"/>
    <n v="2"/>
    <n v="0"/>
  </r>
  <r>
    <s v="RM1000"/>
    <n v="42"/>
    <x v="2"/>
    <x v="1"/>
    <x v="0"/>
    <n v="1147"/>
    <x v="3"/>
    <n v="10"/>
    <n v="3"/>
    <x v="5"/>
    <n v="1"/>
    <n v="1408"/>
    <n v="3"/>
    <x v="1"/>
    <n v="31"/>
    <n v="3"/>
    <x v="3"/>
    <x v="8"/>
    <n v="1"/>
    <x v="2"/>
    <n v="16799"/>
    <s v="15k+"/>
    <n v="16616"/>
    <n v="0"/>
    <s v="Y"/>
    <x v="0"/>
    <n v="14"/>
    <x v="1"/>
    <n v="3"/>
    <n v="80"/>
    <n v="1"/>
    <n v="21"/>
    <n v="5"/>
    <n v="3"/>
    <n v="0"/>
    <n v="9"/>
    <d v="2026-12-22T00:00:00"/>
    <x v="5"/>
    <s v="2026"/>
    <x v="11"/>
    <n v="3"/>
    <x v="1061"/>
    <n v="0"/>
    <n v="0"/>
  </r>
  <r>
    <s v="RM1051"/>
    <n v="42"/>
    <x v="2"/>
    <x v="1"/>
    <x v="1"/>
    <n v="748"/>
    <x v="0"/>
    <n v="9"/>
    <n v="2"/>
    <x v="1"/>
    <n v="1"/>
    <n v="1480"/>
    <n v="1"/>
    <x v="1"/>
    <n v="74"/>
    <n v="3"/>
    <x v="0"/>
    <x v="0"/>
    <n v="4"/>
    <x v="0"/>
    <n v="3673"/>
    <s v="Upto 5k"/>
    <n v="16458"/>
    <n v="1"/>
    <s v="Y"/>
    <x v="0"/>
    <n v="13"/>
    <x v="1"/>
    <n v="3"/>
    <n v="80"/>
    <n v="0"/>
    <n v="12"/>
    <n v="3"/>
    <n v="3"/>
    <n v="5"/>
    <n v="8"/>
    <d v="2026-12-23T00:00:00"/>
    <x v="38"/>
    <s v="2026"/>
    <x v="11"/>
    <n v="1"/>
    <x v="1062"/>
    <n v="1"/>
    <n v="0"/>
  </r>
  <r>
    <s v="RM1089"/>
    <n v="42"/>
    <x v="2"/>
    <x v="1"/>
    <x v="0"/>
    <n v="1210"/>
    <x v="0"/>
    <n v="2"/>
    <n v="3"/>
    <x v="1"/>
    <n v="1"/>
    <n v="1542"/>
    <n v="3"/>
    <x v="0"/>
    <n v="68"/>
    <n v="2"/>
    <x v="0"/>
    <x v="0"/>
    <n v="2"/>
    <x v="2"/>
    <n v="4841"/>
    <s v="Upto 5k"/>
    <n v="24052"/>
    <n v="4"/>
    <s v="Y"/>
    <x v="0"/>
    <n v="14"/>
    <x v="1"/>
    <n v="2"/>
    <n v="80"/>
    <n v="1"/>
    <n v="4"/>
    <n v="3"/>
    <n v="3"/>
    <n v="0"/>
    <n v="0"/>
    <d v="2026-12-24T00:00:00"/>
    <x v="15"/>
    <s v="2026"/>
    <x v="11"/>
    <n v="3"/>
    <x v="1063"/>
    <n v="1"/>
    <n v="1"/>
  </r>
  <r>
    <s v="RM1094"/>
    <n v="42"/>
    <x v="2"/>
    <x v="1"/>
    <x v="1"/>
    <n v="288"/>
    <x v="0"/>
    <n v="2"/>
    <n v="3"/>
    <x v="0"/>
    <n v="1"/>
    <n v="1547"/>
    <n v="4"/>
    <x v="0"/>
    <n v="40"/>
    <n v="3"/>
    <x v="2"/>
    <x v="6"/>
    <n v="4"/>
    <x v="2"/>
    <n v="10124"/>
    <s v="10k-15k"/>
    <n v="18611"/>
    <n v="2"/>
    <s v="Y"/>
    <x v="1"/>
    <n v="14"/>
    <x v="1"/>
    <n v="3"/>
    <n v="80"/>
    <n v="1"/>
    <n v="24"/>
    <n v="3"/>
    <n v="1"/>
    <n v="13"/>
    <n v="9"/>
    <d v="2026-12-25T00:00:00"/>
    <x v="3"/>
    <s v="2026"/>
    <x v="11"/>
    <n v="5"/>
    <x v="1064"/>
    <n v="1"/>
    <n v="1"/>
  </r>
  <r>
    <s v="RM1130"/>
    <n v="42"/>
    <x v="2"/>
    <x v="1"/>
    <x v="0"/>
    <n v="1059"/>
    <x v="0"/>
    <n v="9"/>
    <n v="2"/>
    <x v="4"/>
    <n v="1"/>
    <n v="1595"/>
    <n v="4"/>
    <x v="0"/>
    <n v="93"/>
    <n v="2"/>
    <x v="4"/>
    <x v="8"/>
    <n v="4"/>
    <x v="0"/>
    <n v="19613"/>
    <s v="15k+"/>
    <n v="26362"/>
    <n v="8"/>
    <s v="Y"/>
    <x v="0"/>
    <n v="22"/>
    <x v="2"/>
    <n v="4"/>
    <n v="80"/>
    <n v="0"/>
    <n v="24"/>
    <n v="2"/>
    <n v="3"/>
    <n v="0"/>
    <n v="1"/>
    <d v="2026-12-26T00:00:00"/>
    <x v="22"/>
    <s v="2026"/>
    <x v="11"/>
    <n v="4"/>
    <x v="1065"/>
    <n v="4"/>
    <n v="4"/>
  </r>
  <r>
    <s v="RM1264"/>
    <n v="42"/>
    <x v="2"/>
    <x v="1"/>
    <x v="0"/>
    <n v="855"/>
    <x v="0"/>
    <n v="12"/>
    <n v="3"/>
    <x v="1"/>
    <n v="1"/>
    <n v="1768"/>
    <n v="2"/>
    <x v="0"/>
    <n v="57"/>
    <n v="3"/>
    <x v="0"/>
    <x v="0"/>
    <n v="2"/>
    <x v="1"/>
    <n v="2766"/>
    <s v="Upto 5k"/>
    <n v="8952"/>
    <n v="8"/>
    <s v="Y"/>
    <x v="0"/>
    <n v="22"/>
    <x v="2"/>
    <n v="2"/>
    <n v="80"/>
    <n v="3"/>
    <n v="7"/>
    <n v="6"/>
    <n v="2"/>
    <n v="0"/>
    <n v="4"/>
    <d v="2026-12-27T00:00:00"/>
    <x v="11"/>
    <s v="2026"/>
    <x v="11"/>
    <n v="14"/>
    <x v="1066"/>
    <n v="1"/>
    <n v="0"/>
  </r>
  <r>
    <s v="RM1288"/>
    <n v="42"/>
    <x v="2"/>
    <x v="1"/>
    <x v="0"/>
    <n v="1128"/>
    <x v="0"/>
    <n v="13"/>
    <n v="3"/>
    <x v="1"/>
    <n v="1"/>
    <n v="1803"/>
    <n v="2"/>
    <x v="0"/>
    <n v="95"/>
    <n v="4"/>
    <x v="1"/>
    <x v="6"/>
    <n v="1"/>
    <x v="2"/>
    <n v="5538"/>
    <s v="5k-10k"/>
    <n v="5696"/>
    <n v="5"/>
    <s v="Y"/>
    <x v="0"/>
    <n v="18"/>
    <x v="1"/>
    <n v="3"/>
    <n v="80"/>
    <n v="2"/>
    <n v="10"/>
    <n v="2"/>
    <n v="2"/>
    <n v="0"/>
    <n v="0"/>
    <d v="2026-12-28T00:00:00"/>
    <x v="41"/>
    <s v="2026"/>
    <x v="11"/>
    <n v="2"/>
    <x v="1067"/>
    <n v="1"/>
    <n v="1"/>
  </r>
  <r>
    <s v="RM1321"/>
    <n v="42"/>
    <x v="2"/>
    <x v="1"/>
    <x v="2"/>
    <n v="355"/>
    <x v="0"/>
    <n v="10"/>
    <n v="4"/>
    <x v="3"/>
    <n v="1"/>
    <n v="1854"/>
    <n v="3"/>
    <x v="0"/>
    <n v="38"/>
    <n v="3"/>
    <x v="0"/>
    <x v="2"/>
    <n v="3"/>
    <x v="2"/>
    <n v="2936"/>
    <s v="Upto 5k"/>
    <n v="6161"/>
    <n v="3"/>
    <s v="Y"/>
    <x v="0"/>
    <n v="22"/>
    <x v="2"/>
    <n v="2"/>
    <n v="80"/>
    <n v="2"/>
    <n v="10"/>
    <n v="1"/>
    <n v="2"/>
    <n v="3"/>
    <n v="3"/>
    <d v="2026-12-29T00:00:00"/>
    <x v="25"/>
    <s v="2026"/>
    <x v="11"/>
    <n v="2"/>
    <x v="1068"/>
    <n v="1"/>
    <n v="1"/>
  </r>
  <r>
    <s v="RM1326"/>
    <n v="42"/>
    <x v="2"/>
    <x v="1"/>
    <x v="0"/>
    <n v="1142"/>
    <x v="0"/>
    <n v="8"/>
    <n v="3"/>
    <x v="0"/>
    <n v="1"/>
    <n v="1860"/>
    <n v="4"/>
    <x v="0"/>
    <n v="81"/>
    <n v="3"/>
    <x v="0"/>
    <x v="0"/>
    <n v="3"/>
    <x v="0"/>
    <n v="3968"/>
    <s v="Upto 5k"/>
    <n v="13624"/>
    <n v="4"/>
    <s v="Y"/>
    <x v="0"/>
    <n v="13"/>
    <x v="1"/>
    <n v="4"/>
    <n v="80"/>
    <n v="0"/>
    <n v="8"/>
    <n v="3"/>
    <n v="3"/>
    <n v="0"/>
    <n v="0"/>
    <d v="2026-12-30T00:00:00"/>
    <x v="25"/>
    <s v="2026"/>
    <x v="11"/>
    <n v="0"/>
    <x v="1069"/>
    <n v="0"/>
    <n v="0"/>
  </r>
  <r>
    <s v="RM1358"/>
    <n v="42"/>
    <x v="2"/>
    <x v="1"/>
    <x v="0"/>
    <n v="1396"/>
    <x v="0"/>
    <n v="6"/>
    <n v="3"/>
    <x v="1"/>
    <n v="1"/>
    <n v="1911"/>
    <n v="3"/>
    <x v="0"/>
    <n v="83"/>
    <n v="3"/>
    <x v="2"/>
    <x v="7"/>
    <n v="1"/>
    <x v="2"/>
    <n v="13348"/>
    <s v="10k-15k"/>
    <n v="14842"/>
    <n v="9"/>
    <s v="Y"/>
    <x v="0"/>
    <n v="13"/>
    <x v="1"/>
    <n v="2"/>
    <n v="80"/>
    <n v="1"/>
    <n v="18"/>
    <n v="3"/>
    <n v="4"/>
    <n v="5"/>
    <n v="7"/>
    <d v="2026-12-31T00:00:00"/>
    <x v="9"/>
    <s v="2026"/>
    <x v="11"/>
    <n v="4"/>
    <x v="1070"/>
    <n v="2"/>
    <n v="2"/>
  </r>
  <r>
    <s v="RM1379"/>
    <n v="42"/>
    <x v="2"/>
    <x v="1"/>
    <x v="0"/>
    <n v="419"/>
    <x v="1"/>
    <n v="12"/>
    <n v="4"/>
    <x v="2"/>
    <n v="1"/>
    <n v="1943"/>
    <n v="2"/>
    <x v="0"/>
    <n v="77"/>
    <n v="3"/>
    <x v="1"/>
    <x v="5"/>
    <n v="4"/>
    <x v="1"/>
    <n v="5087"/>
    <s v="5k-10k"/>
    <n v="2900"/>
    <n v="3"/>
    <s v="Y"/>
    <x v="1"/>
    <n v="12"/>
    <x v="1"/>
    <n v="3"/>
    <n v="80"/>
    <n v="2"/>
    <n v="14"/>
    <n v="4"/>
    <n v="3"/>
    <n v="0"/>
    <n v="0"/>
    <d v="2026-01-01T00:00:00"/>
    <x v="12"/>
    <s v="2026"/>
    <x v="0"/>
    <n v="9"/>
    <x v="1071"/>
    <n v="4"/>
    <n v="3"/>
  </r>
  <r>
    <s v="RM1405"/>
    <n v="42"/>
    <x v="2"/>
    <x v="1"/>
    <x v="2"/>
    <n v="335"/>
    <x v="0"/>
    <n v="23"/>
    <n v="2"/>
    <x v="0"/>
    <n v="1"/>
    <n v="1976"/>
    <n v="4"/>
    <x v="0"/>
    <n v="37"/>
    <n v="2"/>
    <x v="1"/>
    <x v="2"/>
    <n v="3"/>
    <x v="0"/>
    <n v="4332"/>
    <s v="Upto 5k"/>
    <n v="14811"/>
    <n v="1"/>
    <s v="Y"/>
    <x v="0"/>
    <n v="12"/>
    <x v="1"/>
    <n v="4"/>
    <n v="80"/>
    <n v="0"/>
    <n v="20"/>
    <n v="2"/>
    <n v="3"/>
    <n v="3"/>
    <n v="7"/>
    <d v="2026-01-02T00:00:00"/>
    <x v="20"/>
    <s v="2026"/>
    <x v="0"/>
    <n v="13"/>
    <x v="1072"/>
    <n v="11"/>
    <n v="11"/>
  </r>
  <r>
    <s v="RM1420"/>
    <n v="42"/>
    <x v="2"/>
    <x v="1"/>
    <x v="0"/>
    <n v="557"/>
    <x v="0"/>
    <n v="18"/>
    <n v="4"/>
    <x v="0"/>
    <n v="1"/>
    <n v="1998"/>
    <n v="4"/>
    <x v="0"/>
    <n v="35"/>
    <n v="3"/>
    <x v="1"/>
    <x v="2"/>
    <n v="1"/>
    <x v="1"/>
    <n v="5410"/>
    <s v="5k-10k"/>
    <n v="11189"/>
    <n v="6"/>
    <s v="Y"/>
    <x v="1"/>
    <n v="17"/>
    <x v="1"/>
    <n v="3"/>
    <n v="80"/>
    <n v="1"/>
    <n v="9"/>
    <n v="3"/>
    <n v="2"/>
    <n v="1"/>
    <n v="2"/>
    <d v="2026-01-03T00:00:00"/>
    <x v="4"/>
    <s v="2026"/>
    <x v="0"/>
    <n v="3"/>
    <x v="141"/>
    <n v="3"/>
    <n v="3"/>
  </r>
  <r>
    <s v="RM1444"/>
    <n v="42"/>
    <x v="2"/>
    <x v="1"/>
    <x v="0"/>
    <n v="300"/>
    <x v="0"/>
    <n v="2"/>
    <n v="3"/>
    <x v="0"/>
    <n v="1"/>
    <n v="2031"/>
    <n v="1"/>
    <x v="0"/>
    <n v="56"/>
    <n v="3"/>
    <x v="4"/>
    <x v="8"/>
    <n v="3"/>
    <x v="2"/>
    <n v="18880"/>
    <s v="15k+"/>
    <n v="17312"/>
    <n v="5"/>
    <s v="Y"/>
    <x v="0"/>
    <n v="11"/>
    <x v="1"/>
    <n v="1"/>
    <n v="80"/>
    <n v="0"/>
    <n v="24"/>
    <n v="2"/>
    <n v="2"/>
    <n v="4"/>
    <n v="14"/>
    <d v="2026-01-04T00:00:00"/>
    <x v="17"/>
    <s v="2026"/>
    <x v="0"/>
    <n v="34"/>
    <x v="1073"/>
    <n v="27"/>
    <n v="8"/>
  </r>
  <r>
    <s v="RM036"/>
    <n v="43"/>
    <x v="2"/>
    <x v="1"/>
    <x v="0"/>
    <n v="1273"/>
    <x v="0"/>
    <n v="2"/>
    <n v="2"/>
    <x v="1"/>
    <n v="1"/>
    <n v="46"/>
    <n v="4"/>
    <x v="1"/>
    <n v="72"/>
    <n v="4"/>
    <x v="0"/>
    <x v="2"/>
    <n v="3"/>
    <x v="1"/>
    <n v="2645"/>
    <s v="Upto 5k"/>
    <n v="21923"/>
    <n v="1"/>
    <s v="Y"/>
    <x v="0"/>
    <n v="12"/>
    <x v="1"/>
    <n v="4"/>
    <n v="80"/>
    <n v="2"/>
    <n v="6"/>
    <n v="3"/>
    <n v="2"/>
    <n v="1"/>
    <n v="4"/>
    <d v="2026-01-05T00:00:00"/>
    <x v="10"/>
    <s v="2026"/>
    <x v="0"/>
    <n v="0"/>
    <x v="1074"/>
    <n v="0"/>
    <n v="0"/>
  </r>
  <r>
    <s v="RM120"/>
    <n v="43"/>
    <x v="2"/>
    <x v="1"/>
    <x v="1"/>
    <n v="394"/>
    <x v="1"/>
    <n v="26"/>
    <n v="2"/>
    <x v="0"/>
    <n v="1"/>
    <n v="158"/>
    <n v="3"/>
    <x v="0"/>
    <n v="92"/>
    <n v="3"/>
    <x v="3"/>
    <x v="8"/>
    <n v="4"/>
    <x v="2"/>
    <n v="16959"/>
    <s v="15k+"/>
    <n v="19494"/>
    <n v="1"/>
    <s v="Y"/>
    <x v="1"/>
    <n v="12"/>
    <x v="1"/>
    <n v="4"/>
    <n v="80"/>
    <n v="2"/>
    <n v="25"/>
    <n v="3"/>
    <n v="4"/>
    <n v="4"/>
    <n v="12"/>
    <d v="2026-01-06T00:00:00"/>
    <x v="40"/>
    <s v="2026"/>
    <x v="0"/>
    <n v="15"/>
    <x v="1075"/>
    <n v="11"/>
    <n v="1"/>
  </r>
  <r>
    <s v="RM131"/>
    <n v="43"/>
    <x v="2"/>
    <x v="1"/>
    <x v="1"/>
    <n v="957"/>
    <x v="0"/>
    <n v="28"/>
    <n v="3"/>
    <x v="1"/>
    <n v="1"/>
    <n v="171"/>
    <n v="2"/>
    <x v="1"/>
    <n v="72"/>
    <n v="4"/>
    <x v="0"/>
    <x v="2"/>
    <n v="3"/>
    <x v="0"/>
    <n v="4739"/>
    <s v="Upto 5k"/>
    <n v="16090"/>
    <n v="4"/>
    <s v="Y"/>
    <x v="0"/>
    <n v="12"/>
    <x v="1"/>
    <n v="4"/>
    <n v="80"/>
    <n v="0"/>
    <n v="18"/>
    <n v="2"/>
    <n v="3"/>
    <n v="1"/>
    <n v="2"/>
    <d v="2026-01-07T00:00:00"/>
    <x v="40"/>
    <s v="2026"/>
    <x v="0"/>
    <n v="8"/>
    <x v="1076"/>
    <n v="5"/>
    <n v="0"/>
  </r>
  <r>
    <s v="RM194"/>
    <n v="43"/>
    <x v="2"/>
    <x v="1"/>
    <x v="2"/>
    <n v="1344"/>
    <x v="0"/>
    <n v="7"/>
    <n v="3"/>
    <x v="1"/>
    <n v="1"/>
    <n v="262"/>
    <n v="4"/>
    <x v="0"/>
    <n v="37"/>
    <n v="4"/>
    <x v="0"/>
    <x v="2"/>
    <n v="4"/>
    <x v="1"/>
    <n v="2089"/>
    <s v="Upto 5k"/>
    <n v="5228"/>
    <n v="4"/>
    <s v="Y"/>
    <x v="0"/>
    <n v="14"/>
    <x v="1"/>
    <n v="4"/>
    <n v="80"/>
    <n v="3"/>
    <n v="7"/>
    <n v="3"/>
    <n v="4"/>
    <n v="2"/>
    <n v="2"/>
    <d v="2026-01-08T00:00:00"/>
    <x v="23"/>
    <s v="2026"/>
    <x v="0"/>
    <n v="27"/>
    <x v="1077"/>
    <n v="1"/>
    <n v="0"/>
  </r>
  <r>
    <s v="RM236"/>
    <n v="43"/>
    <x v="2"/>
    <x v="0"/>
    <x v="0"/>
    <n v="1034"/>
    <x v="1"/>
    <n v="16"/>
    <n v="3"/>
    <x v="2"/>
    <n v="1"/>
    <n v="327"/>
    <n v="4"/>
    <x v="1"/>
    <n v="80"/>
    <n v="3"/>
    <x v="3"/>
    <x v="8"/>
    <n v="4"/>
    <x v="2"/>
    <n v="16064"/>
    <s v="15k+"/>
    <n v="7744"/>
    <n v="5"/>
    <s v="Y"/>
    <x v="1"/>
    <n v="22"/>
    <x v="2"/>
    <n v="3"/>
    <n v="80"/>
    <n v="1"/>
    <n v="22"/>
    <n v="3"/>
    <n v="3"/>
    <n v="1"/>
    <n v="9"/>
    <d v="2026-01-09T00:00:00"/>
    <x v="30"/>
    <s v="2026"/>
    <x v="0"/>
    <n v="34"/>
    <x v="1078"/>
    <n v="7"/>
    <n v="0"/>
  </r>
  <r>
    <s v="RM316"/>
    <n v="43"/>
    <x v="2"/>
    <x v="1"/>
    <x v="1"/>
    <n v="185"/>
    <x v="0"/>
    <n v="10"/>
    <n v="4"/>
    <x v="0"/>
    <n v="1"/>
    <n v="430"/>
    <n v="3"/>
    <x v="1"/>
    <n v="33"/>
    <n v="3"/>
    <x v="0"/>
    <x v="0"/>
    <n v="4"/>
    <x v="0"/>
    <n v="2455"/>
    <s v="Upto 5k"/>
    <n v="10675"/>
    <n v="0"/>
    <s v="Y"/>
    <x v="0"/>
    <n v="19"/>
    <x v="1"/>
    <n v="1"/>
    <n v="80"/>
    <n v="0"/>
    <n v="9"/>
    <n v="5"/>
    <n v="3"/>
    <n v="1"/>
    <n v="7"/>
    <d v="2026-01-10T00:00:00"/>
    <x v="32"/>
    <s v="2026"/>
    <x v="0"/>
    <n v="12"/>
    <x v="1079"/>
    <n v="9"/>
    <n v="4"/>
  </r>
  <r>
    <s v="RM331"/>
    <n v="43"/>
    <x v="2"/>
    <x v="1"/>
    <x v="1"/>
    <n v="559"/>
    <x v="0"/>
    <n v="10"/>
    <n v="4"/>
    <x v="0"/>
    <n v="1"/>
    <n v="448"/>
    <n v="3"/>
    <x v="1"/>
    <n v="82"/>
    <n v="2"/>
    <x v="1"/>
    <x v="0"/>
    <n v="3"/>
    <x v="1"/>
    <n v="5257"/>
    <s v="5k-10k"/>
    <n v="6227"/>
    <n v="1"/>
    <s v="Y"/>
    <x v="0"/>
    <n v="11"/>
    <x v="1"/>
    <n v="2"/>
    <n v="80"/>
    <n v="1"/>
    <n v="9"/>
    <n v="3"/>
    <n v="4"/>
    <n v="0"/>
    <n v="0"/>
    <d v="2026-01-11T00:00:00"/>
    <x v="0"/>
    <s v="2026"/>
    <x v="0"/>
    <n v="35"/>
    <x v="1080"/>
    <n v="1"/>
    <n v="0"/>
  </r>
  <r>
    <s v="RM334"/>
    <n v="43"/>
    <x v="2"/>
    <x v="1"/>
    <x v="0"/>
    <n v="1001"/>
    <x v="0"/>
    <n v="7"/>
    <n v="3"/>
    <x v="0"/>
    <n v="1"/>
    <n v="451"/>
    <n v="3"/>
    <x v="1"/>
    <n v="43"/>
    <n v="3"/>
    <x v="2"/>
    <x v="6"/>
    <n v="1"/>
    <x v="2"/>
    <n v="9985"/>
    <s v="5k-10k"/>
    <n v="9262"/>
    <n v="8"/>
    <s v="Y"/>
    <x v="0"/>
    <n v="16"/>
    <x v="1"/>
    <n v="1"/>
    <n v="80"/>
    <n v="1"/>
    <n v="10"/>
    <n v="1"/>
    <n v="2"/>
    <n v="0"/>
    <n v="0"/>
    <d v="2026-01-12T00:00:00"/>
    <x v="21"/>
    <s v="2026"/>
    <x v="0"/>
    <n v="4"/>
    <x v="1081"/>
    <n v="0"/>
    <n v="0"/>
  </r>
  <r>
    <s v="RM391"/>
    <n v="43"/>
    <x v="2"/>
    <x v="1"/>
    <x v="0"/>
    <n v="982"/>
    <x v="0"/>
    <n v="12"/>
    <n v="3"/>
    <x v="0"/>
    <n v="1"/>
    <n v="520"/>
    <n v="1"/>
    <x v="0"/>
    <n v="59"/>
    <n v="2"/>
    <x v="3"/>
    <x v="7"/>
    <n v="2"/>
    <x v="1"/>
    <n v="14336"/>
    <s v="10k-15k"/>
    <n v="4345"/>
    <n v="1"/>
    <s v="Y"/>
    <x v="0"/>
    <n v="11"/>
    <x v="1"/>
    <n v="3"/>
    <n v="80"/>
    <n v="1"/>
    <n v="25"/>
    <n v="3"/>
    <n v="3"/>
    <n v="3"/>
    <n v="9"/>
    <d v="2026-01-13T00:00:00"/>
    <x v="41"/>
    <s v="2026"/>
    <x v="0"/>
    <n v="8"/>
    <x v="1082"/>
    <n v="5"/>
    <n v="5"/>
  </r>
  <r>
    <s v="RM396"/>
    <n v="43"/>
    <x v="2"/>
    <x v="1"/>
    <x v="1"/>
    <n v="313"/>
    <x v="0"/>
    <n v="21"/>
    <n v="3"/>
    <x v="1"/>
    <n v="1"/>
    <n v="525"/>
    <n v="4"/>
    <x v="0"/>
    <n v="61"/>
    <n v="3"/>
    <x v="0"/>
    <x v="0"/>
    <n v="4"/>
    <x v="2"/>
    <n v="2258"/>
    <s v="Upto 5k"/>
    <n v="15238"/>
    <n v="7"/>
    <s v="Y"/>
    <x v="0"/>
    <n v="20"/>
    <x v="2"/>
    <n v="1"/>
    <n v="80"/>
    <n v="1"/>
    <n v="8"/>
    <n v="1"/>
    <n v="3"/>
    <n v="1"/>
    <n v="2"/>
    <d v="2026-01-14T00:00:00"/>
    <x v="14"/>
    <s v="2026"/>
    <x v="0"/>
    <n v="26"/>
    <x v="853"/>
    <n v="15"/>
    <n v="9"/>
  </r>
  <r>
    <s v="RM397"/>
    <n v="43"/>
    <x v="2"/>
    <x v="0"/>
    <x v="0"/>
    <n v="1473"/>
    <x v="0"/>
    <n v="8"/>
    <n v="4"/>
    <x v="4"/>
    <n v="1"/>
    <n v="526"/>
    <n v="3"/>
    <x v="1"/>
    <n v="74"/>
    <n v="3"/>
    <x v="1"/>
    <x v="6"/>
    <n v="3"/>
    <x v="1"/>
    <n v="4522"/>
    <s v="Upto 5k"/>
    <n v="2227"/>
    <n v="4"/>
    <s v="Y"/>
    <x v="1"/>
    <n v="14"/>
    <x v="1"/>
    <n v="4"/>
    <n v="80"/>
    <n v="0"/>
    <n v="8"/>
    <n v="3"/>
    <n v="3"/>
    <n v="0"/>
    <n v="2"/>
    <d v="2026-01-15T00:00:00"/>
    <x v="16"/>
    <s v="2026"/>
    <x v="0"/>
    <n v="32"/>
    <x v="1083"/>
    <n v="4"/>
    <n v="2"/>
  </r>
  <r>
    <s v="RM490"/>
    <n v="43"/>
    <x v="2"/>
    <x v="1"/>
    <x v="0"/>
    <n v="782"/>
    <x v="0"/>
    <n v="6"/>
    <n v="4"/>
    <x v="4"/>
    <n v="1"/>
    <n v="661"/>
    <n v="2"/>
    <x v="0"/>
    <n v="50"/>
    <n v="2"/>
    <x v="3"/>
    <x v="7"/>
    <n v="4"/>
    <x v="1"/>
    <n v="16627"/>
    <s v="15k+"/>
    <n v="2671"/>
    <n v="4"/>
    <s v="Y"/>
    <x v="1"/>
    <n v="14"/>
    <x v="1"/>
    <n v="3"/>
    <n v="80"/>
    <n v="1"/>
    <n v="21"/>
    <n v="3"/>
    <n v="2"/>
    <n v="0"/>
    <n v="0"/>
    <d v="2026-01-16T00:00:00"/>
    <x v="30"/>
    <s v="2026"/>
    <x v="0"/>
    <n v="32"/>
    <x v="1084"/>
    <n v="30"/>
    <n v="0"/>
  </r>
  <r>
    <s v="RM492"/>
    <n v="43"/>
    <x v="2"/>
    <x v="1"/>
    <x v="1"/>
    <n v="1001"/>
    <x v="0"/>
    <n v="9"/>
    <n v="5"/>
    <x v="1"/>
    <n v="1"/>
    <n v="663"/>
    <n v="4"/>
    <x v="0"/>
    <n v="72"/>
    <n v="3"/>
    <x v="1"/>
    <x v="0"/>
    <n v="3"/>
    <x v="1"/>
    <n v="5679"/>
    <s v="5k-10k"/>
    <n v="19627"/>
    <n v="3"/>
    <s v="Y"/>
    <x v="1"/>
    <n v="13"/>
    <x v="1"/>
    <n v="2"/>
    <n v="80"/>
    <n v="1"/>
    <n v="10"/>
    <n v="3"/>
    <n v="3"/>
    <n v="4"/>
    <n v="7"/>
    <d v="2026-01-17T00:00:00"/>
    <x v="13"/>
    <s v="2026"/>
    <x v="0"/>
    <n v="8"/>
    <x v="1085"/>
    <n v="1"/>
    <n v="1"/>
  </r>
  <r>
    <s v="RM549"/>
    <n v="43"/>
    <x v="2"/>
    <x v="1"/>
    <x v="1"/>
    <n v="775"/>
    <x v="1"/>
    <n v="15"/>
    <n v="3"/>
    <x v="0"/>
    <n v="1"/>
    <n v="754"/>
    <n v="4"/>
    <x v="0"/>
    <n v="47"/>
    <n v="2"/>
    <x v="1"/>
    <x v="5"/>
    <n v="4"/>
    <x v="2"/>
    <n v="6804"/>
    <s v="5k-10k"/>
    <n v="23683"/>
    <n v="3"/>
    <s v="Y"/>
    <x v="0"/>
    <n v="18"/>
    <x v="1"/>
    <n v="3"/>
    <n v="80"/>
    <n v="1"/>
    <n v="7"/>
    <n v="5"/>
    <n v="3"/>
    <n v="2"/>
    <n v="2"/>
    <d v="2026-01-18T00:00:00"/>
    <x v="1"/>
    <s v="2026"/>
    <x v="0"/>
    <n v="19"/>
    <x v="1086"/>
    <n v="11"/>
    <n v="8"/>
  </r>
  <r>
    <s v="RM610"/>
    <n v="43"/>
    <x v="2"/>
    <x v="1"/>
    <x v="0"/>
    <n v="589"/>
    <x v="0"/>
    <n v="14"/>
    <n v="2"/>
    <x v="0"/>
    <n v="1"/>
    <n v="843"/>
    <n v="2"/>
    <x v="0"/>
    <n v="94"/>
    <n v="3"/>
    <x v="3"/>
    <x v="7"/>
    <n v="1"/>
    <x v="2"/>
    <n v="17159"/>
    <s v="15k+"/>
    <n v="5200"/>
    <n v="6"/>
    <s v="Y"/>
    <x v="0"/>
    <n v="24"/>
    <x v="2"/>
    <n v="3"/>
    <n v="80"/>
    <n v="1"/>
    <n v="22"/>
    <n v="3"/>
    <n v="3"/>
    <n v="1"/>
    <n v="0"/>
    <d v="2026-01-19T00:00:00"/>
    <x v="1"/>
    <s v="2026"/>
    <x v="0"/>
    <n v="25"/>
    <x v="1087"/>
    <n v="21"/>
    <n v="3"/>
  </r>
  <r>
    <s v="RM651"/>
    <n v="43"/>
    <x v="2"/>
    <x v="1"/>
    <x v="1"/>
    <n v="422"/>
    <x v="0"/>
    <n v="1"/>
    <n v="3"/>
    <x v="0"/>
    <n v="1"/>
    <n v="902"/>
    <n v="4"/>
    <x v="1"/>
    <n v="33"/>
    <n v="3"/>
    <x v="1"/>
    <x v="6"/>
    <n v="4"/>
    <x v="2"/>
    <n v="5562"/>
    <s v="5k-10k"/>
    <n v="21782"/>
    <n v="4"/>
    <s v="Y"/>
    <x v="0"/>
    <n v="13"/>
    <x v="1"/>
    <n v="2"/>
    <n v="80"/>
    <n v="1"/>
    <n v="12"/>
    <n v="2"/>
    <n v="2"/>
    <n v="2"/>
    <n v="2"/>
    <d v="2026-01-20T00:00:00"/>
    <x v="22"/>
    <s v="2026"/>
    <x v="0"/>
    <n v="0"/>
    <x v="1088"/>
    <n v="0"/>
    <n v="0"/>
  </r>
  <r>
    <s v="RM662"/>
    <n v="43"/>
    <x v="2"/>
    <x v="1"/>
    <x v="0"/>
    <n v="177"/>
    <x v="0"/>
    <n v="8"/>
    <n v="3"/>
    <x v="0"/>
    <n v="1"/>
    <n v="920"/>
    <n v="1"/>
    <x v="1"/>
    <n v="55"/>
    <n v="3"/>
    <x v="1"/>
    <x v="4"/>
    <n v="2"/>
    <x v="1"/>
    <n v="4765"/>
    <s v="Upto 5k"/>
    <n v="23814"/>
    <n v="4"/>
    <s v="Y"/>
    <x v="0"/>
    <n v="21"/>
    <x v="2"/>
    <n v="3"/>
    <n v="80"/>
    <n v="1"/>
    <n v="4"/>
    <n v="2"/>
    <n v="4"/>
    <n v="0"/>
    <n v="0"/>
    <d v="2026-01-21T00:00:00"/>
    <x v="13"/>
    <s v="2026"/>
    <x v="0"/>
    <n v="1"/>
    <x v="1089"/>
    <n v="1"/>
    <n v="1"/>
  </r>
  <r>
    <s v="RM776"/>
    <n v="43"/>
    <x v="2"/>
    <x v="1"/>
    <x v="0"/>
    <n v="415"/>
    <x v="1"/>
    <n v="25"/>
    <n v="3"/>
    <x v="1"/>
    <n v="1"/>
    <n v="1076"/>
    <n v="3"/>
    <x v="0"/>
    <n v="79"/>
    <n v="2"/>
    <x v="2"/>
    <x v="5"/>
    <n v="4"/>
    <x v="1"/>
    <n v="10798"/>
    <s v="10k-15k"/>
    <n v="5268"/>
    <n v="5"/>
    <s v="Y"/>
    <x v="0"/>
    <n v="13"/>
    <x v="1"/>
    <n v="3"/>
    <n v="80"/>
    <n v="1"/>
    <n v="18"/>
    <n v="5"/>
    <n v="3"/>
    <n v="0"/>
    <n v="0"/>
    <d v="2026-01-22T00:00:00"/>
    <x v="13"/>
    <s v="2026"/>
    <x v="0"/>
    <n v="10"/>
    <x v="1090"/>
    <n v="5"/>
    <n v="5"/>
  </r>
  <r>
    <s v="RM813"/>
    <n v="43"/>
    <x v="2"/>
    <x v="1"/>
    <x v="1"/>
    <n v="1082"/>
    <x v="0"/>
    <n v="27"/>
    <n v="3"/>
    <x v="0"/>
    <n v="1"/>
    <n v="1126"/>
    <n v="3"/>
    <x v="1"/>
    <n v="83"/>
    <n v="3"/>
    <x v="2"/>
    <x v="4"/>
    <n v="1"/>
    <x v="2"/>
    <n v="10820"/>
    <s v="10k-15k"/>
    <n v="11535"/>
    <n v="8"/>
    <s v="Y"/>
    <x v="0"/>
    <n v="11"/>
    <x v="1"/>
    <n v="3"/>
    <n v="80"/>
    <n v="1"/>
    <n v="18"/>
    <n v="1"/>
    <n v="3"/>
    <n v="0"/>
    <n v="1"/>
    <d v="2026-01-23T00:00:00"/>
    <x v="21"/>
    <s v="2026"/>
    <x v="0"/>
    <n v="11"/>
    <x v="1091"/>
    <n v="8"/>
    <n v="8"/>
  </r>
  <r>
    <s v="RM850"/>
    <n v="43"/>
    <x v="2"/>
    <x v="0"/>
    <x v="0"/>
    <n v="1372"/>
    <x v="1"/>
    <n v="9"/>
    <n v="3"/>
    <x v="2"/>
    <n v="1"/>
    <n v="1188"/>
    <n v="1"/>
    <x v="1"/>
    <n v="85"/>
    <n v="1"/>
    <x v="1"/>
    <x v="5"/>
    <n v="3"/>
    <x v="0"/>
    <n v="5346"/>
    <s v="5k-10k"/>
    <n v="9489"/>
    <n v="8"/>
    <s v="Y"/>
    <x v="0"/>
    <n v="13"/>
    <x v="1"/>
    <n v="2"/>
    <n v="80"/>
    <n v="0"/>
    <n v="7"/>
    <n v="2"/>
    <n v="2"/>
    <n v="1"/>
    <n v="3"/>
    <d v="2026-01-24T00:00:00"/>
    <x v="0"/>
    <s v="2026"/>
    <x v="0"/>
    <n v="25"/>
    <x v="1092"/>
    <n v="24"/>
    <n v="2"/>
  </r>
  <r>
    <s v="RM899"/>
    <n v="43"/>
    <x v="2"/>
    <x v="1"/>
    <x v="0"/>
    <n v="920"/>
    <x v="0"/>
    <n v="3"/>
    <n v="3"/>
    <x v="0"/>
    <n v="1"/>
    <n v="1255"/>
    <n v="3"/>
    <x v="0"/>
    <n v="96"/>
    <n v="1"/>
    <x v="4"/>
    <x v="7"/>
    <n v="4"/>
    <x v="2"/>
    <n v="19740"/>
    <s v="15k+"/>
    <n v="18625"/>
    <n v="3"/>
    <s v="Y"/>
    <x v="0"/>
    <n v="14"/>
    <x v="1"/>
    <n v="2"/>
    <n v="80"/>
    <n v="1"/>
    <n v="25"/>
    <n v="2"/>
    <n v="3"/>
    <n v="0"/>
    <n v="7"/>
    <d v="2026-01-25T00:00:00"/>
    <x v="17"/>
    <s v="2026"/>
    <x v="0"/>
    <n v="18"/>
    <x v="1093"/>
    <n v="0"/>
    <n v="0"/>
  </r>
  <r>
    <s v="RM927"/>
    <n v="43"/>
    <x v="2"/>
    <x v="1"/>
    <x v="0"/>
    <n v="531"/>
    <x v="1"/>
    <n v="4"/>
    <n v="4"/>
    <x v="2"/>
    <n v="1"/>
    <n v="1293"/>
    <n v="4"/>
    <x v="1"/>
    <n v="56"/>
    <n v="2"/>
    <x v="2"/>
    <x v="5"/>
    <n v="4"/>
    <x v="0"/>
    <n v="10231"/>
    <s v="10k-15k"/>
    <n v="20364"/>
    <n v="3"/>
    <s v="Y"/>
    <x v="0"/>
    <n v="14"/>
    <x v="1"/>
    <n v="4"/>
    <n v="80"/>
    <n v="0"/>
    <n v="23"/>
    <n v="3"/>
    <n v="4"/>
    <n v="15"/>
    <n v="17"/>
    <d v="2026-01-26T00:00:00"/>
    <x v="33"/>
    <s v="2026"/>
    <x v="0"/>
    <n v="9"/>
    <x v="1094"/>
    <n v="2"/>
    <n v="2"/>
  </r>
  <r>
    <s v="RM996"/>
    <n v="43"/>
    <x v="2"/>
    <x v="0"/>
    <x v="0"/>
    <n v="930"/>
    <x v="0"/>
    <n v="6"/>
    <n v="3"/>
    <x v="1"/>
    <n v="1"/>
    <n v="1402"/>
    <n v="1"/>
    <x v="1"/>
    <n v="73"/>
    <n v="2"/>
    <x v="1"/>
    <x v="2"/>
    <n v="3"/>
    <x v="0"/>
    <n v="4081"/>
    <s v="Upto 5k"/>
    <n v="20003"/>
    <n v="1"/>
    <s v="Y"/>
    <x v="1"/>
    <n v="14"/>
    <x v="1"/>
    <n v="1"/>
    <n v="80"/>
    <n v="0"/>
    <n v="20"/>
    <n v="3"/>
    <n v="1"/>
    <n v="1"/>
    <n v="8"/>
    <d v="2026-01-27T00:00:00"/>
    <x v="21"/>
    <s v="2026"/>
    <x v="0"/>
    <n v="2"/>
    <x v="1095"/>
    <n v="1"/>
    <n v="1"/>
  </r>
  <r>
    <s v="RM1134"/>
    <n v="43"/>
    <x v="2"/>
    <x v="1"/>
    <x v="0"/>
    <n v="990"/>
    <x v="0"/>
    <n v="27"/>
    <n v="3"/>
    <x v="3"/>
    <n v="1"/>
    <n v="1599"/>
    <n v="4"/>
    <x v="0"/>
    <n v="87"/>
    <n v="4"/>
    <x v="0"/>
    <x v="0"/>
    <n v="2"/>
    <x v="1"/>
    <n v="4876"/>
    <s v="Upto 5k"/>
    <n v="5855"/>
    <n v="5"/>
    <s v="Y"/>
    <x v="0"/>
    <n v="12"/>
    <x v="1"/>
    <n v="3"/>
    <n v="80"/>
    <n v="1"/>
    <n v="8"/>
    <n v="0"/>
    <n v="3"/>
    <n v="0"/>
    <n v="2"/>
    <d v="2026-01-28T00:00:00"/>
    <x v="10"/>
    <s v="2026"/>
    <x v="0"/>
    <n v="5"/>
    <x v="1096"/>
    <n v="5"/>
    <n v="5"/>
  </r>
  <r>
    <s v="RM1186"/>
    <n v="43"/>
    <x v="2"/>
    <x v="1"/>
    <x v="0"/>
    <n v="1291"/>
    <x v="0"/>
    <n v="15"/>
    <n v="2"/>
    <x v="0"/>
    <n v="1"/>
    <n v="1666"/>
    <n v="3"/>
    <x v="0"/>
    <n v="65"/>
    <n v="2"/>
    <x v="3"/>
    <x v="7"/>
    <n v="3"/>
    <x v="2"/>
    <n v="17603"/>
    <s v="15k+"/>
    <n v="3525"/>
    <n v="1"/>
    <s v="Y"/>
    <x v="0"/>
    <n v="24"/>
    <x v="2"/>
    <n v="1"/>
    <n v="80"/>
    <n v="1"/>
    <n v="14"/>
    <n v="3"/>
    <n v="3"/>
    <n v="6"/>
    <n v="11"/>
    <d v="2026-01-29T00:00:00"/>
    <x v="11"/>
    <s v="2026"/>
    <x v="0"/>
    <n v="4"/>
    <x v="1097"/>
    <n v="2"/>
    <n v="0"/>
  </r>
  <r>
    <s v="RM1217"/>
    <n v="43"/>
    <x v="2"/>
    <x v="1"/>
    <x v="0"/>
    <n v="1179"/>
    <x v="1"/>
    <n v="2"/>
    <n v="3"/>
    <x v="1"/>
    <n v="1"/>
    <n v="1706"/>
    <n v="4"/>
    <x v="0"/>
    <n v="73"/>
    <n v="3"/>
    <x v="1"/>
    <x v="5"/>
    <n v="4"/>
    <x v="2"/>
    <n v="7847"/>
    <s v="5k-10k"/>
    <n v="6069"/>
    <n v="1"/>
    <s v="Y"/>
    <x v="1"/>
    <n v="17"/>
    <x v="1"/>
    <n v="1"/>
    <n v="80"/>
    <n v="1"/>
    <n v="10"/>
    <n v="3"/>
    <n v="3"/>
    <n v="8"/>
    <n v="8"/>
    <d v="2026-01-30T00:00:00"/>
    <x v="0"/>
    <s v="2026"/>
    <x v="0"/>
    <n v="15"/>
    <x v="1098"/>
    <n v="6"/>
    <n v="6"/>
  </r>
  <r>
    <s v="RM1263"/>
    <n v="43"/>
    <x v="2"/>
    <x v="0"/>
    <x v="1"/>
    <n v="807"/>
    <x v="0"/>
    <n v="17"/>
    <n v="3"/>
    <x v="3"/>
    <n v="1"/>
    <n v="1767"/>
    <n v="3"/>
    <x v="0"/>
    <n v="38"/>
    <n v="2"/>
    <x v="0"/>
    <x v="2"/>
    <n v="3"/>
    <x v="2"/>
    <n v="2437"/>
    <s v="Upto 5k"/>
    <n v="15587"/>
    <n v="9"/>
    <s v="Y"/>
    <x v="1"/>
    <n v="16"/>
    <x v="1"/>
    <n v="4"/>
    <n v="80"/>
    <n v="1"/>
    <n v="6"/>
    <n v="4"/>
    <n v="3"/>
    <n v="0"/>
    <n v="0"/>
    <d v="2026-01-31T00:00:00"/>
    <x v="28"/>
    <s v="2026"/>
    <x v="0"/>
    <n v="2"/>
    <x v="1099"/>
    <n v="0"/>
    <n v="0"/>
  </r>
  <r>
    <s v="RM1270"/>
    <n v="43"/>
    <x v="2"/>
    <x v="1"/>
    <x v="0"/>
    <n v="244"/>
    <x v="3"/>
    <n v="2"/>
    <n v="3"/>
    <x v="0"/>
    <n v="1"/>
    <n v="1778"/>
    <n v="2"/>
    <x v="0"/>
    <n v="97"/>
    <n v="3"/>
    <x v="0"/>
    <x v="3"/>
    <n v="4"/>
    <x v="0"/>
    <n v="3539"/>
    <s v="Upto 5k"/>
    <n v="5033"/>
    <n v="0"/>
    <s v="Y"/>
    <x v="0"/>
    <n v="13"/>
    <x v="1"/>
    <n v="2"/>
    <n v="80"/>
    <n v="0"/>
    <n v="10"/>
    <n v="5"/>
    <n v="3"/>
    <n v="1"/>
    <n v="8"/>
    <d v="2026-02-01T00:00:00"/>
    <x v="11"/>
    <s v="2026"/>
    <x v="1"/>
    <n v="14"/>
    <x v="1100"/>
    <n v="14"/>
    <n v="6"/>
  </r>
  <r>
    <s v="RM1294"/>
    <n v="43"/>
    <x v="2"/>
    <x v="1"/>
    <x v="2"/>
    <n v="343"/>
    <x v="0"/>
    <n v="9"/>
    <n v="3"/>
    <x v="0"/>
    <n v="1"/>
    <n v="1813"/>
    <n v="1"/>
    <x v="0"/>
    <n v="52"/>
    <n v="3"/>
    <x v="0"/>
    <x v="2"/>
    <n v="3"/>
    <x v="0"/>
    <n v="2438"/>
    <s v="Upto 5k"/>
    <n v="24978"/>
    <n v="4"/>
    <s v="Y"/>
    <x v="0"/>
    <n v="13"/>
    <x v="1"/>
    <n v="3"/>
    <n v="80"/>
    <n v="0"/>
    <n v="7"/>
    <n v="2"/>
    <n v="2"/>
    <n v="1"/>
    <n v="2"/>
    <d v="2026-02-02T00:00:00"/>
    <x v="3"/>
    <s v="2026"/>
    <x v="1"/>
    <n v="11"/>
    <x v="1101"/>
    <n v="1"/>
    <n v="1"/>
  </r>
  <r>
    <s v="RM1317"/>
    <n v="43"/>
    <x v="2"/>
    <x v="1"/>
    <x v="1"/>
    <n v="1422"/>
    <x v="1"/>
    <n v="2"/>
    <n v="4"/>
    <x v="0"/>
    <n v="1"/>
    <n v="1849"/>
    <n v="1"/>
    <x v="0"/>
    <n v="92"/>
    <n v="3"/>
    <x v="1"/>
    <x v="5"/>
    <n v="4"/>
    <x v="2"/>
    <n v="5675"/>
    <s v="5k-10k"/>
    <n v="19246"/>
    <n v="1"/>
    <s v="Y"/>
    <x v="0"/>
    <n v="20"/>
    <x v="2"/>
    <n v="3"/>
    <n v="80"/>
    <n v="1"/>
    <n v="7"/>
    <n v="5"/>
    <n v="3"/>
    <n v="7"/>
    <n v="7"/>
    <d v="2026-02-03T00:00:00"/>
    <x v="30"/>
    <s v="2026"/>
    <x v="1"/>
    <n v="21"/>
    <x v="1102"/>
    <n v="11"/>
    <n v="9"/>
  </r>
  <r>
    <s v="RM1331"/>
    <n v="43"/>
    <x v="2"/>
    <x v="1"/>
    <x v="0"/>
    <n v="823"/>
    <x v="0"/>
    <n v="6"/>
    <n v="3"/>
    <x v="1"/>
    <n v="1"/>
    <n v="1866"/>
    <n v="1"/>
    <x v="1"/>
    <n v="81"/>
    <n v="2"/>
    <x v="4"/>
    <x v="8"/>
    <n v="3"/>
    <x v="2"/>
    <n v="19392"/>
    <s v="15k+"/>
    <n v="22539"/>
    <n v="7"/>
    <s v="Y"/>
    <x v="0"/>
    <n v="13"/>
    <x v="1"/>
    <n v="4"/>
    <n v="80"/>
    <n v="0"/>
    <n v="21"/>
    <n v="2"/>
    <n v="3"/>
    <n v="6"/>
    <n v="14"/>
    <d v="2026-02-04T00:00:00"/>
    <x v="15"/>
    <s v="2026"/>
    <x v="1"/>
    <n v="13"/>
    <x v="1103"/>
    <n v="12"/>
    <n v="4"/>
  </r>
  <r>
    <s v="RM1400"/>
    <n v="43"/>
    <x v="2"/>
    <x v="1"/>
    <x v="0"/>
    <n v="574"/>
    <x v="0"/>
    <n v="11"/>
    <n v="3"/>
    <x v="0"/>
    <n v="1"/>
    <n v="1971"/>
    <n v="1"/>
    <x v="0"/>
    <n v="30"/>
    <n v="3"/>
    <x v="2"/>
    <x v="6"/>
    <n v="3"/>
    <x v="2"/>
    <n v="7510"/>
    <s v="5k-10k"/>
    <n v="16873"/>
    <n v="1"/>
    <s v="Y"/>
    <x v="0"/>
    <n v="17"/>
    <x v="1"/>
    <n v="2"/>
    <n v="80"/>
    <n v="1"/>
    <n v="10"/>
    <n v="1"/>
    <n v="3"/>
    <n v="0"/>
    <n v="9"/>
    <d v="2026-02-05T00:00:00"/>
    <x v="42"/>
    <s v="2026"/>
    <x v="1"/>
    <n v="2"/>
    <x v="1104"/>
    <n v="2"/>
    <n v="1"/>
  </r>
  <r>
    <s v="RM029"/>
    <n v="44"/>
    <x v="2"/>
    <x v="1"/>
    <x v="0"/>
    <n v="477"/>
    <x v="0"/>
    <n v="7"/>
    <n v="4"/>
    <x v="1"/>
    <n v="1"/>
    <n v="36"/>
    <n v="1"/>
    <x v="1"/>
    <n v="42"/>
    <n v="2"/>
    <x v="2"/>
    <x v="6"/>
    <n v="4"/>
    <x v="2"/>
    <n v="10248"/>
    <s v="10k-15k"/>
    <n v="2094"/>
    <n v="3"/>
    <s v="Y"/>
    <x v="0"/>
    <n v="14"/>
    <x v="1"/>
    <n v="4"/>
    <n v="80"/>
    <n v="1"/>
    <n v="24"/>
    <n v="4"/>
    <n v="3"/>
    <n v="5"/>
    <m/>
    <d v="2026-02-06T00:00:00"/>
    <x v="3"/>
    <s v="2026"/>
    <x v="1"/>
    <n v="14"/>
    <x v="1105"/>
    <n v="7"/>
    <n v="6"/>
  </r>
  <r>
    <s v="RM032"/>
    <n v="44"/>
    <x v="2"/>
    <x v="1"/>
    <x v="0"/>
    <n v="1459"/>
    <x v="0"/>
    <n v="10"/>
    <n v="4"/>
    <x v="4"/>
    <n v="1"/>
    <n v="40"/>
    <n v="4"/>
    <x v="0"/>
    <n v="41"/>
    <n v="3"/>
    <x v="1"/>
    <x v="6"/>
    <n v="4"/>
    <x v="2"/>
    <n v="6465"/>
    <s v="5k-10k"/>
    <n v="19121"/>
    <n v="2"/>
    <s v="Y"/>
    <x v="1"/>
    <n v="13"/>
    <x v="1"/>
    <n v="4"/>
    <n v="80"/>
    <n v="0"/>
    <n v="9"/>
    <n v="5"/>
    <n v="4"/>
    <n v="1"/>
    <n v="3"/>
    <d v="2026-02-07T00:00:00"/>
    <x v="6"/>
    <s v="2026"/>
    <x v="1"/>
    <n v="2"/>
    <x v="1106"/>
    <n v="0"/>
    <n v="0"/>
  </r>
  <r>
    <s v="RM053"/>
    <n v="44"/>
    <x v="2"/>
    <x v="0"/>
    <x v="0"/>
    <n v="1488"/>
    <x v="1"/>
    <n v="1"/>
    <n v="5"/>
    <x v="2"/>
    <n v="1"/>
    <n v="68"/>
    <n v="2"/>
    <x v="1"/>
    <n v="75"/>
    <n v="3"/>
    <x v="1"/>
    <x v="5"/>
    <n v="1"/>
    <x v="1"/>
    <n v="5454"/>
    <s v="5k-10k"/>
    <n v="4009"/>
    <n v="5"/>
    <s v="Y"/>
    <x v="1"/>
    <n v="21"/>
    <x v="2"/>
    <n v="3"/>
    <n v="80"/>
    <n v="1"/>
    <n v="9"/>
    <n v="2"/>
    <n v="2"/>
    <n v="1"/>
    <n v="3"/>
    <d v="2026-02-08T00:00:00"/>
    <x v="5"/>
    <s v="2026"/>
    <x v="1"/>
    <n v="26"/>
    <x v="1107"/>
    <n v="1"/>
    <n v="1"/>
  </r>
  <r>
    <s v="RM100"/>
    <n v="44"/>
    <x v="2"/>
    <x v="1"/>
    <x v="2"/>
    <n v="489"/>
    <x v="0"/>
    <n v="23"/>
    <n v="3"/>
    <x v="1"/>
    <n v="1"/>
    <n v="132"/>
    <n v="2"/>
    <x v="0"/>
    <n v="67"/>
    <n v="3"/>
    <x v="1"/>
    <x v="0"/>
    <n v="2"/>
    <x v="2"/>
    <n v="2042"/>
    <s v="Upto 5k"/>
    <n v="25043"/>
    <n v="4"/>
    <s v="Y"/>
    <x v="0"/>
    <n v="12"/>
    <x v="1"/>
    <n v="3"/>
    <n v="80"/>
    <n v="1"/>
    <n v="17"/>
    <n v="3"/>
    <n v="4"/>
    <n v="1"/>
    <n v="2"/>
    <d v="2026-02-09T00:00:00"/>
    <x v="41"/>
    <s v="2026"/>
    <x v="1"/>
    <n v="27"/>
    <x v="1108"/>
    <n v="27"/>
    <n v="10"/>
  </r>
  <r>
    <s v="RM287"/>
    <n v="44"/>
    <x v="2"/>
    <x v="0"/>
    <x v="1"/>
    <n v="920"/>
    <x v="0"/>
    <n v="24"/>
    <n v="3"/>
    <x v="0"/>
    <n v="1"/>
    <n v="392"/>
    <n v="4"/>
    <x v="0"/>
    <n v="43"/>
    <n v="3"/>
    <x v="0"/>
    <x v="0"/>
    <n v="3"/>
    <x v="1"/>
    <n v="3161"/>
    <s v="Upto 5k"/>
    <n v="19920"/>
    <n v="3"/>
    <s v="Y"/>
    <x v="1"/>
    <n v="22"/>
    <x v="2"/>
    <n v="4"/>
    <n v="80"/>
    <n v="1"/>
    <n v="19"/>
    <n v="0"/>
    <n v="1"/>
    <n v="0"/>
    <n v="0"/>
    <d v="2026-02-10T00:00:00"/>
    <x v="13"/>
    <s v="2026"/>
    <x v="1"/>
    <n v="2"/>
    <x v="1109"/>
    <n v="1"/>
    <n v="1"/>
  </r>
  <r>
    <s v="RM494"/>
    <n v="44"/>
    <x v="2"/>
    <x v="1"/>
    <x v="0"/>
    <n v="1112"/>
    <x v="3"/>
    <n v="1"/>
    <n v="4"/>
    <x v="0"/>
    <n v="1"/>
    <n v="665"/>
    <n v="1"/>
    <x v="1"/>
    <n v="50"/>
    <n v="2"/>
    <x v="1"/>
    <x v="3"/>
    <n v="3"/>
    <x v="0"/>
    <n v="5985"/>
    <s v="5k-10k"/>
    <n v="26894"/>
    <n v="4"/>
    <s v="Y"/>
    <x v="0"/>
    <n v="11"/>
    <x v="1"/>
    <n v="2"/>
    <n v="80"/>
    <n v="0"/>
    <n v="10"/>
    <n v="1"/>
    <n v="4"/>
    <n v="0"/>
    <n v="2"/>
    <d v="2026-02-11T00:00:00"/>
    <x v="19"/>
    <s v="2026"/>
    <x v="1"/>
    <n v="0"/>
    <x v="1110"/>
    <n v="0"/>
    <n v="0"/>
  </r>
  <r>
    <s v="RM498"/>
    <n v="44"/>
    <x v="2"/>
    <x v="1"/>
    <x v="0"/>
    <n v="1315"/>
    <x v="0"/>
    <n v="3"/>
    <n v="4"/>
    <x v="4"/>
    <n v="1"/>
    <n v="671"/>
    <n v="4"/>
    <x v="0"/>
    <n v="35"/>
    <n v="3"/>
    <x v="4"/>
    <x v="8"/>
    <n v="4"/>
    <x v="2"/>
    <n v="19513"/>
    <s v="15k+"/>
    <n v="9358"/>
    <n v="4"/>
    <s v="Y"/>
    <x v="1"/>
    <n v="12"/>
    <x v="1"/>
    <n v="1"/>
    <n v="80"/>
    <n v="1"/>
    <n v="26"/>
    <n v="2"/>
    <n v="4"/>
    <n v="0"/>
    <n v="1"/>
    <d v="2026-02-12T00:00:00"/>
    <x v="34"/>
    <s v="2026"/>
    <x v="1"/>
    <n v="24"/>
    <x v="1111"/>
    <n v="3"/>
    <n v="1"/>
  </r>
  <r>
    <s v="RM544"/>
    <n v="44"/>
    <x v="2"/>
    <x v="1"/>
    <x v="2"/>
    <n v="381"/>
    <x v="0"/>
    <n v="24"/>
    <n v="3"/>
    <x v="1"/>
    <n v="1"/>
    <n v="744"/>
    <n v="1"/>
    <x v="0"/>
    <n v="49"/>
    <n v="1"/>
    <x v="0"/>
    <x v="0"/>
    <n v="3"/>
    <x v="0"/>
    <n v="3708"/>
    <s v="Upto 5k"/>
    <n v="2104"/>
    <n v="2"/>
    <s v="Y"/>
    <x v="0"/>
    <n v="14"/>
    <x v="1"/>
    <n v="3"/>
    <n v="80"/>
    <n v="0"/>
    <n v="9"/>
    <n v="5"/>
    <n v="3"/>
    <n v="1"/>
    <n v="4"/>
    <d v="2026-02-13T00:00:00"/>
    <x v="38"/>
    <s v="2026"/>
    <x v="1"/>
    <n v="0"/>
    <x v="1112"/>
    <n v="0"/>
    <n v="0"/>
  </r>
  <r>
    <s v="RM618"/>
    <n v="44"/>
    <x v="2"/>
    <x v="1"/>
    <x v="0"/>
    <n v="625"/>
    <x v="0"/>
    <n v="4"/>
    <n v="3"/>
    <x v="1"/>
    <n v="1"/>
    <n v="852"/>
    <n v="4"/>
    <x v="0"/>
    <n v="50"/>
    <n v="3"/>
    <x v="1"/>
    <x v="6"/>
    <n v="2"/>
    <x v="0"/>
    <n v="5933"/>
    <s v="5k-10k"/>
    <n v="5197"/>
    <n v="9"/>
    <s v="Y"/>
    <x v="0"/>
    <n v="12"/>
    <x v="1"/>
    <n v="4"/>
    <n v="80"/>
    <n v="0"/>
    <n v="10"/>
    <n v="2"/>
    <n v="2"/>
    <n v="2"/>
    <n v="3"/>
    <d v="2026-02-14T00:00:00"/>
    <x v="27"/>
    <s v="2026"/>
    <x v="1"/>
    <n v="24"/>
    <x v="1113"/>
    <n v="2"/>
    <n v="1"/>
  </r>
  <r>
    <s v="RM632"/>
    <n v="44"/>
    <x v="2"/>
    <x v="1"/>
    <x v="0"/>
    <n v="986"/>
    <x v="0"/>
    <n v="8"/>
    <n v="4"/>
    <x v="0"/>
    <n v="1"/>
    <n v="874"/>
    <n v="1"/>
    <x v="0"/>
    <n v="62"/>
    <n v="4"/>
    <x v="0"/>
    <x v="0"/>
    <n v="4"/>
    <x v="2"/>
    <n v="2818"/>
    <s v="Upto 5k"/>
    <n v="5044"/>
    <n v="2"/>
    <s v="Y"/>
    <x v="1"/>
    <n v="24"/>
    <x v="2"/>
    <n v="3"/>
    <n v="80"/>
    <n v="1"/>
    <n v="10"/>
    <n v="2"/>
    <n v="2"/>
    <n v="0"/>
    <n v="2"/>
    <d v="2026-02-15T00:00:00"/>
    <x v="37"/>
    <s v="2026"/>
    <x v="1"/>
    <n v="15"/>
    <x v="1114"/>
    <n v="11"/>
    <n v="3"/>
  </r>
  <r>
    <s v="RM659"/>
    <n v="44"/>
    <x v="2"/>
    <x v="1"/>
    <x v="0"/>
    <n v="661"/>
    <x v="0"/>
    <n v="9"/>
    <n v="2"/>
    <x v="0"/>
    <n v="1"/>
    <n v="913"/>
    <n v="2"/>
    <x v="0"/>
    <n v="61"/>
    <n v="3"/>
    <x v="0"/>
    <x v="2"/>
    <n v="1"/>
    <x v="2"/>
    <n v="2559"/>
    <s v="Upto 5k"/>
    <n v="7508"/>
    <n v="1"/>
    <s v="Y"/>
    <x v="1"/>
    <n v="13"/>
    <x v="1"/>
    <n v="4"/>
    <n v="80"/>
    <n v="0"/>
    <n v="8"/>
    <n v="0"/>
    <n v="3"/>
    <n v="7"/>
    <n v="1"/>
    <d v="2026-02-16T00:00:00"/>
    <x v="3"/>
    <s v="2026"/>
    <x v="1"/>
    <n v="4"/>
    <x v="91"/>
    <n v="2"/>
    <n v="0"/>
  </r>
  <r>
    <s v="RM751"/>
    <n v="44"/>
    <x v="2"/>
    <x v="0"/>
    <x v="0"/>
    <n v="1448"/>
    <x v="1"/>
    <n v="28"/>
    <n v="3"/>
    <x v="1"/>
    <n v="1"/>
    <n v="1039"/>
    <n v="4"/>
    <x v="1"/>
    <n v="53"/>
    <n v="4"/>
    <x v="3"/>
    <x v="5"/>
    <n v="4"/>
    <x v="2"/>
    <n v="13320"/>
    <s v="10k-15k"/>
    <n v="11737"/>
    <n v="3"/>
    <s v="Y"/>
    <x v="1"/>
    <n v="18"/>
    <x v="1"/>
    <n v="3"/>
    <n v="80"/>
    <n v="1"/>
    <n v="23"/>
    <n v="2"/>
    <n v="3"/>
    <n v="11"/>
    <n v="11"/>
    <d v="2026-02-17T00:00:00"/>
    <x v="29"/>
    <s v="2026"/>
    <x v="1"/>
    <n v="18"/>
    <x v="1115"/>
    <n v="13"/>
    <n v="8"/>
  </r>
  <r>
    <s v="RM790"/>
    <n v="44"/>
    <x v="2"/>
    <x v="0"/>
    <x v="0"/>
    <n v="1376"/>
    <x v="3"/>
    <n v="1"/>
    <n v="2"/>
    <x v="1"/>
    <n v="1"/>
    <n v="1098"/>
    <n v="2"/>
    <x v="0"/>
    <n v="91"/>
    <n v="2"/>
    <x v="2"/>
    <x v="3"/>
    <n v="1"/>
    <x v="2"/>
    <n v="10482"/>
    <s v="10k-15k"/>
    <n v="2326"/>
    <n v="9"/>
    <s v="Y"/>
    <x v="0"/>
    <n v="14"/>
    <x v="1"/>
    <n v="4"/>
    <n v="80"/>
    <n v="1"/>
    <n v="24"/>
    <n v="1"/>
    <n v="3"/>
    <n v="3"/>
    <n v="6"/>
    <d v="2026-02-18T00:00:00"/>
    <x v="12"/>
    <s v="2026"/>
    <x v="1"/>
    <n v="10"/>
    <x v="1116"/>
    <n v="8"/>
    <n v="1"/>
  </r>
  <r>
    <s v="RM858"/>
    <n v="44"/>
    <x v="2"/>
    <x v="0"/>
    <x v="0"/>
    <n v="1097"/>
    <x v="0"/>
    <n v="10"/>
    <n v="4"/>
    <x v="0"/>
    <n v="1"/>
    <n v="1200"/>
    <n v="3"/>
    <x v="0"/>
    <n v="96"/>
    <n v="3"/>
    <x v="0"/>
    <x v="2"/>
    <n v="3"/>
    <x v="0"/>
    <n v="2936"/>
    <s v="Upto 5k"/>
    <n v="10826"/>
    <n v="1"/>
    <s v="Y"/>
    <x v="1"/>
    <n v="11"/>
    <x v="1"/>
    <n v="3"/>
    <n v="80"/>
    <n v="0"/>
    <n v="6"/>
    <n v="4"/>
    <n v="3"/>
    <n v="0"/>
    <n v="2"/>
    <d v="2026-02-19T00:00:00"/>
    <x v="38"/>
    <s v="2026"/>
    <x v="1"/>
    <n v="0"/>
    <x v="1117"/>
    <n v="0"/>
    <n v="0"/>
  </r>
  <r>
    <s v="RM863"/>
    <n v="44"/>
    <x v="2"/>
    <x v="1"/>
    <x v="2"/>
    <n v="111"/>
    <x v="0"/>
    <n v="17"/>
    <n v="3"/>
    <x v="0"/>
    <n v="1"/>
    <n v="1206"/>
    <n v="4"/>
    <x v="0"/>
    <n v="74"/>
    <n v="1"/>
    <x v="0"/>
    <x v="2"/>
    <n v="3"/>
    <x v="0"/>
    <n v="2290"/>
    <s v="Upto 5k"/>
    <n v="4279"/>
    <n v="2"/>
    <s v="Y"/>
    <x v="0"/>
    <n v="13"/>
    <x v="1"/>
    <n v="4"/>
    <n v="80"/>
    <n v="0"/>
    <n v="6"/>
    <n v="3"/>
    <n v="3"/>
    <n v="0"/>
    <n v="0"/>
    <d v="2026-02-20T00:00:00"/>
    <x v="35"/>
    <s v="2026"/>
    <x v="1"/>
    <n v="17"/>
    <x v="1118"/>
    <n v="4"/>
    <n v="4"/>
  </r>
  <r>
    <s v="RM876"/>
    <n v="44"/>
    <x v="2"/>
    <x v="1"/>
    <x v="0"/>
    <n v="200"/>
    <x v="0"/>
    <n v="29"/>
    <n v="4"/>
    <x v="4"/>
    <n v="1"/>
    <n v="1225"/>
    <n v="4"/>
    <x v="0"/>
    <n v="32"/>
    <n v="3"/>
    <x v="1"/>
    <x v="2"/>
    <n v="4"/>
    <x v="0"/>
    <n v="4541"/>
    <s v="Upto 5k"/>
    <n v="7744"/>
    <n v="1"/>
    <s v="Y"/>
    <x v="0"/>
    <n v="25"/>
    <x v="2"/>
    <n v="2"/>
    <n v="80"/>
    <n v="0"/>
    <n v="20"/>
    <n v="3"/>
    <n v="3"/>
    <n v="13"/>
    <n v="17"/>
    <d v="2026-02-21T00:00:00"/>
    <x v="29"/>
    <s v="2026"/>
    <x v="1"/>
    <n v="5"/>
    <x v="1119"/>
    <n v="5"/>
    <n v="0"/>
  </r>
  <r>
    <s v="RM892"/>
    <n v="44"/>
    <x v="2"/>
    <x v="1"/>
    <x v="0"/>
    <n v="1117"/>
    <x v="0"/>
    <n v="2"/>
    <n v="1"/>
    <x v="0"/>
    <n v="1"/>
    <n v="1246"/>
    <n v="1"/>
    <x v="1"/>
    <n v="72"/>
    <n v="4"/>
    <x v="0"/>
    <x v="2"/>
    <n v="4"/>
    <x v="2"/>
    <n v="2011"/>
    <s v="Upto 5k"/>
    <n v="19982"/>
    <n v="1"/>
    <s v="Y"/>
    <x v="0"/>
    <n v="13"/>
    <x v="1"/>
    <n v="4"/>
    <n v="80"/>
    <n v="1"/>
    <n v="10"/>
    <n v="5"/>
    <n v="3"/>
    <n v="7"/>
    <n v="7"/>
    <d v="2026-02-22T00:00:00"/>
    <x v="10"/>
    <s v="2026"/>
    <x v="1"/>
    <n v="0"/>
    <x v="1120"/>
    <n v="0"/>
    <n v="0"/>
  </r>
  <r>
    <s v="RM908"/>
    <n v="44"/>
    <x v="2"/>
    <x v="1"/>
    <x v="0"/>
    <n v="1099"/>
    <x v="1"/>
    <n v="5"/>
    <n v="3"/>
    <x v="2"/>
    <n v="1"/>
    <n v="1267"/>
    <n v="2"/>
    <x v="0"/>
    <n v="88"/>
    <n v="3"/>
    <x v="4"/>
    <x v="8"/>
    <n v="2"/>
    <x v="2"/>
    <n v="18213"/>
    <s v="15k+"/>
    <n v="8751"/>
    <n v="7"/>
    <s v="Y"/>
    <x v="0"/>
    <n v="11"/>
    <x v="1"/>
    <n v="3"/>
    <n v="80"/>
    <n v="1"/>
    <n v="26"/>
    <n v="5"/>
    <n v="3"/>
    <n v="3"/>
    <n v="10"/>
    <d v="2026-02-23T00:00:00"/>
    <x v="29"/>
    <s v="2026"/>
    <x v="1"/>
    <n v="26"/>
    <x v="1121"/>
    <n v="26"/>
    <n v="15"/>
  </r>
  <r>
    <s v="RM923"/>
    <n v="44"/>
    <x v="2"/>
    <x v="1"/>
    <x v="0"/>
    <n v="1199"/>
    <x v="0"/>
    <n v="4"/>
    <n v="2"/>
    <x v="0"/>
    <n v="1"/>
    <n v="1288"/>
    <n v="3"/>
    <x v="0"/>
    <n v="92"/>
    <n v="4"/>
    <x v="4"/>
    <x v="8"/>
    <n v="1"/>
    <x v="1"/>
    <n v="19190"/>
    <s v="15k+"/>
    <n v="17477"/>
    <n v="1"/>
    <s v="Y"/>
    <x v="0"/>
    <n v="14"/>
    <x v="1"/>
    <n v="4"/>
    <n v="80"/>
    <n v="2"/>
    <n v="26"/>
    <n v="4"/>
    <n v="2"/>
    <n v="14"/>
    <n v="13"/>
    <d v="2026-02-24T00:00:00"/>
    <x v="16"/>
    <s v="2026"/>
    <x v="1"/>
    <n v="5"/>
    <x v="1122"/>
    <n v="0"/>
    <n v="0"/>
  </r>
  <r>
    <s v="RM929"/>
    <n v="44"/>
    <x v="2"/>
    <x v="0"/>
    <x v="0"/>
    <n v="621"/>
    <x v="0"/>
    <n v="15"/>
    <n v="3"/>
    <x v="1"/>
    <n v="1"/>
    <n v="1295"/>
    <n v="1"/>
    <x v="1"/>
    <n v="73"/>
    <n v="3"/>
    <x v="2"/>
    <x v="6"/>
    <n v="4"/>
    <x v="2"/>
    <n v="7978"/>
    <s v="5k-10k"/>
    <n v="14075"/>
    <n v="1"/>
    <s v="Y"/>
    <x v="0"/>
    <n v="11"/>
    <x v="1"/>
    <n v="4"/>
    <n v="80"/>
    <n v="1"/>
    <n v="10"/>
    <n v="2"/>
    <n v="3"/>
    <n v="0"/>
    <n v="5"/>
    <d v="2026-02-25T00:00:00"/>
    <x v="16"/>
    <s v="2026"/>
    <x v="1"/>
    <n v="2"/>
    <x v="1123"/>
    <n v="2"/>
    <n v="0"/>
  </r>
  <r>
    <s v="RM954"/>
    <n v="44"/>
    <x v="2"/>
    <x v="0"/>
    <x v="0"/>
    <n v="935"/>
    <x v="0"/>
    <n v="3"/>
    <n v="3"/>
    <x v="0"/>
    <n v="1"/>
    <n v="1333"/>
    <n v="1"/>
    <x v="0"/>
    <n v="89"/>
    <n v="3"/>
    <x v="0"/>
    <x v="0"/>
    <n v="1"/>
    <x v="2"/>
    <n v="2362"/>
    <s v="Upto 5k"/>
    <n v="14669"/>
    <n v="4"/>
    <s v="Y"/>
    <x v="0"/>
    <n v="12"/>
    <x v="1"/>
    <n v="3"/>
    <n v="80"/>
    <n v="0"/>
    <n v="10"/>
    <n v="4"/>
    <n v="4"/>
    <n v="1"/>
    <n v="2"/>
    <d v="2026-02-26T00:00:00"/>
    <x v="23"/>
    <s v="2026"/>
    <x v="1"/>
    <n v="18"/>
    <x v="1124"/>
    <n v="3"/>
    <n v="3"/>
  </r>
  <r>
    <s v="RM1043"/>
    <n v="44"/>
    <x v="2"/>
    <x v="1"/>
    <x v="2"/>
    <n v="981"/>
    <x v="0"/>
    <n v="5"/>
    <n v="3"/>
    <x v="0"/>
    <n v="1"/>
    <n v="1471"/>
    <n v="3"/>
    <x v="0"/>
    <n v="90"/>
    <n v="2"/>
    <x v="0"/>
    <x v="0"/>
    <n v="3"/>
    <x v="0"/>
    <n v="3162"/>
    <s v="Upto 5k"/>
    <n v="7973"/>
    <n v="3"/>
    <s v="Y"/>
    <x v="0"/>
    <n v="14"/>
    <x v="1"/>
    <n v="4"/>
    <n v="80"/>
    <n v="0"/>
    <n v="7"/>
    <n v="5"/>
    <n v="3"/>
    <n v="0"/>
    <n v="3"/>
    <d v="2026-02-27T00:00:00"/>
    <x v="5"/>
    <s v="2026"/>
    <x v="1"/>
    <n v="21"/>
    <x v="1125"/>
    <n v="0"/>
    <n v="0"/>
  </r>
  <r>
    <s v="RM1047"/>
    <n v="44"/>
    <x v="2"/>
    <x v="1"/>
    <x v="0"/>
    <n v="1467"/>
    <x v="0"/>
    <n v="20"/>
    <n v="3"/>
    <x v="0"/>
    <n v="1"/>
    <n v="1475"/>
    <n v="4"/>
    <x v="0"/>
    <n v="49"/>
    <n v="3"/>
    <x v="0"/>
    <x v="2"/>
    <n v="2"/>
    <x v="0"/>
    <n v="3420"/>
    <s v="Upto 5k"/>
    <n v="21158"/>
    <n v="1"/>
    <s v="Y"/>
    <x v="0"/>
    <n v="13"/>
    <x v="1"/>
    <n v="3"/>
    <n v="80"/>
    <n v="0"/>
    <n v="6"/>
    <n v="3"/>
    <n v="2"/>
    <n v="1"/>
    <n v="3"/>
    <d v="2026-02-28T00:00:00"/>
    <x v="28"/>
    <s v="2026"/>
    <x v="1"/>
    <n v="6"/>
    <x v="1126"/>
    <n v="4"/>
    <n v="0"/>
  </r>
  <r>
    <s v="RM1052"/>
    <n v="44"/>
    <x v="2"/>
    <x v="1"/>
    <x v="1"/>
    <n v="383"/>
    <x v="1"/>
    <n v="1"/>
    <n v="5"/>
    <x v="2"/>
    <n v="1"/>
    <n v="1481"/>
    <n v="1"/>
    <x v="1"/>
    <n v="79"/>
    <n v="3"/>
    <x v="1"/>
    <x v="5"/>
    <n v="3"/>
    <x v="2"/>
    <n v="4768"/>
    <s v="Upto 5k"/>
    <n v="9282"/>
    <n v="7"/>
    <s v="Y"/>
    <x v="0"/>
    <n v="12"/>
    <x v="1"/>
    <n v="3"/>
    <n v="80"/>
    <n v="1"/>
    <n v="11"/>
    <n v="4"/>
    <n v="2"/>
    <n v="0"/>
    <n v="0"/>
    <d v="2026-03-01T00:00:00"/>
    <x v="2"/>
    <s v="2026"/>
    <x v="2"/>
    <n v="1"/>
    <x v="1127"/>
    <n v="0"/>
    <n v="0"/>
  </r>
  <r>
    <s v="RM1063"/>
    <n v="44"/>
    <x v="2"/>
    <x v="1"/>
    <x v="1"/>
    <n v="1193"/>
    <x v="0"/>
    <n v="2"/>
    <n v="1"/>
    <x v="1"/>
    <n v="1"/>
    <n v="1496"/>
    <n v="2"/>
    <x v="0"/>
    <n v="86"/>
    <n v="3"/>
    <x v="2"/>
    <x v="4"/>
    <n v="3"/>
    <x v="0"/>
    <n v="10209"/>
    <s v="10k-15k"/>
    <n v="19719"/>
    <n v="5"/>
    <s v="Y"/>
    <x v="1"/>
    <n v="18"/>
    <x v="1"/>
    <n v="2"/>
    <n v="80"/>
    <n v="0"/>
    <n v="16"/>
    <n v="2"/>
    <n v="2"/>
    <n v="2"/>
    <n v="2"/>
    <d v="2026-03-02T00:00:00"/>
    <x v="21"/>
    <s v="2026"/>
    <x v="2"/>
    <n v="2"/>
    <x v="1128"/>
    <n v="0"/>
    <n v="0"/>
  </r>
  <r>
    <s v="RM1079"/>
    <n v="44"/>
    <x v="2"/>
    <x v="1"/>
    <x v="0"/>
    <n v="136"/>
    <x v="0"/>
    <n v="28"/>
    <n v="3"/>
    <x v="0"/>
    <n v="1"/>
    <n v="1523"/>
    <n v="4"/>
    <x v="0"/>
    <n v="32"/>
    <n v="3"/>
    <x v="3"/>
    <x v="7"/>
    <n v="1"/>
    <x v="2"/>
    <n v="16328"/>
    <s v="15k+"/>
    <n v="22074"/>
    <n v="3"/>
    <s v="Y"/>
    <x v="0"/>
    <n v="13"/>
    <x v="1"/>
    <n v="3"/>
    <n v="80"/>
    <n v="1"/>
    <n v="24"/>
    <n v="1"/>
    <n v="4"/>
    <n v="14"/>
    <n v="17"/>
    <d v="2026-03-03T00:00:00"/>
    <x v="1"/>
    <s v="2026"/>
    <x v="2"/>
    <n v="21"/>
    <x v="14"/>
    <n v="13"/>
    <n v="7"/>
  </r>
  <r>
    <s v="RM1141"/>
    <n v="44"/>
    <x v="2"/>
    <x v="0"/>
    <x v="0"/>
    <n v="1313"/>
    <x v="0"/>
    <n v="7"/>
    <n v="3"/>
    <x v="1"/>
    <n v="1"/>
    <n v="1608"/>
    <n v="2"/>
    <x v="1"/>
    <n v="31"/>
    <n v="3"/>
    <x v="4"/>
    <x v="7"/>
    <n v="4"/>
    <x v="1"/>
    <n v="19049"/>
    <s v="15k+"/>
    <n v="3549"/>
    <n v="0"/>
    <s v="Y"/>
    <x v="1"/>
    <n v="14"/>
    <x v="1"/>
    <n v="4"/>
    <n v="80"/>
    <n v="1"/>
    <n v="23"/>
    <n v="4"/>
    <n v="2"/>
    <n v="1"/>
    <n v="10"/>
    <d v="2026-03-04T00:00:00"/>
    <x v="4"/>
    <s v="2026"/>
    <x v="2"/>
    <n v="5"/>
    <x v="1129"/>
    <n v="3"/>
    <n v="2"/>
  </r>
  <r>
    <s v="RM1166"/>
    <n v="44"/>
    <x v="2"/>
    <x v="1"/>
    <x v="1"/>
    <n v="602"/>
    <x v="3"/>
    <n v="1"/>
    <n v="5"/>
    <x v="5"/>
    <n v="1"/>
    <n v="1642"/>
    <n v="1"/>
    <x v="0"/>
    <n v="37"/>
    <n v="3"/>
    <x v="1"/>
    <x v="3"/>
    <n v="4"/>
    <x v="2"/>
    <n v="5743"/>
    <s v="5k-10k"/>
    <n v="10503"/>
    <n v="4"/>
    <s v="Y"/>
    <x v="1"/>
    <n v="11"/>
    <x v="1"/>
    <n v="3"/>
    <n v="80"/>
    <n v="0"/>
    <n v="14"/>
    <n v="3"/>
    <n v="3"/>
    <n v="0"/>
    <n v="2"/>
    <d v="2026-03-05T00:00:00"/>
    <x v="41"/>
    <s v="2026"/>
    <x v="2"/>
    <n v="28"/>
    <x v="1130"/>
    <n v="24"/>
    <n v="3"/>
  </r>
  <r>
    <s v="RM1201"/>
    <n v="44"/>
    <x v="2"/>
    <x v="0"/>
    <x v="0"/>
    <n v="528"/>
    <x v="3"/>
    <n v="1"/>
    <n v="3"/>
    <x v="0"/>
    <n v="1"/>
    <n v="1683"/>
    <n v="3"/>
    <x v="1"/>
    <n v="44"/>
    <n v="3"/>
    <x v="0"/>
    <x v="3"/>
    <n v="4"/>
    <x v="1"/>
    <n v="3195"/>
    <s v="Upto 5k"/>
    <n v="4167"/>
    <n v="4"/>
    <s v="Y"/>
    <x v="1"/>
    <n v="18"/>
    <x v="1"/>
    <n v="1"/>
    <n v="80"/>
    <n v="3"/>
    <n v="8"/>
    <n v="2"/>
    <n v="3"/>
    <n v="2"/>
    <n v="2"/>
    <d v="2026-03-06T00:00:00"/>
    <x v="40"/>
    <s v="2026"/>
    <x v="2"/>
    <n v="21"/>
    <x v="1131"/>
    <n v="5"/>
    <n v="1"/>
  </r>
  <r>
    <s v="RM1215"/>
    <n v="44"/>
    <x v="2"/>
    <x v="0"/>
    <x v="0"/>
    <n v="921"/>
    <x v="0"/>
    <n v="2"/>
    <n v="3"/>
    <x v="0"/>
    <n v="1"/>
    <n v="1703"/>
    <n v="3"/>
    <x v="1"/>
    <n v="96"/>
    <n v="4"/>
    <x v="2"/>
    <x v="6"/>
    <n v="4"/>
    <x v="2"/>
    <n v="7879"/>
    <s v="5k-10k"/>
    <n v="14810"/>
    <n v="1"/>
    <s v="Y"/>
    <x v="1"/>
    <n v="19"/>
    <x v="1"/>
    <n v="2"/>
    <n v="80"/>
    <n v="1"/>
    <n v="9"/>
    <n v="2"/>
    <n v="3"/>
    <n v="6"/>
    <n v="7"/>
    <d v="2026-03-07T00:00:00"/>
    <x v="25"/>
    <s v="2026"/>
    <x v="2"/>
    <n v="2"/>
    <x v="1132"/>
    <n v="2"/>
    <n v="1"/>
  </r>
  <r>
    <s v="RM1280"/>
    <n v="44"/>
    <x v="2"/>
    <x v="0"/>
    <x v="1"/>
    <n v="429"/>
    <x v="0"/>
    <n v="1"/>
    <n v="2"/>
    <x v="1"/>
    <n v="1"/>
    <n v="1792"/>
    <n v="3"/>
    <x v="0"/>
    <n v="99"/>
    <n v="3"/>
    <x v="0"/>
    <x v="2"/>
    <n v="2"/>
    <x v="1"/>
    <n v="2342"/>
    <s v="Upto 5k"/>
    <n v="11092"/>
    <n v="1"/>
    <s v="Y"/>
    <x v="1"/>
    <n v="12"/>
    <x v="1"/>
    <n v="3"/>
    <n v="80"/>
    <n v="3"/>
    <n v="6"/>
    <n v="2"/>
    <n v="2"/>
    <n v="2"/>
    <n v="3"/>
    <d v="2026-03-08T00:00:00"/>
    <x v="38"/>
    <s v="2026"/>
    <x v="2"/>
    <n v="1"/>
    <x v="1133"/>
    <n v="1"/>
    <n v="0"/>
  </r>
  <r>
    <s v="RM1353"/>
    <n v="44"/>
    <x v="2"/>
    <x v="1"/>
    <x v="0"/>
    <n v="170"/>
    <x v="0"/>
    <n v="1"/>
    <n v="4"/>
    <x v="0"/>
    <n v="1"/>
    <n v="1903"/>
    <n v="2"/>
    <x v="0"/>
    <n v="78"/>
    <n v="4"/>
    <x v="1"/>
    <x v="6"/>
    <n v="1"/>
    <x v="2"/>
    <n v="5033"/>
    <s v="5k-10k"/>
    <n v="9364"/>
    <n v="2"/>
    <s v="Y"/>
    <x v="0"/>
    <n v="15"/>
    <x v="1"/>
    <n v="4"/>
    <n v="80"/>
    <n v="1"/>
    <n v="10"/>
    <n v="5"/>
    <n v="3"/>
    <n v="2"/>
    <n v="2"/>
    <d v="2026-03-09T00:00:00"/>
    <x v="21"/>
    <s v="2026"/>
    <x v="2"/>
    <n v="2"/>
    <x v="1134"/>
    <n v="2"/>
    <n v="1"/>
  </r>
  <r>
    <s v="RM1436"/>
    <n v="44"/>
    <x v="2"/>
    <x v="1"/>
    <x v="0"/>
    <n v="1037"/>
    <x v="0"/>
    <n v="1"/>
    <n v="3"/>
    <x v="1"/>
    <n v="1"/>
    <n v="2020"/>
    <n v="2"/>
    <x v="0"/>
    <n v="42"/>
    <n v="3"/>
    <x v="0"/>
    <x v="2"/>
    <n v="4"/>
    <x v="0"/>
    <n v="2436"/>
    <s v="Upto 5k"/>
    <n v="13422"/>
    <n v="6"/>
    <s v="Y"/>
    <x v="1"/>
    <n v="12"/>
    <x v="1"/>
    <n v="3"/>
    <n v="80"/>
    <n v="0"/>
    <n v="6"/>
    <n v="2"/>
    <n v="3"/>
    <n v="1"/>
    <n v="2"/>
    <d v="2026-03-10T00:00:00"/>
    <x v="40"/>
    <s v="2026"/>
    <x v="2"/>
    <n v="15"/>
    <x v="1135"/>
    <n v="0"/>
    <n v="0"/>
  </r>
  <r>
    <s v="RM068"/>
    <n v="45"/>
    <x v="2"/>
    <x v="1"/>
    <x v="0"/>
    <n v="1339"/>
    <x v="0"/>
    <n v="7"/>
    <n v="3"/>
    <x v="0"/>
    <n v="1"/>
    <n v="86"/>
    <n v="2"/>
    <x v="0"/>
    <n v="59"/>
    <n v="3"/>
    <x v="2"/>
    <x v="2"/>
    <n v="1"/>
    <x v="1"/>
    <n v="9724"/>
    <s v="5k-10k"/>
    <n v="18787"/>
    <n v="2"/>
    <s v="Y"/>
    <x v="0"/>
    <n v="17"/>
    <x v="1"/>
    <n v="3"/>
    <n v="80"/>
    <n v="1"/>
    <n v="25"/>
    <n v="2"/>
    <n v="3"/>
    <n v="0"/>
    <n v="0"/>
    <d v="2026-03-11T00:00:00"/>
    <x v="22"/>
    <s v="2026"/>
    <x v="2"/>
    <n v="23"/>
    <x v="1136"/>
    <n v="18"/>
    <n v="9"/>
  </r>
  <r>
    <s v="RM078"/>
    <n v="45"/>
    <x v="2"/>
    <x v="1"/>
    <x v="0"/>
    <n v="193"/>
    <x v="0"/>
    <n v="6"/>
    <n v="4"/>
    <x v="4"/>
    <n v="1"/>
    <n v="101"/>
    <n v="4"/>
    <x v="0"/>
    <n v="52"/>
    <n v="3"/>
    <x v="2"/>
    <x v="7"/>
    <n v="1"/>
    <x v="2"/>
    <n v="13245"/>
    <s v="10k-15k"/>
    <n v="15067"/>
    <n v="4"/>
    <s v="Y"/>
    <x v="1"/>
    <n v="14"/>
    <x v="1"/>
    <n v="2"/>
    <n v="80"/>
    <n v="0"/>
    <n v="17"/>
    <n v="3"/>
    <n v="4"/>
    <n v="0"/>
    <m/>
    <d v="2026-03-12T00:00:00"/>
    <x v="31"/>
    <s v="2026"/>
    <x v="2"/>
    <n v="3"/>
    <x v="1137"/>
    <n v="2"/>
    <n v="1"/>
  </r>
  <r>
    <s v="RM142"/>
    <n v="45"/>
    <x v="2"/>
    <x v="1"/>
    <x v="0"/>
    <n v="1316"/>
    <x v="0"/>
    <n v="29"/>
    <n v="3"/>
    <x v="1"/>
    <n v="1"/>
    <n v="192"/>
    <n v="3"/>
    <x v="0"/>
    <n v="83"/>
    <n v="3"/>
    <x v="0"/>
    <x v="2"/>
    <n v="4"/>
    <x v="0"/>
    <n v="3452"/>
    <s v="Upto 5k"/>
    <n v="9752"/>
    <n v="5"/>
    <s v="Y"/>
    <x v="0"/>
    <n v="13"/>
    <x v="1"/>
    <n v="2"/>
    <n v="80"/>
    <n v="0"/>
    <n v="9"/>
    <n v="2"/>
    <n v="2"/>
    <n v="0"/>
    <m/>
    <d v="2026-03-13T00:00:00"/>
    <x v="40"/>
    <s v="2026"/>
    <x v="2"/>
    <n v="7"/>
    <x v="1138"/>
    <n v="0"/>
    <n v="0"/>
  </r>
  <r>
    <s v="RM154"/>
    <n v="45"/>
    <x v="2"/>
    <x v="1"/>
    <x v="0"/>
    <n v="194"/>
    <x v="0"/>
    <n v="9"/>
    <n v="3"/>
    <x v="0"/>
    <n v="1"/>
    <n v="206"/>
    <n v="2"/>
    <x v="0"/>
    <n v="60"/>
    <n v="3"/>
    <x v="1"/>
    <x v="0"/>
    <n v="2"/>
    <x v="1"/>
    <n v="2348"/>
    <s v="Upto 5k"/>
    <n v="10901"/>
    <n v="8"/>
    <s v="Y"/>
    <x v="0"/>
    <n v="18"/>
    <x v="1"/>
    <n v="3"/>
    <n v="80"/>
    <n v="1"/>
    <n v="20"/>
    <n v="2"/>
    <n v="1"/>
    <n v="0"/>
    <n v="15"/>
    <d v="2026-03-14T00:00:00"/>
    <x v="26"/>
    <s v="2026"/>
    <x v="2"/>
    <n v="5"/>
    <x v="1139"/>
    <n v="1"/>
    <n v="1"/>
  </r>
  <r>
    <s v="RM175"/>
    <n v="45"/>
    <x v="2"/>
    <x v="0"/>
    <x v="0"/>
    <n v="1268"/>
    <x v="1"/>
    <n v="4"/>
    <n v="2"/>
    <x v="0"/>
    <n v="1"/>
    <n v="240"/>
    <n v="3"/>
    <x v="1"/>
    <n v="30"/>
    <n v="3"/>
    <x v="1"/>
    <x v="5"/>
    <n v="1"/>
    <x v="1"/>
    <n v="5006"/>
    <s v="5k-10k"/>
    <n v="6319"/>
    <n v="4"/>
    <s v="Y"/>
    <x v="1"/>
    <n v="11"/>
    <x v="1"/>
    <n v="1"/>
    <n v="80"/>
    <n v="1"/>
    <n v="9"/>
    <n v="3"/>
    <n v="4"/>
    <n v="0"/>
    <n v="3"/>
    <d v="2026-03-15T00:00:00"/>
    <x v="1"/>
    <s v="2026"/>
    <x v="2"/>
    <n v="1"/>
    <x v="598"/>
    <n v="1"/>
    <n v="0"/>
  </r>
  <r>
    <s v="RM195"/>
    <n v="45"/>
    <x v="2"/>
    <x v="1"/>
    <x v="2"/>
    <n v="1195"/>
    <x v="0"/>
    <n v="2"/>
    <n v="2"/>
    <x v="1"/>
    <n v="1"/>
    <n v="264"/>
    <n v="1"/>
    <x v="0"/>
    <n v="65"/>
    <n v="2"/>
    <x v="3"/>
    <x v="8"/>
    <n v="4"/>
    <x v="2"/>
    <n v="16792"/>
    <s v="15k+"/>
    <n v="20462"/>
    <n v="9"/>
    <s v="Y"/>
    <x v="0"/>
    <n v="23"/>
    <x v="2"/>
    <n v="4"/>
    <n v="80"/>
    <n v="1"/>
    <n v="22"/>
    <n v="1"/>
    <n v="3"/>
    <n v="11"/>
    <n v="8"/>
    <d v="2026-03-16T00:00:00"/>
    <x v="42"/>
    <s v="2026"/>
    <x v="2"/>
    <n v="2"/>
    <x v="706"/>
    <n v="2"/>
    <n v="2"/>
  </r>
  <r>
    <s v="RM219"/>
    <n v="45"/>
    <x v="2"/>
    <x v="1"/>
    <x v="2"/>
    <n v="1052"/>
    <x v="1"/>
    <n v="6"/>
    <n v="3"/>
    <x v="1"/>
    <n v="1"/>
    <n v="302"/>
    <n v="4"/>
    <x v="1"/>
    <n v="57"/>
    <n v="2"/>
    <x v="2"/>
    <x v="5"/>
    <n v="4"/>
    <x v="0"/>
    <n v="8865"/>
    <s v="5k-10k"/>
    <n v="16840"/>
    <n v="6"/>
    <s v="Y"/>
    <x v="0"/>
    <n v="12"/>
    <x v="1"/>
    <n v="4"/>
    <n v="80"/>
    <n v="0"/>
    <n v="23"/>
    <n v="2"/>
    <n v="3"/>
    <n v="12"/>
    <n v="8"/>
    <d v="2026-03-17T00:00:00"/>
    <x v="9"/>
    <s v="2026"/>
    <x v="2"/>
    <n v="8"/>
    <x v="1140"/>
    <n v="2"/>
    <n v="0"/>
  </r>
  <r>
    <s v="RM245"/>
    <n v="45"/>
    <x v="2"/>
    <x v="1"/>
    <x v="0"/>
    <n v="252"/>
    <x v="0"/>
    <n v="1"/>
    <n v="3"/>
    <x v="4"/>
    <n v="1"/>
    <n v="336"/>
    <n v="3"/>
    <x v="0"/>
    <n v="70"/>
    <n v="4"/>
    <x v="4"/>
    <x v="8"/>
    <n v="4"/>
    <x v="2"/>
    <n v="19202"/>
    <s v="15k+"/>
    <n v="15970"/>
    <n v="0"/>
    <s v="Y"/>
    <x v="0"/>
    <n v="11"/>
    <x v="1"/>
    <n v="3"/>
    <n v="80"/>
    <n v="1"/>
    <n v="25"/>
    <n v="2"/>
    <n v="3"/>
    <n v="1"/>
    <n v="7"/>
    <d v="2026-03-18T00:00:00"/>
    <x v="40"/>
    <s v="2026"/>
    <x v="2"/>
    <n v="1"/>
    <x v="1141"/>
    <n v="0"/>
    <n v="0"/>
  </r>
  <r>
    <s v="RM250"/>
    <n v="45"/>
    <x v="2"/>
    <x v="1"/>
    <x v="1"/>
    <n v="1199"/>
    <x v="0"/>
    <n v="7"/>
    <n v="4"/>
    <x v="0"/>
    <n v="1"/>
    <n v="341"/>
    <n v="1"/>
    <x v="0"/>
    <n v="77"/>
    <n v="4"/>
    <x v="1"/>
    <x v="4"/>
    <n v="3"/>
    <x v="2"/>
    <n v="6434"/>
    <s v="5k-10k"/>
    <n v="5118"/>
    <n v="4"/>
    <s v="Y"/>
    <x v="0"/>
    <n v="17"/>
    <x v="1"/>
    <n v="4"/>
    <n v="80"/>
    <n v="1"/>
    <n v="9"/>
    <n v="1"/>
    <n v="3"/>
    <n v="0"/>
    <m/>
    <d v="2026-03-19T00:00:00"/>
    <x v="32"/>
    <s v="2026"/>
    <x v="2"/>
    <n v="19"/>
    <x v="1142"/>
    <n v="7"/>
    <n v="7"/>
  </r>
  <r>
    <s v="RM269"/>
    <n v="45"/>
    <x v="2"/>
    <x v="1"/>
    <x v="0"/>
    <n v="1385"/>
    <x v="0"/>
    <n v="20"/>
    <n v="2"/>
    <x v="1"/>
    <n v="1"/>
    <n v="372"/>
    <n v="3"/>
    <x v="0"/>
    <n v="79"/>
    <n v="3"/>
    <x v="3"/>
    <x v="6"/>
    <n v="4"/>
    <x v="2"/>
    <n v="13496"/>
    <s v="10k-15k"/>
    <n v="7501"/>
    <n v="0"/>
    <s v="Y"/>
    <x v="1"/>
    <n v="14"/>
    <x v="1"/>
    <n v="2"/>
    <n v="80"/>
    <n v="0"/>
    <n v="21"/>
    <n v="2"/>
    <n v="3"/>
    <n v="4"/>
    <n v="10"/>
    <d v="2026-03-20T00:00:00"/>
    <x v="9"/>
    <s v="2026"/>
    <x v="2"/>
    <n v="19"/>
    <x v="1143"/>
    <n v="0"/>
    <n v="0"/>
  </r>
  <r>
    <s v="RM312"/>
    <n v="45"/>
    <x v="2"/>
    <x v="1"/>
    <x v="1"/>
    <n v="1249"/>
    <x v="0"/>
    <n v="7"/>
    <n v="3"/>
    <x v="0"/>
    <n v="1"/>
    <n v="425"/>
    <n v="1"/>
    <x v="0"/>
    <n v="97"/>
    <n v="3"/>
    <x v="2"/>
    <x v="0"/>
    <n v="1"/>
    <x v="1"/>
    <n v="5210"/>
    <s v="5k-10k"/>
    <n v="20308"/>
    <n v="1"/>
    <s v="Y"/>
    <x v="0"/>
    <n v="18"/>
    <x v="1"/>
    <n v="1"/>
    <n v="80"/>
    <n v="1"/>
    <n v="24"/>
    <n v="2"/>
    <n v="3"/>
    <n v="9"/>
    <n v="11"/>
    <d v="2026-03-21T00:00:00"/>
    <x v="2"/>
    <s v="2026"/>
    <x v="2"/>
    <n v="7"/>
    <x v="1144"/>
    <n v="7"/>
    <n v="0"/>
  </r>
  <r>
    <s v="RM335"/>
    <n v="45"/>
    <x v="2"/>
    <x v="1"/>
    <x v="0"/>
    <n v="549"/>
    <x v="0"/>
    <n v="8"/>
    <n v="4"/>
    <x v="4"/>
    <n v="1"/>
    <n v="452"/>
    <n v="4"/>
    <x v="0"/>
    <n v="75"/>
    <n v="3"/>
    <x v="1"/>
    <x v="2"/>
    <n v="4"/>
    <x v="2"/>
    <n v="3697"/>
    <s v="Upto 5k"/>
    <n v="9278"/>
    <n v="9"/>
    <s v="Y"/>
    <x v="0"/>
    <n v="14"/>
    <x v="1"/>
    <n v="1"/>
    <n v="80"/>
    <n v="2"/>
    <n v="12"/>
    <n v="3"/>
    <n v="3"/>
    <n v="9"/>
    <n v="8"/>
    <d v="2026-03-22T00:00:00"/>
    <x v="23"/>
    <s v="2026"/>
    <x v="2"/>
    <n v="20"/>
    <x v="1145"/>
    <n v="13"/>
    <n v="1"/>
  </r>
  <r>
    <s v="RM408"/>
    <n v="45"/>
    <x v="2"/>
    <x v="1"/>
    <x v="0"/>
    <n v="192"/>
    <x v="0"/>
    <n v="10"/>
    <n v="2"/>
    <x v="0"/>
    <n v="1"/>
    <n v="544"/>
    <n v="1"/>
    <x v="0"/>
    <n v="69"/>
    <n v="3"/>
    <x v="0"/>
    <x v="2"/>
    <n v="4"/>
    <x v="2"/>
    <n v="2654"/>
    <s v="Upto 5k"/>
    <n v="9655"/>
    <n v="3"/>
    <s v="Y"/>
    <x v="0"/>
    <n v="21"/>
    <x v="2"/>
    <n v="4"/>
    <n v="80"/>
    <n v="2"/>
    <n v="8"/>
    <n v="3"/>
    <n v="2"/>
    <n v="0"/>
    <m/>
    <d v="2026-03-23T00:00:00"/>
    <x v="10"/>
    <s v="2026"/>
    <x v="2"/>
    <n v="6"/>
    <x v="1146"/>
    <n v="3"/>
    <n v="3"/>
  </r>
  <r>
    <s v="RM453"/>
    <n v="45"/>
    <x v="2"/>
    <x v="1"/>
    <x v="0"/>
    <n v="561"/>
    <x v="1"/>
    <n v="2"/>
    <n v="3"/>
    <x v="4"/>
    <n v="1"/>
    <n v="606"/>
    <n v="4"/>
    <x v="0"/>
    <n v="61"/>
    <n v="3"/>
    <x v="1"/>
    <x v="5"/>
    <n v="2"/>
    <x v="2"/>
    <n v="4805"/>
    <s v="Upto 5k"/>
    <n v="16177"/>
    <n v="0"/>
    <s v="Y"/>
    <x v="0"/>
    <n v="19"/>
    <x v="1"/>
    <n v="2"/>
    <n v="80"/>
    <n v="1"/>
    <n v="9"/>
    <n v="3"/>
    <n v="4"/>
    <n v="3"/>
    <n v="7"/>
    <d v="2026-03-24T00:00:00"/>
    <x v="0"/>
    <s v="2026"/>
    <x v="2"/>
    <n v="33"/>
    <x v="1147"/>
    <n v="23"/>
    <n v="9"/>
  </r>
  <r>
    <s v="RM505"/>
    <n v="45"/>
    <x v="2"/>
    <x v="0"/>
    <x v="1"/>
    <n v="306"/>
    <x v="1"/>
    <n v="26"/>
    <n v="4"/>
    <x v="0"/>
    <n v="1"/>
    <n v="684"/>
    <n v="1"/>
    <x v="1"/>
    <n v="100"/>
    <n v="3"/>
    <x v="1"/>
    <x v="5"/>
    <n v="1"/>
    <x v="2"/>
    <n v="4286"/>
    <s v="Upto 5k"/>
    <n v="5630"/>
    <n v="2"/>
    <s v="Y"/>
    <x v="0"/>
    <n v="14"/>
    <x v="1"/>
    <n v="4"/>
    <n v="80"/>
    <n v="2"/>
    <n v="5"/>
    <n v="4"/>
    <n v="3"/>
    <n v="0"/>
    <n v="0"/>
    <d v="2026-03-25T00:00:00"/>
    <x v="6"/>
    <s v="2026"/>
    <x v="2"/>
    <n v="1"/>
    <x v="1148"/>
    <n v="0"/>
    <n v="0"/>
  </r>
  <r>
    <s v="RM565"/>
    <n v="45"/>
    <x v="2"/>
    <x v="1"/>
    <x v="0"/>
    <n v="954"/>
    <x v="1"/>
    <n v="2"/>
    <n v="2"/>
    <x v="3"/>
    <n v="1"/>
    <n v="783"/>
    <n v="2"/>
    <x v="0"/>
    <n v="46"/>
    <n v="1"/>
    <x v="1"/>
    <x v="1"/>
    <n v="3"/>
    <x v="0"/>
    <n v="6632"/>
    <s v="5k-10k"/>
    <n v="12388"/>
    <n v="0"/>
    <s v="Y"/>
    <x v="0"/>
    <n v="13"/>
    <x v="1"/>
    <n v="1"/>
    <n v="80"/>
    <n v="0"/>
    <n v="9"/>
    <n v="3"/>
    <n v="3"/>
    <n v="3"/>
    <n v="1"/>
    <d v="2026-03-26T00:00:00"/>
    <x v="17"/>
    <s v="2026"/>
    <x v="2"/>
    <n v="4"/>
    <x v="1149"/>
    <n v="2"/>
    <n v="0"/>
  </r>
  <r>
    <s v="RM604"/>
    <n v="45"/>
    <x v="2"/>
    <x v="1"/>
    <x v="0"/>
    <n v="252"/>
    <x v="0"/>
    <n v="2"/>
    <n v="3"/>
    <x v="0"/>
    <n v="1"/>
    <n v="834"/>
    <n v="2"/>
    <x v="1"/>
    <n v="95"/>
    <n v="2"/>
    <x v="0"/>
    <x v="2"/>
    <n v="3"/>
    <x v="0"/>
    <n v="2274"/>
    <s v="Upto 5k"/>
    <n v="6153"/>
    <n v="1"/>
    <s v="Y"/>
    <x v="0"/>
    <n v="14"/>
    <x v="1"/>
    <n v="4"/>
    <n v="80"/>
    <n v="0"/>
    <n v="1"/>
    <n v="3"/>
    <n v="3"/>
    <n v="0"/>
    <n v="0"/>
    <d v="2026-03-27T00:00:00"/>
    <x v="24"/>
    <s v="2026"/>
    <x v="2"/>
    <n v="7"/>
    <x v="1150"/>
    <n v="2"/>
    <n v="1"/>
  </r>
  <r>
    <s v="RM626"/>
    <n v="45"/>
    <x v="2"/>
    <x v="1"/>
    <x v="0"/>
    <n v="930"/>
    <x v="1"/>
    <n v="9"/>
    <n v="3"/>
    <x v="2"/>
    <n v="1"/>
    <n v="864"/>
    <n v="4"/>
    <x v="0"/>
    <n v="74"/>
    <n v="3"/>
    <x v="2"/>
    <x v="5"/>
    <n v="1"/>
    <x v="1"/>
    <n v="10761"/>
    <s v="10k-15k"/>
    <n v="19239"/>
    <n v="4"/>
    <s v="Y"/>
    <x v="1"/>
    <n v="12"/>
    <x v="1"/>
    <n v="3"/>
    <n v="80"/>
    <n v="1"/>
    <n v="18"/>
    <n v="2"/>
    <n v="3"/>
    <n v="0"/>
    <n v="2"/>
    <d v="2026-03-28T00:00:00"/>
    <x v="33"/>
    <s v="2026"/>
    <x v="2"/>
    <n v="4"/>
    <x v="1151"/>
    <n v="4"/>
    <n v="2"/>
  </r>
  <r>
    <s v="RM697"/>
    <n v="45"/>
    <x v="2"/>
    <x v="1"/>
    <x v="2"/>
    <n v="805"/>
    <x v="0"/>
    <n v="4"/>
    <n v="2"/>
    <x v="0"/>
    <n v="1"/>
    <n v="972"/>
    <n v="3"/>
    <x v="0"/>
    <n v="57"/>
    <n v="3"/>
    <x v="1"/>
    <x v="0"/>
    <n v="2"/>
    <x v="2"/>
    <n v="4447"/>
    <s v="Upto 5k"/>
    <n v="23163"/>
    <n v="1"/>
    <s v="Y"/>
    <x v="0"/>
    <n v="12"/>
    <x v="1"/>
    <n v="2"/>
    <n v="80"/>
    <n v="0"/>
    <n v="9"/>
    <n v="5"/>
    <n v="2"/>
    <n v="0"/>
    <n v="8"/>
    <d v="2026-03-29T00:00:00"/>
    <x v="14"/>
    <s v="2026"/>
    <x v="2"/>
    <n v="24"/>
    <x v="1152"/>
    <n v="4"/>
    <n v="3"/>
  </r>
  <r>
    <s v="RM714"/>
    <n v="45"/>
    <x v="2"/>
    <x v="1"/>
    <x v="0"/>
    <n v="974"/>
    <x v="0"/>
    <n v="1"/>
    <n v="4"/>
    <x v="1"/>
    <n v="1"/>
    <n v="996"/>
    <n v="4"/>
    <x v="1"/>
    <n v="91"/>
    <n v="3"/>
    <x v="0"/>
    <x v="0"/>
    <n v="4"/>
    <x v="1"/>
    <n v="2270"/>
    <s v="Upto 5k"/>
    <n v="11005"/>
    <n v="3"/>
    <s v="Y"/>
    <x v="0"/>
    <n v="14"/>
    <x v="1"/>
    <n v="4"/>
    <n v="80"/>
    <n v="2"/>
    <n v="8"/>
    <n v="2"/>
    <n v="3"/>
    <n v="0"/>
    <n v="2"/>
    <d v="2026-03-30T00:00:00"/>
    <x v="38"/>
    <s v="2026"/>
    <x v="2"/>
    <n v="0"/>
    <x v="1153"/>
    <n v="0"/>
    <n v="0"/>
  </r>
  <r>
    <s v="RM719"/>
    <n v="45"/>
    <x v="2"/>
    <x v="1"/>
    <x v="2"/>
    <n v="248"/>
    <x v="0"/>
    <n v="23"/>
    <n v="2"/>
    <x v="0"/>
    <n v="1"/>
    <n v="1002"/>
    <n v="4"/>
    <x v="0"/>
    <n v="42"/>
    <n v="3"/>
    <x v="1"/>
    <x v="0"/>
    <n v="1"/>
    <x v="2"/>
    <n v="3633"/>
    <s v="Upto 5k"/>
    <n v="14039"/>
    <n v="1"/>
    <s v="Y"/>
    <x v="1"/>
    <n v="15"/>
    <x v="1"/>
    <n v="3"/>
    <n v="80"/>
    <n v="1"/>
    <n v="9"/>
    <n v="2"/>
    <n v="3"/>
    <n v="0"/>
    <n v="8"/>
    <d v="2026-03-31T00:00:00"/>
    <x v="35"/>
    <s v="2026"/>
    <x v="2"/>
    <n v="39"/>
    <x v="1154"/>
    <n v="16"/>
    <n v="4"/>
  </r>
  <r>
    <s v="RM756"/>
    <n v="45"/>
    <x v="2"/>
    <x v="1"/>
    <x v="0"/>
    <n v="1234"/>
    <x v="1"/>
    <n v="11"/>
    <n v="2"/>
    <x v="0"/>
    <n v="1"/>
    <n v="1045"/>
    <n v="4"/>
    <x v="1"/>
    <n v="90"/>
    <n v="3"/>
    <x v="3"/>
    <x v="8"/>
    <n v="4"/>
    <x v="2"/>
    <n v="17650"/>
    <s v="15k+"/>
    <n v="5404"/>
    <n v="3"/>
    <s v="Y"/>
    <x v="0"/>
    <n v="13"/>
    <x v="1"/>
    <n v="2"/>
    <n v="80"/>
    <n v="1"/>
    <n v="26"/>
    <n v="4"/>
    <n v="4"/>
    <n v="1"/>
    <n v="1"/>
    <d v="2026-04-01T00:00:00"/>
    <x v="0"/>
    <s v="2026"/>
    <x v="3"/>
    <n v="14"/>
    <x v="1155"/>
    <n v="10"/>
    <n v="2"/>
  </r>
  <r>
    <s v="RM760"/>
    <n v="45"/>
    <x v="2"/>
    <x v="1"/>
    <x v="0"/>
    <n v="788"/>
    <x v="3"/>
    <n v="24"/>
    <n v="4"/>
    <x v="1"/>
    <n v="1"/>
    <n v="1049"/>
    <n v="2"/>
    <x v="0"/>
    <n v="36"/>
    <n v="3"/>
    <x v="0"/>
    <x v="3"/>
    <n v="2"/>
    <x v="0"/>
    <n v="2177"/>
    <s v="Upto 5k"/>
    <n v="8318"/>
    <n v="1"/>
    <s v="Y"/>
    <x v="0"/>
    <n v="16"/>
    <x v="1"/>
    <n v="1"/>
    <n v="80"/>
    <n v="0"/>
    <n v="6"/>
    <n v="3"/>
    <n v="3"/>
    <n v="0"/>
    <n v="4"/>
    <d v="2026-04-02T00:00:00"/>
    <x v="15"/>
    <s v="2026"/>
    <x v="3"/>
    <n v="6"/>
    <x v="1156"/>
    <n v="6"/>
    <n v="3"/>
  </r>
  <r>
    <s v="RM806"/>
    <n v="45"/>
    <x v="2"/>
    <x v="1"/>
    <x v="2"/>
    <n v="1050"/>
    <x v="1"/>
    <n v="9"/>
    <n v="4"/>
    <x v="0"/>
    <n v="1"/>
    <n v="1117"/>
    <n v="2"/>
    <x v="1"/>
    <n v="65"/>
    <n v="2"/>
    <x v="1"/>
    <x v="5"/>
    <n v="3"/>
    <x v="2"/>
    <n v="5593"/>
    <s v="5k-10k"/>
    <n v="17970"/>
    <n v="1"/>
    <s v="Y"/>
    <x v="0"/>
    <n v="13"/>
    <x v="1"/>
    <n v="4"/>
    <n v="80"/>
    <n v="1"/>
    <n v="15"/>
    <n v="2"/>
    <n v="3"/>
    <n v="4"/>
    <n v="12"/>
    <d v="2026-04-03T00:00:00"/>
    <x v="11"/>
    <s v="2026"/>
    <x v="3"/>
    <n v="23"/>
    <x v="1157"/>
    <n v="13"/>
    <n v="4"/>
  </r>
  <r>
    <s v="RM855"/>
    <n v="45"/>
    <x v="2"/>
    <x v="0"/>
    <x v="0"/>
    <n v="1457"/>
    <x v="0"/>
    <n v="7"/>
    <n v="3"/>
    <x v="1"/>
    <n v="1"/>
    <n v="1195"/>
    <n v="1"/>
    <x v="1"/>
    <n v="83"/>
    <n v="3"/>
    <x v="0"/>
    <x v="2"/>
    <n v="3"/>
    <x v="2"/>
    <n v="4477"/>
    <s v="Upto 5k"/>
    <n v="20100"/>
    <n v="4"/>
    <s v="Y"/>
    <x v="1"/>
    <n v="19"/>
    <x v="1"/>
    <n v="3"/>
    <n v="80"/>
    <n v="1"/>
    <n v="7"/>
    <n v="2"/>
    <n v="2"/>
    <n v="0"/>
    <n v="2"/>
    <d v="2026-04-04T00:00:00"/>
    <x v="34"/>
    <s v="2026"/>
    <x v="3"/>
    <n v="3"/>
    <x v="1158"/>
    <n v="0"/>
    <n v="0"/>
  </r>
  <r>
    <s v="RM914"/>
    <n v="45"/>
    <x v="2"/>
    <x v="0"/>
    <x v="0"/>
    <n v="1449"/>
    <x v="1"/>
    <n v="2"/>
    <n v="3"/>
    <x v="2"/>
    <n v="1"/>
    <n v="1277"/>
    <n v="1"/>
    <x v="1"/>
    <n v="94"/>
    <n v="1"/>
    <x v="4"/>
    <x v="8"/>
    <n v="2"/>
    <x v="0"/>
    <n v="18824"/>
    <s v="15k+"/>
    <n v="2493"/>
    <n v="2"/>
    <s v="Y"/>
    <x v="1"/>
    <n v="16"/>
    <x v="1"/>
    <n v="1"/>
    <n v="80"/>
    <n v="0"/>
    <n v="26"/>
    <n v="2"/>
    <n v="3"/>
    <n v="1"/>
    <n v="11"/>
    <d v="2026-04-05T00:00:00"/>
    <x v="41"/>
    <s v="2026"/>
    <x v="3"/>
    <n v="13"/>
    <x v="1159"/>
    <n v="7"/>
    <n v="4"/>
  </r>
  <r>
    <s v="RM937"/>
    <n v="45"/>
    <x v="2"/>
    <x v="1"/>
    <x v="1"/>
    <n v="364"/>
    <x v="0"/>
    <n v="25"/>
    <n v="3"/>
    <x v="1"/>
    <n v="1"/>
    <n v="1306"/>
    <n v="2"/>
    <x v="1"/>
    <n v="83"/>
    <n v="3"/>
    <x v="4"/>
    <x v="8"/>
    <n v="2"/>
    <x v="0"/>
    <n v="18061"/>
    <s v="15k+"/>
    <n v="13035"/>
    <n v="3"/>
    <s v="Y"/>
    <x v="0"/>
    <n v="22"/>
    <x v="2"/>
    <n v="3"/>
    <n v="80"/>
    <n v="0"/>
    <n v="22"/>
    <n v="4"/>
    <n v="3"/>
    <n v="0"/>
    <n v="0"/>
    <d v="2026-04-06T00:00:00"/>
    <x v="42"/>
    <s v="2026"/>
    <x v="3"/>
    <n v="4"/>
    <x v="1160"/>
    <n v="0"/>
    <n v="0"/>
  </r>
  <r>
    <s v="RM1035"/>
    <n v="45"/>
    <x v="2"/>
    <x v="1"/>
    <x v="0"/>
    <n v="1038"/>
    <x v="0"/>
    <n v="20"/>
    <n v="3"/>
    <x v="1"/>
    <n v="1"/>
    <n v="1460"/>
    <n v="2"/>
    <x v="0"/>
    <n v="95"/>
    <n v="1"/>
    <x v="2"/>
    <x v="6"/>
    <n v="1"/>
    <x v="1"/>
    <n v="10851"/>
    <s v="10k-15k"/>
    <n v="19863"/>
    <n v="2"/>
    <s v="Y"/>
    <x v="1"/>
    <n v="18"/>
    <x v="1"/>
    <n v="2"/>
    <n v="80"/>
    <n v="1"/>
    <n v="24"/>
    <n v="2"/>
    <n v="3"/>
    <n v="0"/>
    <n v="7"/>
    <d v="2026-04-07T00:00:00"/>
    <x v="17"/>
    <s v="2026"/>
    <x v="3"/>
    <n v="30"/>
    <x v="1161"/>
    <n v="26"/>
    <n v="12"/>
  </r>
  <r>
    <s v="RM1038"/>
    <n v="45"/>
    <x v="2"/>
    <x v="1"/>
    <x v="0"/>
    <n v="1448"/>
    <x v="0"/>
    <n v="29"/>
    <n v="3"/>
    <x v="3"/>
    <n v="1"/>
    <n v="1465"/>
    <n v="2"/>
    <x v="0"/>
    <n v="55"/>
    <n v="3"/>
    <x v="2"/>
    <x v="4"/>
    <n v="4"/>
    <x v="2"/>
    <n v="9380"/>
    <s v="5k-10k"/>
    <n v="14720"/>
    <n v="4"/>
    <s v="Y"/>
    <x v="1"/>
    <n v="18"/>
    <x v="1"/>
    <n v="4"/>
    <n v="80"/>
    <n v="2"/>
    <n v="10"/>
    <n v="4"/>
    <n v="4"/>
    <n v="1"/>
    <n v="2"/>
    <d v="2026-04-08T00:00:00"/>
    <x v="40"/>
    <s v="2026"/>
    <x v="3"/>
    <n v="20"/>
    <x v="1162"/>
    <n v="17"/>
    <n v="2"/>
  </r>
  <r>
    <s v="RM1093"/>
    <n v="45"/>
    <x v="2"/>
    <x v="1"/>
    <x v="0"/>
    <n v="950"/>
    <x v="0"/>
    <n v="28"/>
    <n v="3"/>
    <x v="3"/>
    <n v="1"/>
    <n v="1546"/>
    <n v="4"/>
    <x v="0"/>
    <n v="97"/>
    <n v="3"/>
    <x v="0"/>
    <x v="2"/>
    <n v="4"/>
    <x v="2"/>
    <n v="2132"/>
    <s v="Upto 5k"/>
    <n v="4585"/>
    <n v="4"/>
    <s v="Y"/>
    <x v="0"/>
    <n v="20"/>
    <x v="2"/>
    <n v="4"/>
    <n v="80"/>
    <n v="1"/>
    <n v="8"/>
    <n v="3"/>
    <n v="3"/>
    <n v="0"/>
    <n v="3"/>
    <d v="2026-04-09T00:00:00"/>
    <x v="29"/>
    <s v="2026"/>
    <x v="3"/>
    <n v="9"/>
    <x v="1163"/>
    <n v="1"/>
    <n v="1"/>
  </r>
  <r>
    <s v="RM1100"/>
    <n v="45"/>
    <x v="2"/>
    <x v="1"/>
    <x v="0"/>
    <n v="538"/>
    <x v="0"/>
    <n v="1"/>
    <n v="4"/>
    <x v="3"/>
    <n v="1"/>
    <n v="1553"/>
    <n v="1"/>
    <x v="0"/>
    <n v="66"/>
    <n v="3"/>
    <x v="2"/>
    <x v="6"/>
    <n v="2"/>
    <x v="1"/>
    <n v="7441"/>
    <s v="5k-10k"/>
    <n v="20933"/>
    <n v="1"/>
    <s v="Y"/>
    <x v="0"/>
    <n v="12"/>
    <x v="1"/>
    <n v="1"/>
    <n v="80"/>
    <n v="3"/>
    <n v="10"/>
    <n v="4"/>
    <n v="3"/>
    <n v="7"/>
    <n v="7"/>
    <d v="2026-04-10T00:00:00"/>
    <x v="5"/>
    <s v="2026"/>
    <x v="3"/>
    <n v="5"/>
    <x v="1164"/>
    <n v="3"/>
    <n v="3"/>
  </r>
  <r>
    <s v="RM1143"/>
    <n v="45"/>
    <x v="2"/>
    <x v="0"/>
    <x v="0"/>
    <n v="1015"/>
    <x v="0"/>
    <n v="5"/>
    <n v="5"/>
    <x v="1"/>
    <n v="1"/>
    <n v="1611"/>
    <n v="3"/>
    <x v="1"/>
    <n v="50"/>
    <n v="1"/>
    <x v="1"/>
    <x v="0"/>
    <n v="1"/>
    <x v="0"/>
    <n v="5769"/>
    <s v="5k-10k"/>
    <n v="23447"/>
    <n v="1"/>
    <s v="Y"/>
    <x v="1"/>
    <n v="14"/>
    <x v="1"/>
    <n v="1"/>
    <n v="80"/>
    <n v="0"/>
    <n v="10"/>
    <n v="3"/>
    <n v="3"/>
    <n v="1"/>
    <n v="4"/>
    <d v="2026-04-11T00:00:00"/>
    <x v="18"/>
    <s v="2026"/>
    <x v="3"/>
    <n v="0"/>
    <x v="1165"/>
    <n v="0"/>
    <n v="0"/>
  </r>
  <r>
    <s v="RM1144"/>
    <n v="45"/>
    <x v="2"/>
    <x v="1"/>
    <x v="2"/>
    <n v="336"/>
    <x v="1"/>
    <n v="26"/>
    <n v="3"/>
    <x v="2"/>
    <n v="1"/>
    <n v="1612"/>
    <n v="1"/>
    <x v="0"/>
    <n v="52"/>
    <n v="2"/>
    <x v="1"/>
    <x v="5"/>
    <n v="1"/>
    <x v="2"/>
    <n v="4385"/>
    <s v="Upto 5k"/>
    <n v="24162"/>
    <n v="1"/>
    <s v="Y"/>
    <x v="0"/>
    <n v="15"/>
    <x v="1"/>
    <n v="1"/>
    <n v="80"/>
    <n v="1"/>
    <n v="10"/>
    <n v="2"/>
    <n v="3"/>
    <n v="4"/>
    <n v="5"/>
    <d v="2026-04-12T00:00:00"/>
    <x v="41"/>
    <s v="2026"/>
    <x v="3"/>
    <n v="24"/>
    <x v="1166"/>
    <n v="6"/>
    <n v="0"/>
  </r>
  <r>
    <s v="RM1161"/>
    <n v="45"/>
    <x v="2"/>
    <x v="1"/>
    <x v="0"/>
    <n v="1329"/>
    <x v="0"/>
    <n v="2"/>
    <n v="2"/>
    <x v="4"/>
    <n v="1"/>
    <n v="1635"/>
    <n v="4"/>
    <x v="1"/>
    <n v="59"/>
    <n v="2"/>
    <x v="1"/>
    <x v="4"/>
    <n v="4"/>
    <x v="1"/>
    <n v="5770"/>
    <s v="5k-10k"/>
    <n v="5388"/>
    <n v="1"/>
    <s v="Y"/>
    <x v="0"/>
    <n v="19"/>
    <x v="1"/>
    <n v="1"/>
    <n v="80"/>
    <n v="2"/>
    <n v="10"/>
    <n v="3"/>
    <n v="3"/>
    <n v="3"/>
    <n v="9"/>
    <d v="2026-04-13T00:00:00"/>
    <x v="29"/>
    <s v="2026"/>
    <x v="3"/>
    <n v="28"/>
    <x v="1167"/>
    <n v="15"/>
    <n v="3"/>
  </r>
  <r>
    <s v="RM1222"/>
    <n v="45"/>
    <x v="2"/>
    <x v="1"/>
    <x v="2"/>
    <n v="1238"/>
    <x v="0"/>
    <n v="1"/>
    <n v="1"/>
    <x v="0"/>
    <n v="1"/>
    <n v="1712"/>
    <n v="3"/>
    <x v="0"/>
    <n v="74"/>
    <n v="2"/>
    <x v="2"/>
    <x v="6"/>
    <n v="3"/>
    <x v="2"/>
    <n v="10748"/>
    <s v="10k-15k"/>
    <n v="3395"/>
    <n v="3"/>
    <s v="Y"/>
    <x v="0"/>
    <n v="23"/>
    <x v="2"/>
    <n v="4"/>
    <n v="80"/>
    <n v="1"/>
    <n v="25"/>
    <n v="3"/>
    <n v="2"/>
    <n v="14"/>
    <n v="4"/>
    <d v="2026-04-14T00:00:00"/>
    <x v="30"/>
    <s v="2026"/>
    <x v="3"/>
    <n v="24"/>
    <x v="1168"/>
    <n v="16"/>
    <n v="7"/>
  </r>
  <r>
    <s v="RM1226"/>
    <n v="45"/>
    <x v="2"/>
    <x v="1"/>
    <x v="0"/>
    <n v="1005"/>
    <x v="0"/>
    <n v="28"/>
    <n v="2"/>
    <x v="3"/>
    <n v="1"/>
    <n v="1719"/>
    <n v="4"/>
    <x v="1"/>
    <n v="48"/>
    <n v="2"/>
    <x v="3"/>
    <x v="7"/>
    <n v="2"/>
    <x v="0"/>
    <n v="16704"/>
    <s v="15k+"/>
    <n v="17119"/>
    <n v="1"/>
    <s v="Y"/>
    <x v="0"/>
    <n v="11"/>
    <x v="1"/>
    <n v="3"/>
    <n v="80"/>
    <n v="0"/>
    <n v="21"/>
    <n v="2"/>
    <n v="3"/>
    <n v="8"/>
    <n v="6"/>
    <d v="2026-04-15T00:00:00"/>
    <x v="19"/>
    <s v="2026"/>
    <x v="3"/>
    <n v="2"/>
    <x v="1169"/>
    <n v="0"/>
    <n v="0"/>
  </r>
  <r>
    <s v="RM1244"/>
    <n v="45"/>
    <x v="2"/>
    <x v="1"/>
    <x v="0"/>
    <n v="176"/>
    <x v="3"/>
    <n v="4"/>
    <n v="3"/>
    <x v="0"/>
    <n v="1"/>
    <n v="1744"/>
    <n v="3"/>
    <x v="1"/>
    <n v="56"/>
    <n v="1"/>
    <x v="2"/>
    <x v="3"/>
    <n v="3"/>
    <x v="2"/>
    <n v="9756"/>
    <s v="5k-10k"/>
    <n v="6595"/>
    <n v="4"/>
    <s v="Y"/>
    <x v="0"/>
    <n v="21"/>
    <x v="2"/>
    <n v="3"/>
    <n v="80"/>
    <n v="2"/>
    <n v="9"/>
    <n v="2"/>
    <n v="4"/>
    <n v="0"/>
    <n v="3"/>
    <d v="2026-04-16T00:00:00"/>
    <x v="8"/>
    <s v="2026"/>
    <x v="3"/>
    <n v="0"/>
    <x v="1170"/>
    <n v="0"/>
    <n v="0"/>
  </r>
  <r>
    <s v="RM1315"/>
    <n v="45"/>
    <x v="2"/>
    <x v="1"/>
    <x v="2"/>
    <n v="589"/>
    <x v="1"/>
    <n v="2"/>
    <n v="4"/>
    <x v="0"/>
    <n v="1"/>
    <n v="1845"/>
    <n v="3"/>
    <x v="1"/>
    <n v="67"/>
    <n v="3"/>
    <x v="1"/>
    <x v="5"/>
    <n v="3"/>
    <x v="2"/>
    <n v="5154"/>
    <s v="5k-10k"/>
    <n v="19665"/>
    <n v="4"/>
    <s v="Y"/>
    <x v="0"/>
    <n v="22"/>
    <x v="2"/>
    <n v="2"/>
    <n v="80"/>
    <n v="2"/>
    <n v="10"/>
    <n v="3"/>
    <n v="4"/>
    <n v="5"/>
    <n v="7"/>
    <d v="2026-04-17T00:00:00"/>
    <x v="41"/>
    <s v="2026"/>
    <x v="3"/>
    <n v="13"/>
    <x v="1171"/>
    <n v="5"/>
    <n v="3"/>
  </r>
  <r>
    <s v="RM1347"/>
    <n v="45"/>
    <x v="2"/>
    <x v="1"/>
    <x v="0"/>
    <n v="556"/>
    <x v="0"/>
    <n v="25"/>
    <n v="2"/>
    <x v="0"/>
    <n v="1"/>
    <n v="1888"/>
    <n v="2"/>
    <x v="1"/>
    <n v="93"/>
    <n v="2"/>
    <x v="1"/>
    <x v="4"/>
    <n v="4"/>
    <x v="2"/>
    <n v="5906"/>
    <s v="5k-10k"/>
    <n v="23888"/>
    <n v="0"/>
    <s v="Y"/>
    <x v="0"/>
    <n v="13"/>
    <x v="1"/>
    <n v="4"/>
    <n v="80"/>
    <n v="2"/>
    <n v="10"/>
    <n v="2"/>
    <n v="2"/>
    <n v="3"/>
    <n v="8"/>
    <d v="2026-04-18T00:00:00"/>
    <x v="15"/>
    <s v="2026"/>
    <x v="3"/>
    <n v="1"/>
    <x v="1172"/>
    <n v="1"/>
    <n v="0"/>
  </r>
  <r>
    <s v="RM1363"/>
    <n v="45"/>
    <x v="2"/>
    <x v="1"/>
    <x v="1"/>
    <n v="1297"/>
    <x v="0"/>
    <n v="1"/>
    <n v="4"/>
    <x v="1"/>
    <n v="1"/>
    <n v="1922"/>
    <n v="2"/>
    <x v="0"/>
    <n v="44"/>
    <n v="3"/>
    <x v="1"/>
    <x v="6"/>
    <n v="3"/>
    <x v="0"/>
    <n v="5399"/>
    <s v="5k-10k"/>
    <n v="14511"/>
    <n v="4"/>
    <s v="Y"/>
    <x v="0"/>
    <n v="12"/>
    <x v="1"/>
    <n v="3"/>
    <n v="80"/>
    <n v="0"/>
    <n v="12"/>
    <n v="3"/>
    <n v="3"/>
    <n v="0"/>
    <n v="3"/>
    <d v="2026-04-19T00:00:00"/>
    <x v="25"/>
    <s v="2026"/>
    <x v="3"/>
    <n v="2"/>
    <x v="577"/>
    <n v="2"/>
    <n v="2"/>
  </r>
  <r>
    <s v="RM1455"/>
    <n v="45"/>
    <x v="2"/>
    <x v="1"/>
    <x v="0"/>
    <n v="374"/>
    <x v="1"/>
    <n v="20"/>
    <n v="3"/>
    <x v="0"/>
    <n v="1"/>
    <n v="2046"/>
    <n v="4"/>
    <x v="1"/>
    <n v="50"/>
    <n v="3"/>
    <x v="1"/>
    <x v="5"/>
    <n v="3"/>
    <x v="0"/>
    <n v="4850"/>
    <s v="Upto 5k"/>
    <n v="23333"/>
    <n v="8"/>
    <s v="Y"/>
    <x v="0"/>
    <n v="15"/>
    <x v="1"/>
    <n v="3"/>
    <n v="80"/>
    <n v="0"/>
    <n v="8"/>
    <n v="3"/>
    <n v="3"/>
    <n v="0"/>
    <n v="1"/>
    <d v="2026-04-20T00:00:00"/>
    <x v="10"/>
    <s v="2026"/>
    <x v="3"/>
    <n v="6"/>
    <x v="1173"/>
    <n v="5"/>
    <n v="1"/>
  </r>
  <r>
    <s v="RM030"/>
    <n v="46"/>
    <x v="3"/>
    <x v="1"/>
    <x v="0"/>
    <n v="705"/>
    <x v="1"/>
    <n v="2"/>
    <n v="4"/>
    <x v="2"/>
    <n v="1"/>
    <n v="38"/>
    <n v="2"/>
    <x v="1"/>
    <n v="83"/>
    <n v="3"/>
    <x v="4"/>
    <x v="8"/>
    <n v="1"/>
    <x v="0"/>
    <n v="18947"/>
    <s v="15k+"/>
    <n v="22822"/>
    <n v="3"/>
    <s v="Y"/>
    <x v="0"/>
    <n v="12"/>
    <x v="1"/>
    <n v="4"/>
    <n v="80"/>
    <n v="0"/>
    <n v="22"/>
    <n v="2"/>
    <n v="2"/>
    <n v="2"/>
    <m/>
    <d v="2026-04-21T00:00:00"/>
    <x v="11"/>
    <s v="2026"/>
    <x v="3"/>
    <n v="28"/>
    <x v="1174"/>
    <n v="16"/>
    <n v="3"/>
  </r>
  <r>
    <s v="RM049"/>
    <n v="46"/>
    <x v="3"/>
    <x v="1"/>
    <x v="1"/>
    <n v="1211"/>
    <x v="1"/>
    <n v="5"/>
    <n v="4"/>
    <x v="2"/>
    <n v="1"/>
    <n v="62"/>
    <n v="1"/>
    <x v="0"/>
    <n v="98"/>
    <n v="3"/>
    <x v="1"/>
    <x v="5"/>
    <n v="4"/>
    <x v="0"/>
    <n v="5772"/>
    <s v="5k-10k"/>
    <n v="20445"/>
    <n v="4"/>
    <s v="Y"/>
    <x v="1"/>
    <n v="21"/>
    <x v="2"/>
    <n v="3"/>
    <n v="80"/>
    <n v="0"/>
    <n v="14"/>
    <n v="4"/>
    <n v="3"/>
    <n v="0"/>
    <n v="8"/>
    <d v="2026-04-22T00:00:00"/>
    <x v="26"/>
    <s v="2026"/>
    <x v="3"/>
    <n v="7"/>
    <x v="1175"/>
    <n v="7"/>
    <n v="6"/>
  </r>
  <r>
    <s v="RM080"/>
    <n v="46"/>
    <x v="3"/>
    <x v="1"/>
    <x v="0"/>
    <n v="945"/>
    <x v="3"/>
    <n v="5"/>
    <n v="2"/>
    <x v="1"/>
    <n v="1"/>
    <n v="103"/>
    <n v="2"/>
    <x v="0"/>
    <n v="80"/>
    <n v="3"/>
    <x v="1"/>
    <x v="3"/>
    <n v="2"/>
    <x v="1"/>
    <n v="5021"/>
    <s v="5k-10k"/>
    <n v="10425"/>
    <n v="8"/>
    <s v="Y"/>
    <x v="1"/>
    <n v="22"/>
    <x v="2"/>
    <n v="4"/>
    <n v="80"/>
    <n v="1"/>
    <n v="16"/>
    <n v="2"/>
    <n v="3"/>
    <n v="0"/>
    <n v="2"/>
    <d v="2026-04-23T00:00:00"/>
    <x v="38"/>
    <s v="2026"/>
    <x v="3"/>
    <n v="1"/>
    <x v="1176"/>
    <n v="0"/>
    <n v="0"/>
  </r>
  <r>
    <s v="RM090"/>
    <n v="46"/>
    <x v="3"/>
    <x v="0"/>
    <x v="0"/>
    <n v="669"/>
    <x v="1"/>
    <n v="9"/>
    <n v="2"/>
    <x v="1"/>
    <n v="1"/>
    <n v="118"/>
    <n v="3"/>
    <x v="0"/>
    <n v="64"/>
    <n v="2"/>
    <x v="2"/>
    <x v="5"/>
    <n v="4"/>
    <x v="0"/>
    <n v="9619"/>
    <s v="5k-10k"/>
    <n v="13596"/>
    <n v="1"/>
    <s v="Y"/>
    <x v="0"/>
    <n v="16"/>
    <x v="1"/>
    <n v="4"/>
    <n v="80"/>
    <n v="0"/>
    <n v="9"/>
    <n v="3"/>
    <n v="3"/>
    <n v="4"/>
    <n v="7"/>
    <d v="2026-04-24T00:00:00"/>
    <x v="21"/>
    <s v="2026"/>
    <x v="3"/>
    <n v="4"/>
    <x v="1177"/>
    <n v="3"/>
    <n v="1"/>
  </r>
  <r>
    <s v="RM094"/>
    <n v="46"/>
    <x v="3"/>
    <x v="1"/>
    <x v="1"/>
    <n v="638"/>
    <x v="0"/>
    <n v="1"/>
    <n v="3"/>
    <x v="1"/>
    <n v="1"/>
    <n v="124"/>
    <n v="3"/>
    <x v="0"/>
    <n v="40"/>
    <n v="2"/>
    <x v="2"/>
    <x v="6"/>
    <n v="1"/>
    <x v="2"/>
    <n v="10673"/>
    <s v="10k-15k"/>
    <n v="3142"/>
    <n v="2"/>
    <s v="Y"/>
    <x v="1"/>
    <n v="13"/>
    <x v="1"/>
    <n v="3"/>
    <n v="80"/>
    <n v="1"/>
    <n v="21"/>
    <n v="5"/>
    <n v="2"/>
    <n v="9"/>
    <n v="5"/>
    <d v="2026-04-25T00:00:00"/>
    <x v="3"/>
    <s v="2026"/>
    <x v="3"/>
    <n v="13"/>
    <x v="1178"/>
    <n v="8"/>
    <n v="8"/>
  </r>
  <r>
    <s v="RM179"/>
    <n v="46"/>
    <x v="3"/>
    <x v="1"/>
    <x v="0"/>
    <n v="526"/>
    <x v="1"/>
    <n v="1"/>
    <n v="2"/>
    <x v="2"/>
    <n v="1"/>
    <n v="244"/>
    <n v="2"/>
    <x v="1"/>
    <n v="92"/>
    <n v="3"/>
    <x v="2"/>
    <x v="5"/>
    <n v="1"/>
    <x v="1"/>
    <n v="10453"/>
    <s v="10k-15k"/>
    <n v="2137"/>
    <n v="1"/>
    <s v="Y"/>
    <x v="0"/>
    <n v="25"/>
    <x v="2"/>
    <n v="3"/>
    <n v="80"/>
    <n v="3"/>
    <n v="24"/>
    <n v="2"/>
    <n v="3"/>
    <n v="15"/>
    <n v="7"/>
    <d v="2026-04-26T00:00:00"/>
    <x v="27"/>
    <s v="2026"/>
    <x v="3"/>
    <n v="10"/>
    <x v="1179"/>
    <n v="2"/>
    <n v="0"/>
  </r>
  <r>
    <s v="RM210"/>
    <n v="46"/>
    <x v="3"/>
    <x v="1"/>
    <x v="0"/>
    <n v="644"/>
    <x v="0"/>
    <n v="1"/>
    <n v="4"/>
    <x v="1"/>
    <n v="1"/>
    <n v="288"/>
    <n v="4"/>
    <x v="0"/>
    <n v="97"/>
    <n v="3"/>
    <x v="2"/>
    <x v="6"/>
    <n v="1"/>
    <x v="1"/>
    <n v="9396"/>
    <s v="5k-10k"/>
    <n v="12368"/>
    <n v="7"/>
    <s v="Y"/>
    <x v="0"/>
    <n v="16"/>
    <x v="1"/>
    <n v="3"/>
    <n v="80"/>
    <n v="1"/>
    <n v="17"/>
    <n v="3"/>
    <n v="3"/>
    <n v="0"/>
    <m/>
    <d v="2026-04-27T00:00:00"/>
    <x v="13"/>
    <s v="2026"/>
    <x v="3"/>
    <n v="19"/>
    <x v="1180"/>
    <n v="15"/>
    <n v="12"/>
  </r>
  <r>
    <s v="RM264"/>
    <n v="46"/>
    <x v="3"/>
    <x v="0"/>
    <x v="0"/>
    <n v="488"/>
    <x v="1"/>
    <n v="2"/>
    <n v="3"/>
    <x v="3"/>
    <n v="1"/>
    <n v="363"/>
    <n v="3"/>
    <x v="1"/>
    <n v="75"/>
    <n v="1"/>
    <x v="3"/>
    <x v="8"/>
    <n v="2"/>
    <x v="2"/>
    <n v="16872"/>
    <s v="15k+"/>
    <n v="14977"/>
    <n v="3"/>
    <s v="Y"/>
    <x v="1"/>
    <n v="12"/>
    <x v="1"/>
    <n v="2"/>
    <n v="80"/>
    <n v="1"/>
    <n v="28"/>
    <n v="2"/>
    <n v="2"/>
    <n v="7"/>
    <n v="7"/>
    <d v="2026-04-28T00:00:00"/>
    <x v="11"/>
    <s v="2026"/>
    <x v="3"/>
    <n v="12"/>
    <x v="1181"/>
    <n v="9"/>
    <n v="1"/>
  </r>
  <r>
    <s v="RM366"/>
    <n v="46"/>
    <x v="3"/>
    <x v="1"/>
    <x v="2"/>
    <n v="1144"/>
    <x v="0"/>
    <n v="7"/>
    <n v="4"/>
    <x v="1"/>
    <n v="1"/>
    <n v="487"/>
    <n v="3"/>
    <x v="1"/>
    <n v="30"/>
    <n v="3"/>
    <x v="1"/>
    <x v="4"/>
    <n v="3"/>
    <x v="2"/>
    <n v="5258"/>
    <s v="5k-10k"/>
    <n v="16044"/>
    <n v="2"/>
    <s v="Y"/>
    <x v="0"/>
    <n v="14"/>
    <x v="1"/>
    <n v="3"/>
    <n v="80"/>
    <n v="0"/>
    <n v="7"/>
    <n v="2"/>
    <n v="4"/>
    <n v="0"/>
    <n v="0"/>
    <d v="2026-04-29T00:00:00"/>
    <x v="9"/>
    <s v="2026"/>
    <x v="3"/>
    <n v="11"/>
    <x v="1182"/>
    <n v="4"/>
    <n v="2"/>
  </r>
  <r>
    <s v="RM413"/>
    <n v="46"/>
    <x v="3"/>
    <x v="1"/>
    <x v="0"/>
    <n v="1485"/>
    <x v="0"/>
    <n v="18"/>
    <n v="3"/>
    <x v="1"/>
    <n v="1"/>
    <n v="550"/>
    <n v="3"/>
    <x v="1"/>
    <n v="87"/>
    <n v="3"/>
    <x v="1"/>
    <x v="4"/>
    <n v="3"/>
    <x v="1"/>
    <n v="4810"/>
    <s v="Upto 5k"/>
    <n v="26314"/>
    <n v="2"/>
    <s v="Y"/>
    <x v="0"/>
    <n v="14"/>
    <x v="1"/>
    <n v="3"/>
    <n v="80"/>
    <n v="1"/>
    <n v="19"/>
    <n v="5"/>
    <n v="2"/>
    <n v="0"/>
    <n v="8"/>
    <d v="2026-04-30T00:00:00"/>
    <x v="24"/>
    <s v="2026"/>
    <x v="3"/>
    <n v="5"/>
    <x v="1183"/>
    <n v="5"/>
    <n v="0"/>
  </r>
  <r>
    <s v="RM430"/>
    <n v="46"/>
    <x v="3"/>
    <x v="1"/>
    <x v="0"/>
    <n v="1009"/>
    <x v="0"/>
    <n v="2"/>
    <n v="3"/>
    <x v="0"/>
    <n v="1"/>
    <n v="575"/>
    <n v="1"/>
    <x v="0"/>
    <n v="51"/>
    <n v="3"/>
    <x v="3"/>
    <x v="7"/>
    <n v="3"/>
    <x v="2"/>
    <n v="17861"/>
    <s v="15k+"/>
    <n v="2288"/>
    <n v="6"/>
    <s v="Y"/>
    <x v="0"/>
    <n v="13"/>
    <x v="1"/>
    <n v="3"/>
    <n v="80"/>
    <n v="0"/>
    <n v="26"/>
    <n v="2"/>
    <n v="1"/>
    <n v="0"/>
    <n v="1"/>
    <d v="2026-05-01T00:00:00"/>
    <x v="33"/>
    <s v="2026"/>
    <x v="4"/>
    <n v="0"/>
    <x v="1184"/>
    <n v="0"/>
    <n v="0"/>
  </r>
  <r>
    <s v="RM434"/>
    <n v="46"/>
    <x v="3"/>
    <x v="0"/>
    <x v="0"/>
    <n v="1125"/>
    <x v="1"/>
    <n v="10"/>
    <n v="3"/>
    <x v="2"/>
    <n v="1"/>
    <n v="580"/>
    <n v="3"/>
    <x v="1"/>
    <n v="94"/>
    <n v="2"/>
    <x v="2"/>
    <x v="5"/>
    <n v="4"/>
    <x v="2"/>
    <n v="9071"/>
    <s v="5k-10k"/>
    <n v="11563"/>
    <n v="2"/>
    <s v="Y"/>
    <x v="1"/>
    <n v="19"/>
    <x v="1"/>
    <n v="3"/>
    <n v="80"/>
    <n v="1"/>
    <n v="15"/>
    <n v="3"/>
    <n v="3"/>
    <n v="1"/>
    <n v="2"/>
    <d v="2026-05-02T00:00:00"/>
    <x v="42"/>
    <s v="2026"/>
    <x v="4"/>
    <n v="5"/>
    <x v="1185"/>
    <n v="2"/>
    <n v="1"/>
  </r>
  <r>
    <s v="RM466"/>
    <n v="46"/>
    <x v="3"/>
    <x v="1"/>
    <x v="1"/>
    <n v="1034"/>
    <x v="0"/>
    <n v="18"/>
    <n v="1"/>
    <x v="1"/>
    <n v="1"/>
    <n v="624"/>
    <n v="1"/>
    <x v="1"/>
    <n v="86"/>
    <n v="3"/>
    <x v="2"/>
    <x v="6"/>
    <n v="3"/>
    <x v="2"/>
    <n v="10527"/>
    <s v="10k-15k"/>
    <n v="8984"/>
    <n v="5"/>
    <s v="Y"/>
    <x v="0"/>
    <n v="11"/>
    <x v="1"/>
    <n v="4"/>
    <n v="80"/>
    <n v="0"/>
    <n v="28"/>
    <n v="3"/>
    <n v="2"/>
    <n v="1"/>
    <n v="2"/>
    <d v="2026-05-03T00:00:00"/>
    <x v="36"/>
    <s v="2026"/>
    <x v="4"/>
    <n v="2"/>
    <x v="1186"/>
    <n v="1"/>
    <n v="1"/>
  </r>
  <r>
    <s v="RM724"/>
    <n v="46"/>
    <x v="3"/>
    <x v="1"/>
    <x v="0"/>
    <n v="566"/>
    <x v="0"/>
    <n v="7"/>
    <n v="2"/>
    <x v="1"/>
    <n v="1"/>
    <n v="1007"/>
    <n v="4"/>
    <x v="0"/>
    <n v="75"/>
    <n v="3"/>
    <x v="2"/>
    <x v="4"/>
    <n v="3"/>
    <x v="1"/>
    <n v="10845"/>
    <s v="10k-15k"/>
    <n v="24208"/>
    <n v="6"/>
    <s v="Y"/>
    <x v="0"/>
    <n v="13"/>
    <x v="1"/>
    <n v="2"/>
    <n v="80"/>
    <n v="1"/>
    <n v="13"/>
    <n v="3"/>
    <n v="3"/>
    <n v="0"/>
    <n v="7"/>
    <d v="2026-05-04T00:00:00"/>
    <x v="28"/>
    <s v="2026"/>
    <x v="4"/>
    <n v="12"/>
    <x v="570"/>
    <n v="4"/>
    <n v="4"/>
  </r>
  <r>
    <s v="RM771"/>
    <n v="46"/>
    <x v="3"/>
    <x v="1"/>
    <x v="0"/>
    <n v="430"/>
    <x v="0"/>
    <n v="1"/>
    <n v="4"/>
    <x v="1"/>
    <n v="1"/>
    <n v="1069"/>
    <n v="4"/>
    <x v="0"/>
    <n v="40"/>
    <n v="3"/>
    <x v="4"/>
    <x v="7"/>
    <n v="4"/>
    <x v="1"/>
    <n v="19627"/>
    <s v="15k+"/>
    <n v="21445"/>
    <n v="9"/>
    <s v="Y"/>
    <x v="0"/>
    <n v="17"/>
    <x v="1"/>
    <n v="4"/>
    <n v="80"/>
    <n v="2"/>
    <n v="23"/>
    <n v="0"/>
    <n v="3"/>
    <n v="2"/>
    <n v="2"/>
    <d v="2026-05-05T00:00:00"/>
    <x v="36"/>
    <s v="2026"/>
    <x v="4"/>
    <n v="17"/>
    <x v="671"/>
    <n v="1"/>
    <n v="1"/>
  </r>
  <r>
    <s v="RM779"/>
    <n v="46"/>
    <x v="3"/>
    <x v="0"/>
    <x v="0"/>
    <n v="1003"/>
    <x v="0"/>
    <n v="8"/>
    <n v="4"/>
    <x v="0"/>
    <n v="1"/>
    <n v="1080"/>
    <n v="4"/>
    <x v="1"/>
    <n v="74"/>
    <n v="2"/>
    <x v="1"/>
    <x v="2"/>
    <n v="1"/>
    <x v="1"/>
    <n v="4615"/>
    <s v="Upto 5k"/>
    <n v="21029"/>
    <n v="8"/>
    <s v="Y"/>
    <x v="1"/>
    <n v="23"/>
    <x v="2"/>
    <n v="1"/>
    <n v="80"/>
    <n v="3"/>
    <n v="19"/>
    <n v="2"/>
    <n v="3"/>
    <n v="1"/>
    <n v="7"/>
    <d v="2026-05-06T00:00:00"/>
    <x v="9"/>
    <s v="2026"/>
    <x v="4"/>
    <n v="12"/>
    <x v="1187"/>
    <n v="9"/>
    <n v="0"/>
  </r>
  <r>
    <s v="RM811"/>
    <n v="46"/>
    <x v="3"/>
    <x v="1"/>
    <x v="0"/>
    <n v="406"/>
    <x v="1"/>
    <n v="3"/>
    <n v="1"/>
    <x v="2"/>
    <n v="1"/>
    <n v="1124"/>
    <n v="1"/>
    <x v="0"/>
    <n v="52"/>
    <n v="3"/>
    <x v="3"/>
    <x v="8"/>
    <n v="3"/>
    <x v="2"/>
    <n v="17465"/>
    <s v="15k+"/>
    <n v="15596"/>
    <n v="3"/>
    <s v="Y"/>
    <x v="0"/>
    <n v="12"/>
    <x v="1"/>
    <n v="4"/>
    <n v="80"/>
    <n v="1"/>
    <n v="23"/>
    <n v="3"/>
    <n v="3"/>
    <n v="4"/>
    <n v="9"/>
    <d v="2026-05-07T00:00:00"/>
    <x v="4"/>
    <s v="2026"/>
    <x v="4"/>
    <n v="5"/>
    <x v="392"/>
    <n v="4"/>
    <n v="2"/>
  </r>
  <r>
    <s v="RM862"/>
    <n v="46"/>
    <x v="3"/>
    <x v="1"/>
    <x v="0"/>
    <n v="1402"/>
    <x v="1"/>
    <n v="2"/>
    <n v="3"/>
    <x v="2"/>
    <n v="1"/>
    <n v="1204"/>
    <n v="3"/>
    <x v="1"/>
    <n v="69"/>
    <n v="3"/>
    <x v="3"/>
    <x v="8"/>
    <n v="1"/>
    <x v="2"/>
    <n v="17048"/>
    <s v="15k+"/>
    <n v="24097"/>
    <n v="8"/>
    <s v="Y"/>
    <x v="0"/>
    <n v="23"/>
    <x v="2"/>
    <n v="1"/>
    <n v="80"/>
    <n v="0"/>
    <n v="28"/>
    <n v="2"/>
    <n v="3"/>
    <n v="15"/>
    <n v="9"/>
    <d v="2026-05-08T00:00:00"/>
    <x v="26"/>
    <s v="2026"/>
    <x v="4"/>
    <n v="7"/>
    <x v="1188"/>
    <n v="3"/>
    <n v="3"/>
  </r>
  <r>
    <s v="RM870"/>
    <n v="46"/>
    <x v="3"/>
    <x v="1"/>
    <x v="0"/>
    <n v="1450"/>
    <x v="0"/>
    <n v="15"/>
    <n v="2"/>
    <x v="0"/>
    <n v="1"/>
    <n v="1217"/>
    <n v="4"/>
    <x v="0"/>
    <n v="52"/>
    <n v="3"/>
    <x v="4"/>
    <x v="7"/>
    <n v="2"/>
    <x v="2"/>
    <n v="19081"/>
    <s v="15k+"/>
    <n v="10849"/>
    <n v="5"/>
    <s v="Y"/>
    <x v="0"/>
    <n v="11"/>
    <x v="1"/>
    <n v="1"/>
    <n v="80"/>
    <n v="1"/>
    <n v="25"/>
    <n v="2"/>
    <n v="3"/>
    <n v="0"/>
    <n v="3"/>
    <d v="2026-05-09T00:00:00"/>
    <x v="39"/>
    <s v="2026"/>
    <x v="4"/>
    <n v="5"/>
    <x v="1189"/>
    <n v="5"/>
    <n v="2"/>
  </r>
  <r>
    <s v="RM878"/>
    <n v="46"/>
    <x v="3"/>
    <x v="1"/>
    <x v="0"/>
    <n v="150"/>
    <x v="0"/>
    <n v="2"/>
    <n v="4"/>
    <x v="3"/>
    <n v="1"/>
    <n v="1228"/>
    <n v="4"/>
    <x v="0"/>
    <n v="60"/>
    <n v="3"/>
    <x v="1"/>
    <x v="4"/>
    <n v="4"/>
    <x v="1"/>
    <n v="7379"/>
    <s v="5k-10k"/>
    <n v="17433"/>
    <n v="2"/>
    <s v="Y"/>
    <x v="0"/>
    <n v="11"/>
    <x v="1"/>
    <n v="3"/>
    <n v="80"/>
    <n v="1"/>
    <n v="12"/>
    <n v="3"/>
    <n v="2"/>
    <n v="1"/>
    <n v="4"/>
    <d v="2026-05-10T00:00:00"/>
    <x v="42"/>
    <s v="2026"/>
    <x v="4"/>
    <n v="3"/>
    <x v="1190"/>
    <n v="2"/>
    <n v="1"/>
  </r>
  <r>
    <s v="RM917"/>
    <n v="46"/>
    <x v="3"/>
    <x v="1"/>
    <x v="0"/>
    <n v="168"/>
    <x v="1"/>
    <n v="4"/>
    <n v="2"/>
    <x v="2"/>
    <n v="1"/>
    <n v="1280"/>
    <n v="4"/>
    <x v="1"/>
    <n v="33"/>
    <n v="2"/>
    <x v="4"/>
    <x v="8"/>
    <n v="2"/>
    <x v="2"/>
    <n v="18789"/>
    <s v="15k+"/>
    <n v="9946"/>
    <n v="2"/>
    <s v="Y"/>
    <x v="0"/>
    <n v="14"/>
    <x v="1"/>
    <n v="3"/>
    <n v="80"/>
    <n v="1"/>
    <n v="26"/>
    <n v="2"/>
    <n v="3"/>
    <n v="0"/>
    <n v="8"/>
    <d v="2026-05-11T00:00:00"/>
    <x v="4"/>
    <s v="2026"/>
    <x v="4"/>
    <n v="1"/>
    <x v="1191"/>
    <n v="1"/>
    <n v="1"/>
  </r>
  <r>
    <s v="RM944"/>
    <n v="46"/>
    <x v="3"/>
    <x v="1"/>
    <x v="0"/>
    <n v="991"/>
    <x v="3"/>
    <n v="1"/>
    <n v="2"/>
    <x v="0"/>
    <n v="1"/>
    <n v="1314"/>
    <n v="4"/>
    <x v="1"/>
    <n v="44"/>
    <n v="3"/>
    <x v="0"/>
    <x v="3"/>
    <n v="1"/>
    <x v="0"/>
    <n v="3423"/>
    <s v="Upto 5k"/>
    <n v="22957"/>
    <n v="6"/>
    <s v="Y"/>
    <x v="0"/>
    <n v="12"/>
    <x v="1"/>
    <n v="3"/>
    <n v="80"/>
    <n v="0"/>
    <n v="10"/>
    <n v="3"/>
    <n v="4"/>
    <n v="5"/>
    <n v="7"/>
    <d v="2026-05-12T00:00:00"/>
    <x v="30"/>
    <s v="2026"/>
    <x v="4"/>
    <n v="3"/>
    <x v="1192"/>
    <n v="3"/>
    <n v="1"/>
  </r>
  <r>
    <s v="RM1032"/>
    <n v="46"/>
    <x v="3"/>
    <x v="0"/>
    <x v="0"/>
    <n v="377"/>
    <x v="1"/>
    <n v="9"/>
    <n v="3"/>
    <x v="2"/>
    <n v="1"/>
    <n v="1457"/>
    <n v="1"/>
    <x v="0"/>
    <n v="52"/>
    <n v="3"/>
    <x v="2"/>
    <x v="5"/>
    <n v="4"/>
    <x v="1"/>
    <n v="10096"/>
    <s v="10k-15k"/>
    <n v="15986"/>
    <n v="4"/>
    <s v="Y"/>
    <x v="0"/>
    <n v="11"/>
    <x v="1"/>
    <n v="1"/>
    <n v="80"/>
    <n v="1"/>
    <n v="28"/>
    <n v="1"/>
    <n v="4"/>
    <n v="4"/>
    <n v="3"/>
    <d v="2026-05-13T00:00:00"/>
    <x v="12"/>
    <s v="2026"/>
    <x v="4"/>
    <n v="10"/>
    <x v="1193"/>
    <n v="1"/>
    <n v="0"/>
  </r>
  <r>
    <s v="RM1081"/>
    <n v="46"/>
    <x v="3"/>
    <x v="1"/>
    <x v="0"/>
    <n v="228"/>
    <x v="1"/>
    <n v="3"/>
    <n v="3"/>
    <x v="0"/>
    <n v="1"/>
    <n v="1527"/>
    <n v="3"/>
    <x v="1"/>
    <n v="51"/>
    <n v="3"/>
    <x v="3"/>
    <x v="8"/>
    <n v="2"/>
    <x v="2"/>
    <n v="16606"/>
    <s v="15k+"/>
    <n v="11380"/>
    <n v="8"/>
    <s v="Y"/>
    <x v="0"/>
    <n v="12"/>
    <x v="1"/>
    <n v="4"/>
    <n v="80"/>
    <n v="1"/>
    <n v="23"/>
    <n v="2"/>
    <n v="4"/>
    <n v="5"/>
    <n v="1"/>
    <d v="2026-05-14T00:00:00"/>
    <x v="3"/>
    <s v="2026"/>
    <x v="4"/>
    <n v="12"/>
    <x v="1194"/>
    <n v="4"/>
    <n v="2"/>
  </r>
  <r>
    <s v="RM1136"/>
    <n v="46"/>
    <x v="3"/>
    <x v="1"/>
    <x v="0"/>
    <n v="563"/>
    <x v="1"/>
    <n v="1"/>
    <n v="4"/>
    <x v="0"/>
    <n v="1"/>
    <n v="1602"/>
    <n v="4"/>
    <x v="0"/>
    <n v="56"/>
    <n v="4"/>
    <x v="3"/>
    <x v="8"/>
    <n v="1"/>
    <x v="0"/>
    <n v="17567"/>
    <s v="15k+"/>
    <n v="3156"/>
    <n v="1"/>
    <s v="Y"/>
    <x v="0"/>
    <n v="15"/>
    <x v="1"/>
    <n v="2"/>
    <n v="80"/>
    <n v="0"/>
    <n v="27"/>
    <n v="5"/>
    <n v="1"/>
    <n v="0"/>
    <n v="12"/>
    <d v="2026-05-15T00:00:00"/>
    <x v="7"/>
    <s v="2026"/>
    <x v="4"/>
    <n v="1"/>
    <x v="1195"/>
    <n v="1"/>
    <n v="0"/>
  </r>
  <r>
    <s v="RM1232"/>
    <n v="46"/>
    <x v="3"/>
    <x v="1"/>
    <x v="0"/>
    <n v="717"/>
    <x v="0"/>
    <n v="13"/>
    <n v="4"/>
    <x v="0"/>
    <n v="1"/>
    <n v="1727"/>
    <n v="3"/>
    <x v="0"/>
    <n v="34"/>
    <n v="3"/>
    <x v="1"/>
    <x v="6"/>
    <n v="2"/>
    <x v="0"/>
    <n v="5562"/>
    <s v="5k-10k"/>
    <n v="9697"/>
    <n v="6"/>
    <s v="Y"/>
    <x v="0"/>
    <n v="14"/>
    <x v="1"/>
    <n v="4"/>
    <n v="80"/>
    <n v="0"/>
    <n v="19"/>
    <n v="3"/>
    <n v="3"/>
    <n v="0"/>
    <n v="9"/>
    <d v="2026-05-16T00:00:00"/>
    <x v="14"/>
    <s v="2026"/>
    <x v="4"/>
    <n v="4"/>
    <x v="1196"/>
    <n v="4"/>
    <n v="0"/>
  </r>
  <r>
    <s v="RM1236"/>
    <n v="46"/>
    <x v="3"/>
    <x v="1"/>
    <x v="0"/>
    <n v="1277"/>
    <x v="1"/>
    <n v="2"/>
    <n v="3"/>
    <x v="0"/>
    <n v="1"/>
    <n v="1732"/>
    <n v="3"/>
    <x v="0"/>
    <n v="74"/>
    <n v="3"/>
    <x v="2"/>
    <x v="5"/>
    <n v="4"/>
    <x v="1"/>
    <n v="10368"/>
    <s v="10k-15k"/>
    <n v="5596"/>
    <n v="4"/>
    <s v="Y"/>
    <x v="1"/>
    <n v="12"/>
    <x v="1"/>
    <n v="2"/>
    <n v="80"/>
    <n v="1"/>
    <n v="13"/>
    <n v="5"/>
    <n v="2"/>
    <n v="0"/>
    <n v="3"/>
    <d v="2026-05-17T00:00:00"/>
    <x v="8"/>
    <s v="2026"/>
    <x v="4"/>
    <n v="4"/>
    <x v="1197"/>
    <n v="4"/>
    <n v="1"/>
  </r>
  <r>
    <s v="RM1278"/>
    <n v="46"/>
    <x v="3"/>
    <x v="1"/>
    <x v="0"/>
    <n v="734"/>
    <x v="0"/>
    <n v="2"/>
    <n v="4"/>
    <x v="1"/>
    <n v="1"/>
    <n v="1789"/>
    <n v="3"/>
    <x v="0"/>
    <n v="46"/>
    <n v="3"/>
    <x v="4"/>
    <x v="7"/>
    <n v="4"/>
    <x v="1"/>
    <n v="19328"/>
    <s v="15k+"/>
    <n v="14218"/>
    <n v="7"/>
    <s v="Y"/>
    <x v="1"/>
    <n v="17"/>
    <x v="1"/>
    <n v="3"/>
    <n v="80"/>
    <n v="1"/>
    <n v="24"/>
    <n v="3"/>
    <n v="3"/>
    <n v="2"/>
    <n v="2"/>
    <d v="2026-05-18T00:00:00"/>
    <x v="2"/>
    <s v="2026"/>
    <x v="4"/>
    <n v="11"/>
    <x v="1198"/>
    <n v="9"/>
    <n v="9"/>
  </r>
  <r>
    <s v="RM1286"/>
    <n v="46"/>
    <x v="3"/>
    <x v="1"/>
    <x v="2"/>
    <n v="849"/>
    <x v="1"/>
    <n v="26"/>
    <n v="2"/>
    <x v="0"/>
    <n v="1"/>
    <n v="1801"/>
    <n v="2"/>
    <x v="0"/>
    <n v="98"/>
    <n v="2"/>
    <x v="1"/>
    <x v="5"/>
    <n v="2"/>
    <x v="0"/>
    <n v="7991"/>
    <s v="5k-10k"/>
    <n v="25166"/>
    <n v="8"/>
    <s v="Y"/>
    <x v="0"/>
    <n v="15"/>
    <x v="1"/>
    <n v="3"/>
    <n v="80"/>
    <n v="0"/>
    <n v="6"/>
    <n v="3"/>
    <n v="3"/>
    <n v="2"/>
    <n v="2"/>
    <d v="2026-05-19T00:00:00"/>
    <x v="40"/>
    <s v="2026"/>
    <x v="4"/>
    <n v="1"/>
    <x v="1199"/>
    <n v="0"/>
    <n v="0"/>
  </r>
  <r>
    <s v="RM1299"/>
    <n v="46"/>
    <x v="3"/>
    <x v="0"/>
    <x v="0"/>
    <n v="261"/>
    <x v="0"/>
    <n v="21"/>
    <n v="2"/>
    <x v="1"/>
    <n v="1"/>
    <n v="1821"/>
    <n v="4"/>
    <x v="1"/>
    <n v="66"/>
    <n v="3"/>
    <x v="1"/>
    <x v="6"/>
    <n v="2"/>
    <x v="2"/>
    <n v="8926"/>
    <s v="5k-10k"/>
    <n v="10842"/>
    <n v="4"/>
    <s v="Y"/>
    <x v="0"/>
    <n v="22"/>
    <x v="2"/>
    <n v="4"/>
    <n v="80"/>
    <n v="1"/>
    <n v="13"/>
    <n v="2"/>
    <n v="4"/>
    <n v="3"/>
    <n v="7"/>
    <d v="2026-05-20T00:00:00"/>
    <x v="24"/>
    <s v="2026"/>
    <x v="4"/>
    <n v="3"/>
    <x v="1200"/>
    <n v="3"/>
    <n v="0"/>
  </r>
  <r>
    <s v="RM1323"/>
    <n v="46"/>
    <x v="3"/>
    <x v="1"/>
    <x v="0"/>
    <n v="706"/>
    <x v="0"/>
    <n v="2"/>
    <n v="2"/>
    <x v="0"/>
    <n v="1"/>
    <n v="1857"/>
    <n v="4"/>
    <x v="0"/>
    <n v="82"/>
    <n v="3"/>
    <x v="2"/>
    <x v="4"/>
    <n v="4"/>
    <x v="1"/>
    <n v="8578"/>
    <s v="5k-10k"/>
    <n v="19989"/>
    <n v="3"/>
    <s v="Y"/>
    <x v="0"/>
    <n v="14"/>
    <x v="1"/>
    <n v="3"/>
    <n v="80"/>
    <n v="1"/>
    <n v="12"/>
    <n v="4"/>
    <n v="2"/>
    <n v="4"/>
    <n v="7"/>
    <d v="2026-05-21T00:00:00"/>
    <x v="21"/>
    <s v="2026"/>
    <x v="4"/>
    <n v="5"/>
    <x v="1201"/>
    <n v="1"/>
    <n v="0"/>
  </r>
  <r>
    <s v="RM1328"/>
    <n v="46"/>
    <x v="3"/>
    <x v="1"/>
    <x v="0"/>
    <n v="1319"/>
    <x v="1"/>
    <n v="3"/>
    <n v="3"/>
    <x v="3"/>
    <n v="1"/>
    <n v="1863"/>
    <n v="1"/>
    <x v="1"/>
    <n v="45"/>
    <n v="4"/>
    <x v="3"/>
    <x v="5"/>
    <n v="1"/>
    <x v="1"/>
    <n v="13225"/>
    <s v="10k-15k"/>
    <n v="7739"/>
    <n v="2"/>
    <s v="Y"/>
    <x v="0"/>
    <n v="12"/>
    <x v="1"/>
    <n v="4"/>
    <n v="80"/>
    <n v="1"/>
    <n v="25"/>
    <n v="5"/>
    <n v="3"/>
    <n v="2"/>
    <n v="8"/>
    <d v="2026-05-22T00:00:00"/>
    <x v="38"/>
    <s v="2026"/>
    <x v="4"/>
    <n v="0"/>
    <x v="1202"/>
    <n v="0"/>
    <n v="0"/>
  </r>
  <r>
    <s v="RM1334"/>
    <n v="46"/>
    <x v="3"/>
    <x v="0"/>
    <x v="0"/>
    <n v="1254"/>
    <x v="1"/>
    <n v="10"/>
    <n v="3"/>
    <x v="0"/>
    <n v="1"/>
    <n v="1869"/>
    <n v="3"/>
    <x v="1"/>
    <n v="64"/>
    <n v="3"/>
    <x v="2"/>
    <x v="5"/>
    <n v="2"/>
    <x v="2"/>
    <n v="7314"/>
    <s v="5k-10k"/>
    <n v="14011"/>
    <n v="5"/>
    <s v="Y"/>
    <x v="0"/>
    <n v="21"/>
    <x v="2"/>
    <n v="3"/>
    <n v="80"/>
    <n v="3"/>
    <n v="14"/>
    <n v="2"/>
    <n v="3"/>
    <n v="0"/>
    <n v="7"/>
    <d v="2026-05-23T00:00:00"/>
    <x v="31"/>
    <s v="2026"/>
    <x v="4"/>
    <n v="3"/>
    <x v="1203"/>
    <n v="0"/>
    <n v="0"/>
  </r>
  <r>
    <s v="RM272"/>
    <n v="47"/>
    <x v="3"/>
    <x v="0"/>
    <x v="2"/>
    <n v="666"/>
    <x v="0"/>
    <n v="29"/>
    <n v="4"/>
    <x v="0"/>
    <n v="1"/>
    <n v="376"/>
    <n v="1"/>
    <x v="0"/>
    <n v="88"/>
    <n v="3"/>
    <x v="2"/>
    <x v="8"/>
    <n v="2"/>
    <x v="2"/>
    <n v="11849"/>
    <s v="10k-15k"/>
    <n v="10268"/>
    <n v="1"/>
    <s v="Y"/>
    <x v="1"/>
    <n v="12"/>
    <x v="1"/>
    <n v="4"/>
    <n v="80"/>
    <n v="1"/>
    <n v="10"/>
    <n v="2"/>
    <n v="2"/>
    <n v="9"/>
    <n v="9"/>
    <d v="2026-05-24T00:00:00"/>
    <x v="35"/>
    <s v="2026"/>
    <x v="4"/>
    <n v="19"/>
    <x v="203"/>
    <n v="11"/>
    <n v="4"/>
  </r>
  <r>
    <s v="RM330"/>
    <n v="47"/>
    <x v="3"/>
    <x v="1"/>
    <x v="0"/>
    <n v="1482"/>
    <x v="0"/>
    <n v="5"/>
    <n v="5"/>
    <x v="0"/>
    <n v="1"/>
    <n v="447"/>
    <n v="4"/>
    <x v="0"/>
    <n v="42"/>
    <n v="3"/>
    <x v="4"/>
    <x v="7"/>
    <n v="3"/>
    <x v="2"/>
    <n v="18300"/>
    <s v="15k+"/>
    <n v="16375"/>
    <n v="4"/>
    <s v="Y"/>
    <x v="0"/>
    <n v="11"/>
    <x v="1"/>
    <n v="2"/>
    <n v="80"/>
    <n v="1"/>
    <n v="21"/>
    <n v="2"/>
    <n v="3"/>
    <n v="1"/>
    <n v="1"/>
    <d v="2026-05-25T00:00:00"/>
    <x v="41"/>
    <s v="2026"/>
    <x v="4"/>
    <n v="32"/>
    <x v="1204"/>
    <n v="13"/>
    <n v="12"/>
  </r>
  <r>
    <s v="RM348"/>
    <n v="47"/>
    <x v="3"/>
    <x v="1"/>
    <x v="1"/>
    <n v="1309"/>
    <x v="1"/>
    <n v="4"/>
    <n v="1"/>
    <x v="1"/>
    <n v="1"/>
    <n v="467"/>
    <n v="2"/>
    <x v="0"/>
    <n v="99"/>
    <n v="3"/>
    <x v="1"/>
    <x v="1"/>
    <n v="3"/>
    <x v="0"/>
    <n v="2976"/>
    <s v="Upto 5k"/>
    <n v="25751"/>
    <n v="3"/>
    <s v="Y"/>
    <x v="0"/>
    <n v="19"/>
    <x v="1"/>
    <n v="1"/>
    <n v="80"/>
    <n v="0"/>
    <n v="5"/>
    <n v="3"/>
    <n v="3"/>
    <n v="0"/>
    <n v="0"/>
    <d v="2026-05-26T00:00:00"/>
    <x v="8"/>
    <s v="2026"/>
    <x v="4"/>
    <n v="1"/>
    <x v="1205"/>
    <n v="1"/>
    <n v="1"/>
  </r>
  <r>
    <s v="RM429"/>
    <n v="47"/>
    <x v="3"/>
    <x v="1"/>
    <x v="0"/>
    <n v="983"/>
    <x v="0"/>
    <n v="2"/>
    <n v="2"/>
    <x v="1"/>
    <n v="1"/>
    <n v="574"/>
    <n v="1"/>
    <x v="1"/>
    <n v="65"/>
    <n v="3"/>
    <x v="1"/>
    <x v="4"/>
    <n v="4"/>
    <x v="1"/>
    <n v="5070"/>
    <s v="5k-10k"/>
    <n v="7389"/>
    <n v="5"/>
    <s v="Y"/>
    <x v="0"/>
    <n v="13"/>
    <x v="1"/>
    <n v="3"/>
    <n v="80"/>
    <n v="3"/>
    <n v="20"/>
    <n v="2"/>
    <n v="3"/>
    <n v="0"/>
    <n v="4"/>
    <d v="2026-05-27T00:00:00"/>
    <x v="10"/>
    <s v="2026"/>
    <x v="4"/>
    <n v="1"/>
    <x v="1206"/>
    <n v="1"/>
    <n v="1"/>
  </r>
  <r>
    <s v="RM533"/>
    <n v="47"/>
    <x v="3"/>
    <x v="1"/>
    <x v="0"/>
    <n v="703"/>
    <x v="1"/>
    <n v="14"/>
    <n v="4"/>
    <x v="2"/>
    <n v="1"/>
    <n v="728"/>
    <n v="4"/>
    <x v="0"/>
    <n v="42"/>
    <n v="3"/>
    <x v="1"/>
    <x v="5"/>
    <n v="1"/>
    <x v="0"/>
    <n v="4960"/>
    <s v="Upto 5k"/>
    <n v="11825"/>
    <n v="2"/>
    <s v="Y"/>
    <x v="0"/>
    <n v="12"/>
    <x v="1"/>
    <n v="4"/>
    <n v="80"/>
    <n v="0"/>
    <n v="20"/>
    <n v="2"/>
    <n v="3"/>
    <n v="1"/>
    <n v="7"/>
    <d v="2026-05-28T00:00:00"/>
    <x v="39"/>
    <s v="2026"/>
    <x v="4"/>
    <n v="17"/>
    <x v="1207"/>
    <n v="12"/>
    <n v="9"/>
  </r>
  <r>
    <s v="RM545"/>
    <n v="47"/>
    <x v="3"/>
    <x v="0"/>
    <x v="1"/>
    <n v="217"/>
    <x v="1"/>
    <n v="3"/>
    <n v="3"/>
    <x v="1"/>
    <n v="1"/>
    <n v="746"/>
    <n v="4"/>
    <x v="1"/>
    <n v="49"/>
    <n v="3"/>
    <x v="3"/>
    <x v="5"/>
    <n v="3"/>
    <x v="1"/>
    <n v="13770"/>
    <s v="10k-15k"/>
    <n v="10225"/>
    <n v="9"/>
    <s v="Y"/>
    <x v="1"/>
    <n v="12"/>
    <x v="1"/>
    <n v="4"/>
    <n v="80"/>
    <n v="2"/>
    <n v="28"/>
    <n v="2"/>
    <n v="2"/>
    <n v="11"/>
    <n v="13"/>
    <d v="2026-05-29T00:00:00"/>
    <x v="40"/>
    <s v="2026"/>
    <x v="4"/>
    <n v="18"/>
    <x v="1208"/>
    <n v="5"/>
    <n v="5"/>
  </r>
  <r>
    <s v="RM567"/>
    <n v="47"/>
    <x v="3"/>
    <x v="0"/>
    <x v="1"/>
    <n v="719"/>
    <x v="1"/>
    <n v="27"/>
    <n v="2"/>
    <x v="0"/>
    <n v="1"/>
    <n v="785"/>
    <n v="2"/>
    <x v="1"/>
    <n v="77"/>
    <n v="4"/>
    <x v="1"/>
    <x v="5"/>
    <n v="3"/>
    <x v="0"/>
    <n v="6397"/>
    <s v="5k-10k"/>
    <n v="10339"/>
    <n v="4"/>
    <s v="Y"/>
    <x v="1"/>
    <n v="12"/>
    <x v="1"/>
    <n v="4"/>
    <n v="80"/>
    <n v="0"/>
    <n v="8"/>
    <n v="2"/>
    <n v="3"/>
    <n v="1"/>
    <n v="3"/>
    <d v="2026-05-30T00:00:00"/>
    <x v="24"/>
    <s v="2026"/>
    <x v="4"/>
    <n v="9"/>
    <x v="1209"/>
    <n v="1"/>
    <n v="0"/>
  </r>
  <r>
    <s v="RM593"/>
    <n v="47"/>
    <x v="3"/>
    <x v="0"/>
    <x v="0"/>
    <n v="202"/>
    <x v="0"/>
    <n v="2"/>
    <n v="2"/>
    <x v="4"/>
    <n v="1"/>
    <n v="820"/>
    <n v="3"/>
    <x v="1"/>
    <n v="33"/>
    <n v="3"/>
    <x v="3"/>
    <x v="8"/>
    <n v="4"/>
    <x v="2"/>
    <n v="16752"/>
    <s v="15k+"/>
    <n v="12982"/>
    <n v="1"/>
    <s v="Y"/>
    <x v="1"/>
    <n v="11"/>
    <x v="1"/>
    <n v="3"/>
    <n v="80"/>
    <n v="1"/>
    <n v="26"/>
    <n v="3"/>
    <n v="2"/>
    <n v="3"/>
    <n v="0"/>
    <d v="2026-05-31T00:00:00"/>
    <x v="20"/>
    <s v="2026"/>
    <x v="4"/>
    <n v="16"/>
    <x v="1210"/>
    <n v="16"/>
    <n v="8"/>
  </r>
  <r>
    <s v="RM652"/>
    <n v="47"/>
    <x v="3"/>
    <x v="0"/>
    <x v="0"/>
    <n v="249"/>
    <x v="1"/>
    <n v="2"/>
    <n v="2"/>
    <x v="2"/>
    <n v="1"/>
    <n v="903"/>
    <n v="3"/>
    <x v="1"/>
    <n v="35"/>
    <n v="3"/>
    <x v="1"/>
    <x v="5"/>
    <n v="4"/>
    <x v="2"/>
    <n v="4537"/>
    <s v="Upto 5k"/>
    <n v="17783"/>
    <n v="0"/>
    <s v="Y"/>
    <x v="1"/>
    <n v="22"/>
    <x v="2"/>
    <n v="1"/>
    <n v="80"/>
    <n v="1"/>
    <n v="8"/>
    <n v="2"/>
    <n v="3"/>
    <n v="7"/>
    <n v="7"/>
    <d v="2026-06-01T00:00:00"/>
    <x v="40"/>
    <s v="2026"/>
    <x v="5"/>
    <n v="16"/>
    <x v="1211"/>
    <n v="3"/>
    <n v="0"/>
  </r>
  <r>
    <s v="RM666"/>
    <n v="47"/>
    <x v="3"/>
    <x v="0"/>
    <x v="0"/>
    <n v="1454"/>
    <x v="1"/>
    <n v="2"/>
    <n v="4"/>
    <x v="0"/>
    <n v="1"/>
    <n v="925"/>
    <n v="4"/>
    <x v="1"/>
    <n v="65"/>
    <n v="2"/>
    <x v="0"/>
    <x v="1"/>
    <n v="4"/>
    <x v="0"/>
    <n v="3294"/>
    <s v="Upto 5k"/>
    <n v="13137"/>
    <n v="1"/>
    <s v="Y"/>
    <x v="1"/>
    <n v="18"/>
    <x v="1"/>
    <n v="1"/>
    <n v="80"/>
    <n v="0"/>
    <n v="3"/>
    <n v="3"/>
    <n v="2"/>
    <n v="1"/>
    <n v="2"/>
    <d v="2026-06-02T00:00:00"/>
    <x v="19"/>
    <s v="2026"/>
    <x v="5"/>
    <n v="11"/>
    <x v="1212"/>
    <n v="6"/>
    <n v="0"/>
  </r>
  <r>
    <s v="RM708"/>
    <n v="47"/>
    <x v="3"/>
    <x v="1"/>
    <x v="1"/>
    <n v="1379"/>
    <x v="0"/>
    <n v="16"/>
    <n v="4"/>
    <x v="1"/>
    <n v="1"/>
    <n v="987"/>
    <n v="3"/>
    <x v="0"/>
    <n v="64"/>
    <n v="4"/>
    <x v="1"/>
    <x v="4"/>
    <n v="3"/>
    <x v="1"/>
    <n v="5067"/>
    <s v="5k-10k"/>
    <n v="6759"/>
    <n v="1"/>
    <s v="Y"/>
    <x v="1"/>
    <n v="19"/>
    <x v="1"/>
    <n v="3"/>
    <n v="80"/>
    <n v="0"/>
    <n v="20"/>
    <n v="3"/>
    <n v="4"/>
    <n v="2"/>
    <n v="7"/>
    <d v="2026-06-03T00:00:00"/>
    <x v="15"/>
    <s v="2026"/>
    <x v="5"/>
    <n v="10"/>
    <x v="1213"/>
    <n v="0"/>
    <n v="0"/>
  </r>
  <r>
    <s v="RM720"/>
    <n v="47"/>
    <x v="3"/>
    <x v="0"/>
    <x v="0"/>
    <n v="955"/>
    <x v="1"/>
    <n v="4"/>
    <n v="2"/>
    <x v="0"/>
    <n v="1"/>
    <n v="1003"/>
    <n v="4"/>
    <x v="1"/>
    <n v="83"/>
    <n v="3"/>
    <x v="1"/>
    <x v="5"/>
    <n v="4"/>
    <x v="0"/>
    <n v="4163"/>
    <s v="Upto 5k"/>
    <n v="8571"/>
    <n v="1"/>
    <s v="Y"/>
    <x v="1"/>
    <n v="17"/>
    <x v="1"/>
    <n v="3"/>
    <n v="80"/>
    <n v="0"/>
    <n v="9"/>
    <n v="0"/>
    <n v="3"/>
    <n v="0"/>
    <n v="7"/>
    <d v="2026-06-04T00:00:00"/>
    <x v="25"/>
    <s v="2026"/>
    <x v="5"/>
    <n v="0"/>
    <x v="1214"/>
    <n v="0"/>
    <n v="0"/>
  </r>
  <r>
    <s v="RM1021"/>
    <n v="47"/>
    <x v="3"/>
    <x v="1"/>
    <x v="0"/>
    <n v="465"/>
    <x v="0"/>
    <n v="1"/>
    <n v="3"/>
    <x v="3"/>
    <n v="1"/>
    <n v="1438"/>
    <n v="1"/>
    <x v="0"/>
    <n v="74"/>
    <n v="3"/>
    <x v="0"/>
    <x v="2"/>
    <n v="4"/>
    <x v="2"/>
    <n v="3420"/>
    <s v="Upto 5k"/>
    <n v="10205"/>
    <n v="7"/>
    <s v="Y"/>
    <x v="0"/>
    <n v="12"/>
    <x v="1"/>
    <n v="3"/>
    <n v="80"/>
    <n v="1"/>
    <n v="17"/>
    <n v="2"/>
    <n v="2"/>
    <n v="1"/>
    <n v="2"/>
    <d v="2026-06-05T00:00:00"/>
    <x v="15"/>
    <s v="2026"/>
    <x v="5"/>
    <n v="9"/>
    <x v="1215"/>
    <n v="2"/>
    <n v="0"/>
  </r>
  <r>
    <s v="RM1025"/>
    <n v="47"/>
    <x v="3"/>
    <x v="1"/>
    <x v="0"/>
    <n v="359"/>
    <x v="0"/>
    <n v="2"/>
    <n v="4"/>
    <x v="1"/>
    <n v="1"/>
    <n v="1443"/>
    <n v="1"/>
    <x v="1"/>
    <n v="82"/>
    <n v="3"/>
    <x v="3"/>
    <x v="7"/>
    <n v="3"/>
    <x v="2"/>
    <n v="17169"/>
    <s v="15k+"/>
    <n v="26703"/>
    <n v="3"/>
    <s v="Y"/>
    <x v="0"/>
    <n v="19"/>
    <x v="1"/>
    <n v="2"/>
    <n v="80"/>
    <n v="2"/>
    <n v="26"/>
    <n v="2"/>
    <n v="4"/>
    <n v="5"/>
    <n v="6"/>
    <d v="2026-06-06T00:00:00"/>
    <x v="25"/>
    <s v="2026"/>
    <x v="5"/>
    <n v="0"/>
    <x v="1216"/>
    <n v="0"/>
    <n v="0"/>
  </r>
  <r>
    <s v="RM1068"/>
    <n v="47"/>
    <x v="3"/>
    <x v="0"/>
    <x v="0"/>
    <n v="571"/>
    <x v="1"/>
    <n v="14"/>
    <n v="3"/>
    <x v="1"/>
    <n v="1"/>
    <n v="1503"/>
    <n v="3"/>
    <x v="1"/>
    <n v="78"/>
    <n v="3"/>
    <x v="1"/>
    <x v="5"/>
    <n v="3"/>
    <x v="2"/>
    <n v="4591"/>
    <s v="Upto 5k"/>
    <n v="24200"/>
    <n v="3"/>
    <s v="Y"/>
    <x v="1"/>
    <n v="17"/>
    <x v="1"/>
    <n v="3"/>
    <n v="80"/>
    <n v="1"/>
    <n v="11"/>
    <n v="4"/>
    <n v="2"/>
    <n v="1"/>
    <n v="2"/>
    <d v="2026-06-07T00:00:00"/>
    <x v="1"/>
    <s v="2026"/>
    <x v="5"/>
    <n v="27"/>
    <x v="1217"/>
    <n v="22"/>
    <n v="9"/>
  </r>
  <r>
    <s v="RM1155"/>
    <n v="47"/>
    <x v="3"/>
    <x v="1"/>
    <x v="0"/>
    <n v="1176"/>
    <x v="3"/>
    <n v="26"/>
    <n v="4"/>
    <x v="0"/>
    <n v="1"/>
    <n v="1625"/>
    <n v="4"/>
    <x v="1"/>
    <n v="98"/>
    <n v="3"/>
    <x v="4"/>
    <x v="8"/>
    <n v="3"/>
    <x v="2"/>
    <n v="19658"/>
    <s v="15k+"/>
    <n v="5220"/>
    <n v="3"/>
    <s v="Y"/>
    <x v="0"/>
    <n v="11"/>
    <x v="1"/>
    <n v="3"/>
    <n v="80"/>
    <n v="1"/>
    <n v="27"/>
    <n v="2"/>
    <n v="3"/>
    <n v="1"/>
    <n v="0"/>
    <d v="2026-06-08T00:00:00"/>
    <x v="15"/>
    <s v="2026"/>
    <x v="5"/>
    <n v="3"/>
    <x v="1218"/>
    <n v="3"/>
    <n v="1"/>
  </r>
  <r>
    <s v="RM1195"/>
    <n v="47"/>
    <x v="3"/>
    <x v="1"/>
    <x v="0"/>
    <n v="1225"/>
    <x v="1"/>
    <n v="2"/>
    <n v="4"/>
    <x v="0"/>
    <n v="1"/>
    <n v="1676"/>
    <n v="2"/>
    <x v="1"/>
    <n v="47"/>
    <n v="4"/>
    <x v="3"/>
    <x v="8"/>
    <n v="2"/>
    <x v="1"/>
    <n v="15972"/>
    <s v="15k+"/>
    <n v="21086"/>
    <n v="6"/>
    <s v="Y"/>
    <x v="0"/>
    <n v="14"/>
    <x v="1"/>
    <n v="3"/>
    <n v="80"/>
    <n v="3"/>
    <n v="29"/>
    <n v="2"/>
    <n v="3"/>
    <n v="1"/>
    <n v="2"/>
    <d v="2026-06-09T00:00:00"/>
    <x v="30"/>
    <s v="2026"/>
    <x v="5"/>
    <n v="33"/>
    <x v="1219"/>
    <n v="28"/>
    <n v="7"/>
  </r>
  <r>
    <s v="RM1224"/>
    <n v="47"/>
    <x v="3"/>
    <x v="0"/>
    <x v="1"/>
    <n v="1093"/>
    <x v="1"/>
    <n v="9"/>
    <n v="3"/>
    <x v="0"/>
    <n v="1"/>
    <n v="1716"/>
    <n v="3"/>
    <x v="0"/>
    <n v="82"/>
    <n v="1"/>
    <x v="3"/>
    <x v="5"/>
    <n v="3"/>
    <x v="2"/>
    <n v="12936"/>
    <s v="10k-15k"/>
    <n v="24164"/>
    <n v="7"/>
    <s v="Y"/>
    <x v="0"/>
    <n v="11"/>
    <x v="1"/>
    <n v="3"/>
    <n v="80"/>
    <n v="0"/>
    <n v="25"/>
    <n v="3"/>
    <n v="1"/>
    <n v="14"/>
    <n v="10"/>
    <d v="2026-06-10T00:00:00"/>
    <x v="11"/>
    <s v="2026"/>
    <x v="5"/>
    <n v="17"/>
    <x v="1220"/>
    <n v="4"/>
    <n v="0"/>
  </r>
  <r>
    <s v="RM1235"/>
    <n v="47"/>
    <x v="3"/>
    <x v="1"/>
    <x v="2"/>
    <n v="543"/>
    <x v="1"/>
    <n v="2"/>
    <n v="4"/>
    <x v="2"/>
    <n v="1"/>
    <n v="1731"/>
    <n v="3"/>
    <x v="0"/>
    <n v="87"/>
    <n v="3"/>
    <x v="1"/>
    <x v="5"/>
    <n v="2"/>
    <x v="2"/>
    <n v="4978"/>
    <s v="Upto 5k"/>
    <n v="3536"/>
    <n v="7"/>
    <s v="Y"/>
    <x v="0"/>
    <n v="11"/>
    <x v="1"/>
    <n v="4"/>
    <n v="80"/>
    <n v="1"/>
    <n v="4"/>
    <n v="3"/>
    <n v="1"/>
    <n v="0"/>
    <n v="0"/>
    <d v="2026-06-11T00:00:00"/>
    <x v="38"/>
    <s v="2026"/>
    <x v="5"/>
    <n v="1"/>
    <x v="1221"/>
    <n v="0"/>
    <n v="0"/>
  </r>
  <r>
    <s v="RM1304"/>
    <n v="47"/>
    <x v="3"/>
    <x v="0"/>
    <x v="0"/>
    <n v="1001"/>
    <x v="0"/>
    <n v="4"/>
    <n v="3"/>
    <x v="0"/>
    <n v="1"/>
    <n v="1827"/>
    <n v="3"/>
    <x v="1"/>
    <n v="92"/>
    <n v="2"/>
    <x v="2"/>
    <x v="4"/>
    <n v="2"/>
    <x v="1"/>
    <n v="10333"/>
    <s v="10k-15k"/>
    <n v="19271"/>
    <n v="8"/>
    <s v="Y"/>
    <x v="1"/>
    <n v="12"/>
    <x v="1"/>
    <n v="3"/>
    <n v="80"/>
    <n v="1"/>
    <n v="28"/>
    <n v="4"/>
    <n v="3"/>
    <n v="14"/>
    <n v="10"/>
    <d v="2026-06-12T00:00:00"/>
    <x v="6"/>
    <s v="2026"/>
    <x v="5"/>
    <n v="0"/>
    <x v="1222"/>
    <n v="0"/>
    <n v="0"/>
  </r>
  <r>
    <s v="RM1322"/>
    <n v="47"/>
    <x v="3"/>
    <x v="1"/>
    <x v="0"/>
    <n v="207"/>
    <x v="0"/>
    <n v="9"/>
    <n v="4"/>
    <x v="0"/>
    <n v="1"/>
    <n v="1856"/>
    <n v="2"/>
    <x v="1"/>
    <n v="64"/>
    <n v="3"/>
    <x v="0"/>
    <x v="0"/>
    <n v="3"/>
    <x v="0"/>
    <n v="2105"/>
    <s v="Upto 5k"/>
    <n v="5411"/>
    <n v="4"/>
    <s v="Y"/>
    <x v="0"/>
    <n v="12"/>
    <x v="1"/>
    <n v="3"/>
    <n v="80"/>
    <n v="0"/>
    <n v="7"/>
    <n v="2"/>
    <n v="3"/>
    <n v="2"/>
    <n v="0"/>
    <d v="2026-06-13T00:00:00"/>
    <x v="12"/>
    <s v="2026"/>
    <x v="5"/>
    <n v="8"/>
    <x v="1223"/>
    <n v="6"/>
    <n v="0"/>
  </r>
  <r>
    <s v="RM1371"/>
    <n v="47"/>
    <x v="3"/>
    <x v="1"/>
    <x v="2"/>
    <n v="1169"/>
    <x v="0"/>
    <n v="14"/>
    <n v="4"/>
    <x v="3"/>
    <n v="1"/>
    <n v="1934"/>
    <n v="3"/>
    <x v="0"/>
    <n v="64"/>
    <n v="3"/>
    <x v="1"/>
    <x v="2"/>
    <n v="2"/>
    <x v="2"/>
    <n v="5467"/>
    <s v="5k-10k"/>
    <n v="2125"/>
    <n v="8"/>
    <s v="Y"/>
    <x v="0"/>
    <n v="18"/>
    <x v="1"/>
    <n v="3"/>
    <n v="80"/>
    <n v="1"/>
    <n v="16"/>
    <n v="4"/>
    <n v="4"/>
    <n v="1"/>
    <n v="7"/>
    <d v="2026-06-14T00:00:00"/>
    <x v="19"/>
    <s v="2026"/>
    <x v="5"/>
    <n v="8"/>
    <x v="1224"/>
    <n v="3"/>
    <n v="2"/>
  </r>
  <r>
    <s v="RM1415"/>
    <n v="47"/>
    <x v="3"/>
    <x v="1"/>
    <x v="0"/>
    <n v="1180"/>
    <x v="0"/>
    <n v="25"/>
    <n v="3"/>
    <x v="1"/>
    <n v="1"/>
    <n v="1993"/>
    <n v="1"/>
    <x v="0"/>
    <n v="84"/>
    <n v="3"/>
    <x v="2"/>
    <x v="6"/>
    <n v="3"/>
    <x v="0"/>
    <n v="8633"/>
    <s v="5k-10k"/>
    <n v="13084"/>
    <n v="2"/>
    <s v="Y"/>
    <x v="0"/>
    <n v="23"/>
    <x v="2"/>
    <n v="2"/>
    <n v="80"/>
    <n v="0"/>
    <n v="25"/>
    <n v="3"/>
    <n v="3"/>
    <n v="12"/>
    <n v="11"/>
    <d v="2026-06-15T00:00:00"/>
    <x v="28"/>
    <s v="2026"/>
    <x v="5"/>
    <n v="24"/>
    <x v="1225"/>
    <n v="11"/>
    <n v="4"/>
  </r>
  <r>
    <s v="RM1422"/>
    <n v="47"/>
    <x v="3"/>
    <x v="1"/>
    <x v="2"/>
    <n v="1162"/>
    <x v="0"/>
    <n v="1"/>
    <n v="1"/>
    <x v="1"/>
    <n v="1"/>
    <n v="2000"/>
    <n v="3"/>
    <x v="1"/>
    <n v="98"/>
    <n v="3"/>
    <x v="2"/>
    <x v="7"/>
    <n v="2"/>
    <x v="2"/>
    <n v="11957"/>
    <s v="10k-15k"/>
    <n v="17231"/>
    <n v="0"/>
    <s v="Y"/>
    <x v="0"/>
    <n v="18"/>
    <x v="1"/>
    <n v="1"/>
    <n v="80"/>
    <n v="2"/>
    <n v="14"/>
    <n v="3"/>
    <n v="1"/>
    <n v="5"/>
    <n v="12"/>
    <d v="2026-06-16T00:00:00"/>
    <x v="37"/>
    <s v="2026"/>
    <x v="5"/>
    <n v="15"/>
    <x v="1226"/>
    <n v="0"/>
    <n v="0"/>
  </r>
  <r>
    <s v="RM051"/>
    <n v="48"/>
    <x v="3"/>
    <x v="0"/>
    <x v="0"/>
    <n v="626"/>
    <x v="0"/>
    <n v="1"/>
    <n v="2"/>
    <x v="0"/>
    <n v="1"/>
    <n v="64"/>
    <n v="1"/>
    <x v="0"/>
    <n v="98"/>
    <n v="2"/>
    <x v="2"/>
    <x v="0"/>
    <n v="3"/>
    <x v="0"/>
    <n v="5381"/>
    <s v="5k-10k"/>
    <n v="19294"/>
    <n v="9"/>
    <s v="Y"/>
    <x v="1"/>
    <n v="13"/>
    <x v="1"/>
    <n v="4"/>
    <n v="80"/>
    <n v="0"/>
    <n v="23"/>
    <n v="2"/>
    <n v="3"/>
    <n v="0"/>
    <n v="0"/>
    <d v="2026-06-17T00:00:00"/>
    <x v="4"/>
    <s v="2026"/>
    <x v="5"/>
    <n v="8"/>
    <x v="1227"/>
    <n v="8"/>
    <n v="7"/>
  </r>
  <r>
    <s v="RM353"/>
    <n v="48"/>
    <x v="3"/>
    <x v="1"/>
    <x v="0"/>
    <n v="530"/>
    <x v="1"/>
    <n v="29"/>
    <n v="1"/>
    <x v="1"/>
    <n v="1"/>
    <n v="473"/>
    <n v="1"/>
    <x v="1"/>
    <n v="91"/>
    <n v="3"/>
    <x v="2"/>
    <x v="8"/>
    <n v="3"/>
    <x v="2"/>
    <n v="12504"/>
    <s v="10k-15k"/>
    <n v="23978"/>
    <n v="3"/>
    <s v="Y"/>
    <x v="0"/>
    <n v="21"/>
    <x v="2"/>
    <n v="2"/>
    <n v="80"/>
    <n v="1"/>
    <n v="15"/>
    <n v="3"/>
    <n v="1"/>
    <n v="0"/>
    <n v="0"/>
    <d v="2026-06-18T00:00:00"/>
    <x v="35"/>
    <s v="2026"/>
    <x v="5"/>
    <n v="1"/>
    <x v="1228"/>
    <n v="1"/>
    <n v="0"/>
  </r>
  <r>
    <s v="RM445"/>
    <n v="48"/>
    <x v="3"/>
    <x v="1"/>
    <x v="0"/>
    <n v="163"/>
    <x v="1"/>
    <n v="2"/>
    <n v="5"/>
    <x v="2"/>
    <n v="1"/>
    <n v="595"/>
    <n v="2"/>
    <x v="1"/>
    <n v="37"/>
    <n v="3"/>
    <x v="1"/>
    <x v="5"/>
    <n v="4"/>
    <x v="2"/>
    <n v="4051"/>
    <s v="Upto 5k"/>
    <n v="19658"/>
    <n v="2"/>
    <s v="Y"/>
    <x v="0"/>
    <n v="14"/>
    <x v="1"/>
    <n v="1"/>
    <n v="80"/>
    <n v="1"/>
    <n v="14"/>
    <n v="2"/>
    <n v="3"/>
    <n v="6"/>
    <n v="7"/>
    <d v="2026-06-19T00:00:00"/>
    <x v="16"/>
    <s v="2026"/>
    <x v="5"/>
    <n v="32"/>
    <x v="1229"/>
    <n v="13"/>
    <n v="0"/>
  </r>
  <r>
    <s v="RM493"/>
    <n v="48"/>
    <x v="3"/>
    <x v="1"/>
    <x v="0"/>
    <n v="1236"/>
    <x v="0"/>
    <n v="1"/>
    <n v="4"/>
    <x v="0"/>
    <n v="1"/>
    <n v="664"/>
    <n v="4"/>
    <x v="1"/>
    <n v="40"/>
    <n v="2"/>
    <x v="3"/>
    <x v="8"/>
    <n v="1"/>
    <x v="2"/>
    <n v="15402"/>
    <s v="15k+"/>
    <n v="17997"/>
    <n v="7"/>
    <s v="Y"/>
    <x v="0"/>
    <n v="11"/>
    <x v="1"/>
    <n v="1"/>
    <n v="80"/>
    <n v="1"/>
    <n v="21"/>
    <n v="3"/>
    <n v="1"/>
    <n v="0"/>
    <n v="2"/>
    <d v="2026-06-20T00:00:00"/>
    <x v="7"/>
    <s v="2026"/>
    <x v="5"/>
    <n v="1"/>
    <x v="1230"/>
    <n v="1"/>
    <n v="1"/>
  </r>
  <r>
    <s v="RM521"/>
    <n v="48"/>
    <x v="3"/>
    <x v="1"/>
    <x v="0"/>
    <n v="817"/>
    <x v="1"/>
    <n v="2"/>
    <n v="1"/>
    <x v="2"/>
    <n v="1"/>
    <n v="712"/>
    <n v="2"/>
    <x v="0"/>
    <n v="56"/>
    <n v="4"/>
    <x v="1"/>
    <x v="5"/>
    <n v="2"/>
    <x v="2"/>
    <n v="8120"/>
    <s v="5k-10k"/>
    <n v="18597"/>
    <n v="3"/>
    <s v="Y"/>
    <x v="0"/>
    <n v="12"/>
    <x v="1"/>
    <n v="4"/>
    <n v="80"/>
    <n v="0"/>
    <n v="12"/>
    <n v="3"/>
    <n v="3"/>
    <n v="2"/>
    <n v="2"/>
    <d v="2026-06-21T00:00:00"/>
    <x v="4"/>
    <s v="2026"/>
    <x v="5"/>
    <n v="5"/>
    <x v="1231"/>
    <n v="0"/>
    <n v="0"/>
  </r>
  <r>
    <s v="RM679"/>
    <n v="48"/>
    <x v="3"/>
    <x v="1"/>
    <x v="0"/>
    <n v="1469"/>
    <x v="0"/>
    <n v="20"/>
    <n v="4"/>
    <x v="1"/>
    <n v="1"/>
    <n v="945"/>
    <n v="4"/>
    <x v="0"/>
    <n v="51"/>
    <n v="3"/>
    <x v="0"/>
    <x v="2"/>
    <n v="3"/>
    <x v="2"/>
    <n v="2259"/>
    <s v="Upto 5k"/>
    <n v="5543"/>
    <n v="4"/>
    <s v="Y"/>
    <x v="0"/>
    <n v="17"/>
    <x v="1"/>
    <n v="1"/>
    <n v="80"/>
    <n v="2"/>
    <n v="13"/>
    <n v="2"/>
    <n v="2"/>
    <n v="0"/>
    <n v="0"/>
    <d v="2026-06-22T00:00:00"/>
    <x v="13"/>
    <s v="2026"/>
    <x v="5"/>
    <n v="16"/>
    <x v="1232"/>
    <n v="11"/>
    <n v="3"/>
  </r>
  <r>
    <s v="RM736"/>
    <n v="48"/>
    <x v="3"/>
    <x v="1"/>
    <x v="0"/>
    <n v="277"/>
    <x v="0"/>
    <n v="6"/>
    <n v="3"/>
    <x v="0"/>
    <n v="1"/>
    <n v="1022"/>
    <n v="1"/>
    <x v="0"/>
    <n v="97"/>
    <n v="2"/>
    <x v="1"/>
    <x v="6"/>
    <n v="3"/>
    <x v="0"/>
    <n v="4240"/>
    <s v="Upto 5k"/>
    <n v="13119"/>
    <n v="2"/>
    <s v="Y"/>
    <x v="0"/>
    <n v="13"/>
    <x v="1"/>
    <n v="4"/>
    <n v="80"/>
    <n v="0"/>
    <n v="19"/>
    <n v="0"/>
    <n v="3"/>
    <n v="2"/>
    <n v="2"/>
    <d v="2026-06-23T00:00:00"/>
    <x v="22"/>
    <s v="2026"/>
    <x v="5"/>
    <n v="29"/>
    <x v="1233"/>
    <n v="11"/>
    <n v="8"/>
  </r>
  <r>
    <s v="RM737"/>
    <n v="48"/>
    <x v="3"/>
    <x v="1"/>
    <x v="0"/>
    <n v="1355"/>
    <x v="0"/>
    <n v="4"/>
    <n v="4"/>
    <x v="0"/>
    <n v="1"/>
    <n v="1024"/>
    <n v="3"/>
    <x v="0"/>
    <n v="78"/>
    <n v="2"/>
    <x v="2"/>
    <x v="6"/>
    <n v="3"/>
    <x v="0"/>
    <n v="10999"/>
    <s v="10k-15k"/>
    <n v="22245"/>
    <n v="7"/>
    <s v="Y"/>
    <x v="0"/>
    <n v="14"/>
    <x v="1"/>
    <n v="2"/>
    <n v="80"/>
    <n v="0"/>
    <n v="27"/>
    <n v="3"/>
    <n v="3"/>
    <n v="4"/>
    <n v="8"/>
    <d v="2026-06-24T00:00:00"/>
    <x v="9"/>
    <s v="2026"/>
    <x v="5"/>
    <n v="24"/>
    <x v="1234"/>
    <n v="23"/>
    <n v="7"/>
  </r>
  <r>
    <s v="RM805"/>
    <n v="48"/>
    <x v="3"/>
    <x v="1"/>
    <x v="2"/>
    <n v="1262"/>
    <x v="0"/>
    <n v="1"/>
    <n v="4"/>
    <x v="1"/>
    <n v="1"/>
    <n v="1116"/>
    <n v="1"/>
    <x v="0"/>
    <n v="35"/>
    <n v="4"/>
    <x v="3"/>
    <x v="8"/>
    <n v="4"/>
    <x v="0"/>
    <n v="16885"/>
    <s v="15k+"/>
    <n v="16154"/>
    <n v="2"/>
    <s v="Y"/>
    <x v="0"/>
    <n v="22"/>
    <x v="2"/>
    <n v="3"/>
    <n v="80"/>
    <n v="0"/>
    <n v="27"/>
    <n v="3"/>
    <n v="2"/>
    <n v="2"/>
    <n v="1"/>
    <d v="2026-06-25T00:00:00"/>
    <x v="5"/>
    <s v="2026"/>
    <x v="5"/>
    <n v="28"/>
    <x v="1235"/>
    <n v="13"/>
    <n v="2"/>
  </r>
  <r>
    <s v="RM902"/>
    <n v="48"/>
    <x v="3"/>
    <x v="1"/>
    <x v="0"/>
    <n v="969"/>
    <x v="0"/>
    <n v="2"/>
    <n v="2"/>
    <x v="3"/>
    <n v="1"/>
    <n v="1258"/>
    <n v="4"/>
    <x v="0"/>
    <n v="76"/>
    <n v="4"/>
    <x v="0"/>
    <x v="0"/>
    <n v="2"/>
    <x v="0"/>
    <n v="2559"/>
    <s v="Upto 5k"/>
    <n v="16620"/>
    <n v="5"/>
    <s v="Y"/>
    <x v="0"/>
    <n v="11"/>
    <x v="1"/>
    <n v="3"/>
    <n v="80"/>
    <n v="0"/>
    <n v="7"/>
    <n v="4"/>
    <n v="2"/>
    <n v="0"/>
    <n v="0"/>
    <d v="2026-06-26T00:00:00"/>
    <x v="2"/>
    <s v="2026"/>
    <x v="5"/>
    <n v="7"/>
    <x v="1236"/>
    <n v="4"/>
    <n v="4"/>
  </r>
  <r>
    <s v="RM905"/>
    <n v="48"/>
    <x v="3"/>
    <x v="1"/>
    <x v="0"/>
    <n v="715"/>
    <x v="0"/>
    <n v="1"/>
    <n v="3"/>
    <x v="0"/>
    <n v="1"/>
    <n v="1263"/>
    <n v="4"/>
    <x v="0"/>
    <n v="76"/>
    <n v="2"/>
    <x v="4"/>
    <x v="7"/>
    <n v="4"/>
    <x v="0"/>
    <n v="18265"/>
    <s v="15k+"/>
    <n v="8733"/>
    <n v="6"/>
    <s v="Y"/>
    <x v="0"/>
    <n v="12"/>
    <x v="1"/>
    <n v="3"/>
    <n v="80"/>
    <n v="0"/>
    <n v="25"/>
    <n v="3"/>
    <n v="4"/>
    <n v="0"/>
    <n v="0"/>
    <d v="2026-06-27T00:00:00"/>
    <x v="23"/>
    <s v="2026"/>
    <x v="5"/>
    <n v="13"/>
    <x v="1237"/>
    <n v="7"/>
    <n v="5"/>
  </r>
  <r>
    <s v="RM970"/>
    <n v="48"/>
    <x v="3"/>
    <x v="1"/>
    <x v="0"/>
    <n v="855"/>
    <x v="0"/>
    <n v="4"/>
    <n v="3"/>
    <x v="0"/>
    <n v="1"/>
    <n v="1363"/>
    <n v="4"/>
    <x v="0"/>
    <n v="54"/>
    <n v="3"/>
    <x v="2"/>
    <x v="4"/>
    <n v="4"/>
    <x v="0"/>
    <n v="7898"/>
    <s v="5k-10k"/>
    <n v="18706"/>
    <n v="1"/>
    <s v="Y"/>
    <x v="0"/>
    <n v="11"/>
    <x v="1"/>
    <n v="3"/>
    <n v="80"/>
    <n v="0"/>
    <n v="11"/>
    <n v="2"/>
    <n v="3"/>
    <n v="0"/>
    <n v="8"/>
    <d v="2026-06-28T00:00:00"/>
    <x v="25"/>
    <s v="2026"/>
    <x v="5"/>
    <n v="1"/>
    <x v="1238"/>
    <n v="1"/>
    <n v="1"/>
  </r>
  <r>
    <s v="RM1039"/>
    <n v="48"/>
    <x v="3"/>
    <x v="1"/>
    <x v="0"/>
    <n v="1221"/>
    <x v="1"/>
    <n v="7"/>
    <n v="3"/>
    <x v="2"/>
    <n v="1"/>
    <n v="1466"/>
    <n v="3"/>
    <x v="0"/>
    <n v="96"/>
    <n v="3"/>
    <x v="1"/>
    <x v="5"/>
    <n v="1"/>
    <x v="1"/>
    <n v="5486"/>
    <s v="5k-10k"/>
    <n v="24795"/>
    <n v="4"/>
    <s v="Y"/>
    <x v="0"/>
    <n v="11"/>
    <x v="1"/>
    <n v="1"/>
    <n v="80"/>
    <n v="3"/>
    <n v="15"/>
    <n v="3"/>
    <n v="3"/>
    <n v="2"/>
    <n v="2"/>
    <d v="2026-06-29T00:00:00"/>
    <x v="29"/>
    <s v="2026"/>
    <x v="5"/>
    <n v="0"/>
    <x v="1239"/>
    <n v="0"/>
    <n v="0"/>
  </r>
  <r>
    <s v="RM1104"/>
    <n v="48"/>
    <x v="3"/>
    <x v="1"/>
    <x v="0"/>
    <n v="492"/>
    <x v="1"/>
    <n v="16"/>
    <n v="4"/>
    <x v="0"/>
    <n v="1"/>
    <n v="1557"/>
    <n v="3"/>
    <x v="1"/>
    <n v="96"/>
    <n v="3"/>
    <x v="1"/>
    <x v="5"/>
    <n v="3"/>
    <x v="1"/>
    <n v="6439"/>
    <s v="5k-10k"/>
    <n v="13693"/>
    <n v="8"/>
    <s v="Y"/>
    <x v="0"/>
    <n v="14"/>
    <x v="1"/>
    <n v="3"/>
    <n v="80"/>
    <n v="1"/>
    <n v="18"/>
    <n v="2"/>
    <n v="3"/>
    <n v="7"/>
    <n v="7"/>
    <d v="2026-06-30T00:00:00"/>
    <x v="8"/>
    <s v="2026"/>
    <x v="5"/>
    <n v="5"/>
    <x v="1240"/>
    <n v="2"/>
    <n v="2"/>
  </r>
  <r>
    <s v="RM1115"/>
    <n v="48"/>
    <x v="3"/>
    <x v="1"/>
    <x v="0"/>
    <n v="1108"/>
    <x v="0"/>
    <n v="15"/>
    <n v="4"/>
    <x v="4"/>
    <n v="1"/>
    <n v="1576"/>
    <n v="3"/>
    <x v="1"/>
    <n v="65"/>
    <n v="3"/>
    <x v="0"/>
    <x v="2"/>
    <n v="1"/>
    <x v="2"/>
    <n v="2367"/>
    <s v="Upto 5k"/>
    <n v="16530"/>
    <n v="8"/>
    <s v="Y"/>
    <x v="0"/>
    <n v="12"/>
    <x v="1"/>
    <n v="4"/>
    <n v="80"/>
    <n v="1"/>
    <n v="10"/>
    <n v="3"/>
    <n v="2"/>
    <n v="7"/>
    <n v="6"/>
    <d v="2026-07-01T00:00:00"/>
    <x v="5"/>
    <s v="2026"/>
    <x v="6"/>
    <n v="23"/>
    <x v="1241"/>
    <n v="18"/>
    <n v="13"/>
  </r>
  <r>
    <s v="RM1167"/>
    <n v="48"/>
    <x v="3"/>
    <x v="1"/>
    <x v="1"/>
    <n v="365"/>
    <x v="0"/>
    <n v="4"/>
    <n v="5"/>
    <x v="1"/>
    <n v="1"/>
    <n v="1644"/>
    <n v="3"/>
    <x v="0"/>
    <n v="89"/>
    <n v="2"/>
    <x v="3"/>
    <x v="8"/>
    <n v="4"/>
    <x v="2"/>
    <n v="15202"/>
    <s v="15k+"/>
    <n v="5602"/>
    <n v="2"/>
    <s v="Y"/>
    <x v="0"/>
    <n v="25"/>
    <x v="2"/>
    <n v="2"/>
    <n v="80"/>
    <n v="1"/>
    <n v="23"/>
    <n v="3"/>
    <n v="3"/>
    <n v="2"/>
    <n v="2"/>
    <d v="2026-07-02T00:00:00"/>
    <x v="12"/>
    <s v="2026"/>
    <x v="6"/>
    <n v="0"/>
    <x v="1242"/>
    <n v="0"/>
    <n v="0"/>
  </r>
  <r>
    <s v="RM1205"/>
    <n v="48"/>
    <x v="3"/>
    <x v="0"/>
    <x v="1"/>
    <n v="708"/>
    <x v="1"/>
    <n v="7"/>
    <n v="2"/>
    <x v="1"/>
    <n v="1"/>
    <n v="1691"/>
    <n v="4"/>
    <x v="1"/>
    <n v="95"/>
    <n v="3"/>
    <x v="0"/>
    <x v="1"/>
    <n v="3"/>
    <x v="2"/>
    <n v="2655"/>
    <s v="Upto 5k"/>
    <n v="11740"/>
    <n v="2"/>
    <s v="Y"/>
    <x v="1"/>
    <n v="11"/>
    <x v="1"/>
    <n v="3"/>
    <n v="80"/>
    <n v="2"/>
    <n v="19"/>
    <n v="3"/>
    <n v="3"/>
    <n v="7"/>
    <n v="7"/>
    <d v="2026-07-03T00:00:00"/>
    <x v="39"/>
    <s v="2026"/>
    <x v="6"/>
    <n v="12"/>
    <x v="1243"/>
    <n v="0"/>
    <n v="0"/>
  </r>
  <r>
    <s v="RM1332"/>
    <n v="48"/>
    <x v="3"/>
    <x v="1"/>
    <x v="0"/>
    <n v="1224"/>
    <x v="0"/>
    <n v="10"/>
    <n v="3"/>
    <x v="0"/>
    <n v="1"/>
    <n v="1867"/>
    <n v="4"/>
    <x v="0"/>
    <n v="91"/>
    <n v="2"/>
    <x v="4"/>
    <x v="7"/>
    <n v="2"/>
    <x v="2"/>
    <n v="19665"/>
    <s v="15k+"/>
    <n v="13583"/>
    <n v="4"/>
    <s v="Y"/>
    <x v="0"/>
    <n v="12"/>
    <x v="1"/>
    <n v="4"/>
    <n v="80"/>
    <n v="0"/>
    <n v="29"/>
    <n v="3"/>
    <n v="3"/>
    <n v="12"/>
    <n v="9"/>
    <d v="2026-07-04T00:00:00"/>
    <x v="18"/>
    <s v="2026"/>
    <x v="6"/>
    <n v="5"/>
    <x v="1244"/>
    <n v="4"/>
    <n v="2"/>
  </r>
  <r>
    <s v="RM1352"/>
    <n v="48"/>
    <x v="3"/>
    <x v="1"/>
    <x v="1"/>
    <n v="117"/>
    <x v="0"/>
    <n v="22"/>
    <n v="3"/>
    <x v="1"/>
    <n v="1"/>
    <n v="1900"/>
    <n v="4"/>
    <x v="1"/>
    <n v="58"/>
    <n v="3"/>
    <x v="3"/>
    <x v="8"/>
    <n v="4"/>
    <x v="1"/>
    <n v="17174"/>
    <s v="15k+"/>
    <n v="2437"/>
    <n v="3"/>
    <s v="Y"/>
    <x v="0"/>
    <n v="11"/>
    <x v="1"/>
    <n v="2"/>
    <n v="80"/>
    <n v="1"/>
    <n v="24"/>
    <n v="3"/>
    <n v="3"/>
    <n v="4"/>
    <n v="7"/>
    <d v="2026-07-05T00:00:00"/>
    <x v="21"/>
    <s v="2026"/>
    <x v="6"/>
    <n v="3"/>
    <x v="1245"/>
    <n v="1"/>
    <n v="0"/>
  </r>
  <r>
    <s v="RM002"/>
    <n v="49"/>
    <x v="3"/>
    <x v="1"/>
    <x v="1"/>
    <n v="279"/>
    <x v="0"/>
    <n v="8"/>
    <n v="1"/>
    <x v="0"/>
    <n v="1"/>
    <n v="2"/>
    <n v="3"/>
    <x v="0"/>
    <n v="61"/>
    <n v="2"/>
    <x v="1"/>
    <x v="2"/>
    <n v="2"/>
    <x v="2"/>
    <n v="5130"/>
    <s v="5k-10k"/>
    <n v="24907"/>
    <n v="1"/>
    <s v="Y"/>
    <x v="0"/>
    <n v="23"/>
    <x v="2"/>
    <n v="4"/>
    <n v="80"/>
    <n v="1"/>
    <n v="10"/>
    <n v="3"/>
    <n v="3"/>
    <n v="1"/>
    <n v="7"/>
    <d v="2026-07-06T00:00:00"/>
    <x v="10"/>
    <s v="2026"/>
    <x v="6"/>
    <n v="7"/>
    <x v="1246"/>
    <n v="5"/>
    <n v="2"/>
  </r>
  <r>
    <s v="RM130"/>
    <n v="49"/>
    <x v="3"/>
    <x v="1"/>
    <x v="0"/>
    <n v="470"/>
    <x v="0"/>
    <n v="20"/>
    <n v="4"/>
    <x v="1"/>
    <n v="1"/>
    <n v="170"/>
    <n v="3"/>
    <x v="1"/>
    <n v="96"/>
    <n v="3"/>
    <x v="1"/>
    <x v="4"/>
    <n v="1"/>
    <x v="2"/>
    <n v="6567"/>
    <s v="5k-10k"/>
    <n v="5549"/>
    <n v="1"/>
    <s v="Y"/>
    <x v="0"/>
    <n v="14"/>
    <x v="1"/>
    <n v="3"/>
    <n v="80"/>
    <n v="0"/>
    <n v="16"/>
    <n v="2"/>
    <n v="2"/>
    <n v="5"/>
    <n v="11"/>
    <d v="2026-07-07T00:00:00"/>
    <x v="8"/>
    <s v="2026"/>
    <x v="6"/>
    <n v="4"/>
    <x v="1247"/>
    <n v="1"/>
    <n v="1"/>
  </r>
  <r>
    <s v="RM202"/>
    <n v="49"/>
    <x v="3"/>
    <x v="1"/>
    <x v="2"/>
    <n v="1002"/>
    <x v="0"/>
    <n v="18"/>
    <n v="4"/>
    <x v="0"/>
    <n v="1"/>
    <n v="275"/>
    <n v="4"/>
    <x v="0"/>
    <n v="92"/>
    <n v="3"/>
    <x v="1"/>
    <x v="4"/>
    <n v="4"/>
    <x v="1"/>
    <n v="6804"/>
    <s v="5k-10k"/>
    <n v="23793"/>
    <n v="1"/>
    <s v="Y"/>
    <x v="1"/>
    <n v="15"/>
    <x v="1"/>
    <n v="1"/>
    <n v="80"/>
    <n v="2"/>
    <n v="7"/>
    <n v="0"/>
    <n v="3"/>
    <n v="1"/>
    <n v="7"/>
    <d v="2026-07-08T00:00:00"/>
    <x v="31"/>
    <s v="2026"/>
    <x v="6"/>
    <n v="0"/>
    <x v="1248"/>
    <n v="0"/>
    <n v="0"/>
  </r>
  <r>
    <s v="RM291"/>
    <n v="49"/>
    <x v="3"/>
    <x v="0"/>
    <x v="1"/>
    <n v="636"/>
    <x v="0"/>
    <n v="10"/>
    <n v="4"/>
    <x v="0"/>
    <n v="1"/>
    <n v="396"/>
    <n v="3"/>
    <x v="1"/>
    <n v="35"/>
    <n v="3"/>
    <x v="4"/>
    <x v="7"/>
    <n v="1"/>
    <x v="0"/>
    <n v="18665"/>
    <s v="15k+"/>
    <n v="25594"/>
    <n v="9"/>
    <s v="Y"/>
    <x v="1"/>
    <n v="11"/>
    <x v="1"/>
    <n v="4"/>
    <n v="80"/>
    <n v="0"/>
    <n v="22"/>
    <n v="4"/>
    <n v="3"/>
    <n v="1"/>
    <n v="2"/>
    <d v="2026-07-09T00:00:00"/>
    <x v="13"/>
    <s v="2026"/>
    <x v="6"/>
    <n v="7"/>
    <x v="1249"/>
    <n v="0"/>
    <n v="0"/>
  </r>
  <r>
    <s v="RM317"/>
    <n v="49"/>
    <x v="3"/>
    <x v="0"/>
    <x v="0"/>
    <n v="1091"/>
    <x v="0"/>
    <n v="1"/>
    <n v="2"/>
    <x v="3"/>
    <n v="1"/>
    <n v="431"/>
    <n v="3"/>
    <x v="1"/>
    <n v="90"/>
    <n v="2"/>
    <x v="3"/>
    <x v="6"/>
    <n v="3"/>
    <x v="0"/>
    <n v="13964"/>
    <s v="10k-15k"/>
    <n v="17810"/>
    <n v="7"/>
    <s v="Y"/>
    <x v="1"/>
    <n v="12"/>
    <x v="1"/>
    <n v="4"/>
    <n v="80"/>
    <n v="0"/>
    <n v="25"/>
    <n v="2"/>
    <n v="3"/>
    <n v="0"/>
    <n v="7"/>
    <d v="2026-07-10T00:00:00"/>
    <x v="21"/>
    <s v="2026"/>
    <x v="6"/>
    <n v="10"/>
    <x v="1250"/>
    <n v="4"/>
    <n v="0"/>
  </r>
  <r>
    <s v="RM376"/>
    <n v="49"/>
    <x v="3"/>
    <x v="1"/>
    <x v="0"/>
    <n v="1261"/>
    <x v="0"/>
    <n v="7"/>
    <n v="3"/>
    <x v="4"/>
    <n v="1"/>
    <n v="499"/>
    <n v="2"/>
    <x v="0"/>
    <n v="31"/>
    <n v="2"/>
    <x v="2"/>
    <x v="6"/>
    <n v="3"/>
    <x v="0"/>
    <n v="10965"/>
    <s v="10k-15k"/>
    <n v="12066"/>
    <n v="8"/>
    <s v="Y"/>
    <x v="0"/>
    <n v="24"/>
    <x v="2"/>
    <n v="3"/>
    <n v="80"/>
    <n v="0"/>
    <n v="26"/>
    <n v="2"/>
    <n v="3"/>
    <n v="0"/>
    <n v="0"/>
    <d v="2026-07-11T00:00:00"/>
    <x v="39"/>
    <s v="2026"/>
    <x v="6"/>
    <n v="20"/>
    <x v="1251"/>
    <n v="12"/>
    <n v="11"/>
  </r>
  <r>
    <s v="RM474"/>
    <n v="49"/>
    <x v="3"/>
    <x v="1"/>
    <x v="0"/>
    <n v="1245"/>
    <x v="0"/>
    <n v="18"/>
    <n v="4"/>
    <x v="0"/>
    <n v="1"/>
    <n v="638"/>
    <n v="4"/>
    <x v="0"/>
    <n v="58"/>
    <n v="2"/>
    <x v="4"/>
    <x v="7"/>
    <n v="3"/>
    <x v="1"/>
    <n v="19502"/>
    <s v="15k+"/>
    <n v="2125"/>
    <n v="1"/>
    <s v="Y"/>
    <x v="1"/>
    <n v="17"/>
    <x v="1"/>
    <n v="3"/>
    <n v="80"/>
    <n v="1"/>
    <n v="31"/>
    <n v="5"/>
    <n v="3"/>
    <n v="0"/>
    <n v="9"/>
    <d v="2026-07-12T00:00:00"/>
    <x v="0"/>
    <s v="2026"/>
    <x v="6"/>
    <n v="25"/>
    <x v="1252"/>
    <n v="5"/>
    <n v="5"/>
  </r>
  <r>
    <s v="RM608"/>
    <n v="49"/>
    <x v="3"/>
    <x v="0"/>
    <x v="0"/>
    <n v="1184"/>
    <x v="1"/>
    <n v="11"/>
    <n v="3"/>
    <x v="2"/>
    <n v="1"/>
    <n v="840"/>
    <n v="3"/>
    <x v="1"/>
    <n v="43"/>
    <n v="3"/>
    <x v="2"/>
    <x v="5"/>
    <n v="4"/>
    <x v="2"/>
    <n v="7654"/>
    <s v="5k-10k"/>
    <n v="5860"/>
    <n v="1"/>
    <s v="Y"/>
    <x v="0"/>
    <n v="18"/>
    <x v="1"/>
    <n v="1"/>
    <n v="80"/>
    <n v="2"/>
    <n v="9"/>
    <n v="3"/>
    <n v="4"/>
    <n v="7"/>
    <n v="7"/>
    <d v="2026-07-13T00:00:00"/>
    <x v="4"/>
    <s v="2026"/>
    <x v="6"/>
    <n v="2"/>
    <x v="1253"/>
    <n v="2"/>
    <n v="2"/>
  </r>
  <r>
    <s v="RM640"/>
    <n v="49"/>
    <x v="3"/>
    <x v="1"/>
    <x v="0"/>
    <n v="1418"/>
    <x v="0"/>
    <n v="1"/>
    <n v="3"/>
    <x v="3"/>
    <n v="1"/>
    <n v="887"/>
    <n v="3"/>
    <x v="1"/>
    <n v="36"/>
    <n v="3"/>
    <x v="0"/>
    <x v="2"/>
    <n v="1"/>
    <x v="2"/>
    <n v="3580"/>
    <s v="Upto 5k"/>
    <n v="10554"/>
    <n v="2"/>
    <s v="Y"/>
    <x v="0"/>
    <n v="16"/>
    <x v="1"/>
    <n v="2"/>
    <n v="80"/>
    <n v="1"/>
    <n v="7"/>
    <n v="2"/>
    <n v="3"/>
    <n v="0"/>
    <n v="2"/>
    <d v="2026-07-14T00:00:00"/>
    <x v="2"/>
    <s v="2026"/>
    <x v="6"/>
    <n v="10"/>
    <x v="1254"/>
    <n v="2"/>
    <n v="2"/>
  </r>
  <r>
    <s v="RM678"/>
    <n v="49"/>
    <x v="3"/>
    <x v="1"/>
    <x v="0"/>
    <n v="527"/>
    <x v="0"/>
    <n v="8"/>
    <n v="2"/>
    <x v="4"/>
    <n v="1"/>
    <n v="944"/>
    <n v="1"/>
    <x v="1"/>
    <n v="51"/>
    <n v="3"/>
    <x v="2"/>
    <x v="0"/>
    <n v="2"/>
    <x v="2"/>
    <n v="7403"/>
    <s v="5k-10k"/>
    <n v="22477"/>
    <n v="4"/>
    <s v="Y"/>
    <x v="0"/>
    <n v="11"/>
    <x v="1"/>
    <n v="3"/>
    <n v="80"/>
    <n v="1"/>
    <n v="29"/>
    <n v="3"/>
    <n v="2"/>
    <n v="1"/>
    <n v="7"/>
    <d v="2026-07-15T00:00:00"/>
    <x v="40"/>
    <s v="2026"/>
    <x v="6"/>
    <n v="9"/>
    <x v="1255"/>
    <n v="7"/>
    <n v="4"/>
  </r>
  <r>
    <s v="RM822"/>
    <n v="49"/>
    <x v="3"/>
    <x v="1"/>
    <x v="0"/>
    <n v="174"/>
    <x v="1"/>
    <n v="8"/>
    <n v="4"/>
    <x v="3"/>
    <n v="1"/>
    <n v="1138"/>
    <n v="4"/>
    <x v="0"/>
    <n v="56"/>
    <n v="2"/>
    <x v="3"/>
    <x v="5"/>
    <n v="2"/>
    <x v="2"/>
    <n v="13120"/>
    <s v="10k-15k"/>
    <n v="11879"/>
    <n v="6"/>
    <s v="Y"/>
    <x v="0"/>
    <n v="17"/>
    <x v="1"/>
    <n v="2"/>
    <n v="80"/>
    <n v="1"/>
    <n v="22"/>
    <n v="3"/>
    <n v="3"/>
    <n v="2"/>
    <n v="3"/>
    <d v="2026-07-16T00:00:00"/>
    <x v="39"/>
    <s v="2026"/>
    <x v="6"/>
    <n v="10"/>
    <x v="1256"/>
    <n v="10"/>
    <n v="5"/>
  </r>
  <r>
    <s v="RM900"/>
    <n v="49"/>
    <x v="3"/>
    <x v="1"/>
    <x v="0"/>
    <n v="1098"/>
    <x v="0"/>
    <n v="4"/>
    <n v="2"/>
    <x v="1"/>
    <n v="1"/>
    <n v="1256"/>
    <n v="1"/>
    <x v="0"/>
    <n v="85"/>
    <n v="2"/>
    <x v="4"/>
    <x v="8"/>
    <n v="3"/>
    <x v="2"/>
    <n v="18711"/>
    <s v="15k+"/>
    <n v="12124"/>
    <n v="2"/>
    <s v="Y"/>
    <x v="0"/>
    <n v="13"/>
    <x v="1"/>
    <n v="3"/>
    <n v="80"/>
    <n v="1"/>
    <n v="23"/>
    <n v="2"/>
    <n v="4"/>
    <n v="0"/>
    <n v="0"/>
    <d v="2026-07-17T00:00:00"/>
    <x v="4"/>
    <s v="2026"/>
    <x v="6"/>
    <n v="2"/>
    <x v="1257"/>
    <n v="2"/>
    <n v="0"/>
  </r>
  <r>
    <s v="RM1007"/>
    <n v="49"/>
    <x v="3"/>
    <x v="0"/>
    <x v="1"/>
    <n v="1475"/>
    <x v="0"/>
    <n v="28"/>
    <n v="2"/>
    <x v="0"/>
    <n v="1"/>
    <n v="1420"/>
    <n v="1"/>
    <x v="0"/>
    <n v="97"/>
    <n v="2"/>
    <x v="1"/>
    <x v="0"/>
    <n v="1"/>
    <x v="0"/>
    <n v="4284"/>
    <s v="Upto 5k"/>
    <n v="22710"/>
    <n v="3"/>
    <s v="Y"/>
    <x v="0"/>
    <n v="20"/>
    <x v="2"/>
    <n v="1"/>
    <n v="80"/>
    <n v="0"/>
    <n v="20"/>
    <n v="2"/>
    <n v="3"/>
    <n v="1"/>
    <n v="3"/>
    <d v="2026-07-18T00:00:00"/>
    <x v="10"/>
    <s v="2026"/>
    <x v="6"/>
    <n v="4"/>
    <x v="1258"/>
    <n v="4"/>
    <n v="4"/>
  </r>
  <r>
    <s v="RM1045"/>
    <n v="49"/>
    <x v="3"/>
    <x v="1"/>
    <x v="0"/>
    <n v="1495"/>
    <x v="0"/>
    <n v="5"/>
    <n v="4"/>
    <x v="3"/>
    <n v="1"/>
    <n v="1473"/>
    <n v="1"/>
    <x v="0"/>
    <n v="96"/>
    <n v="3"/>
    <x v="1"/>
    <x v="6"/>
    <n v="3"/>
    <x v="2"/>
    <n v="6651"/>
    <s v="5k-10k"/>
    <n v="21534"/>
    <n v="2"/>
    <s v="Y"/>
    <x v="0"/>
    <n v="14"/>
    <x v="1"/>
    <n v="2"/>
    <n v="80"/>
    <n v="1"/>
    <n v="20"/>
    <n v="0"/>
    <n v="2"/>
    <n v="1"/>
    <n v="2"/>
    <d v="2026-07-19T00:00:00"/>
    <x v="3"/>
    <s v="2026"/>
    <x v="6"/>
    <n v="11"/>
    <x v="1259"/>
    <n v="1"/>
    <n v="1"/>
  </r>
  <r>
    <s v="RM1055"/>
    <n v="49"/>
    <x v="3"/>
    <x v="1"/>
    <x v="0"/>
    <n v="1490"/>
    <x v="0"/>
    <n v="7"/>
    <n v="4"/>
    <x v="0"/>
    <n v="1"/>
    <n v="1484"/>
    <n v="3"/>
    <x v="0"/>
    <n v="35"/>
    <n v="3"/>
    <x v="2"/>
    <x v="6"/>
    <n v="2"/>
    <x v="1"/>
    <n v="10466"/>
    <s v="10k-15k"/>
    <n v="20948"/>
    <n v="3"/>
    <s v="Y"/>
    <x v="0"/>
    <n v="14"/>
    <x v="1"/>
    <n v="2"/>
    <n v="80"/>
    <n v="2"/>
    <n v="29"/>
    <n v="3"/>
    <n v="3"/>
    <n v="0"/>
    <n v="7"/>
    <d v="2026-07-20T00:00:00"/>
    <x v="29"/>
    <s v="2026"/>
    <x v="6"/>
    <n v="9"/>
    <x v="1260"/>
    <n v="9"/>
    <n v="2"/>
  </r>
  <r>
    <s v="RM1072"/>
    <n v="49"/>
    <x v="3"/>
    <x v="1"/>
    <x v="0"/>
    <n v="271"/>
    <x v="0"/>
    <n v="3"/>
    <n v="2"/>
    <x v="1"/>
    <n v="1"/>
    <n v="1509"/>
    <n v="3"/>
    <x v="1"/>
    <n v="43"/>
    <n v="2"/>
    <x v="1"/>
    <x v="0"/>
    <n v="1"/>
    <x v="2"/>
    <n v="4789"/>
    <s v="Upto 5k"/>
    <n v="23070"/>
    <n v="4"/>
    <s v="Y"/>
    <x v="0"/>
    <n v="25"/>
    <x v="2"/>
    <n v="1"/>
    <n v="80"/>
    <n v="1"/>
    <n v="10"/>
    <n v="3"/>
    <n v="3"/>
    <n v="1"/>
    <n v="2"/>
    <d v="2026-07-21T00:00:00"/>
    <x v="14"/>
    <s v="2026"/>
    <x v="6"/>
    <n v="20"/>
    <x v="1221"/>
    <n v="15"/>
    <n v="0"/>
  </r>
  <r>
    <s v="RM1148"/>
    <n v="49"/>
    <x v="3"/>
    <x v="1"/>
    <x v="0"/>
    <n v="722"/>
    <x v="0"/>
    <n v="25"/>
    <n v="4"/>
    <x v="0"/>
    <n v="1"/>
    <n v="1617"/>
    <n v="3"/>
    <x v="1"/>
    <n v="84"/>
    <n v="3"/>
    <x v="0"/>
    <x v="0"/>
    <n v="1"/>
    <x v="2"/>
    <n v="3211"/>
    <s v="Upto 5k"/>
    <n v="22102"/>
    <n v="1"/>
    <s v="Y"/>
    <x v="0"/>
    <n v="14"/>
    <x v="1"/>
    <n v="4"/>
    <n v="80"/>
    <n v="1"/>
    <n v="10"/>
    <n v="3"/>
    <n v="2"/>
    <n v="1"/>
    <n v="4"/>
    <d v="2026-07-22T00:00:00"/>
    <x v="13"/>
    <s v="2026"/>
    <x v="6"/>
    <n v="11"/>
    <x v="1261"/>
    <n v="10"/>
    <n v="5"/>
  </r>
  <r>
    <s v="RM1177"/>
    <n v="49"/>
    <x v="3"/>
    <x v="1"/>
    <x v="0"/>
    <n v="301"/>
    <x v="0"/>
    <n v="22"/>
    <n v="4"/>
    <x v="4"/>
    <n v="1"/>
    <n v="1655"/>
    <n v="1"/>
    <x v="1"/>
    <n v="72"/>
    <n v="3"/>
    <x v="3"/>
    <x v="7"/>
    <n v="2"/>
    <x v="2"/>
    <n v="16413"/>
    <s v="15k+"/>
    <n v="3498"/>
    <n v="3"/>
    <s v="Y"/>
    <x v="0"/>
    <n v="16"/>
    <x v="1"/>
    <n v="2"/>
    <n v="80"/>
    <n v="2"/>
    <n v="27"/>
    <n v="2"/>
    <n v="3"/>
    <n v="1"/>
    <n v="2"/>
    <d v="2026-07-23T00:00:00"/>
    <x v="10"/>
    <s v="2026"/>
    <x v="6"/>
    <n v="1"/>
    <x v="1262"/>
    <n v="1"/>
    <n v="1"/>
  </r>
  <r>
    <s v="RM1182"/>
    <n v="49"/>
    <x v="3"/>
    <x v="0"/>
    <x v="0"/>
    <n v="465"/>
    <x v="0"/>
    <n v="6"/>
    <n v="1"/>
    <x v="0"/>
    <n v="1"/>
    <n v="1661"/>
    <n v="3"/>
    <x v="1"/>
    <n v="41"/>
    <n v="2"/>
    <x v="3"/>
    <x v="6"/>
    <n v="3"/>
    <x v="2"/>
    <n v="13966"/>
    <s v="10k-15k"/>
    <n v="11652"/>
    <n v="2"/>
    <s v="Y"/>
    <x v="1"/>
    <n v="19"/>
    <x v="1"/>
    <n v="2"/>
    <n v="80"/>
    <n v="1"/>
    <n v="30"/>
    <n v="3"/>
    <n v="3"/>
    <n v="2"/>
    <n v="12"/>
    <d v="2026-07-24T00:00:00"/>
    <x v="38"/>
    <s v="2026"/>
    <x v="6"/>
    <n v="0"/>
    <x v="1263"/>
    <n v="0"/>
    <n v="0"/>
  </r>
  <r>
    <s v="RM1193"/>
    <n v="49"/>
    <x v="3"/>
    <x v="0"/>
    <x v="0"/>
    <n v="464"/>
    <x v="2"/>
    <n v="16"/>
    <n v="3"/>
    <x v="1"/>
    <n v="1"/>
    <n v="1674"/>
    <n v="4"/>
    <x v="1"/>
    <n v="74"/>
    <n v="3"/>
    <x v="0"/>
    <x v="0"/>
    <n v="1"/>
    <x v="1"/>
    <n v="2587"/>
    <s v="Upto 5k"/>
    <n v="24941"/>
    <n v="4"/>
    <s v="Y"/>
    <x v="1"/>
    <n v="16"/>
    <x v="1"/>
    <n v="2"/>
    <n v="80"/>
    <n v="1"/>
    <n v="17"/>
    <n v="2"/>
    <n v="2"/>
    <n v="2"/>
    <n v="2"/>
    <d v="2026-07-25T00:00:00"/>
    <x v="29"/>
    <s v="2026"/>
    <x v="6"/>
    <n v="38"/>
    <x v="1026"/>
    <n v="5"/>
    <n v="3"/>
  </r>
  <r>
    <s v="RM1196"/>
    <n v="49"/>
    <x v="3"/>
    <x v="1"/>
    <x v="0"/>
    <n v="809"/>
    <x v="0"/>
    <n v="1"/>
    <n v="3"/>
    <x v="0"/>
    <n v="1"/>
    <n v="1677"/>
    <n v="3"/>
    <x v="0"/>
    <n v="36"/>
    <n v="3"/>
    <x v="3"/>
    <x v="8"/>
    <n v="3"/>
    <x v="0"/>
    <n v="15379"/>
    <s v="15k+"/>
    <n v="22384"/>
    <n v="4"/>
    <s v="Y"/>
    <x v="0"/>
    <n v="14"/>
    <x v="1"/>
    <n v="1"/>
    <n v="80"/>
    <n v="0"/>
    <n v="23"/>
    <n v="2"/>
    <n v="3"/>
    <n v="0"/>
    <n v="0"/>
    <d v="2026-07-26T00:00:00"/>
    <x v="36"/>
    <s v="2026"/>
    <x v="6"/>
    <n v="7"/>
    <x v="1264"/>
    <n v="7"/>
    <n v="3"/>
  </r>
  <r>
    <s v="RM1255"/>
    <n v="49"/>
    <x v="3"/>
    <x v="1"/>
    <x v="0"/>
    <n v="1313"/>
    <x v="1"/>
    <n v="11"/>
    <n v="4"/>
    <x v="2"/>
    <n v="1"/>
    <n v="1757"/>
    <n v="4"/>
    <x v="1"/>
    <n v="80"/>
    <n v="3"/>
    <x v="1"/>
    <x v="5"/>
    <n v="4"/>
    <x v="0"/>
    <n v="4507"/>
    <s v="Upto 5k"/>
    <n v="8191"/>
    <n v="3"/>
    <s v="Y"/>
    <x v="0"/>
    <n v="12"/>
    <x v="1"/>
    <n v="3"/>
    <n v="80"/>
    <n v="0"/>
    <n v="8"/>
    <n v="1"/>
    <n v="4"/>
    <n v="0"/>
    <n v="4"/>
    <d v="2026-07-27T00:00:00"/>
    <x v="37"/>
    <s v="2026"/>
    <x v="6"/>
    <n v="12"/>
    <x v="1265"/>
    <n v="10"/>
    <n v="2"/>
  </r>
  <r>
    <s v="RM1378"/>
    <n v="49"/>
    <x v="3"/>
    <x v="1"/>
    <x v="1"/>
    <n v="1064"/>
    <x v="0"/>
    <n v="2"/>
    <n v="1"/>
    <x v="0"/>
    <n v="1"/>
    <n v="1941"/>
    <n v="2"/>
    <x v="0"/>
    <n v="42"/>
    <n v="3"/>
    <x v="4"/>
    <x v="7"/>
    <n v="4"/>
    <x v="2"/>
    <n v="19161"/>
    <s v="15k+"/>
    <n v="13738"/>
    <n v="3"/>
    <s v="Y"/>
    <x v="0"/>
    <n v="15"/>
    <x v="1"/>
    <n v="4"/>
    <n v="80"/>
    <n v="0"/>
    <n v="28"/>
    <n v="3"/>
    <n v="3"/>
    <n v="4"/>
    <n v="3"/>
    <d v="2026-07-28T00:00:00"/>
    <x v="25"/>
    <s v="2026"/>
    <x v="6"/>
    <n v="0"/>
    <x v="1266"/>
    <n v="0"/>
    <n v="0"/>
  </r>
  <r>
    <s v="RM1469"/>
    <n v="49"/>
    <x v="3"/>
    <x v="1"/>
    <x v="1"/>
    <n v="1023"/>
    <x v="1"/>
    <n v="2"/>
    <n v="3"/>
    <x v="1"/>
    <n v="1"/>
    <n v="2065"/>
    <n v="4"/>
    <x v="0"/>
    <n v="63"/>
    <n v="2"/>
    <x v="1"/>
    <x v="5"/>
    <n v="2"/>
    <x v="2"/>
    <n v="5390"/>
    <s v="5k-10k"/>
    <n v="13243"/>
    <n v="2"/>
    <s v="Y"/>
    <x v="0"/>
    <n v="14"/>
    <x v="1"/>
    <n v="4"/>
    <n v="80"/>
    <n v="0"/>
    <n v="17"/>
    <n v="3"/>
    <n v="2"/>
    <n v="0"/>
    <n v="8"/>
    <d v="2026-07-29T00:00:00"/>
    <x v="35"/>
    <s v="2026"/>
    <x v="6"/>
    <n v="32"/>
    <x v="1267"/>
    <n v="8"/>
    <n v="4"/>
  </r>
  <r>
    <s v="RM1469"/>
    <n v="49"/>
    <x v="3"/>
    <x v="1"/>
    <x v="1"/>
    <n v="1023"/>
    <x v="1"/>
    <n v="2"/>
    <n v="3"/>
    <x v="1"/>
    <n v="1"/>
    <n v="2065"/>
    <n v="4"/>
    <x v="0"/>
    <n v="63"/>
    <n v="2"/>
    <x v="1"/>
    <x v="5"/>
    <n v="2"/>
    <x v="2"/>
    <n v="5390"/>
    <s v="5k-10k"/>
    <n v="13243"/>
    <n v="2"/>
    <s v="Y"/>
    <x v="0"/>
    <n v="14"/>
    <x v="1"/>
    <n v="4"/>
    <n v="80"/>
    <n v="0"/>
    <n v="17"/>
    <n v="3"/>
    <n v="2"/>
    <n v="0"/>
    <n v="8"/>
    <d v="2026-07-30T00:00:00"/>
    <x v="8"/>
    <s v="2026"/>
    <x v="6"/>
    <n v="6"/>
    <x v="1268"/>
    <n v="2"/>
    <n v="2"/>
  </r>
  <r>
    <s v="RM037"/>
    <n v="50"/>
    <x v="3"/>
    <x v="0"/>
    <x v="0"/>
    <n v="869"/>
    <x v="1"/>
    <n v="3"/>
    <n v="2"/>
    <x v="2"/>
    <n v="1"/>
    <n v="47"/>
    <n v="1"/>
    <x v="0"/>
    <n v="86"/>
    <n v="2"/>
    <x v="0"/>
    <x v="1"/>
    <n v="3"/>
    <x v="2"/>
    <n v="2683"/>
    <s v="Upto 5k"/>
    <n v="3810"/>
    <n v="1"/>
    <s v="Y"/>
    <x v="1"/>
    <n v="14"/>
    <x v="1"/>
    <n v="3"/>
    <n v="80"/>
    <n v="0"/>
    <n v="3"/>
    <n v="2"/>
    <n v="3"/>
    <n v="0"/>
    <n v="2"/>
    <d v="2026-07-31T00:00:00"/>
    <x v="25"/>
    <s v="2026"/>
    <x v="6"/>
    <n v="1"/>
    <x v="1269"/>
    <n v="0"/>
    <n v="0"/>
  </r>
  <r>
    <s v="RM063"/>
    <n v="50"/>
    <x v="3"/>
    <x v="0"/>
    <x v="0"/>
    <n v="989"/>
    <x v="2"/>
    <n v="7"/>
    <n v="2"/>
    <x v="1"/>
    <n v="1"/>
    <n v="80"/>
    <n v="2"/>
    <x v="1"/>
    <n v="43"/>
    <n v="2"/>
    <x v="4"/>
    <x v="7"/>
    <n v="3"/>
    <x v="1"/>
    <n v="18740"/>
    <s v="15k+"/>
    <n v="16701"/>
    <n v="5"/>
    <s v="Y"/>
    <x v="1"/>
    <n v="12"/>
    <x v="1"/>
    <n v="4"/>
    <n v="80"/>
    <n v="1"/>
    <n v="29"/>
    <n v="2"/>
    <n v="2"/>
    <n v="13"/>
    <n v="8"/>
    <d v="2026-08-01T00:00:00"/>
    <x v="17"/>
    <s v="2026"/>
    <x v="7"/>
    <n v="11"/>
    <x v="1270"/>
    <n v="2"/>
    <n v="2"/>
  </r>
  <r>
    <s v="RM107"/>
    <n v="50"/>
    <x v="3"/>
    <x v="0"/>
    <x v="1"/>
    <n v="1115"/>
    <x v="2"/>
    <n v="1"/>
    <n v="3"/>
    <x v="0"/>
    <n v="1"/>
    <n v="141"/>
    <n v="1"/>
    <x v="1"/>
    <n v="73"/>
    <n v="3"/>
    <x v="4"/>
    <x v="7"/>
    <n v="2"/>
    <x v="2"/>
    <n v="18172"/>
    <s v="15k+"/>
    <n v="9755"/>
    <n v="3"/>
    <s v="Y"/>
    <x v="1"/>
    <n v="19"/>
    <x v="1"/>
    <n v="1"/>
    <n v="80"/>
    <n v="0"/>
    <n v="28"/>
    <n v="1"/>
    <n v="2"/>
    <n v="0"/>
    <n v="7"/>
    <d v="2026-08-02T00:00:00"/>
    <x v="36"/>
    <s v="2026"/>
    <x v="7"/>
    <n v="20"/>
    <x v="1271"/>
    <n v="8"/>
    <n v="7"/>
  </r>
  <r>
    <s v="RM132"/>
    <n v="50"/>
    <x v="3"/>
    <x v="1"/>
    <x v="1"/>
    <n v="809"/>
    <x v="1"/>
    <n v="12"/>
    <n v="3"/>
    <x v="2"/>
    <n v="1"/>
    <n v="174"/>
    <n v="3"/>
    <x v="1"/>
    <n v="77"/>
    <n v="3"/>
    <x v="2"/>
    <x v="5"/>
    <n v="4"/>
    <x v="0"/>
    <n v="9208"/>
    <s v="5k-10k"/>
    <n v="6645"/>
    <n v="4"/>
    <s v="Y"/>
    <x v="0"/>
    <n v="11"/>
    <x v="1"/>
    <n v="4"/>
    <n v="80"/>
    <n v="0"/>
    <n v="16"/>
    <n v="3"/>
    <n v="3"/>
    <n v="2"/>
    <n v="1"/>
    <d v="2026-08-03T00:00:00"/>
    <x v="36"/>
    <s v="2026"/>
    <x v="7"/>
    <n v="8"/>
    <x v="1272"/>
    <n v="7"/>
    <n v="4"/>
  </r>
  <r>
    <s v="RM166"/>
    <n v="50"/>
    <x v="3"/>
    <x v="1"/>
    <x v="0"/>
    <n v="1452"/>
    <x v="0"/>
    <n v="11"/>
    <n v="3"/>
    <x v="0"/>
    <n v="1"/>
    <n v="226"/>
    <n v="3"/>
    <x v="1"/>
    <n v="53"/>
    <n v="3"/>
    <x v="4"/>
    <x v="8"/>
    <n v="2"/>
    <x v="0"/>
    <n v="19926"/>
    <s v="15k+"/>
    <n v="17053"/>
    <n v="3"/>
    <s v="Y"/>
    <x v="0"/>
    <n v="15"/>
    <x v="1"/>
    <n v="2"/>
    <n v="80"/>
    <n v="0"/>
    <n v="21"/>
    <n v="5"/>
    <n v="3"/>
    <n v="4"/>
    <n v="4"/>
    <d v="2026-08-04T00:00:00"/>
    <x v="22"/>
    <s v="2026"/>
    <x v="7"/>
    <n v="23"/>
    <x v="1273"/>
    <n v="16"/>
    <n v="3"/>
  </r>
  <r>
    <s v="RM184"/>
    <n v="50"/>
    <x v="3"/>
    <x v="1"/>
    <x v="0"/>
    <n v="328"/>
    <x v="0"/>
    <n v="1"/>
    <n v="3"/>
    <x v="1"/>
    <n v="1"/>
    <n v="249"/>
    <n v="3"/>
    <x v="0"/>
    <n v="86"/>
    <n v="2"/>
    <x v="0"/>
    <x v="0"/>
    <n v="3"/>
    <x v="2"/>
    <n v="3690"/>
    <s v="Upto 5k"/>
    <n v="3425"/>
    <n v="2"/>
    <s v="Y"/>
    <x v="0"/>
    <n v="15"/>
    <x v="1"/>
    <n v="4"/>
    <n v="80"/>
    <n v="1"/>
    <n v="5"/>
    <n v="2"/>
    <n v="2"/>
    <n v="0"/>
    <n v="2"/>
    <d v="2026-08-05T00:00:00"/>
    <x v="5"/>
    <s v="2026"/>
    <x v="7"/>
    <n v="3"/>
    <x v="1274"/>
    <n v="2"/>
    <n v="1"/>
  </r>
  <r>
    <s v="RM234"/>
    <n v="50"/>
    <x v="3"/>
    <x v="1"/>
    <x v="0"/>
    <n v="854"/>
    <x v="1"/>
    <n v="1"/>
    <n v="4"/>
    <x v="1"/>
    <n v="1"/>
    <n v="323"/>
    <n v="4"/>
    <x v="1"/>
    <n v="68"/>
    <n v="3"/>
    <x v="4"/>
    <x v="8"/>
    <n v="4"/>
    <x v="1"/>
    <n v="19517"/>
    <s v="15k+"/>
    <n v="24118"/>
    <n v="3"/>
    <s v="Y"/>
    <x v="0"/>
    <n v="11"/>
    <x v="1"/>
    <n v="3"/>
    <n v="80"/>
    <n v="1"/>
    <n v="32"/>
    <n v="3"/>
    <n v="2"/>
    <n v="0"/>
    <n v="6"/>
    <d v="2026-08-06T00:00:00"/>
    <x v="2"/>
    <s v="2026"/>
    <x v="7"/>
    <n v="11"/>
    <x v="1275"/>
    <n v="11"/>
    <n v="6"/>
  </r>
  <r>
    <s v="RM280"/>
    <n v="50"/>
    <x v="3"/>
    <x v="1"/>
    <x v="0"/>
    <n v="797"/>
    <x v="0"/>
    <n v="4"/>
    <n v="1"/>
    <x v="0"/>
    <n v="1"/>
    <n v="385"/>
    <n v="1"/>
    <x v="0"/>
    <n v="96"/>
    <n v="3"/>
    <x v="4"/>
    <x v="7"/>
    <n v="2"/>
    <x v="1"/>
    <n v="19144"/>
    <s v="15k+"/>
    <n v="15815"/>
    <n v="3"/>
    <s v="Y"/>
    <x v="0"/>
    <n v="14"/>
    <x v="1"/>
    <n v="1"/>
    <n v="80"/>
    <n v="2"/>
    <n v="28"/>
    <n v="4"/>
    <n v="2"/>
    <n v="1"/>
    <n v="6"/>
    <d v="2026-08-07T00:00:00"/>
    <x v="5"/>
    <s v="2026"/>
    <x v="7"/>
    <n v="18"/>
    <x v="1276"/>
    <n v="8"/>
    <n v="0"/>
  </r>
  <r>
    <s v="RM368"/>
    <n v="50"/>
    <x v="3"/>
    <x v="1"/>
    <x v="0"/>
    <n v="1046"/>
    <x v="0"/>
    <n v="10"/>
    <n v="3"/>
    <x v="3"/>
    <n v="1"/>
    <n v="491"/>
    <n v="4"/>
    <x v="0"/>
    <n v="100"/>
    <n v="2"/>
    <x v="2"/>
    <x v="6"/>
    <n v="4"/>
    <x v="0"/>
    <n v="10496"/>
    <s v="10k-15k"/>
    <n v="2755"/>
    <n v="6"/>
    <s v="Y"/>
    <x v="0"/>
    <n v="15"/>
    <x v="1"/>
    <n v="4"/>
    <n v="80"/>
    <n v="0"/>
    <n v="20"/>
    <n v="2"/>
    <n v="3"/>
    <n v="1"/>
    <n v="3"/>
    <d v="2026-08-08T00:00:00"/>
    <x v="3"/>
    <s v="2026"/>
    <x v="7"/>
    <n v="11"/>
    <x v="1277"/>
    <n v="3"/>
    <n v="3"/>
  </r>
  <r>
    <s v="RM426"/>
    <n v="50"/>
    <x v="3"/>
    <x v="1"/>
    <x v="0"/>
    <n v="1099"/>
    <x v="0"/>
    <n v="29"/>
    <n v="4"/>
    <x v="0"/>
    <n v="1"/>
    <n v="569"/>
    <n v="2"/>
    <x v="0"/>
    <n v="88"/>
    <n v="2"/>
    <x v="3"/>
    <x v="8"/>
    <n v="3"/>
    <x v="2"/>
    <n v="17046"/>
    <s v="15k+"/>
    <n v="9314"/>
    <n v="0"/>
    <s v="Y"/>
    <x v="0"/>
    <n v="15"/>
    <x v="1"/>
    <n v="2"/>
    <n v="80"/>
    <n v="1"/>
    <n v="28"/>
    <n v="2"/>
    <n v="3"/>
    <n v="15"/>
    <n v="7"/>
    <d v="2026-08-09T00:00:00"/>
    <x v="40"/>
    <s v="2026"/>
    <x v="7"/>
    <n v="3"/>
    <x v="1176"/>
    <n v="1"/>
    <n v="0"/>
  </r>
  <r>
    <s v="RM478"/>
    <n v="50"/>
    <x v="3"/>
    <x v="1"/>
    <x v="1"/>
    <n v="1246"/>
    <x v="3"/>
    <n v="3"/>
    <n v="3"/>
    <x v="1"/>
    <n v="1"/>
    <n v="644"/>
    <n v="1"/>
    <x v="0"/>
    <n v="99"/>
    <n v="3"/>
    <x v="4"/>
    <x v="8"/>
    <n v="2"/>
    <x v="2"/>
    <n v="18200"/>
    <s v="15k+"/>
    <n v="7999"/>
    <n v="1"/>
    <s v="Y"/>
    <x v="0"/>
    <n v="11"/>
    <x v="1"/>
    <n v="3"/>
    <n v="80"/>
    <n v="1"/>
    <n v="32"/>
    <n v="2"/>
    <n v="3"/>
    <n v="10"/>
    <n v="7"/>
    <d v="2026-08-10T00:00:00"/>
    <x v="6"/>
    <s v="2026"/>
    <x v="7"/>
    <n v="2"/>
    <x v="1278"/>
    <n v="2"/>
    <n v="0"/>
  </r>
  <r>
    <s v="RM524"/>
    <n v="50"/>
    <x v="3"/>
    <x v="1"/>
    <x v="0"/>
    <n v="1207"/>
    <x v="0"/>
    <n v="28"/>
    <n v="1"/>
    <x v="1"/>
    <n v="1"/>
    <n v="716"/>
    <n v="4"/>
    <x v="0"/>
    <n v="74"/>
    <n v="4"/>
    <x v="0"/>
    <x v="0"/>
    <n v="3"/>
    <x v="2"/>
    <n v="3221"/>
    <s v="Upto 5k"/>
    <n v="3297"/>
    <n v="1"/>
    <s v="Y"/>
    <x v="1"/>
    <n v="11"/>
    <x v="1"/>
    <n v="3"/>
    <n v="80"/>
    <n v="3"/>
    <n v="20"/>
    <n v="3"/>
    <n v="3"/>
    <n v="3"/>
    <n v="8"/>
    <d v="2026-08-11T00:00:00"/>
    <x v="29"/>
    <s v="2026"/>
    <x v="7"/>
    <n v="26"/>
    <x v="1279"/>
    <n v="7"/>
    <n v="7"/>
  </r>
  <r>
    <s v="RM529"/>
    <n v="50"/>
    <x v="3"/>
    <x v="0"/>
    <x v="1"/>
    <n v="562"/>
    <x v="1"/>
    <n v="8"/>
    <n v="2"/>
    <x v="3"/>
    <n v="1"/>
    <n v="723"/>
    <n v="2"/>
    <x v="0"/>
    <n v="50"/>
    <n v="3"/>
    <x v="1"/>
    <x v="5"/>
    <n v="3"/>
    <x v="2"/>
    <n v="6796"/>
    <s v="5k-10k"/>
    <n v="23452"/>
    <n v="3"/>
    <s v="Y"/>
    <x v="1"/>
    <n v="14"/>
    <x v="1"/>
    <n v="1"/>
    <n v="80"/>
    <n v="1"/>
    <n v="18"/>
    <n v="4"/>
    <n v="3"/>
    <n v="1"/>
    <n v="3"/>
    <d v="2026-08-12T00:00:00"/>
    <x v="39"/>
    <s v="2026"/>
    <x v="7"/>
    <n v="2"/>
    <x v="1280"/>
    <n v="0"/>
    <n v="0"/>
  </r>
  <r>
    <s v="RM540"/>
    <n v="50"/>
    <x v="3"/>
    <x v="1"/>
    <x v="0"/>
    <n v="316"/>
    <x v="1"/>
    <n v="8"/>
    <n v="4"/>
    <x v="2"/>
    <n v="1"/>
    <n v="738"/>
    <n v="4"/>
    <x v="0"/>
    <n v="54"/>
    <n v="3"/>
    <x v="0"/>
    <x v="1"/>
    <n v="2"/>
    <x v="2"/>
    <n v="3875"/>
    <s v="Upto 5k"/>
    <n v="9983"/>
    <n v="7"/>
    <s v="Y"/>
    <x v="0"/>
    <n v="15"/>
    <x v="1"/>
    <n v="4"/>
    <n v="80"/>
    <n v="1"/>
    <n v="4"/>
    <n v="2"/>
    <n v="3"/>
    <n v="2"/>
    <n v="2"/>
    <d v="2026-08-13T00:00:00"/>
    <x v="2"/>
    <s v="2026"/>
    <x v="7"/>
    <n v="2"/>
    <x v="1281"/>
    <n v="0"/>
    <n v="0"/>
  </r>
  <r>
    <s v="RM589"/>
    <n v="50"/>
    <x v="3"/>
    <x v="1"/>
    <x v="0"/>
    <n v="691"/>
    <x v="0"/>
    <n v="2"/>
    <n v="3"/>
    <x v="1"/>
    <n v="1"/>
    <n v="815"/>
    <n v="3"/>
    <x v="0"/>
    <n v="64"/>
    <n v="3"/>
    <x v="3"/>
    <x v="7"/>
    <n v="3"/>
    <x v="2"/>
    <n v="17639"/>
    <s v="15k+"/>
    <n v="6881"/>
    <n v="5"/>
    <s v="Y"/>
    <x v="0"/>
    <n v="16"/>
    <x v="1"/>
    <n v="4"/>
    <n v="80"/>
    <n v="0"/>
    <n v="30"/>
    <n v="3"/>
    <n v="3"/>
    <n v="0"/>
    <n v="3"/>
    <d v="2026-08-14T00:00:00"/>
    <x v="21"/>
    <s v="2026"/>
    <x v="7"/>
    <n v="3"/>
    <x v="1282"/>
    <n v="2"/>
    <n v="1"/>
  </r>
  <r>
    <s v="RM654"/>
    <n v="50"/>
    <x v="3"/>
    <x v="1"/>
    <x v="2"/>
    <n v="881"/>
    <x v="0"/>
    <n v="2"/>
    <n v="4"/>
    <x v="0"/>
    <n v="1"/>
    <n v="905"/>
    <n v="1"/>
    <x v="0"/>
    <n v="98"/>
    <n v="3"/>
    <x v="3"/>
    <x v="8"/>
    <n v="1"/>
    <x v="1"/>
    <n v="17924"/>
    <s v="15k+"/>
    <n v="4544"/>
    <n v="1"/>
    <s v="Y"/>
    <x v="0"/>
    <n v="11"/>
    <x v="1"/>
    <n v="4"/>
    <n v="80"/>
    <n v="1"/>
    <n v="31"/>
    <n v="3"/>
    <n v="3"/>
    <n v="14"/>
    <n v="7"/>
    <d v="2026-08-15T00:00:00"/>
    <x v="15"/>
    <s v="2026"/>
    <x v="7"/>
    <n v="6"/>
    <x v="1283"/>
    <n v="0"/>
    <n v="0"/>
  </r>
  <r>
    <s v="RM715"/>
    <n v="50"/>
    <x v="3"/>
    <x v="1"/>
    <x v="0"/>
    <n v="1126"/>
    <x v="0"/>
    <n v="1"/>
    <n v="2"/>
    <x v="1"/>
    <n v="1"/>
    <n v="997"/>
    <n v="4"/>
    <x v="0"/>
    <n v="66"/>
    <n v="3"/>
    <x v="3"/>
    <x v="7"/>
    <n v="4"/>
    <x v="1"/>
    <n v="17399"/>
    <s v="15k+"/>
    <n v="6615"/>
    <n v="9"/>
    <s v="Y"/>
    <x v="0"/>
    <n v="22"/>
    <x v="2"/>
    <n v="3"/>
    <n v="80"/>
    <n v="1"/>
    <n v="32"/>
    <n v="1"/>
    <n v="2"/>
    <n v="1"/>
    <n v="3"/>
    <d v="2026-08-16T00:00:00"/>
    <x v="9"/>
    <s v="2026"/>
    <x v="7"/>
    <n v="23"/>
    <x v="172"/>
    <n v="0"/>
    <n v="0"/>
  </r>
  <r>
    <s v="RM722"/>
    <n v="50"/>
    <x v="3"/>
    <x v="1"/>
    <x v="0"/>
    <n v="939"/>
    <x v="0"/>
    <n v="24"/>
    <n v="3"/>
    <x v="0"/>
    <n v="1"/>
    <n v="1005"/>
    <n v="4"/>
    <x v="0"/>
    <n v="95"/>
    <n v="3"/>
    <x v="3"/>
    <x v="4"/>
    <n v="3"/>
    <x v="2"/>
    <n v="13973"/>
    <s v="10k-15k"/>
    <n v="4161"/>
    <n v="3"/>
    <s v="Y"/>
    <x v="1"/>
    <n v="18"/>
    <x v="1"/>
    <n v="4"/>
    <n v="80"/>
    <n v="1"/>
    <n v="22"/>
    <n v="2"/>
    <n v="3"/>
    <n v="1"/>
    <n v="5"/>
    <d v="2026-08-17T00:00:00"/>
    <x v="17"/>
    <s v="2026"/>
    <x v="7"/>
    <n v="14"/>
    <x v="1284"/>
    <n v="0"/>
    <n v="0"/>
  </r>
  <r>
    <s v="RM743"/>
    <n v="50"/>
    <x v="3"/>
    <x v="1"/>
    <x v="0"/>
    <n v="804"/>
    <x v="0"/>
    <n v="9"/>
    <n v="3"/>
    <x v="0"/>
    <n v="1"/>
    <n v="1030"/>
    <n v="1"/>
    <x v="0"/>
    <n v="64"/>
    <n v="3"/>
    <x v="0"/>
    <x v="0"/>
    <n v="4"/>
    <x v="2"/>
    <n v="2380"/>
    <s v="Upto 5k"/>
    <n v="20165"/>
    <n v="4"/>
    <s v="Y"/>
    <x v="0"/>
    <n v="18"/>
    <x v="1"/>
    <n v="2"/>
    <n v="80"/>
    <n v="0"/>
    <n v="8"/>
    <n v="5"/>
    <n v="3"/>
    <n v="0"/>
    <n v="0"/>
    <d v="2026-08-18T00:00:00"/>
    <x v="26"/>
    <s v="2026"/>
    <x v="7"/>
    <n v="1"/>
    <x v="1285"/>
    <n v="1"/>
    <n v="0"/>
  </r>
  <r>
    <s v="RM752"/>
    <n v="50"/>
    <x v="3"/>
    <x v="1"/>
    <x v="2"/>
    <n v="145"/>
    <x v="1"/>
    <n v="1"/>
    <n v="3"/>
    <x v="0"/>
    <n v="1"/>
    <n v="1040"/>
    <n v="4"/>
    <x v="1"/>
    <n v="95"/>
    <n v="3"/>
    <x v="1"/>
    <x v="5"/>
    <n v="3"/>
    <x v="2"/>
    <n v="6347"/>
    <s v="5k-10k"/>
    <n v="24920"/>
    <n v="0"/>
    <s v="Y"/>
    <x v="0"/>
    <n v="12"/>
    <x v="1"/>
    <n v="1"/>
    <n v="80"/>
    <n v="1"/>
    <n v="19"/>
    <n v="3"/>
    <n v="3"/>
    <n v="0"/>
    <n v="13"/>
    <d v="2026-08-19T00:00:00"/>
    <x v="38"/>
    <s v="2026"/>
    <x v="7"/>
    <n v="1"/>
    <x v="1286"/>
    <n v="1"/>
    <n v="0"/>
  </r>
  <r>
    <s v="RM767"/>
    <n v="50"/>
    <x v="3"/>
    <x v="1"/>
    <x v="0"/>
    <n v="1464"/>
    <x v="0"/>
    <n v="2"/>
    <n v="4"/>
    <x v="1"/>
    <n v="1"/>
    <n v="1061"/>
    <n v="2"/>
    <x v="0"/>
    <n v="62"/>
    <n v="3"/>
    <x v="4"/>
    <x v="7"/>
    <n v="3"/>
    <x v="2"/>
    <n v="19237"/>
    <s v="15k+"/>
    <n v="12853"/>
    <n v="2"/>
    <s v="Y"/>
    <x v="1"/>
    <n v="11"/>
    <x v="1"/>
    <n v="4"/>
    <n v="80"/>
    <n v="1"/>
    <n v="29"/>
    <n v="2"/>
    <n v="2"/>
    <n v="7"/>
    <n v="7"/>
    <d v="2026-08-20T00:00:00"/>
    <x v="37"/>
    <s v="2026"/>
    <x v="7"/>
    <n v="16"/>
    <x v="1287"/>
    <n v="0"/>
    <n v="0"/>
  </r>
  <r>
    <s v="RM802"/>
    <n v="50"/>
    <x v="3"/>
    <x v="0"/>
    <x v="1"/>
    <n v="959"/>
    <x v="1"/>
    <n v="1"/>
    <n v="4"/>
    <x v="4"/>
    <n v="1"/>
    <n v="1113"/>
    <n v="4"/>
    <x v="0"/>
    <n v="81"/>
    <n v="3"/>
    <x v="1"/>
    <x v="5"/>
    <n v="3"/>
    <x v="0"/>
    <n v="4728"/>
    <s v="Upto 5k"/>
    <n v="17251"/>
    <n v="3"/>
    <s v="Y"/>
    <x v="1"/>
    <n v="14"/>
    <x v="1"/>
    <n v="4"/>
    <n v="80"/>
    <n v="0"/>
    <n v="5"/>
    <n v="4"/>
    <n v="3"/>
    <n v="0"/>
    <n v="0"/>
    <d v="2026-08-21T00:00:00"/>
    <x v="26"/>
    <s v="2026"/>
    <x v="7"/>
    <n v="12"/>
    <x v="1288"/>
    <n v="9"/>
    <n v="3"/>
  </r>
  <r>
    <s v="RM868"/>
    <n v="50"/>
    <x v="3"/>
    <x v="1"/>
    <x v="1"/>
    <n v="1421"/>
    <x v="2"/>
    <n v="2"/>
    <n v="3"/>
    <x v="1"/>
    <n v="1"/>
    <n v="1215"/>
    <n v="4"/>
    <x v="1"/>
    <n v="30"/>
    <n v="3"/>
    <x v="3"/>
    <x v="8"/>
    <n v="1"/>
    <x v="2"/>
    <n v="17856"/>
    <s v="15k+"/>
    <n v="9490"/>
    <n v="2"/>
    <s v="Y"/>
    <x v="0"/>
    <n v="22"/>
    <x v="2"/>
    <n v="3"/>
    <n v="80"/>
    <n v="1"/>
    <n v="32"/>
    <n v="3"/>
    <n v="3"/>
    <n v="2"/>
    <n v="2"/>
    <d v="2026-08-22T00:00:00"/>
    <x v="9"/>
    <s v="2026"/>
    <x v="7"/>
    <n v="29"/>
    <x v="1289"/>
    <n v="3"/>
    <n v="3"/>
  </r>
  <r>
    <s v="RM946"/>
    <n v="50"/>
    <x v="3"/>
    <x v="0"/>
    <x v="0"/>
    <n v="1322"/>
    <x v="2"/>
    <n v="28"/>
    <n v="3"/>
    <x v="0"/>
    <n v="1"/>
    <n v="1317"/>
    <n v="4"/>
    <x v="1"/>
    <n v="43"/>
    <n v="3"/>
    <x v="3"/>
    <x v="7"/>
    <n v="1"/>
    <x v="2"/>
    <n v="16880"/>
    <s v="15k+"/>
    <n v="22422"/>
    <n v="4"/>
    <s v="Y"/>
    <x v="1"/>
    <n v="11"/>
    <x v="1"/>
    <n v="2"/>
    <n v="80"/>
    <n v="0"/>
    <n v="25"/>
    <n v="2"/>
    <n v="3"/>
    <n v="1"/>
    <n v="2"/>
    <d v="2026-08-23T00:00:00"/>
    <x v="26"/>
    <s v="2026"/>
    <x v="7"/>
    <n v="7"/>
    <x v="1290"/>
    <n v="5"/>
    <n v="1"/>
  </r>
  <r>
    <s v="RM1087"/>
    <n v="50"/>
    <x v="3"/>
    <x v="1"/>
    <x v="1"/>
    <n v="333"/>
    <x v="0"/>
    <n v="22"/>
    <n v="5"/>
    <x v="1"/>
    <n v="1"/>
    <n v="1539"/>
    <n v="3"/>
    <x v="0"/>
    <n v="88"/>
    <n v="1"/>
    <x v="3"/>
    <x v="7"/>
    <n v="4"/>
    <x v="0"/>
    <n v="14411"/>
    <s v="10k-15k"/>
    <n v="24450"/>
    <n v="1"/>
    <s v="Y"/>
    <x v="1"/>
    <n v="13"/>
    <x v="1"/>
    <n v="4"/>
    <n v="80"/>
    <n v="0"/>
    <n v="32"/>
    <n v="2"/>
    <n v="3"/>
    <n v="13"/>
    <n v="9"/>
    <d v="2026-08-24T00:00:00"/>
    <x v="1"/>
    <s v="2026"/>
    <x v="7"/>
    <n v="29"/>
    <x v="1242"/>
    <n v="21"/>
    <n v="7"/>
  </r>
  <r>
    <s v="RM1127"/>
    <n v="50"/>
    <x v="3"/>
    <x v="1"/>
    <x v="0"/>
    <n v="264"/>
    <x v="1"/>
    <n v="9"/>
    <n v="3"/>
    <x v="2"/>
    <n v="1"/>
    <n v="1591"/>
    <n v="3"/>
    <x v="0"/>
    <n v="59"/>
    <n v="3"/>
    <x v="4"/>
    <x v="8"/>
    <n v="3"/>
    <x v="2"/>
    <n v="19331"/>
    <s v="15k+"/>
    <n v="19519"/>
    <n v="4"/>
    <s v="Y"/>
    <x v="1"/>
    <n v="16"/>
    <x v="1"/>
    <n v="3"/>
    <n v="80"/>
    <n v="1"/>
    <n v="27"/>
    <n v="2"/>
    <n v="3"/>
    <n v="0"/>
    <n v="0"/>
    <d v="2026-08-25T00:00:00"/>
    <x v="21"/>
    <s v="2026"/>
    <x v="7"/>
    <n v="14"/>
    <x v="1291"/>
    <n v="11"/>
    <n v="3"/>
  </r>
  <r>
    <s v="RM1139"/>
    <n v="50"/>
    <x v="3"/>
    <x v="1"/>
    <x v="1"/>
    <n v="1234"/>
    <x v="0"/>
    <n v="20"/>
    <n v="5"/>
    <x v="1"/>
    <n v="1"/>
    <n v="1606"/>
    <n v="2"/>
    <x v="0"/>
    <n v="41"/>
    <n v="3"/>
    <x v="3"/>
    <x v="6"/>
    <n v="3"/>
    <x v="2"/>
    <n v="11245"/>
    <s v="10k-15k"/>
    <n v="20689"/>
    <n v="2"/>
    <s v="Y"/>
    <x v="1"/>
    <n v="15"/>
    <x v="1"/>
    <n v="3"/>
    <n v="80"/>
    <n v="1"/>
    <n v="32"/>
    <n v="3"/>
    <n v="3"/>
    <n v="12"/>
    <n v="13"/>
    <d v="2026-08-26T00:00:00"/>
    <x v="8"/>
    <s v="2026"/>
    <x v="7"/>
    <n v="0"/>
    <x v="1292"/>
    <n v="0"/>
    <n v="0"/>
  </r>
  <r>
    <s v="RM1178"/>
    <n v="50"/>
    <x v="3"/>
    <x v="1"/>
    <x v="0"/>
    <n v="813"/>
    <x v="2"/>
    <n v="17"/>
    <n v="5"/>
    <x v="0"/>
    <n v="1"/>
    <n v="1656"/>
    <n v="4"/>
    <x v="1"/>
    <n v="50"/>
    <n v="2"/>
    <x v="2"/>
    <x v="7"/>
    <n v="1"/>
    <x v="1"/>
    <n v="13269"/>
    <s v="10k-15k"/>
    <n v="21981"/>
    <n v="5"/>
    <s v="Y"/>
    <x v="0"/>
    <n v="15"/>
    <x v="1"/>
    <n v="3"/>
    <n v="80"/>
    <n v="3"/>
    <n v="19"/>
    <n v="3"/>
    <n v="3"/>
    <n v="1"/>
    <n v="11"/>
    <d v="2026-08-27T00:00:00"/>
    <x v="36"/>
    <s v="2026"/>
    <x v="7"/>
    <n v="8"/>
    <x v="1293"/>
    <n v="0"/>
    <n v="0"/>
  </r>
  <r>
    <s v="RM1453"/>
    <n v="50"/>
    <x v="3"/>
    <x v="0"/>
    <x v="1"/>
    <n v="878"/>
    <x v="0"/>
    <n v="1"/>
    <n v="4"/>
    <x v="0"/>
    <n v="1"/>
    <n v="2044"/>
    <n v="2"/>
    <x v="0"/>
    <n v="94"/>
    <n v="3"/>
    <x v="1"/>
    <x v="5"/>
    <n v="3"/>
    <x v="1"/>
    <n v="6728"/>
    <s v="5k-10k"/>
    <n v="14255"/>
    <n v="7"/>
    <s v="Y"/>
    <x v="0"/>
    <n v="12"/>
    <x v="1"/>
    <n v="4"/>
    <n v="80"/>
    <n v="2"/>
    <n v="12"/>
    <n v="3"/>
    <n v="3"/>
    <n v="0"/>
    <n v="1"/>
    <d v="2026-08-28T00:00:00"/>
    <x v="14"/>
    <s v="2026"/>
    <x v="7"/>
    <n v="25"/>
    <x v="1294"/>
    <n v="17"/>
    <n v="15"/>
  </r>
  <r>
    <s v="RM1462"/>
    <n v="50"/>
    <x v="3"/>
    <x v="0"/>
    <x v="0"/>
    <n v="410"/>
    <x v="0"/>
    <n v="28"/>
    <n v="3"/>
    <x v="2"/>
    <n v="1"/>
    <n v="2055"/>
    <n v="4"/>
    <x v="0"/>
    <n v="39"/>
    <n v="2"/>
    <x v="2"/>
    <x v="5"/>
    <n v="1"/>
    <x v="1"/>
    <n v="10854"/>
    <s v="10k-15k"/>
    <n v="16586"/>
    <n v="4"/>
    <s v="Y"/>
    <x v="1"/>
    <n v="13"/>
    <x v="1"/>
    <n v="2"/>
    <n v="80"/>
    <n v="1"/>
    <n v="20"/>
    <n v="3"/>
    <n v="3"/>
    <n v="2"/>
    <n v="0"/>
    <d v="2026-08-29T00:00:00"/>
    <x v="29"/>
    <s v="2026"/>
    <x v="7"/>
    <n v="5"/>
    <x v="1295"/>
    <n v="0"/>
    <n v="0"/>
  </r>
  <r>
    <s v="RM1462"/>
    <n v="50"/>
    <x v="3"/>
    <x v="0"/>
    <x v="0"/>
    <n v="410"/>
    <x v="1"/>
    <n v="28"/>
    <n v="3"/>
    <x v="2"/>
    <n v="1"/>
    <n v="2055"/>
    <n v="4"/>
    <x v="0"/>
    <n v="39"/>
    <n v="2"/>
    <x v="2"/>
    <x v="5"/>
    <n v="1"/>
    <x v="1"/>
    <n v="10854"/>
    <s v="10k-15k"/>
    <n v="16586"/>
    <n v="4"/>
    <s v="Y"/>
    <x v="1"/>
    <n v="13"/>
    <x v="1"/>
    <n v="2"/>
    <n v="80"/>
    <n v="1"/>
    <n v="20"/>
    <n v="3"/>
    <n v="3"/>
    <n v="2"/>
    <n v="0"/>
    <d v="2026-08-30T00:00:00"/>
    <x v="24"/>
    <s v="2026"/>
    <x v="7"/>
    <n v="3"/>
    <x v="1296"/>
    <n v="1"/>
    <n v="1"/>
  </r>
  <r>
    <s v="RM088"/>
    <n v="51"/>
    <x v="3"/>
    <x v="1"/>
    <x v="0"/>
    <n v="432"/>
    <x v="0"/>
    <n v="9"/>
    <n v="4"/>
    <x v="0"/>
    <n v="1"/>
    <n v="116"/>
    <n v="4"/>
    <x v="0"/>
    <n v="96"/>
    <n v="3"/>
    <x v="0"/>
    <x v="0"/>
    <n v="4"/>
    <x v="2"/>
    <n v="2075"/>
    <s v="Upto 5k"/>
    <n v="18725"/>
    <n v="3"/>
    <s v="Y"/>
    <x v="0"/>
    <n v="23"/>
    <x v="2"/>
    <n v="2"/>
    <n v="80"/>
    <n v="2"/>
    <n v="10"/>
    <n v="4"/>
    <n v="3"/>
    <n v="0"/>
    <n v="3"/>
    <d v="2026-08-31T00:00:00"/>
    <x v="27"/>
    <s v="2026"/>
    <x v="7"/>
    <n v="10"/>
    <x v="1297"/>
    <n v="2"/>
    <n v="2"/>
  </r>
  <r>
    <s v="RM092"/>
    <n v="51"/>
    <x v="3"/>
    <x v="1"/>
    <x v="0"/>
    <n v="632"/>
    <x v="2"/>
    <n v="21"/>
    <n v="4"/>
    <x v="2"/>
    <n v="1"/>
    <n v="120"/>
    <n v="3"/>
    <x v="0"/>
    <n v="71"/>
    <n v="3"/>
    <x v="1"/>
    <x v="5"/>
    <n v="4"/>
    <x v="0"/>
    <n v="5441"/>
    <s v="5k-10k"/>
    <n v="8423"/>
    <n v="0"/>
    <s v="Y"/>
    <x v="1"/>
    <n v="22"/>
    <x v="2"/>
    <n v="4"/>
    <n v="80"/>
    <n v="0"/>
    <n v="11"/>
    <n v="2"/>
    <n v="1"/>
    <n v="1"/>
    <n v="0"/>
    <d v="2026-09-01T00:00:00"/>
    <x v="8"/>
    <s v="2026"/>
    <x v="8"/>
    <n v="0"/>
    <x v="1298"/>
    <n v="0"/>
    <n v="0"/>
  </r>
  <r>
    <s v="RM111"/>
    <n v="51"/>
    <x v="3"/>
    <x v="1"/>
    <x v="1"/>
    <n v="1456"/>
    <x v="0"/>
    <n v="1"/>
    <n v="4"/>
    <x v="1"/>
    <n v="1"/>
    <n v="145"/>
    <n v="1"/>
    <x v="1"/>
    <n v="30"/>
    <n v="2"/>
    <x v="2"/>
    <x v="6"/>
    <n v="1"/>
    <x v="0"/>
    <n v="7484"/>
    <s v="5k-10k"/>
    <n v="25796"/>
    <n v="3"/>
    <s v="Y"/>
    <x v="0"/>
    <n v="20"/>
    <x v="2"/>
    <n v="3"/>
    <n v="80"/>
    <n v="0"/>
    <n v="23"/>
    <n v="1"/>
    <n v="2"/>
    <n v="12"/>
    <n v="8"/>
    <d v="2026-09-02T00:00:00"/>
    <x v="34"/>
    <s v="2026"/>
    <x v="8"/>
    <n v="28"/>
    <x v="1299"/>
    <n v="17"/>
    <n v="12"/>
  </r>
  <r>
    <s v="RM124"/>
    <n v="51"/>
    <x v="3"/>
    <x v="1"/>
    <x v="0"/>
    <n v="684"/>
    <x v="0"/>
    <n v="6"/>
    <n v="3"/>
    <x v="0"/>
    <n v="1"/>
    <n v="162"/>
    <n v="1"/>
    <x v="0"/>
    <n v="51"/>
    <n v="3"/>
    <x v="4"/>
    <x v="7"/>
    <n v="3"/>
    <x v="0"/>
    <n v="19537"/>
    <s v="15k+"/>
    <n v="6462"/>
    <n v="7"/>
    <s v="Y"/>
    <x v="0"/>
    <n v="13"/>
    <x v="1"/>
    <n v="3"/>
    <n v="80"/>
    <n v="0"/>
    <n v="23"/>
    <n v="5"/>
    <n v="3"/>
    <n v="15"/>
    <n v="15"/>
    <d v="2026-09-03T00:00:00"/>
    <x v="23"/>
    <s v="2026"/>
    <x v="8"/>
    <n v="18"/>
    <x v="1300"/>
    <n v="16"/>
    <n v="15"/>
  </r>
  <r>
    <s v="RM137"/>
    <n v="51"/>
    <x v="3"/>
    <x v="0"/>
    <x v="1"/>
    <n v="1150"/>
    <x v="1"/>
    <n v="8"/>
    <n v="4"/>
    <x v="0"/>
    <n v="1"/>
    <n v="179"/>
    <n v="1"/>
    <x v="0"/>
    <n v="53"/>
    <n v="1"/>
    <x v="2"/>
    <x v="4"/>
    <n v="4"/>
    <x v="0"/>
    <n v="10650"/>
    <s v="10k-15k"/>
    <n v="25150"/>
    <n v="2"/>
    <s v="Y"/>
    <x v="0"/>
    <n v="15"/>
    <x v="1"/>
    <n v="4"/>
    <n v="80"/>
    <n v="0"/>
    <n v="18"/>
    <n v="2"/>
    <n v="3"/>
    <n v="0"/>
    <n v="3"/>
    <d v="2026-09-04T00:00:00"/>
    <x v="38"/>
    <s v="2026"/>
    <x v="8"/>
    <n v="0"/>
    <x v="1301"/>
    <n v="0"/>
    <n v="0"/>
  </r>
  <r>
    <s v="RM157"/>
    <n v="51"/>
    <x v="3"/>
    <x v="1"/>
    <x v="0"/>
    <n v="1169"/>
    <x v="0"/>
    <n v="7"/>
    <n v="4"/>
    <x v="1"/>
    <n v="1"/>
    <n v="211"/>
    <n v="2"/>
    <x v="0"/>
    <n v="34"/>
    <n v="2"/>
    <x v="1"/>
    <x v="4"/>
    <n v="3"/>
    <x v="2"/>
    <n v="6132"/>
    <s v="5k-10k"/>
    <n v="13983"/>
    <n v="2"/>
    <s v="Y"/>
    <x v="0"/>
    <n v="17"/>
    <x v="1"/>
    <n v="3"/>
    <n v="80"/>
    <n v="0"/>
    <n v="10"/>
    <n v="2"/>
    <n v="3"/>
    <n v="0"/>
    <n v="0"/>
    <d v="2026-09-05T00:00:00"/>
    <x v="21"/>
    <s v="2026"/>
    <x v="8"/>
    <n v="11"/>
    <x v="1302"/>
    <n v="4"/>
    <n v="0"/>
  </r>
  <r>
    <s v="RM190"/>
    <n v="51"/>
    <x v="3"/>
    <x v="1"/>
    <x v="0"/>
    <n v="313"/>
    <x v="2"/>
    <n v="3"/>
    <n v="3"/>
    <x v="1"/>
    <n v="1"/>
    <n v="258"/>
    <n v="4"/>
    <x v="1"/>
    <n v="98"/>
    <n v="3"/>
    <x v="3"/>
    <x v="6"/>
    <n v="2"/>
    <x v="0"/>
    <n v="13734"/>
    <s v="10k-15k"/>
    <n v="7192"/>
    <n v="3"/>
    <s v="Y"/>
    <x v="0"/>
    <n v="18"/>
    <x v="1"/>
    <n v="3"/>
    <n v="80"/>
    <n v="0"/>
    <n v="21"/>
    <n v="6"/>
    <n v="3"/>
    <n v="1"/>
    <n v="0"/>
    <d v="2026-09-06T00:00:00"/>
    <x v="17"/>
    <s v="2026"/>
    <x v="8"/>
    <n v="28"/>
    <x v="1303"/>
    <n v="8"/>
    <n v="4"/>
  </r>
  <r>
    <s v="RM214"/>
    <n v="51"/>
    <x v="3"/>
    <x v="1"/>
    <x v="0"/>
    <n v="1469"/>
    <x v="0"/>
    <n v="8"/>
    <n v="4"/>
    <x v="0"/>
    <n v="1"/>
    <n v="296"/>
    <n v="2"/>
    <x v="0"/>
    <n v="81"/>
    <n v="2"/>
    <x v="2"/>
    <x v="7"/>
    <n v="2"/>
    <x v="2"/>
    <n v="12490"/>
    <s v="10k-15k"/>
    <n v="15736"/>
    <n v="5"/>
    <s v="Y"/>
    <x v="0"/>
    <n v="16"/>
    <x v="1"/>
    <n v="4"/>
    <n v="80"/>
    <n v="2"/>
    <n v="16"/>
    <n v="5"/>
    <n v="1"/>
    <n v="4"/>
    <n v="7"/>
    <d v="2026-09-07T00:00:00"/>
    <x v="35"/>
    <s v="2026"/>
    <x v="8"/>
    <n v="0"/>
    <x v="1304"/>
    <n v="0"/>
    <n v="0"/>
  </r>
  <r>
    <s v="RM259"/>
    <n v="51"/>
    <x v="3"/>
    <x v="1"/>
    <x v="0"/>
    <n v="833"/>
    <x v="0"/>
    <n v="1"/>
    <n v="3"/>
    <x v="0"/>
    <n v="1"/>
    <n v="353"/>
    <n v="3"/>
    <x v="0"/>
    <n v="96"/>
    <n v="3"/>
    <x v="0"/>
    <x v="2"/>
    <n v="4"/>
    <x v="2"/>
    <n v="2723"/>
    <s v="Upto 5k"/>
    <n v="23231"/>
    <n v="1"/>
    <s v="Y"/>
    <x v="0"/>
    <n v="11"/>
    <x v="1"/>
    <n v="2"/>
    <n v="80"/>
    <n v="0"/>
    <n v="1"/>
    <n v="0"/>
    <n v="2"/>
    <n v="0"/>
    <m/>
    <d v="2026-09-08T00:00:00"/>
    <x v="25"/>
    <s v="2026"/>
    <x v="8"/>
    <n v="2"/>
    <x v="1305"/>
    <n v="0"/>
    <n v="0"/>
  </r>
  <r>
    <s v="RM300"/>
    <n v="51"/>
    <x v="3"/>
    <x v="1"/>
    <x v="0"/>
    <n v="1302"/>
    <x v="1"/>
    <n v="2"/>
    <n v="3"/>
    <x v="1"/>
    <n v="1"/>
    <n v="408"/>
    <n v="4"/>
    <x v="0"/>
    <n v="84"/>
    <n v="1"/>
    <x v="1"/>
    <x v="4"/>
    <n v="2"/>
    <x v="1"/>
    <n v="5482"/>
    <s v="5k-10k"/>
    <n v="16321"/>
    <n v="5"/>
    <s v="Y"/>
    <x v="0"/>
    <n v="18"/>
    <x v="1"/>
    <n v="4"/>
    <n v="80"/>
    <n v="1"/>
    <n v="13"/>
    <n v="3"/>
    <n v="3"/>
    <n v="1"/>
    <n v="2"/>
    <d v="2026-09-09T00:00:00"/>
    <x v="24"/>
    <s v="2026"/>
    <x v="8"/>
    <n v="9"/>
    <x v="1306"/>
    <n v="7"/>
    <n v="0"/>
  </r>
  <r>
    <s v="RM377"/>
    <n v="51"/>
    <x v="3"/>
    <x v="1"/>
    <x v="0"/>
    <n v="1178"/>
    <x v="0"/>
    <n v="14"/>
    <n v="2"/>
    <x v="0"/>
    <n v="1"/>
    <n v="500"/>
    <n v="3"/>
    <x v="1"/>
    <n v="87"/>
    <n v="3"/>
    <x v="1"/>
    <x v="5"/>
    <n v="4"/>
    <x v="2"/>
    <n v="4936"/>
    <s v="Upto 5k"/>
    <n v="14862"/>
    <n v="4"/>
    <s v="Y"/>
    <x v="0"/>
    <n v="11"/>
    <x v="1"/>
    <n v="3"/>
    <n v="80"/>
    <n v="1"/>
    <n v="18"/>
    <n v="2"/>
    <n v="2"/>
    <n v="0"/>
    <n v="7"/>
    <d v="2026-09-10T00:00:00"/>
    <x v="9"/>
    <s v="2026"/>
    <x v="8"/>
    <n v="10"/>
    <x v="1307"/>
    <n v="0"/>
    <n v="0"/>
  </r>
  <r>
    <s v="RM617"/>
    <n v="51"/>
    <x v="3"/>
    <x v="1"/>
    <x v="0"/>
    <n v="1318"/>
    <x v="2"/>
    <n v="26"/>
    <n v="4"/>
    <x v="2"/>
    <n v="1"/>
    <n v="851"/>
    <n v="1"/>
    <x v="1"/>
    <n v="66"/>
    <n v="3"/>
    <x v="3"/>
    <x v="8"/>
    <n v="3"/>
    <x v="2"/>
    <n v="16307"/>
    <s v="15k+"/>
    <n v="5594"/>
    <n v="2"/>
    <s v="Y"/>
    <x v="0"/>
    <n v="14"/>
    <x v="1"/>
    <n v="3"/>
    <n v="80"/>
    <n v="1"/>
    <n v="29"/>
    <n v="2"/>
    <n v="2"/>
    <n v="4"/>
    <n v="17"/>
    <d v="2026-09-11T00:00:00"/>
    <x v="35"/>
    <s v="2026"/>
    <x v="8"/>
    <n v="36"/>
    <x v="1308"/>
    <n v="30"/>
    <n v="15"/>
  </r>
  <r>
    <s v="RM780"/>
    <n v="51"/>
    <x v="3"/>
    <x v="0"/>
    <x v="0"/>
    <n v="1323"/>
    <x v="0"/>
    <n v="4"/>
    <n v="4"/>
    <x v="0"/>
    <n v="1"/>
    <n v="1081"/>
    <n v="1"/>
    <x v="0"/>
    <n v="34"/>
    <n v="3"/>
    <x v="0"/>
    <x v="2"/>
    <n v="3"/>
    <x v="2"/>
    <n v="2461"/>
    <s v="Upto 5k"/>
    <n v="10332"/>
    <n v="9"/>
    <s v="Y"/>
    <x v="1"/>
    <n v="12"/>
    <x v="1"/>
    <n v="3"/>
    <n v="80"/>
    <n v="3"/>
    <n v="18"/>
    <n v="2"/>
    <n v="4"/>
    <n v="2"/>
    <n v="7"/>
    <d v="2026-09-12T00:00:00"/>
    <x v="23"/>
    <s v="2026"/>
    <x v="8"/>
    <n v="3"/>
    <x v="1309"/>
    <n v="2"/>
    <n v="1"/>
  </r>
  <r>
    <s v="RM919"/>
    <n v="51"/>
    <x v="3"/>
    <x v="1"/>
    <x v="1"/>
    <n v="237"/>
    <x v="0"/>
    <n v="9"/>
    <n v="3"/>
    <x v="0"/>
    <n v="1"/>
    <n v="1282"/>
    <n v="4"/>
    <x v="0"/>
    <n v="83"/>
    <n v="3"/>
    <x v="4"/>
    <x v="8"/>
    <n v="2"/>
    <x v="1"/>
    <n v="19847"/>
    <s v="15k+"/>
    <n v="19196"/>
    <n v="4"/>
    <s v="Y"/>
    <x v="1"/>
    <n v="24"/>
    <x v="2"/>
    <n v="1"/>
    <n v="80"/>
    <n v="1"/>
    <n v="31"/>
    <n v="5"/>
    <n v="2"/>
    <n v="11"/>
    <n v="10"/>
    <d v="2026-09-13T00:00:00"/>
    <x v="14"/>
    <s v="2026"/>
    <x v="8"/>
    <n v="1"/>
    <x v="1310"/>
    <n v="0"/>
    <n v="0"/>
  </r>
  <r>
    <s v="RM931"/>
    <n v="51"/>
    <x v="3"/>
    <x v="1"/>
    <x v="1"/>
    <n v="968"/>
    <x v="1"/>
    <n v="6"/>
    <n v="2"/>
    <x v="1"/>
    <n v="1"/>
    <n v="1297"/>
    <n v="2"/>
    <x v="1"/>
    <n v="40"/>
    <n v="2"/>
    <x v="0"/>
    <x v="0"/>
    <n v="3"/>
    <x v="0"/>
    <n v="2838"/>
    <s v="Upto 5k"/>
    <n v="4257"/>
    <n v="0"/>
    <s v="Y"/>
    <x v="0"/>
    <n v="14"/>
    <x v="1"/>
    <n v="2"/>
    <n v="80"/>
    <n v="0"/>
    <n v="8"/>
    <n v="6"/>
    <n v="2"/>
    <n v="7"/>
    <n v="7"/>
    <d v="2026-09-14T00:00:00"/>
    <x v="24"/>
    <s v="2026"/>
    <x v="8"/>
    <n v="0"/>
    <x v="1311"/>
    <n v="0"/>
    <n v="0"/>
  </r>
  <r>
    <s v="RM963"/>
    <n v="51"/>
    <x v="3"/>
    <x v="1"/>
    <x v="0"/>
    <n v="770"/>
    <x v="0"/>
    <n v="5"/>
    <n v="3"/>
    <x v="0"/>
    <n v="1"/>
    <n v="1352"/>
    <n v="3"/>
    <x v="0"/>
    <n v="84"/>
    <n v="3"/>
    <x v="3"/>
    <x v="8"/>
    <n v="2"/>
    <x v="1"/>
    <n v="14026"/>
    <s v="10k-15k"/>
    <n v="17588"/>
    <n v="1"/>
    <s v="Y"/>
    <x v="1"/>
    <n v="11"/>
    <x v="1"/>
    <n v="2"/>
    <n v="80"/>
    <n v="1"/>
    <n v="33"/>
    <n v="2"/>
    <n v="3"/>
    <n v="0"/>
    <n v="10"/>
    <d v="2026-09-15T00:00:00"/>
    <x v="6"/>
    <s v="2026"/>
    <x v="8"/>
    <n v="2"/>
    <x v="1312"/>
    <n v="1"/>
    <n v="1"/>
  </r>
  <r>
    <s v="RM972"/>
    <n v="51"/>
    <x v="3"/>
    <x v="1"/>
    <x v="0"/>
    <n v="1405"/>
    <x v="2"/>
    <n v="11"/>
    <n v="2"/>
    <x v="3"/>
    <n v="1"/>
    <n v="1367"/>
    <n v="4"/>
    <x v="1"/>
    <n v="82"/>
    <n v="2"/>
    <x v="3"/>
    <x v="4"/>
    <n v="2"/>
    <x v="0"/>
    <n v="13142"/>
    <s v="10k-15k"/>
    <n v="24439"/>
    <n v="3"/>
    <s v="Y"/>
    <x v="0"/>
    <n v="16"/>
    <x v="1"/>
    <n v="2"/>
    <n v="80"/>
    <n v="0"/>
    <n v="29"/>
    <n v="1"/>
    <n v="2"/>
    <n v="0"/>
    <n v="3"/>
    <d v="2026-09-16T00:00:00"/>
    <x v="14"/>
    <s v="2026"/>
    <x v="8"/>
    <n v="22"/>
    <x v="1313"/>
    <n v="15"/>
    <n v="15"/>
  </r>
  <r>
    <s v="RM988"/>
    <n v="51"/>
    <x v="3"/>
    <x v="1"/>
    <x v="1"/>
    <n v="541"/>
    <x v="0"/>
    <n v="2"/>
    <n v="3"/>
    <x v="2"/>
    <n v="1"/>
    <n v="1391"/>
    <n v="2"/>
    <x v="0"/>
    <n v="52"/>
    <n v="3"/>
    <x v="2"/>
    <x v="5"/>
    <n v="2"/>
    <x v="2"/>
    <n v="10596"/>
    <s v="10k-15k"/>
    <n v="15395"/>
    <n v="2"/>
    <s v="Y"/>
    <x v="0"/>
    <n v="11"/>
    <x v="1"/>
    <n v="2"/>
    <n v="80"/>
    <n v="0"/>
    <n v="14"/>
    <n v="5"/>
    <n v="3"/>
    <n v="3"/>
    <n v="2"/>
    <d v="2026-09-17T00:00:00"/>
    <x v="18"/>
    <s v="2026"/>
    <x v="8"/>
    <n v="2"/>
    <x v="1314"/>
    <n v="2"/>
    <n v="2"/>
  </r>
  <r>
    <s v="RM1276"/>
    <n v="51"/>
    <x v="3"/>
    <x v="1"/>
    <x v="0"/>
    <n v="942"/>
    <x v="0"/>
    <n v="3"/>
    <n v="3"/>
    <x v="3"/>
    <n v="1"/>
    <n v="1786"/>
    <n v="1"/>
    <x v="1"/>
    <n v="53"/>
    <n v="3"/>
    <x v="2"/>
    <x v="8"/>
    <n v="3"/>
    <x v="2"/>
    <n v="13116"/>
    <s v="10k-15k"/>
    <n v="22984"/>
    <n v="2"/>
    <s v="Y"/>
    <x v="0"/>
    <n v="11"/>
    <x v="1"/>
    <n v="4"/>
    <n v="80"/>
    <n v="0"/>
    <n v="15"/>
    <n v="2"/>
    <n v="3"/>
    <n v="2"/>
    <n v="2"/>
    <d v="2026-09-18T00:00:00"/>
    <x v="29"/>
    <s v="2026"/>
    <x v="8"/>
    <n v="3"/>
    <x v="93"/>
    <n v="2"/>
    <n v="0"/>
  </r>
  <r>
    <s v="RM191"/>
    <n v="52"/>
    <x v="3"/>
    <x v="1"/>
    <x v="0"/>
    <n v="699"/>
    <x v="1"/>
    <n v="1"/>
    <n v="4"/>
    <x v="0"/>
    <n v="1"/>
    <n v="259"/>
    <n v="3"/>
    <x v="0"/>
    <n v="65"/>
    <n v="2"/>
    <x v="4"/>
    <x v="8"/>
    <n v="3"/>
    <x v="2"/>
    <n v="19999"/>
    <s v="15k+"/>
    <n v="5678"/>
    <n v="0"/>
    <s v="Y"/>
    <x v="0"/>
    <n v="14"/>
    <x v="1"/>
    <n v="1"/>
    <n v="80"/>
    <n v="1"/>
    <n v="34"/>
    <n v="5"/>
    <n v="3"/>
    <n v="11"/>
    <n v="9"/>
    <d v="2026-09-19T00:00:00"/>
    <x v="7"/>
    <s v="2026"/>
    <x v="8"/>
    <n v="1"/>
    <x v="1315"/>
    <n v="1"/>
    <n v="0"/>
  </r>
  <r>
    <s v="RM231"/>
    <n v="52"/>
    <x v="3"/>
    <x v="1"/>
    <x v="0"/>
    <n v="1323"/>
    <x v="0"/>
    <n v="2"/>
    <n v="3"/>
    <x v="0"/>
    <n v="1"/>
    <n v="316"/>
    <n v="3"/>
    <x v="1"/>
    <n v="89"/>
    <n v="2"/>
    <x v="0"/>
    <x v="0"/>
    <n v="4"/>
    <x v="0"/>
    <n v="3212"/>
    <s v="Upto 5k"/>
    <n v="3300"/>
    <n v="7"/>
    <s v="Y"/>
    <x v="0"/>
    <n v="15"/>
    <x v="1"/>
    <n v="2"/>
    <n v="80"/>
    <n v="0"/>
    <n v="6"/>
    <n v="3"/>
    <n v="2"/>
    <n v="2"/>
    <n v="2"/>
    <d v="2026-09-20T00:00:00"/>
    <x v="3"/>
    <s v="2026"/>
    <x v="8"/>
    <n v="6"/>
    <x v="1316"/>
    <n v="0"/>
    <n v="0"/>
  </r>
  <r>
    <s v="RM238"/>
    <n v="52"/>
    <x v="3"/>
    <x v="1"/>
    <x v="2"/>
    <n v="771"/>
    <x v="2"/>
    <n v="2"/>
    <n v="4"/>
    <x v="0"/>
    <n v="1"/>
    <n v="329"/>
    <n v="1"/>
    <x v="0"/>
    <n v="79"/>
    <n v="2"/>
    <x v="4"/>
    <x v="8"/>
    <n v="3"/>
    <x v="0"/>
    <n v="19068"/>
    <s v="15k+"/>
    <n v="21030"/>
    <n v="1"/>
    <s v="Y"/>
    <x v="1"/>
    <n v="18"/>
    <x v="1"/>
    <n v="4"/>
    <n v="80"/>
    <n v="0"/>
    <n v="33"/>
    <n v="2"/>
    <n v="4"/>
    <n v="15"/>
    <n v="12"/>
    <d v="2026-09-21T00:00:00"/>
    <x v="40"/>
    <s v="2026"/>
    <x v="8"/>
    <n v="1"/>
    <x v="1317"/>
    <n v="1"/>
    <n v="0"/>
  </r>
  <r>
    <s v="RM318"/>
    <n v="52"/>
    <x v="3"/>
    <x v="0"/>
    <x v="0"/>
    <n v="723"/>
    <x v="0"/>
    <n v="8"/>
    <n v="4"/>
    <x v="1"/>
    <n v="1"/>
    <n v="433"/>
    <n v="3"/>
    <x v="0"/>
    <n v="85"/>
    <n v="2"/>
    <x v="1"/>
    <x v="2"/>
    <n v="2"/>
    <x v="2"/>
    <n v="4941"/>
    <s v="Upto 5k"/>
    <n v="17747"/>
    <n v="2"/>
    <s v="Y"/>
    <x v="0"/>
    <n v="15"/>
    <x v="1"/>
    <n v="1"/>
    <n v="80"/>
    <n v="0"/>
    <n v="11"/>
    <n v="3"/>
    <n v="2"/>
    <n v="7"/>
    <n v="7"/>
    <d v="2026-09-22T00:00:00"/>
    <x v="24"/>
    <s v="2026"/>
    <x v="8"/>
    <n v="4"/>
    <x v="1318"/>
    <n v="2"/>
    <n v="1"/>
  </r>
  <r>
    <s v="RM407"/>
    <n v="52"/>
    <x v="3"/>
    <x v="1"/>
    <x v="0"/>
    <n v="319"/>
    <x v="0"/>
    <n v="3"/>
    <n v="3"/>
    <x v="1"/>
    <n v="1"/>
    <n v="543"/>
    <n v="4"/>
    <x v="0"/>
    <n v="39"/>
    <n v="2"/>
    <x v="2"/>
    <x v="4"/>
    <n v="3"/>
    <x v="2"/>
    <n v="7969"/>
    <s v="5k-10k"/>
    <n v="19609"/>
    <n v="2"/>
    <s v="Y"/>
    <x v="1"/>
    <n v="14"/>
    <x v="1"/>
    <n v="3"/>
    <n v="80"/>
    <n v="0"/>
    <n v="28"/>
    <n v="4"/>
    <n v="3"/>
    <n v="0"/>
    <m/>
    <d v="2026-09-23T00:00:00"/>
    <x v="12"/>
    <s v="2026"/>
    <x v="8"/>
    <n v="11"/>
    <x v="1319"/>
    <n v="11"/>
    <n v="4"/>
  </r>
  <r>
    <s v="RM409"/>
    <n v="52"/>
    <x v="3"/>
    <x v="1"/>
    <x v="0"/>
    <n v="1490"/>
    <x v="0"/>
    <n v="4"/>
    <n v="2"/>
    <x v="0"/>
    <n v="1"/>
    <n v="546"/>
    <n v="4"/>
    <x v="1"/>
    <n v="30"/>
    <n v="3"/>
    <x v="3"/>
    <x v="8"/>
    <n v="4"/>
    <x v="2"/>
    <n v="16555"/>
    <s v="15k+"/>
    <n v="10310"/>
    <n v="2"/>
    <s v="Y"/>
    <x v="0"/>
    <n v="13"/>
    <x v="1"/>
    <n v="4"/>
    <n v="80"/>
    <n v="0"/>
    <n v="31"/>
    <n v="2"/>
    <n v="1"/>
    <n v="1"/>
    <n v="4"/>
    <d v="2026-09-24T00:00:00"/>
    <x v="0"/>
    <s v="2026"/>
    <x v="8"/>
    <n v="8"/>
    <x v="1320"/>
    <n v="4"/>
    <n v="3"/>
  </r>
  <r>
    <s v="RM469"/>
    <n v="52"/>
    <x v="3"/>
    <x v="1"/>
    <x v="0"/>
    <n v="956"/>
    <x v="0"/>
    <n v="6"/>
    <n v="2"/>
    <x v="3"/>
    <n v="1"/>
    <n v="630"/>
    <n v="4"/>
    <x v="0"/>
    <n v="78"/>
    <n v="3"/>
    <x v="1"/>
    <x v="2"/>
    <n v="1"/>
    <x v="1"/>
    <n v="5577"/>
    <s v="5k-10k"/>
    <n v="22087"/>
    <n v="3"/>
    <s v="Y"/>
    <x v="1"/>
    <n v="12"/>
    <x v="1"/>
    <n v="2"/>
    <n v="80"/>
    <n v="2"/>
    <n v="18"/>
    <n v="3"/>
    <n v="3"/>
    <n v="6"/>
    <n v="9"/>
    <d v="2026-09-25T00:00:00"/>
    <x v="13"/>
    <s v="2026"/>
    <x v="8"/>
    <n v="1"/>
    <x v="1321"/>
    <n v="1"/>
    <n v="0"/>
  </r>
  <r>
    <s v="RM562"/>
    <n v="52"/>
    <x v="3"/>
    <x v="1"/>
    <x v="0"/>
    <n v="621"/>
    <x v="1"/>
    <n v="3"/>
    <n v="4"/>
    <x v="2"/>
    <n v="1"/>
    <n v="776"/>
    <n v="3"/>
    <x v="0"/>
    <n v="31"/>
    <n v="2"/>
    <x v="3"/>
    <x v="8"/>
    <n v="1"/>
    <x v="2"/>
    <n v="16856"/>
    <s v="15k+"/>
    <n v="10084"/>
    <n v="1"/>
    <s v="Y"/>
    <x v="0"/>
    <n v="11"/>
    <x v="1"/>
    <n v="1"/>
    <n v="80"/>
    <n v="0"/>
    <n v="34"/>
    <n v="3"/>
    <n v="4"/>
    <n v="1"/>
    <n v="16"/>
    <d v="2026-09-26T00:00:00"/>
    <x v="25"/>
    <s v="2026"/>
    <x v="8"/>
    <n v="0"/>
    <x v="1322"/>
    <n v="0"/>
    <n v="0"/>
  </r>
  <r>
    <s v="RM571"/>
    <n v="52"/>
    <x v="3"/>
    <x v="1"/>
    <x v="2"/>
    <n v="715"/>
    <x v="0"/>
    <n v="19"/>
    <n v="4"/>
    <x v="1"/>
    <n v="1"/>
    <n v="791"/>
    <n v="4"/>
    <x v="0"/>
    <n v="41"/>
    <n v="3"/>
    <x v="0"/>
    <x v="2"/>
    <n v="4"/>
    <x v="2"/>
    <n v="4258"/>
    <s v="Upto 5k"/>
    <n v="26589"/>
    <n v="0"/>
    <s v="Y"/>
    <x v="0"/>
    <n v="18"/>
    <x v="1"/>
    <n v="1"/>
    <n v="80"/>
    <n v="1"/>
    <n v="5"/>
    <n v="3"/>
    <n v="3"/>
    <n v="1"/>
    <n v="2"/>
    <d v="2026-09-27T00:00:00"/>
    <x v="16"/>
    <s v="2026"/>
    <x v="8"/>
    <n v="22"/>
    <x v="1323"/>
    <n v="2"/>
    <n v="2"/>
  </r>
  <r>
    <s v="RM588"/>
    <n v="52"/>
    <x v="3"/>
    <x v="1"/>
    <x v="0"/>
    <n v="1325"/>
    <x v="0"/>
    <n v="11"/>
    <n v="4"/>
    <x v="0"/>
    <n v="1"/>
    <n v="813"/>
    <n v="4"/>
    <x v="1"/>
    <n v="82"/>
    <n v="3"/>
    <x v="1"/>
    <x v="0"/>
    <n v="3"/>
    <x v="2"/>
    <n v="3149"/>
    <s v="Upto 5k"/>
    <n v="21821"/>
    <n v="8"/>
    <s v="Y"/>
    <x v="0"/>
    <n v="20"/>
    <x v="2"/>
    <n v="2"/>
    <n v="80"/>
    <n v="1"/>
    <n v="9"/>
    <n v="3"/>
    <n v="3"/>
    <n v="1"/>
    <n v="4"/>
    <d v="2026-09-28T00:00:00"/>
    <x v="23"/>
    <s v="2026"/>
    <x v="8"/>
    <n v="30"/>
    <x v="1324"/>
    <n v="4"/>
    <n v="3"/>
  </r>
  <r>
    <s v="RM628"/>
    <n v="52"/>
    <x v="3"/>
    <x v="1"/>
    <x v="1"/>
    <n v="890"/>
    <x v="0"/>
    <n v="25"/>
    <n v="4"/>
    <x v="1"/>
    <n v="1"/>
    <n v="867"/>
    <n v="3"/>
    <x v="1"/>
    <n v="81"/>
    <n v="2"/>
    <x v="3"/>
    <x v="4"/>
    <n v="4"/>
    <x v="2"/>
    <n v="13826"/>
    <s v="10k-15k"/>
    <n v="19028"/>
    <n v="3"/>
    <s v="Y"/>
    <x v="0"/>
    <n v="22"/>
    <x v="2"/>
    <n v="3"/>
    <n v="80"/>
    <n v="0"/>
    <n v="31"/>
    <n v="3"/>
    <n v="3"/>
    <n v="0"/>
    <n v="0"/>
    <d v="2026-09-29T00:00:00"/>
    <x v="7"/>
    <s v="2026"/>
    <x v="8"/>
    <n v="0"/>
    <x v="1243"/>
    <n v="0"/>
    <n v="0"/>
  </r>
  <r>
    <s v="RM700"/>
    <n v="52"/>
    <x v="3"/>
    <x v="1"/>
    <x v="0"/>
    <n v="1053"/>
    <x v="0"/>
    <n v="1"/>
    <n v="2"/>
    <x v="0"/>
    <n v="1"/>
    <n v="976"/>
    <n v="4"/>
    <x v="0"/>
    <n v="70"/>
    <n v="3"/>
    <x v="3"/>
    <x v="8"/>
    <n v="4"/>
    <x v="2"/>
    <n v="17099"/>
    <s v="15k+"/>
    <n v="13829"/>
    <n v="2"/>
    <s v="Y"/>
    <x v="0"/>
    <n v="15"/>
    <x v="1"/>
    <n v="2"/>
    <n v="80"/>
    <n v="1"/>
    <n v="26"/>
    <n v="2"/>
    <n v="2"/>
    <n v="7"/>
    <n v="8"/>
    <d v="2026-09-30T00:00:00"/>
    <x v="41"/>
    <s v="2026"/>
    <x v="8"/>
    <n v="26"/>
    <x v="1325"/>
    <n v="14"/>
    <n v="5"/>
  </r>
  <r>
    <s v="RM750"/>
    <n v="52"/>
    <x v="3"/>
    <x v="0"/>
    <x v="0"/>
    <n v="266"/>
    <x v="1"/>
    <n v="2"/>
    <n v="1"/>
    <x v="2"/>
    <n v="1"/>
    <n v="1038"/>
    <n v="1"/>
    <x v="1"/>
    <n v="57"/>
    <n v="1"/>
    <x v="4"/>
    <x v="8"/>
    <n v="4"/>
    <x v="2"/>
    <n v="19845"/>
    <s v="15k+"/>
    <n v="25846"/>
    <n v="1"/>
    <s v="Y"/>
    <x v="0"/>
    <n v="15"/>
    <x v="1"/>
    <n v="4"/>
    <n v="80"/>
    <n v="1"/>
    <n v="33"/>
    <n v="3"/>
    <n v="3"/>
    <n v="6"/>
    <n v="9"/>
    <d v="2026-10-01T00:00:00"/>
    <x v="0"/>
    <s v="2026"/>
    <x v="9"/>
    <n v="28"/>
    <x v="1326"/>
    <n v="6"/>
    <n v="4"/>
  </r>
  <r>
    <s v="RM807"/>
    <n v="52"/>
    <x v="3"/>
    <x v="1"/>
    <x v="0"/>
    <n v="994"/>
    <x v="0"/>
    <n v="7"/>
    <n v="4"/>
    <x v="0"/>
    <n v="1"/>
    <n v="1118"/>
    <n v="2"/>
    <x v="0"/>
    <n v="87"/>
    <n v="3"/>
    <x v="2"/>
    <x v="6"/>
    <n v="2"/>
    <x v="0"/>
    <n v="10445"/>
    <s v="10k-15k"/>
    <n v="15322"/>
    <n v="7"/>
    <s v="Y"/>
    <x v="0"/>
    <n v="19"/>
    <x v="1"/>
    <n v="4"/>
    <n v="80"/>
    <n v="0"/>
    <n v="18"/>
    <n v="4"/>
    <n v="3"/>
    <n v="4"/>
    <n v="0"/>
    <d v="2026-10-02T00:00:00"/>
    <x v="18"/>
    <s v="2026"/>
    <x v="9"/>
    <n v="1"/>
    <x v="1327"/>
    <n v="1"/>
    <n v="1"/>
  </r>
  <r>
    <s v="RM948"/>
    <n v="52"/>
    <x v="3"/>
    <x v="0"/>
    <x v="0"/>
    <n v="1030"/>
    <x v="1"/>
    <n v="5"/>
    <n v="3"/>
    <x v="0"/>
    <n v="1"/>
    <n v="1319"/>
    <n v="2"/>
    <x v="0"/>
    <n v="64"/>
    <n v="3"/>
    <x v="2"/>
    <x v="5"/>
    <n v="2"/>
    <x v="0"/>
    <n v="8446"/>
    <s v="5k-10k"/>
    <n v="21534"/>
    <n v="9"/>
    <s v="Y"/>
    <x v="1"/>
    <n v="19"/>
    <x v="1"/>
    <n v="3"/>
    <n v="80"/>
    <n v="0"/>
    <n v="10"/>
    <n v="2"/>
    <n v="2"/>
    <n v="7"/>
    <n v="7"/>
    <d v="2026-10-03T00:00:00"/>
    <x v="13"/>
    <s v="2026"/>
    <x v="9"/>
    <n v="0"/>
    <x v="1328"/>
    <n v="0"/>
    <n v="0"/>
  </r>
  <r>
    <s v="RM995"/>
    <n v="52"/>
    <x v="3"/>
    <x v="0"/>
    <x v="1"/>
    <n v="322"/>
    <x v="2"/>
    <n v="28"/>
    <n v="2"/>
    <x v="1"/>
    <n v="1"/>
    <n v="1401"/>
    <n v="4"/>
    <x v="1"/>
    <n v="59"/>
    <n v="4"/>
    <x v="3"/>
    <x v="4"/>
    <n v="3"/>
    <x v="2"/>
    <n v="13247"/>
    <s v="10k-15k"/>
    <n v="9731"/>
    <n v="2"/>
    <s v="Y"/>
    <x v="1"/>
    <n v="11"/>
    <x v="1"/>
    <n v="2"/>
    <n v="80"/>
    <n v="1"/>
    <n v="24"/>
    <n v="3"/>
    <n v="2"/>
    <n v="0"/>
    <n v="2"/>
    <d v="2026-10-04T00:00:00"/>
    <x v="27"/>
    <s v="2026"/>
    <x v="9"/>
    <n v="6"/>
    <x v="1329"/>
    <n v="0"/>
    <n v="0"/>
  </r>
  <r>
    <s v="RM1001"/>
    <n v="52"/>
    <x v="3"/>
    <x v="1"/>
    <x v="0"/>
    <n v="258"/>
    <x v="0"/>
    <n v="8"/>
    <n v="4"/>
    <x v="4"/>
    <n v="1"/>
    <n v="1409"/>
    <n v="3"/>
    <x v="1"/>
    <n v="54"/>
    <n v="3"/>
    <x v="0"/>
    <x v="0"/>
    <n v="1"/>
    <x v="2"/>
    <n v="2950"/>
    <s v="Upto 5k"/>
    <n v="17363"/>
    <n v="9"/>
    <s v="Y"/>
    <x v="0"/>
    <n v="13"/>
    <x v="1"/>
    <n v="3"/>
    <n v="80"/>
    <n v="0"/>
    <n v="12"/>
    <n v="2"/>
    <n v="1"/>
    <n v="0"/>
    <n v="4"/>
    <d v="2026-10-05T00:00:00"/>
    <x v="17"/>
    <s v="2026"/>
    <x v="9"/>
    <n v="36"/>
    <x v="429"/>
    <n v="30"/>
    <n v="13"/>
  </r>
  <r>
    <s v="RM1435"/>
    <n v="52"/>
    <x v="3"/>
    <x v="1"/>
    <x v="2"/>
    <n v="585"/>
    <x v="1"/>
    <n v="29"/>
    <n v="4"/>
    <x v="0"/>
    <n v="1"/>
    <n v="2019"/>
    <n v="1"/>
    <x v="0"/>
    <n v="40"/>
    <n v="3"/>
    <x v="0"/>
    <x v="1"/>
    <n v="4"/>
    <x v="1"/>
    <n v="3482"/>
    <s v="Upto 5k"/>
    <n v="19788"/>
    <n v="2"/>
    <s v="Y"/>
    <x v="0"/>
    <n v="15"/>
    <x v="1"/>
    <n v="2"/>
    <n v="80"/>
    <n v="2"/>
    <n v="16"/>
    <n v="3"/>
    <n v="2"/>
    <n v="0"/>
    <n v="0"/>
    <d v="2026-10-06T00:00:00"/>
    <x v="27"/>
    <s v="2026"/>
    <x v="9"/>
    <n v="1"/>
    <x v="1330"/>
    <n v="0"/>
    <n v="0"/>
  </r>
  <r>
    <s v="RM019"/>
    <n v="53"/>
    <x v="3"/>
    <x v="1"/>
    <x v="0"/>
    <n v="1219"/>
    <x v="1"/>
    <n v="2"/>
    <n v="4"/>
    <x v="0"/>
    <n v="1"/>
    <n v="23"/>
    <n v="1"/>
    <x v="1"/>
    <n v="78"/>
    <n v="2"/>
    <x v="3"/>
    <x v="8"/>
    <n v="4"/>
    <x v="2"/>
    <n v="15427"/>
    <s v="15k+"/>
    <n v="22021"/>
    <n v="2"/>
    <s v="Y"/>
    <x v="0"/>
    <n v="16"/>
    <x v="1"/>
    <n v="3"/>
    <n v="80"/>
    <n v="0"/>
    <n v="31"/>
    <n v="3"/>
    <n v="3"/>
    <n v="3"/>
    <n v="7"/>
    <d v="2026-10-07T00:00:00"/>
    <x v="34"/>
    <s v="2026"/>
    <x v="9"/>
    <n v="10"/>
    <x v="1331"/>
    <n v="8"/>
    <n v="0"/>
  </r>
  <r>
    <s v="RM026"/>
    <n v="53"/>
    <x v="3"/>
    <x v="1"/>
    <x v="0"/>
    <n v="1282"/>
    <x v="0"/>
    <n v="5"/>
    <n v="3"/>
    <x v="4"/>
    <n v="1"/>
    <n v="32"/>
    <n v="3"/>
    <x v="1"/>
    <n v="58"/>
    <n v="3"/>
    <x v="4"/>
    <x v="8"/>
    <n v="3"/>
    <x v="1"/>
    <n v="19094"/>
    <s v="15k+"/>
    <n v="10735"/>
    <n v="4"/>
    <s v="Y"/>
    <x v="0"/>
    <n v="11"/>
    <x v="1"/>
    <n v="4"/>
    <n v="80"/>
    <n v="1"/>
    <n v="26"/>
    <n v="3"/>
    <n v="2"/>
    <n v="4"/>
    <m/>
    <d v="2026-10-08T00:00:00"/>
    <x v="18"/>
    <s v="2026"/>
    <x v="9"/>
    <n v="6"/>
    <x v="1332"/>
    <n v="0"/>
    <n v="0"/>
  </r>
  <r>
    <s v="RM153"/>
    <n v="53"/>
    <x v="3"/>
    <x v="1"/>
    <x v="0"/>
    <n v="1436"/>
    <x v="1"/>
    <n v="6"/>
    <n v="2"/>
    <x v="2"/>
    <n v="1"/>
    <n v="205"/>
    <n v="2"/>
    <x v="0"/>
    <n v="34"/>
    <n v="3"/>
    <x v="1"/>
    <x v="1"/>
    <n v="3"/>
    <x v="2"/>
    <n v="2306"/>
    <s v="Upto 5k"/>
    <n v="16047"/>
    <n v="2"/>
    <s v="Y"/>
    <x v="1"/>
    <n v="20"/>
    <x v="2"/>
    <n v="4"/>
    <n v="80"/>
    <n v="1"/>
    <n v="13"/>
    <n v="3"/>
    <n v="1"/>
    <n v="4"/>
    <n v="5"/>
    <d v="2026-10-09T00:00:00"/>
    <x v="6"/>
    <s v="2026"/>
    <x v="9"/>
    <n v="1"/>
    <x v="1333"/>
    <n v="1"/>
    <n v="0"/>
  </r>
  <r>
    <s v="RM185"/>
    <n v="53"/>
    <x v="3"/>
    <x v="1"/>
    <x v="0"/>
    <n v="1084"/>
    <x v="0"/>
    <n v="13"/>
    <n v="2"/>
    <x v="1"/>
    <n v="1"/>
    <n v="250"/>
    <n v="4"/>
    <x v="1"/>
    <n v="57"/>
    <n v="4"/>
    <x v="1"/>
    <x v="4"/>
    <n v="1"/>
    <x v="1"/>
    <n v="4450"/>
    <s v="Upto 5k"/>
    <n v="26250"/>
    <n v="1"/>
    <s v="Y"/>
    <x v="0"/>
    <n v="11"/>
    <x v="1"/>
    <n v="3"/>
    <n v="80"/>
    <n v="2"/>
    <n v="5"/>
    <n v="3"/>
    <n v="3"/>
    <n v="1"/>
    <n v="3"/>
    <d v="2026-10-10T00:00:00"/>
    <x v="39"/>
    <s v="2026"/>
    <x v="9"/>
    <n v="2"/>
    <x v="1334"/>
    <n v="0"/>
    <n v="0"/>
  </r>
  <r>
    <s v="RM281"/>
    <n v="53"/>
    <x v="3"/>
    <x v="1"/>
    <x v="0"/>
    <n v="1070"/>
    <x v="0"/>
    <n v="3"/>
    <n v="4"/>
    <x v="1"/>
    <n v="1"/>
    <n v="386"/>
    <n v="3"/>
    <x v="0"/>
    <n v="45"/>
    <n v="3"/>
    <x v="3"/>
    <x v="7"/>
    <n v="3"/>
    <x v="2"/>
    <n v="17584"/>
    <s v="15k+"/>
    <n v="21016"/>
    <n v="3"/>
    <s v="Y"/>
    <x v="1"/>
    <n v="16"/>
    <x v="1"/>
    <n v="4"/>
    <n v="80"/>
    <n v="3"/>
    <n v="21"/>
    <n v="5"/>
    <n v="2"/>
    <n v="1"/>
    <n v="3"/>
    <d v="2026-10-11T00:00:00"/>
    <x v="11"/>
    <s v="2026"/>
    <x v="9"/>
    <n v="13"/>
    <x v="1335"/>
    <n v="4"/>
    <n v="0"/>
  </r>
  <r>
    <s v="RM503"/>
    <n v="53"/>
    <x v="3"/>
    <x v="1"/>
    <x v="0"/>
    <n v="238"/>
    <x v="1"/>
    <n v="1"/>
    <n v="1"/>
    <x v="1"/>
    <n v="1"/>
    <n v="682"/>
    <n v="4"/>
    <x v="1"/>
    <n v="34"/>
    <n v="3"/>
    <x v="1"/>
    <x v="5"/>
    <n v="1"/>
    <x v="0"/>
    <n v="8381"/>
    <s v="5k-10k"/>
    <n v="7507"/>
    <n v="7"/>
    <s v="Y"/>
    <x v="0"/>
    <n v="20"/>
    <x v="2"/>
    <n v="4"/>
    <n v="80"/>
    <n v="0"/>
    <n v="18"/>
    <n v="2"/>
    <n v="4"/>
    <n v="8"/>
    <n v="10"/>
    <d v="2026-10-12T00:00:00"/>
    <x v="13"/>
    <s v="2026"/>
    <x v="9"/>
    <n v="20"/>
    <x v="1336"/>
    <n v="3"/>
    <n v="3"/>
  </r>
  <r>
    <s v="RM535"/>
    <n v="53"/>
    <x v="3"/>
    <x v="1"/>
    <x v="0"/>
    <n v="970"/>
    <x v="0"/>
    <n v="7"/>
    <n v="3"/>
    <x v="0"/>
    <n v="1"/>
    <n v="730"/>
    <n v="3"/>
    <x v="0"/>
    <n v="59"/>
    <n v="4"/>
    <x v="3"/>
    <x v="7"/>
    <n v="3"/>
    <x v="2"/>
    <n v="14814"/>
    <s v="10k-15k"/>
    <n v="13514"/>
    <n v="3"/>
    <s v="Y"/>
    <x v="0"/>
    <n v="19"/>
    <x v="1"/>
    <n v="3"/>
    <n v="80"/>
    <n v="0"/>
    <n v="32"/>
    <n v="3"/>
    <n v="3"/>
    <n v="1"/>
    <n v="3"/>
    <d v="2026-10-13T00:00:00"/>
    <x v="8"/>
    <s v="2026"/>
    <x v="9"/>
    <n v="2"/>
    <x v="1337"/>
    <n v="1"/>
    <n v="1"/>
  </r>
  <r>
    <s v="RM557"/>
    <n v="53"/>
    <x v="3"/>
    <x v="1"/>
    <x v="0"/>
    <n v="346"/>
    <x v="0"/>
    <n v="6"/>
    <n v="3"/>
    <x v="0"/>
    <n v="1"/>
    <n v="769"/>
    <n v="4"/>
    <x v="0"/>
    <n v="86"/>
    <n v="3"/>
    <x v="1"/>
    <x v="0"/>
    <n v="4"/>
    <x v="0"/>
    <n v="2450"/>
    <s v="Upto 5k"/>
    <n v="10919"/>
    <n v="2"/>
    <s v="Y"/>
    <x v="0"/>
    <n v="17"/>
    <x v="1"/>
    <n v="4"/>
    <n v="80"/>
    <n v="0"/>
    <n v="19"/>
    <n v="4"/>
    <n v="3"/>
    <n v="2"/>
    <n v="2"/>
    <d v="2026-10-14T00:00:00"/>
    <x v="9"/>
    <s v="2026"/>
    <x v="9"/>
    <n v="14"/>
    <x v="110"/>
    <n v="3"/>
    <n v="0"/>
  </r>
  <r>
    <s v="RM625"/>
    <n v="53"/>
    <x v="3"/>
    <x v="0"/>
    <x v="0"/>
    <n v="661"/>
    <x v="2"/>
    <n v="7"/>
    <n v="2"/>
    <x v="2"/>
    <n v="1"/>
    <n v="862"/>
    <n v="1"/>
    <x v="1"/>
    <n v="78"/>
    <n v="2"/>
    <x v="2"/>
    <x v="5"/>
    <n v="4"/>
    <x v="2"/>
    <n v="10934"/>
    <s v="10k-15k"/>
    <n v="20715"/>
    <n v="7"/>
    <s v="Y"/>
    <x v="1"/>
    <n v="18"/>
    <x v="1"/>
    <n v="4"/>
    <n v="80"/>
    <n v="1"/>
    <n v="35"/>
    <n v="3"/>
    <n v="3"/>
    <n v="0"/>
    <n v="4"/>
    <d v="2026-10-15T00:00:00"/>
    <x v="35"/>
    <s v="2026"/>
    <x v="9"/>
    <n v="35"/>
    <x v="1338"/>
    <n v="1"/>
    <n v="1"/>
  </r>
  <r>
    <s v="RM647"/>
    <n v="53"/>
    <x v="3"/>
    <x v="1"/>
    <x v="0"/>
    <n v="868"/>
    <x v="1"/>
    <n v="8"/>
    <n v="3"/>
    <x v="2"/>
    <n v="1"/>
    <n v="897"/>
    <n v="1"/>
    <x v="0"/>
    <n v="73"/>
    <n v="3"/>
    <x v="3"/>
    <x v="5"/>
    <n v="4"/>
    <x v="2"/>
    <n v="11836"/>
    <s v="10k-15k"/>
    <n v="22789"/>
    <n v="5"/>
    <s v="Y"/>
    <x v="0"/>
    <n v="14"/>
    <x v="1"/>
    <n v="3"/>
    <n v="80"/>
    <n v="1"/>
    <n v="28"/>
    <n v="3"/>
    <n v="3"/>
    <n v="2"/>
    <n v="2"/>
    <d v="2026-10-16T00:00:00"/>
    <x v="31"/>
    <s v="2026"/>
    <x v="9"/>
    <n v="2"/>
    <x v="1339"/>
    <n v="1"/>
    <n v="1"/>
  </r>
  <r>
    <s v="RM650"/>
    <n v="53"/>
    <x v="3"/>
    <x v="1"/>
    <x v="0"/>
    <n v="102"/>
    <x v="0"/>
    <n v="23"/>
    <n v="4"/>
    <x v="0"/>
    <n v="1"/>
    <n v="901"/>
    <n v="4"/>
    <x v="1"/>
    <n v="72"/>
    <n v="3"/>
    <x v="3"/>
    <x v="7"/>
    <n v="4"/>
    <x v="0"/>
    <n v="14275"/>
    <s v="10k-15k"/>
    <n v="20206"/>
    <n v="6"/>
    <s v="Y"/>
    <x v="0"/>
    <n v="18"/>
    <x v="1"/>
    <n v="3"/>
    <n v="80"/>
    <n v="0"/>
    <n v="33"/>
    <n v="0"/>
    <n v="3"/>
    <n v="3"/>
    <n v="8"/>
    <d v="2026-10-17T00:00:00"/>
    <x v="5"/>
    <s v="2026"/>
    <x v="9"/>
    <n v="25"/>
    <x v="1340"/>
    <n v="14"/>
    <n v="0"/>
  </r>
  <r>
    <s v="RM702"/>
    <n v="53"/>
    <x v="3"/>
    <x v="1"/>
    <x v="0"/>
    <n v="1376"/>
    <x v="1"/>
    <n v="2"/>
    <n v="2"/>
    <x v="1"/>
    <n v="1"/>
    <n v="981"/>
    <n v="3"/>
    <x v="0"/>
    <n v="45"/>
    <n v="3"/>
    <x v="3"/>
    <x v="8"/>
    <n v="3"/>
    <x v="1"/>
    <n v="14852"/>
    <s v="10k-15k"/>
    <n v="13938"/>
    <n v="6"/>
    <s v="Y"/>
    <x v="0"/>
    <n v="13"/>
    <x v="1"/>
    <n v="3"/>
    <n v="80"/>
    <n v="1"/>
    <n v="22"/>
    <n v="3"/>
    <n v="4"/>
    <n v="15"/>
    <n v="2"/>
    <d v="2026-10-18T00:00:00"/>
    <x v="28"/>
    <s v="2026"/>
    <x v="9"/>
    <n v="26"/>
    <x v="1341"/>
    <n v="1"/>
    <n v="0"/>
  </r>
  <r>
    <s v="RM761"/>
    <n v="53"/>
    <x v="3"/>
    <x v="1"/>
    <x v="1"/>
    <n v="124"/>
    <x v="1"/>
    <n v="2"/>
    <n v="3"/>
    <x v="2"/>
    <n v="1"/>
    <n v="1050"/>
    <n v="3"/>
    <x v="1"/>
    <n v="38"/>
    <n v="2"/>
    <x v="2"/>
    <x v="5"/>
    <n v="2"/>
    <x v="2"/>
    <n v="7525"/>
    <s v="5k-10k"/>
    <n v="23537"/>
    <n v="2"/>
    <s v="Y"/>
    <x v="0"/>
    <n v="12"/>
    <x v="1"/>
    <n v="1"/>
    <n v="80"/>
    <n v="1"/>
    <n v="30"/>
    <n v="2"/>
    <n v="3"/>
    <n v="6"/>
    <n v="12"/>
    <d v="2026-10-19T00:00:00"/>
    <x v="36"/>
    <s v="2026"/>
    <x v="9"/>
    <n v="11"/>
    <x v="1342"/>
    <n v="2"/>
    <n v="0"/>
  </r>
  <r>
    <s v="RM859"/>
    <n v="53"/>
    <x v="3"/>
    <x v="1"/>
    <x v="0"/>
    <n v="1223"/>
    <x v="0"/>
    <n v="7"/>
    <n v="2"/>
    <x v="1"/>
    <n v="1"/>
    <n v="1201"/>
    <n v="4"/>
    <x v="1"/>
    <n v="50"/>
    <n v="3"/>
    <x v="4"/>
    <x v="8"/>
    <n v="3"/>
    <x v="1"/>
    <n v="18606"/>
    <s v="15k+"/>
    <n v="18640"/>
    <n v="3"/>
    <s v="Y"/>
    <x v="0"/>
    <n v="18"/>
    <x v="1"/>
    <n v="2"/>
    <n v="80"/>
    <n v="1"/>
    <n v="26"/>
    <n v="6"/>
    <n v="3"/>
    <n v="4"/>
    <n v="7"/>
    <d v="2026-10-20T00:00:00"/>
    <x v="39"/>
    <s v="2026"/>
    <x v="9"/>
    <n v="22"/>
    <x v="1343"/>
    <n v="3"/>
    <n v="3"/>
  </r>
  <r>
    <s v="RM1044"/>
    <n v="53"/>
    <x v="3"/>
    <x v="1"/>
    <x v="0"/>
    <n v="447"/>
    <x v="0"/>
    <n v="2"/>
    <n v="3"/>
    <x v="1"/>
    <n v="1"/>
    <n v="1472"/>
    <n v="4"/>
    <x v="0"/>
    <n v="39"/>
    <n v="4"/>
    <x v="3"/>
    <x v="7"/>
    <n v="2"/>
    <x v="0"/>
    <n v="16598"/>
    <s v="15k+"/>
    <n v="19764"/>
    <n v="4"/>
    <s v="Y"/>
    <x v="0"/>
    <n v="12"/>
    <x v="1"/>
    <n v="2"/>
    <n v="80"/>
    <n v="0"/>
    <n v="35"/>
    <n v="2"/>
    <n v="2"/>
    <n v="8"/>
    <n v="8"/>
    <d v="2026-10-21T00:00:00"/>
    <x v="3"/>
    <s v="2026"/>
    <x v="9"/>
    <n v="4"/>
    <x v="1344"/>
    <n v="3"/>
    <n v="3"/>
  </r>
  <r>
    <s v="RM1112"/>
    <n v="53"/>
    <x v="3"/>
    <x v="0"/>
    <x v="0"/>
    <n v="607"/>
    <x v="0"/>
    <n v="2"/>
    <n v="5"/>
    <x v="3"/>
    <n v="1"/>
    <n v="1572"/>
    <n v="3"/>
    <x v="1"/>
    <n v="78"/>
    <n v="2"/>
    <x v="2"/>
    <x v="4"/>
    <n v="4"/>
    <x v="2"/>
    <n v="10169"/>
    <s v="10k-15k"/>
    <n v="14618"/>
    <n v="0"/>
    <s v="Y"/>
    <x v="0"/>
    <n v="16"/>
    <x v="1"/>
    <n v="2"/>
    <n v="80"/>
    <n v="1"/>
    <n v="34"/>
    <n v="4"/>
    <n v="3"/>
    <n v="1"/>
    <n v="9"/>
    <d v="2026-10-22T00:00:00"/>
    <x v="12"/>
    <s v="2026"/>
    <x v="9"/>
    <n v="13"/>
    <x v="1345"/>
    <n v="5"/>
    <n v="3"/>
  </r>
  <r>
    <s v="RM1204"/>
    <n v="53"/>
    <x v="3"/>
    <x v="1"/>
    <x v="0"/>
    <n v="1395"/>
    <x v="0"/>
    <n v="24"/>
    <n v="4"/>
    <x v="1"/>
    <n v="1"/>
    <n v="1689"/>
    <n v="2"/>
    <x v="0"/>
    <n v="48"/>
    <n v="4"/>
    <x v="2"/>
    <x v="6"/>
    <n v="4"/>
    <x v="2"/>
    <n v="7005"/>
    <s v="5k-10k"/>
    <n v="3458"/>
    <n v="3"/>
    <s v="Y"/>
    <x v="0"/>
    <n v="15"/>
    <x v="1"/>
    <n v="3"/>
    <n v="80"/>
    <n v="0"/>
    <n v="11"/>
    <n v="2"/>
    <n v="3"/>
    <n v="1"/>
    <n v="2"/>
    <d v="2026-10-23T00:00:00"/>
    <x v="2"/>
    <s v="2026"/>
    <x v="9"/>
    <n v="10"/>
    <x v="418"/>
    <n v="5"/>
    <n v="3"/>
  </r>
  <r>
    <s v="RM1269"/>
    <n v="53"/>
    <x v="3"/>
    <x v="0"/>
    <x v="2"/>
    <n v="661"/>
    <x v="2"/>
    <n v="1"/>
    <n v="4"/>
    <x v="1"/>
    <n v="1"/>
    <n v="1775"/>
    <n v="1"/>
    <x v="1"/>
    <n v="60"/>
    <n v="2"/>
    <x v="3"/>
    <x v="4"/>
    <n v="3"/>
    <x v="2"/>
    <n v="12965"/>
    <s v="10k-15k"/>
    <n v="22308"/>
    <n v="4"/>
    <s v="Y"/>
    <x v="1"/>
    <n v="20"/>
    <x v="2"/>
    <n v="4"/>
    <n v="80"/>
    <n v="3"/>
    <n v="27"/>
    <n v="2"/>
    <n v="2"/>
    <n v="0"/>
    <n v="2"/>
    <d v="2026-10-24T00:00:00"/>
    <x v="19"/>
    <s v="2026"/>
    <x v="9"/>
    <n v="6"/>
    <x v="1346"/>
    <n v="0"/>
    <n v="0"/>
  </r>
  <r>
    <s v="RM1397"/>
    <n v="53"/>
    <x v="3"/>
    <x v="0"/>
    <x v="0"/>
    <n v="1168"/>
    <x v="1"/>
    <n v="24"/>
    <n v="4"/>
    <x v="0"/>
    <n v="1"/>
    <n v="1968"/>
    <n v="1"/>
    <x v="0"/>
    <n v="66"/>
    <n v="3"/>
    <x v="2"/>
    <x v="5"/>
    <n v="1"/>
    <x v="0"/>
    <n v="10448"/>
    <s v="10k-15k"/>
    <n v="5843"/>
    <n v="6"/>
    <s v="Y"/>
    <x v="1"/>
    <n v="13"/>
    <x v="1"/>
    <n v="2"/>
    <n v="80"/>
    <n v="0"/>
    <n v="15"/>
    <n v="2"/>
    <n v="2"/>
    <n v="2"/>
    <n v="2"/>
    <d v="2026-10-25T00:00:00"/>
    <x v="42"/>
    <s v="2026"/>
    <x v="9"/>
    <n v="1"/>
    <x v="1347"/>
    <n v="0"/>
    <n v="0"/>
  </r>
  <r>
    <s v="RM096"/>
    <n v="54"/>
    <x v="3"/>
    <x v="1"/>
    <x v="0"/>
    <n v="1217"/>
    <x v="0"/>
    <n v="2"/>
    <n v="4"/>
    <x v="3"/>
    <n v="1"/>
    <n v="126"/>
    <n v="1"/>
    <x v="1"/>
    <n v="60"/>
    <n v="3"/>
    <x v="2"/>
    <x v="7"/>
    <n v="3"/>
    <x v="2"/>
    <n v="13549"/>
    <s v="10k-15k"/>
    <n v="24001"/>
    <n v="9"/>
    <s v="Y"/>
    <x v="0"/>
    <n v="12"/>
    <x v="1"/>
    <n v="1"/>
    <n v="80"/>
    <n v="1"/>
    <n v="16"/>
    <n v="5"/>
    <n v="1"/>
    <n v="0"/>
    <n v="3"/>
    <d v="2026-10-26T00:00:00"/>
    <x v="5"/>
    <s v="2026"/>
    <x v="9"/>
    <n v="20"/>
    <x v="1348"/>
    <n v="7"/>
    <n v="6"/>
  </r>
  <r>
    <s v="RM113"/>
    <n v="54"/>
    <x v="3"/>
    <x v="0"/>
    <x v="2"/>
    <n v="142"/>
    <x v="2"/>
    <n v="26"/>
    <n v="3"/>
    <x v="5"/>
    <n v="1"/>
    <n v="148"/>
    <n v="4"/>
    <x v="1"/>
    <n v="30"/>
    <n v="4"/>
    <x v="3"/>
    <x v="8"/>
    <n v="4"/>
    <x v="0"/>
    <n v="17328"/>
    <s v="15k+"/>
    <n v="13871"/>
    <n v="2"/>
    <s v="Y"/>
    <x v="1"/>
    <n v="12"/>
    <x v="1"/>
    <n v="3"/>
    <n v="80"/>
    <n v="0"/>
    <n v="23"/>
    <n v="3"/>
    <n v="3"/>
    <n v="4"/>
    <n v="4"/>
    <d v="2026-10-27T00:00:00"/>
    <x v="6"/>
    <s v="2026"/>
    <x v="9"/>
    <n v="1"/>
    <x v="1349"/>
    <n v="0"/>
    <n v="0"/>
  </r>
  <r>
    <s v="RM220"/>
    <n v="54"/>
    <x v="3"/>
    <x v="1"/>
    <x v="0"/>
    <n v="1147"/>
    <x v="1"/>
    <n v="3"/>
    <n v="3"/>
    <x v="2"/>
    <n v="1"/>
    <n v="303"/>
    <n v="4"/>
    <x v="1"/>
    <n v="52"/>
    <n v="3"/>
    <x v="1"/>
    <x v="5"/>
    <n v="1"/>
    <x v="2"/>
    <n v="5940"/>
    <s v="5k-10k"/>
    <n v="17011"/>
    <n v="2"/>
    <s v="Y"/>
    <x v="0"/>
    <n v="14"/>
    <x v="1"/>
    <n v="4"/>
    <n v="80"/>
    <n v="1"/>
    <n v="16"/>
    <n v="4"/>
    <n v="3"/>
    <n v="0"/>
    <n v="5"/>
    <d v="2026-10-28T00:00:00"/>
    <x v="3"/>
    <s v="2026"/>
    <x v="9"/>
    <n v="4"/>
    <x v="1350"/>
    <n v="1"/>
    <n v="0"/>
  </r>
  <r>
    <s v="RM333"/>
    <n v="54"/>
    <x v="3"/>
    <x v="1"/>
    <x v="1"/>
    <n v="928"/>
    <x v="0"/>
    <n v="20"/>
    <n v="4"/>
    <x v="0"/>
    <n v="1"/>
    <n v="450"/>
    <n v="4"/>
    <x v="1"/>
    <n v="31"/>
    <n v="3"/>
    <x v="1"/>
    <x v="2"/>
    <n v="3"/>
    <x v="0"/>
    <n v="4869"/>
    <s v="Upto 5k"/>
    <n v="16885"/>
    <n v="3"/>
    <s v="Y"/>
    <x v="0"/>
    <n v="12"/>
    <x v="1"/>
    <n v="4"/>
    <n v="80"/>
    <n v="0"/>
    <n v="20"/>
    <n v="4"/>
    <n v="2"/>
    <n v="0"/>
    <n v="3"/>
    <d v="2026-10-29T00:00:00"/>
    <x v="19"/>
    <s v="2026"/>
    <x v="9"/>
    <n v="9"/>
    <x v="1351"/>
    <n v="6"/>
    <n v="6"/>
  </r>
  <r>
    <s v="RM393"/>
    <n v="54"/>
    <x v="3"/>
    <x v="1"/>
    <x v="0"/>
    <n v="821"/>
    <x v="0"/>
    <n v="5"/>
    <n v="2"/>
    <x v="1"/>
    <n v="1"/>
    <n v="522"/>
    <n v="1"/>
    <x v="0"/>
    <n v="86"/>
    <n v="3"/>
    <x v="4"/>
    <x v="7"/>
    <n v="1"/>
    <x v="2"/>
    <n v="19406"/>
    <s v="15k+"/>
    <n v="8509"/>
    <n v="4"/>
    <s v="Y"/>
    <x v="0"/>
    <n v="11"/>
    <x v="1"/>
    <n v="3"/>
    <n v="80"/>
    <n v="1"/>
    <n v="24"/>
    <n v="4"/>
    <n v="2"/>
    <n v="1"/>
    <n v="2"/>
    <d v="2026-10-30T00:00:00"/>
    <x v="9"/>
    <s v="2026"/>
    <x v="9"/>
    <n v="33"/>
    <x v="1352"/>
    <n v="0"/>
    <n v="0"/>
  </r>
  <r>
    <s v="RM432"/>
    <n v="54"/>
    <x v="3"/>
    <x v="1"/>
    <x v="0"/>
    <n v="548"/>
    <x v="0"/>
    <n v="8"/>
    <n v="4"/>
    <x v="0"/>
    <n v="1"/>
    <n v="578"/>
    <n v="3"/>
    <x v="1"/>
    <n v="42"/>
    <n v="3"/>
    <x v="1"/>
    <x v="0"/>
    <n v="3"/>
    <x v="0"/>
    <n v="3780"/>
    <s v="Upto 5k"/>
    <n v="23428"/>
    <n v="7"/>
    <s v="Y"/>
    <x v="0"/>
    <n v="11"/>
    <x v="1"/>
    <n v="3"/>
    <n v="80"/>
    <n v="0"/>
    <n v="19"/>
    <n v="3"/>
    <n v="3"/>
    <n v="0"/>
    <n v="0"/>
    <d v="2026-10-31T00:00:00"/>
    <x v="24"/>
    <s v="2026"/>
    <x v="9"/>
    <n v="0"/>
    <x v="1353"/>
    <n v="0"/>
    <n v="0"/>
  </r>
  <r>
    <s v="RM511"/>
    <n v="54"/>
    <x v="3"/>
    <x v="1"/>
    <x v="0"/>
    <n v="397"/>
    <x v="3"/>
    <n v="19"/>
    <n v="4"/>
    <x v="1"/>
    <n v="1"/>
    <n v="698"/>
    <n v="3"/>
    <x v="0"/>
    <n v="88"/>
    <n v="3"/>
    <x v="2"/>
    <x v="3"/>
    <n v="2"/>
    <x v="2"/>
    <n v="10725"/>
    <s v="10k-15k"/>
    <n v="6729"/>
    <n v="2"/>
    <s v="Y"/>
    <x v="0"/>
    <n v="15"/>
    <x v="1"/>
    <n v="3"/>
    <n v="80"/>
    <n v="1"/>
    <n v="16"/>
    <n v="1"/>
    <n v="4"/>
    <n v="7"/>
    <n v="1"/>
    <d v="2026-11-01T00:00:00"/>
    <x v="29"/>
    <s v="2026"/>
    <x v="10"/>
    <n v="39"/>
    <x v="1239"/>
    <n v="18"/>
    <n v="15"/>
  </r>
  <r>
    <s v="RM576"/>
    <n v="54"/>
    <x v="3"/>
    <x v="0"/>
    <x v="0"/>
    <n v="376"/>
    <x v="2"/>
    <n v="19"/>
    <n v="4"/>
    <x v="1"/>
    <n v="1"/>
    <n v="799"/>
    <n v="4"/>
    <x v="1"/>
    <n v="95"/>
    <n v="3"/>
    <x v="1"/>
    <x v="4"/>
    <n v="1"/>
    <x v="1"/>
    <n v="5485"/>
    <s v="5k-10k"/>
    <n v="22670"/>
    <n v="9"/>
    <s v="Y"/>
    <x v="1"/>
    <n v="11"/>
    <x v="1"/>
    <n v="2"/>
    <n v="80"/>
    <n v="2"/>
    <n v="9"/>
    <n v="4"/>
    <n v="3"/>
    <n v="1"/>
    <n v="4"/>
    <d v="2026-11-02T00:00:00"/>
    <x v="6"/>
    <s v="2026"/>
    <x v="10"/>
    <n v="3"/>
    <x v="1354"/>
    <n v="1"/>
    <n v="1"/>
  </r>
  <r>
    <s v="RM729"/>
    <n v="54"/>
    <x v="3"/>
    <x v="1"/>
    <x v="0"/>
    <n v="1441"/>
    <x v="0"/>
    <n v="17"/>
    <n v="3"/>
    <x v="3"/>
    <n v="1"/>
    <n v="1013"/>
    <n v="3"/>
    <x v="1"/>
    <n v="56"/>
    <n v="3"/>
    <x v="2"/>
    <x v="4"/>
    <n v="3"/>
    <x v="2"/>
    <n v="10739"/>
    <s v="10k-15k"/>
    <n v="13943"/>
    <n v="8"/>
    <s v="Y"/>
    <x v="0"/>
    <n v="11"/>
    <x v="1"/>
    <n v="3"/>
    <n v="80"/>
    <n v="1"/>
    <n v="22"/>
    <n v="2"/>
    <n v="3"/>
    <n v="0"/>
    <n v="8"/>
    <d v="2026-11-03T00:00:00"/>
    <x v="38"/>
    <s v="2026"/>
    <x v="10"/>
    <n v="0"/>
    <x v="1355"/>
    <n v="0"/>
    <n v="0"/>
  </r>
  <r>
    <s v="RM772"/>
    <n v="54"/>
    <x v="3"/>
    <x v="1"/>
    <x v="0"/>
    <n v="1082"/>
    <x v="1"/>
    <n v="2"/>
    <n v="4"/>
    <x v="0"/>
    <n v="1"/>
    <n v="1070"/>
    <n v="3"/>
    <x v="1"/>
    <n v="41"/>
    <n v="2"/>
    <x v="2"/>
    <x v="5"/>
    <n v="3"/>
    <x v="2"/>
    <n v="10686"/>
    <s v="10k-15k"/>
    <n v="8392"/>
    <n v="6"/>
    <s v="Y"/>
    <x v="0"/>
    <n v="11"/>
    <x v="1"/>
    <n v="2"/>
    <n v="80"/>
    <n v="1"/>
    <n v="13"/>
    <n v="4"/>
    <n v="3"/>
    <n v="7"/>
    <n v="0"/>
    <d v="2026-11-04T00:00:00"/>
    <x v="20"/>
    <s v="2026"/>
    <x v="10"/>
    <n v="7"/>
    <x v="1356"/>
    <n v="6"/>
    <n v="2"/>
  </r>
  <r>
    <s v="RM891"/>
    <n v="54"/>
    <x v="3"/>
    <x v="1"/>
    <x v="1"/>
    <n v="966"/>
    <x v="0"/>
    <n v="1"/>
    <n v="4"/>
    <x v="0"/>
    <n v="1"/>
    <n v="1245"/>
    <n v="4"/>
    <x v="1"/>
    <n v="53"/>
    <n v="3"/>
    <x v="2"/>
    <x v="4"/>
    <n v="3"/>
    <x v="1"/>
    <n v="10502"/>
    <s v="10k-15k"/>
    <n v="9659"/>
    <n v="7"/>
    <s v="Y"/>
    <x v="0"/>
    <n v="17"/>
    <x v="1"/>
    <n v="1"/>
    <n v="80"/>
    <n v="1"/>
    <n v="33"/>
    <n v="2"/>
    <n v="1"/>
    <n v="1"/>
    <n v="4"/>
    <d v="2026-11-05T00:00:00"/>
    <x v="33"/>
    <s v="2026"/>
    <x v="10"/>
    <n v="7"/>
    <x v="1357"/>
    <n v="6"/>
    <n v="6"/>
  </r>
  <r>
    <s v="RM895"/>
    <n v="54"/>
    <x v="3"/>
    <x v="1"/>
    <x v="0"/>
    <n v="685"/>
    <x v="0"/>
    <n v="3"/>
    <n v="3"/>
    <x v="0"/>
    <n v="1"/>
    <n v="1250"/>
    <n v="4"/>
    <x v="0"/>
    <n v="85"/>
    <n v="3"/>
    <x v="3"/>
    <x v="7"/>
    <n v="4"/>
    <x v="2"/>
    <n v="17779"/>
    <s v="15k+"/>
    <n v="23474"/>
    <n v="3"/>
    <s v="Y"/>
    <x v="0"/>
    <n v="14"/>
    <x v="1"/>
    <n v="1"/>
    <n v="80"/>
    <n v="0"/>
    <n v="36"/>
    <n v="2"/>
    <n v="3"/>
    <n v="0"/>
    <n v="9"/>
    <d v="2026-11-06T00:00:00"/>
    <x v="4"/>
    <s v="2026"/>
    <x v="10"/>
    <n v="2"/>
    <x v="1358"/>
    <n v="1"/>
    <n v="0"/>
  </r>
  <r>
    <s v="RM1009"/>
    <n v="54"/>
    <x v="3"/>
    <x v="1"/>
    <x v="0"/>
    <n v="971"/>
    <x v="0"/>
    <n v="1"/>
    <n v="3"/>
    <x v="1"/>
    <n v="1"/>
    <n v="1422"/>
    <n v="4"/>
    <x v="1"/>
    <n v="54"/>
    <n v="3"/>
    <x v="3"/>
    <x v="7"/>
    <n v="4"/>
    <x v="0"/>
    <n v="17328"/>
    <s v="15k+"/>
    <n v="5652"/>
    <n v="6"/>
    <s v="Y"/>
    <x v="0"/>
    <n v="19"/>
    <x v="1"/>
    <n v="4"/>
    <n v="80"/>
    <n v="0"/>
    <n v="29"/>
    <n v="3"/>
    <n v="2"/>
    <n v="12"/>
    <n v="7"/>
    <d v="2026-11-07T00:00:00"/>
    <x v="24"/>
    <s v="2026"/>
    <x v="10"/>
    <n v="4"/>
    <x v="1359"/>
    <n v="1"/>
    <n v="1"/>
  </r>
  <r>
    <s v="RM1077"/>
    <n v="54"/>
    <x v="3"/>
    <x v="1"/>
    <x v="1"/>
    <n v="1050"/>
    <x v="0"/>
    <n v="11"/>
    <n v="4"/>
    <x v="1"/>
    <n v="1"/>
    <n v="1520"/>
    <n v="2"/>
    <x v="1"/>
    <n v="87"/>
    <n v="3"/>
    <x v="3"/>
    <x v="8"/>
    <n v="4"/>
    <x v="1"/>
    <n v="16032"/>
    <s v="15k+"/>
    <n v="24456"/>
    <n v="3"/>
    <s v="Y"/>
    <x v="0"/>
    <n v="20"/>
    <x v="2"/>
    <n v="1"/>
    <n v="80"/>
    <n v="1"/>
    <n v="26"/>
    <n v="2"/>
    <n v="3"/>
    <n v="1"/>
    <n v="12"/>
    <d v="2026-11-08T00:00:00"/>
    <x v="15"/>
    <s v="2026"/>
    <x v="10"/>
    <n v="13"/>
    <x v="1360"/>
    <n v="0"/>
    <n v="0"/>
  </r>
  <r>
    <s v="RM1185"/>
    <n v="54"/>
    <x v="3"/>
    <x v="1"/>
    <x v="0"/>
    <n v="584"/>
    <x v="0"/>
    <n v="22"/>
    <n v="5"/>
    <x v="1"/>
    <n v="1"/>
    <n v="1665"/>
    <n v="2"/>
    <x v="1"/>
    <n v="91"/>
    <n v="3"/>
    <x v="3"/>
    <x v="8"/>
    <n v="3"/>
    <x v="2"/>
    <n v="17426"/>
    <s v="15k+"/>
    <n v="18685"/>
    <n v="3"/>
    <s v="Y"/>
    <x v="0"/>
    <n v="25"/>
    <x v="2"/>
    <n v="3"/>
    <n v="80"/>
    <n v="1"/>
    <n v="36"/>
    <n v="6"/>
    <n v="3"/>
    <n v="4"/>
    <n v="7"/>
    <d v="2026-11-09T00:00:00"/>
    <x v="36"/>
    <s v="2026"/>
    <x v="10"/>
    <n v="20"/>
    <x v="1361"/>
    <n v="3"/>
    <n v="3"/>
  </r>
  <r>
    <s v="RM1306"/>
    <n v="54"/>
    <x v="3"/>
    <x v="1"/>
    <x v="0"/>
    <n v="431"/>
    <x v="0"/>
    <n v="7"/>
    <n v="4"/>
    <x v="1"/>
    <n v="1"/>
    <n v="1830"/>
    <n v="4"/>
    <x v="1"/>
    <n v="68"/>
    <n v="3"/>
    <x v="1"/>
    <x v="2"/>
    <n v="4"/>
    <x v="2"/>
    <n v="6854"/>
    <s v="5k-10k"/>
    <n v="15696"/>
    <n v="4"/>
    <s v="Y"/>
    <x v="0"/>
    <n v="15"/>
    <x v="1"/>
    <n v="2"/>
    <n v="80"/>
    <n v="1"/>
    <n v="14"/>
    <n v="2"/>
    <n v="2"/>
    <n v="1"/>
    <n v="7"/>
    <d v="2026-11-10T00:00:00"/>
    <x v="36"/>
    <s v="2026"/>
    <x v="10"/>
    <n v="5"/>
    <x v="1362"/>
    <n v="5"/>
    <n v="2"/>
  </r>
  <r>
    <s v="RM1398"/>
    <n v="54"/>
    <x v="3"/>
    <x v="1"/>
    <x v="0"/>
    <n v="155"/>
    <x v="0"/>
    <n v="9"/>
    <n v="2"/>
    <x v="0"/>
    <n v="1"/>
    <n v="1969"/>
    <n v="1"/>
    <x v="1"/>
    <n v="67"/>
    <n v="3"/>
    <x v="1"/>
    <x v="2"/>
    <n v="3"/>
    <x v="2"/>
    <n v="2897"/>
    <s v="Upto 5k"/>
    <n v="22474"/>
    <n v="3"/>
    <s v="Y"/>
    <x v="0"/>
    <n v="11"/>
    <x v="1"/>
    <n v="3"/>
    <n v="80"/>
    <n v="2"/>
    <n v="9"/>
    <n v="6"/>
    <n v="2"/>
    <n v="2"/>
    <n v="3"/>
    <d v="2026-11-11T00:00:00"/>
    <x v="37"/>
    <s v="2026"/>
    <x v="10"/>
    <n v="1"/>
    <x v="1363"/>
    <n v="1"/>
    <n v="1"/>
  </r>
  <r>
    <s v="RM1407"/>
    <n v="54"/>
    <x v="3"/>
    <x v="0"/>
    <x v="0"/>
    <n v="157"/>
    <x v="2"/>
    <n v="10"/>
    <n v="3"/>
    <x v="1"/>
    <n v="1"/>
    <n v="1980"/>
    <n v="3"/>
    <x v="1"/>
    <n v="77"/>
    <n v="3"/>
    <x v="1"/>
    <x v="4"/>
    <n v="1"/>
    <x v="0"/>
    <n v="4440"/>
    <s v="Upto 5k"/>
    <n v="25198"/>
    <n v="6"/>
    <s v="Y"/>
    <x v="1"/>
    <n v="19"/>
    <x v="1"/>
    <n v="4"/>
    <n v="80"/>
    <n v="0"/>
    <n v="9"/>
    <n v="3"/>
    <n v="3"/>
    <n v="1"/>
    <n v="4"/>
    <d v="2026-11-12T00:00:00"/>
    <x v="16"/>
    <s v="2026"/>
    <x v="10"/>
    <n v="34"/>
    <x v="1364"/>
    <n v="5"/>
    <n v="3"/>
  </r>
  <r>
    <s v="RM066"/>
    <n v="55"/>
    <x v="3"/>
    <x v="0"/>
    <x v="0"/>
    <n v="836"/>
    <x v="2"/>
    <n v="8"/>
    <n v="3"/>
    <x v="1"/>
    <n v="1"/>
    <n v="84"/>
    <n v="4"/>
    <x v="1"/>
    <n v="33"/>
    <n v="3"/>
    <x v="3"/>
    <x v="8"/>
    <n v="3"/>
    <x v="1"/>
    <n v="14756"/>
    <s v="10k-15k"/>
    <n v="19730"/>
    <n v="2"/>
    <s v="Y"/>
    <x v="1"/>
    <n v="14"/>
    <x v="1"/>
    <n v="3"/>
    <n v="80"/>
    <n v="3"/>
    <n v="21"/>
    <n v="2"/>
    <n v="3"/>
    <n v="0"/>
    <n v="2"/>
    <d v="2026-11-13T00:00:00"/>
    <x v="21"/>
    <s v="2026"/>
    <x v="10"/>
    <n v="4"/>
    <x v="1365"/>
    <n v="1"/>
    <n v="0"/>
  </r>
  <r>
    <s v="RM083"/>
    <n v="55"/>
    <x v="3"/>
    <x v="1"/>
    <x v="0"/>
    <n v="111"/>
    <x v="1"/>
    <n v="1"/>
    <n v="2"/>
    <x v="0"/>
    <n v="1"/>
    <n v="106"/>
    <n v="1"/>
    <x v="0"/>
    <n v="70"/>
    <n v="3"/>
    <x v="2"/>
    <x v="5"/>
    <n v="4"/>
    <x v="2"/>
    <n v="10239"/>
    <s v="10k-15k"/>
    <n v="18092"/>
    <n v="3"/>
    <s v="Y"/>
    <x v="0"/>
    <n v="14"/>
    <x v="1"/>
    <n v="4"/>
    <n v="80"/>
    <n v="1"/>
    <n v="24"/>
    <n v="4"/>
    <n v="3"/>
    <n v="1"/>
    <n v="0"/>
    <d v="2026-11-14T00:00:00"/>
    <x v="18"/>
    <s v="2026"/>
    <x v="10"/>
    <n v="12"/>
    <x v="1366"/>
    <n v="7"/>
    <n v="3"/>
  </r>
  <r>
    <s v="RM188"/>
    <n v="55"/>
    <x v="3"/>
    <x v="1"/>
    <x v="0"/>
    <n v="692"/>
    <x v="0"/>
    <n v="14"/>
    <n v="4"/>
    <x v="1"/>
    <n v="1"/>
    <n v="254"/>
    <n v="3"/>
    <x v="0"/>
    <n v="61"/>
    <n v="4"/>
    <x v="4"/>
    <x v="7"/>
    <n v="2"/>
    <x v="0"/>
    <n v="18722"/>
    <s v="15k+"/>
    <n v="13339"/>
    <n v="8"/>
    <s v="Y"/>
    <x v="0"/>
    <n v="11"/>
    <x v="1"/>
    <n v="4"/>
    <n v="80"/>
    <n v="0"/>
    <n v="36"/>
    <n v="3"/>
    <n v="3"/>
    <n v="2"/>
    <n v="15"/>
    <d v="2026-11-15T00:00:00"/>
    <x v="40"/>
    <s v="2026"/>
    <x v="10"/>
    <n v="21"/>
    <x v="1367"/>
    <n v="5"/>
    <n v="1"/>
  </r>
  <r>
    <s v="RM271"/>
    <n v="55"/>
    <x v="3"/>
    <x v="1"/>
    <x v="0"/>
    <n v="452"/>
    <x v="0"/>
    <n v="1"/>
    <n v="3"/>
    <x v="1"/>
    <n v="1"/>
    <n v="374"/>
    <n v="4"/>
    <x v="0"/>
    <n v="81"/>
    <n v="3"/>
    <x v="4"/>
    <x v="8"/>
    <n v="1"/>
    <x v="0"/>
    <n v="19045"/>
    <s v="15k+"/>
    <n v="18938"/>
    <n v="0"/>
    <s v="Y"/>
    <x v="1"/>
    <n v="14"/>
    <x v="1"/>
    <n v="3"/>
    <n v="80"/>
    <n v="0"/>
    <n v="37"/>
    <n v="2"/>
    <n v="3"/>
    <n v="4"/>
    <n v="13"/>
    <d v="2026-11-16T00:00:00"/>
    <x v="39"/>
    <s v="2026"/>
    <x v="10"/>
    <n v="3"/>
    <x v="1368"/>
    <n v="0"/>
    <n v="0"/>
  </r>
  <r>
    <s v="RM284"/>
    <n v="55"/>
    <x v="3"/>
    <x v="1"/>
    <x v="0"/>
    <n v="147"/>
    <x v="0"/>
    <n v="20"/>
    <n v="2"/>
    <x v="3"/>
    <n v="1"/>
    <n v="389"/>
    <n v="2"/>
    <x v="0"/>
    <n v="37"/>
    <n v="3"/>
    <x v="1"/>
    <x v="0"/>
    <n v="4"/>
    <x v="2"/>
    <n v="5415"/>
    <s v="5k-10k"/>
    <n v="15972"/>
    <n v="3"/>
    <s v="Y"/>
    <x v="1"/>
    <n v="19"/>
    <x v="1"/>
    <n v="4"/>
    <n v="80"/>
    <n v="1"/>
    <n v="12"/>
    <n v="4"/>
    <n v="3"/>
    <n v="0"/>
    <n v="8"/>
    <d v="2026-11-17T00:00:00"/>
    <x v="3"/>
    <s v="2026"/>
    <x v="10"/>
    <n v="14"/>
    <x v="1369"/>
    <n v="6"/>
    <n v="5"/>
  </r>
  <r>
    <s v="RM380"/>
    <n v="55"/>
    <x v="3"/>
    <x v="0"/>
    <x v="0"/>
    <n v="1311"/>
    <x v="0"/>
    <n v="2"/>
    <n v="3"/>
    <x v="0"/>
    <n v="1"/>
    <n v="505"/>
    <n v="3"/>
    <x v="1"/>
    <n v="97"/>
    <n v="3"/>
    <x v="3"/>
    <x v="8"/>
    <n v="4"/>
    <x v="0"/>
    <n v="16659"/>
    <s v="15k+"/>
    <n v="23258"/>
    <n v="2"/>
    <s v="Y"/>
    <x v="1"/>
    <n v="13"/>
    <x v="1"/>
    <n v="3"/>
    <n v="80"/>
    <n v="0"/>
    <n v="30"/>
    <n v="2"/>
    <n v="3"/>
    <n v="1"/>
    <n v="2"/>
    <d v="2026-11-18T00:00:00"/>
    <x v="35"/>
    <s v="2026"/>
    <x v="10"/>
    <n v="16"/>
    <x v="1370"/>
    <n v="9"/>
    <n v="4"/>
  </r>
  <r>
    <s v="RM446"/>
    <n v="55"/>
    <x v="3"/>
    <x v="1"/>
    <x v="0"/>
    <n v="1117"/>
    <x v="1"/>
    <n v="18"/>
    <n v="5"/>
    <x v="0"/>
    <n v="1"/>
    <n v="597"/>
    <n v="1"/>
    <x v="1"/>
    <n v="83"/>
    <n v="3"/>
    <x v="3"/>
    <x v="8"/>
    <n v="2"/>
    <x v="0"/>
    <n v="16835"/>
    <s v="15k+"/>
    <n v="9873"/>
    <n v="3"/>
    <s v="Y"/>
    <x v="0"/>
    <n v="23"/>
    <x v="2"/>
    <n v="4"/>
    <n v="80"/>
    <n v="0"/>
    <n v="37"/>
    <n v="2"/>
    <n v="3"/>
    <n v="7"/>
    <n v="7"/>
    <d v="2026-11-19T00:00:00"/>
    <x v="36"/>
    <s v="2026"/>
    <x v="10"/>
    <n v="18"/>
    <x v="1371"/>
    <n v="16"/>
    <n v="6"/>
  </r>
  <r>
    <s v="RM569"/>
    <n v="55"/>
    <x v="3"/>
    <x v="1"/>
    <x v="0"/>
    <n v="725"/>
    <x v="0"/>
    <n v="2"/>
    <n v="3"/>
    <x v="1"/>
    <n v="1"/>
    <n v="787"/>
    <n v="4"/>
    <x v="0"/>
    <n v="78"/>
    <n v="3"/>
    <x v="4"/>
    <x v="8"/>
    <n v="1"/>
    <x v="2"/>
    <n v="19859"/>
    <s v="15k+"/>
    <n v="21199"/>
    <n v="5"/>
    <s v="Y"/>
    <x v="1"/>
    <n v="13"/>
    <x v="1"/>
    <n v="4"/>
    <n v="80"/>
    <n v="1"/>
    <n v="24"/>
    <n v="2"/>
    <n v="3"/>
    <n v="1"/>
    <n v="4"/>
    <d v="2026-11-20T00:00:00"/>
    <x v="23"/>
    <s v="2026"/>
    <x v="10"/>
    <n v="16"/>
    <x v="1372"/>
    <n v="9"/>
    <n v="3"/>
  </r>
  <r>
    <s v="RM609"/>
    <n v="55"/>
    <x v="3"/>
    <x v="1"/>
    <x v="0"/>
    <n v="436"/>
    <x v="1"/>
    <n v="2"/>
    <n v="1"/>
    <x v="1"/>
    <n v="1"/>
    <n v="842"/>
    <n v="3"/>
    <x v="0"/>
    <n v="37"/>
    <n v="3"/>
    <x v="1"/>
    <x v="5"/>
    <n v="4"/>
    <x v="0"/>
    <n v="5160"/>
    <s v="5k-10k"/>
    <n v="21519"/>
    <n v="4"/>
    <s v="Y"/>
    <x v="0"/>
    <n v="16"/>
    <x v="1"/>
    <n v="3"/>
    <n v="80"/>
    <n v="0"/>
    <n v="12"/>
    <n v="3"/>
    <n v="2"/>
    <n v="7"/>
    <n v="3"/>
    <d v="2026-11-21T00:00:00"/>
    <x v="41"/>
    <s v="2026"/>
    <x v="10"/>
    <n v="13"/>
    <x v="1373"/>
    <n v="6"/>
    <n v="4"/>
  </r>
  <r>
    <s v="RM746"/>
    <n v="55"/>
    <x v="3"/>
    <x v="1"/>
    <x v="1"/>
    <n v="135"/>
    <x v="0"/>
    <n v="18"/>
    <n v="4"/>
    <x v="1"/>
    <n v="1"/>
    <n v="1034"/>
    <n v="3"/>
    <x v="0"/>
    <n v="62"/>
    <n v="3"/>
    <x v="1"/>
    <x v="6"/>
    <n v="2"/>
    <x v="2"/>
    <n v="6385"/>
    <s v="5k-10k"/>
    <n v="12992"/>
    <n v="3"/>
    <s v="Y"/>
    <x v="1"/>
    <n v="14"/>
    <x v="1"/>
    <n v="4"/>
    <n v="80"/>
    <n v="2"/>
    <n v="17"/>
    <n v="3"/>
    <n v="3"/>
    <n v="6"/>
    <n v="7"/>
    <d v="2026-11-22T00:00:00"/>
    <x v="4"/>
    <s v="2026"/>
    <x v="10"/>
    <n v="6"/>
    <x v="1374"/>
    <n v="2"/>
    <n v="0"/>
  </r>
  <r>
    <s v="RM775"/>
    <n v="55"/>
    <x v="3"/>
    <x v="1"/>
    <x v="2"/>
    <n v="444"/>
    <x v="0"/>
    <n v="2"/>
    <n v="1"/>
    <x v="1"/>
    <n v="1"/>
    <n v="1074"/>
    <n v="3"/>
    <x v="0"/>
    <n v="40"/>
    <n v="2"/>
    <x v="3"/>
    <x v="8"/>
    <n v="1"/>
    <x v="0"/>
    <n v="16756"/>
    <s v="15k+"/>
    <n v="17323"/>
    <n v="7"/>
    <s v="Y"/>
    <x v="0"/>
    <n v="15"/>
    <x v="1"/>
    <n v="2"/>
    <n v="80"/>
    <n v="0"/>
    <n v="31"/>
    <n v="3"/>
    <n v="4"/>
    <n v="6"/>
    <n v="2"/>
    <d v="2026-11-23T00:00:00"/>
    <x v="2"/>
    <s v="2026"/>
    <x v="10"/>
    <n v="13"/>
    <x v="1375"/>
    <n v="12"/>
    <n v="9"/>
  </r>
  <r>
    <s v="RM788"/>
    <n v="55"/>
    <x v="3"/>
    <x v="1"/>
    <x v="1"/>
    <n v="1091"/>
    <x v="0"/>
    <n v="2"/>
    <n v="1"/>
    <x v="0"/>
    <n v="1"/>
    <n v="1096"/>
    <n v="4"/>
    <x v="0"/>
    <n v="65"/>
    <n v="3"/>
    <x v="2"/>
    <x v="4"/>
    <n v="2"/>
    <x v="2"/>
    <n v="10976"/>
    <s v="10k-15k"/>
    <n v="15813"/>
    <n v="3"/>
    <s v="Y"/>
    <x v="0"/>
    <n v="18"/>
    <x v="1"/>
    <n v="2"/>
    <n v="80"/>
    <n v="1"/>
    <n v="23"/>
    <n v="4"/>
    <n v="3"/>
    <n v="1"/>
    <n v="2"/>
    <d v="2026-11-24T00:00:00"/>
    <x v="32"/>
    <s v="2026"/>
    <x v="10"/>
    <n v="18"/>
    <x v="1376"/>
    <n v="8"/>
    <n v="7"/>
  </r>
  <r>
    <s v="RM915"/>
    <n v="55"/>
    <x v="3"/>
    <x v="1"/>
    <x v="2"/>
    <n v="177"/>
    <x v="0"/>
    <n v="8"/>
    <n v="1"/>
    <x v="1"/>
    <n v="1"/>
    <n v="1278"/>
    <n v="4"/>
    <x v="0"/>
    <n v="37"/>
    <n v="2"/>
    <x v="3"/>
    <x v="6"/>
    <n v="2"/>
    <x v="1"/>
    <n v="13577"/>
    <s v="10k-15k"/>
    <n v="25592"/>
    <n v="1"/>
    <s v="Y"/>
    <x v="1"/>
    <n v="15"/>
    <x v="1"/>
    <n v="4"/>
    <n v="80"/>
    <n v="1"/>
    <n v="34"/>
    <n v="3"/>
    <n v="3"/>
    <n v="15"/>
    <n v="0"/>
    <d v="2026-11-25T00:00:00"/>
    <x v="24"/>
    <s v="2026"/>
    <x v="10"/>
    <n v="8"/>
    <x v="1377"/>
    <n v="3"/>
    <n v="0"/>
  </r>
  <r>
    <s v="RM956"/>
    <n v="55"/>
    <x v="3"/>
    <x v="1"/>
    <x v="0"/>
    <n v="282"/>
    <x v="0"/>
    <n v="2"/>
    <n v="2"/>
    <x v="1"/>
    <n v="1"/>
    <n v="1336"/>
    <n v="4"/>
    <x v="1"/>
    <n v="58"/>
    <n v="1"/>
    <x v="4"/>
    <x v="8"/>
    <n v="3"/>
    <x v="2"/>
    <n v="19187"/>
    <s v="15k+"/>
    <n v="6992"/>
    <n v="4"/>
    <s v="Y"/>
    <x v="0"/>
    <n v="14"/>
    <x v="1"/>
    <n v="4"/>
    <n v="80"/>
    <n v="1"/>
    <n v="23"/>
    <n v="5"/>
    <n v="3"/>
    <n v="9"/>
    <n v="11"/>
    <d v="2026-11-26T00:00:00"/>
    <x v="36"/>
    <s v="2026"/>
    <x v="10"/>
    <n v="13"/>
    <x v="1378"/>
    <n v="0"/>
    <n v="0"/>
  </r>
  <r>
    <s v="RM976"/>
    <n v="55"/>
    <x v="3"/>
    <x v="1"/>
    <x v="0"/>
    <n v="267"/>
    <x v="1"/>
    <n v="13"/>
    <n v="4"/>
    <x v="2"/>
    <n v="1"/>
    <n v="1372"/>
    <n v="1"/>
    <x v="0"/>
    <n v="85"/>
    <n v="4"/>
    <x v="3"/>
    <x v="5"/>
    <n v="3"/>
    <x v="0"/>
    <n v="13695"/>
    <s v="10k-15k"/>
    <n v="9277"/>
    <n v="6"/>
    <s v="Y"/>
    <x v="1"/>
    <n v="17"/>
    <x v="1"/>
    <n v="3"/>
    <n v="80"/>
    <n v="0"/>
    <n v="24"/>
    <n v="2"/>
    <n v="2"/>
    <n v="3"/>
    <n v="8"/>
    <d v="2026-11-27T00:00:00"/>
    <x v="34"/>
    <s v="2026"/>
    <x v="10"/>
    <n v="11"/>
    <x v="1379"/>
    <n v="11"/>
    <n v="11"/>
  </r>
  <r>
    <s v="RM1011"/>
    <n v="55"/>
    <x v="3"/>
    <x v="1"/>
    <x v="0"/>
    <n v="1136"/>
    <x v="0"/>
    <n v="1"/>
    <n v="4"/>
    <x v="1"/>
    <n v="1"/>
    <n v="1424"/>
    <n v="2"/>
    <x v="0"/>
    <n v="81"/>
    <n v="4"/>
    <x v="3"/>
    <x v="7"/>
    <n v="4"/>
    <x v="1"/>
    <n v="14732"/>
    <s v="10k-15k"/>
    <n v="12414"/>
    <n v="2"/>
    <s v="Y"/>
    <x v="0"/>
    <n v="13"/>
    <x v="1"/>
    <n v="4"/>
    <n v="80"/>
    <n v="2"/>
    <n v="31"/>
    <n v="4"/>
    <n v="4"/>
    <n v="0"/>
    <n v="0"/>
    <d v="2026-11-28T00:00:00"/>
    <x v="8"/>
    <s v="2026"/>
    <x v="10"/>
    <n v="3"/>
    <x v="1380"/>
    <n v="0"/>
    <n v="0"/>
  </r>
  <r>
    <s v="RM1066"/>
    <n v="55"/>
    <x v="3"/>
    <x v="1"/>
    <x v="0"/>
    <n v="1229"/>
    <x v="0"/>
    <n v="4"/>
    <n v="4"/>
    <x v="0"/>
    <n v="1"/>
    <n v="1501"/>
    <n v="4"/>
    <x v="0"/>
    <n v="30"/>
    <n v="3"/>
    <x v="1"/>
    <x v="6"/>
    <n v="3"/>
    <x v="2"/>
    <n v="4035"/>
    <s v="Upto 5k"/>
    <n v="16143"/>
    <n v="0"/>
    <s v="Y"/>
    <x v="1"/>
    <n v="16"/>
    <x v="1"/>
    <n v="2"/>
    <n v="80"/>
    <n v="0"/>
    <n v="4"/>
    <n v="2"/>
    <n v="3"/>
    <n v="1"/>
    <n v="2"/>
    <d v="2026-11-29T00:00:00"/>
    <x v="33"/>
    <s v="2026"/>
    <x v="10"/>
    <n v="1"/>
    <x v="1082"/>
    <n v="1"/>
    <n v="0"/>
  </r>
  <r>
    <s v="RM1117"/>
    <n v="55"/>
    <x v="3"/>
    <x v="1"/>
    <x v="0"/>
    <n v="685"/>
    <x v="1"/>
    <n v="26"/>
    <n v="5"/>
    <x v="2"/>
    <n v="1"/>
    <n v="1578"/>
    <n v="3"/>
    <x v="0"/>
    <n v="60"/>
    <n v="2"/>
    <x v="4"/>
    <x v="8"/>
    <n v="4"/>
    <x v="2"/>
    <n v="19586"/>
    <s v="15k+"/>
    <n v="23037"/>
    <n v="1"/>
    <s v="Y"/>
    <x v="0"/>
    <n v="21"/>
    <x v="2"/>
    <n v="3"/>
    <n v="80"/>
    <n v="1"/>
    <n v="36"/>
    <n v="3"/>
    <n v="3"/>
    <n v="2"/>
    <n v="13"/>
    <d v="2026-11-30T00:00:00"/>
    <x v="33"/>
    <s v="2026"/>
    <x v="10"/>
    <n v="2"/>
    <x v="264"/>
    <n v="1"/>
    <n v="0"/>
  </r>
  <r>
    <s v="RM1208"/>
    <n v="55"/>
    <x v="3"/>
    <x v="1"/>
    <x v="0"/>
    <n v="1441"/>
    <x v="0"/>
    <n v="22"/>
    <n v="3"/>
    <x v="3"/>
    <n v="1"/>
    <n v="1694"/>
    <n v="1"/>
    <x v="0"/>
    <n v="94"/>
    <n v="2"/>
    <x v="0"/>
    <x v="2"/>
    <n v="2"/>
    <x v="1"/>
    <n v="3537"/>
    <s v="Upto 5k"/>
    <n v="23737"/>
    <n v="5"/>
    <s v="Y"/>
    <x v="0"/>
    <n v="12"/>
    <x v="1"/>
    <n v="4"/>
    <n v="80"/>
    <n v="1"/>
    <n v="8"/>
    <n v="1"/>
    <n v="3"/>
    <n v="1"/>
    <n v="2"/>
    <d v="2026-12-01T00:00:00"/>
    <x v="11"/>
    <s v="2026"/>
    <x v="11"/>
    <n v="9"/>
    <x v="1381"/>
    <n v="0"/>
    <n v="0"/>
  </r>
  <r>
    <s v="RM1265"/>
    <n v="55"/>
    <x v="3"/>
    <x v="1"/>
    <x v="0"/>
    <n v="478"/>
    <x v="0"/>
    <n v="2"/>
    <n v="3"/>
    <x v="1"/>
    <n v="1"/>
    <n v="1770"/>
    <n v="3"/>
    <x v="0"/>
    <n v="60"/>
    <n v="2"/>
    <x v="4"/>
    <x v="7"/>
    <n v="1"/>
    <x v="2"/>
    <n v="19038"/>
    <s v="15k+"/>
    <n v="19805"/>
    <n v="8"/>
    <s v="Y"/>
    <x v="0"/>
    <n v="12"/>
    <x v="1"/>
    <n v="2"/>
    <n v="80"/>
    <n v="3"/>
    <n v="34"/>
    <n v="2"/>
    <n v="3"/>
    <n v="0"/>
    <n v="0"/>
    <d v="2026-12-02T00:00:00"/>
    <x v="14"/>
    <s v="2026"/>
    <x v="11"/>
    <n v="0"/>
    <x v="1382"/>
    <n v="0"/>
    <n v="0"/>
  </r>
  <r>
    <s v="RM1337"/>
    <n v="55"/>
    <x v="3"/>
    <x v="1"/>
    <x v="0"/>
    <n v="836"/>
    <x v="0"/>
    <n v="2"/>
    <n v="4"/>
    <x v="3"/>
    <n v="1"/>
    <n v="1873"/>
    <n v="2"/>
    <x v="0"/>
    <n v="98"/>
    <n v="2"/>
    <x v="0"/>
    <x v="2"/>
    <n v="4"/>
    <x v="2"/>
    <n v="2662"/>
    <s v="Upto 5k"/>
    <n v="7975"/>
    <n v="8"/>
    <s v="Y"/>
    <x v="0"/>
    <n v="20"/>
    <x v="2"/>
    <n v="2"/>
    <n v="80"/>
    <n v="1"/>
    <n v="19"/>
    <n v="2"/>
    <n v="4"/>
    <n v="0"/>
    <n v="4"/>
    <d v="2026-12-03T00:00:00"/>
    <x v="9"/>
    <s v="2026"/>
    <x v="11"/>
    <n v="17"/>
    <x v="1383"/>
    <n v="13"/>
    <n v="5"/>
  </r>
  <r>
    <s v="RM1402"/>
    <n v="55"/>
    <x v="3"/>
    <x v="1"/>
    <x v="0"/>
    <n v="189"/>
    <x v="3"/>
    <n v="26"/>
    <n v="4"/>
    <x v="5"/>
    <n v="1"/>
    <n v="1973"/>
    <n v="3"/>
    <x v="0"/>
    <n v="71"/>
    <n v="4"/>
    <x v="4"/>
    <x v="8"/>
    <n v="2"/>
    <x v="2"/>
    <n v="19636"/>
    <s v="15k+"/>
    <n v="25811"/>
    <n v="4"/>
    <s v="Y"/>
    <x v="1"/>
    <n v="18"/>
    <x v="1"/>
    <n v="1"/>
    <n v="80"/>
    <n v="1"/>
    <n v="35"/>
    <n v="0"/>
    <n v="3"/>
    <n v="1"/>
    <n v="4"/>
    <d v="2026-12-04T00:00:00"/>
    <x v="10"/>
    <s v="2026"/>
    <x v="11"/>
    <n v="7"/>
    <x v="1384"/>
    <n v="0"/>
    <n v="0"/>
  </r>
  <r>
    <s v="RM086"/>
    <n v="56"/>
    <x v="4"/>
    <x v="1"/>
    <x v="0"/>
    <n v="1400"/>
    <x v="0"/>
    <n v="7"/>
    <n v="3"/>
    <x v="0"/>
    <n v="1"/>
    <n v="112"/>
    <n v="4"/>
    <x v="0"/>
    <n v="49"/>
    <n v="1"/>
    <x v="2"/>
    <x v="4"/>
    <n v="4"/>
    <x v="0"/>
    <n v="7260"/>
    <s v="5k-10k"/>
    <n v="21698"/>
    <n v="4"/>
    <s v="Y"/>
    <x v="0"/>
    <n v="11"/>
    <x v="1"/>
    <n v="1"/>
    <n v="80"/>
    <n v="0"/>
    <n v="37"/>
    <n v="3"/>
    <n v="2"/>
    <n v="0"/>
    <n v="2"/>
    <d v="2026-12-05T00:00:00"/>
    <x v="23"/>
    <s v="2026"/>
    <x v="11"/>
    <n v="27"/>
    <x v="1385"/>
    <n v="18"/>
    <n v="11"/>
  </r>
  <r>
    <s v="RM123"/>
    <n v="56"/>
    <x v="4"/>
    <x v="0"/>
    <x v="0"/>
    <n v="441"/>
    <x v="0"/>
    <n v="14"/>
    <n v="4"/>
    <x v="0"/>
    <n v="1"/>
    <n v="161"/>
    <n v="2"/>
    <x v="1"/>
    <n v="72"/>
    <n v="3"/>
    <x v="0"/>
    <x v="2"/>
    <n v="2"/>
    <x v="2"/>
    <n v="4963"/>
    <s v="Upto 5k"/>
    <n v="4510"/>
    <n v="9"/>
    <s v="Y"/>
    <x v="1"/>
    <n v="18"/>
    <x v="1"/>
    <n v="1"/>
    <n v="80"/>
    <n v="3"/>
    <n v="7"/>
    <n v="2"/>
    <n v="3"/>
    <n v="4"/>
    <n v="3"/>
    <d v="2026-12-06T00:00:00"/>
    <x v="17"/>
    <s v="2026"/>
    <x v="11"/>
    <n v="5"/>
    <x v="1386"/>
    <n v="4"/>
    <n v="4"/>
  </r>
  <r>
    <s v="RM176"/>
    <n v="56"/>
    <x v="4"/>
    <x v="0"/>
    <x v="0"/>
    <n v="713"/>
    <x v="0"/>
    <n v="8"/>
    <n v="3"/>
    <x v="0"/>
    <n v="1"/>
    <n v="241"/>
    <n v="3"/>
    <x v="1"/>
    <n v="67"/>
    <n v="3"/>
    <x v="0"/>
    <x v="2"/>
    <n v="1"/>
    <x v="1"/>
    <n v="4257"/>
    <s v="Upto 5k"/>
    <n v="13939"/>
    <n v="4"/>
    <s v="Y"/>
    <x v="1"/>
    <n v="18"/>
    <x v="1"/>
    <n v="3"/>
    <n v="80"/>
    <n v="1"/>
    <n v="19"/>
    <n v="3"/>
    <n v="3"/>
    <n v="2"/>
    <n v="2"/>
    <d v="2026-12-07T00:00:00"/>
    <x v="8"/>
    <s v="2026"/>
    <x v="11"/>
    <n v="5"/>
    <x v="1387"/>
    <n v="0"/>
    <n v="0"/>
  </r>
  <r>
    <s v="RM402"/>
    <n v="56"/>
    <x v="4"/>
    <x v="1"/>
    <x v="1"/>
    <n v="906"/>
    <x v="1"/>
    <n v="6"/>
    <n v="3"/>
    <x v="0"/>
    <n v="1"/>
    <n v="532"/>
    <n v="3"/>
    <x v="1"/>
    <n v="86"/>
    <n v="4"/>
    <x v="3"/>
    <x v="5"/>
    <n v="1"/>
    <x v="2"/>
    <n v="13212"/>
    <s v="10k-15k"/>
    <n v="18256"/>
    <n v="9"/>
    <s v="Y"/>
    <x v="0"/>
    <n v="11"/>
    <x v="1"/>
    <n v="4"/>
    <n v="80"/>
    <n v="3"/>
    <n v="36"/>
    <n v="0"/>
    <n v="2"/>
    <n v="7"/>
    <n v="7"/>
    <d v="2026-12-08T00:00:00"/>
    <x v="6"/>
    <s v="2026"/>
    <x v="11"/>
    <n v="0"/>
    <x v="1388"/>
    <n v="0"/>
    <n v="0"/>
  </r>
  <r>
    <s v="RM553"/>
    <n v="56"/>
    <x v="4"/>
    <x v="1"/>
    <x v="0"/>
    <n v="832"/>
    <x v="0"/>
    <n v="9"/>
    <n v="3"/>
    <x v="1"/>
    <n v="1"/>
    <n v="762"/>
    <n v="3"/>
    <x v="0"/>
    <n v="81"/>
    <n v="3"/>
    <x v="3"/>
    <x v="6"/>
    <n v="4"/>
    <x v="2"/>
    <n v="11103"/>
    <s v="10k-15k"/>
    <n v="20420"/>
    <n v="7"/>
    <s v="Y"/>
    <x v="0"/>
    <n v="11"/>
    <x v="1"/>
    <n v="3"/>
    <n v="80"/>
    <n v="0"/>
    <n v="30"/>
    <n v="1"/>
    <n v="2"/>
    <n v="1"/>
    <n v="1"/>
    <d v="2026-12-09T00:00:00"/>
    <x v="30"/>
    <s v="2026"/>
    <x v="11"/>
    <n v="11"/>
    <x v="1389"/>
    <n v="0"/>
    <n v="0"/>
  </r>
  <r>
    <s v="RM773"/>
    <n v="56"/>
    <x v="4"/>
    <x v="1"/>
    <x v="1"/>
    <n v="1240"/>
    <x v="0"/>
    <n v="9"/>
    <n v="3"/>
    <x v="1"/>
    <n v="1"/>
    <n v="1071"/>
    <n v="1"/>
    <x v="1"/>
    <n v="63"/>
    <n v="3"/>
    <x v="0"/>
    <x v="2"/>
    <n v="3"/>
    <x v="2"/>
    <n v="2942"/>
    <s v="Upto 5k"/>
    <n v="12154"/>
    <n v="2"/>
    <s v="Y"/>
    <x v="0"/>
    <n v="19"/>
    <x v="1"/>
    <n v="2"/>
    <n v="80"/>
    <n v="1"/>
    <n v="18"/>
    <n v="4"/>
    <n v="3"/>
    <n v="0"/>
    <n v="3"/>
    <d v="2026-12-10T00:00:00"/>
    <x v="33"/>
    <s v="2026"/>
    <x v="11"/>
    <n v="5"/>
    <x v="1390"/>
    <n v="1"/>
    <n v="1"/>
  </r>
  <r>
    <s v="RM852"/>
    <n v="56"/>
    <x v="4"/>
    <x v="1"/>
    <x v="0"/>
    <n v="718"/>
    <x v="0"/>
    <n v="4"/>
    <n v="4"/>
    <x v="3"/>
    <n v="1"/>
    <n v="1191"/>
    <n v="4"/>
    <x v="1"/>
    <n v="92"/>
    <n v="3"/>
    <x v="4"/>
    <x v="8"/>
    <n v="1"/>
    <x v="1"/>
    <n v="19943"/>
    <s v="15k+"/>
    <n v="18575"/>
    <n v="4"/>
    <s v="Y"/>
    <x v="0"/>
    <n v="13"/>
    <x v="1"/>
    <n v="4"/>
    <n v="80"/>
    <n v="1"/>
    <n v="28"/>
    <n v="2"/>
    <n v="3"/>
    <n v="4"/>
    <n v="2"/>
    <d v="2026-12-11T00:00:00"/>
    <x v="27"/>
    <s v="2026"/>
    <x v="11"/>
    <n v="23"/>
    <x v="556"/>
    <n v="18"/>
    <n v="14"/>
  </r>
  <r>
    <s v="RM957"/>
    <n v="56"/>
    <x v="4"/>
    <x v="1"/>
    <x v="0"/>
    <n v="206"/>
    <x v="3"/>
    <n v="8"/>
    <n v="4"/>
    <x v="0"/>
    <n v="1"/>
    <n v="1338"/>
    <n v="4"/>
    <x v="0"/>
    <n v="99"/>
    <n v="3"/>
    <x v="4"/>
    <x v="8"/>
    <n v="2"/>
    <x v="0"/>
    <n v="19717"/>
    <s v="15k+"/>
    <n v="4022"/>
    <n v="6"/>
    <s v="Y"/>
    <x v="0"/>
    <n v="14"/>
    <x v="1"/>
    <n v="1"/>
    <n v="80"/>
    <n v="0"/>
    <n v="36"/>
    <n v="4"/>
    <n v="3"/>
    <n v="7"/>
    <n v="7"/>
    <d v="2026-12-12T00:00:00"/>
    <x v="41"/>
    <s v="2026"/>
    <x v="11"/>
    <n v="5"/>
    <x v="1391"/>
    <n v="2"/>
    <n v="1"/>
  </r>
  <r>
    <s v="RM977"/>
    <n v="56"/>
    <x v="4"/>
    <x v="1"/>
    <x v="0"/>
    <n v="1369"/>
    <x v="0"/>
    <n v="23"/>
    <n v="3"/>
    <x v="0"/>
    <n v="1"/>
    <n v="1373"/>
    <n v="4"/>
    <x v="0"/>
    <n v="68"/>
    <n v="3"/>
    <x v="3"/>
    <x v="4"/>
    <n v="2"/>
    <x v="2"/>
    <n v="13402"/>
    <s v="10k-15k"/>
    <n v="18235"/>
    <n v="4"/>
    <s v="Y"/>
    <x v="1"/>
    <n v="12"/>
    <x v="1"/>
    <n v="1"/>
    <n v="80"/>
    <n v="1"/>
    <n v="33"/>
    <n v="0"/>
    <n v="3"/>
    <n v="15"/>
    <n v="9"/>
    <d v="2026-12-13T00:00:00"/>
    <x v="30"/>
    <s v="2026"/>
    <x v="11"/>
    <n v="36"/>
    <x v="1392"/>
    <n v="17"/>
    <n v="13"/>
  </r>
  <r>
    <s v="RM1024"/>
    <n v="56"/>
    <x v="4"/>
    <x v="1"/>
    <x v="0"/>
    <n v="1255"/>
    <x v="0"/>
    <n v="1"/>
    <n v="2"/>
    <x v="0"/>
    <n v="1"/>
    <n v="1441"/>
    <n v="1"/>
    <x v="1"/>
    <n v="90"/>
    <n v="3"/>
    <x v="0"/>
    <x v="2"/>
    <n v="1"/>
    <x v="2"/>
    <n v="2066"/>
    <s v="Upto 5k"/>
    <n v="10494"/>
    <n v="2"/>
    <s v="Y"/>
    <x v="0"/>
    <n v="22"/>
    <x v="2"/>
    <n v="4"/>
    <n v="80"/>
    <n v="1"/>
    <n v="5"/>
    <n v="3"/>
    <n v="4"/>
    <n v="1"/>
    <n v="0"/>
    <d v="2026-12-14T00:00:00"/>
    <x v="28"/>
    <s v="2026"/>
    <x v="11"/>
    <n v="16"/>
    <x v="1393"/>
    <n v="10"/>
    <n v="9"/>
  </r>
  <r>
    <s v="RM1355"/>
    <n v="56"/>
    <x v="4"/>
    <x v="1"/>
    <x v="0"/>
    <n v="1162"/>
    <x v="0"/>
    <n v="24"/>
    <n v="2"/>
    <x v="0"/>
    <n v="1"/>
    <n v="1907"/>
    <n v="1"/>
    <x v="0"/>
    <n v="97"/>
    <n v="3"/>
    <x v="0"/>
    <x v="0"/>
    <n v="4"/>
    <x v="0"/>
    <n v="2587"/>
    <s v="Upto 5k"/>
    <n v="10261"/>
    <n v="1"/>
    <s v="Y"/>
    <x v="0"/>
    <n v="16"/>
    <x v="1"/>
    <n v="4"/>
    <n v="80"/>
    <n v="0"/>
    <n v="5"/>
    <n v="3"/>
    <n v="3"/>
    <n v="1"/>
    <n v="0"/>
    <d v="2026-12-15T00:00:00"/>
    <x v="29"/>
    <s v="2026"/>
    <x v="11"/>
    <n v="26"/>
    <x v="507"/>
    <n v="8"/>
    <n v="2"/>
  </r>
  <r>
    <s v="RM1372"/>
    <n v="56"/>
    <x v="4"/>
    <x v="1"/>
    <x v="0"/>
    <n v="1443"/>
    <x v="1"/>
    <n v="11"/>
    <n v="5"/>
    <x v="2"/>
    <n v="1"/>
    <n v="1935"/>
    <n v="4"/>
    <x v="1"/>
    <n v="89"/>
    <n v="2"/>
    <x v="1"/>
    <x v="5"/>
    <n v="1"/>
    <x v="2"/>
    <n v="5380"/>
    <s v="5k-10k"/>
    <n v="20328"/>
    <n v="4"/>
    <s v="Y"/>
    <x v="0"/>
    <n v="16"/>
    <x v="1"/>
    <n v="3"/>
    <n v="80"/>
    <n v="1"/>
    <n v="6"/>
    <n v="3"/>
    <n v="3"/>
    <n v="0"/>
    <n v="0"/>
    <d v="2026-12-16T00:00:00"/>
    <x v="26"/>
    <s v="2026"/>
    <x v="11"/>
    <n v="8"/>
    <x v="1394"/>
    <n v="7"/>
    <n v="4"/>
  </r>
  <r>
    <s v="RM1442"/>
    <n v="56"/>
    <x v="4"/>
    <x v="1"/>
    <x v="2"/>
    <n v="667"/>
    <x v="0"/>
    <n v="1"/>
    <n v="4"/>
    <x v="0"/>
    <n v="1"/>
    <n v="2026"/>
    <n v="3"/>
    <x v="0"/>
    <n v="57"/>
    <n v="3"/>
    <x v="1"/>
    <x v="6"/>
    <n v="3"/>
    <x v="1"/>
    <n v="6306"/>
    <s v="5k-10k"/>
    <n v="26236"/>
    <n v="1"/>
    <s v="Y"/>
    <x v="0"/>
    <n v="21"/>
    <x v="2"/>
    <n v="1"/>
    <n v="80"/>
    <n v="1"/>
    <n v="13"/>
    <n v="2"/>
    <n v="2"/>
    <n v="1"/>
    <n v="9"/>
    <d v="2026-12-17T00:00:00"/>
    <x v="16"/>
    <s v="2026"/>
    <x v="11"/>
    <n v="3"/>
    <x v="1395"/>
    <n v="2"/>
    <n v="1"/>
  </r>
  <r>
    <s v="RM1445"/>
    <n v="56"/>
    <x v="4"/>
    <x v="0"/>
    <x v="0"/>
    <n v="310"/>
    <x v="0"/>
    <n v="7"/>
    <n v="2"/>
    <x v="3"/>
    <n v="1"/>
    <n v="2032"/>
    <n v="4"/>
    <x v="0"/>
    <n v="72"/>
    <n v="3"/>
    <x v="0"/>
    <x v="0"/>
    <n v="3"/>
    <x v="2"/>
    <n v="2339"/>
    <s v="Upto 5k"/>
    <n v="3666"/>
    <n v="8"/>
    <s v="Y"/>
    <x v="0"/>
    <n v="11"/>
    <x v="1"/>
    <n v="4"/>
    <n v="80"/>
    <n v="1"/>
    <n v="14"/>
    <n v="4"/>
    <n v="1"/>
    <n v="9"/>
    <n v="8"/>
    <d v="2026-12-18T00:00:00"/>
    <x v="37"/>
    <s v="2026"/>
    <x v="11"/>
    <n v="0"/>
    <x v="1396"/>
    <n v="0"/>
    <n v="0"/>
  </r>
  <r>
    <s v="RM164"/>
    <n v="57"/>
    <x v="4"/>
    <x v="1"/>
    <x v="0"/>
    <n v="334"/>
    <x v="0"/>
    <n v="24"/>
    <n v="2"/>
    <x v="0"/>
    <n v="1"/>
    <n v="223"/>
    <n v="3"/>
    <x v="0"/>
    <n v="83"/>
    <n v="4"/>
    <x v="2"/>
    <x v="6"/>
    <n v="4"/>
    <x v="1"/>
    <n v="9439"/>
    <s v="5k-10k"/>
    <n v="23402"/>
    <n v="3"/>
    <s v="Y"/>
    <x v="1"/>
    <n v="16"/>
    <x v="1"/>
    <n v="2"/>
    <n v="80"/>
    <n v="1"/>
    <n v="12"/>
    <n v="2"/>
    <n v="1"/>
    <n v="1"/>
    <n v="4"/>
    <d v="2026-12-19T00:00:00"/>
    <x v="24"/>
    <s v="2026"/>
    <x v="11"/>
    <n v="4"/>
    <x v="1397"/>
    <n v="4"/>
    <n v="2"/>
  </r>
  <r>
    <s v="RM361"/>
    <n v="57"/>
    <x v="4"/>
    <x v="1"/>
    <x v="0"/>
    <n v="593"/>
    <x v="0"/>
    <n v="1"/>
    <n v="4"/>
    <x v="1"/>
    <n v="1"/>
    <n v="482"/>
    <n v="4"/>
    <x v="0"/>
    <n v="88"/>
    <n v="3"/>
    <x v="1"/>
    <x v="6"/>
    <n v="3"/>
    <x v="2"/>
    <n v="6755"/>
    <s v="5k-10k"/>
    <n v="2967"/>
    <n v="2"/>
    <s v="Y"/>
    <x v="0"/>
    <n v="11"/>
    <x v="1"/>
    <n v="3"/>
    <n v="80"/>
    <n v="0"/>
    <n v="15"/>
    <n v="2"/>
    <n v="3"/>
    <n v="1"/>
    <m/>
    <d v="2026-12-20T00:00:00"/>
    <x v="14"/>
    <s v="2026"/>
    <x v="11"/>
    <n v="10"/>
    <x v="1398"/>
    <n v="9"/>
    <n v="4"/>
  </r>
  <r>
    <s v="RM425"/>
    <n v="57"/>
    <x v="4"/>
    <x v="1"/>
    <x v="0"/>
    <n v="210"/>
    <x v="1"/>
    <n v="29"/>
    <n v="3"/>
    <x v="2"/>
    <n v="1"/>
    <n v="568"/>
    <n v="1"/>
    <x v="0"/>
    <n v="56"/>
    <n v="2"/>
    <x v="3"/>
    <x v="8"/>
    <n v="4"/>
    <x v="1"/>
    <n v="14118"/>
    <s v="10k-15k"/>
    <n v="22102"/>
    <n v="3"/>
    <s v="Y"/>
    <x v="0"/>
    <n v="12"/>
    <x v="1"/>
    <n v="3"/>
    <n v="80"/>
    <n v="1"/>
    <n v="32"/>
    <n v="3"/>
    <n v="2"/>
    <n v="0"/>
    <n v="0"/>
    <d v="2026-12-21T00:00:00"/>
    <x v="16"/>
    <s v="2026"/>
    <x v="11"/>
    <n v="26"/>
    <x v="1399"/>
    <n v="20"/>
    <n v="5"/>
  </r>
  <r>
    <s v="RM1054"/>
    <n v="57"/>
    <x v="4"/>
    <x v="1"/>
    <x v="0"/>
    <n v="405"/>
    <x v="0"/>
    <n v="1"/>
    <n v="2"/>
    <x v="0"/>
    <n v="1"/>
    <n v="1483"/>
    <n v="2"/>
    <x v="0"/>
    <n v="93"/>
    <n v="4"/>
    <x v="1"/>
    <x v="2"/>
    <n v="3"/>
    <x v="2"/>
    <n v="4900"/>
    <s v="Upto 5k"/>
    <n v="2721"/>
    <n v="0"/>
    <s v="Y"/>
    <x v="0"/>
    <n v="24"/>
    <x v="2"/>
    <n v="1"/>
    <n v="80"/>
    <n v="1"/>
    <n v="13"/>
    <n v="2"/>
    <n v="2"/>
    <n v="2"/>
    <n v="8"/>
    <d v="2026-12-22T00:00:00"/>
    <x v="27"/>
    <s v="2026"/>
    <x v="11"/>
    <n v="13"/>
    <x v="1400"/>
    <n v="1"/>
    <n v="1"/>
  </r>
  <r>
    <s v="RM099"/>
    <n v="58"/>
    <x v="4"/>
    <x v="1"/>
    <x v="0"/>
    <n v="682"/>
    <x v="1"/>
    <n v="10"/>
    <n v="4"/>
    <x v="1"/>
    <n v="1"/>
    <n v="131"/>
    <n v="4"/>
    <x v="0"/>
    <n v="37"/>
    <n v="3"/>
    <x v="3"/>
    <x v="5"/>
    <n v="3"/>
    <x v="0"/>
    <n v="13872"/>
    <s v="10k-15k"/>
    <n v="24409"/>
    <n v="0"/>
    <s v="Y"/>
    <x v="0"/>
    <n v="13"/>
    <x v="1"/>
    <n v="3"/>
    <n v="80"/>
    <n v="0"/>
    <n v="38"/>
    <n v="1"/>
    <n v="2"/>
    <n v="1"/>
    <n v="8"/>
    <d v="2026-12-23T00:00:00"/>
    <x v="33"/>
    <s v="2026"/>
    <x v="11"/>
    <n v="10"/>
    <x v="1401"/>
    <n v="8"/>
    <n v="8"/>
  </r>
  <r>
    <s v="RM127"/>
    <n v="58"/>
    <x v="4"/>
    <x v="0"/>
    <x v="0"/>
    <n v="147"/>
    <x v="0"/>
    <n v="23"/>
    <n v="4"/>
    <x v="1"/>
    <n v="1"/>
    <n v="165"/>
    <n v="4"/>
    <x v="1"/>
    <n v="94"/>
    <n v="3"/>
    <x v="2"/>
    <x v="6"/>
    <n v="4"/>
    <x v="2"/>
    <n v="10312"/>
    <s v="10k-15k"/>
    <n v="3465"/>
    <n v="1"/>
    <s v="Y"/>
    <x v="0"/>
    <n v="12"/>
    <x v="1"/>
    <n v="4"/>
    <n v="80"/>
    <n v="1"/>
    <n v="40"/>
    <n v="3"/>
    <n v="2"/>
    <n v="15"/>
    <n v="6"/>
    <d v="2026-12-24T00:00:00"/>
    <x v="29"/>
    <s v="2026"/>
    <x v="11"/>
    <n v="14"/>
    <x v="1402"/>
    <n v="13"/>
    <n v="10"/>
  </r>
  <r>
    <s v="RM158"/>
    <n v="58"/>
    <x v="4"/>
    <x v="0"/>
    <x v="0"/>
    <n v="1145"/>
    <x v="0"/>
    <n v="9"/>
    <n v="3"/>
    <x v="1"/>
    <n v="1"/>
    <n v="214"/>
    <n v="2"/>
    <x v="1"/>
    <n v="75"/>
    <n v="2"/>
    <x v="0"/>
    <x v="2"/>
    <n v="2"/>
    <x v="2"/>
    <n v="3346"/>
    <s v="Upto 5k"/>
    <n v="11873"/>
    <n v="4"/>
    <s v="Y"/>
    <x v="1"/>
    <n v="20"/>
    <x v="2"/>
    <n v="2"/>
    <n v="80"/>
    <n v="1"/>
    <n v="9"/>
    <n v="3"/>
    <n v="2"/>
    <n v="0"/>
    <n v="0"/>
    <d v="2026-12-25T00:00:00"/>
    <x v="23"/>
    <s v="2026"/>
    <x v="11"/>
    <n v="17"/>
    <x v="1403"/>
    <n v="12"/>
    <n v="2"/>
  </r>
  <r>
    <s v="RM309"/>
    <n v="58"/>
    <x v="4"/>
    <x v="1"/>
    <x v="2"/>
    <n v="390"/>
    <x v="0"/>
    <n v="1"/>
    <n v="4"/>
    <x v="0"/>
    <n v="1"/>
    <n v="422"/>
    <n v="4"/>
    <x v="0"/>
    <n v="32"/>
    <n v="1"/>
    <x v="1"/>
    <x v="6"/>
    <n v="3"/>
    <x v="1"/>
    <n v="5660"/>
    <s v="5k-10k"/>
    <n v="17056"/>
    <n v="2"/>
    <s v="Y"/>
    <x v="1"/>
    <n v="13"/>
    <x v="1"/>
    <n v="4"/>
    <n v="80"/>
    <n v="1"/>
    <n v="12"/>
    <n v="2"/>
    <n v="3"/>
    <n v="1"/>
    <n v="2"/>
    <d v="2026-12-26T00:00:00"/>
    <x v="42"/>
    <s v="2026"/>
    <x v="11"/>
    <n v="5"/>
    <x v="1404"/>
    <n v="0"/>
    <n v="0"/>
  </r>
  <r>
    <s v="RM596"/>
    <n v="58"/>
    <x v="4"/>
    <x v="0"/>
    <x v="0"/>
    <n v="286"/>
    <x v="0"/>
    <n v="2"/>
    <n v="4"/>
    <x v="0"/>
    <n v="1"/>
    <n v="825"/>
    <n v="4"/>
    <x v="0"/>
    <n v="31"/>
    <n v="3"/>
    <x v="4"/>
    <x v="7"/>
    <n v="2"/>
    <x v="0"/>
    <n v="19246"/>
    <s v="15k+"/>
    <n v="25761"/>
    <n v="7"/>
    <s v="Y"/>
    <x v="1"/>
    <n v="12"/>
    <x v="1"/>
    <n v="4"/>
    <n v="80"/>
    <n v="0"/>
    <n v="40"/>
    <n v="2"/>
    <n v="3"/>
    <n v="13"/>
    <n v="8"/>
    <d v="2026-12-27T00:00:00"/>
    <x v="26"/>
    <s v="2026"/>
    <x v="11"/>
    <n v="10"/>
    <x v="1405"/>
    <n v="3"/>
    <n v="2"/>
  </r>
  <r>
    <s v="RM661"/>
    <n v="58"/>
    <x v="4"/>
    <x v="0"/>
    <x v="1"/>
    <n v="781"/>
    <x v="0"/>
    <n v="2"/>
    <n v="1"/>
    <x v="0"/>
    <n v="1"/>
    <n v="918"/>
    <n v="4"/>
    <x v="0"/>
    <n v="57"/>
    <n v="2"/>
    <x v="0"/>
    <x v="0"/>
    <n v="4"/>
    <x v="1"/>
    <n v="2380"/>
    <s v="Upto 5k"/>
    <n v="13384"/>
    <n v="9"/>
    <s v="Y"/>
    <x v="1"/>
    <n v="14"/>
    <x v="1"/>
    <n v="4"/>
    <n v="80"/>
    <n v="1"/>
    <n v="3"/>
    <n v="3"/>
    <n v="2"/>
    <n v="0"/>
    <n v="0"/>
    <d v="2026-12-28T00:00:00"/>
    <x v="36"/>
    <s v="2026"/>
    <x v="11"/>
    <n v="10"/>
    <x v="1406"/>
    <n v="4"/>
    <n v="3"/>
  </r>
  <r>
    <s v="RM675"/>
    <n v="58"/>
    <x v="4"/>
    <x v="0"/>
    <x v="0"/>
    <n v="1272"/>
    <x v="0"/>
    <n v="5"/>
    <n v="3"/>
    <x v="3"/>
    <n v="1"/>
    <n v="940"/>
    <n v="3"/>
    <x v="1"/>
    <n v="37"/>
    <n v="2"/>
    <x v="2"/>
    <x v="6"/>
    <n v="2"/>
    <x v="1"/>
    <n v="10552"/>
    <s v="10k-15k"/>
    <n v="9255"/>
    <n v="2"/>
    <s v="Y"/>
    <x v="1"/>
    <n v="13"/>
    <x v="1"/>
    <n v="4"/>
    <n v="80"/>
    <n v="1"/>
    <n v="24"/>
    <n v="3"/>
    <n v="3"/>
    <n v="0"/>
    <n v="4"/>
    <d v="2026-12-29T00:00:00"/>
    <x v="35"/>
    <s v="2026"/>
    <x v="11"/>
    <n v="29"/>
    <x v="1407"/>
    <n v="7"/>
    <n v="6"/>
  </r>
  <r>
    <s v="RM701"/>
    <n v="58"/>
    <x v="4"/>
    <x v="0"/>
    <x v="0"/>
    <n v="289"/>
    <x v="0"/>
    <n v="2"/>
    <n v="3"/>
    <x v="3"/>
    <n v="1"/>
    <n v="977"/>
    <n v="4"/>
    <x v="0"/>
    <n v="51"/>
    <n v="3"/>
    <x v="0"/>
    <x v="2"/>
    <n v="3"/>
    <x v="0"/>
    <n v="2479"/>
    <s v="Upto 5k"/>
    <n v="26227"/>
    <n v="4"/>
    <s v="Y"/>
    <x v="0"/>
    <n v="24"/>
    <x v="2"/>
    <n v="1"/>
    <n v="80"/>
    <n v="0"/>
    <n v="7"/>
    <n v="4"/>
    <n v="3"/>
    <n v="0"/>
    <n v="0"/>
    <d v="2026-12-30T00:00:00"/>
    <x v="16"/>
    <s v="2026"/>
    <x v="11"/>
    <n v="29"/>
    <x v="1408"/>
    <n v="29"/>
    <n v="14"/>
  </r>
  <r>
    <s v="RM939"/>
    <n v="58"/>
    <x v="4"/>
    <x v="1"/>
    <x v="0"/>
    <n v="848"/>
    <x v="0"/>
    <n v="23"/>
    <n v="4"/>
    <x v="0"/>
    <n v="1"/>
    <n v="1308"/>
    <n v="1"/>
    <x v="0"/>
    <n v="88"/>
    <n v="3"/>
    <x v="0"/>
    <x v="2"/>
    <n v="3"/>
    <x v="1"/>
    <n v="2372"/>
    <s v="Upto 5k"/>
    <n v="26076"/>
    <n v="1"/>
    <s v="Y"/>
    <x v="0"/>
    <n v="12"/>
    <x v="1"/>
    <n v="4"/>
    <n v="80"/>
    <n v="2"/>
    <n v="2"/>
    <n v="3"/>
    <n v="3"/>
    <n v="2"/>
    <n v="2"/>
    <d v="2026-12-31T00:00:00"/>
    <x v="42"/>
    <s v="2026"/>
    <x v="11"/>
    <n v="1"/>
    <x v="1409"/>
    <n v="0"/>
    <n v="0"/>
  </r>
  <r>
    <s v="RM967"/>
    <n v="58"/>
    <x v="4"/>
    <x v="0"/>
    <x v="0"/>
    <n v="601"/>
    <x v="0"/>
    <n v="7"/>
    <n v="4"/>
    <x v="1"/>
    <n v="1"/>
    <n v="1360"/>
    <n v="3"/>
    <x v="1"/>
    <n v="53"/>
    <n v="2"/>
    <x v="2"/>
    <x v="4"/>
    <n v="1"/>
    <x v="2"/>
    <n v="10008"/>
    <s v="10k-15k"/>
    <n v="12023"/>
    <n v="7"/>
    <s v="Y"/>
    <x v="1"/>
    <n v="14"/>
    <x v="1"/>
    <n v="4"/>
    <n v="80"/>
    <n v="0"/>
    <n v="31"/>
    <n v="0"/>
    <n v="2"/>
    <n v="5"/>
    <n v="9"/>
    <d v="2026-01-01T00:00:00"/>
    <x v="32"/>
    <s v="2026"/>
    <x v="0"/>
    <n v="6"/>
    <x v="1410"/>
    <n v="1"/>
    <n v="1"/>
  </r>
  <r>
    <s v="RM1010"/>
    <n v="58"/>
    <x v="4"/>
    <x v="0"/>
    <x v="0"/>
    <n v="1055"/>
    <x v="0"/>
    <n v="1"/>
    <n v="3"/>
    <x v="1"/>
    <n v="1"/>
    <n v="1423"/>
    <n v="4"/>
    <x v="1"/>
    <n v="76"/>
    <n v="3"/>
    <x v="4"/>
    <x v="7"/>
    <n v="1"/>
    <x v="2"/>
    <n v="19701"/>
    <s v="15k+"/>
    <n v="22456"/>
    <n v="3"/>
    <s v="Y"/>
    <x v="1"/>
    <n v="21"/>
    <x v="2"/>
    <n v="3"/>
    <n v="80"/>
    <n v="1"/>
    <n v="32"/>
    <n v="3"/>
    <n v="3"/>
    <n v="1"/>
    <n v="5"/>
    <d v="2026-01-02T00:00:00"/>
    <x v="1"/>
    <s v="2026"/>
    <x v="0"/>
    <n v="18"/>
    <x v="1411"/>
    <n v="11"/>
    <n v="7"/>
  </r>
  <r>
    <s v="RM1302"/>
    <n v="58"/>
    <x v="4"/>
    <x v="1"/>
    <x v="2"/>
    <n v="350"/>
    <x v="1"/>
    <n v="2"/>
    <n v="3"/>
    <x v="1"/>
    <n v="1"/>
    <n v="1824"/>
    <n v="2"/>
    <x v="0"/>
    <n v="52"/>
    <n v="3"/>
    <x v="3"/>
    <x v="8"/>
    <n v="2"/>
    <x v="1"/>
    <n v="16291"/>
    <s v="15k+"/>
    <n v="22577"/>
    <n v="4"/>
    <s v="Y"/>
    <x v="0"/>
    <n v="22"/>
    <x v="2"/>
    <n v="4"/>
    <n v="80"/>
    <n v="1"/>
    <n v="37"/>
    <n v="0"/>
    <n v="2"/>
    <n v="14"/>
    <n v="14"/>
    <d v="2026-01-03T00:00:00"/>
    <x v="41"/>
    <s v="2026"/>
    <x v="0"/>
    <n v="23"/>
    <x v="1412"/>
    <n v="9"/>
    <n v="1"/>
  </r>
  <r>
    <s v="RM1311"/>
    <n v="58"/>
    <x v="4"/>
    <x v="1"/>
    <x v="1"/>
    <n v="1216"/>
    <x v="0"/>
    <n v="15"/>
    <n v="4"/>
    <x v="0"/>
    <n v="1"/>
    <n v="1837"/>
    <n v="1"/>
    <x v="0"/>
    <n v="87"/>
    <n v="3"/>
    <x v="3"/>
    <x v="7"/>
    <n v="3"/>
    <x v="2"/>
    <n v="15787"/>
    <s v="15k+"/>
    <n v="21624"/>
    <n v="2"/>
    <s v="Y"/>
    <x v="1"/>
    <n v="14"/>
    <x v="1"/>
    <n v="2"/>
    <n v="80"/>
    <n v="0"/>
    <n v="23"/>
    <n v="3"/>
    <n v="3"/>
    <n v="2"/>
    <n v="2"/>
    <d v="2026-01-04T00:00:00"/>
    <x v="6"/>
    <s v="2026"/>
    <x v="0"/>
    <n v="4"/>
    <x v="1413"/>
    <n v="1"/>
    <n v="0"/>
  </r>
  <r>
    <s v="RM1375"/>
    <n v="58"/>
    <x v="4"/>
    <x v="0"/>
    <x v="0"/>
    <n v="605"/>
    <x v="1"/>
    <n v="21"/>
    <n v="3"/>
    <x v="0"/>
    <n v="1"/>
    <n v="1938"/>
    <n v="4"/>
    <x v="1"/>
    <n v="72"/>
    <n v="3"/>
    <x v="3"/>
    <x v="8"/>
    <n v="4"/>
    <x v="2"/>
    <n v="17875"/>
    <s v="15k+"/>
    <n v="11761"/>
    <n v="4"/>
    <s v="Y"/>
    <x v="1"/>
    <n v="13"/>
    <x v="1"/>
    <n v="3"/>
    <n v="80"/>
    <n v="1"/>
    <n v="29"/>
    <n v="2"/>
    <n v="2"/>
    <n v="0"/>
    <n v="0"/>
    <d v="2026-01-05T00:00:00"/>
    <x v="18"/>
    <s v="2026"/>
    <x v="0"/>
    <n v="11"/>
    <x v="1414"/>
    <n v="5"/>
    <n v="5"/>
  </r>
  <r>
    <s v="RM007"/>
    <n v="59"/>
    <x v="4"/>
    <x v="0"/>
    <x v="0"/>
    <n v="1324"/>
    <x v="0"/>
    <n v="3"/>
    <n v="3"/>
    <x v="1"/>
    <n v="1"/>
    <n v="10"/>
    <n v="3"/>
    <x v="1"/>
    <n v="81"/>
    <n v="4"/>
    <x v="0"/>
    <x v="0"/>
    <n v="1"/>
    <x v="2"/>
    <n v="2670"/>
    <s v="Upto 5k"/>
    <n v="9964"/>
    <n v="4"/>
    <s v="Y"/>
    <x v="1"/>
    <n v="20"/>
    <x v="2"/>
    <n v="1"/>
    <n v="80"/>
    <n v="3"/>
    <n v="12"/>
    <n v="3"/>
    <n v="2"/>
    <n v="0"/>
    <m/>
    <d v="2026-01-06T00:00:00"/>
    <x v="19"/>
    <s v="2026"/>
    <x v="0"/>
    <n v="11"/>
    <x v="1415"/>
    <n v="1"/>
    <n v="0"/>
  </r>
  <r>
    <s v="RM064"/>
    <n v="59"/>
    <x v="4"/>
    <x v="1"/>
    <x v="0"/>
    <n v="1435"/>
    <x v="1"/>
    <n v="25"/>
    <n v="3"/>
    <x v="0"/>
    <n v="1"/>
    <n v="81"/>
    <n v="1"/>
    <x v="1"/>
    <n v="99"/>
    <n v="3"/>
    <x v="2"/>
    <x v="5"/>
    <n v="1"/>
    <x v="0"/>
    <n v="7637"/>
    <s v="5k-10k"/>
    <n v="2354"/>
    <n v="7"/>
    <s v="Y"/>
    <x v="0"/>
    <n v="11"/>
    <x v="1"/>
    <n v="4"/>
    <n v="80"/>
    <n v="0"/>
    <n v="28"/>
    <n v="3"/>
    <n v="2"/>
    <n v="7"/>
    <n v="9"/>
    <d v="2026-01-07T00:00:00"/>
    <x v="14"/>
    <s v="2026"/>
    <x v="0"/>
    <n v="0"/>
    <x v="1416"/>
    <n v="0"/>
    <n v="0"/>
  </r>
  <r>
    <s v="RM071"/>
    <n v="59"/>
    <x v="4"/>
    <x v="1"/>
    <x v="1"/>
    <n v="1225"/>
    <x v="1"/>
    <n v="1"/>
    <n v="1"/>
    <x v="0"/>
    <n v="1"/>
    <n v="91"/>
    <n v="1"/>
    <x v="1"/>
    <n v="57"/>
    <n v="2"/>
    <x v="1"/>
    <x v="5"/>
    <n v="3"/>
    <x v="0"/>
    <n v="5473"/>
    <s v="5k-10k"/>
    <n v="24668"/>
    <n v="7"/>
    <s v="Y"/>
    <x v="0"/>
    <n v="11"/>
    <x v="1"/>
    <n v="4"/>
    <n v="80"/>
    <n v="0"/>
    <n v="20"/>
    <n v="2"/>
    <n v="2"/>
    <n v="1"/>
    <m/>
    <d v="2026-01-08T00:00:00"/>
    <x v="19"/>
    <s v="2026"/>
    <x v="0"/>
    <n v="7"/>
    <x v="1417"/>
    <n v="3"/>
    <n v="2"/>
  </r>
  <r>
    <s v="RM106"/>
    <n v="59"/>
    <x v="4"/>
    <x v="1"/>
    <x v="2"/>
    <n v="1420"/>
    <x v="3"/>
    <n v="2"/>
    <n v="4"/>
    <x v="5"/>
    <n v="1"/>
    <n v="140"/>
    <n v="3"/>
    <x v="1"/>
    <n v="32"/>
    <n v="2"/>
    <x v="4"/>
    <x v="8"/>
    <n v="4"/>
    <x v="2"/>
    <n v="18844"/>
    <s v="15k+"/>
    <n v="21922"/>
    <n v="9"/>
    <s v="Y"/>
    <x v="0"/>
    <n v="21"/>
    <x v="2"/>
    <n v="4"/>
    <n v="80"/>
    <n v="1"/>
    <n v="30"/>
    <n v="3"/>
    <n v="3"/>
    <n v="2"/>
    <n v="2"/>
    <d v="2026-01-09T00:00:00"/>
    <x v="16"/>
    <s v="2026"/>
    <x v="0"/>
    <n v="33"/>
    <x v="1418"/>
    <n v="22"/>
    <n v="2"/>
  </r>
  <r>
    <s v="RM226"/>
    <n v="59"/>
    <x v="4"/>
    <x v="1"/>
    <x v="0"/>
    <n v="142"/>
    <x v="0"/>
    <n v="3"/>
    <n v="3"/>
    <x v="0"/>
    <n v="1"/>
    <n v="309"/>
    <n v="3"/>
    <x v="0"/>
    <n v="70"/>
    <n v="2"/>
    <x v="0"/>
    <x v="2"/>
    <n v="4"/>
    <x v="2"/>
    <n v="2177"/>
    <s v="Upto 5k"/>
    <n v="8456"/>
    <n v="3"/>
    <s v="Y"/>
    <x v="0"/>
    <n v="17"/>
    <x v="1"/>
    <n v="1"/>
    <n v="80"/>
    <n v="1"/>
    <n v="7"/>
    <n v="6"/>
    <n v="3"/>
    <n v="0"/>
    <n v="0"/>
    <d v="2026-01-10T00:00:00"/>
    <x v="24"/>
    <s v="2026"/>
    <x v="0"/>
    <n v="3"/>
    <x v="1419"/>
    <n v="3"/>
    <n v="3"/>
  </r>
  <r>
    <s v="RM233"/>
    <n v="59"/>
    <x v="4"/>
    <x v="1"/>
    <x v="0"/>
    <n v="818"/>
    <x v="3"/>
    <n v="6"/>
    <n v="2"/>
    <x v="1"/>
    <n v="1"/>
    <n v="321"/>
    <n v="2"/>
    <x v="0"/>
    <n v="52"/>
    <n v="3"/>
    <x v="0"/>
    <x v="3"/>
    <n v="3"/>
    <x v="2"/>
    <n v="2267"/>
    <s v="Upto 5k"/>
    <n v="25657"/>
    <n v="8"/>
    <s v="Y"/>
    <x v="0"/>
    <n v="17"/>
    <x v="1"/>
    <n v="4"/>
    <n v="80"/>
    <n v="0"/>
    <n v="7"/>
    <n v="2"/>
    <n v="2"/>
    <n v="2"/>
    <n v="2"/>
    <d v="2026-01-11T00:00:00"/>
    <x v="33"/>
    <s v="2026"/>
    <x v="0"/>
    <n v="0"/>
    <x v="1420"/>
    <n v="0"/>
    <n v="0"/>
  </r>
  <r>
    <s v="RM744"/>
    <n v="59"/>
    <x v="4"/>
    <x v="0"/>
    <x v="0"/>
    <n v="715"/>
    <x v="0"/>
    <n v="2"/>
    <n v="3"/>
    <x v="0"/>
    <n v="1"/>
    <n v="1032"/>
    <n v="3"/>
    <x v="1"/>
    <n v="69"/>
    <n v="2"/>
    <x v="3"/>
    <x v="4"/>
    <n v="4"/>
    <x v="0"/>
    <n v="13726"/>
    <s v="10k-15k"/>
    <n v="21829"/>
    <n v="3"/>
    <s v="Y"/>
    <x v="1"/>
    <n v="13"/>
    <x v="1"/>
    <n v="1"/>
    <n v="80"/>
    <n v="0"/>
    <n v="30"/>
    <n v="4"/>
    <n v="3"/>
    <n v="4"/>
    <n v="3"/>
    <d v="2026-01-12T00:00:00"/>
    <x v="6"/>
    <s v="2026"/>
    <x v="0"/>
    <n v="3"/>
    <x v="1421"/>
    <n v="1"/>
    <n v="0"/>
  </r>
  <r>
    <s v="RM759"/>
    <n v="59"/>
    <x v="4"/>
    <x v="1"/>
    <x v="0"/>
    <n v="1089"/>
    <x v="1"/>
    <n v="1"/>
    <n v="2"/>
    <x v="3"/>
    <n v="1"/>
    <n v="1048"/>
    <n v="2"/>
    <x v="0"/>
    <n v="66"/>
    <n v="3"/>
    <x v="2"/>
    <x v="8"/>
    <n v="4"/>
    <x v="2"/>
    <n v="11904"/>
    <s v="10k-15k"/>
    <n v="11038"/>
    <n v="3"/>
    <s v="Y"/>
    <x v="1"/>
    <n v="14"/>
    <x v="1"/>
    <n v="3"/>
    <n v="80"/>
    <n v="1"/>
    <n v="14"/>
    <n v="1"/>
    <n v="1"/>
    <n v="0"/>
    <n v="4"/>
    <d v="2026-01-13T00:00:00"/>
    <x v="5"/>
    <s v="2026"/>
    <x v="0"/>
    <n v="0"/>
    <x v="1422"/>
    <n v="0"/>
    <n v="0"/>
  </r>
  <r>
    <s v="RM064"/>
    <n v="59"/>
    <x v="4"/>
    <x v="1"/>
    <x v="0"/>
    <n v="1435"/>
    <x v="1"/>
    <n v="25"/>
    <n v="3"/>
    <x v="0"/>
    <n v="1"/>
    <n v="81"/>
    <n v="1"/>
    <x v="1"/>
    <n v="99"/>
    <n v="3"/>
    <x v="2"/>
    <x v="5"/>
    <n v="1"/>
    <x v="0"/>
    <n v="7637"/>
    <s v="5k-10k"/>
    <n v="2354"/>
    <n v="7"/>
    <s v="Y"/>
    <x v="0"/>
    <n v="11"/>
    <x v="1"/>
    <n v="4"/>
    <n v="80"/>
    <n v="0"/>
    <n v="28"/>
    <n v="3"/>
    <n v="2"/>
    <n v="7"/>
    <n v="9"/>
    <d v="2026-01-14T00:00:00"/>
    <x v="22"/>
    <s v="2026"/>
    <x v="0"/>
    <n v="4"/>
    <x v="1423"/>
    <n v="2"/>
    <n v="2"/>
  </r>
  <r>
    <s v="RM071"/>
    <n v="59"/>
    <x v="4"/>
    <x v="1"/>
    <x v="1"/>
    <n v="1225"/>
    <x v="1"/>
    <n v="1"/>
    <n v="1"/>
    <x v="0"/>
    <n v="1"/>
    <n v="91"/>
    <n v="1"/>
    <x v="1"/>
    <n v="57"/>
    <n v="2"/>
    <x v="1"/>
    <x v="5"/>
    <n v="3"/>
    <x v="0"/>
    <n v="5473"/>
    <s v="5k-10k"/>
    <n v="24668"/>
    <n v="7"/>
    <s v="Y"/>
    <x v="0"/>
    <n v="11"/>
    <x v="1"/>
    <n v="4"/>
    <n v="80"/>
    <n v="0"/>
    <n v="20"/>
    <n v="2"/>
    <n v="2"/>
    <n v="1"/>
    <m/>
    <d v="2026-01-15T00:00:00"/>
    <x v="9"/>
    <s v="2026"/>
    <x v="0"/>
    <n v="0"/>
    <x v="1424"/>
    <n v="0"/>
    <n v="0"/>
  </r>
  <r>
    <s v="RM106"/>
    <n v="59"/>
    <x v="4"/>
    <x v="1"/>
    <x v="2"/>
    <n v="1420"/>
    <x v="3"/>
    <n v="2"/>
    <n v="4"/>
    <x v="5"/>
    <n v="1"/>
    <n v="140"/>
    <n v="3"/>
    <x v="1"/>
    <n v="32"/>
    <n v="2"/>
    <x v="4"/>
    <x v="8"/>
    <n v="4"/>
    <x v="2"/>
    <n v="18844"/>
    <s v="15k+"/>
    <n v="21922"/>
    <n v="9"/>
    <s v="Y"/>
    <x v="0"/>
    <n v="21"/>
    <x v="2"/>
    <n v="4"/>
    <n v="80"/>
    <n v="1"/>
    <n v="30"/>
    <n v="3"/>
    <n v="3"/>
    <n v="2"/>
    <n v="2"/>
    <d v="2026-01-16T00:00:00"/>
    <x v="33"/>
    <s v="2026"/>
    <x v="0"/>
    <n v="3"/>
    <x v="1425"/>
    <n v="3"/>
    <n v="3"/>
  </r>
  <r>
    <s v="RM226"/>
    <n v="59"/>
    <x v="4"/>
    <x v="1"/>
    <x v="0"/>
    <n v="142"/>
    <x v="0"/>
    <n v="3"/>
    <n v="3"/>
    <x v="0"/>
    <n v="1"/>
    <n v="309"/>
    <n v="3"/>
    <x v="0"/>
    <n v="70"/>
    <n v="2"/>
    <x v="0"/>
    <x v="2"/>
    <n v="4"/>
    <x v="2"/>
    <n v="2177"/>
    <s v="Upto 5k"/>
    <n v="8456"/>
    <n v="3"/>
    <s v="Y"/>
    <x v="0"/>
    <n v="17"/>
    <x v="1"/>
    <n v="1"/>
    <n v="80"/>
    <n v="1"/>
    <n v="7"/>
    <n v="6"/>
    <n v="3"/>
    <n v="0"/>
    <n v="0"/>
    <d v="2026-01-17T00:00:00"/>
    <x v="37"/>
    <s v="2026"/>
    <x v="0"/>
    <n v="16"/>
    <x v="1426"/>
    <n v="13"/>
    <n v="11"/>
  </r>
  <r>
    <s v="RM233"/>
    <n v="59"/>
    <x v="4"/>
    <x v="1"/>
    <x v="0"/>
    <n v="818"/>
    <x v="3"/>
    <n v="6"/>
    <n v="2"/>
    <x v="1"/>
    <n v="1"/>
    <n v="321"/>
    <n v="2"/>
    <x v="0"/>
    <n v="52"/>
    <n v="3"/>
    <x v="0"/>
    <x v="3"/>
    <n v="3"/>
    <x v="2"/>
    <n v="2267"/>
    <s v="Upto 5k"/>
    <n v="25657"/>
    <n v="8"/>
    <s v="Y"/>
    <x v="0"/>
    <n v="17"/>
    <x v="1"/>
    <n v="4"/>
    <n v="80"/>
    <n v="0"/>
    <n v="7"/>
    <n v="2"/>
    <n v="2"/>
    <n v="2"/>
    <n v="2"/>
    <d v="2026-01-18T00:00:00"/>
    <x v="10"/>
    <s v="2026"/>
    <x v="0"/>
    <n v="4"/>
    <x v="1427"/>
    <n v="2"/>
    <n v="2"/>
  </r>
  <r>
    <s v="RM744"/>
    <n v="59"/>
    <x v="4"/>
    <x v="0"/>
    <x v="0"/>
    <n v="715"/>
    <x v="0"/>
    <n v="2"/>
    <n v="3"/>
    <x v="0"/>
    <n v="1"/>
    <n v="1032"/>
    <n v="3"/>
    <x v="1"/>
    <n v="69"/>
    <n v="2"/>
    <x v="3"/>
    <x v="4"/>
    <n v="4"/>
    <x v="0"/>
    <n v="13726"/>
    <s v="10k-15k"/>
    <n v="21829"/>
    <n v="3"/>
    <s v="Y"/>
    <x v="1"/>
    <n v="13"/>
    <x v="1"/>
    <n v="1"/>
    <n v="80"/>
    <n v="0"/>
    <n v="30"/>
    <n v="4"/>
    <n v="3"/>
    <n v="4"/>
    <n v="3"/>
    <d v="2026-01-19T00:00:00"/>
    <x v="16"/>
    <s v="2026"/>
    <x v="0"/>
    <n v="24"/>
    <x v="1428"/>
    <n v="3"/>
    <n v="0"/>
  </r>
  <r>
    <s v="RM759"/>
    <n v="59"/>
    <x v="4"/>
    <x v="1"/>
    <x v="0"/>
    <n v="1089"/>
    <x v="1"/>
    <n v="1"/>
    <n v="2"/>
    <x v="3"/>
    <n v="1"/>
    <n v="1048"/>
    <n v="2"/>
    <x v="0"/>
    <n v="66"/>
    <n v="3"/>
    <x v="2"/>
    <x v="8"/>
    <n v="4"/>
    <x v="2"/>
    <n v="11904"/>
    <s v="10k-15k"/>
    <n v="11038"/>
    <n v="3"/>
    <s v="Y"/>
    <x v="1"/>
    <n v="14"/>
    <x v="1"/>
    <n v="3"/>
    <n v="80"/>
    <n v="1"/>
    <n v="14"/>
    <n v="1"/>
    <n v="1"/>
    <n v="0"/>
    <n v="4"/>
    <d v="2026-01-20T00:00:00"/>
    <x v="27"/>
    <s v="2026"/>
    <x v="0"/>
    <n v="16"/>
    <x v="1429"/>
    <n v="7"/>
    <n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96657E-BAD2-45EE-A21F-C7CF801D3F90}" name="martial status%"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13:B16" firstHeaderRow="1" firstDataRow="1" firstDataCol="1"/>
  <pivotFields count="45">
    <pivotField showAll="0"/>
    <pivotField showAll="0"/>
    <pivotField showAll="0">
      <items count="6">
        <item h="1" x="0"/>
        <item h="1" x="1"/>
        <item h="1" x="2"/>
        <item x="3"/>
        <item h="1" x="4"/>
        <item t="default"/>
      </items>
    </pivotField>
    <pivotField showAll="0"/>
    <pivotField showAll="0"/>
    <pivotField showAll="0"/>
    <pivotField showAll="0"/>
    <pivotField showAll="0">
      <items count="9">
        <item x="0"/>
        <item x="1"/>
        <item x="2"/>
        <item x="3"/>
        <item x="4"/>
        <item x="5"/>
        <item x="6"/>
        <item x="7"/>
        <item t="default"/>
      </items>
    </pivotField>
    <pivotField showAll="0">
      <items count="6">
        <item x="2"/>
        <item x="1"/>
        <item x="0"/>
        <item x="3"/>
        <item x="4"/>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axis="axisRow" dataField="1"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 showAll="0">
      <items count="12">
        <item h="1" x="0"/>
        <item x="1"/>
        <item x="2"/>
        <item x="3"/>
        <item x="4"/>
        <item x="5"/>
        <item x="6"/>
        <item x="7"/>
        <item x="8"/>
        <item x="9"/>
        <item h="1" x="10"/>
        <item t="default"/>
      </items>
    </pivotField>
    <pivotField showAll="0"/>
    <pivotField showAll="0"/>
    <pivotField numFmtId="1" showAll="0"/>
    <pivotField numFmtId="3" showAll="0"/>
    <pivotField numFmtId="1" showAll="0"/>
    <pivotField numFmtId="1" showAll="0"/>
    <pivotField showAll="0"/>
  </pivotFields>
  <rowFields count="1">
    <field x="19"/>
  </rowFields>
  <rowItems count="3">
    <i>
      <x/>
    </i>
    <i>
      <x v="1"/>
    </i>
    <i>
      <x v="2"/>
    </i>
  </rowItems>
  <colItems count="1">
    <i/>
  </colItems>
  <dataFields count="1">
    <dataField name="Count of MaritalStatus"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754903-A1FC-4EF5-B0DE-0AFE89567745}" name="male female ratio"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7:B9" firstHeaderRow="1" firstDataRow="1" firstDataCol="1"/>
  <pivotFields count="45">
    <pivotField showAll="0"/>
    <pivotField showAll="0"/>
    <pivotField showAll="0">
      <items count="6">
        <item h="1" x="0"/>
        <item h="1" x="1"/>
        <item h="1" x="2"/>
        <item x="3"/>
        <item h="1" x="4"/>
        <item t="default"/>
      </items>
    </pivotField>
    <pivotField showAll="0"/>
    <pivotField showAll="0"/>
    <pivotField showAll="0"/>
    <pivotField showAll="0"/>
    <pivotField showAll="0">
      <items count="9">
        <item x="0"/>
        <item x="1"/>
        <item x="2"/>
        <item x="3"/>
        <item x="4"/>
        <item x="5"/>
        <item x="6"/>
        <item x="7"/>
        <item t="default"/>
      </items>
    </pivotField>
    <pivotField showAll="0">
      <items count="6">
        <item x="2"/>
        <item x="1"/>
        <item x="0"/>
        <item x="3"/>
        <item x="4"/>
        <item t="default"/>
      </items>
    </pivotField>
    <pivotField showAll="0"/>
    <pivotField showAll="0"/>
    <pivotField showAll="0"/>
    <pivotField showAll="0"/>
    <pivotField axis="axisRow" dataField="1" showAll="0">
      <items count="3">
        <item x="1"/>
        <item x="0"/>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 showAll="0">
      <items count="12">
        <item h="1" x="0"/>
        <item x="1"/>
        <item x="2"/>
        <item x="3"/>
        <item x="4"/>
        <item x="5"/>
        <item x="6"/>
        <item x="7"/>
        <item x="8"/>
        <item x="9"/>
        <item h="1" x="10"/>
        <item t="default"/>
      </items>
    </pivotField>
    <pivotField showAll="0"/>
    <pivotField showAll="0"/>
    <pivotField numFmtId="1" showAll="0"/>
    <pivotField numFmtId="3" showAll="0"/>
    <pivotField numFmtId="1" showAll="0"/>
    <pivotField numFmtId="1" showAll="0"/>
    <pivotField showAll="0"/>
  </pivotFields>
  <rowFields count="1">
    <field x="13"/>
  </rowFields>
  <rowItems count="2">
    <i>
      <x/>
    </i>
    <i>
      <x v="1"/>
    </i>
  </rowItems>
  <colItems count="1">
    <i/>
  </colItems>
  <dataFields count="1">
    <dataField name="Count of Gender"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22E717-C39F-4827-AEBB-A2500C51F77E}" name="distance from home 3"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J3:K9" firstHeaderRow="1" firstDataRow="1" firstDataCol="1"/>
  <pivotFields count="45">
    <pivotField showAll="0"/>
    <pivotField showAll="0"/>
    <pivotField showAll="0">
      <items count="6">
        <item h="1" x="0"/>
        <item h="1" x="1"/>
        <item h="1" x="2"/>
        <item x="3"/>
        <item h="1" x="4"/>
        <item t="default"/>
      </items>
    </pivotField>
    <pivotField showAll="0"/>
    <pivotField showAll="0"/>
    <pivotField showAll="0"/>
    <pivotField showAll="0"/>
    <pivotField axis="axisRow" dataField="1" showAll="0">
      <items count="9">
        <item x="0"/>
        <item x="1"/>
        <item x="2"/>
        <item x="3"/>
        <item x="4"/>
        <item x="5"/>
        <item x="6"/>
        <item x="7"/>
        <item t="default"/>
      </items>
    </pivotField>
    <pivotField showAll="0">
      <items count="6">
        <item x="2"/>
        <item x="1"/>
        <item x="0"/>
        <item x="3"/>
        <item x="4"/>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 showAll="0">
      <items count="12">
        <item h="1" x="0"/>
        <item x="1"/>
        <item x="2"/>
        <item x="3"/>
        <item x="4"/>
        <item x="5"/>
        <item x="6"/>
        <item x="7"/>
        <item x="8"/>
        <item x="9"/>
        <item h="1" x="10"/>
        <item t="default"/>
      </items>
    </pivotField>
    <pivotField showAll="0"/>
    <pivotField showAll="0"/>
    <pivotField numFmtId="1" showAll="0"/>
    <pivotField numFmtId="3" showAll="0"/>
    <pivotField numFmtId="1" showAll="0"/>
    <pivotField numFmtId="1" showAll="0"/>
    <pivotField showAll="0"/>
  </pivotFields>
  <rowFields count="1">
    <field x="7"/>
  </rowFields>
  <rowItems count="6">
    <i>
      <x v="1"/>
    </i>
    <i>
      <x v="2"/>
    </i>
    <i>
      <x v="3"/>
    </i>
    <i>
      <x v="4"/>
    </i>
    <i>
      <x v="5"/>
    </i>
    <i>
      <x v="6"/>
    </i>
  </rowItems>
  <colItems count="1">
    <i/>
  </colItems>
  <dataFields count="1">
    <dataField name="Count of DistanceFromHome" fld="7" subtotal="count" baseField="7"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0561DF-F774-493A-8522-35ECE7175CB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45">
    <pivotField showAll="0"/>
    <pivotField showAll="0"/>
    <pivotField showAll="0">
      <items count="6">
        <item h="1" x="0"/>
        <item h="1" x="1"/>
        <item h="1" x="2"/>
        <item x="3"/>
        <item h="1" x="4"/>
        <item t="default"/>
      </items>
    </pivotField>
    <pivotField showAll="0"/>
    <pivotField showAll="0"/>
    <pivotField showAll="0"/>
    <pivotField showAll="0"/>
    <pivotField showAll="0">
      <items count="9">
        <item x="0"/>
        <item x="1"/>
        <item x="2"/>
        <item x="3"/>
        <item x="4"/>
        <item x="5"/>
        <item x="6"/>
        <item x="7"/>
        <item t="default"/>
      </items>
    </pivotField>
    <pivotField showAll="0">
      <items count="6">
        <item x="2"/>
        <item x="1"/>
        <item x="0"/>
        <item x="3"/>
        <item x="4"/>
        <item t="default"/>
      </items>
    </pivotField>
    <pivotField showAll="0"/>
    <pivotField dataField="1" showAll="0"/>
    <pivotField showAll="0"/>
    <pivotField showAll="0"/>
    <pivotField showAll="0">
      <items count="3">
        <item x="1"/>
        <item x="0"/>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 showAll="0">
      <items count="12">
        <item h="1" x="0"/>
        <item x="1"/>
        <item x="2"/>
        <item x="3"/>
        <item x="4"/>
        <item x="5"/>
        <item x="6"/>
        <item x="7"/>
        <item x="8"/>
        <item x="9"/>
        <item h="1" x="10"/>
        <item t="default"/>
      </items>
    </pivotField>
    <pivotField showAll="0"/>
    <pivotField showAll="0"/>
    <pivotField numFmtId="1" showAll="0"/>
    <pivotField numFmtId="3" showAll="0"/>
    <pivotField numFmtId="1" showAll="0"/>
    <pivotField numFmtId="1" showAll="0"/>
    <pivotField showAll="0"/>
  </pivotFields>
  <rowItems count="1">
    <i/>
  </rowItems>
  <colItems count="1">
    <i/>
  </colItems>
  <dataFields count="1">
    <dataField name="Sum of EmployeeC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1CF2CD-3C3C-45AE-967B-47523F609CA1}" name="vqa"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28:B37" firstHeaderRow="1" firstDataRow="1" firstDataCol="1"/>
  <pivotFields count="45">
    <pivotField showAll="0"/>
    <pivotField showAll="0"/>
    <pivotField showAll="0">
      <items count="6">
        <item h="1" x="0"/>
        <item h="1" x="1"/>
        <item h="1" x="2"/>
        <item x="3"/>
        <item h="1" x="4"/>
        <item t="default"/>
      </items>
    </pivotField>
    <pivotField showAll="0"/>
    <pivotField showAll="0"/>
    <pivotField showAll="0"/>
    <pivotField showAll="0"/>
    <pivotField showAll="0">
      <items count="9">
        <item x="0"/>
        <item x="1"/>
        <item x="2"/>
        <item x="3"/>
        <item x="4"/>
        <item x="5"/>
        <item x="6"/>
        <item x="7"/>
        <item t="default"/>
      </items>
    </pivotField>
    <pivotField showAll="0">
      <items count="6">
        <item x="2"/>
        <item x="1"/>
        <item x="0"/>
        <item x="3"/>
        <item x="4"/>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axis="axisRow" dataField="1" numFmtId="1" showAll="0">
      <items count="12">
        <item x="0"/>
        <item x="1"/>
        <item x="2"/>
        <item x="3"/>
        <item x="4"/>
        <item x="5"/>
        <item x="6"/>
        <item x="7"/>
        <item x="8"/>
        <item x="9"/>
        <item x="10"/>
        <item t="default"/>
      </items>
    </pivotField>
    <pivotField showAll="0"/>
    <pivotField showAll="0"/>
    <pivotField numFmtId="1" showAll="0"/>
    <pivotField numFmtId="3" showAll="0"/>
    <pivotField numFmtId="1" showAll="0"/>
    <pivotField numFmtId="1" showAll="0"/>
    <pivotField showAll="0"/>
  </pivotFields>
  <rowFields count="1">
    <field x="37"/>
  </rowFields>
  <rowItems count="9">
    <i>
      <x v="1"/>
    </i>
    <i>
      <x v="2"/>
    </i>
    <i>
      <x v="3"/>
    </i>
    <i>
      <x v="4"/>
    </i>
    <i>
      <x v="5"/>
    </i>
    <i>
      <x v="6"/>
    </i>
    <i>
      <x v="7"/>
    </i>
    <i>
      <x v="8"/>
    </i>
    <i>
      <x v="9"/>
    </i>
  </rowItems>
  <colItems count="1">
    <i/>
  </colItems>
  <dataFields count="1">
    <dataField name="Count of Age2" fld="37" subtotal="count" baseField="3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BEBCB9-A60E-4CF3-BDAC-D2C99C9F00FD}" name="average age 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5">
    <pivotField showAll="0"/>
    <pivotField showAll="0"/>
    <pivotField showAll="0">
      <items count="6">
        <item h="1" x="0"/>
        <item h="1" x="1"/>
        <item h="1" x="2"/>
        <item x="3"/>
        <item h="1" x="4"/>
        <item t="default"/>
      </items>
    </pivotField>
    <pivotField showAll="0"/>
    <pivotField showAll="0"/>
    <pivotField showAll="0"/>
    <pivotField showAll="0"/>
    <pivotField showAll="0">
      <items count="9">
        <item x="0"/>
        <item x="1"/>
        <item x="2"/>
        <item x="3"/>
        <item x="4"/>
        <item x="5"/>
        <item x="6"/>
        <item x="7"/>
        <item t="default"/>
      </items>
    </pivotField>
    <pivotField showAll="0">
      <items count="6">
        <item x="2"/>
        <item x="1"/>
        <item x="0"/>
        <item x="3"/>
        <item x="4"/>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dataField="1" numFmtId="1" showAll="0">
      <items count="12">
        <item h="1" x="0"/>
        <item x="1"/>
        <item x="2"/>
        <item x="3"/>
        <item x="4"/>
        <item x="5"/>
        <item x="6"/>
        <item x="7"/>
        <item x="8"/>
        <item x="9"/>
        <item h="1" x="10"/>
        <item t="default"/>
      </items>
    </pivotField>
    <pivotField showAll="0"/>
    <pivotField showAll="0"/>
    <pivotField numFmtId="1" showAll="0"/>
    <pivotField numFmtId="3" showAll="0"/>
    <pivotField numFmtId="1" showAll="0"/>
    <pivotField numFmtId="1" showAll="0"/>
    <pivotField showAll="0"/>
  </pivotFields>
  <rowItems count="1">
    <i/>
  </rowItems>
  <colItems count="1">
    <i/>
  </colItems>
  <dataFields count="1">
    <dataField name="Average of Age2" fld="37"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16A61B-4EFF-48C2-9DB5-FF066A6F54C3}" name="common education field 3"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19:B25" firstHeaderRow="1" firstDataRow="1" firstDataCol="1"/>
  <pivotFields count="45">
    <pivotField showAll="0"/>
    <pivotField showAll="0"/>
    <pivotField showAll="0">
      <items count="6">
        <item h="1" x="0"/>
        <item h="1" x="1"/>
        <item h="1" x="2"/>
        <item x="3"/>
        <item h="1" x="4"/>
        <item t="default"/>
      </items>
    </pivotField>
    <pivotField showAll="0"/>
    <pivotField showAll="0"/>
    <pivotField showAll="0"/>
    <pivotField showAll="0"/>
    <pivotField showAll="0">
      <items count="9">
        <item x="0"/>
        <item x="1"/>
        <item x="2"/>
        <item x="3"/>
        <item x="4"/>
        <item x="5"/>
        <item x="6"/>
        <item x="7"/>
        <item t="default"/>
      </items>
    </pivotField>
    <pivotField showAll="0">
      <items count="6">
        <item x="2"/>
        <item x="1"/>
        <item x="0"/>
        <item x="3"/>
        <item x="4"/>
        <item t="default"/>
      </items>
    </pivotField>
    <pivotField axis="axisRow" dataField="1"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 showAll="0">
      <items count="12">
        <item h="1" x="0"/>
        <item x="1"/>
        <item x="2"/>
        <item x="3"/>
        <item x="4"/>
        <item x="5"/>
        <item x="6"/>
        <item x="7"/>
        <item x="8"/>
        <item x="9"/>
        <item h="1" x="10"/>
        <item t="default"/>
      </items>
    </pivotField>
    <pivotField showAll="0"/>
    <pivotField showAll="0"/>
    <pivotField numFmtId="1" showAll="0"/>
    <pivotField numFmtId="3" showAll="0"/>
    <pivotField numFmtId="1" showAll="0"/>
    <pivotField numFmtId="1" showAll="0"/>
    <pivotField showAll="0"/>
  </pivotFields>
  <rowFields count="1">
    <field x="9"/>
  </rowFields>
  <rowItems count="6">
    <i>
      <x/>
    </i>
    <i>
      <x v="1"/>
    </i>
    <i>
      <x v="2"/>
    </i>
    <i>
      <x v="3"/>
    </i>
    <i>
      <x v="4"/>
    </i>
    <i>
      <x v="5"/>
    </i>
  </rowItems>
  <colItems count="1">
    <i/>
  </colItems>
  <dataFields count="1">
    <dataField name="Count of EducationField"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C00-000007000000}" name="PivotTable42" cacheId="2"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G18:H20" firstHeaderRow="1" firstDataRow="1" firstDataCol="1"/>
  <pivotFields count="44">
    <pivotField showAll="0"/>
    <pivotField showAll="0"/>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ascending"/>
    <pivotField showAll="0"/>
    <pivotField showAll="0"/>
    <pivotField showAll="0"/>
    <pivotField showAll="0"/>
    <pivotField showAll="0"/>
    <pivotField showAll="0"/>
    <pivotField showAll="0"/>
    <pivotField showAll="0"/>
    <pivotField showAll="0"/>
    <pivotField numFmtId="1" showAll="0"/>
    <pivotField showAll="0"/>
    <pivotField showAll="0"/>
    <pivotField numFmtId="1" showAll="0"/>
    <pivotField numFmtId="3" showAll="0"/>
    <pivotField numFmtId="1" showAll="0"/>
    <pivotField numFmtId="1" showAll="0"/>
  </pivotFields>
  <rowFields count="1">
    <field x="3"/>
  </rowFields>
  <rowItems count="2">
    <i>
      <x/>
    </i>
    <i>
      <x v="1"/>
    </i>
  </rowItems>
  <colItems count="1">
    <i/>
  </colItems>
  <dataFields count="1">
    <dataField name="Count of Attrition"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C00-00000D000000}" name="2highestattritiondep" cacheId="2"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location ref="AB5:AD10" firstHeaderRow="1" firstDataRow="2" firstDataCol="1"/>
  <pivotFields count="44">
    <pivotField showAll="0"/>
    <pivotField showAll="0"/>
    <pivotField showAll="0"/>
    <pivotField axis="axisCol" dataField="1" showAll="0">
      <items count="3">
        <item x="1"/>
        <item x="0"/>
        <item t="default"/>
      </items>
    </pivotField>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sortType="ascending"/>
    <pivotField showAll="0"/>
    <pivotField showAll="0"/>
    <pivotField showAll="0"/>
    <pivotField showAll="0"/>
    <pivotField showAll="0"/>
    <pivotField showAll="0"/>
    <pivotField showAll="0"/>
    <pivotField showAll="0"/>
    <pivotField showAll="0"/>
    <pivotField numFmtId="1" showAll="0"/>
    <pivotField showAll="0"/>
    <pivotField showAll="0">
      <items count="13">
        <item x="0"/>
        <item x="1"/>
        <item x="2"/>
        <item x="3"/>
        <item x="4"/>
        <item x="5"/>
        <item x="6"/>
        <item x="7"/>
        <item x="8"/>
        <item x="9"/>
        <item x="10"/>
        <item x="11"/>
        <item t="default"/>
      </items>
    </pivotField>
    <pivotField numFmtId="1" showAll="0"/>
    <pivotField numFmtId="3" showAll="0"/>
    <pivotField numFmtId="1" showAll="0"/>
    <pivotField numFmtId="1" showAll="0"/>
  </pivotFields>
  <rowFields count="1">
    <field x="6"/>
  </rowFields>
  <rowItems count="4">
    <i>
      <x/>
    </i>
    <i>
      <x v="1"/>
    </i>
    <i>
      <x v="2"/>
    </i>
    <i>
      <x v="3"/>
    </i>
  </rowItems>
  <colFields count="1">
    <field x="3"/>
  </colFields>
  <colItems count="2">
    <i>
      <x/>
    </i>
    <i>
      <x v="1"/>
    </i>
  </colItems>
  <dataFields count="1">
    <dataField name="Count of Attrition"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C00-000000000000}" name="2.attrition count" cacheId="2"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location ref="J23:K25" firstHeaderRow="1" firstDataRow="1" firstDataCol="1"/>
  <pivotFields count="44">
    <pivotField showAll="0"/>
    <pivotField showAll="0"/>
    <pivotField showAll="0"/>
    <pivotField axis="axisRow" dataField="1" showAll="0">
      <items count="3">
        <item x="1"/>
        <item x="0"/>
        <item t="default"/>
      </items>
    </pivotField>
    <pivotField showAll="0"/>
    <pivotField showAll="0"/>
    <pivotField showAll="0">
      <items count="5">
        <item x="2"/>
        <item h="1" x="3"/>
        <item h="1" x="0"/>
        <item h="1"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sortType="ascending"/>
    <pivotField showAll="0"/>
    <pivotField showAll="0"/>
    <pivotField showAll="0"/>
    <pivotField showAll="0"/>
    <pivotField showAll="0"/>
    <pivotField showAll="0"/>
    <pivotField showAll="0"/>
    <pivotField showAll="0"/>
    <pivotField showAll="0"/>
    <pivotField numFmtId="1" showAll="0"/>
    <pivotField showAll="0"/>
    <pivotField showAll="0">
      <items count="13">
        <item x="0"/>
        <item x="1"/>
        <item x="2"/>
        <item x="3"/>
        <item x="4"/>
        <item x="5"/>
        <item x="6"/>
        <item x="7"/>
        <item x="8"/>
        <item x="9"/>
        <item x="10"/>
        <item x="11"/>
        <item t="default"/>
      </items>
    </pivotField>
    <pivotField numFmtId="1" showAll="0"/>
    <pivotField numFmtId="3" showAll="0"/>
    <pivotField numFmtId="1" showAll="0"/>
    <pivotField numFmtId="1" showAll="0"/>
  </pivotFields>
  <rowFields count="1">
    <field x="3"/>
  </rowFields>
  <rowItems count="2">
    <i>
      <x/>
    </i>
    <i>
      <x v="1"/>
    </i>
  </rowItems>
  <colItems count="1">
    <i/>
  </colItems>
  <dataFields count="1">
    <dataField name="Count of Attrition"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C00-00000B000000}" name="2attrtiinbygender" cacheId="2"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location ref="AM42:AO45" firstHeaderRow="1" firstDataRow="2" firstDataCol="1"/>
  <pivotFields count="44">
    <pivotField showAll="0"/>
    <pivotField showAll="0"/>
    <pivotField showAll="0"/>
    <pivotField axis="axisCol" showAll="0">
      <items count="3">
        <item x="1"/>
        <item x="0"/>
        <item t="default"/>
      </items>
    </pivotField>
    <pivotField showAll="0"/>
    <pivotField showAll="0"/>
    <pivotField showAll="0">
      <items count="5">
        <item x="2"/>
        <item h="1" x="3"/>
        <item h="1" x="0"/>
        <item h="1" x="1"/>
        <item t="default"/>
      </items>
    </pivotField>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dataField="1" showAll="0">
      <items count="3">
        <item x="0"/>
        <item x="1"/>
        <item t="default"/>
      </items>
    </pivotField>
    <pivotField showAll="0"/>
    <pivotField showAll="0" sortType="ascending"/>
    <pivotField showAll="0"/>
    <pivotField showAll="0"/>
    <pivotField showAll="0"/>
    <pivotField showAll="0"/>
    <pivotField showAll="0"/>
    <pivotField showAll="0"/>
    <pivotField showAll="0"/>
    <pivotField showAll="0"/>
    <pivotField showAll="0"/>
    <pivotField numFmtId="1" showAll="0"/>
    <pivotField showAll="0"/>
    <pivotField showAll="0">
      <items count="13">
        <item x="0"/>
        <item x="1"/>
        <item x="2"/>
        <item x="3"/>
        <item x="4"/>
        <item x="5"/>
        <item x="6"/>
        <item x="7"/>
        <item x="8"/>
        <item x="9"/>
        <item x="10"/>
        <item x="11"/>
        <item t="default"/>
      </items>
    </pivotField>
    <pivotField numFmtId="1" showAll="0"/>
    <pivotField numFmtId="3" showAll="0"/>
    <pivotField numFmtId="1" showAll="0"/>
    <pivotField numFmtId="1" showAll="0"/>
  </pivotFields>
  <rowFields count="1">
    <field x="13"/>
  </rowFields>
  <rowItems count="2">
    <i>
      <x/>
    </i>
    <i>
      <x v="1"/>
    </i>
  </rowItems>
  <colFields count="1">
    <field x="3"/>
  </colFields>
  <colItems count="2">
    <i>
      <x/>
    </i>
    <i>
      <x v="1"/>
    </i>
  </colItems>
  <dataFields count="1">
    <dataField name="Count of OverTime" fld="2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C00-000012000000}" name="2business travel attrition " cacheId="2"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location ref="AM17:AO22" firstHeaderRow="1" firstDataRow="2" firstDataCol="1"/>
  <pivotFields count="44">
    <pivotField showAll="0"/>
    <pivotField showAll="0"/>
    <pivotField showAll="0"/>
    <pivotField axis="axisCol" showAll="0">
      <items count="3">
        <item x="1"/>
        <item x="0"/>
        <item t="default"/>
      </items>
    </pivotField>
    <pivotField axis="axisRow" dataField="1" showAll="0">
      <items count="5">
        <item x="2"/>
        <item x="1"/>
        <item x="0"/>
        <item x="3"/>
        <item t="default"/>
      </items>
    </pivotField>
    <pivotField showAll="0"/>
    <pivotField showAll="0">
      <items count="5">
        <item x="2"/>
        <item h="1" x="3"/>
        <item h="1" x="0"/>
        <item h="1"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sortType="ascending"/>
    <pivotField showAll="0"/>
    <pivotField showAll="0"/>
    <pivotField showAll="0"/>
    <pivotField showAll="0"/>
    <pivotField showAll="0"/>
    <pivotField showAll="0"/>
    <pivotField showAll="0"/>
    <pivotField showAll="0"/>
    <pivotField showAll="0"/>
    <pivotField numFmtId="1" showAll="0"/>
    <pivotField showAll="0"/>
    <pivotField showAll="0">
      <items count="13">
        <item x="0"/>
        <item x="1"/>
        <item x="2"/>
        <item x="3"/>
        <item x="4"/>
        <item x="5"/>
        <item x="6"/>
        <item x="7"/>
        <item x="8"/>
        <item x="9"/>
        <item x="10"/>
        <item x="11"/>
        <item t="default"/>
      </items>
    </pivotField>
    <pivotField numFmtId="1" showAll="0"/>
    <pivotField numFmtId="3" showAll="0"/>
    <pivotField numFmtId="1" showAll="0"/>
    <pivotField numFmtId="1" showAll="0"/>
  </pivotFields>
  <rowFields count="1">
    <field x="4"/>
  </rowFields>
  <rowItems count="4">
    <i>
      <x/>
    </i>
    <i>
      <x v="1"/>
    </i>
    <i>
      <x v="2"/>
    </i>
    <i>
      <x v="3"/>
    </i>
  </rowItems>
  <colFields count="1">
    <field x="3"/>
  </colFields>
  <colItems count="2">
    <i>
      <x/>
    </i>
    <i>
      <x v="1"/>
    </i>
  </colItems>
  <dataFields count="1">
    <dataField name="Count of BusinessTravel"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C00-00000C000000}" name="2attritionbymartialstatus" cacheId="2"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location ref="AM12:AP15" firstHeaderRow="1" firstDataRow="2" firstDataCol="1"/>
  <pivotFields count="44">
    <pivotField showAll="0"/>
    <pivotField showAll="0"/>
    <pivotField showAll="0"/>
    <pivotField axis="axisRow" showAll="0">
      <items count="3">
        <item x="1"/>
        <item x="0"/>
        <item t="default"/>
      </items>
    </pivotField>
    <pivotField showAll="0"/>
    <pivotField showAll="0"/>
    <pivotField showAll="0">
      <items count="5">
        <item x="2"/>
        <item h="1" x="3"/>
        <item h="1" x="0"/>
        <item h="1"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axis="axisCol" dataField="1" showAll="0">
      <items count="4">
        <item x="1"/>
        <item x="2"/>
        <item x="0"/>
        <item t="default"/>
      </items>
    </pivotField>
    <pivotField showAll="0"/>
    <pivotField showAll="0"/>
    <pivotField showAll="0"/>
    <pivotField showAll="0"/>
    <pivotField showAll="0"/>
    <pivotField showAll="0">
      <items count="3">
        <item x="0"/>
        <item x="1"/>
        <item t="default"/>
      </items>
    </pivotField>
    <pivotField showAll="0"/>
    <pivotField showAll="0" sortType="ascending"/>
    <pivotField showAll="0"/>
    <pivotField showAll="0"/>
    <pivotField showAll="0"/>
    <pivotField showAll="0"/>
    <pivotField showAll="0"/>
    <pivotField showAll="0"/>
    <pivotField showAll="0"/>
    <pivotField showAll="0"/>
    <pivotField showAll="0"/>
    <pivotField numFmtId="1" showAll="0"/>
    <pivotField showAll="0"/>
    <pivotField showAll="0">
      <items count="13">
        <item x="0"/>
        <item x="1"/>
        <item x="2"/>
        <item x="3"/>
        <item x="4"/>
        <item x="5"/>
        <item x="6"/>
        <item x="7"/>
        <item x="8"/>
        <item x="9"/>
        <item x="10"/>
        <item x="11"/>
        <item t="default"/>
      </items>
    </pivotField>
    <pivotField numFmtId="1" showAll="0"/>
    <pivotField numFmtId="3" showAll="0"/>
    <pivotField numFmtId="1" showAll="0"/>
    <pivotField numFmtId="1" showAll="0"/>
  </pivotFields>
  <rowFields count="1">
    <field x="3"/>
  </rowFields>
  <rowItems count="2">
    <i>
      <x/>
    </i>
    <i>
      <x v="1"/>
    </i>
  </rowItems>
  <colFields count="1">
    <field x="19"/>
  </colFields>
  <colItems count="3">
    <i>
      <x/>
    </i>
    <i>
      <x v="1"/>
    </i>
    <i>
      <x v="2"/>
    </i>
  </colItems>
  <dataFields count="1">
    <dataField name="Count of MaritalStatus"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C00-000009000000}" name="employeeratio by eductuion" cacheId="2"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location ref="O1:P7" firstHeaderRow="1" firstDataRow="1" firstDataCol="1"/>
  <pivotFields count="44">
    <pivotField showAll="0"/>
    <pivotField showAll="0"/>
    <pivotField showAll="0"/>
    <pivotField showAll="0"/>
    <pivotField showAll="0"/>
    <pivotField showAll="0"/>
    <pivotField showAll="0">
      <items count="5">
        <item x="2"/>
        <item x="3"/>
        <item x="0"/>
        <item x="1"/>
        <item t="default"/>
      </items>
    </pivotField>
    <pivotField showAll="0"/>
    <pivotField showAll="0"/>
    <pivotField axis="axisRow" showAll="0" sortType="descending">
      <items count="7">
        <item x="5"/>
        <item x="0"/>
        <item x="2"/>
        <item x="1"/>
        <item x="4"/>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ascending"/>
    <pivotField showAll="0"/>
    <pivotField showAll="0"/>
    <pivotField showAll="0"/>
    <pivotField showAll="0"/>
    <pivotField showAll="0"/>
    <pivotField showAll="0"/>
    <pivotField showAll="0"/>
    <pivotField showAll="0"/>
    <pivotField showAll="0"/>
    <pivotField numFmtId="1" showAll="0"/>
    <pivotField showAll="0"/>
    <pivotField showAll="0">
      <items count="13">
        <item h="1" x="0"/>
        <item h="1" x="1"/>
        <item h="1" x="2"/>
        <item h="1" x="3"/>
        <item h="1" x="4"/>
        <item x="5"/>
        <item h="1" x="6"/>
        <item h="1" x="7"/>
        <item h="1" x="8"/>
        <item h="1" x="9"/>
        <item h="1" x="10"/>
        <item h="1" x="11"/>
        <item t="default"/>
      </items>
    </pivotField>
    <pivotField numFmtId="1" showAll="0"/>
    <pivotField numFmtId="3" showAll="0"/>
    <pivotField numFmtId="1" showAll="0"/>
    <pivotField numFmtId="1" showAll="0"/>
  </pivotFields>
  <rowFields count="1">
    <field x="9"/>
  </rowFields>
  <rowItems count="6">
    <i>
      <x v="1"/>
    </i>
    <i>
      <x v="3"/>
    </i>
    <i>
      <x v="2"/>
    </i>
    <i>
      <x v="4"/>
    </i>
    <i>
      <x v="5"/>
    </i>
    <i>
      <x/>
    </i>
  </rowItems>
  <colItems count="1">
    <i/>
  </colItems>
  <dataFields count="1">
    <dataField name="Sum of EmployeeC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C00-000003000000}" name="PivotTable49" cacheId="2"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M1:AN3" firstHeaderRow="1" firstDataRow="1" firstDataCol="1"/>
  <pivotFields count="44">
    <pivotField showAll="0"/>
    <pivotField showAll="0"/>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ascending"/>
    <pivotField showAll="0"/>
    <pivotField showAll="0"/>
    <pivotField showAll="0"/>
    <pivotField showAll="0"/>
    <pivotField showAll="0"/>
    <pivotField showAll="0"/>
    <pivotField showAll="0"/>
    <pivotField showAll="0"/>
    <pivotField showAll="0"/>
    <pivotField numFmtId="1" showAll="0"/>
    <pivotField showAll="0"/>
    <pivotField showAll="0">
      <items count="13">
        <item x="0"/>
        <item x="1"/>
        <item x="2"/>
        <item x="3"/>
        <item x="4"/>
        <item x="5"/>
        <item x="6"/>
        <item x="7"/>
        <item x="8"/>
        <item x="9"/>
        <item x="10"/>
        <item x="11"/>
        <item t="default"/>
      </items>
    </pivotField>
    <pivotField numFmtId="1" showAll="0"/>
    <pivotField numFmtId="3" showAll="0"/>
    <pivotField numFmtId="1" showAll="0"/>
    <pivotField numFmtId="1" showAll="0"/>
  </pivotFields>
  <rowFields count="1">
    <field x="3"/>
  </rowFields>
  <rowItems count="2">
    <i>
      <x/>
    </i>
    <i>
      <x v="1"/>
    </i>
  </rowItems>
  <colItems count="1">
    <i/>
  </colItems>
  <dataFields count="1">
    <dataField name="Count of Attrition2"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C00-000004000000}" name="attrtionbyage" cacheId="2"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location ref="A3:C7" firstHeaderRow="1" firstDataRow="2" firstDataCol="1"/>
  <pivotFields count="44">
    <pivotField showAll="0"/>
    <pivotField showAll="0"/>
    <pivotField axis="axisRow" showAll="0">
      <items count="6">
        <item x="0"/>
        <item x="1"/>
        <item x="2"/>
        <item x="3"/>
        <item x="4"/>
        <item t="default"/>
      </items>
    </pivotField>
    <pivotField axis="axisCol" dataField="1" showAll="0">
      <items count="3">
        <item x="1"/>
        <item x="0"/>
        <item t="default"/>
      </items>
    </pivotField>
    <pivotField showAll="0"/>
    <pivotField showAll="0"/>
    <pivotField showAll="0">
      <items count="5">
        <item x="2"/>
        <item x="3"/>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items count="13">
        <item h="1" x="0"/>
        <item h="1" x="1"/>
        <item h="1" x="2"/>
        <item h="1" x="3"/>
        <item h="1" x="4"/>
        <item x="5"/>
        <item h="1" x="6"/>
        <item h="1" x="7"/>
        <item h="1" x="8"/>
        <item h="1" x="9"/>
        <item h="1" x="10"/>
        <item h="1" x="11"/>
        <item t="default"/>
      </items>
    </pivotField>
    <pivotField numFmtId="1" showAll="0"/>
    <pivotField numFmtId="3" showAll="0"/>
    <pivotField numFmtId="1" showAll="0"/>
    <pivotField numFmtId="1" showAll="0"/>
  </pivotFields>
  <rowFields count="1">
    <field x="2"/>
  </rowFields>
  <rowItems count="3">
    <i>
      <x v="1"/>
    </i>
    <i>
      <x v="2"/>
    </i>
    <i>
      <x v="3"/>
    </i>
  </rowItems>
  <colFields count="1">
    <field x="3"/>
  </colFields>
  <colItems count="2">
    <i>
      <x/>
    </i>
    <i>
      <x v="1"/>
    </i>
  </colItems>
  <dataFields count="1">
    <dataField name="Count of Attrition"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C00-000005000000}" name="2joblevelattrition" cacheId="2"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7">
  <location ref="AM32:AO38" firstHeaderRow="1" firstDataRow="2" firstDataCol="1"/>
  <pivotFields count="44">
    <pivotField showAll="0"/>
    <pivotField showAll="0"/>
    <pivotField showAll="0"/>
    <pivotField axis="axisCol" showAll="0">
      <items count="3">
        <item x="1"/>
        <item x="0"/>
        <item t="default"/>
      </items>
    </pivotField>
    <pivotField showAll="0"/>
    <pivotField showAll="0"/>
    <pivotField showAll="0">
      <items count="5">
        <item x="2"/>
        <item h="1" x="3"/>
        <item h="1" x="0"/>
        <item h="1"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axis="axisRow" dataField="1" showAll="0">
      <items count="6">
        <item x="0"/>
        <item x="1"/>
        <item x="2"/>
        <item x="3"/>
        <item x="4"/>
        <item t="default"/>
      </items>
    </pivotField>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sortType="ascending"/>
    <pivotField showAll="0"/>
    <pivotField showAll="0"/>
    <pivotField showAll="0"/>
    <pivotField showAll="0"/>
    <pivotField showAll="0"/>
    <pivotField showAll="0"/>
    <pivotField showAll="0"/>
    <pivotField showAll="0"/>
    <pivotField showAll="0"/>
    <pivotField numFmtId="1" showAll="0"/>
    <pivotField showAll="0"/>
    <pivotField showAll="0">
      <items count="13">
        <item x="0"/>
        <item x="1"/>
        <item x="2"/>
        <item x="3"/>
        <item x="4"/>
        <item x="5"/>
        <item x="6"/>
        <item x="7"/>
        <item x="8"/>
        <item x="9"/>
        <item x="10"/>
        <item x="11"/>
        <item t="default"/>
      </items>
    </pivotField>
    <pivotField numFmtId="1" showAll="0"/>
    <pivotField numFmtId="3" showAll="0"/>
    <pivotField numFmtId="1" showAll="0"/>
    <pivotField numFmtId="1" showAll="0"/>
  </pivotFields>
  <rowFields count="1">
    <field x="16"/>
  </rowFields>
  <rowItems count="5">
    <i>
      <x/>
    </i>
    <i>
      <x v="1"/>
    </i>
    <i>
      <x v="2"/>
    </i>
    <i>
      <x v="3"/>
    </i>
    <i>
      <x v="4"/>
    </i>
  </rowItems>
  <colFields count="1">
    <field x="3"/>
  </colFields>
  <colItems count="2">
    <i>
      <x/>
    </i>
    <i>
      <x v="1"/>
    </i>
  </colItems>
  <dataFields count="1">
    <dataField name="Sum of JobLevel" fld="16" baseField="0" baseItem="0"/>
  </dataFields>
  <chartFormats count="3">
    <chartFormat chart="6" format="0" series="1">
      <pivotArea type="data" outline="0" fieldPosition="0">
        <references count="2">
          <reference field="4294967294" count="1" selected="0">
            <x v="0"/>
          </reference>
          <reference field="3" count="1" selected="0">
            <x v="0"/>
          </reference>
        </references>
      </pivotArea>
    </chartFormat>
    <chartFormat chart="6" format="1" series="1">
      <pivotArea type="data" outline="0" fieldPosition="0">
        <references count="2">
          <reference field="4294967294" count="1" selected="0">
            <x v="0"/>
          </reference>
          <reference field="3" count="1" selected="0">
            <x v="1"/>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C00-000010000000}" name="PivotTable38" cacheId="2"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20:B45" firstHeaderRow="1" firstDataRow="1" firstDataCol="1"/>
  <pivotFields count="44">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ascending"/>
    <pivotField showAll="0"/>
    <pivotField showAll="0"/>
    <pivotField showAll="0"/>
    <pivotField showAll="0"/>
    <pivotField showAll="0"/>
    <pivotField showAll="0"/>
    <pivotField showAll="0"/>
    <pivotField showAll="0"/>
    <pivotField showAll="0"/>
    <pivotField numFmtId="1" showAll="0"/>
    <pivotField showAll="0"/>
    <pivotField showAll="0"/>
    <pivotField numFmtId="1" showAll="0"/>
    <pivotField axis="axisRow" dataField="1" numFmtId="3" showAll="0">
      <items count="9">
        <item x="0"/>
        <item x="1"/>
        <item x="2"/>
        <item x="3"/>
        <item x="4"/>
        <item x="5"/>
        <item x="6"/>
        <item x="7"/>
        <item t="default"/>
      </items>
    </pivotField>
    <pivotField numFmtId="1" showAll="0"/>
    <pivotField numFmtId="1" showAll="0"/>
  </pivotFields>
  <rowFields count="2">
    <field x="6"/>
    <field x="41"/>
  </rowFields>
  <rowItems count="25">
    <i>
      <x/>
    </i>
    <i r="1">
      <x v="1"/>
    </i>
    <i r="1">
      <x v="2"/>
    </i>
    <i r="1">
      <x v="3"/>
    </i>
    <i r="1">
      <x v="4"/>
    </i>
    <i r="1">
      <x v="5"/>
    </i>
    <i>
      <x v="1"/>
    </i>
    <i r="1">
      <x v="1"/>
    </i>
    <i r="1">
      <x v="2"/>
    </i>
    <i r="1">
      <x v="3"/>
    </i>
    <i r="1">
      <x v="4"/>
    </i>
    <i r="1">
      <x v="5"/>
    </i>
    <i>
      <x v="2"/>
    </i>
    <i r="1">
      <x v="1"/>
    </i>
    <i r="1">
      <x v="2"/>
    </i>
    <i r="1">
      <x v="3"/>
    </i>
    <i r="1">
      <x v="4"/>
    </i>
    <i r="1">
      <x v="5"/>
    </i>
    <i r="1">
      <x v="6"/>
    </i>
    <i>
      <x v="3"/>
    </i>
    <i r="1">
      <x v="1"/>
    </i>
    <i r="1">
      <x v="2"/>
    </i>
    <i r="1">
      <x v="3"/>
    </i>
    <i r="1">
      <x v="4"/>
    </i>
    <i r="1">
      <x v="5"/>
    </i>
  </rowItems>
  <colItems count="1">
    <i/>
  </colItems>
  <dataFields count="1">
    <dataField name="Count of Salary" fld="41"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C00-00000A000000}" name="Performance rate " cacheId="2"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location ref="A12:B15" firstHeaderRow="1" firstDataRow="1" firstDataCol="1"/>
  <pivotFields count="44">
    <pivotField dataField="1"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6">
        <item x="0"/>
        <item x="3"/>
        <item x="1"/>
        <item x="2"/>
        <item x="4"/>
        <item t="default"/>
      </items>
    </pivotField>
    <pivotField showAll="0"/>
    <pivotField showAll="0"/>
    <pivotField showAll="0"/>
    <pivotField showAll="0"/>
    <pivotField showAll="0"/>
    <pivotField showAll="0"/>
    <pivotField showAll="0"/>
    <pivotField showAll="0"/>
    <pivotField showAll="0"/>
    <pivotField numFmtId="1" showAll="0"/>
    <pivotField showAll="0"/>
    <pivotField showAll="0">
      <items count="13">
        <item h="1" x="0"/>
        <item h="1" x="1"/>
        <item h="1" x="2"/>
        <item h="1" x="3"/>
        <item h="1" x="4"/>
        <item x="5"/>
        <item h="1" x="6"/>
        <item h="1" x="7"/>
        <item h="1" x="8"/>
        <item h="1" x="9"/>
        <item h="1" x="10"/>
        <item h="1" x="11"/>
        <item t="default"/>
      </items>
    </pivotField>
    <pivotField numFmtId="1" showAll="0"/>
    <pivotField numFmtId="3" showAll="0"/>
    <pivotField numFmtId="1" showAll="0"/>
    <pivotField numFmtId="1" showAll="0"/>
  </pivotFields>
  <rowFields count="1">
    <field x="27"/>
  </rowFields>
  <rowItems count="3">
    <i>
      <x v="1"/>
    </i>
    <i>
      <x v="2"/>
    </i>
    <i>
      <x v="3"/>
    </i>
  </rowItems>
  <colItems count="1">
    <i/>
  </colItems>
  <dataFields count="1">
    <dataField name="Count of Emp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0C00-000001000000}" name="2overtimeattrition" cacheId="2"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location ref="AM26:AO29" firstHeaderRow="1" firstDataRow="2" firstDataCol="1"/>
  <pivotFields count="44">
    <pivotField showAll="0"/>
    <pivotField showAll="0"/>
    <pivotField showAll="0"/>
    <pivotField axis="axisCol" showAll="0">
      <items count="3">
        <item x="1"/>
        <item x="0"/>
        <item t="default"/>
      </items>
    </pivotField>
    <pivotField showAll="0"/>
    <pivotField showAll="0"/>
    <pivotField showAll="0">
      <items count="5">
        <item x="2"/>
        <item h="1" x="3"/>
        <item h="1" x="0"/>
        <item h="1"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sortType="ascending"/>
    <pivotField showAll="0"/>
    <pivotField showAll="0"/>
    <pivotField showAll="0"/>
    <pivotField showAll="0"/>
    <pivotField showAll="0"/>
    <pivotField showAll="0"/>
    <pivotField showAll="0"/>
    <pivotField showAll="0"/>
    <pivotField showAll="0"/>
    <pivotField numFmtId="1" showAll="0"/>
    <pivotField showAll="0"/>
    <pivotField showAll="0">
      <items count="13">
        <item x="0"/>
        <item x="1"/>
        <item x="2"/>
        <item x="3"/>
        <item x="4"/>
        <item x="5"/>
        <item x="6"/>
        <item x="7"/>
        <item x="8"/>
        <item x="9"/>
        <item x="10"/>
        <item x="11"/>
        <item t="default"/>
      </items>
    </pivotField>
    <pivotField numFmtId="1" showAll="0"/>
    <pivotField numFmtId="3" showAll="0"/>
    <pivotField numFmtId="1" showAll="0"/>
    <pivotField numFmtId="1" showAll="0"/>
  </pivotFields>
  <rowFields count="1">
    <field x="25"/>
  </rowFields>
  <rowItems count="2">
    <i>
      <x/>
    </i>
    <i>
      <x v="1"/>
    </i>
  </rowItems>
  <colFields count="1">
    <field x="3"/>
  </colFields>
  <colItems count="2">
    <i>
      <x/>
    </i>
    <i>
      <x v="1"/>
    </i>
  </colItems>
  <dataFields count="1">
    <dataField name="Count of OverTime" fld="2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0000000-0007-0000-0C00-000011000000}" name="atrition by age 2" cacheId="2"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location ref="E27:G31" firstHeaderRow="1" firstDataRow="2" firstDataCol="1"/>
  <pivotFields count="44">
    <pivotField showAll="0"/>
    <pivotField showAll="0"/>
    <pivotField axis="axisRow" showAll="0">
      <items count="6">
        <item x="0"/>
        <item x="1"/>
        <item x="2"/>
        <item x="3"/>
        <item x="4"/>
        <item t="default"/>
      </items>
    </pivotField>
    <pivotField axis="axisCol" dataField="1" showAll="0">
      <items count="3">
        <item x="1"/>
        <item x="0"/>
        <item t="default"/>
      </items>
    </pivotField>
    <pivotField showAll="0"/>
    <pivotField showAll="0"/>
    <pivotField showAll="0">
      <items count="5">
        <item x="2"/>
        <item h="1" x="3"/>
        <item h="1" x="0"/>
        <item h="1"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items count="13">
        <item x="0"/>
        <item x="1"/>
        <item x="2"/>
        <item x="3"/>
        <item x="4"/>
        <item x="5"/>
        <item x="6"/>
        <item x="7"/>
        <item x="8"/>
        <item x="9"/>
        <item x="10"/>
        <item x="11"/>
        <item t="default"/>
      </items>
    </pivotField>
    <pivotField numFmtId="1" showAll="0"/>
    <pivotField numFmtId="3" showAll="0"/>
    <pivotField numFmtId="1" showAll="0"/>
    <pivotField numFmtId="1" showAll="0"/>
  </pivotFields>
  <rowFields count="1">
    <field x="2"/>
  </rowFields>
  <rowItems count="3">
    <i>
      <x/>
    </i>
    <i>
      <x v="1"/>
    </i>
    <i>
      <x v="3"/>
    </i>
  </rowItems>
  <colFields count="1">
    <field x="3"/>
  </colFields>
  <colItems count="2">
    <i>
      <x/>
    </i>
    <i>
      <x v="1"/>
    </i>
  </colItems>
  <dataFields count="1">
    <dataField name="Count of Attrition"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0000000-0007-0000-0C00-00000E000000}" name="PivotTable37" cacheId="2"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I4:I5" firstHeaderRow="1" firstDataRow="1" firstDataCol="0"/>
  <pivotFields count="44">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ascending"/>
    <pivotField showAll="0"/>
    <pivotField showAll="0"/>
    <pivotField showAll="0"/>
    <pivotField showAll="0"/>
    <pivotField showAll="0"/>
    <pivotField showAll="0"/>
    <pivotField showAll="0"/>
    <pivotField showAll="0"/>
    <pivotField showAll="0"/>
    <pivotField numFmtId="1" showAll="0"/>
    <pivotField showAll="0"/>
    <pivotField showAll="0"/>
    <pivotField numFmtId="1" showAll="0"/>
    <pivotField numFmtId="3" showAll="0"/>
    <pivotField numFmtId="1" showAll="0"/>
    <pivotField numFmtId="1" showAll="0"/>
  </pivotFields>
  <rowItems count="1">
    <i/>
  </rowItems>
  <colItems count="1">
    <i/>
  </colItems>
  <dataFields count="1">
    <dataField name="Sum of EmployeeC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0000000-0007-0000-0C00-00000F000000}" name="2.attrtiionby educatioonfield" cacheId="2"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location ref="AM48:AO55" firstHeaderRow="1" firstDataRow="2" firstDataCol="1"/>
  <pivotFields count="44">
    <pivotField showAll="0"/>
    <pivotField showAll="0"/>
    <pivotField showAll="0"/>
    <pivotField axis="axisCol" showAll="0">
      <items count="3">
        <item x="1"/>
        <item x="0"/>
        <item t="default"/>
      </items>
    </pivotField>
    <pivotField showAll="0"/>
    <pivotField showAll="0"/>
    <pivotField showAll="0">
      <items count="5">
        <item x="2"/>
        <item h="1" x="3"/>
        <item h="1" x="0"/>
        <item h="1" x="1"/>
        <item t="default"/>
      </items>
    </pivotField>
    <pivotField showAll="0"/>
    <pivotField showAll="0"/>
    <pivotField axis="axisRow" dataField="1"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sortType="ascending"/>
    <pivotField showAll="0"/>
    <pivotField showAll="0"/>
    <pivotField showAll="0"/>
    <pivotField showAll="0"/>
    <pivotField showAll="0"/>
    <pivotField showAll="0"/>
    <pivotField showAll="0"/>
    <pivotField showAll="0"/>
    <pivotField showAll="0"/>
    <pivotField numFmtId="1" showAll="0"/>
    <pivotField showAll="0"/>
    <pivotField showAll="0">
      <items count="13">
        <item x="0"/>
        <item x="1"/>
        <item x="2"/>
        <item x="3"/>
        <item x="4"/>
        <item x="5"/>
        <item x="6"/>
        <item x="7"/>
        <item x="8"/>
        <item x="9"/>
        <item x="10"/>
        <item x="11"/>
        <item t="default"/>
      </items>
    </pivotField>
    <pivotField numFmtId="1" showAll="0"/>
    <pivotField numFmtId="3" showAll="0"/>
    <pivotField numFmtId="1" showAll="0"/>
    <pivotField numFmtId="1" showAll="0"/>
  </pivotFields>
  <rowFields count="1">
    <field x="9"/>
  </rowFields>
  <rowItems count="6">
    <i>
      <x/>
    </i>
    <i>
      <x v="1"/>
    </i>
    <i>
      <x v="2"/>
    </i>
    <i>
      <x v="3"/>
    </i>
    <i>
      <x v="4"/>
    </i>
    <i>
      <x v="5"/>
    </i>
  </rowItems>
  <colFields count="1">
    <field x="3"/>
  </colFields>
  <colItems count="2">
    <i>
      <x/>
    </i>
    <i>
      <x v="1"/>
    </i>
  </colItems>
  <dataFields count="1">
    <dataField name="Count of EducationField"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0000000-0007-0000-0C00-000006000000}" name="PivotTable50" cacheId="2"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J1:AJ2" firstHeaderRow="1" firstDataRow="1" firstDataCol="0"/>
  <pivotFields count="44">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ascending"/>
    <pivotField showAll="0"/>
    <pivotField showAll="0"/>
    <pivotField showAll="0"/>
    <pivotField showAll="0"/>
    <pivotField showAll="0"/>
    <pivotField showAll="0"/>
    <pivotField showAll="0"/>
    <pivotField showAll="0"/>
    <pivotField showAll="0"/>
    <pivotField numFmtId="1" showAll="0"/>
    <pivotField showAll="0"/>
    <pivotField showAll="0">
      <items count="13">
        <item x="0"/>
        <item x="1"/>
        <item x="2"/>
        <item x="3"/>
        <item x="4"/>
        <item x="5"/>
        <item x="6"/>
        <item x="7"/>
        <item x="8"/>
        <item x="9"/>
        <item x="10"/>
        <item x="11"/>
        <item t="default"/>
      </items>
    </pivotField>
    <pivotField numFmtId="1" showAll="0"/>
    <pivotField numFmtId="3" showAll="0"/>
    <pivotField numFmtId="1" showAll="0"/>
    <pivotField numFmtId="1" showAll="0"/>
  </pivotFields>
  <rowItems count="1">
    <i/>
  </rowItems>
  <colItems count="1">
    <i/>
  </colItems>
  <dataFields count="1">
    <dataField name="Sum of EmployeeC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0000000-0007-0000-0C00-000002000000}" name="Gender Wise" cacheId="2"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location ref="G13:H14" firstHeaderRow="1" firstDataRow="1" firstDataCol="1"/>
  <pivotFields count="44">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axis="axisRow" dataField="1"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ascending"/>
    <pivotField showAll="0"/>
    <pivotField showAll="0"/>
    <pivotField showAll="0"/>
    <pivotField showAll="0"/>
    <pivotField showAll="0"/>
    <pivotField showAll="0"/>
    <pivotField showAll="0"/>
    <pivotField showAll="0"/>
    <pivotField showAll="0"/>
    <pivotField numFmtId="1" showAll="0"/>
    <pivotField showAll="0"/>
    <pivotField showAll="0">
      <items count="13">
        <item h="1" x="0"/>
        <item h="1" x="1"/>
        <item h="1" x="2"/>
        <item h="1" x="3"/>
        <item h="1" x="4"/>
        <item x="5"/>
        <item h="1" x="6"/>
        <item h="1" x="7"/>
        <item h="1" x="8"/>
        <item h="1" x="9"/>
        <item h="1" x="10"/>
        <item h="1" x="11"/>
        <item t="default"/>
      </items>
    </pivotField>
    <pivotField numFmtId="1" showAll="0"/>
    <pivotField numFmtId="3" showAll="0"/>
    <pivotField numFmtId="1" showAll="0"/>
    <pivotField numFmtId="1" showAll="0"/>
  </pivotFields>
  <rowFields count="1">
    <field x="13"/>
  </rowFields>
  <rowItems count="1">
    <i>
      <x v="1"/>
    </i>
  </rowItems>
  <colItems count="1">
    <i/>
  </colItems>
  <dataFields count="1">
    <dataField name="Count of Gender"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0000000-0007-0000-0C00-000008000000}" name="2 average age" cacheId="2"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location ref="AM6:AN8" firstHeaderRow="1" firstDataRow="1" firstDataCol="1"/>
  <pivotFields count="44">
    <pivotField showAll="0"/>
    <pivotField showAll="0"/>
    <pivotField showAll="0"/>
    <pivotField axis="axisRow" showAll="0">
      <items count="3">
        <item x="1"/>
        <item x="0"/>
        <item t="default"/>
      </items>
    </pivotField>
    <pivotField showAll="0"/>
    <pivotField showAll="0"/>
    <pivotField showAll="0">
      <items count="5">
        <item x="2"/>
        <item h="1" x="3"/>
        <item h="1" x="0"/>
        <item h="1"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sortType="ascending"/>
    <pivotField showAll="0"/>
    <pivotField showAll="0"/>
    <pivotField showAll="0"/>
    <pivotField showAll="0"/>
    <pivotField showAll="0"/>
    <pivotField showAll="0"/>
    <pivotField showAll="0"/>
    <pivotField showAll="0"/>
    <pivotField showAll="0"/>
    <pivotField dataField="1" numFmtId="1" showAll="0"/>
    <pivotField showAll="0"/>
    <pivotField showAll="0">
      <items count="13">
        <item x="0"/>
        <item x="1"/>
        <item x="2"/>
        <item x="3"/>
        <item x="4"/>
        <item x="5"/>
        <item x="6"/>
        <item x="7"/>
        <item x="8"/>
        <item x="9"/>
        <item x="10"/>
        <item x="11"/>
        <item t="default"/>
      </items>
    </pivotField>
    <pivotField numFmtId="1" showAll="0"/>
    <pivotField numFmtId="3" showAll="0"/>
    <pivotField numFmtId="1" showAll="0"/>
    <pivotField numFmtId="1" showAll="0"/>
  </pivotFields>
  <rowFields count="1">
    <field x="3"/>
  </rowFields>
  <rowItems count="2">
    <i>
      <x/>
    </i>
    <i>
      <x v="1"/>
    </i>
  </rowItems>
  <colItems count="1">
    <i/>
  </colItems>
  <dataFields count="1">
    <dataField name="Average of Age2" fld="37"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ED3E8AFF-C8D6-4EA5-B0FC-971DFEAC740E}" name="performantce rating pie"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6:B41" firstHeaderRow="1" firstDataRow="1" firstDataCol="1"/>
  <pivotFields count="4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6">
        <item x="0"/>
        <item x="3"/>
        <item x="1"/>
        <item x="2"/>
        <item x="4"/>
        <item t="default"/>
      </items>
    </pivotField>
    <pivotField showAll="0"/>
    <pivotField showAll="0"/>
    <pivotField showAll="0"/>
    <pivotField showAll="0"/>
    <pivotField showAll="0"/>
    <pivotField showAll="0"/>
    <pivotField showAll="0"/>
    <pivotField showAll="0"/>
    <pivotField numFmtId="164" showAll="0"/>
    <pivotField numFmtId="1" showAll="0"/>
    <pivotField showAll="0"/>
    <pivotField showAll="0"/>
    <pivotField numFmtId="1" showAll="0"/>
    <pivotField numFmtId="3" showAll="0"/>
    <pivotField numFmtId="1" showAll="0"/>
    <pivotField numFmtId="1" showAll="0"/>
    <pivotField showAll="0"/>
  </pivotFields>
  <rowFields count="1">
    <field x="27"/>
  </rowFields>
  <rowItems count="5">
    <i>
      <x/>
    </i>
    <i>
      <x v="1"/>
    </i>
    <i>
      <x v="2"/>
    </i>
    <i>
      <x v="3"/>
    </i>
    <i>
      <x v="4"/>
    </i>
  </rowItems>
  <colItems count="1">
    <i/>
  </colItems>
  <dataFields count="1">
    <dataField name="Sum of PerformanceRating" fld="27" baseField="0" baseItem="0"/>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A1B5E60D-429F-47FD-A8EA-BAD4D787487B}" name="training time last year"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45:B49" firstHeaderRow="1" firstDataRow="1" firstDataCol="1"/>
  <pivotFields count="45">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164" showAll="0"/>
    <pivotField numFmtId="1" showAll="0"/>
    <pivotField showAll="0"/>
    <pivotField showAll="0"/>
    <pivotField numFmtId="1" showAll="0"/>
    <pivotField numFmtId="3" showAll="0"/>
    <pivotField numFmtId="1" showAll="0"/>
    <pivotField numFmtId="1" showAll="0"/>
    <pivotField showAll="0"/>
  </pivotFields>
  <rowFields count="1">
    <field x="6"/>
  </rowFields>
  <rowItems count="4">
    <i>
      <x/>
    </i>
    <i>
      <x v="1"/>
    </i>
    <i>
      <x v="2"/>
    </i>
    <i>
      <x v="3"/>
    </i>
  </rowItems>
  <colItems count="1">
    <i/>
  </colItems>
  <dataFields count="1">
    <dataField name="Average of TrainingTimesLastYear" fld="32" subtotal="average" baseField="6" baseItem="1"/>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9EAA90C0-C4CA-4828-BD1E-6C5A74F15FA3}" name="job satifact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4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5">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 showAll="0"/>
    <pivotField showAll="0"/>
    <pivotField showAll="0"/>
    <pivotField numFmtId="1" showAll="0"/>
    <pivotField numFmtId="3" showAll="0"/>
    <pivotField numFmtId="1" showAll="0"/>
    <pivotField numFmtId="1" showAll="0"/>
    <pivotField showAll="0"/>
  </pivotFields>
  <rowItems count="1">
    <i/>
  </rowItems>
  <colItems count="1">
    <i/>
  </colItems>
  <dataFields count="1">
    <dataField name="Average of JobSatisfaction" fld="18" subtotal="average" baseField="0" baseItem="0"/>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3AE0890D-6476-4398-A6D2-2FF90FCDB6A3}" name="job satisfac by dep"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17:B21" firstHeaderRow="1" firstDataRow="1" firstDataCol="1"/>
  <pivotFields count="45">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10">
        <item x="6"/>
        <item x="3"/>
        <item x="0"/>
        <item x="8"/>
        <item x="4"/>
        <item x="7"/>
        <item x="2"/>
        <item x="5"/>
        <item x="1"/>
        <item t="default"/>
      </items>
    </pivotField>
    <pivotField dataField="1" showAll="0">
      <items count="5">
        <item x="3"/>
        <item x="1"/>
        <item x="0"/>
        <item x="2"/>
        <item t="default"/>
      </items>
    </pivotField>
    <pivotField showAll="0"/>
    <pivotField showAll="0"/>
    <pivotField showAll="0"/>
    <pivotField showAll="0"/>
    <pivotField showAll="0"/>
    <pivotField showAll="0"/>
    <pivotField showAll="0"/>
    <pivotField showAll="0"/>
    <pivotField showAll="0">
      <items count="6">
        <item x="0"/>
        <item x="3"/>
        <item x="1"/>
        <item x="2"/>
        <item x="4"/>
        <item t="default"/>
      </items>
    </pivotField>
    <pivotField showAll="0"/>
    <pivotField showAll="0"/>
    <pivotField showAll="0"/>
    <pivotField showAll="0"/>
    <pivotField showAll="0"/>
    <pivotField showAll="0"/>
    <pivotField showAll="0"/>
    <pivotField showAll="0"/>
    <pivotField numFmtId="164" showAll="0"/>
    <pivotField numFmtId="1" showAll="0"/>
    <pivotField showAll="0"/>
    <pivotField showAll="0"/>
    <pivotField numFmtId="1" showAll="0"/>
    <pivotField numFmtId="3" showAll="0"/>
    <pivotField numFmtId="1" showAll="0"/>
    <pivotField numFmtId="1" showAll="0"/>
    <pivotField showAll="0"/>
  </pivotFields>
  <rowFields count="1">
    <field x="6"/>
  </rowFields>
  <rowItems count="4">
    <i>
      <x/>
    </i>
    <i>
      <x v="1"/>
    </i>
    <i>
      <x v="2"/>
    </i>
    <i>
      <x v="3"/>
    </i>
  </rowItems>
  <colItems count="1">
    <i/>
  </colItems>
  <dataFields count="1">
    <dataField name="Sum of JobSatisfaction" fld="18" baseField="0" baseItem="0"/>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C7B9A286-EEF3-4A03-8877-B0834803FA7A}" name="perfermance rating"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4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3"/>
        <item x="1"/>
        <item x="0"/>
        <item x="2"/>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164" showAll="0"/>
    <pivotField numFmtId="1" showAll="0"/>
    <pivotField showAll="0"/>
    <pivotField showAll="0"/>
    <pivotField numFmtId="1" showAll="0"/>
    <pivotField numFmtId="3" showAll="0"/>
    <pivotField numFmtId="1" showAll="0"/>
    <pivotField numFmtId="1" showAll="0"/>
    <pivotField showAll="0"/>
  </pivotFields>
  <rowItems count="1">
    <i/>
  </rowItems>
  <colItems count="1">
    <i/>
  </colItems>
  <dataFields count="1">
    <dataField name="Average of PerformanceRating" fld="27" subtotal="average" baseField="0" baseItem="0"/>
  </dataFields>
  <formats count="1">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43A6D346-BC5D-4292-90E3-65C78B145B9D}" name="worklife balance "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25:B29" firstHeaderRow="1" firstDataRow="1" firstDataCol="1"/>
  <pivotFields count="45">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items count="5">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5">
        <item x="2"/>
        <item x="3"/>
        <item x="0"/>
        <item x="1"/>
        <item t="default"/>
      </items>
    </pivotField>
    <pivotField showAll="0"/>
    <pivotField showAll="0"/>
    <pivotField numFmtId="164" showAll="0"/>
    <pivotField numFmtId="1" showAll="0"/>
    <pivotField showAll="0"/>
    <pivotField showAll="0"/>
    <pivotField numFmtId="1" showAll="0"/>
    <pivotField numFmtId="3" showAll="0"/>
    <pivotField numFmtId="1" showAll="0"/>
    <pivotField numFmtId="1" showAll="0"/>
    <pivotField showAll="0"/>
  </pivotFields>
  <rowFields count="1">
    <field x="6"/>
  </rowFields>
  <rowItems count="4">
    <i>
      <x/>
    </i>
    <i>
      <x v="1"/>
    </i>
    <i>
      <x v="2"/>
    </i>
    <i>
      <x v="3"/>
    </i>
  </rowItems>
  <colItems count="1">
    <i/>
  </colItems>
  <dataFields count="1">
    <dataField name="Sum of WorkLifeBalance" fld="33" baseField="0" baseItem="0"/>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D8B12F78-E0CB-41F1-A88E-7BA0538D25CB}" name="worklifebalanc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4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numFmtId="164" showAll="0"/>
    <pivotField numFmtId="1" showAll="0"/>
    <pivotField showAll="0"/>
    <pivotField showAll="0"/>
    <pivotField numFmtId="1" showAll="0"/>
    <pivotField numFmtId="3" showAll="0"/>
    <pivotField numFmtId="1" showAll="0"/>
    <pivotField numFmtId="1" showAll="0"/>
    <pivotField showAll="0"/>
  </pivotFields>
  <rowItems count="1">
    <i/>
  </rowItems>
  <colItems count="1">
    <i/>
  </colItems>
  <dataFields count="1">
    <dataField name="Average of WorkLifeBalance" fld="33" subtotal="average" baseField="0" baseItem="0"/>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DDDC4A1A-95D7-4AC3-9C51-8B8A8E1E665F}" name="envrioment satisfact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5">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 showAll="0"/>
    <pivotField showAll="0"/>
    <pivotField showAll="0"/>
    <pivotField numFmtId="1" showAll="0"/>
    <pivotField numFmtId="3" showAll="0"/>
    <pivotField numFmtId="1" showAll="0"/>
    <pivotField numFmtId="1" showAll="0"/>
    <pivotField showAll="0"/>
  </pivotFields>
  <rowItems count="1">
    <i/>
  </rowItems>
  <colItems count="1">
    <i/>
  </colItems>
  <dataFields count="1">
    <dataField name="Average of EnvironmentSatisfaction" fld="12" subtotal="average" baseField="0" baseItem="0" numFmtId="2"/>
  </dataFields>
  <formats count="1">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E5178332-41BF-48AB-9E50-BEC5117A0293}" name="percentsa;aryhik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45">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344">
        <item x="19"/>
        <item x="3"/>
        <item x="220"/>
        <item x="365"/>
        <item x="308"/>
        <item x="11"/>
        <item x="112"/>
        <item x="428"/>
        <item x="1"/>
        <item x="62"/>
        <item x="28"/>
        <item x="408"/>
        <item x="354"/>
        <item x="637"/>
        <item x="406"/>
        <item x="476"/>
        <item x="35"/>
        <item x="0"/>
        <item x="9"/>
        <item x="7"/>
        <item x="92"/>
        <item x="238"/>
        <item x="6"/>
        <item x="61"/>
        <item x="5"/>
        <item x="8"/>
        <item x="806"/>
        <item x="180"/>
        <item x="69"/>
        <item x="15"/>
        <item x="2"/>
        <item x="4"/>
        <item x="616"/>
        <item x="933"/>
        <item x="142"/>
        <item x="541"/>
        <item x="1050"/>
        <item x="730"/>
        <item x="615"/>
        <item x="917"/>
        <item x="644"/>
        <item x="161"/>
        <item x="205"/>
        <item x="585"/>
        <item x="88"/>
        <item x="141"/>
        <item x="20"/>
        <item x="173"/>
        <item x="253"/>
        <item x="149"/>
        <item x="307"/>
        <item x="355"/>
        <item x="1317"/>
        <item x="36"/>
        <item x="64"/>
        <item x="666"/>
        <item x="1218"/>
        <item x="232"/>
        <item x="336"/>
        <item x="844"/>
        <item x="693"/>
        <item x="1012"/>
        <item x="747"/>
        <item x="979"/>
        <item x="103"/>
        <item x="333"/>
        <item x="192"/>
        <item x="1148"/>
        <item x="954"/>
        <item x="301"/>
        <item x="760"/>
        <item x="259"/>
        <item x="13"/>
        <item x="78"/>
        <item x="342"/>
        <item x="837"/>
        <item x="358"/>
        <item x="707"/>
        <item x="247"/>
        <item x="94"/>
        <item x="152"/>
        <item x="694"/>
        <item x="230"/>
        <item x="276"/>
        <item x="923"/>
        <item x="283"/>
        <item x="30"/>
        <item x="447"/>
        <item x="1084"/>
        <item x="361"/>
        <item x="118"/>
        <item x="620"/>
        <item x="263"/>
        <item x="313"/>
        <item x="223"/>
        <item x="85"/>
        <item x="889"/>
        <item x="215"/>
        <item x="386"/>
        <item x="573"/>
        <item x="201"/>
        <item x="552"/>
        <item x="846"/>
        <item x="186"/>
        <item x="937"/>
        <item x="45"/>
        <item x="653"/>
        <item x="1156"/>
        <item x="1340"/>
        <item x="487"/>
        <item x="1081"/>
        <item x="63"/>
        <item x="1078"/>
        <item x="66"/>
        <item x="510"/>
        <item x="164"/>
        <item x="330"/>
        <item x="797"/>
        <item x="961"/>
        <item x="1048"/>
        <item x="71"/>
        <item x="89"/>
        <item x="270"/>
        <item x="403"/>
        <item x="151"/>
        <item x="1255"/>
        <item x="607"/>
        <item x="595"/>
        <item x="553"/>
        <item x="519"/>
        <item x="459"/>
        <item x="181"/>
        <item x="272"/>
        <item x="397"/>
        <item x="56"/>
        <item x="23"/>
        <item x="10"/>
        <item x="761"/>
        <item x="44"/>
        <item x="394"/>
        <item x="462"/>
        <item x="302"/>
        <item x="1320"/>
        <item x="132"/>
        <item x="159"/>
        <item x="516"/>
        <item x="916"/>
        <item x="1065"/>
        <item x="558"/>
        <item x="393"/>
        <item x="292"/>
        <item x="137"/>
        <item x="248"/>
        <item x="122"/>
        <item x="451"/>
        <item x="994"/>
        <item x="126"/>
        <item x="655"/>
        <item x="144"/>
        <item x="197"/>
        <item x="40"/>
        <item x="912"/>
        <item x="255"/>
        <item x="191"/>
        <item x="53"/>
        <item x="76"/>
        <item x="277"/>
        <item x="793"/>
        <item x="240"/>
        <item x="109"/>
        <item x="344"/>
        <item x="614"/>
        <item x="664"/>
        <item x="483"/>
        <item x="495"/>
        <item x="1031"/>
        <item x="1033"/>
        <item x="306"/>
        <item x="830"/>
        <item x="665"/>
        <item x="50"/>
        <item x="1014"/>
        <item x="1229"/>
        <item x="832"/>
        <item x="54"/>
        <item x="329"/>
        <item x="167"/>
        <item x="1331"/>
        <item x="489"/>
        <item x="59"/>
        <item x="369"/>
        <item x="640"/>
        <item x="278"/>
        <item x="228"/>
        <item x="187"/>
        <item x="711"/>
        <item x="43"/>
        <item x="275"/>
        <item x="188"/>
        <item x="185"/>
        <item x="702"/>
        <item x="155"/>
        <item x="265"/>
        <item x="14"/>
        <item x="570"/>
        <item x="642"/>
        <item x="237"/>
        <item x="12"/>
        <item x="162"/>
        <item x="150"/>
        <item x="746"/>
        <item x="639"/>
        <item x="976"/>
        <item x="563"/>
        <item x="195"/>
        <item x="579"/>
        <item x="1185"/>
        <item x="835"/>
        <item x="971"/>
        <item x="224"/>
        <item x="22"/>
        <item x="31"/>
        <item x="317"/>
        <item x="807"/>
        <item x="494"/>
        <item x="37"/>
        <item x="319"/>
        <item x="269"/>
        <item x="725"/>
        <item x="1009"/>
        <item x="68"/>
        <item x="1074"/>
        <item x="1165"/>
        <item x="324"/>
        <item x="134"/>
        <item x="680"/>
        <item x="543"/>
        <item x="1307"/>
        <item x="1337"/>
        <item x="25"/>
        <item x="39"/>
        <item x="1190"/>
        <item x="817"/>
        <item x="506"/>
        <item x="668"/>
        <item x="564"/>
        <item x="34"/>
        <item x="81"/>
        <item x="382"/>
        <item x="974"/>
        <item x="273"/>
        <item x="227"/>
        <item x="677"/>
        <item x="243"/>
        <item x="496"/>
        <item x="208"/>
        <item x="32"/>
        <item x="480"/>
        <item x="268"/>
        <item x="1226"/>
        <item x="77"/>
        <item x="27"/>
        <item x="130"/>
        <item x="590"/>
        <item x="465"/>
        <item x="493"/>
        <item x="982"/>
        <item x="299"/>
        <item x="1001"/>
        <item x="559"/>
        <item x="47"/>
        <item x="73"/>
        <item x="948"/>
        <item x="524"/>
        <item x="771"/>
        <item x="26"/>
        <item x="404"/>
        <item x="378"/>
        <item x="399"/>
        <item x="755"/>
        <item x="446"/>
        <item x="461"/>
        <item x="511"/>
        <item x="274"/>
        <item x="305"/>
        <item x="932"/>
        <item x="741"/>
        <item x="182"/>
        <item x="52"/>
        <item x="1045"/>
        <item x="58"/>
        <item x="819"/>
        <item x="464"/>
        <item x="691"/>
        <item x="18"/>
        <item x="486"/>
        <item x="1231"/>
        <item x="823"/>
        <item x="499"/>
        <item x="51"/>
        <item x="244"/>
        <item x="839"/>
        <item x="622"/>
        <item x="359"/>
        <item x="202"/>
        <item x="156"/>
        <item x="42"/>
        <item x="146"/>
        <item x="79"/>
        <item x="97"/>
        <item x="1286"/>
        <item x="814"/>
        <item x="57"/>
        <item x="236"/>
        <item x="367"/>
        <item x="17"/>
        <item x="600"/>
        <item x="601"/>
        <item x="154"/>
        <item x="41"/>
        <item x="1003"/>
        <item x="123"/>
        <item x="1251"/>
        <item x="421"/>
        <item x="545"/>
        <item x="157"/>
        <item x="596"/>
        <item x="21"/>
        <item x="298"/>
        <item x="1133"/>
        <item x="684"/>
        <item x="575"/>
        <item x="335"/>
        <item x="840"/>
        <item x="16"/>
        <item x="588"/>
        <item x="748"/>
        <item x="24"/>
        <item x="763"/>
        <item x="441"/>
        <item x="172"/>
        <item x="537"/>
        <item x="811"/>
        <item x="163"/>
        <item x="425"/>
        <item x="430"/>
        <item x="432"/>
        <item x="868"/>
        <item x="322"/>
        <item x="129"/>
        <item x="38"/>
        <item x="282"/>
        <item x="938"/>
        <item x="538"/>
        <item x="1244"/>
        <item x="1040"/>
        <item x="82"/>
        <item x="87"/>
        <item x="291"/>
        <item x="1060"/>
        <item x="229"/>
        <item x="226"/>
        <item x="75"/>
        <item x="320"/>
        <item x="696"/>
        <item x="1182"/>
        <item x="1237"/>
        <item x="1201"/>
        <item x="115"/>
        <item x="29"/>
        <item x="568"/>
        <item x="279"/>
        <item x="589"/>
        <item x="67"/>
        <item x="433"/>
        <item x="831"/>
        <item x="210"/>
        <item x="474"/>
        <item x="886"/>
        <item x="286"/>
        <item x="1327"/>
        <item x="505"/>
        <item x="55"/>
        <item x="952"/>
        <item x="926"/>
        <item x="689"/>
        <item x="667"/>
        <item x="501"/>
        <item x="686"/>
        <item x="1054"/>
        <item x="1121"/>
        <item x="106"/>
        <item x="477"/>
        <item x="206"/>
        <item x="196"/>
        <item x="33"/>
        <item x="892"/>
        <item x="514"/>
        <item x="212"/>
        <item x="158"/>
        <item x="415"/>
        <item x="376"/>
        <item x="1252"/>
        <item x="209"/>
        <item x="348"/>
        <item x="781"/>
        <item x="60"/>
        <item x="658"/>
        <item x="194"/>
        <item x="1305"/>
        <item x="1032"/>
        <item x="198"/>
        <item x="910"/>
        <item x="753"/>
        <item x="148"/>
        <item x="349"/>
        <item x="1175"/>
        <item x="242"/>
        <item x="84"/>
        <item x="522"/>
        <item x="900"/>
        <item x="562"/>
        <item x="780"/>
        <item x="1082"/>
        <item x="864"/>
        <item x="222"/>
        <item x="113"/>
        <item x="997"/>
        <item x="635"/>
        <item x="698"/>
        <item x="1195"/>
        <item x="110"/>
        <item x="718"/>
        <item x="1073"/>
        <item x="834"/>
        <item x="1043"/>
        <item x="411"/>
        <item x="444"/>
        <item x="571"/>
        <item x="648"/>
        <item x="366"/>
        <item x="852"/>
        <item x="90"/>
        <item x="340"/>
        <item x="1276"/>
        <item x="312"/>
        <item x="303"/>
        <item x="555"/>
        <item x="171"/>
        <item x="338"/>
        <item x="528"/>
        <item x="231"/>
        <item x="1203"/>
        <item x="739"/>
        <item x="46"/>
        <item x="874"/>
        <item x="147"/>
        <item x="93"/>
        <item x="650"/>
        <item x="434"/>
        <item x="756"/>
        <item x="373"/>
        <item x="443"/>
        <item x="784"/>
        <item x="792"/>
        <item x="143"/>
        <item x="1004"/>
        <item x="914"/>
        <item x="119"/>
        <item x="424"/>
        <item x="260"/>
        <item x="599"/>
        <item x="65"/>
        <item x="100"/>
        <item x="602"/>
        <item x="70"/>
        <item x="619"/>
        <item x="311"/>
        <item x="808"/>
        <item x="102"/>
        <item x="576"/>
        <item x="1303"/>
        <item x="509"/>
        <item x="1153"/>
        <item x="193"/>
        <item x="920"/>
        <item x="787"/>
        <item x="469"/>
        <item x="1028"/>
        <item x="412"/>
        <item x="473"/>
        <item x="981"/>
        <item x="956"/>
        <item x="203"/>
        <item x="776"/>
        <item x="878"/>
        <item x="347"/>
        <item x="873"/>
        <item x="398"/>
        <item x="315"/>
        <item x="121"/>
        <item x="86"/>
        <item x="1140"/>
        <item x="49"/>
        <item x="297"/>
        <item x="786"/>
        <item x="249"/>
        <item x="107"/>
        <item x="422"/>
        <item x="828"/>
        <item x="438"/>
        <item x="788"/>
        <item x="207"/>
        <item x="183"/>
        <item x="631"/>
        <item x="391"/>
        <item x="1157"/>
        <item x="897"/>
        <item x="659"/>
        <item x="108"/>
        <item x="1311"/>
        <item x="1243"/>
        <item x="74"/>
        <item x="266"/>
        <item x="990"/>
        <item x="789"/>
        <item x="782"/>
        <item x="1076"/>
        <item x="138"/>
        <item x="165"/>
        <item x="520"/>
        <item x="131"/>
        <item x="621"/>
        <item x="795"/>
        <item x="251"/>
        <item x="530"/>
        <item x="652"/>
        <item x="547"/>
        <item x="907"/>
        <item x="1007"/>
        <item x="271"/>
        <item x="178"/>
        <item x="374"/>
        <item x="135"/>
        <item x="527"/>
        <item x="731"/>
        <item x="83"/>
        <item x="569"/>
        <item x="216"/>
        <item x="1092"/>
        <item x="964"/>
        <item x="116"/>
        <item x="91"/>
        <item x="457"/>
        <item x="613"/>
        <item x="145"/>
        <item x="906"/>
        <item x="370"/>
        <item x="625"/>
        <item x="985"/>
        <item x="841"/>
        <item x="581"/>
        <item x="1080"/>
        <item x="928"/>
        <item x="764"/>
        <item x="1256"/>
        <item x="445"/>
        <item x="1086"/>
        <item x="168"/>
        <item x="697"/>
        <item x="101"/>
        <item x="582"/>
        <item x="734"/>
        <item x="550"/>
        <item x="1187"/>
        <item x="518"/>
        <item x="1018"/>
        <item x="978"/>
        <item x="861"/>
        <item x="1138"/>
        <item x="580"/>
        <item x="523"/>
        <item x="1049"/>
        <item x="853"/>
        <item x="258"/>
        <item x="977"/>
        <item x="214"/>
        <item x="372"/>
        <item x="546"/>
        <item x="80"/>
        <item x="672"/>
        <item x="1142"/>
        <item x="593"/>
        <item x="646"/>
        <item x="661"/>
        <item x="1115"/>
        <item x="95"/>
        <item x="184"/>
        <item x="351"/>
        <item x="721"/>
        <item x="174"/>
        <item x="481"/>
        <item x="262"/>
        <item x="911"/>
        <item x="728"/>
        <item x="439"/>
        <item x="710"/>
        <item x="770"/>
        <item x="498"/>
        <item x="153"/>
        <item x="350"/>
        <item x="452"/>
        <item x="633"/>
        <item x="949"/>
        <item x="294"/>
        <item x="234"/>
        <item x="1209"/>
        <item x="829"/>
        <item x="328"/>
        <item x="1011"/>
        <item x="125"/>
        <item x="591"/>
        <item x="1023"/>
        <item x="953"/>
        <item x="1055"/>
        <item x="838"/>
        <item x="199"/>
        <item x="48"/>
        <item x="775"/>
        <item x="217"/>
        <item x="310"/>
        <item x="678"/>
        <item x="1181"/>
        <item x="1075"/>
        <item x="548"/>
        <item x="1110"/>
        <item x="380"/>
        <item x="714"/>
        <item x="998"/>
        <item x="1100"/>
        <item x="104"/>
        <item x="826"/>
        <item x="634"/>
        <item x="1274"/>
        <item x="885"/>
        <item x="241"/>
        <item x="542"/>
        <item x="468"/>
        <item x="99"/>
        <item x="1324"/>
        <item x="120"/>
        <item x="219"/>
        <item x="673"/>
        <item x="218"/>
        <item x="692"/>
        <item x="111"/>
        <item x="1135"/>
        <item x="1310"/>
        <item x="360"/>
        <item x="140"/>
        <item x="1146"/>
        <item x="466"/>
        <item x="72"/>
        <item x="426"/>
        <item x="1066"/>
        <item x="437"/>
        <item x="1103"/>
        <item x="1062"/>
        <item x="869"/>
        <item x="450"/>
        <item x="280"/>
        <item x="597"/>
        <item x="1139"/>
        <item x="1134"/>
        <item x="189"/>
        <item x="713"/>
        <item x="1006"/>
        <item x="638"/>
        <item x="898"/>
        <item x="681"/>
        <item x="566"/>
        <item x="314"/>
        <item x="1168"/>
        <item x="743"/>
        <item x="535"/>
        <item x="876"/>
        <item x="1097"/>
        <item x="992"/>
        <item x="1295"/>
        <item x="751"/>
        <item x="458"/>
        <item x="679"/>
        <item x="117"/>
        <item x="531"/>
        <item x="669"/>
        <item x="316"/>
        <item x="1072"/>
        <item x="449"/>
        <item x="986"/>
        <item x="685"/>
        <item x="416"/>
        <item x="801"/>
        <item x="213"/>
        <item x="1015"/>
        <item x="1109"/>
        <item x="968"/>
        <item x="363"/>
        <item x="870"/>
        <item x="128"/>
        <item x="353"/>
        <item x="337"/>
        <item x="456"/>
        <item x="842"/>
        <item x="508"/>
        <item x="136"/>
        <item x="794"/>
        <item x="413"/>
        <item x="561"/>
        <item x="578"/>
        <item x="604"/>
        <item x="733"/>
        <item x="660"/>
        <item x="534"/>
        <item x="309"/>
        <item x="490"/>
        <item x="867"/>
        <item x="1318"/>
        <item x="1151"/>
        <item x="1189"/>
        <item x="454"/>
        <item x="1099"/>
        <item x="836"/>
        <item x="744"/>
        <item x="719"/>
        <item x="1291"/>
        <item x="586"/>
        <item x="598"/>
        <item x="671"/>
        <item x="1219"/>
        <item x="1039"/>
        <item x="392"/>
        <item x="957"/>
        <item x="419"/>
        <item x="475"/>
        <item x="139"/>
        <item x="918"/>
        <item x="414"/>
        <item x="1227"/>
        <item x="448"/>
        <item x="1278"/>
        <item x="1162"/>
        <item x="539"/>
        <item x="515"/>
        <item x="533"/>
        <item x="740"/>
        <item x="1002"/>
        <item x="267"/>
        <item x="727"/>
        <item x="1241"/>
        <item x="377"/>
        <item x="1085"/>
        <item x="802"/>
        <item x="427"/>
        <item x="724"/>
        <item x="1328"/>
        <item x="211"/>
        <item x="816"/>
        <item x="738"/>
        <item x="699"/>
        <item x="1034"/>
        <item x="931"/>
        <item x="1020"/>
        <item x="683"/>
        <item x="577"/>
        <item x="891"/>
        <item x="778"/>
        <item x="875"/>
        <item x="1059"/>
        <item x="96"/>
        <item x="803"/>
        <item x="609"/>
        <item x="676"/>
        <item x="289"/>
        <item x="783"/>
        <item x="190"/>
        <item x="1093"/>
        <item x="1102"/>
        <item x="326"/>
        <item x="723"/>
        <item x="833"/>
        <item x="675"/>
        <item x="127"/>
        <item x="396"/>
        <item x="296"/>
        <item x="472"/>
        <item x="845"/>
        <item x="1098"/>
        <item x="695"/>
        <item x="368"/>
        <item x="624"/>
        <item x="1044"/>
        <item x="1273"/>
        <item x="556"/>
        <item x="540"/>
        <item x="762"/>
        <item x="812"/>
        <item x="1041"/>
        <item x="749"/>
        <item x="603"/>
        <item x="941"/>
        <item x="984"/>
        <item x="549"/>
        <item x="825"/>
        <item x="332"/>
        <item x="327"/>
        <item x="862"/>
        <item x="584"/>
        <item x="1223"/>
        <item x="735"/>
        <item x="204"/>
        <item x="492"/>
        <item x="955"/>
        <item x="435"/>
        <item x="371"/>
        <item x="405"/>
        <item x="105"/>
        <item x="708"/>
        <item x="467"/>
        <item x="170"/>
        <item x="436"/>
        <item x="944"/>
        <item x="114"/>
        <item x="987"/>
        <item x="799"/>
        <item x="133"/>
        <item x="567"/>
        <item x="813"/>
        <item x="300"/>
        <item x="1319"/>
        <item x="453"/>
        <item x="930"/>
        <item x="772"/>
        <item x="318"/>
        <item x="169"/>
        <item x="913"/>
        <item x="890"/>
        <item x="304"/>
        <item x="1296"/>
        <item x="529"/>
        <item x="854"/>
        <item x="532"/>
        <item x="124"/>
        <item x="381"/>
        <item x="960"/>
        <item x="1070"/>
        <item x="1163"/>
        <item x="767"/>
        <item x="1038"/>
        <item x="871"/>
        <item x="779"/>
        <item x="688"/>
        <item x="200"/>
        <item x="758"/>
        <item x="927"/>
        <item x="924"/>
        <item x="460"/>
        <item x="557"/>
        <item x="630"/>
        <item x="970"/>
        <item x="239"/>
        <item x="798"/>
        <item x="1169"/>
        <item x="331"/>
        <item x="346"/>
        <item x="389"/>
        <item x="423"/>
        <item x="709"/>
        <item x="284"/>
        <item x="1077"/>
        <item x="257"/>
        <item x="636"/>
        <item x="1179"/>
        <item x="745"/>
        <item x="700"/>
        <item x="484"/>
        <item x="800"/>
        <item x="233"/>
        <item x="587"/>
        <item x="777"/>
        <item x="325"/>
        <item x="612"/>
        <item x="463"/>
        <item x="1216"/>
        <item x="478"/>
        <item x="1322"/>
        <item x="975"/>
        <item x="859"/>
        <item x="1202"/>
        <item x="605"/>
        <item x="1021"/>
        <item x="177"/>
        <item x="401"/>
        <item x="726"/>
        <item x="967"/>
        <item x="400"/>
        <item x="245"/>
        <item x="732"/>
        <item x="908"/>
        <item x="1285"/>
        <item x="818"/>
        <item x="962"/>
        <item x="339"/>
        <item x="674"/>
        <item x="824"/>
        <item x="379"/>
        <item x="256"/>
        <item x="395"/>
        <item x="512"/>
        <item x="737"/>
        <item x="1268"/>
        <item x="958"/>
        <item x="594"/>
        <item x="720"/>
        <item x="503"/>
        <item x="517"/>
        <item x="362"/>
        <item x="385"/>
        <item x="1309"/>
        <item x="341"/>
        <item x="623"/>
        <item x="1130"/>
        <item x="281"/>
        <item x="822"/>
        <item x="1119"/>
        <item x="1176"/>
        <item x="980"/>
        <item x="175"/>
        <item x="752"/>
        <item x="1091"/>
        <item x="410"/>
        <item x="888"/>
        <item x="1220"/>
        <item x="765"/>
        <item x="1036"/>
        <item x="1264"/>
        <item x="383"/>
        <item x="288"/>
        <item x="706"/>
        <item x="703"/>
        <item x="809"/>
        <item x="632"/>
        <item x="1338"/>
        <item x="252"/>
        <item x="773"/>
        <item x="742"/>
        <item x="1174"/>
        <item x="225"/>
        <item x="504"/>
        <item x="574"/>
        <item x="716"/>
        <item x="647"/>
        <item x="1030"/>
        <item x="810"/>
        <item x="1061"/>
        <item x="855"/>
        <item x="1161"/>
        <item x="254"/>
        <item x="922"/>
        <item x="1239"/>
        <item x="1053"/>
        <item x="287"/>
        <item x="1126"/>
        <item x="729"/>
        <item x="628"/>
        <item x="629"/>
        <item x="608"/>
        <item x="1155"/>
        <item x="418"/>
        <item x="935"/>
        <item x="521"/>
        <item x="866"/>
        <item x="261"/>
        <item x="736"/>
        <item x="417"/>
        <item x="865"/>
        <item x="525"/>
        <item x="1258"/>
        <item x="943"/>
        <item x="902"/>
        <item x="334"/>
        <item x="1249"/>
        <item x="235"/>
        <item x="323"/>
        <item x="583"/>
        <item x="536"/>
        <item x="1128"/>
        <item x="663"/>
        <item x="290"/>
        <item x="565"/>
        <item x="611"/>
        <item x="1149"/>
        <item x="98"/>
        <item x="796"/>
        <item x="221"/>
        <item x="160"/>
        <item x="821"/>
        <item x="626"/>
        <item x="176"/>
        <item x="820"/>
        <item x="766"/>
        <item x="682"/>
        <item x="704"/>
        <item x="295"/>
        <item x="715"/>
        <item x="1068"/>
        <item x="1127"/>
        <item x="966"/>
        <item x="384"/>
        <item x="656"/>
        <item x="440"/>
        <item x="618"/>
        <item x="1111"/>
        <item x="909"/>
        <item x="470"/>
        <item x="1193"/>
        <item x="959"/>
        <item x="357"/>
        <item x="722"/>
        <item x="942"/>
        <item x="662"/>
        <item x="1090"/>
        <item x="1107"/>
        <item x="321"/>
        <item x="769"/>
        <item x="1321"/>
        <item x="785"/>
        <item x="791"/>
        <item x="554"/>
        <item x="651"/>
        <item x="768"/>
        <item x="479"/>
        <item x="848"/>
        <item x="1104"/>
        <item x="420"/>
        <item x="364"/>
        <item x="485"/>
        <item x="701"/>
        <item x="899"/>
        <item x="606"/>
        <item x="356"/>
        <item x="293"/>
        <item x="1063"/>
        <item x="572"/>
        <item x="690"/>
        <item x="1096"/>
        <item x="388"/>
        <item x="402"/>
        <item x="246"/>
        <item x="617"/>
        <item x="610"/>
        <item x="482"/>
        <item x="827"/>
        <item x="431"/>
        <item x="560"/>
        <item x="345"/>
        <item x="250"/>
        <item x="166"/>
        <item x="1016"/>
        <item x="881"/>
        <item x="526"/>
        <item x="1332"/>
        <item x="757"/>
        <item x="687"/>
        <item x="999"/>
        <item x="1267"/>
        <item x="1056"/>
        <item x="641"/>
        <item x="1027"/>
        <item x="1288"/>
        <item x="1037"/>
        <item x="717"/>
        <item x="654"/>
        <item x="670"/>
        <item x="1326"/>
        <item x="903"/>
        <item x="712"/>
        <item x="1147"/>
        <item x="1124"/>
        <item x="657"/>
        <item x="649"/>
        <item x="442"/>
        <item x="488"/>
        <item x="921"/>
        <item x="1248"/>
        <item x="963"/>
        <item x="1270"/>
        <item x="1106"/>
        <item x="1180"/>
        <item x="896"/>
        <item x="1047"/>
        <item x="1198"/>
        <item x="1281"/>
        <item x="1112"/>
        <item x="1330"/>
        <item x="1234"/>
        <item x="774"/>
        <item x="387"/>
        <item x="1222"/>
        <item x="1105"/>
        <item x="643"/>
        <item x="1280"/>
        <item x="1277"/>
        <item x="1279"/>
        <item x="1094"/>
        <item x="1079"/>
        <item x="409"/>
        <item x="1024"/>
        <item x="1025"/>
        <item x="1113"/>
        <item x="1089"/>
        <item x="1217"/>
        <item x="883"/>
        <item x="857"/>
        <item x="645"/>
        <item x="863"/>
        <item x="895"/>
        <item x="1260"/>
        <item x="847"/>
        <item x="1172"/>
        <item x="1298"/>
        <item x="1158"/>
        <item x="429"/>
        <item x="1313"/>
        <item x="455"/>
        <item x="471"/>
        <item x="1214"/>
        <item x="343"/>
        <item x="805"/>
        <item x="390"/>
        <item x="551"/>
        <item x="507"/>
        <item x="705"/>
        <item x="1261"/>
        <item x="1131"/>
        <item x="497"/>
        <item x="1342"/>
        <item x="352"/>
        <item x="264"/>
        <item x="1150"/>
        <item x="544"/>
        <item x="627"/>
        <item x="880"/>
        <item x="804"/>
        <item x="858"/>
        <item x="754"/>
        <item x="1225"/>
        <item x="1152"/>
        <item x="856"/>
        <item x="179"/>
        <item x="1145"/>
        <item x="1269"/>
        <item x="1235"/>
        <item x="1177"/>
        <item x="1233"/>
        <item x="993"/>
        <item x="901"/>
        <item x="843"/>
        <item x="1312"/>
        <item x="1129"/>
        <item x="894"/>
        <item x="1064"/>
        <item x="1250"/>
        <item x="1215"/>
        <item x="1046"/>
        <item x="877"/>
        <item x="1005"/>
        <item x="1316"/>
        <item x="491"/>
        <item x="872"/>
        <item x="1071"/>
        <item x="905"/>
        <item x="882"/>
        <item x="972"/>
        <item x="1271"/>
        <item x="965"/>
        <item x="1299"/>
        <item x="815"/>
        <item x="939"/>
        <item x="759"/>
        <item x="500"/>
        <item x="750"/>
        <item x="375"/>
        <item x="1301"/>
        <item x="1341"/>
        <item x="1224"/>
        <item x="790"/>
        <item x="915"/>
        <item x="991"/>
        <item x="1136"/>
        <item x="1245"/>
        <item x="1325"/>
        <item x="1171"/>
        <item x="1184"/>
        <item x="1207"/>
        <item x="1232"/>
        <item x="1323"/>
        <item x="1262"/>
        <item x="1017"/>
        <item x="1212"/>
        <item x="1302"/>
        <item x="1287"/>
        <item x="1259"/>
        <item x="1263"/>
        <item x="1164"/>
        <item x="1186"/>
        <item x="1154"/>
        <item x="1253"/>
        <item x="1335"/>
        <item x="1144"/>
        <item x="973"/>
        <item x="940"/>
        <item x="1283"/>
        <item x="1013"/>
        <item x="285"/>
        <item x="502"/>
        <item x="1334"/>
        <item x="1228"/>
        <item x="1057"/>
        <item x="1183"/>
        <item x="407"/>
        <item x="919"/>
        <item x="1240"/>
        <item x="945"/>
        <item x="1266"/>
        <item x="1122"/>
        <item x="1019"/>
        <item x="1292"/>
        <item x="1095"/>
        <item x="1137"/>
        <item x="1297"/>
        <item x="1067"/>
        <item x="996"/>
        <item x="929"/>
        <item x="1293"/>
        <item x="1242"/>
        <item x="1108"/>
        <item x="1211"/>
        <item x="1159"/>
        <item x="1010"/>
        <item x="592"/>
        <item x="1199"/>
        <item x="1117"/>
        <item x="849"/>
        <item x="1246"/>
        <item x="860"/>
        <item x="1022"/>
        <item x="1141"/>
        <item x="1167"/>
        <item x="936"/>
        <item x="1272"/>
        <item x="1206"/>
        <item x="1284"/>
        <item x="513"/>
        <item x="1116"/>
        <item x="1123"/>
        <item x="1257"/>
        <item x="1029"/>
        <item x="1204"/>
        <item x="1083"/>
        <item x="989"/>
        <item x="1282"/>
        <item x="1210"/>
        <item x="995"/>
        <item x="1336"/>
        <item x="1205"/>
        <item x="893"/>
        <item x="1088"/>
        <item x="1192"/>
        <item x="1200"/>
        <item x="1051"/>
        <item x="1160"/>
        <item x="1132"/>
        <item x="988"/>
        <item x="983"/>
        <item x="1265"/>
        <item x="1170"/>
        <item x="1178"/>
        <item x="1289"/>
        <item x="1191"/>
        <item x="1120"/>
        <item x="1087"/>
        <item x="1339"/>
        <item x="1008"/>
        <item x="1101"/>
        <item x="884"/>
        <item x="1306"/>
        <item x="1290"/>
        <item x="1058"/>
        <item x="1238"/>
        <item x="1118"/>
        <item x="1254"/>
        <item x="946"/>
        <item x="1197"/>
        <item x="1188"/>
        <item x="1300"/>
        <item x="947"/>
        <item x="1052"/>
        <item x="851"/>
        <item x="1069"/>
        <item x="969"/>
        <item x="1208"/>
        <item x="1329"/>
        <item x="850"/>
        <item x="1125"/>
        <item x="1213"/>
        <item x="1035"/>
        <item x="1275"/>
        <item x="950"/>
        <item x="879"/>
        <item x="887"/>
        <item x="1173"/>
        <item x="1042"/>
        <item x="1196"/>
        <item x="1221"/>
        <item x="934"/>
        <item x="1304"/>
        <item x="1000"/>
        <item x="904"/>
        <item x="1114"/>
        <item x="1308"/>
        <item x="1143"/>
        <item x="1166"/>
        <item x="1333"/>
        <item x="1315"/>
        <item x="1026"/>
        <item x="925"/>
        <item x="1247"/>
        <item x="1230"/>
        <item x="1294"/>
        <item x="1194"/>
        <item x="1314"/>
        <item x="951"/>
        <item x="1236"/>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numFmtId="164" showAll="0"/>
    <pivotField numFmtId="1" showAll="0"/>
    <pivotField showAll="0"/>
    <pivotField showAll="0"/>
    <pivotField numFmtId="1" showAll="0"/>
    <pivotField numFmtId="3" showAll="0"/>
    <pivotField numFmtId="1" showAll="0"/>
    <pivotField numFmtId="1" showAll="0"/>
    <pivotField showAll="0"/>
  </pivotFields>
  <rowItems count="1">
    <i/>
  </rowItems>
  <colItems count="1">
    <i/>
  </colItems>
  <dataFields count="1">
    <dataField name="Average of PercentSalaryHike" fld="26" subtotal="average" baseField="0" baseItem="0"/>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49C23DD0-DB7E-49FF-9131-4C3EAAAAF887}" name="monthly income by jobrole"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2:B41" firstHeaderRow="1" firstDataRow="1" firstDataCol="1"/>
  <pivotFields count="45">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items count="6">
        <item x="0"/>
        <item x="1"/>
        <item x="2"/>
        <item x="3"/>
        <item x="4"/>
        <item t="default"/>
      </items>
    </pivotField>
    <pivotField axis="axisRow" showAll="0">
      <items count="10">
        <item x="6"/>
        <item x="3"/>
        <item x="0"/>
        <item x="8"/>
        <item x="4"/>
        <item x="7"/>
        <item x="2"/>
        <item x="5"/>
        <item x="1"/>
        <item t="default"/>
      </items>
    </pivotField>
    <pivotField showAll="0"/>
    <pivotField showAll="0"/>
    <pivotField dataField="1" showAll="0">
      <items count="1344">
        <item x="19"/>
        <item x="3"/>
        <item x="220"/>
        <item x="365"/>
        <item x="308"/>
        <item x="11"/>
        <item x="112"/>
        <item x="428"/>
        <item x="1"/>
        <item x="62"/>
        <item x="28"/>
        <item x="408"/>
        <item x="354"/>
        <item x="637"/>
        <item x="406"/>
        <item x="476"/>
        <item x="35"/>
        <item x="0"/>
        <item x="9"/>
        <item x="7"/>
        <item x="92"/>
        <item x="238"/>
        <item x="6"/>
        <item x="61"/>
        <item x="5"/>
        <item x="8"/>
        <item x="806"/>
        <item x="180"/>
        <item x="69"/>
        <item x="15"/>
        <item x="2"/>
        <item x="4"/>
        <item x="616"/>
        <item x="933"/>
        <item x="142"/>
        <item x="541"/>
        <item x="1050"/>
        <item x="730"/>
        <item x="615"/>
        <item x="917"/>
        <item x="644"/>
        <item x="161"/>
        <item x="205"/>
        <item x="585"/>
        <item x="88"/>
        <item x="141"/>
        <item x="20"/>
        <item x="173"/>
        <item x="253"/>
        <item x="149"/>
        <item x="307"/>
        <item x="355"/>
        <item x="1317"/>
        <item x="36"/>
        <item x="64"/>
        <item x="666"/>
        <item x="1218"/>
        <item x="232"/>
        <item x="336"/>
        <item x="844"/>
        <item x="693"/>
        <item x="1012"/>
        <item x="747"/>
        <item x="979"/>
        <item x="103"/>
        <item x="333"/>
        <item x="192"/>
        <item x="1148"/>
        <item x="954"/>
        <item x="301"/>
        <item x="760"/>
        <item x="259"/>
        <item x="13"/>
        <item x="78"/>
        <item x="342"/>
        <item x="837"/>
        <item x="358"/>
        <item x="707"/>
        <item x="247"/>
        <item x="94"/>
        <item x="152"/>
        <item x="694"/>
        <item x="230"/>
        <item x="276"/>
        <item x="923"/>
        <item x="283"/>
        <item x="30"/>
        <item x="447"/>
        <item x="1084"/>
        <item x="361"/>
        <item x="118"/>
        <item x="620"/>
        <item x="263"/>
        <item x="313"/>
        <item x="223"/>
        <item x="85"/>
        <item x="889"/>
        <item x="215"/>
        <item x="386"/>
        <item x="573"/>
        <item x="201"/>
        <item x="552"/>
        <item x="846"/>
        <item x="186"/>
        <item x="937"/>
        <item x="45"/>
        <item x="653"/>
        <item x="1156"/>
        <item x="1340"/>
        <item x="487"/>
        <item x="1081"/>
        <item x="63"/>
        <item x="1078"/>
        <item x="66"/>
        <item x="510"/>
        <item x="164"/>
        <item x="330"/>
        <item x="797"/>
        <item x="961"/>
        <item x="1048"/>
        <item x="71"/>
        <item x="89"/>
        <item x="270"/>
        <item x="403"/>
        <item x="151"/>
        <item x="1255"/>
        <item x="607"/>
        <item x="595"/>
        <item x="553"/>
        <item x="519"/>
        <item x="459"/>
        <item x="181"/>
        <item x="272"/>
        <item x="397"/>
        <item x="56"/>
        <item x="23"/>
        <item x="10"/>
        <item x="761"/>
        <item x="44"/>
        <item x="394"/>
        <item x="462"/>
        <item x="302"/>
        <item x="1320"/>
        <item x="132"/>
        <item x="159"/>
        <item x="516"/>
        <item x="916"/>
        <item x="1065"/>
        <item x="558"/>
        <item x="393"/>
        <item x="292"/>
        <item x="137"/>
        <item x="248"/>
        <item x="122"/>
        <item x="451"/>
        <item x="994"/>
        <item x="126"/>
        <item x="655"/>
        <item x="144"/>
        <item x="197"/>
        <item x="40"/>
        <item x="912"/>
        <item x="255"/>
        <item x="191"/>
        <item x="53"/>
        <item x="76"/>
        <item x="277"/>
        <item x="793"/>
        <item x="240"/>
        <item x="109"/>
        <item x="344"/>
        <item x="614"/>
        <item x="664"/>
        <item x="483"/>
        <item x="495"/>
        <item x="1031"/>
        <item x="1033"/>
        <item x="306"/>
        <item x="830"/>
        <item x="665"/>
        <item x="50"/>
        <item x="1014"/>
        <item x="1229"/>
        <item x="832"/>
        <item x="54"/>
        <item x="329"/>
        <item x="167"/>
        <item x="1331"/>
        <item x="489"/>
        <item x="59"/>
        <item x="369"/>
        <item x="640"/>
        <item x="278"/>
        <item x="228"/>
        <item x="187"/>
        <item x="711"/>
        <item x="43"/>
        <item x="275"/>
        <item x="188"/>
        <item x="185"/>
        <item x="702"/>
        <item x="155"/>
        <item x="265"/>
        <item x="14"/>
        <item x="570"/>
        <item x="642"/>
        <item x="237"/>
        <item x="12"/>
        <item x="162"/>
        <item x="150"/>
        <item x="746"/>
        <item x="639"/>
        <item x="976"/>
        <item x="563"/>
        <item x="195"/>
        <item x="579"/>
        <item x="1185"/>
        <item x="835"/>
        <item x="971"/>
        <item x="224"/>
        <item x="22"/>
        <item x="31"/>
        <item x="317"/>
        <item x="807"/>
        <item x="494"/>
        <item x="37"/>
        <item x="319"/>
        <item x="269"/>
        <item x="725"/>
        <item x="1009"/>
        <item x="68"/>
        <item x="1074"/>
        <item x="1165"/>
        <item x="324"/>
        <item x="134"/>
        <item x="680"/>
        <item x="543"/>
        <item x="1307"/>
        <item x="1337"/>
        <item x="25"/>
        <item x="39"/>
        <item x="1190"/>
        <item x="817"/>
        <item x="506"/>
        <item x="668"/>
        <item x="564"/>
        <item x="34"/>
        <item x="81"/>
        <item x="382"/>
        <item x="974"/>
        <item x="273"/>
        <item x="227"/>
        <item x="677"/>
        <item x="243"/>
        <item x="496"/>
        <item x="208"/>
        <item x="32"/>
        <item x="480"/>
        <item x="268"/>
        <item x="1226"/>
        <item x="77"/>
        <item x="27"/>
        <item x="130"/>
        <item x="590"/>
        <item x="465"/>
        <item x="493"/>
        <item x="982"/>
        <item x="299"/>
        <item x="1001"/>
        <item x="559"/>
        <item x="47"/>
        <item x="73"/>
        <item x="948"/>
        <item x="524"/>
        <item x="771"/>
        <item x="26"/>
        <item x="404"/>
        <item x="378"/>
        <item x="399"/>
        <item x="755"/>
        <item x="446"/>
        <item x="461"/>
        <item x="511"/>
        <item x="274"/>
        <item x="305"/>
        <item x="932"/>
        <item x="741"/>
        <item x="182"/>
        <item x="52"/>
        <item x="1045"/>
        <item x="58"/>
        <item x="819"/>
        <item x="464"/>
        <item x="691"/>
        <item x="18"/>
        <item x="486"/>
        <item x="1231"/>
        <item x="823"/>
        <item x="499"/>
        <item x="51"/>
        <item x="244"/>
        <item x="839"/>
        <item x="622"/>
        <item x="359"/>
        <item x="202"/>
        <item x="156"/>
        <item x="42"/>
        <item x="146"/>
        <item x="79"/>
        <item x="97"/>
        <item x="1286"/>
        <item x="814"/>
        <item x="57"/>
        <item x="236"/>
        <item x="367"/>
        <item x="17"/>
        <item x="600"/>
        <item x="601"/>
        <item x="154"/>
        <item x="41"/>
        <item x="1003"/>
        <item x="123"/>
        <item x="1251"/>
        <item x="421"/>
        <item x="545"/>
        <item x="157"/>
        <item x="596"/>
        <item x="21"/>
        <item x="298"/>
        <item x="1133"/>
        <item x="684"/>
        <item x="575"/>
        <item x="335"/>
        <item x="840"/>
        <item x="16"/>
        <item x="588"/>
        <item x="748"/>
        <item x="24"/>
        <item x="763"/>
        <item x="441"/>
        <item x="172"/>
        <item x="537"/>
        <item x="811"/>
        <item x="163"/>
        <item x="425"/>
        <item x="430"/>
        <item x="432"/>
        <item x="868"/>
        <item x="322"/>
        <item x="129"/>
        <item x="38"/>
        <item x="282"/>
        <item x="938"/>
        <item x="538"/>
        <item x="1244"/>
        <item x="1040"/>
        <item x="82"/>
        <item x="87"/>
        <item x="291"/>
        <item x="1060"/>
        <item x="229"/>
        <item x="226"/>
        <item x="75"/>
        <item x="320"/>
        <item x="696"/>
        <item x="1182"/>
        <item x="1237"/>
        <item x="1201"/>
        <item x="115"/>
        <item x="29"/>
        <item x="568"/>
        <item x="279"/>
        <item x="589"/>
        <item x="67"/>
        <item x="433"/>
        <item x="831"/>
        <item x="210"/>
        <item x="474"/>
        <item x="886"/>
        <item x="286"/>
        <item x="1327"/>
        <item x="505"/>
        <item x="55"/>
        <item x="952"/>
        <item x="926"/>
        <item x="689"/>
        <item x="667"/>
        <item x="501"/>
        <item x="686"/>
        <item x="1054"/>
        <item x="1121"/>
        <item x="106"/>
        <item x="477"/>
        <item x="206"/>
        <item x="196"/>
        <item x="33"/>
        <item x="892"/>
        <item x="514"/>
        <item x="212"/>
        <item x="158"/>
        <item x="415"/>
        <item x="376"/>
        <item x="1252"/>
        <item x="209"/>
        <item x="348"/>
        <item x="781"/>
        <item x="60"/>
        <item x="658"/>
        <item x="194"/>
        <item x="1305"/>
        <item x="1032"/>
        <item x="198"/>
        <item x="910"/>
        <item x="753"/>
        <item x="148"/>
        <item x="349"/>
        <item x="1175"/>
        <item x="242"/>
        <item x="84"/>
        <item x="522"/>
        <item x="900"/>
        <item x="562"/>
        <item x="780"/>
        <item x="1082"/>
        <item x="864"/>
        <item x="222"/>
        <item x="113"/>
        <item x="997"/>
        <item x="635"/>
        <item x="698"/>
        <item x="1195"/>
        <item x="110"/>
        <item x="718"/>
        <item x="1073"/>
        <item x="834"/>
        <item x="1043"/>
        <item x="411"/>
        <item x="444"/>
        <item x="571"/>
        <item x="648"/>
        <item x="366"/>
        <item x="852"/>
        <item x="90"/>
        <item x="340"/>
        <item x="1276"/>
        <item x="312"/>
        <item x="303"/>
        <item x="555"/>
        <item x="171"/>
        <item x="338"/>
        <item x="528"/>
        <item x="231"/>
        <item x="1203"/>
        <item x="739"/>
        <item x="46"/>
        <item x="874"/>
        <item x="147"/>
        <item x="93"/>
        <item x="650"/>
        <item x="434"/>
        <item x="756"/>
        <item x="373"/>
        <item x="443"/>
        <item x="784"/>
        <item x="792"/>
        <item x="143"/>
        <item x="1004"/>
        <item x="914"/>
        <item x="119"/>
        <item x="424"/>
        <item x="260"/>
        <item x="599"/>
        <item x="65"/>
        <item x="100"/>
        <item x="602"/>
        <item x="70"/>
        <item x="619"/>
        <item x="311"/>
        <item x="808"/>
        <item x="102"/>
        <item x="576"/>
        <item x="1303"/>
        <item x="509"/>
        <item x="1153"/>
        <item x="193"/>
        <item x="920"/>
        <item x="787"/>
        <item x="469"/>
        <item x="1028"/>
        <item x="412"/>
        <item x="473"/>
        <item x="981"/>
        <item x="956"/>
        <item x="203"/>
        <item x="776"/>
        <item x="878"/>
        <item x="347"/>
        <item x="873"/>
        <item x="398"/>
        <item x="315"/>
        <item x="121"/>
        <item x="86"/>
        <item x="1140"/>
        <item x="49"/>
        <item x="297"/>
        <item x="786"/>
        <item x="249"/>
        <item x="107"/>
        <item x="422"/>
        <item x="828"/>
        <item x="438"/>
        <item x="788"/>
        <item x="207"/>
        <item x="183"/>
        <item x="631"/>
        <item x="391"/>
        <item x="1157"/>
        <item x="897"/>
        <item x="659"/>
        <item x="108"/>
        <item x="1311"/>
        <item x="1243"/>
        <item x="74"/>
        <item x="266"/>
        <item x="990"/>
        <item x="789"/>
        <item x="782"/>
        <item x="1076"/>
        <item x="138"/>
        <item x="165"/>
        <item x="520"/>
        <item x="131"/>
        <item x="621"/>
        <item x="795"/>
        <item x="251"/>
        <item x="530"/>
        <item x="652"/>
        <item x="547"/>
        <item x="907"/>
        <item x="1007"/>
        <item x="271"/>
        <item x="178"/>
        <item x="374"/>
        <item x="135"/>
        <item x="527"/>
        <item x="731"/>
        <item x="83"/>
        <item x="569"/>
        <item x="216"/>
        <item x="1092"/>
        <item x="964"/>
        <item x="116"/>
        <item x="91"/>
        <item x="457"/>
        <item x="613"/>
        <item x="145"/>
        <item x="906"/>
        <item x="370"/>
        <item x="625"/>
        <item x="985"/>
        <item x="841"/>
        <item x="581"/>
        <item x="1080"/>
        <item x="928"/>
        <item x="764"/>
        <item x="1256"/>
        <item x="445"/>
        <item x="1086"/>
        <item x="168"/>
        <item x="697"/>
        <item x="101"/>
        <item x="582"/>
        <item x="734"/>
        <item x="550"/>
        <item x="1187"/>
        <item x="518"/>
        <item x="1018"/>
        <item x="978"/>
        <item x="861"/>
        <item x="1138"/>
        <item x="580"/>
        <item x="523"/>
        <item x="1049"/>
        <item x="853"/>
        <item x="258"/>
        <item x="977"/>
        <item x="214"/>
        <item x="372"/>
        <item x="546"/>
        <item x="80"/>
        <item x="672"/>
        <item x="1142"/>
        <item x="593"/>
        <item x="646"/>
        <item x="661"/>
        <item x="1115"/>
        <item x="95"/>
        <item x="184"/>
        <item x="351"/>
        <item x="721"/>
        <item x="174"/>
        <item x="481"/>
        <item x="262"/>
        <item x="911"/>
        <item x="728"/>
        <item x="439"/>
        <item x="710"/>
        <item x="770"/>
        <item x="498"/>
        <item x="153"/>
        <item x="350"/>
        <item x="452"/>
        <item x="633"/>
        <item x="949"/>
        <item x="294"/>
        <item x="234"/>
        <item x="1209"/>
        <item x="829"/>
        <item x="328"/>
        <item x="1011"/>
        <item x="125"/>
        <item x="591"/>
        <item x="1023"/>
        <item x="953"/>
        <item x="1055"/>
        <item x="838"/>
        <item x="199"/>
        <item x="48"/>
        <item x="775"/>
        <item x="217"/>
        <item x="310"/>
        <item x="678"/>
        <item x="1181"/>
        <item x="1075"/>
        <item x="548"/>
        <item x="1110"/>
        <item x="380"/>
        <item x="714"/>
        <item x="998"/>
        <item x="1100"/>
        <item x="104"/>
        <item x="826"/>
        <item x="634"/>
        <item x="1274"/>
        <item x="885"/>
        <item x="241"/>
        <item x="542"/>
        <item x="468"/>
        <item x="99"/>
        <item x="1324"/>
        <item x="120"/>
        <item x="219"/>
        <item x="673"/>
        <item x="218"/>
        <item x="692"/>
        <item x="111"/>
        <item x="1135"/>
        <item x="1310"/>
        <item x="360"/>
        <item x="140"/>
        <item x="1146"/>
        <item x="466"/>
        <item x="72"/>
        <item x="426"/>
        <item x="1066"/>
        <item x="437"/>
        <item x="1103"/>
        <item x="1062"/>
        <item x="869"/>
        <item x="450"/>
        <item x="280"/>
        <item x="597"/>
        <item x="1139"/>
        <item x="1134"/>
        <item x="189"/>
        <item x="713"/>
        <item x="1006"/>
        <item x="638"/>
        <item x="898"/>
        <item x="681"/>
        <item x="566"/>
        <item x="314"/>
        <item x="1168"/>
        <item x="743"/>
        <item x="535"/>
        <item x="876"/>
        <item x="1097"/>
        <item x="992"/>
        <item x="1295"/>
        <item x="751"/>
        <item x="458"/>
        <item x="679"/>
        <item x="117"/>
        <item x="531"/>
        <item x="669"/>
        <item x="316"/>
        <item x="1072"/>
        <item x="449"/>
        <item x="986"/>
        <item x="685"/>
        <item x="416"/>
        <item x="801"/>
        <item x="213"/>
        <item x="1015"/>
        <item x="1109"/>
        <item x="968"/>
        <item x="363"/>
        <item x="870"/>
        <item x="128"/>
        <item x="353"/>
        <item x="337"/>
        <item x="456"/>
        <item x="842"/>
        <item x="508"/>
        <item x="136"/>
        <item x="794"/>
        <item x="413"/>
        <item x="561"/>
        <item x="578"/>
        <item x="604"/>
        <item x="733"/>
        <item x="660"/>
        <item x="534"/>
        <item x="309"/>
        <item x="490"/>
        <item x="867"/>
        <item x="1318"/>
        <item x="1151"/>
        <item x="1189"/>
        <item x="454"/>
        <item x="1099"/>
        <item x="836"/>
        <item x="744"/>
        <item x="719"/>
        <item x="1291"/>
        <item x="586"/>
        <item x="598"/>
        <item x="671"/>
        <item x="1219"/>
        <item x="1039"/>
        <item x="392"/>
        <item x="957"/>
        <item x="419"/>
        <item x="475"/>
        <item x="139"/>
        <item x="918"/>
        <item x="414"/>
        <item x="1227"/>
        <item x="448"/>
        <item x="1278"/>
        <item x="1162"/>
        <item x="539"/>
        <item x="515"/>
        <item x="533"/>
        <item x="740"/>
        <item x="1002"/>
        <item x="267"/>
        <item x="727"/>
        <item x="1241"/>
        <item x="377"/>
        <item x="1085"/>
        <item x="802"/>
        <item x="427"/>
        <item x="724"/>
        <item x="1328"/>
        <item x="211"/>
        <item x="816"/>
        <item x="738"/>
        <item x="699"/>
        <item x="1034"/>
        <item x="931"/>
        <item x="1020"/>
        <item x="683"/>
        <item x="577"/>
        <item x="891"/>
        <item x="778"/>
        <item x="875"/>
        <item x="1059"/>
        <item x="96"/>
        <item x="803"/>
        <item x="609"/>
        <item x="676"/>
        <item x="289"/>
        <item x="783"/>
        <item x="190"/>
        <item x="1093"/>
        <item x="1102"/>
        <item x="326"/>
        <item x="723"/>
        <item x="833"/>
        <item x="675"/>
        <item x="127"/>
        <item x="396"/>
        <item x="296"/>
        <item x="472"/>
        <item x="845"/>
        <item x="1098"/>
        <item x="695"/>
        <item x="368"/>
        <item x="624"/>
        <item x="1044"/>
        <item x="1273"/>
        <item x="556"/>
        <item x="540"/>
        <item x="762"/>
        <item x="812"/>
        <item x="1041"/>
        <item x="749"/>
        <item x="603"/>
        <item x="941"/>
        <item x="984"/>
        <item x="549"/>
        <item x="825"/>
        <item x="332"/>
        <item x="327"/>
        <item x="862"/>
        <item x="584"/>
        <item x="1223"/>
        <item x="735"/>
        <item x="204"/>
        <item x="492"/>
        <item x="955"/>
        <item x="435"/>
        <item x="371"/>
        <item x="405"/>
        <item x="105"/>
        <item x="708"/>
        <item x="467"/>
        <item x="170"/>
        <item x="436"/>
        <item x="944"/>
        <item x="114"/>
        <item x="987"/>
        <item x="799"/>
        <item x="133"/>
        <item x="567"/>
        <item x="813"/>
        <item x="300"/>
        <item x="1319"/>
        <item x="453"/>
        <item x="930"/>
        <item x="772"/>
        <item x="318"/>
        <item x="169"/>
        <item x="913"/>
        <item x="890"/>
        <item x="304"/>
        <item x="1296"/>
        <item x="529"/>
        <item x="854"/>
        <item x="532"/>
        <item x="124"/>
        <item x="381"/>
        <item x="960"/>
        <item x="1070"/>
        <item x="1163"/>
        <item x="767"/>
        <item x="1038"/>
        <item x="871"/>
        <item x="779"/>
        <item x="688"/>
        <item x="200"/>
        <item x="758"/>
        <item x="927"/>
        <item x="924"/>
        <item x="460"/>
        <item x="557"/>
        <item x="630"/>
        <item x="970"/>
        <item x="239"/>
        <item x="798"/>
        <item x="1169"/>
        <item x="331"/>
        <item x="346"/>
        <item x="389"/>
        <item x="423"/>
        <item x="709"/>
        <item x="284"/>
        <item x="1077"/>
        <item x="257"/>
        <item x="636"/>
        <item x="1179"/>
        <item x="745"/>
        <item x="700"/>
        <item x="484"/>
        <item x="800"/>
        <item x="233"/>
        <item x="587"/>
        <item x="777"/>
        <item x="325"/>
        <item x="612"/>
        <item x="463"/>
        <item x="1216"/>
        <item x="478"/>
        <item x="1322"/>
        <item x="975"/>
        <item x="859"/>
        <item x="1202"/>
        <item x="605"/>
        <item x="1021"/>
        <item x="177"/>
        <item x="401"/>
        <item x="726"/>
        <item x="967"/>
        <item x="400"/>
        <item x="245"/>
        <item x="732"/>
        <item x="908"/>
        <item x="1285"/>
        <item x="818"/>
        <item x="962"/>
        <item x="339"/>
        <item x="674"/>
        <item x="824"/>
        <item x="379"/>
        <item x="256"/>
        <item x="395"/>
        <item x="512"/>
        <item x="737"/>
        <item x="1268"/>
        <item x="958"/>
        <item x="594"/>
        <item x="720"/>
        <item x="503"/>
        <item x="517"/>
        <item x="362"/>
        <item x="385"/>
        <item x="1309"/>
        <item x="341"/>
        <item x="623"/>
        <item x="1130"/>
        <item x="281"/>
        <item x="822"/>
        <item x="1119"/>
        <item x="1176"/>
        <item x="980"/>
        <item x="175"/>
        <item x="752"/>
        <item x="1091"/>
        <item x="410"/>
        <item x="888"/>
        <item x="1220"/>
        <item x="765"/>
        <item x="1036"/>
        <item x="1264"/>
        <item x="383"/>
        <item x="288"/>
        <item x="706"/>
        <item x="703"/>
        <item x="809"/>
        <item x="632"/>
        <item x="1338"/>
        <item x="252"/>
        <item x="773"/>
        <item x="742"/>
        <item x="1174"/>
        <item x="225"/>
        <item x="504"/>
        <item x="574"/>
        <item x="716"/>
        <item x="647"/>
        <item x="1030"/>
        <item x="810"/>
        <item x="1061"/>
        <item x="855"/>
        <item x="1161"/>
        <item x="254"/>
        <item x="922"/>
        <item x="1239"/>
        <item x="1053"/>
        <item x="287"/>
        <item x="1126"/>
        <item x="729"/>
        <item x="628"/>
        <item x="629"/>
        <item x="608"/>
        <item x="1155"/>
        <item x="418"/>
        <item x="935"/>
        <item x="521"/>
        <item x="866"/>
        <item x="261"/>
        <item x="736"/>
        <item x="417"/>
        <item x="865"/>
        <item x="525"/>
        <item x="1258"/>
        <item x="943"/>
        <item x="902"/>
        <item x="334"/>
        <item x="1249"/>
        <item x="235"/>
        <item x="323"/>
        <item x="583"/>
        <item x="536"/>
        <item x="1128"/>
        <item x="663"/>
        <item x="290"/>
        <item x="565"/>
        <item x="611"/>
        <item x="1149"/>
        <item x="98"/>
        <item x="796"/>
        <item x="221"/>
        <item x="160"/>
        <item x="821"/>
        <item x="626"/>
        <item x="176"/>
        <item x="820"/>
        <item x="766"/>
        <item x="682"/>
        <item x="704"/>
        <item x="295"/>
        <item x="715"/>
        <item x="1068"/>
        <item x="1127"/>
        <item x="966"/>
        <item x="384"/>
        <item x="656"/>
        <item x="440"/>
        <item x="618"/>
        <item x="1111"/>
        <item x="909"/>
        <item x="470"/>
        <item x="1193"/>
        <item x="959"/>
        <item x="357"/>
        <item x="722"/>
        <item x="942"/>
        <item x="662"/>
        <item x="1090"/>
        <item x="1107"/>
        <item x="321"/>
        <item x="769"/>
        <item x="1321"/>
        <item x="785"/>
        <item x="791"/>
        <item x="554"/>
        <item x="651"/>
        <item x="768"/>
        <item x="479"/>
        <item x="848"/>
        <item x="1104"/>
        <item x="420"/>
        <item x="364"/>
        <item x="485"/>
        <item x="701"/>
        <item x="899"/>
        <item x="606"/>
        <item x="356"/>
        <item x="293"/>
        <item x="1063"/>
        <item x="572"/>
        <item x="690"/>
        <item x="1096"/>
        <item x="388"/>
        <item x="402"/>
        <item x="246"/>
        <item x="617"/>
        <item x="610"/>
        <item x="482"/>
        <item x="827"/>
        <item x="431"/>
        <item x="560"/>
        <item x="345"/>
        <item x="250"/>
        <item x="166"/>
        <item x="1016"/>
        <item x="881"/>
        <item x="526"/>
        <item x="1332"/>
        <item x="757"/>
        <item x="687"/>
        <item x="999"/>
        <item x="1267"/>
        <item x="1056"/>
        <item x="641"/>
        <item x="1027"/>
        <item x="1288"/>
        <item x="1037"/>
        <item x="717"/>
        <item x="654"/>
        <item x="670"/>
        <item x="1326"/>
        <item x="903"/>
        <item x="712"/>
        <item x="1147"/>
        <item x="1124"/>
        <item x="657"/>
        <item x="649"/>
        <item x="442"/>
        <item x="488"/>
        <item x="921"/>
        <item x="1248"/>
        <item x="963"/>
        <item x="1270"/>
        <item x="1106"/>
        <item x="1180"/>
        <item x="896"/>
        <item x="1047"/>
        <item x="1198"/>
        <item x="1281"/>
        <item x="1112"/>
        <item x="1330"/>
        <item x="1234"/>
        <item x="774"/>
        <item x="387"/>
        <item x="1222"/>
        <item x="1105"/>
        <item x="643"/>
        <item x="1280"/>
        <item x="1277"/>
        <item x="1279"/>
        <item x="1094"/>
        <item x="1079"/>
        <item x="409"/>
        <item x="1024"/>
        <item x="1025"/>
        <item x="1113"/>
        <item x="1089"/>
        <item x="1217"/>
        <item x="883"/>
        <item x="857"/>
        <item x="645"/>
        <item x="863"/>
        <item x="895"/>
        <item x="1260"/>
        <item x="847"/>
        <item x="1172"/>
        <item x="1298"/>
        <item x="1158"/>
        <item x="429"/>
        <item x="1313"/>
        <item x="455"/>
        <item x="471"/>
        <item x="1214"/>
        <item x="343"/>
        <item x="805"/>
        <item x="390"/>
        <item x="551"/>
        <item x="507"/>
        <item x="705"/>
        <item x="1261"/>
        <item x="1131"/>
        <item x="497"/>
        <item x="1342"/>
        <item x="352"/>
        <item x="264"/>
        <item x="1150"/>
        <item x="544"/>
        <item x="627"/>
        <item x="880"/>
        <item x="804"/>
        <item x="858"/>
        <item x="754"/>
        <item x="1225"/>
        <item x="1152"/>
        <item x="856"/>
        <item x="179"/>
        <item x="1145"/>
        <item x="1269"/>
        <item x="1235"/>
        <item x="1177"/>
        <item x="1233"/>
        <item x="993"/>
        <item x="901"/>
        <item x="843"/>
        <item x="1312"/>
        <item x="1129"/>
        <item x="894"/>
        <item x="1064"/>
        <item x="1250"/>
        <item x="1215"/>
        <item x="1046"/>
        <item x="877"/>
        <item x="1005"/>
        <item x="1316"/>
        <item x="491"/>
        <item x="872"/>
        <item x="1071"/>
        <item x="905"/>
        <item x="882"/>
        <item x="972"/>
        <item x="1271"/>
        <item x="965"/>
        <item x="1299"/>
        <item x="815"/>
        <item x="939"/>
        <item x="759"/>
        <item x="500"/>
        <item x="750"/>
        <item x="375"/>
        <item x="1301"/>
        <item x="1341"/>
        <item x="1224"/>
        <item x="790"/>
        <item x="915"/>
        <item x="991"/>
        <item x="1136"/>
        <item x="1245"/>
        <item x="1325"/>
        <item x="1171"/>
        <item x="1184"/>
        <item x="1207"/>
        <item x="1232"/>
        <item x="1323"/>
        <item x="1262"/>
        <item x="1017"/>
        <item x="1212"/>
        <item x="1302"/>
        <item x="1287"/>
        <item x="1259"/>
        <item x="1263"/>
        <item x="1164"/>
        <item x="1186"/>
        <item x="1154"/>
        <item x="1253"/>
        <item x="1335"/>
        <item x="1144"/>
        <item x="973"/>
        <item x="940"/>
        <item x="1283"/>
        <item x="1013"/>
        <item x="285"/>
        <item x="502"/>
        <item x="1334"/>
        <item x="1228"/>
        <item x="1057"/>
        <item x="1183"/>
        <item x="407"/>
        <item x="919"/>
        <item x="1240"/>
        <item x="945"/>
        <item x="1266"/>
        <item x="1122"/>
        <item x="1019"/>
        <item x="1292"/>
        <item x="1095"/>
        <item x="1137"/>
        <item x="1297"/>
        <item x="1067"/>
        <item x="996"/>
        <item x="929"/>
        <item x="1293"/>
        <item x="1242"/>
        <item x="1108"/>
        <item x="1211"/>
        <item x="1159"/>
        <item x="1010"/>
        <item x="592"/>
        <item x="1199"/>
        <item x="1117"/>
        <item x="849"/>
        <item x="1246"/>
        <item x="860"/>
        <item x="1022"/>
        <item x="1141"/>
        <item x="1167"/>
        <item x="936"/>
        <item x="1272"/>
        <item x="1206"/>
        <item x="1284"/>
        <item x="513"/>
        <item x="1116"/>
        <item x="1123"/>
        <item x="1257"/>
        <item x="1029"/>
        <item x="1204"/>
        <item x="1083"/>
        <item x="989"/>
        <item x="1282"/>
        <item x="1210"/>
        <item x="995"/>
        <item x="1336"/>
        <item x="1205"/>
        <item x="893"/>
        <item x="1088"/>
        <item x="1192"/>
        <item x="1200"/>
        <item x="1051"/>
        <item x="1160"/>
        <item x="1132"/>
        <item x="988"/>
        <item x="983"/>
        <item x="1265"/>
        <item x="1170"/>
        <item x="1178"/>
        <item x="1289"/>
        <item x="1191"/>
        <item x="1120"/>
        <item x="1087"/>
        <item x="1339"/>
        <item x="1008"/>
        <item x="1101"/>
        <item x="884"/>
        <item x="1306"/>
        <item x="1290"/>
        <item x="1058"/>
        <item x="1238"/>
        <item x="1118"/>
        <item x="1254"/>
        <item x="946"/>
        <item x="1197"/>
        <item x="1188"/>
        <item x="1300"/>
        <item x="947"/>
        <item x="1052"/>
        <item x="851"/>
        <item x="1069"/>
        <item x="969"/>
        <item x="1208"/>
        <item x="1329"/>
        <item x="850"/>
        <item x="1125"/>
        <item x="1213"/>
        <item x="1035"/>
        <item x="1275"/>
        <item x="950"/>
        <item x="879"/>
        <item x="887"/>
        <item x="1173"/>
        <item x="1042"/>
        <item x="1196"/>
        <item x="1221"/>
        <item x="934"/>
        <item x="1304"/>
        <item x="1000"/>
        <item x="904"/>
        <item x="1114"/>
        <item x="1308"/>
        <item x="1143"/>
        <item x="1166"/>
        <item x="1333"/>
        <item x="1315"/>
        <item x="1026"/>
        <item x="925"/>
        <item x="1247"/>
        <item x="1230"/>
        <item x="1294"/>
        <item x="1194"/>
        <item x="1314"/>
        <item x="951"/>
        <item x="1236"/>
        <item t="default"/>
      </items>
    </pivotField>
    <pivotField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 showAll="0"/>
    <pivotField showAll="0"/>
    <pivotField showAll="0"/>
    <pivotField numFmtId="1" showAll="0"/>
    <pivotField numFmtId="3" showAll="0"/>
    <pivotField numFmtId="1" showAll="0"/>
    <pivotField numFmtId="1" showAll="0"/>
    <pivotField showAll="0"/>
  </pivotFields>
  <rowFields count="1">
    <field x="17"/>
  </rowFields>
  <rowItems count="9">
    <i>
      <x/>
    </i>
    <i>
      <x v="1"/>
    </i>
    <i>
      <x v="2"/>
    </i>
    <i>
      <x v="3"/>
    </i>
    <i>
      <x v="4"/>
    </i>
    <i>
      <x v="5"/>
    </i>
    <i>
      <x v="6"/>
    </i>
    <i>
      <x v="7"/>
    </i>
    <i>
      <x v="8"/>
    </i>
  </rowItems>
  <colItems count="1">
    <i/>
  </colItems>
  <dataFields count="1">
    <dataField name="Sum of MonthlyIncome" fld="20" baseField="0" baseItem="0"/>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59F0CACB-1A59-4203-A1FC-C1E27FAA6FAF}" name="MonthlyIncome by departement"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18:B22" firstHeaderRow="1" firstDataRow="1" firstDataCol="1"/>
  <pivotFields count="45">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items count="6">
        <item x="0"/>
        <item x="1"/>
        <item x="2"/>
        <item x="3"/>
        <item x="4"/>
        <item t="default"/>
      </items>
    </pivotField>
    <pivotField showAll="0">
      <items count="10">
        <item x="6"/>
        <item x="3"/>
        <item x="0"/>
        <item x="8"/>
        <item x="4"/>
        <item x="7"/>
        <item x="2"/>
        <item x="5"/>
        <item x="1"/>
        <item t="default"/>
      </items>
    </pivotField>
    <pivotField showAll="0"/>
    <pivotField showAll="0"/>
    <pivotField dataField="1" showAll="0">
      <items count="1344">
        <item x="19"/>
        <item x="3"/>
        <item x="220"/>
        <item x="365"/>
        <item x="308"/>
        <item x="11"/>
        <item x="112"/>
        <item x="428"/>
        <item x="1"/>
        <item x="62"/>
        <item x="28"/>
        <item x="408"/>
        <item x="354"/>
        <item x="637"/>
        <item x="406"/>
        <item x="476"/>
        <item x="35"/>
        <item x="0"/>
        <item x="9"/>
        <item x="7"/>
        <item x="92"/>
        <item x="238"/>
        <item x="6"/>
        <item x="61"/>
        <item x="5"/>
        <item x="8"/>
        <item x="806"/>
        <item x="180"/>
        <item x="69"/>
        <item x="15"/>
        <item x="2"/>
        <item x="4"/>
        <item x="616"/>
        <item x="933"/>
        <item x="142"/>
        <item x="541"/>
        <item x="1050"/>
        <item x="730"/>
        <item x="615"/>
        <item x="917"/>
        <item x="644"/>
        <item x="161"/>
        <item x="205"/>
        <item x="585"/>
        <item x="88"/>
        <item x="141"/>
        <item x="20"/>
        <item x="173"/>
        <item x="253"/>
        <item x="149"/>
        <item x="307"/>
        <item x="355"/>
        <item x="1317"/>
        <item x="36"/>
        <item x="64"/>
        <item x="666"/>
        <item x="1218"/>
        <item x="232"/>
        <item x="336"/>
        <item x="844"/>
        <item x="693"/>
        <item x="1012"/>
        <item x="747"/>
        <item x="979"/>
        <item x="103"/>
        <item x="333"/>
        <item x="192"/>
        <item x="1148"/>
        <item x="954"/>
        <item x="301"/>
        <item x="760"/>
        <item x="259"/>
        <item x="13"/>
        <item x="78"/>
        <item x="342"/>
        <item x="837"/>
        <item x="358"/>
        <item x="707"/>
        <item x="247"/>
        <item x="94"/>
        <item x="152"/>
        <item x="694"/>
        <item x="230"/>
        <item x="276"/>
        <item x="923"/>
        <item x="283"/>
        <item x="30"/>
        <item x="447"/>
        <item x="1084"/>
        <item x="361"/>
        <item x="118"/>
        <item x="620"/>
        <item x="263"/>
        <item x="313"/>
        <item x="223"/>
        <item x="85"/>
        <item x="889"/>
        <item x="215"/>
        <item x="386"/>
        <item x="573"/>
        <item x="201"/>
        <item x="552"/>
        <item x="846"/>
        <item x="186"/>
        <item x="937"/>
        <item x="45"/>
        <item x="653"/>
        <item x="1156"/>
        <item x="1340"/>
        <item x="487"/>
        <item x="1081"/>
        <item x="63"/>
        <item x="1078"/>
        <item x="66"/>
        <item x="510"/>
        <item x="164"/>
        <item x="330"/>
        <item x="797"/>
        <item x="961"/>
        <item x="1048"/>
        <item x="71"/>
        <item x="89"/>
        <item x="270"/>
        <item x="403"/>
        <item x="151"/>
        <item x="1255"/>
        <item x="607"/>
        <item x="595"/>
        <item x="553"/>
        <item x="519"/>
        <item x="459"/>
        <item x="181"/>
        <item x="272"/>
        <item x="397"/>
        <item x="56"/>
        <item x="23"/>
        <item x="10"/>
        <item x="761"/>
        <item x="44"/>
        <item x="394"/>
        <item x="462"/>
        <item x="302"/>
        <item x="1320"/>
        <item x="132"/>
        <item x="159"/>
        <item x="516"/>
        <item x="916"/>
        <item x="1065"/>
        <item x="558"/>
        <item x="393"/>
        <item x="292"/>
        <item x="137"/>
        <item x="248"/>
        <item x="122"/>
        <item x="451"/>
        <item x="994"/>
        <item x="126"/>
        <item x="655"/>
        <item x="144"/>
        <item x="197"/>
        <item x="40"/>
        <item x="912"/>
        <item x="255"/>
        <item x="191"/>
        <item x="53"/>
        <item x="76"/>
        <item x="277"/>
        <item x="793"/>
        <item x="240"/>
        <item x="109"/>
        <item x="344"/>
        <item x="614"/>
        <item x="664"/>
        <item x="483"/>
        <item x="495"/>
        <item x="1031"/>
        <item x="1033"/>
        <item x="306"/>
        <item x="830"/>
        <item x="665"/>
        <item x="50"/>
        <item x="1014"/>
        <item x="1229"/>
        <item x="832"/>
        <item x="54"/>
        <item x="329"/>
        <item x="167"/>
        <item x="1331"/>
        <item x="489"/>
        <item x="59"/>
        <item x="369"/>
        <item x="640"/>
        <item x="278"/>
        <item x="228"/>
        <item x="187"/>
        <item x="711"/>
        <item x="43"/>
        <item x="275"/>
        <item x="188"/>
        <item x="185"/>
        <item x="702"/>
        <item x="155"/>
        <item x="265"/>
        <item x="14"/>
        <item x="570"/>
        <item x="642"/>
        <item x="237"/>
        <item x="12"/>
        <item x="162"/>
        <item x="150"/>
        <item x="746"/>
        <item x="639"/>
        <item x="976"/>
        <item x="563"/>
        <item x="195"/>
        <item x="579"/>
        <item x="1185"/>
        <item x="835"/>
        <item x="971"/>
        <item x="224"/>
        <item x="22"/>
        <item x="31"/>
        <item x="317"/>
        <item x="807"/>
        <item x="494"/>
        <item x="37"/>
        <item x="319"/>
        <item x="269"/>
        <item x="725"/>
        <item x="1009"/>
        <item x="68"/>
        <item x="1074"/>
        <item x="1165"/>
        <item x="324"/>
        <item x="134"/>
        <item x="680"/>
        <item x="543"/>
        <item x="1307"/>
        <item x="1337"/>
        <item x="25"/>
        <item x="39"/>
        <item x="1190"/>
        <item x="817"/>
        <item x="506"/>
        <item x="668"/>
        <item x="564"/>
        <item x="34"/>
        <item x="81"/>
        <item x="382"/>
        <item x="974"/>
        <item x="273"/>
        <item x="227"/>
        <item x="677"/>
        <item x="243"/>
        <item x="496"/>
        <item x="208"/>
        <item x="32"/>
        <item x="480"/>
        <item x="268"/>
        <item x="1226"/>
        <item x="77"/>
        <item x="27"/>
        <item x="130"/>
        <item x="590"/>
        <item x="465"/>
        <item x="493"/>
        <item x="982"/>
        <item x="299"/>
        <item x="1001"/>
        <item x="559"/>
        <item x="47"/>
        <item x="73"/>
        <item x="948"/>
        <item x="524"/>
        <item x="771"/>
        <item x="26"/>
        <item x="404"/>
        <item x="378"/>
        <item x="399"/>
        <item x="755"/>
        <item x="446"/>
        <item x="461"/>
        <item x="511"/>
        <item x="274"/>
        <item x="305"/>
        <item x="932"/>
        <item x="741"/>
        <item x="182"/>
        <item x="52"/>
        <item x="1045"/>
        <item x="58"/>
        <item x="819"/>
        <item x="464"/>
        <item x="691"/>
        <item x="18"/>
        <item x="486"/>
        <item x="1231"/>
        <item x="823"/>
        <item x="499"/>
        <item x="51"/>
        <item x="244"/>
        <item x="839"/>
        <item x="622"/>
        <item x="359"/>
        <item x="202"/>
        <item x="156"/>
        <item x="42"/>
        <item x="146"/>
        <item x="79"/>
        <item x="97"/>
        <item x="1286"/>
        <item x="814"/>
        <item x="57"/>
        <item x="236"/>
        <item x="367"/>
        <item x="17"/>
        <item x="600"/>
        <item x="601"/>
        <item x="154"/>
        <item x="41"/>
        <item x="1003"/>
        <item x="123"/>
        <item x="1251"/>
        <item x="421"/>
        <item x="545"/>
        <item x="157"/>
        <item x="596"/>
        <item x="21"/>
        <item x="298"/>
        <item x="1133"/>
        <item x="684"/>
        <item x="575"/>
        <item x="335"/>
        <item x="840"/>
        <item x="16"/>
        <item x="588"/>
        <item x="748"/>
        <item x="24"/>
        <item x="763"/>
        <item x="441"/>
        <item x="172"/>
        <item x="537"/>
        <item x="811"/>
        <item x="163"/>
        <item x="425"/>
        <item x="430"/>
        <item x="432"/>
        <item x="868"/>
        <item x="322"/>
        <item x="129"/>
        <item x="38"/>
        <item x="282"/>
        <item x="938"/>
        <item x="538"/>
        <item x="1244"/>
        <item x="1040"/>
        <item x="82"/>
        <item x="87"/>
        <item x="291"/>
        <item x="1060"/>
        <item x="229"/>
        <item x="226"/>
        <item x="75"/>
        <item x="320"/>
        <item x="696"/>
        <item x="1182"/>
        <item x="1237"/>
        <item x="1201"/>
        <item x="115"/>
        <item x="29"/>
        <item x="568"/>
        <item x="279"/>
        <item x="589"/>
        <item x="67"/>
        <item x="433"/>
        <item x="831"/>
        <item x="210"/>
        <item x="474"/>
        <item x="886"/>
        <item x="286"/>
        <item x="1327"/>
        <item x="505"/>
        <item x="55"/>
        <item x="952"/>
        <item x="926"/>
        <item x="689"/>
        <item x="667"/>
        <item x="501"/>
        <item x="686"/>
        <item x="1054"/>
        <item x="1121"/>
        <item x="106"/>
        <item x="477"/>
        <item x="206"/>
        <item x="196"/>
        <item x="33"/>
        <item x="892"/>
        <item x="514"/>
        <item x="212"/>
        <item x="158"/>
        <item x="415"/>
        <item x="376"/>
        <item x="1252"/>
        <item x="209"/>
        <item x="348"/>
        <item x="781"/>
        <item x="60"/>
        <item x="658"/>
        <item x="194"/>
        <item x="1305"/>
        <item x="1032"/>
        <item x="198"/>
        <item x="910"/>
        <item x="753"/>
        <item x="148"/>
        <item x="349"/>
        <item x="1175"/>
        <item x="242"/>
        <item x="84"/>
        <item x="522"/>
        <item x="900"/>
        <item x="562"/>
        <item x="780"/>
        <item x="1082"/>
        <item x="864"/>
        <item x="222"/>
        <item x="113"/>
        <item x="997"/>
        <item x="635"/>
        <item x="698"/>
        <item x="1195"/>
        <item x="110"/>
        <item x="718"/>
        <item x="1073"/>
        <item x="834"/>
        <item x="1043"/>
        <item x="411"/>
        <item x="444"/>
        <item x="571"/>
        <item x="648"/>
        <item x="366"/>
        <item x="852"/>
        <item x="90"/>
        <item x="340"/>
        <item x="1276"/>
        <item x="312"/>
        <item x="303"/>
        <item x="555"/>
        <item x="171"/>
        <item x="338"/>
        <item x="528"/>
        <item x="231"/>
        <item x="1203"/>
        <item x="739"/>
        <item x="46"/>
        <item x="874"/>
        <item x="147"/>
        <item x="93"/>
        <item x="650"/>
        <item x="434"/>
        <item x="756"/>
        <item x="373"/>
        <item x="443"/>
        <item x="784"/>
        <item x="792"/>
        <item x="143"/>
        <item x="1004"/>
        <item x="914"/>
        <item x="119"/>
        <item x="424"/>
        <item x="260"/>
        <item x="599"/>
        <item x="65"/>
        <item x="100"/>
        <item x="602"/>
        <item x="70"/>
        <item x="619"/>
        <item x="311"/>
        <item x="808"/>
        <item x="102"/>
        <item x="576"/>
        <item x="1303"/>
        <item x="509"/>
        <item x="1153"/>
        <item x="193"/>
        <item x="920"/>
        <item x="787"/>
        <item x="469"/>
        <item x="1028"/>
        <item x="412"/>
        <item x="473"/>
        <item x="981"/>
        <item x="956"/>
        <item x="203"/>
        <item x="776"/>
        <item x="878"/>
        <item x="347"/>
        <item x="873"/>
        <item x="398"/>
        <item x="315"/>
        <item x="121"/>
        <item x="86"/>
        <item x="1140"/>
        <item x="49"/>
        <item x="297"/>
        <item x="786"/>
        <item x="249"/>
        <item x="107"/>
        <item x="422"/>
        <item x="828"/>
        <item x="438"/>
        <item x="788"/>
        <item x="207"/>
        <item x="183"/>
        <item x="631"/>
        <item x="391"/>
        <item x="1157"/>
        <item x="897"/>
        <item x="659"/>
        <item x="108"/>
        <item x="1311"/>
        <item x="1243"/>
        <item x="74"/>
        <item x="266"/>
        <item x="990"/>
        <item x="789"/>
        <item x="782"/>
        <item x="1076"/>
        <item x="138"/>
        <item x="165"/>
        <item x="520"/>
        <item x="131"/>
        <item x="621"/>
        <item x="795"/>
        <item x="251"/>
        <item x="530"/>
        <item x="652"/>
        <item x="547"/>
        <item x="907"/>
        <item x="1007"/>
        <item x="271"/>
        <item x="178"/>
        <item x="374"/>
        <item x="135"/>
        <item x="527"/>
        <item x="731"/>
        <item x="83"/>
        <item x="569"/>
        <item x="216"/>
        <item x="1092"/>
        <item x="964"/>
        <item x="116"/>
        <item x="91"/>
        <item x="457"/>
        <item x="613"/>
        <item x="145"/>
        <item x="906"/>
        <item x="370"/>
        <item x="625"/>
        <item x="985"/>
        <item x="841"/>
        <item x="581"/>
        <item x="1080"/>
        <item x="928"/>
        <item x="764"/>
        <item x="1256"/>
        <item x="445"/>
        <item x="1086"/>
        <item x="168"/>
        <item x="697"/>
        <item x="101"/>
        <item x="582"/>
        <item x="734"/>
        <item x="550"/>
        <item x="1187"/>
        <item x="518"/>
        <item x="1018"/>
        <item x="978"/>
        <item x="861"/>
        <item x="1138"/>
        <item x="580"/>
        <item x="523"/>
        <item x="1049"/>
        <item x="853"/>
        <item x="258"/>
        <item x="977"/>
        <item x="214"/>
        <item x="372"/>
        <item x="546"/>
        <item x="80"/>
        <item x="672"/>
        <item x="1142"/>
        <item x="593"/>
        <item x="646"/>
        <item x="661"/>
        <item x="1115"/>
        <item x="95"/>
        <item x="184"/>
        <item x="351"/>
        <item x="721"/>
        <item x="174"/>
        <item x="481"/>
        <item x="262"/>
        <item x="911"/>
        <item x="728"/>
        <item x="439"/>
        <item x="710"/>
        <item x="770"/>
        <item x="498"/>
        <item x="153"/>
        <item x="350"/>
        <item x="452"/>
        <item x="633"/>
        <item x="949"/>
        <item x="294"/>
        <item x="234"/>
        <item x="1209"/>
        <item x="829"/>
        <item x="328"/>
        <item x="1011"/>
        <item x="125"/>
        <item x="591"/>
        <item x="1023"/>
        <item x="953"/>
        <item x="1055"/>
        <item x="838"/>
        <item x="199"/>
        <item x="48"/>
        <item x="775"/>
        <item x="217"/>
        <item x="310"/>
        <item x="678"/>
        <item x="1181"/>
        <item x="1075"/>
        <item x="548"/>
        <item x="1110"/>
        <item x="380"/>
        <item x="714"/>
        <item x="998"/>
        <item x="1100"/>
        <item x="104"/>
        <item x="826"/>
        <item x="634"/>
        <item x="1274"/>
        <item x="885"/>
        <item x="241"/>
        <item x="542"/>
        <item x="468"/>
        <item x="99"/>
        <item x="1324"/>
        <item x="120"/>
        <item x="219"/>
        <item x="673"/>
        <item x="218"/>
        <item x="692"/>
        <item x="111"/>
        <item x="1135"/>
        <item x="1310"/>
        <item x="360"/>
        <item x="140"/>
        <item x="1146"/>
        <item x="466"/>
        <item x="72"/>
        <item x="426"/>
        <item x="1066"/>
        <item x="437"/>
        <item x="1103"/>
        <item x="1062"/>
        <item x="869"/>
        <item x="450"/>
        <item x="280"/>
        <item x="597"/>
        <item x="1139"/>
        <item x="1134"/>
        <item x="189"/>
        <item x="713"/>
        <item x="1006"/>
        <item x="638"/>
        <item x="898"/>
        <item x="681"/>
        <item x="566"/>
        <item x="314"/>
        <item x="1168"/>
        <item x="743"/>
        <item x="535"/>
        <item x="876"/>
        <item x="1097"/>
        <item x="992"/>
        <item x="1295"/>
        <item x="751"/>
        <item x="458"/>
        <item x="679"/>
        <item x="117"/>
        <item x="531"/>
        <item x="669"/>
        <item x="316"/>
        <item x="1072"/>
        <item x="449"/>
        <item x="986"/>
        <item x="685"/>
        <item x="416"/>
        <item x="801"/>
        <item x="213"/>
        <item x="1015"/>
        <item x="1109"/>
        <item x="968"/>
        <item x="363"/>
        <item x="870"/>
        <item x="128"/>
        <item x="353"/>
        <item x="337"/>
        <item x="456"/>
        <item x="842"/>
        <item x="508"/>
        <item x="136"/>
        <item x="794"/>
        <item x="413"/>
        <item x="561"/>
        <item x="578"/>
        <item x="604"/>
        <item x="733"/>
        <item x="660"/>
        <item x="534"/>
        <item x="309"/>
        <item x="490"/>
        <item x="867"/>
        <item x="1318"/>
        <item x="1151"/>
        <item x="1189"/>
        <item x="454"/>
        <item x="1099"/>
        <item x="836"/>
        <item x="744"/>
        <item x="719"/>
        <item x="1291"/>
        <item x="586"/>
        <item x="598"/>
        <item x="671"/>
        <item x="1219"/>
        <item x="1039"/>
        <item x="392"/>
        <item x="957"/>
        <item x="419"/>
        <item x="475"/>
        <item x="139"/>
        <item x="918"/>
        <item x="414"/>
        <item x="1227"/>
        <item x="448"/>
        <item x="1278"/>
        <item x="1162"/>
        <item x="539"/>
        <item x="515"/>
        <item x="533"/>
        <item x="740"/>
        <item x="1002"/>
        <item x="267"/>
        <item x="727"/>
        <item x="1241"/>
        <item x="377"/>
        <item x="1085"/>
        <item x="802"/>
        <item x="427"/>
        <item x="724"/>
        <item x="1328"/>
        <item x="211"/>
        <item x="816"/>
        <item x="738"/>
        <item x="699"/>
        <item x="1034"/>
        <item x="931"/>
        <item x="1020"/>
        <item x="683"/>
        <item x="577"/>
        <item x="891"/>
        <item x="778"/>
        <item x="875"/>
        <item x="1059"/>
        <item x="96"/>
        <item x="803"/>
        <item x="609"/>
        <item x="676"/>
        <item x="289"/>
        <item x="783"/>
        <item x="190"/>
        <item x="1093"/>
        <item x="1102"/>
        <item x="326"/>
        <item x="723"/>
        <item x="833"/>
        <item x="675"/>
        <item x="127"/>
        <item x="396"/>
        <item x="296"/>
        <item x="472"/>
        <item x="845"/>
        <item x="1098"/>
        <item x="695"/>
        <item x="368"/>
        <item x="624"/>
        <item x="1044"/>
        <item x="1273"/>
        <item x="556"/>
        <item x="540"/>
        <item x="762"/>
        <item x="812"/>
        <item x="1041"/>
        <item x="749"/>
        <item x="603"/>
        <item x="941"/>
        <item x="984"/>
        <item x="549"/>
        <item x="825"/>
        <item x="332"/>
        <item x="327"/>
        <item x="862"/>
        <item x="584"/>
        <item x="1223"/>
        <item x="735"/>
        <item x="204"/>
        <item x="492"/>
        <item x="955"/>
        <item x="435"/>
        <item x="371"/>
        <item x="405"/>
        <item x="105"/>
        <item x="708"/>
        <item x="467"/>
        <item x="170"/>
        <item x="436"/>
        <item x="944"/>
        <item x="114"/>
        <item x="987"/>
        <item x="799"/>
        <item x="133"/>
        <item x="567"/>
        <item x="813"/>
        <item x="300"/>
        <item x="1319"/>
        <item x="453"/>
        <item x="930"/>
        <item x="772"/>
        <item x="318"/>
        <item x="169"/>
        <item x="913"/>
        <item x="890"/>
        <item x="304"/>
        <item x="1296"/>
        <item x="529"/>
        <item x="854"/>
        <item x="532"/>
        <item x="124"/>
        <item x="381"/>
        <item x="960"/>
        <item x="1070"/>
        <item x="1163"/>
        <item x="767"/>
        <item x="1038"/>
        <item x="871"/>
        <item x="779"/>
        <item x="688"/>
        <item x="200"/>
        <item x="758"/>
        <item x="927"/>
        <item x="924"/>
        <item x="460"/>
        <item x="557"/>
        <item x="630"/>
        <item x="970"/>
        <item x="239"/>
        <item x="798"/>
        <item x="1169"/>
        <item x="331"/>
        <item x="346"/>
        <item x="389"/>
        <item x="423"/>
        <item x="709"/>
        <item x="284"/>
        <item x="1077"/>
        <item x="257"/>
        <item x="636"/>
        <item x="1179"/>
        <item x="745"/>
        <item x="700"/>
        <item x="484"/>
        <item x="800"/>
        <item x="233"/>
        <item x="587"/>
        <item x="777"/>
        <item x="325"/>
        <item x="612"/>
        <item x="463"/>
        <item x="1216"/>
        <item x="478"/>
        <item x="1322"/>
        <item x="975"/>
        <item x="859"/>
        <item x="1202"/>
        <item x="605"/>
        <item x="1021"/>
        <item x="177"/>
        <item x="401"/>
        <item x="726"/>
        <item x="967"/>
        <item x="400"/>
        <item x="245"/>
        <item x="732"/>
        <item x="908"/>
        <item x="1285"/>
        <item x="818"/>
        <item x="962"/>
        <item x="339"/>
        <item x="674"/>
        <item x="824"/>
        <item x="379"/>
        <item x="256"/>
        <item x="395"/>
        <item x="512"/>
        <item x="737"/>
        <item x="1268"/>
        <item x="958"/>
        <item x="594"/>
        <item x="720"/>
        <item x="503"/>
        <item x="517"/>
        <item x="362"/>
        <item x="385"/>
        <item x="1309"/>
        <item x="341"/>
        <item x="623"/>
        <item x="1130"/>
        <item x="281"/>
        <item x="822"/>
        <item x="1119"/>
        <item x="1176"/>
        <item x="980"/>
        <item x="175"/>
        <item x="752"/>
        <item x="1091"/>
        <item x="410"/>
        <item x="888"/>
        <item x="1220"/>
        <item x="765"/>
        <item x="1036"/>
        <item x="1264"/>
        <item x="383"/>
        <item x="288"/>
        <item x="706"/>
        <item x="703"/>
        <item x="809"/>
        <item x="632"/>
        <item x="1338"/>
        <item x="252"/>
        <item x="773"/>
        <item x="742"/>
        <item x="1174"/>
        <item x="225"/>
        <item x="504"/>
        <item x="574"/>
        <item x="716"/>
        <item x="647"/>
        <item x="1030"/>
        <item x="810"/>
        <item x="1061"/>
        <item x="855"/>
        <item x="1161"/>
        <item x="254"/>
        <item x="922"/>
        <item x="1239"/>
        <item x="1053"/>
        <item x="287"/>
        <item x="1126"/>
        <item x="729"/>
        <item x="628"/>
        <item x="629"/>
        <item x="608"/>
        <item x="1155"/>
        <item x="418"/>
        <item x="935"/>
        <item x="521"/>
        <item x="866"/>
        <item x="261"/>
        <item x="736"/>
        <item x="417"/>
        <item x="865"/>
        <item x="525"/>
        <item x="1258"/>
        <item x="943"/>
        <item x="902"/>
        <item x="334"/>
        <item x="1249"/>
        <item x="235"/>
        <item x="323"/>
        <item x="583"/>
        <item x="536"/>
        <item x="1128"/>
        <item x="663"/>
        <item x="290"/>
        <item x="565"/>
        <item x="611"/>
        <item x="1149"/>
        <item x="98"/>
        <item x="796"/>
        <item x="221"/>
        <item x="160"/>
        <item x="821"/>
        <item x="626"/>
        <item x="176"/>
        <item x="820"/>
        <item x="766"/>
        <item x="682"/>
        <item x="704"/>
        <item x="295"/>
        <item x="715"/>
        <item x="1068"/>
        <item x="1127"/>
        <item x="966"/>
        <item x="384"/>
        <item x="656"/>
        <item x="440"/>
        <item x="618"/>
        <item x="1111"/>
        <item x="909"/>
        <item x="470"/>
        <item x="1193"/>
        <item x="959"/>
        <item x="357"/>
        <item x="722"/>
        <item x="942"/>
        <item x="662"/>
        <item x="1090"/>
        <item x="1107"/>
        <item x="321"/>
        <item x="769"/>
        <item x="1321"/>
        <item x="785"/>
        <item x="791"/>
        <item x="554"/>
        <item x="651"/>
        <item x="768"/>
        <item x="479"/>
        <item x="848"/>
        <item x="1104"/>
        <item x="420"/>
        <item x="364"/>
        <item x="485"/>
        <item x="701"/>
        <item x="899"/>
        <item x="606"/>
        <item x="356"/>
        <item x="293"/>
        <item x="1063"/>
        <item x="572"/>
        <item x="690"/>
        <item x="1096"/>
        <item x="388"/>
        <item x="402"/>
        <item x="246"/>
        <item x="617"/>
        <item x="610"/>
        <item x="482"/>
        <item x="827"/>
        <item x="431"/>
        <item x="560"/>
        <item x="345"/>
        <item x="250"/>
        <item x="166"/>
        <item x="1016"/>
        <item x="881"/>
        <item x="526"/>
        <item x="1332"/>
        <item x="757"/>
        <item x="687"/>
        <item x="999"/>
        <item x="1267"/>
        <item x="1056"/>
        <item x="641"/>
        <item x="1027"/>
        <item x="1288"/>
        <item x="1037"/>
        <item x="717"/>
        <item x="654"/>
        <item x="670"/>
        <item x="1326"/>
        <item x="903"/>
        <item x="712"/>
        <item x="1147"/>
        <item x="1124"/>
        <item x="657"/>
        <item x="649"/>
        <item x="442"/>
        <item x="488"/>
        <item x="921"/>
        <item x="1248"/>
        <item x="963"/>
        <item x="1270"/>
        <item x="1106"/>
        <item x="1180"/>
        <item x="896"/>
        <item x="1047"/>
        <item x="1198"/>
        <item x="1281"/>
        <item x="1112"/>
        <item x="1330"/>
        <item x="1234"/>
        <item x="774"/>
        <item x="387"/>
        <item x="1222"/>
        <item x="1105"/>
        <item x="643"/>
        <item x="1280"/>
        <item x="1277"/>
        <item x="1279"/>
        <item x="1094"/>
        <item x="1079"/>
        <item x="409"/>
        <item x="1024"/>
        <item x="1025"/>
        <item x="1113"/>
        <item x="1089"/>
        <item x="1217"/>
        <item x="883"/>
        <item x="857"/>
        <item x="645"/>
        <item x="863"/>
        <item x="895"/>
        <item x="1260"/>
        <item x="847"/>
        <item x="1172"/>
        <item x="1298"/>
        <item x="1158"/>
        <item x="429"/>
        <item x="1313"/>
        <item x="455"/>
        <item x="471"/>
        <item x="1214"/>
        <item x="343"/>
        <item x="805"/>
        <item x="390"/>
        <item x="551"/>
        <item x="507"/>
        <item x="705"/>
        <item x="1261"/>
        <item x="1131"/>
        <item x="497"/>
        <item x="1342"/>
        <item x="352"/>
        <item x="264"/>
        <item x="1150"/>
        <item x="544"/>
        <item x="627"/>
        <item x="880"/>
        <item x="804"/>
        <item x="858"/>
        <item x="754"/>
        <item x="1225"/>
        <item x="1152"/>
        <item x="856"/>
        <item x="179"/>
        <item x="1145"/>
        <item x="1269"/>
        <item x="1235"/>
        <item x="1177"/>
        <item x="1233"/>
        <item x="993"/>
        <item x="901"/>
        <item x="843"/>
        <item x="1312"/>
        <item x="1129"/>
        <item x="894"/>
        <item x="1064"/>
        <item x="1250"/>
        <item x="1215"/>
        <item x="1046"/>
        <item x="877"/>
        <item x="1005"/>
        <item x="1316"/>
        <item x="491"/>
        <item x="872"/>
        <item x="1071"/>
        <item x="905"/>
        <item x="882"/>
        <item x="972"/>
        <item x="1271"/>
        <item x="965"/>
        <item x="1299"/>
        <item x="815"/>
        <item x="939"/>
        <item x="759"/>
        <item x="500"/>
        <item x="750"/>
        <item x="375"/>
        <item x="1301"/>
        <item x="1341"/>
        <item x="1224"/>
        <item x="790"/>
        <item x="915"/>
        <item x="991"/>
        <item x="1136"/>
        <item x="1245"/>
        <item x="1325"/>
        <item x="1171"/>
        <item x="1184"/>
        <item x="1207"/>
        <item x="1232"/>
        <item x="1323"/>
        <item x="1262"/>
        <item x="1017"/>
        <item x="1212"/>
        <item x="1302"/>
        <item x="1287"/>
        <item x="1259"/>
        <item x="1263"/>
        <item x="1164"/>
        <item x="1186"/>
        <item x="1154"/>
        <item x="1253"/>
        <item x="1335"/>
        <item x="1144"/>
        <item x="973"/>
        <item x="940"/>
        <item x="1283"/>
        <item x="1013"/>
        <item x="285"/>
        <item x="502"/>
        <item x="1334"/>
        <item x="1228"/>
        <item x="1057"/>
        <item x="1183"/>
        <item x="407"/>
        <item x="919"/>
        <item x="1240"/>
        <item x="945"/>
        <item x="1266"/>
        <item x="1122"/>
        <item x="1019"/>
        <item x="1292"/>
        <item x="1095"/>
        <item x="1137"/>
        <item x="1297"/>
        <item x="1067"/>
        <item x="996"/>
        <item x="929"/>
        <item x="1293"/>
        <item x="1242"/>
        <item x="1108"/>
        <item x="1211"/>
        <item x="1159"/>
        <item x="1010"/>
        <item x="592"/>
        <item x="1199"/>
        <item x="1117"/>
        <item x="849"/>
        <item x="1246"/>
        <item x="860"/>
        <item x="1022"/>
        <item x="1141"/>
        <item x="1167"/>
        <item x="936"/>
        <item x="1272"/>
        <item x="1206"/>
        <item x="1284"/>
        <item x="513"/>
        <item x="1116"/>
        <item x="1123"/>
        <item x="1257"/>
        <item x="1029"/>
        <item x="1204"/>
        <item x="1083"/>
        <item x="989"/>
        <item x="1282"/>
        <item x="1210"/>
        <item x="995"/>
        <item x="1336"/>
        <item x="1205"/>
        <item x="893"/>
        <item x="1088"/>
        <item x="1192"/>
        <item x="1200"/>
        <item x="1051"/>
        <item x="1160"/>
        <item x="1132"/>
        <item x="988"/>
        <item x="983"/>
        <item x="1265"/>
        <item x="1170"/>
        <item x="1178"/>
        <item x="1289"/>
        <item x="1191"/>
        <item x="1120"/>
        <item x="1087"/>
        <item x="1339"/>
        <item x="1008"/>
        <item x="1101"/>
        <item x="884"/>
        <item x="1306"/>
        <item x="1290"/>
        <item x="1058"/>
        <item x="1238"/>
        <item x="1118"/>
        <item x="1254"/>
        <item x="946"/>
        <item x="1197"/>
        <item x="1188"/>
        <item x="1300"/>
        <item x="947"/>
        <item x="1052"/>
        <item x="851"/>
        <item x="1069"/>
        <item x="969"/>
        <item x="1208"/>
        <item x="1329"/>
        <item x="850"/>
        <item x="1125"/>
        <item x="1213"/>
        <item x="1035"/>
        <item x="1275"/>
        <item x="950"/>
        <item x="879"/>
        <item x="887"/>
        <item x="1173"/>
        <item x="1042"/>
        <item x="1196"/>
        <item x="1221"/>
        <item x="934"/>
        <item x="1304"/>
        <item x="1000"/>
        <item x="904"/>
        <item x="1114"/>
        <item x="1308"/>
        <item x="1143"/>
        <item x="1166"/>
        <item x="1333"/>
        <item x="1315"/>
        <item x="1026"/>
        <item x="925"/>
        <item x="1247"/>
        <item x="1230"/>
        <item x="1294"/>
        <item x="1194"/>
        <item x="1314"/>
        <item x="951"/>
        <item x="1236"/>
        <item t="default"/>
      </items>
    </pivotField>
    <pivotField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 showAll="0"/>
    <pivotField showAll="0"/>
    <pivotField showAll="0"/>
    <pivotField numFmtId="1" showAll="0"/>
    <pivotField numFmtId="3" showAll="0"/>
    <pivotField numFmtId="1" showAll="0"/>
    <pivotField numFmtId="1" showAll="0"/>
    <pivotField showAll="0"/>
  </pivotFields>
  <rowFields count="1">
    <field x="6"/>
  </rowFields>
  <rowItems count="4">
    <i>
      <x/>
    </i>
    <i>
      <x v="1"/>
    </i>
    <i>
      <x v="2"/>
    </i>
    <i>
      <x v="3"/>
    </i>
  </rowItems>
  <colItems count="1">
    <i/>
  </colItems>
  <dataFields count="1">
    <dataField name="Sum of MonthlyIncome" fld="20" baseField="0"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444EC4F5-FE1D-4E2F-A3F6-FAB59541AB2F}" name="dailyrat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45">
    <pivotField showAll="0"/>
    <pivotField showAll="0"/>
    <pivotField showAll="0"/>
    <pivotField showAll="0"/>
    <pivotField showAll="0"/>
    <pivotField dataField="1"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items count="6">
        <item x="0"/>
        <item x="1"/>
        <item x="2"/>
        <item x="3"/>
        <item x="4"/>
        <item t="default"/>
      </items>
    </pivotField>
    <pivotField showAll="0">
      <items count="10">
        <item x="6"/>
        <item x="3"/>
        <item x="0"/>
        <item x="8"/>
        <item x="4"/>
        <item x="7"/>
        <item x="2"/>
        <item x="5"/>
        <item x="1"/>
        <item t="default"/>
      </items>
    </pivotField>
    <pivotField showAll="0"/>
    <pivotField showAll="0"/>
    <pivotField showAll="0">
      <items count="1344">
        <item x="19"/>
        <item x="3"/>
        <item x="220"/>
        <item x="365"/>
        <item x="308"/>
        <item x="11"/>
        <item x="112"/>
        <item x="428"/>
        <item x="1"/>
        <item x="62"/>
        <item x="28"/>
        <item x="408"/>
        <item x="354"/>
        <item x="637"/>
        <item x="406"/>
        <item x="476"/>
        <item x="35"/>
        <item x="0"/>
        <item x="9"/>
        <item x="7"/>
        <item x="92"/>
        <item x="238"/>
        <item x="6"/>
        <item x="61"/>
        <item x="5"/>
        <item x="8"/>
        <item x="806"/>
        <item x="180"/>
        <item x="69"/>
        <item x="15"/>
        <item x="2"/>
        <item x="4"/>
        <item x="616"/>
        <item x="933"/>
        <item x="142"/>
        <item x="541"/>
        <item x="1050"/>
        <item x="730"/>
        <item x="615"/>
        <item x="917"/>
        <item x="644"/>
        <item x="161"/>
        <item x="205"/>
        <item x="585"/>
        <item x="88"/>
        <item x="141"/>
        <item x="20"/>
        <item x="173"/>
        <item x="253"/>
        <item x="149"/>
        <item x="307"/>
        <item x="355"/>
        <item x="1317"/>
        <item x="36"/>
        <item x="64"/>
        <item x="666"/>
        <item x="1218"/>
        <item x="232"/>
        <item x="336"/>
        <item x="844"/>
        <item x="693"/>
        <item x="1012"/>
        <item x="747"/>
        <item x="979"/>
        <item x="103"/>
        <item x="333"/>
        <item x="192"/>
        <item x="1148"/>
        <item x="954"/>
        <item x="301"/>
        <item x="760"/>
        <item x="259"/>
        <item x="13"/>
        <item x="78"/>
        <item x="342"/>
        <item x="837"/>
        <item x="358"/>
        <item x="707"/>
        <item x="247"/>
        <item x="94"/>
        <item x="152"/>
        <item x="694"/>
        <item x="230"/>
        <item x="276"/>
        <item x="923"/>
        <item x="283"/>
        <item x="30"/>
        <item x="447"/>
        <item x="1084"/>
        <item x="361"/>
        <item x="118"/>
        <item x="620"/>
        <item x="263"/>
        <item x="313"/>
        <item x="223"/>
        <item x="85"/>
        <item x="889"/>
        <item x="215"/>
        <item x="386"/>
        <item x="573"/>
        <item x="201"/>
        <item x="552"/>
        <item x="846"/>
        <item x="186"/>
        <item x="937"/>
        <item x="45"/>
        <item x="653"/>
        <item x="1156"/>
        <item x="1340"/>
        <item x="487"/>
        <item x="1081"/>
        <item x="63"/>
        <item x="1078"/>
        <item x="66"/>
        <item x="510"/>
        <item x="164"/>
        <item x="330"/>
        <item x="797"/>
        <item x="961"/>
        <item x="1048"/>
        <item x="71"/>
        <item x="89"/>
        <item x="270"/>
        <item x="403"/>
        <item x="151"/>
        <item x="1255"/>
        <item x="607"/>
        <item x="595"/>
        <item x="553"/>
        <item x="519"/>
        <item x="459"/>
        <item x="181"/>
        <item x="272"/>
        <item x="397"/>
        <item x="56"/>
        <item x="23"/>
        <item x="10"/>
        <item x="761"/>
        <item x="44"/>
        <item x="394"/>
        <item x="462"/>
        <item x="302"/>
        <item x="1320"/>
        <item x="132"/>
        <item x="159"/>
        <item x="516"/>
        <item x="916"/>
        <item x="1065"/>
        <item x="558"/>
        <item x="393"/>
        <item x="292"/>
        <item x="137"/>
        <item x="248"/>
        <item x="122"/>
        <item x="451"/>
        <item x="994"/>
        <item x="126"/>
        <item x="655"/>
        <item x="144"/>
        <item x="197"/>
        <item x="40"/>
        <item x="912"/>
        <item x="255"/>
        <item x="191"/>
        <item x="53"/>
        <item x="76"/>
        <item x="277"/>
        <item x="793"/>
        <item x="240"/>
        <item x="109"/>
        <item x="344"/>
        <item x="614"/>
        <item x="664"/>
        <item x="483"/>
        <item x="495"/>
        <item x="1031"/>
        <item x="1033"/>
        <item x="306"/>
        <item x="830"/>
        <item x="665"/>
        <item x="50"/>
        <item x="1014"/>
        <item x="1229"/>
        <item x="832"/>
        <item x="54"/>
        <item x="329"/>
        <item x="167"/>
        <item x="1331"/>
        <item x="489"/>
        <item x="59"/>
        <item x="369"/>
        <item x="640"/>
        <item x="278"/>
        <item x="228"/>
        <item x="187"/>
        <item x="711"/>
        <item x="43"/>
        <item x="275"/>
        <item x="188"/>
        <item x="185"/>
        <item x="702"/>
        <item x="155"/>
        <item x="265"/>
        <item x="14"/>
        <item x="570"/>
        <item x="642"/>
        <item x="237"/>
        <item x="12"/>
        <item x="162"/>
        <item x="150"/>
        <item x="746"/>
        <item x="639"/>
        <item x="976"/>
        <item x="563"/>
        <item x="195"/>
        <item x="579"/>
        <item x="1185"/>
        <item x="835"/>
        <item x="971"/>
        <item x="224"/>
        <item x="22"/>
        <item x="31"/>
        <item x="317"/>
        <item x="807"/>
        <item x="494"/>
        <item x="37"/>
        <item x="319"/>
        <item x="269"/>
        <item x="725"/>
        <item x="1009"/>
        <item x="68"/>
        <item x="1074"/>
        <item x="1165"/>
        <item x="324"/>
        <item x="134"/>
        <item x="680"/>
        <item x="543"/>
        <item x="1307"/>
        <item x="1337"/>
        <item x="25"/>
        <item x="39"/>
        <item x="1190"/>
        <item x="817"/>
        <item x="506"/>
        <item x="668"/>
        <item x="564"/>
        <item x="34"/>
        <item x="81"/>
        <item x="382"/>
        <item x="974"/>
        <item x="273"/>
        <item x="227"/>
        <item x="677"/>
        <item x="243"/>
        <item x="496"/>
        <item x="208"/>
        <item x="32"/>
        <item x="480"/>
        <item x="268"/>
        <item x="1226"/>
        <item x="77"/>
        <item x="27"/>
        <item x="130"/>
        <item x="590"/>
        <item x="465"/>
        <item x="493"/>
        <item x="982"/>
        <item x="299"/>
        <item x="1001"/>
        <item x="559"/>
        <item x="47"/>
        <item x="73"/>
        <item x="948"/>
        <item x="524"/>
        <item x="771"/>
        <item x="26"/>
        <item x="404"/>
        <item x="378"/>
        <item x="399"/>
        <item x="755"/>
        <item x="446"/>
        <item x="461"/>
        <item x="511"/>
        <item x="274"/>
        <item x="305"/>
        <item x="932"/>
        <item x="741"/>
        <item x="182"/>
        <item x="52"/>
        <item x="1045"/>
        <item x="58"/>
        <item x="819"/>
        <item x="464"/>
        <item x="691"/>
        <item x="18"/>
        <item x="486"/>
        <item x="1231"/>
        <item x="823"/>
        <item x="499"/>
        <item x="51"/>
        <item x="244"/>
        <item x="839"/>
        <item x="622"/>
        <item x="359"/>
        <item x="202"/>
        <item x="156"/>
        <item x="42"/>
        <item x="146"/>
        <item x="79"/>
        <item x="97"/>
        <item x="1286"/>
        <item x="814"/>
        <item x="57"/>
        <item x="236"/>
        <item x="367"/>
        <item x="17"/>
        <item x="600"/>
        <item x="601"/>
        <item x="154"/>
        <item x="41"/>
        <item x="1003"/>
        <item x="123"/>
        <item x="1251"/>
        <item x="421"/>
        <item x="545"/>
        <item x="157"/>
        <item x="596"/>
        <item x="21"/>
        <item x="298"/>
        <item x="1133"/>
        <item x="684"/>
        <item x="575"/>
        <item x="335"/>
        <item x="840"/>
        <item x="16"/>
        <item x="588"/>
        <item x="748"/>
        <item x="24"/>
        <item x="763"/>
        <item x="441"/>
        <item x="172"/>
        <item x="537"/>
        <item x="811"/>
        <item x="163"/>
        <item x="425"/>
        <item x="430"/>
        <item x="432"/>
        <item x="868"/>
        <item x="322"/>
        <item x="129"/>
        <item x="38"/>
        <item x="282"/>
        <item x="938"/>
        <item x="538"/>
        <item x="1244"/>
        <item x="1040"/>
        <item x="82"/>
        <item x="87"/>
        <item x="291"/>
        <item x="1060"/>
        <item x="229"/>
        <item x="226"/>
        <item x="75"/>
        <item x="320"/>
        <item x="696"/>
        <item x="1182"/>
        <item x="1237"/>
        <item x="1201"/>
        <item x="115"/>
        <item x="29"/>
        <item x="568"/>
        <item x="279"/>
        <item x="589"/>
        <item x="67"/>
        <item x="433"/>
        <item x="831"/>
        <item x="210"/>
        <item x="474"/>
        <item x="886"/>
        <item x="286"/>
        <item x="1327"/>
        <item x="505"/>
        <item x="55"/>
        <item x="952"/>
        <item x="926"/>
        <item x="689"/>
        <item x="667"/>
        <item x="501"/>
        <item x="686"/>
        <item x="1054"/>
        <item x="1121"/>
        <item x="106"/>
        <item x="477"/>
        <item x="206"/>
        <item x="196"/>
        <item x="33"/>
        <item x="892"/>
        <item x="514"/>
        <item x="212"/>
        <item x="158"/>
        <item x="415"/>
        <item x="376"/>
        <item x="1252"/>
        <item x="209"/>
        <item x="348"/>
        <item x="781"/>
        <item x="60"/>
        <item x="658"/>
        <item x="194"/>
        <item x="1305"/>
        <item x="1032"/>
        <item x="198"/>
        <item x="910"/>
        <item x="753"/>
        <item x="148"/>
        <item x="349"/>
        <item x="1175"/>
        <item x="242"/>
        <item x="84"/>
        <item x="522"/>
        <item x="900"/>
        <item x="562"/>
        <item x="780"/>
        <item x="1082"/>
        <item x="864"/>
        <item x="222"/>
        <item x="113"/>
        <item x="997"/>
        <item x="635"/>
        <item x="698"/>
        <item x="1195"/>
        <item x="110"/>
        <item x="718"/>
        <item x="1073"/>
        <item x="834"/>
        <item x="1043"/>
        <item x="411"/>
        <item x="444"/>
        <item x="571"/>
        <item x="648"/>
        <item x="366"/>
        <item x="852"/>
        <item x="90"/>
        <item x="340"/>
        <item x="1276"/>
        <item x="312"/>
        <item x="303"/>
        <item x="555"/>
        <item x="171"/>
        <item x="338"/>
        <item x="528"/>
        <item x="231"/>
        <item x="1203"/>
        <item x="739"/>
        <item x="46"/>
        <item x="874"/>
        <item x="147"/>
        <item x="93"/>
        <item x="650"/>
        <item x="434"/>
        <item x="756"/>
        <item x="373"/>
        <item x="443"/>
        <item x="784"/>
        <item x="792"/>
        <item x="143"/>
        <item x="1004"/>
        <item x="914"/>
        <item x="119"/>
        <item x="424"/>
        <item x="260"/>
        <item x="599"/>
        <item x="65"/>
        <item x="100"/>
        <item x="602"/>
        <item x="70"/>
        <item x="619"/>
        <item x="311"/>
        <item x="808"/>
        <item x="102"/>
        <item x="576"/>
        <item x="1303"/>
        <item x="509"/>
        <item x="1153"/>
        <item x="193"/>
        <item x="920"/>
        <item x="787"/>
        <item x="469"/>
        <item x="1028"/>
        <item x="412"/>
        <item x="473"/>
        <item x="981"/>
        <item x="956"/>
        <item x="203"/>
        <item x="776"/>
        <item x="878"/>
        <item x="347"/>
        <item x="873"/>
        <item x="398"/>
        <item x="315"/>
        <item x="121"/>
        <item x="86"/>
        <item x="1140"/>
        <item x="49"/>
        <item x="297"/>
        <item x="786"/>
        <item x="249"/>
        <item x="107"/>
        <item x="422"/>
        <item x="828"/>
        <item x="438"/>
        <item x="788"/>
        <item x="207"/>
        <item x="183"/>
        <item x="631"/>
        <item x="391"/>
        <item x="1157"/>
        <item x="897"/>
        <item x="659"/>
        <item x="108"/>
        <item x="1311"/>
        <item x="1243"/>
        <item x="74"/>
        <item x="266"/>
        <item x="990"/>
        <item x="789"/>
        <item x="782"/>
        <item x="1076"/>
        <item x="138"/>
        <item x="165"/>
        <item x="520"/>
        <item x="131"/>
        <item x="621"/>
        <item x="795"/>
        <item x="251"/>
        <item x="530"/>
        <item x="652"/>
        <item x="547"/>
        <item x="907"/>
        <item x="1007"/>
        <item x="271"/>
        <item x="178"/>
        <item x="374"/>
        <item x="135"/>
        <item x="527"/>
        <item x="731"/>
        <item x="83"/>
        <item x="569"/>
        <item x="216"/>
        <item x="1092"/>
        <item x="964"/>
        <item x="116"/>
        <item x="91"/>
        <item x="457"/>
        <item x="613"/>
        <item x="145"/>
        <item x="906"/>
        <item x="370"/>
        <item x="625"/>
        <item x="985"/>
        <item x="841"/>
        <item x="581"/>
        <item x="1080"/>
        <item x="928"/>
        <item x="764"/>
        <item x="1256"/>
        <item x="445"/>
        <item x="1086"/>
        <item x="168"/>
        <item x="697"/>
        <item x="101"/>
        <item x="582"/>
        <item x="734"/>
        <item x="550"/>
        <item x="1187"/>
        <item x="518"/>
        <item x="1018"/>
        <item x="978"/>
        <item x="861"/>
        <item x="1138"/>
        <item x="580"/>
        <item x="523"/>
        <item x="1049"/>
        <item x="853"/>
        <item x="258"/>
        <item x="977"/>
        <item x="214"/>
        <item x="372"/>
        <item x="546"/>
        <item x="80"/>
        <item x="672"/>
        <item x="1142"/>
        <item x="593"/>
        <item x="646"/>
        <item x="661"/>
        <item x="1115"/>
        <item x="95"/>
        <item x="184"/>
        <item x="351"/>
        <item x="721"/>
        <item x="174"/>
        <item x="481"/>
        <item x="262"/>
        <item x="911"/>
        <item x="728"/>
        <item x="439"/>
        <item x="710"/>
        <item x="770"/>
        <item x="498"/>
        <item x="153"/>
        <item x="350"/>
        <item x="452"/>
        <item x="633"/>
        <item x="949"/>
        <item x="294"/>
        <item x="234"/>
        <item x="1209"/>
        <item x="829"/>
        <item x="328"/>
        <item x="1011"/>
        <item x="125"/>
        <item x="591"/>
        <item x="1023"/>
        <item x="953"/>
        <item x="1055"/>
        <item x="838"/>
        <item x="199"/>
        <item x="48"/>
        <item x="775"/>
        <item x="217"/>
        <item x="310"/>
        <item x="678"/>
        <item x="1181"/>
        <item x="1075"/>
        <item x="548"/>
        <item x="1110"/>
        <item x="380"/>
        <item x="714"/>
        <item x="998"/>
        <item x="1100"/>
        <item x="104"/>
        <item x="826"/>
        <item x="634"/>
        <item x="1274"/>
        <item x="885"/>
        <item x="241"/>
        <item x="542"/>
        <item x="468"/>
        <item x="99"/>
        <item x="1324"/>
        <item x="120"/>
        <item x="219"/>
        <item x="673"/>
        <item x="218"/>
        <item x="692"/>
        <item x="111"/>
        <item x="1135"/>
        <item x="1310"/>
        <item x="360"/>
        <item x="140"/>
        <item x="1146"/>
        <item x="466"/>
        <item x="72"/>
        <item x="426"/>
        <item x="1066"/>
        <item x="437"/>
        <item x="1103"/>
        <item x="1062"/>
        <item x="869"/>
        <item x="450"/>
        <item x="280"/>
        <item x="597"/>
        <item x="1139"/>
        <item x="1134"/>
        <item x="189"/>
        <item x="713"/>
        <item x="1006"/>
        <item x="638"/>
        <item x="898"/>
        <item x="681"/>
        <item x="566"/>
        <item x="314"/>
        <item x="1168"/>
        <item x="743"/>
        <item x="535"/>
        <item x="876"/>
        <item x="1097"/>
        <item x="992"/>
        <item x="1295"/>
        <item x="751"/>
        <item x="458"/>
        <item x="679"/>
        <item x="117"/>
        <item x="531"/>
        <item x="669"/>
        <item x="316"/>
        <item x="1072"/>
        <item x="449"/>
        <item x="986"/>
        <item x="685"/>
        <item x="416"/>
        <item x="801"/>
        <item x="213"/>
        <item x="1015"/>
        <item x="1109"/>
        <item x="968"/>
        <item x="363"/>
        <item x="870"/>
        <item x="128"/>
        <item x="353"/>
        <item x="337"/>
        <item x="456"/>
        <item x="842"/>
        <item x="508"/>
        <item x="136"/>
        <item x="794"/>
        <item x="413"/>
        <item x="561"/>
        <item x="578"/>
        <item x="604"/>
        <item x="733"/>
        <item x="660"/>
        <item x="534"/>
        <item x="309"/>
        <item x="490"/>
        <item x="867"/>
        <item x="1318"/>
        <item x="1151"/>
        <item x="1189"/>
        <item x="454"/>
        <item x="1099"/>
        <item x="836"/>
        <item x="744"/>
        <item x="719"/>
        <item x="1291"/>
        <item x="586"/>
        <item x="598"/>
        <item x="671"/>
        <item x="1219"/>
        <item x="1039"/>
        <item x="392"/>
        <item x="957"/>
        <item x="419"/>
        <item x="475"/>
        <item x="139"/>
        <item x="918"/>
        <item x="414"/>
        <item x="1227"/>
        <item x="448"/>
        <item x="1278"/>
        <item x="1162"/>
        <item x="539"/>
        <item x="515"/>
        <item x="533"/>
        <item x="740"/>
        <item x="1002"/>
        <item x="267"/>
        <item x="727"/>
        <item x="1241"/>
        <item x="377"/>
        <item x="1085"/>
        <item x="802"/>
        <item x="427"/>
        <item x="724"/>
        <item x="1328"/>
        <item x="211"/>
        <item x="816"/>
        <item x="738"/>
        <item x="699"/>
        <item x="1034"/>
        <item x="931"/>
        <item x="1020"/>
        <item x="683"/>
        <item x="577"/>
        <item x="891"/>
        <item x="778"/>
        <item x="875"/>
        <item x="1059"/>
        <item x="96"/>
        <item x="803"/>
        <item x="609"/>
        <item x="676"/>
        <item x="289"/>
        <item x="783"/>
        <item x="190"/>
        <item x="1093"/>
        <item x="1102"/>
        <item x="326"/>
        <item x="723"/>
        <item x="833"/>
        <item x="675"/>
        <item x="127"/>
        <item x="396"/>
        <item x="296"/>
        <item x="472"/>
        <item x="845"/>
        <item x="1098"/>
        <item x="695"/>
        <item x="368"/>
        <item x="624"/>
        <item x="1044"/>
        <item x="1273"/>
        <item x="556"/>
        <item x="540"/>
        <item x="762"/>
        <item x="812"/>
        <item x="1041"/>
        <item x="749"/>
        <item x="603"/>
        <item x="941"/>
        <item x="984"/>
        <item x="549"/>
        <item x="825"/>
        <item x="332"/>
        <item x="327"/>
        <item x="862"/>
        <item x="584"/>
        <item x="1223"/>
        <item x="735"/>
        <item x="204"/>
        <item x="492"/>
        <item x="955"/>
        <item x="435"/>
        <item x="371"/>
        <item x="405"/>
        <item x="105"/>
        <item x="708"/>
        <item x="467"/>
        <item x="170"/>
        <item x="436"/>
        <item x="944"/>
        <item x="114"/>
        <item x="987"/>
        <item x="799"/>
        <item x="133"/>
        <item x="567"/>
        <item x="813"/>
        <item x="300"/>
        <item x="1319"/>
        <item x="453"/>
        <item x="930"/>
        <item x="772"/>
        <item x="318"/>
        <item x="169"/>
        <item x="913"/>
        <item x="890"/>
        <item x="304"/>
        <item x="1296"/>
        <item x="529"/>
        <item x="854"/>
        <item x="532"/>
        <item x="124"/>
        <item x="381"/>
        <item x="960"/>
        <item x="1070"/>
        <item x="1163"/>
        <item x="767"/>
        <item x="1038"/>
        <item x="871"/>
        <item x="779"/>
        <item x="688"/>
        <item x="200"/>
        <item x="758"/>
        <item x="927"/>
        <item x="924"/>
        <item x="460"/>
        <item x="557"/>
        <item x="630"/>
        <item x="970"/>
        <item x="239"/>
        <item x="798"/>
        <item x="1169"/>
        <item x="331"/>
        <item x="346"/>
        <item x="389"/>
        <item x="423"/>
        <item x="709"/>
        <item x="284"/>
        <item x="1077"/>
        <item x="257"/>
        <item x="636"/>
        <item x="1179"/>
        <item x="745"/>
        <item x="700"/>
        <item x="484"/>
        <item x="800"/>
        <item x="233"/>
        <item x="587"/>
        <item x="777"/>
        <item x="325"/>
        <item x="612"/>
        <item x="463"/>
        <item x="1216"/>
        <item x="478"/>
        <item x="1322"/>
        <item x="975"/>
        <item x="859"/>
        <item x="1202"/>
        <item x="605"/>
        <item x="1021"/>
        <item x="177"/>
        <item x="401"/>
        <item x="726"/>
        <item x="967"/>
        <item x="400"/>
        <item x="245"/>
        <item x="732"/>
        <item x="908"/>
        <item x="1285"/>
        <item x="818"/>
        <item x="962"/>
        <item x="339"/>
        <item x="674"/>
        <item x="824"/>
        <item x="379"/>
        <item x="256"/>
        <item x="395"/>
        <item x="512"/>
        <item x="737"/>
        <item x="1268"/>
        <item x="958"/>
        <item x="594"/>
        <item x="720"/>
        <item x="503"/>
        <item x="517"/>
        <item x="362"/>
        <item x="385"/>
        <item x="1309"/>
        <item x="341"/>
        <item x="623"/>
        <item x="1130"/>
        <item x="281"/>
        <item x="822"/>
        <item x="1119"/>
        <item x="1176"/>
        <item x="980"/>
        <item x="175"/>
        <item x="752"/>
        <item x="1091"/>
        <item x="410"/>
        <item x="888"/>
        <item x="1220"/>
        <item x="765"/>
        <item x="1036"/>
        <item x="1264"/>
        <item x="383"/>
        <item x="288"/>
        <item x="706"/>
        <item x="703"/>
        <item x="809"/>
        <item x="632"/>
        <item x="1338"/>
        <item x="252"/>
        <item x="773"/>
        <item x="742"/>
        <item x="1174"/>
        <item x="225"/>
        <item x="504"/>
        <item x="574"/>
        <item x="716"/>
        <item x="647"/>
        <item x="1030"/>
        <item x="810"/>
        <item x="1061"/>
        <item x="855"/>
        <item x="1161"/>
        <item x="254"/>
        <item x="922"/>
        <item x="1239"/>
        <item x="1053"/>
        <item x="287"/>
        <item x="1126"/>
        <item x="729"/>
        <item x="628"/>
        <item x="629"/>
        <item x="608"/>
        <item x="1155"/>
        <item x="418"/>
        <item x="935"/>
        <item x="521"/>
        <item x="866"/>
        <item x="261"/>
        <item x="736"/>
        <item x="417"/>
        <item x="865"/>
        <item x="525"/>
        <item x="1258"/>
        <item x="943"/>
        <item x="902"/>
        <item x="334"/>
        <item x="1249"/>
        <item x="235"/>
        <item x="323"/>
        <item x="583"/>
        <item x="536"/>
        <item x="1128"/>
        <item x="663"/>
        <item x="290"/>
        <item x="565"/>
        <item x="611"/>
        <item x="1149"/>
        <item x="98"/>
        <item x="796"/>
        <item x="221"/>
        <item x="160"/>
        <item x="821"/>
        <item x="626"/>
        <item x="176"/>
        <item x="820"/>
        <item x="766"/>
        <item x="682"/>
        <item x="704"/>
        <item x="295"/>
        <item x="715"/>
        <item x="1068"/>
        <item x="1127"/>
        <item x="966"/>
        <item x="384"/>
        <item x="656"/>
        <item x="440"/>
        <item x="618"/>
        <item x="1111"/>
        <item x="909"/>
        <item x="470"/>
        <item x="1193"/>
        <item x="959"/>
        <item x="357"/>
        <item x="722"/>
        <item x="942"/>
        <item x="662"/>
        <item x="1090"/>
        <item x="1107"/>
        <item x="321"/>
        <item x="769"/>
        <item x="1321"/>
        <item x="785"/>
        <item x="791"/>
        <item x="554"/>
        <item x="651"/>
        <item x="768"/>
        <item x="479"/>
        <item x="848"/>
        <item x="1104"/>
        <item x="420"/>
        <item x="364"/>
        <item x="485"/>
        <item x="701"/>
        <item x="899"/>
        <item x="606"/>
        <item x="356"/>
        <item x="293"/>
        <item x="1063"/>
        <item x="572"/>
        <item x="690"/>
        <item x="1096"/>
        <item x="388"/>
        <item x="402"/>
        <item x="246"/>
        <item x="617"/>
        <item x="610"/>
        <item x="482"/>
        <item x="827"/>
        <item x="431"/>
        <item x="560"/>
        <item x="345"/>
        <item x="250"/>
        <item x="166"/>
        <item x="1016"/>
        <item x="881"/>
        <item x="526"/>
        <item x="1332"/>
        <item x="757"/>
        <item x="687"/>
        <item x="999"/>
        <item x="1267"/>
        <item x="1056"/>
        <item x="641"/>
        <item x="1027"/>
        <item x="1288"/>
        <item x="1037"/>
        <item x="717"/>
        <item x="654"/>
        <item x="670"/>
        <item x="1326"/>
        <item x="903"/>
        <item x="712"/>
        <item x="1147"/>
        <item x="1124"/>
        <item x="657"/>
        <item x="649"/>
        <item x="442"/>
        <item x="488"/>
        <item x="921"/>
        <item x="1248"/>
        <item x="963"/>
        <item x="1270"/>
        <item x="1106"/>
        <item x="1180"/>
        <item x="896"/>
        <item x="1047"/>
        <item x="1198"/>
        <item x="1281"/>
        <item x="1112"/>
        <item x="1330"/>
        <item x="1234"/>
        <item x="774"/>
        <item x="387"/>
        <item x="1222"/>
        <item x="1105"/>
        <item x="643"/>
        <item x="1280"/>
        <item x="1277"/>
        <item x="1279"/>
        <item x="1094"/>
        <item x="1079"/>
        <item x="409"/>
        <item x="1024"/>
        <item x="1025"/>
        <item x="1113"/>
        <item x="1089"/>
        <item x="1217"/>
        <item x="883"/>
        <item x="857"/>
        <item x="645"/>
        <item x="863"/>
        <item x="895"/>
        <item x="1260"/>
        <item x="847"/>
        <item x="1172"/>
        <item x="1298"/>
        <item x="1158"/>
        <item x="429"/>
        <item x="1313"/>
        <item x="455"/>
        <item x="471"/>
        <item x="1214"/>
        <item x="343"/>
        <item x="805"/>
        <item x="390"/>
        <item x="551"/>
        <item x="507"/>
        <item x="705"/>
        <item x="1261"/>
        <item x="1131"/>
        <item x="497"/>
        <item x="1342"/>
        <item x="352"/>
        <item x="264"/>
        <item x="1150"/>
        <item x="544"/>
        <item x="627"/>
        <item x="880"/>
        <item x="804"/>
        <item x="858"/>
        <item x="754"/>
        <item x="1225"/>
        <item x="1152"/>
        <item x="856"/>
        <item x="179"/>
        <item x="1145"/>
        <item x="1269"/>
        <item x="1235"/>
        <item x="1177"/>
        <item x="1233"/>
        <item x="993"/>
        <item x="901"/>
        <item x="843"/>
        <item x="1312"/>
        <item x="1129"/>
        <item x="894"/>
        <item x="1064"/>
        <item x="1250"/>
        <item x="1215"/>
        <item x="1046"/>
        <item x="877"/>
        <item x="1005"/>
        <item x="1316"/>
        <item x="491"/>
        <item x="872"/>
        <item x="1071"/>
        <item x="905"/>
        <item x="882"/>
        <item x="972"/>
        <item x="1271"/>
        <item x="965"/>
        <item x="1299"/>
        <item x="815"/>
        <item x="939"/>
        <item x="759"/>
        <item x="500"/>
        <item x="750"/>
        <item x="375"/>
        <item x="1301"/>
        <item x="1341"/>
        <item x="1224"/>
        <item x="790"/>
        <item x="915"/>
        <item x="991"/>
        <item x="1136"/>
        <item x="1245"/>
        <item x="1325"/>
        <item x="1171"/>
        <item x="1184"/>
        <item x="1207"/>
        <item x="1232"/>
        <item x="1323"/>
        <item x="1262"/>
        <item x="1017"/>
        <item x="1212"/>
        <item x="1302"/>
        <item x="1287"/>
        <item x="1259"/>
        <item x="1263"/>
        <item x="1164"/>
        <item x="1186"/>
        <item x="1154"/>
        <item x="1253"/>
        <item x="1335"/>
        <item x="1144"/>
        <item x="973"/>
        <item x="940"/>
        <item x="1283"/>
        <item x="1013"/>
        <item x="285"/>
        <item x="502"/>
        <item x="1334"/>
        <item x="1228"/>
        <item x="1057"/>
        <item x="1183"/>
        <item x="407"/>
        <item x="919"/>
        <item x="1240"/>
        <item x="945"/>
        <item x="1266"/>
        <item x="1122"/>
        <item x="1019"/>
        <item x="1292"/>
        <item x="1095"/>
        <item x="1137"/>
        <item x="1297"/>
        <item x="1067"/>
        <item x="996"/>
        <item x="929"/>
        <item x="1293"/>
        <item x="1242"/>
        <item x="1108"/>
        <item x="1211"/>
        <item x="1159"/>
        <item x="1010"/>
        <item x="592"/>
        <item x="1199"/>
        <item x="1117"/>
        <item x="849"/>
        <item x="1246"/>
        <item x="860"/>
        <item x="1022"/>
        <item x="1141"/>
        <item x="1167"/>
        <item x="936"/>
        <item x="1272"/>
        <item x="1206"/>
        <item x="1284"/>
        <item x="513"/>
        <item x="1116"/>
        <item x="1123"/>
        <item x="1257"/>
        <item x="1029"/>
        <item x="1204"/>
        <item x="1083"/>
        <item x="989"/>
        <item x="1282"/>
        <item x="1210"/>
        <item x="995"/>
        <item x="1336"/>
        <item x="1205"/>
        <item x="893"/>
        <item x="1088"/>
        <item x="1192"/>
        <item x="1200"/>
        <item x="1051"/>
        <item x="1160"/>
        <item x="1132"/>
        <item x="988"/>
        <item x="983"/>
        <item x="1265"/>
        <item x="1170"/>
        <item x="1178"/>
        <item x="1289"/>
        <item x="1191"/>
        <item x="1120"/>
        <item x="1087"/>
        <item x="1339"/>
        <item x="1008"/>
        <item x="1101"/>
        <item x="884"/>
        <item x="1306"/>
        <item x="1290"/>
        <item x="1058"/>
        <item x="1238"/>
        <item x="1118"/>
        <item x="1254"/>
        <item x="946"/>
        <item x="1197"/>
        <item x="1188"/>
        <item x="1300"/>
        <item x="947"/>
        <item x="1052"/>
        <item x="851"/>
        <item x="1069"/>
        <item x="969"/>
        <item x="1208"/>
        <item x="1329"/>
        <item x="850"/>
        <item x="1125"/>
        <item x="1213"/>
        <item x="1035"/>
        <item x="1275"/>
        <item x="950"/>
        <item x="879"/>
        <item x="887"/>
        <item x="1173"/>
        <item x="1042"/>
        <item x="1196"/>
        <item x="1221"/>
        <item x="934"/>
        <item x="1304"/>
        <item x="1000"/>
        <item x="904"/>
        <item x="1114"/>
        <item x="1308"/>
        <item x="1143"/>
        <item x="1166"/>
        <item x="1333"/>
        <item x="1315"/>
        <item x="1026"/>
        <item x="925"/>
        <item x="1247"/>
        <item x="1230"/>
        <item x="1294"/>
        <item x="1194"/>
        <item x="1314"/>
        <item x="951"/>
        <item x="1236"/>
        <item t="default"/>
      </items>
    </pivotField>
    <pivotField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 showAll="0"/>
    <pivotField showAll="0"/>
    <pivotField showAll="0"/>
    <pivotField numFmtId="1" showAll="0"/>
    <pivotField numFmtId="3" showAll="0"/>
    <pivotField numFmtId="1" showAll="0"/>
    <pivotField numFmtId="1" showAll="0"/>
    <pivotField showAll="0"/>
  </pivotFields>
  <rowItems count="1">
    <i/>
  </rowItems>
  <colItems count="1">
    <i/>
  </colItems>
  <dataFields count="1">
    <dataField name="Average of DailyRate" fld="5" subtotal="average" baseField="0" baseItem="0"/>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E0C1B5D9-2190-49C5-9350-CF7D619E01B5}" name="percentagw hike and raitng"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51:B56" firstHeaderRow="1" firstDataRow="1" firstDataCol="1"/>
  <pivotFields count="45">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items count="6">
        <item x="0"/>
        <item x="1"/>
        <item x="2"/>
        <item x="3"/>
        <item x="4"/>
        <item t="default"/>
      </items>
    </pivotField>
    <pivotField showAll="0">
      <items count="10">
        <item x="6"/>
        <item x="3"/>
        <item x="0"/>
        <item x="8"/>
        <item x="4"/>
        <item x="7"/>
        <item x="2"/>
        <item x="5"/>
        <item x="1"/>
        <item t="default"/>
      </items>
    </pivotField>
    <pivotField showAll="0"/>
    <pivotField showAll="0"/>
    <pivotField showAll="0">
      <items count="1344">
        <item x="19"/>
        <item x="3"/>
        <item x="220"/>
        <item x="365"/>
        <item x="308"/>
        <item x="11"/>
        <item x="112"/>
        <item x="428"/>
        <item x="1"/>
        <item x="62"/>
        <item x="28"/>
        <item x="408"/>
        <item x="354"/>
        <item x="637"/>
        <item x="406"/>
        <item x="476"/>
        <item x="35"/>
        <item x="0"/>
        <item x="9"/>
        <item x="7"/>
        <item x="92"/>
        <item x="238"/>
        <item x="6"/>
        <item x="61"/>
        <item x="5"/>
        <item x="8"/>
        <item x="806"/>
        <item x="180"/>
        <item x="69"/>
        <item x="15"/>
        <item x="2"/>
        <item x="4"/>
        <item x="616"/>
        <item x="933"/>
        <item x="142"/>
        <item x="541"/>
        <item x="1050"/>
        <item x="730"/>
        <item x="615"/>
        <item x="917"/>
        <item x="644"/>
        <item x="161"/>
        <item x="205"/>
        <item x="585"/>
        <item x="88"/>
        <item x="141"/>
        <item x="20"/>
        <item x="173"/>
        <item x="253"/>
        <item x="149"/>
        <item x="307"/>
        <item x="355"/>
        <item x="1317"/>
        <item x="36"/>
        <item x="64"/>
        <item x="666"/>
        <item x="1218"/>
        <item x="232"/>
        <item x="336"/>
        <item x="844"/>
        <item x="693"/>
        <item x="1012"/>
        <item x="747"/>
        <item x="979"/>
        <item x="103"/>
        <item x="333"/>
        <item x="192"/>
        <item x="1148"/>
        <item x="954"/>
        <item x="301"/>
        <item x="760"/>
        <item x="259"/>
        <item x="13"/>
        <item x="78"/>
        <item x="342"/>
        <item x="837"/>
        <item x="358"/>
        <item x="707"/>
        <item x="247"/>
        <item x="94"/>
        <item x="152"/>
        <item x="694"/>
        <item x="230"/>
        <item x="276"/>
        <item x="923"/>
        <item x="283"/>
        <item x="30"/>
        <item x="447"/>
        <item x="1084"/>
        <item x="361"/>
        <item x="118"/>
        <item x="620"/>
        <item x="263"/>
        <item x="313"/>
        <item x="223"/>
        <item x="85"/>
        <item x="889"/>
        <item x="215"/>
        <item x="386"/>
        <item x="573"/>
        <item x="201"/>
        <item x="552"/>
        <item x="846"/>
        <item x="186"/>
        <item x="937"/>
        <item x="45"/>
        <item x="653"/>
        <item x="1156"/>
        <item x="1340"/>
        <item x="487"/>
        <item x="1081"/>
        <item x="63"/>
        <item x="1078"/>
        <item x="66"/>
        <item x="510"/>
        <item x="164"/>
        <item x="330"/>
        <item x="797"/>
        <item x="961"/>
        <item x="1048"/>
        <item x="71"/>
        <item x="89"/>
        <item x="270"/>
        <item x="403"/>
        <item x="151"/>
        <item x="1255"/>
        <item x="607"/>
        <item x="595"/>
        <item x="553"/>
        <item x="519"/>
        <item x="459"/>
        <item x="181"/>
        <item x="272"/>
        <item x="397"/>
        <item x="56"/>
        <item x="23"/>
        <item x="10"/>
        <item x="761"/>
        <item x="44"/>
        <item x="394"/>
        <item x="462"/>
        <item x="302"/>
        <item x="1320"/>
        <item x="132"/>
        <item x="159"/>
        <item x="516"/>
        <item x="916"/>
        <item x="1065"/>
        <item x="558"/>
        <item x="393"/>
        <item x="292"/>
        <item x="137"/>
        <item x="248"/>
        <item x="122"/>
        <item x="451"/>
        <item x="994"/>
        <item x="126"/>
        <item x="655"/>
        <item x="144"/>
        <item x="197"/>
        <item x="40"/>
        <item x="912"/>
        <item x="255"/>
        <item x="191"/>
        <item x="53"/>
        <item x="76"/>
        <item x="277"/>
        <item x="793"/>
        <item x="240"/>
        <item x="109"/>
        <item x="344"/>
        <item x="614"/>
        <item x="664"/>
        <item x="483"/>
        <item x="495"/>
        <item x="1031"/>
        <item x="1033"/>
        <item x="306"/>
        <item x="830"/>
        <item x="665"/>
        <item x="50"/>
        <item x="1014"/>
        <item x="1229"/>
        <item x="832"/>
        <item x="54"/>
        <item x="329"/>
        <item x="167"/>
        <item x="1331"/>
        <item x="489"/>
        <item x="59"/>
        <item x="369"/>
        <item x="640"/>
        <item x="278"/>
        <item x="228"/>
        <item x="187"/>
        <item x="711"/>
        <item x="43"/>
        <item x="275"/>
        <item x="188"/>
        <item x="185"/>
        <item x="702"/>
        <item x="155"/>
        <item x="265"/>
        <item x="14"/>
        <item x="570"/>
        <item x="642"/>
        <item x="237"/>
        <item x="12"/>
        <item x="162"/>
        <item x="150"/>
        <item x="746"/>
        <item x="639"/>
        <item x="976"/>
        <item x="563"/>
        <item x="195"/>
        <item x="579"/>
        <item x="1185"/>
        <item x="835"/>
        <item x="971"/>
        <item x="224"/>
        <item x="22"/>
        <item x="31"/>
        <item x="317"/>
        <item x="807"/>
        <item x="494"/>
        <item x="37"/>
        <item x="319"/>
        <item x="269"/>
        <item x="725"/>
        <item x="1009"/>
        <item x="68"/>
        <item x="1074"/>
        <item x="1165"/>
        <item x="324"/>
        <item x="134"/>
        <item x="680"/>
        <item x="543"/>
        <item x="1307"/>
        <item x="1337"/>
        <item x="25"/>
        <item x="39"/>
        <item x="1190"/>
        <item x="817"/>
        <item x="506"/>
        <item x="668"/>
        <item x="564"/>
        <item x="34"/>
        <item x="81"/>
        <item x="382"/>
        <item x="974"/>
        <item x="273"/>
        <item x="227"/>
        <item x="677"/>
        <item x="243"/>
        <item x="496"/>
        <item x="208"/>
        <item x="32"/>
        <item x="480"/>
        <item x="268"/>
        <item x="1226"/>
        <item x="77"/>
        <item x="27"/>
        <item x="130"/>
        <item x="590"/>
        <item x="465"/>
        <item x="493"/>
        <item x="982"/>
        <item x="299"/>
        <item x="1001"/>
        <item x="559"/>
        <item x="47"/>
        <item x="73"/>
        <item x="948"/>
        <item x="524"/>
        <item x="771"/>
        <item x="26"/>
        <item x="404"/>
        <item x="378"/>
        <item x="399"/>
        <item x="755"/>
        <item x="446"/>
        <item x="461"/>
        <item x="511"/>
        <item x="274"/>
        <item x="305"/>
        <item x="932"/>
        <item x="741"/>
        <item x="182"/>
        <item x="52"/>
        <item x="1045"/>
        <item x="58"/>
        <item x="819"/>
        <item x="464"/>
        <item x="691"/>
        <item x="18"/>
        <item x="486"/>
        <item x="1231"/>
        <item x="823"/>
        <item x="499"/>
        <item x="51"/>
        <item x="244"/>
        <item x="839"/>
        <item x="622"/>
        <item x="359"/>
        <item x="202"/>
        <item x="156"/>
        <item x="42"/>
        <item x="146"/>
        <item x="79"/>
        <item x="97"/>
        <item x="1286"/>
        <item x="814"/>
        <item x="57"/>
        <item x="236"/>
        <item x="367"/>
        <item x="17"/>
        <item x="600"/>
        <item x="601"/>
        <item x="154"/>
        <item x="41"/>
        <item x="1003"/>
        <item x="123"/>
        <item x="1251"/>
        <item x="421"/>
        <item x="545"/>
        <item x="157"/>
        <item x="596"/>
        <item x="21"/>
        <item x="298"/>
        <item x="1133"/>
        <item x="684"/>
        <item x="575"/>
        <item x="335"/>
        <item x="840"/>
        <item x="16"/>
        <item x="588"/>
        <item x="748"/>
        <item x="24"/>
        <item x="763"/>
        <item x="441"/>
        <item x="172"/>
        <item x="537"/>
        <item x="811"/>
        <item x="163"/>
        <item x="425"/>
        <item x="430"/>
        <item x="432"/>
        <item x="868"/>
        <item x="322"/>
        <item x="129"/>
        <item x="38"/>
        <item x="282"/>
        <item x="938"/>
        <item x="538"/>
        <item x="1244"/>
        <item x="1040"/>
        <item x="82"/>
        <item x="87"/>
        <item x="291"/>
        <item x="1060"/>
        <item x="229"/>
        <item x="226"/>
        <item x="75"/>
        <item x="320"/>
        <item x="696"/>
        <item x="1182"/>
        <item x="1237"/>
        <item x="1201"/>
        <item x="115"/>
        <item x="29"/>
        <item x="568"/>
        <item x="279"/>
        <item x="589"/>
        <item x="67"/>
        <item x="433"/>
        <item x="831"/>
        <item x="210"/>
        <item x="474"/>
        <item x="886"/>
        <item x="286"/>
        <item x="1327"/>
        <item x="505"/>
        <item x="55"/>
        <item x="952"/>
        <item x="926"/>
        <item x="689"/>
        <item x="667"/>
        <item x="501"/>
        <item x="686"/>
        <item x="1054"/>
        <item x="1121"/>
        <item x="106"/>
        <item x="477"/>
        <item x="206"/>
        <item x="196"/>
        <item x="33"/>
        <item x="892"/>
        <item x="514"/>
        <item x="212"/>
        <item x="158"/>
        <item x="415"/>
        <item x="376"/>
        <item x="1252"/>
        <item x="209"/>
        <item x="348"/>
        <item x="781"/>
        <item x="60"/>
        <item x="658"/>
        <item x="194"/>
        <item x="1305"/>
        <item x="1032"/>
        <item x="198"/>
        <item x="910"/>
        <item x="753"/>
        <item x="148"/>
        <item x="349"/>
        <item x="1175"/>
        <item x="242"/>
        <item x="84"/>
        <item x="522"/>
        <item x="900"/>
        <item x="562"/>
        <item x="780"/>
        <item x="1082"/>
        <item x="864"/>
        <item x="222"/>
        <item x="113"/>
        <item x="997"/>
        <item x="635"/>
        <item x="698"/>
        <item x="1195"/>
        <item x="110"/>
        <item x="718"/>
        <item x="1073"/>
        <item x="834"/>
        <item x="1043"/>
        <item x="411"/>
        <item x="444"/>
        <item x="571"/>
        <item x="648"/>
        <item x="366"/>
        <item x="852"/>
        <item x="90"/>
        <item x="340"/>
        <item x="1276"/>
        <item x="312"/>
        <item x="303"/>
        <item x="555"/>
        <item x="171"/>
        <item x="338"/>
        <item x="528"/>
        <item x="231"/>
        <item x="1203"/>
        <item x="739"/>
        <item x="46"/>
        <item x="874"/>
        <item x="147"/>
        <item x="93"/>
        <item x="650"/>
        <item x="434"/>
        <item x="756"/>
        <item x="373"/>
        <item x="443"/>
        <item x="784"/>
        <item x="792"/>
        <item x="143"/>
        <item x="1004"/>
        <item x="914"/>
        <item x="119"/>
        <item x="424"/>
        <item x="260"/>
        <item x="599"/>
        <item x="65"/>
        <item x="100"/>
        <item x="602"/>
        <item x="70"/>
        <item x="619"/>
        <item x="311"/>
        <item x="808"/>
        <item x="102"/>
        <item x="576"/>
        <item x="1303"/>
        <item x="509"/>
        <item x="1153"/>
        <item x="193"/>
        <item x="920"/>
        <item x="787"/>
        <item x="469"/>
        <item x="1028"/>
        <item x="412"/>
        <item x="473"/>
        <item x="981"/>
        <item x="956"/>
        <item x="203"/>
        <item x="776"/>
        <item x="878"/>
        <item x="347"/>
        <item x="873"/>
        <item x="398"/>
        <item x="315"/>
        <item x="121"/>
        <item x="86"/>
        <item x="1140"/>
        <item x="49"/>
        <item x="297"/>
        <item x="786"/>
        <item x="249"/>
        <item x="107"/>
        <item x="422"/>
        <item x="828"/>
        <item x="438"/>
        <item x="788"/>
        <item x="207"/>
        <item x="183"/>
        <item x="631"/>
        <item x="391"/>
        <item x="1157"/>
        <item x="897"/>
        <item x="659"/>
        <item x="108"/>
        <item x="1311"/>
        <item x="1243"/>
        <item x="74"/>
        <item x="266"/>
        <item x="990"/>
        <item x="789"/>
        <item x="782"/>
        <item x="1076"/>
        <item x="138"/>
        <item x="165"/>
        <item x="520"/>
        <item x="131"/>
        <item x="621"/>
        <item x="795"/>
        <item x="251"/>
        <item x="530"/>
        <item x="652"/>
        <item x="547"/>
        <item x="907"/>
        <item x="1007"/>
        <item x="271"/>
        <item x="178"/>
        <item x="374"/>
        <item x="135"/>
        <item x="527"/>
        <item x="731"/>
        <item x="83"/>
        <item x="569"/>
        <item x="216"/>
        <item x="1092"/>
        <item x="964"/>
        <item x="116"/>
        <item x="91"/>
        <item x="457"/>
        <item x="613"/>
        <item x="145"/>
        <item x="906"/>
        <item x="370"/>
        <item x="625"/>
        <item x="985"/>
        <item x="841"/>
        <item x="581"/>
        <item x="1080"/>
        <item x="928"/>
        <item x="764"/>
        <item x="1256"/>
        <item x="445"/>
        <item x="1086"/>
        <item x="168"/>
        <item x="697"/>
        <item x="101"/>
        <item x="582"/>
        <item x="734"/>
        <item x="550"/>
        <item x="1187"/>
        <item x="518"/>
        <item x="1018"/>
        <item x="978"/>
        <item x="861"/>
        <item x="1138"/>
        <item x="580"/>
        <item x="523"/>
        <item x="1049"/>
        <item x="853"/>
        <item x="258"/>
        <item x="977"/>
        <item x="214"/>
        <item x="372"/>
        <item x="546"/>
        <item x="80"/>
        <item x="672"/>
        <item x="1142"/>
        <item x="593"/>
        <item x="646"/>
        <item x="661"/>
        <item x="1115"/>
        <item x="95"/>
        <item x="184"/>
        <item x="351"/>
        <item x="721"/>
        <item x="174"/>
        <item x="481"/>
        <item x="262"/>
        <item x="911"/>
        <item x="728"/>
        <item x="439"/>
        <item x="710"/>
        <item x="770"/>
        <item x="498"/>
        <item x="153"/>
        <item x="350"/>
        <item x="452"/>
        <item x="633"/>
        <item x="949"/>
        <item x="294"/>
        <item x="234"/>
        <item x="1209"/>
        <item x="829"/>
        <item x="328"/>
        <item x="1011"/>
        <item x="125"/>
        <item x="591"/>
        <item x="1023"/>
        <item x="953"/>
        <item x="1055"/>
        <item x="838"/>
        <item x="199"/>
        <item x="48"/>
        <item x="775"/>
        <item x="217"/>
        <item x="310"/>
        <item x="678"/>
        <item x="1181"/>
        <item x="1075"/>
        <item x="548"/>
        <item x="1110"/>
        <item x="380"/>
        <item x="714"/>
        <item x="998"/>
        <item x="1100"/>
        <item x="104"/>
        <item x="826"/>
        <item x="634"/>
        <item x="1274"/>
        <item x="885"/>
        <item x="241"/>
        <item x="542"/>
        <item x="468"/>
        <item x="99"/>
        <item x="1324"/>
        <item x="120"/>
        <item x="219"/>
        <item x="673"/>
        <item x="218"/>
        <item x="692"/>
        <item x="111"/>
        <item x="1135"/>
        <item x="1310"/>
        <item x="360"/>
        <item x="140"/>
        <item x="1146"/>
        <item x="466"/>
        <item x="72"/>
        <item x="426"/>
        <item x="1066"/>
        <item x="437"/>
        <item x="1103"/>
        <item x="1062"/>
        <item x="869"/>
        <item x="450"/>
        <item x="280"/>
        <item x="597"/>
        <item x="1139"/>
        <item x="1134"/>
        <item x="189"/>
        <item x="713"/>
        <item x="1006"/>
        <item x="638"/>
        <item x="898"/>
        <item x="681"/>
        <item x="566"/>
        <item x="314"/>
        <item x="1168"/>
        <item x="743"/>
        <item x="535"/>
        <item x="876"/>
        <item x="1097"/>
        <item x="992"/>
        <item x="1295"/>
        <item x="751"/>
        <item x="458"/>
        <item x="679"/>
        <item x="117"/>
        <item x="531"/>
        <item x="669"/>
        <item x="316"/>
        <item x="1072"/>
        <item x="449"/>
        <item x="986"/>
        <item x="685"/>
        <item x="416"/>
        <item x="801"/>
        <item x="213"/>
        <item x="1015"/>
        <item x="1109"/>
        <item x="968"/>
        <item x="363"/>
        <item x="870"/>
        <item x="128"/>
        <item x="353"/>
        <item x="337"/>
        <item x="456"/>
        <item x="842"/>
        <item x="508"/>
        <item x="136"/>
        <item x="794"/>
        <item x="413"/>
        <item x="561"/>
        <item x="578"/>
        <item x="604"/>
        <item x="733"/>
        <item x="660"/>
        <item x="534"/>
        <item x="309"/>
        <item x="490"/>
        <item x="867"/>
        <item x="1318"/>
        <item x="1151"/>
        <item x="1189"/>
        <item x="454"/>
        <item x="1099"/>
        <item x="836"/>
        <item x="744"/>
        <item x="719"/>
        <item x="1291"/>
        <item x="586"/>
        <item x="598"/>
        <item x="671"/>
        <item x="1219"/>
        <item x="1039"/>
        <item x="392"/>
        <item x="957"/>
        <item x="419"/>
        <item x="475"/>
        <item x="139"/>
        <item x="918"/>
        <item x="414"/>
        <item x="1227"/>
        <item x="448"/>
        <item x="1278"/>
        <item x="1162"/>
        <item x="539"/>
        <item x="515"/>
        <item x="533"/>
        <item x="740"/>
        <item x="1002"/>
        <item x="267"/>
        <item x="727"/>
        <item x="1241"/>
        <item x="377"/>
        <item x="1085"/>
        <item x="802"/>
        <item x="427"/>
        <item x="724"/>
        <item x="1328"/>
        <item x="211"/>
        <item x="816"/>
        <item x="738"/>
        <item x="699"/>
        <item x="1034"/>
        <item x="931"/>
        <item x="1020"/>
        <item x="683"/>
        <item x="577"/>
        <item x="891"/>
        <item x="778"/>
        <item x="875"/>
        <item x="1059"/>
        <item x="96"/>
        <item x="803"/>
        <item x="609"/>
        <item x="676"/>
        <item x="289"/>
        <item x="783"/>
        <item x="190"/>
        <item x="1093"/>
        <item x="1102"/>
        <item x="326"/>
        <item x="723"/>
        <item x="833"/>
        <item x="675"/>
        <item x="127"/>
        <item x="396"/>
        <item x="296"/>
        <item x="472"/>
        <item x="845"/>
        <item x="1098"/>
        <item x="695"/>
        <item x="368"/>
        <item x="624"/>
        <item x="1044"/>
        <item x="1273"/>
        <item x="556"/>
        <item x="540"/>
        <item x="762"/>
        <item x="812"/>
        <item x="1041"/>
        <item x="749"/>
        <item x="603"/>
        <item x="941"/>
        <item x="984"/>
        <item x="549"/>
        <item x="825"/>
        <item x="332"/>
        <item x="327"/>
        <item x="862"/>
        <item x="584"/>
        <item x="1223"/>
        <item x="735"/>
        <item x="204"/>
        <item x="492"/>
        <item x="955"/>
        <item x="435"/>
        <item x="371"/>
        <item x="405"/>
        <item x="105"/>
        <item x="708"/>
        <item x="467"/>
        <item x="170"/>
        <item x="436"/>
        <item x="944"/>
        <item x="114"/>
        <item x="987"/>
        <item x="799"/>
        <item x="133"/>
        <item x="567"/>
        <item x="813"/>
        <item x="300"/>
        <item x="1319"/>
        <item x="453"/>
        <item x="930"/>
        <item x="772"/>
        <item x="318"/>
        <item x="169"/>
        <item x="913"/>
        <item x="890"/>
        <item x="304"/>
        <item x="1296"/>
        <item x="529"/>
        <item x="854"/>
        <item x="532"/>
        <item x="124"/>
        <item x="381"/>
        <item x="960"/>
        <item x="1070"/>
        <item x="1163"/>
        <item x="767"/>
        <item x="1038"/>
        <item x="871"/>
        <item x="779"/>
        <item x="688"/>
        <item x="200"/>
        <item x="758"/>
        <item x="927"/>
        <item x="924"/>
        <item x="460"/>
        <item x="557"/>
        <item x="630"/>
        <item x="970"/>
        <item x="239"/>
        <item x="798"/>
        <item x="1169"/>
        <item x="331"/>
        <item x="346"/>
        <item x="389"/>
        <item x="423"/>
        <item x="709"/>
        <item x="284"/>
        <item x="1077"/>
        <item x="257"/>
        <item x="636"/>
        <item x="1179"/>
        <item x="745"/>
        <item x="700"/>
        <item x="484"/>
        <item x="800"/>
        <item x="233"/>
        <item x="587"/>
        <item x="777"/>
        <item x="325"/>
        <item x="612"/>
        <item x="463"/>
        <item x="1216"/>
        <item x="478"/>
        <item x="1322"/>
        <item x="975"/>
        <item x="859"/>
        <item x="1202"/>
        <item x="605"/>
        <item x="1021"/>
        <item x="177"/>
        <item x="401"/>
        <item x="726"/>
        <item x="967"/>
        <item x="400"/>
        <item x="245"/>
        <item x="732"/>
        <item x="908"/>
        <item x="1285"/>
        <item x="818"/>
        <item x="962"/>
        <item x="339"/>
        <item x="674"/>
        <item x="824"/>
        <item x="379"/>
        <item x="256"/>
        <item x="395"/>
        <item x="512"/>
        <item x="737"/>
        <item x="1268"/>
        <item x="958"/>
        <item x="594"/>
        <item x="720"/>
        <item x="503"/>
        <item x="517"/>
        <item x="362"/>
        <item x="385"/>
        <item x="1309"/>
        <item x="341"/>
        <item x="623"/>
        <item x="1130"/>
        <item x="281"/>
        <item x="822"/>
        <item x="1119"/>
        <item x="1176"/>
        <item x="980"/>
        <item x="175"/>
        <item x="752"/>
        <item x="1091"/>
        <item x="410"/>
        <item x="888"/>
        <item x="1220"/>
        <item x="765"/>
        <item x="1036"/>
        <item x="1264"/>
        <item x="383"/>
        <item x="288"/>
        <item x="706"/>
        <item x="703"/>
        <item x="809"/>
        <item x="632"/>
        <item x="1338"/>
        <item x="252"/>
        <item x="773"/>
        <item x="742"/>
        <item x="1174"/>
        <item x="225"/>
        <item x="504"/>
        <item x="574"/>
        <item x="716"/>
        <item x="647"/>
        <item x="1030"/>
        <item x="810"/>
        <item x="1061"/>
        <item x="855"/>
        <item x="1161"/>
        <item x="254"/>
        <item x="922"/>
        <item x="1239"/>
        <item x="1053"/>
        <item x="287"/>
        <item x="1126"/>
        <item x="729"/>
        <item x="628"/>
        <item x="629"/>
        <item x="608"/>
        <item x="1155"/>
        <item x="418"/>
        <item x="935"/>
        <item x="521"/>
        <item x="866"/>
        <item x="261"/>
        <item x="736"/>
        <item x="417"/>
        <item x="865"/>
        <item x="525"/>
        <item x="1258"/>
        <item x="943"/>
        <item x="902"/>
        <item x="334"/>
        <item x="1249"/>
        <item x="235"/>
        <item x="323"/>
        <item x="583"/>
        <item x="536"/>
        <item x="1128"/>
        <item x="663"/>
        <item x="290"/>
        <item x="565"/>
        <item x="611"/>
        <item x="1149"/>
        <item x="98"/>
        <item x="796"/>
        <item x="221"/>
        <item x="160"/>
        <item x="821"/>
        <item x="626"/>
        <item x="176"/>
        <item x="820"/>
        <item x="766"/>
        <item x="682"/>
        <item x="704"/>
        <item x="295"/>
        <item x="715"/>
        <item x="1068"/>
        <item x="1127"/>
        <item x="966"/>
        <item x="384"/>
        <item x="656"/>
        <item x="440"/>
        <item x="618"/>
        <item x="1111"/>
        <item x="909"/>
        <item x="470"/>
        <item x="1193"/>
        <item x="959"/>
        <item x="357"/>
        <item x="722"/>
        <item x="942"/>
        <item x="662"/>
        <item x="1090"/>
        <item x="1107"/>
        <item x="321"/>
        <item x="769"/>
        <item x="1321"/>
        <item x="785"/>
        <item x="791"/>
        <item x="554"/>
        <item x="651"/>
        <item x="768"/>
        <item x="479"/>
        <item x="848"/>
        <item x="1104"/>
        <item x="420"/>
        <item x="364"/>
        <item x="485"/>
        <item x="701"/>
        <item x="899"/>
        <item x="606"/>
        <item x="356"/>
        <item x="293"/>
        <item x="1063"/>
        <item x="572"/>
        <item x="690"/>
        <item x="1096"/>
        <item x="388"/>
        <item x="402"/>
        <item x="246"/>
        <item x="617"/>
        <item x="610"/>
        <item x="482"/>
        <item x="827"/>
        <item x="431"/>
        <item x="560"/>
        <item x="345"/>
        <item x="250"/>
        <item x="166"/>
        <item x="1016"/>
        <item x="881"/>
        <item x="526"/>
        <item x="1332"/>
        <item x="757"/>
        <item x="687"/>
        <item x="999"/>
        <item x="1267"/>
        <item x="1056"/>
        <item x="641"/>
        <item x="1027"/>
        <item x="1288"/>
        <item x="1037"/>
        <item x="717"/>
        <item x="654"/>
        <item x="670"/>
        <item x="1326"/>
        <item x="903"/>
        <item x="712"/>
        <item x="1147"/>
        <item x="1124"/>
        <item x="657"/>
        <item x="649"/>
        <item x="442"/>
        <item x="488"/>
        <item x="921"/>
        <item x="1248"/>
        <item x="963"/>
        <item x="1270"/>
        <item x="1106"/>
        <item x="1180"/>
        <item x="896"/>
        <item x="1047"/>
        <item x="1198"/>
        <item x="1281"/>
        <item x="1112"/>
        <item x="1330"/>
        <item x="1234"/>
        <item x="774"/>
        <item x="387"/>
        <item x="1222"/>
        <item x="1105"/>
        <item x="643"/>
        <item x="1280"/>
        <item x="1277"/>
        <item x="1279"/>
        <item x="1094"/>
        <item x="1079"/>
        <item x="409"/>
        <item x="1024"/>
        <item x="1025"/>
        <item x="1113"/>
        <item x="1089"/>
        <item x="1217"/>
        <item x="883"/>
        <item x="857"/>
        <item x="645"/>
        <item x="863"/>
        <item x="895"/>
        <item x="1260"/>
        <item x="847"/>
        <item x="1172"/>
        <item x="1298"/>
        <item x="1158"/>
        <item x="429"/>
        <item x="1313"/>
        <item x="455"/>
        <item x="471"/>
        <item x="1214"/>
        <item x="343"/>
        <item x="805"/>
        <item x="390"/>
        <item x="551"/>
        <item x="507"/>
        <item x="705"/>
        <item x="1261"/>
        <item x="1131"/>
        <item x="497"/>
        <item x="1342"/>
        <item x="352"/>
        <item x="264"/>
        <item x="1150"/>
        <item x="544"/>
        <item x="627"/>
        <item x="880"/>
        <item x="804"/>
        <item x="858"/>
        <item x="754"/>
        <item x="1225"/>
        <item x="1152"/>
        <item x="856"/>
        <item x="179"/>
        <item x="1145"/>
        <item x="1269"/>
        <item x="1235"/>
        <item x="1177"/>
        <item x="1233"/>
        <item x="993"/>
        <item x="901"/>
        <item x="843"/>
        <item x="1312"/>
        <item x="1129"/>
        <item x="894"/>
        <item x="1064"/>
        <item x="1250"/>
        <item x="1215"/>
        <item x="1046"/>
        <item x="877"/>
        <item x="1005"/>
        <item x="1316"/>
        <item x="491"/>
        <item x="872"/>
        <item x="1071"/>
        <item x="905"/>
        <item x="882"/>
        <item x="972"/>
        <item x="1271"/>
        <item x="965"/>
        <item x="1299"/>
        <item x="815"/>
        <item x="939"/>
        <item x="759"/>
        <item x="500"/>
        <item x="750"/>
        <item x="375"/>
        <item x="1301"/>
        <item x="1341"/>
        <item x="1224"/>
        <item x="790"/>
        <item x="915"/>
        <item x="991"/>
        <item x="1136"/>
        <item x="1245"/>
        <item x="1325"/>
        <item x="1171"/>
        <item x="1184"/>
        <item x="1207"/>
        <item x="1232"/>
        <item x="1323"/>
        <item x="1262"/>
        <item x="1017"/>
        <item x="1212"/>
        <item x="1302"/>
        <item x="1287"/>
        <item x="1259"/>
        <item x="1263"/>
        <item x="1164"/>
        <item x="1186"/>
        <item x="1154"/>
        <item x="1253"/>
        <item x="1335"/>
        <item x="1144"/>
        <item x="973"/>
        <item x="940"/>
        <item x="1283"/>
        <item x="1013"/>
        <item x="285"/>
        <item x="502"/>
        <item x="1334"/>
        <item x="1228"/>
        <item x="1057"/>
        <item x="1183"/>
        <item x="407"/>
        <item x="919"/>
        <item x="1240"/>
        <item x="945"/>
        <item x="1266"/>
        <item x="1122"/>
        <item x="1019"/>
        <item x="1292"/>
        <item x="1095"/>
        <item x="1137"/>
        <item x="1297"/>
        <item x="1067"/>
        <item x="996"/>
        <item x="929"/>
        <item x="1293"/>
        <item x="1242"/>
        <item x="1108"/>
        <item x="1211"/>
        <item x="1159"/>
        <item x="1010"/>
        <item x="592"/>
        <item x="1199"/>
        <item x="1117"/>
        <item x="849"/>
        <item x="1246"/>
        <item x="860"/>
        <item x="1022"/>
        <item x="1141"/>
        <item x="1167"/>
        <item x="936"/>
        <item x="1272"/>
        <item x="1206"/>
        <item x="1284"/>
        <item x="513"/>
        <item x="1116"/>
        <item x="1123"/>
        <item x="1257"/>
        <item x="1029"/>
        <item x="1204"/>
        <item x="1083"/>
        <item x="989"/>
        <item x="1282"/>
        <item x="1210"/>
        <item x="995"/>
        <item x="1336"/>
        <item x="1205"/>
        <item x="893"/>
        <item x="1088"/>
        <item x="1192"/>
        <item x="1200"/>
        <item x="1051"/>
        <item x="1160"/>
        <item x="1132"/>
        <item x="988"/>
        <item x="983"/>
        <item x="1265"/>
        <item x="1170"/>
        <item x="1178"/>
        <item x="1289"/>
        <item x="1191"/>
        <item x="1120"/>
        <item x="1087"/>
        <item x="1339"/>
        <item x="1008"/>
        <item x="1101"/>
        <item x="884"/>
        <item x="1306"/>
        <item x="1290"/>
        <item x="1058"/>
        <item x="1238"/>
        <item x="1118"/>
        <item x="1254"/>
        <item x="946"/>
        <item x="1197"/>
        <item x="1188"/>
        <item x="1300"/>
        <item x="947"/>
        <item x="1052"/>
        <item x="851"/>
        <item x="1069"/>
        <item x="969"/>
        <item x="1208"/>
        <item x="1329"/>
        <item x="850"/>
        <item x="1125"/>
        <item x="1213"/>
        <item x="1035"/>
        <item x="1275"/>
        <item x="950"/>
        <item x="879"/>
        <item x="887"/>
        <item x="1173"/>
        <item x="1042"/>
        <item x="1196"/>
        <item x="1221"/>
        <item x="934"/>
        <item x="1304"/>
        <item x="1000"/>
        <item x="904"/>
        <item x="1114"/>
        <item x="1308"/>
        <item x="1143"/>
        <item x="1166"/>
        <item x="1333"/>
        <item x="1315"/>
        <item x="1026"/>
        <item x="925"/>
        <item x="1247"/>
        <item x="1230"/>
        <item x="1294"/>
        <item x="1194"/>
        <item x="1314"/>
        <item x="951"/>
        <item x="1236"/>
        <item t="default"/>
      </items>
    </pivotField>
    <pivotField showAll="0">
      <items count="5">
        <item x="2"/>
        <item x="3"/>
        <item x="1"/>
        <item x="0"/>
        <item t="default"/>
      </items>
    </pivotField>
    <pivotField showAll="0"/>
    <pivotField showAll="0"/>
    <pivotField showAll="0"/>
    <pivotField showAll="0"/>
    <pivotField dataField="1" showAll="0"/>
    <pivotField axis="axisRow" showAll="0">
      <items count="6">
        <item x="0"/>
        <item x="3"/>
        <item x="1"/>
        <item x="2"/>
        <item x="4"/>
        <item t="default"/>
      </items>
    </pivotField>
    <pivotField showAll="0"/>
    <pivotField showAll="0"/>
    <pivotField showAll="0"/>
    <pivotField showAll="0"/>
    <pivotField showAll="0"/>
    <pivotField showAll="0"/>
    <pivotField showAll="0"/>
    <pivotField showAll="0"/>
    <pivotField numFmtId="164" showAll="0"/>
    <pivotField numFmtId="1" showAll="0"/>
    <pivotField showAll="0"/>
    <pivotField showAll="0"/>
    <pivotField numFmtId="1" showAll="0"/>
    <pivotField numFmtId="3" showAll="0"/>
    <pivotField numFmtId="1" showAll="0"/>
    <pivotField numFmtId="1" showAll="0"/>
    <pivotField showAll="0"/>
  </pivotFields>
  <rowFields count="1">
    <field x="27"/>
  </rowFields>
  <rowItems count="5">
    <i>
      <x/>
    </i>
    <i>
      <x v="1"/>
    </i>
    <i>
      <x v="2"/>
    </i>
    <i>
      <x v="3"/>
    </i>
    <i>
      <x v="4"/>
    </i>
  </rowItems>
  <colItems count="1">
    <i/>
  </colItems>
  <dataFields count="1">
    <dataField name="Sum of PercentSalaryHike" fld="26" baseField="0" baseItem="0"/>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B51530F0-450E-40DD-9F84-F1B357F9BCDF}" name="hourly rat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45">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pivotField showAll="0">
      <items count="6">
        <item x="0"/>
        <item x="1"/>
        <item x="2"/>
        <item x="3"/>
        <item x="4"/>
        <item t="default"/>
      </items>
    </pivotField>
    <pivotField showAll="0">
      <items count="10">
        <item x="6"/>
        <item x="3"/>
        <item x="0"/>
        <item x="8"/>
        <item x="4"/>
        <item x="7"/>
        <item x="2"/>
        <item x="5"/>
        <item x="1"/>
        <item t="default"/>
      </items>
    </pivotField>
    <pivotField showAll="0"/>
    <pivotField showAll="0"/>
    <pivotField showAll="0">
      <items count="1344">
        <item x="19"/>
        <item x="3"/>
        <item x="220"/>
        <item x="365"/>
        <item x="308"/>
        <item x="11"/>
        <item x="112"/>
        <item x="428"/>
        <item x="1"/>
        <item x="62"/>
        <item x="28"/>
        <item x="408"/>
        <item x="354"/>
        <item x="637"/>
        <item x="406"/>
        <item x="476"/>
        <item x="35"/>
        <item x="0"/>
        <item x="9"/>
        <item x="7"/>
        <item x="92"/>
        <item x="238"/>
        <item x="6"/>
        <item x="61"/>
        <item x="5"/>
        <item x="8"/>
        <item x="806"/>
        <item x="180"/>
        <item x="69"/>
        <item x="15"/>
        <item x="2"/>
        <item x="4"/>
        <item x="616"/>
        <item x="933"/>
        <item x="142"/>
        <item x="541"/>
        <item x="1050"/>
        <item x="730"/>
        <item x="615"/>
        <item x="917"/>
        <item x="644"/>
        <item x="161"/>
        <item x="205"/>
        <item x="585"/>
        <item x="88"/>
        <item x="141"/>
        <item x="20"/>
        <item x="173"/>
        <item x="253"/>
        <item x="149"/>
        <item x="307"/>
        <item x="355"/>
        <item x="1317"/>
        <item x="36"/>
        <item x="64"/>
        <item x="666"/>
        <item x="1218"/>
        <item x="232"/>
        <item x="336"/>
        <item x="844"/>
        <item x="693"/>
        <item x="1012"/>
        <item x="747"/>
        <item x="979"/>
        <item x="103"/>
        <item x="333"/>
        <item x="192"/>
        <item x="1148"/>
        <item x="954"/>
        <item x="301"/>
        <item x="760"/>
        <item x="259"/>
        <item x="13"/>
        <item x="78"/>
        <item x="342"/>
        <item x="837"/>
        <item x="358"/>
        <item x="707"/>
        <item x="247"/>
        <item x="94"/>
        <item x="152"/>
        <item x="694"/>
        <item x="230"/>
        <item x="276"/>
        <item x="923"/>
        <item x="283"/>
        <item x="30"/>
        <item x="447"/>
        <item x="1084"/>
        <item x="361"/>
        <item x="118"/>
        <item x="620"/>
        <item x="263"/>
        <item x="313"/>
        <item x="223"/>
        <item x="85"/>
        <item x="889"/>
        <item x="215"/>
        <item x="386"/>
        <item x="573"/>
        <item x="201"/>
        <item x="552"/>
        <item x="846"/>
        <item x="186"/>
        <item x="937"/>
        <item x="45"/>
        <item x="653"/>
        <item x="1156"/>
        <item x="1340"/>
        <item x="487"/>
        <item x="1081"/>
        <item x="63"/>
        <item x="1078"/>
        <item x="66"/>
        <item x="510"/>
        <item x="164"/>
        <item x="330"/>
        <item x="797"/>
        <item x="961"/>
        <item x="1048"/>
        <item x="71"/>
        <item x="89"/>
        <item x="270"/>
        <item x="403"/>
        <item x="151"/>
        <item x="1255"/>
        <item x="607"/>
        <item x="595"/>
        <item x="553"/>
        <item x="519"/>
        <item x="459"/>
        <item x="181"/>
        <item x="272"/>
        <item x="397"/>
        <item x="56"/>
        <item x="23"/>
        <item x="10"/>
        <item x="761"/>
        <item x="44"/>
        <item x="394"/>
        <item x="462"/>
        <item x="302"/>
        <item x="1320"/>
        <item x="132"/>
        <item x="159"/>
        <item x="516"/>
        <item x="916"/>
        <item x="1065"/>
        <item x="558"/>
        <item x="393"/>
        <item x="292"/>
        <item x="137"/>
        <item x="248"/>
        <item x="122"/>
        <item x="451"/>
        <item x="994"/>
        <item x="126"/>
        <item x="655"/>
        <item x="144"/>
        <item x="197"/>
        <item x="40"/>
        <item x="912"/>
        <item x="255"/>
        <item x="191"/>
        <item x="53"/>
        <item x="76"/>
        <item x="277"/>
        <item x="793"/>
        <item x="240"/>
        <item x="109"/>
        <item x="344"/>
        <item x="614"/>
        <item x="664"/>
        <item x="483"/>
        <item x="495"/>
        <item x="1031"/>
        <item x="1033"/>
        <item x="306"/>
        <item x="830"/>
        <item x="665"/>
        <item x="50"/>
        <item x="1014"/>
        <item x="1229"/>
        <item x="832"/>
        <item x="54"/>
        <item x="329"/>
        <item x="167"/>
        <item x="1331"/>
        <item x="489"/>
        <item x="59"/>
        <item x="369"/>
        <item x="640"/>
        <item x="278"/>
        <item x="228"/>
        <item x="187"/>
        <item x="711"/>
        <item x="43"/>
        <item x="275"/>
        <item x="188"/>
        <item x="185"/>
        <item x="702"/>
        <item x="155"/>
        <item x="265"/>
        <item x="14"/>
        <item x="570"/>
        <item x="642"/>
        <item x="237"/>
        <item x="12"/>
        <item x="162"/>
        <item x="150"/>
        <item x="746"/>
        <item x="639"/>
        <item x="976"/>
        <item x="563"/>
        <item x="195"/>
        <item x="579"/>
        <item x="1185"/>
        <item x="835"/>
        <item x="971"/>
        <item x="224"/>
        <item x="22"/>
        <item x="31"/>
        <item x="317"/>
        <item x="807"/>
        <item x="494"/>
        <item x="37"/>
        <item x="319"/>
        <item x="269"/>
        <item x="725"/>
        <item x="1009"/>
        <item x="68"/>
        <item x="1074"/>
        <item x="1165"/>
        <item x="324"/>
        <item x="134"/>
        <item x="680"/>
        <item x="543"/>
        <item x="1307"/>
        <item x="1337"/>
        <item x="25"/>
        <item x="39"/>
        <item x="1190"/>
        <item x="817"/>
        <item x="506"/>
        <item x="668"/>
        <item x="564"/>
        <item x="34"/>
        <item x="81"/>
        <item x="382"/>
        <item x="974"/>
        <item x="273"/>
        <item x="227"/>
        <item x="677"/>
        <item x="243"/>
        <item x="496"/>
        <item x="208"/>
        <item x="32"/>
        <item x="480"/>
        <item x="268"/>
        <item x="1226"/>
        <item x="77"/>
        <item x="27"/>
        <item x="130"/>
        <item x="590"/>
        <item x="465"/>
        <item x="493"/>
        <item x="982"/>
        <item x="299"/>
        <item x="1001"/>
        <item x="559"/>
        <item x="47"/>
        <item x="73"/>
        <item x="948"/>
        <item x="524"/>
        <item x="771"/>
        <item x="26"/>
        <item x="404"/>
        <item x="378"/>
        <item x="399"/>
        <item x="755"/>
        <item x="446"/>
        <item x="461"/>
        <item x="511"/>
        <item x="274"/>
        <item x="305"/>
        <item x="932"/>
        <item x="741"/>
        <item x="182"/>
        <item x="52"/>
        <item x="1045"/>
        <item x="58"/>
        <item x="819"/>
        <item x="464"/>
        <item x="691"/>
        <item x="18"/>
        <item x="486"/>
        <item x="1231"/>
        <item x="823"/>
        <item x="499"/>
        <item x="51"/>
        <item x="244"/>
        <item x="839"/>
        <item x="622"/>
        <item x="359"/>
        <item x="202"/>
        <item x="156"/>
        <item x="42"/>
        <item x="146"/>
        <item x="79"/>
        <item x="97"/>
        <item x="1286"/>
        <item x="814"/>
        <item x="57"/>
        <item x="236"/>
        <item x="367"/>
        <item x="17"/>
        <item x="600"/>
        <item x="601"/>
        <item x="154"/>
        <item x="41"/>
        <item x="1003"/>
        <item x="123"/>
        <item x="1251"/>
        <item x="421"/>
        <item x="545"/>
        <item x="157"/>
        <item x="596"/>
        <item x="21"/>
        <item x="298"/>
        <item x="1133"/>
        <item x="684"/>
        <item x="575"/>
        <item x="335"/>
        <item x="840"/>
        <item x="16"/>
        <item x="588"/>
        <item x="748"/>
        <item x="24"/>
        <item x="763"/>
        <item x="441"/>
        <item x="172"/>
        <item x="537"/>
        <item x="811"/>
        <item x="163"/>
        <item x="425"/>
        <item x="430"/>
        <item x="432"/>
        <item x="868"/>
        <item x="322"/>
        <item x="129"/>
        <item x="38"/>
        <item x="282"/>
        <item x="938"/>
        <item x="538"/>
        <item x="1244"/>
        <item x="1040"/>
        <item x="82"/>
        <item x="87"/>
        <item x="291"/>
        <item x="1060"/>
        <item x="229"/>
        <item x="226"/>
        <item x="75"/>
        <item x="320"/>
        <item x="696"/>
        <item x="1182"/>
        <item x="1237"/>
        <item x="1201"/>
        <item x="115"/>
        <item x="29"/>
        <item x="568"/>
        <item x="279"/>
        <item x="589"/>
        <item x="67"/>
        <item x="433"/>
        <item x="831"/>
        <item x="210"/>
        <item x="474"/>
        <item x="886"/>
        <item x="286"/>
        <item x="1327"/>
        <item x="505"/>
        <item x="55"/>
        <item x="952"/>
        <item x="926"/>
        <item x="689"/>
        <item x="667"/>
        <item x="501"/>
        <item x="686"/>
        <item x="1054"/>
        <item x="1121"/>
        <item x="106"/>
        <item x="477"/>
        <item x="206"/>
        <item x="196"/>
        <item x="33"/>
        <item x="892"/>
        <item x="514"/>
        <item x="212"/>
        <item x="158"/>
        <item x="415"/>
        <item x="376"/>
        <item x="1252"/>
        <item x="209"/>
        <item x="348"/>
        <item x="781"/>
        <item x="60"/>
        <item x="658"/>
        <item x="194"/>
        <item x="1305"/>
        <item x="1032"/>
        <item x="198"/>
        <item x="910"/>
        <item x="753"/>
        <item x="148"/>
        <item x="349"/>
        <item x="1175"/>
        <item x="242"/>
        <item x="84"/>
        <item x="522"/>
        <item x="900"/>
        <item x="562"/>
        <item x="780"/>
        <item x="1082"/>
        <item x="864"/>
        <item x="222"/>
        <item x="113"/>
        <item x="997"/>
        <item x="635"/>
        <item x="698"/>
        <item x="1195"/>
        <item x="110"/>
        <item x="718"/>
        <item x="1073"/>
        <item x="834"/>
        <item x="1043"/>
        <item x="411"/>
        <item x="444"/>
        <item x="571"/>
        <item x="648"/>
        <item x="366"/>
        <item x="852"/>
        <item x="90"/>
        <item x="340"/>
        <item x="1276"/>
        <item x="312"/>
        <item x="303"/>
        <item x="555"/>
        <item x="171"/>
        <item x="338"/>
        <item x="528"/>
        <item x="231"/>
        <item x="1203"/>
        <item x="739"/>
        <item x="46"/>
        <item x="874"/>
        <item x="147"/>
        <item x="93"/>
        <item x="650"/>
        <item x="434"/>
        <item x="756"/>
        <item x="373"/>
        <item x="443"/>
        <item x="784"/>
        <item x="792"/>
        <item x="143"/>
        <item x="1004"/>
        <item x="914"/>
        <item x="119"/>
        <item x="424"/>
        <item x="260"/>
        <item x="599"/>
        <item x="65"/>
        <item x="100"/>
        <item x="602"/>
        <item x="70"/>
        <item x="619"/>
        <item x="311"/>
        <item x="808"/>
        <item x="102"/>
        <item x="576"/>
        <item x="1303"/>
        <item x="509"/>
        <item x="1153"/>
        <item x="193"/>
        <item x="920"/>
        <item x="787"/>
        <item x="469"/>
        <item x="1028"/>
        <item x="412"/>
        <item x="473"/>
        <item x="981"/>
        <item x="956"/>
        <item x="203"/>
        <item x="776"/>
        <item x="878"/>
        <item x="347"/>
        <item x="873"/>
        <item x="398"/>
        <item x="315"/>
        <item x="121"/>
        <item x="86"/>
        <item x="1140"/>
        <item x="49"/>
        <item x="297"/>
        <item x="786"/>
        <item x="249"/>
        <item x="107"/>
        <item x="422"/>
        <item x="828"/>
        <item x="438"/>
        <item x="788"/>
        <item x="207"/>
        <item x="183"/>
        <item x="631"/>
        <item x="391"/>
        <item x="1157"/>
        <item x="897"/>
        <item x="659"/>
        <item x="108"/>
        <item x="1311"/>
        <item x="1243"/>
        <item x="74"/>
        <item x="266"/>
        <item x="990"/>
        <item x="789"/>
        <item x="782"/>
        <item x="1076"/>
        <item x="138"/>
        <item x="165"/>
        <item x="520"/>
        <item x="131"/>
        <item x="621"/>
        <item x="795"/>
        <item x="251"/>
        <item x="530"/>
        <item x="652"/>
        <item x="547"/>
        <item x="907"/>
        <item x="1007"/>
        <item x="271"/>
        <item x="178"/>
        <item x="374"/>
        <item x="135"/>
        <item x="527"/>
        <item x="731"/>
        <item x="83"/>
        <item x="569"/>
        <item x="216"/>
        <item x="1092"/>
        <item x="964"/>
        <item x="116"/>
        <item x="91"/>
        <item x="457"/>
        <item x="613"/>
        <item x="145"/>
        <item x="906"/>
        <item x="370"/>
        <item x="625"/>
        <item x="985"/>
        <item x="841"/>
        <item x="581"/>
        <item x="1080"/>
        <item x="928"/>
        <item x="764"/>
        <item x="1256"/>
        <item x="445"/>
        <item x="1086"/>
        <item x="168"/>
        <item x="697"/>
        <item x="101"/>
        <item x="582"/>
        <item x="734"/>
        <item x="550"/>
        <item x="1187"/>
        <item x="518"/>
        <item x="1018"/>
        <item x="978"/>
        <item x="861"/>
        <item x="1138"/>
        <item x="580"/>
        <item x="523"/>
        <item x="1049"/>
        <item x="853"/>
        <item x="258"/>
        <item x="977"/>
        <item x="214"/>
        <item x="372"/>
        <item x="546"/>
        <item x="80"/>
        <item x="672"/>
        <item x="1142"/>
        <item x="593"/>
        <item x="646"/>
        <item x="661"/>
        <item x="1115"/>
        <item x="95"/>
        <item x="184"/>
        <item x="351"/>
        <item x="721"/>
        <item x="174"/>
        <item x="481"/>
        <item x="262"/>
        <item x="911"/>
        <item x="728"/>
        <item x="439"/>
        <item x="710"/>
        <item x="770"/>
        <item x="498"/>
        <item x="153"/>
        <item x="350"/>
        <item x="452"/>
        <item x="633"/>
        <item x="949"/>
        <item x="294"/>
        <item x="234"/>
        <item x="1209"/>
        <item x="829"/>
        <item x="328"/>
        <item x="1011"/>
        <item x="125"/>
        <item x="591"/>
        <item x="1023"/>
        <item x="953"/>
        <item x="1055"/>
        <item x="838"/>
        <item x="199"/>
        <item x="48"/>
        <item x="775"/>
        <item x="217"/>
        <item x="310"/>
        <item x="678"/>
        <item x="1181"/>
        <item x="1075"/>
        <item x="548"/>
        <item x="1110"/>
        <item x="380"/>
        <item x="714"/>
        <item x="998"/>
        <item x="1100"/>
        <item x="104"/>
        <item x="826"/>
        <item x="634"/>
        <item x="1274"/>
        <item x="885"/>
        <item x="241"/>
        <item x="542"/>
        <item x="468"/>
        <item x="99"/>
        <item x="1324"/>
        <item x="120"/>
        <item x="219"/>
        <item x="673"/>
        <item x="218"/>
        <item x="692"/>
        <item x="111"/>
        <item x="1135"/>
        <item x="1310"/>
        <item x="360"/>
        <item x="140"/>
        <item x="1146"/>
        <item x="466"/>
        <item x="72"/>
        <item x="426"/>
        <item x="1066"/>
        <item x="437"/>
        <item x="1103"/>
        <item x="1062"/>
        <item x="869"/>
        <item x="450"/>
        <item x="280"/>
        <item x="597"/>
        <item x="1139"/>
        <item x="1134"/>
        <item x="189"/>
        <item x="713"/>
        <item x="1006"/>
        <item x="638"/>
        <item x="898"/>
        <item x="681"/>
        <item x="566"/>
        <item x="314"/>
        <item x="1168"/>
        <item x="743"/>
        <item x="535"/>
        <item x="876"/>
        <item x="1097"/>
        <item x="992"/>
        <item x="1295"/>
        <item x="751"/>
        <item x="458"/>
        <item x="679"/>
        <item x="117"/>
        <item x="531"/>
        <item x="669"/>
        <item x="316"/>
        <item x="1072"/>
        <item x="449"/>
        <item x="986"/>
        <item x="685"/>
        <item x="416"/>
        <item x="801"/>
        <item x="213"/>
        <item x="1015"/>
        <item x="1109"/>
        <item x="968"/>
        <item x="363"/>
        <item x="870"/>
        <item x="128"/>
        <item x="353"/>
        <item x="337"/>
        <item x="456"/>
        <item x="842"/>
        <item x="508"/>
        <item x="136"/>
        <item x="794"/>
        <item x="413"/>
        <item x="561"/>
        <item x="578"/>
        <item x="604"/>
        <item x="733"/>
        <item x="660"/>
        <item x="534"/>
        <item x="309"/>
        <item x="490"/>
        <item x="867"/>
        <item x="1318"/>
        <item x="1151"/>
        <item x="1189"/>
        <item x="454"/>
        <item x="1099"/>
        <item x="836"/>
        <item x="744"/>
        <item x="719"/>
        <item x="1291"/>
        <item x="586"/>
        <item x="598"/>
        <item x="671"/>
        <item x="1219"/>
        <item x="1039"/>
        <item x="392"/>
        <item x="957"/>
        <item x="419"/>
        <item x="475"/>
        <item x="139"/>
        <item x="918"/>
        <item x="414"/>
        <item x="1227"/>
        <item x="448"/>
        <item x="1278"/>
        <item x="1162"/>
        <item x="539"/>
        <item x="515"/>
        <item x="533"/>
        <item x="740"/>
        <item x="1002"/>
        <item x="267"/>
        <item x="727"/>
        <item x="1241"/>
        <item x="377"/>
        <item x="1085"/>
        <item x="802"/>
        <item x="427"/>
        <item x="724"/>
        <item x="1328"/>
        <item x="211"/>
        <item x="816"/>
        <item x="738"/>
        <item x="699"/>
        <item x="1034"/>
        <item x="931"/>
        <item x="1020"/>
        <item x="683"/>
        <item x="577"/>
        <item x="891"/>
        <item x="778"/>
        <item x="875"/>
        <item x="1059"/>
        <item x="96"/>
        <item x="803"/>
        <item x="609"/>
        <item x="676"/>
        <item x="289"/>
        <item x="783"/>
        <item x="190"/>
        <item x="1093"/>
        <item x="1102"/>
        <item x="326"/>
        <item x="723"/>
        <item x="833"/>
        <item x="675"/>
        <item x="127"/>
        <item x="396"/>
        <item x="296"/>
        <item x="472"/>
        <item x="845"/>
        <item x="1098"/>
        <item x="695"/>
        <item x="368"/>
        <item x="624"/>
        <item x="1044"/>
        <item x="1273"/>
        <item x="556"/>
        <item x="540"/>
        <item x="762"/>
        <item x="812"/>
        <item x="1041"/>
        <item x="749"/>
        <item x="603"/>
        <item x="941"/>
        <item x="984"/>
        <item x="549"/>
        <item x="825"/>
        <item x="332"/>
        <item x="327"/>
        <item x="862"/>
        <item x="584"/>
        <item x="1223"/>
        <item x="735"/>
        <item x="204"/>
        <item x="492"/>
        <item x="955"/>
        <item x="435"/>
        <item x="371"/>
        <item x="405"/>
        <item x="105"/>
        <item x="708"/>
        <item x="467"/>
        <item x="170"/>
        <item x="436"/>
        <item x="944"/>
        <item x="114"/>
        <item x="987"/>
        <item x="799"/>
        <item x="133"/>
        <item x="567"/>
        <item x="813"/>
        <item x="300"/>
        <item x="1319"/>
        <item x="453"/>
        <item x="930"/>
        <item x="772"/>
        <item x="318"/>
        <item x="169"/>
        <item x="913"/>
        <item x="890"/>
        <item x="304"/>
        <item x="1296"/>
        <item x="529"/>
        <item x="854"/>
        <item x="532"/>
        <item x="124"/>
        <item x="381"/>
        <item x="960"/>
        <item x="1070"/>
        <item x="1163"/>
        <item x="767"/>
        <item x="1038"/>
        <item x="871"/>
        <item x="779"/>
        <item x="688"/>
        <item x="200"/>
        <item x="758"/>
        <item x="927"/>
        <item x="924"/>
        <item x="460"/>
        <item x="557"/>
        <item x="630"/>
        <item x="970"/>
        <item x="239"/>
        <item x="798"/>
        <item x="1169"/>
        <item x="331"/>
        <item x="346"/>
        <item x="389"/>
        <item x="423"/>
        <item x="709"/>
        <item x="284"/>
        <item x="1077"/>
        <item x="257"/>
        <item x="636"/>
        <item x="1179"/>
        <item x="745"/>
        <item x="700"/>
        <item x="484"/>
        <item x="800"/>
        <item x="233"/>
        <item x="587"/>
        <item x="777"/>
        <item x="325"/>
        <item x="612"/>
        <item x="463"/>
        <item x="1216"/>
        <item x="478"/>
        <item x="1322"/>
        <item x="975"/>
        <item x="859"/>
        <item x="1202"/>
        <item x="605"/>
        <item x="1021"/>
        <item x="177"/>
        <item x="401"/>
        <item x="726"/>
        <item x="967"/>
        <item x="400"/>
        <item x="245"/>
        <item x="732"/>
        <item x="908"/>
        <item x="1285"/>
        <item x="818"/>
        <item x="962"/>
        <item x="339"/>
        <item x="674"/>
        <item x="824"/>
        <item x="379"/>
        <item x="256"/>
        <item x="395"/>
        <item x="512"/>
        <item x="737"/>
        <item x="1268"/>
        <item x="958"/>
        <item x="594"/>
        <item x="720"/>
        <item x="503"/>
        <item x="517"/>
        <item x="362"/>
        <item x="385"/>
        <item x="1309"/>
        <item x="341"/>
        <item x="623"/>
        <item x="1130"/>
        <item x="281"/>
        <item x="822"/>
        <item x="1119"/>
        <item x="1176"/>
        <item x="980"/>
        <item x="175"/>
        <item x="752"/>
        <item x="1091"/>
        <item x="410"/>
        <item x="888"/>
        <item x="1220"/>
        <item x="765"/>
        <item x="1036"/>
        <item x="1264"/>
        <item x="383"/>
        <item x="288"/>
        <item x="706"/>
        <item x="703"/>
        <item x="809"/>
        <item x="632"/>
        <item x="1338"/>
        <item x="252"/>
        <item x="773"/>
        <item x="742"/>
        <item x="1174"/>
        <item x="225"/>
        <item x="504"/>
        <item x="574"/>
        <item x="716"/>
        <item x="647"/>
        <item x="1030"/>
        <item x="810"/>
        <item x="1061"/>
        <item x="855"/>
        <item x="1161"/>
        <item x="254"/>
        <item x="922"/>
        <item x="1239"/>
        <item x="1053"/>
        <item x="287"/>
        <item x="1126"/>
        <item x="729"/>
        <item x="628"/>
        <item x="629"/>
        <item x="608"/>
        <item x="1155"/>
        <item x="418"/>
        <item x="935"/>
        <item x="521"/>
        <item x="866"/>
        <item x="261"/>
        <item x="736"/>
        <item x="417"/>
        <item x="865"/>
        <item x="525"/>
        <item x="1258"/>
        <item x="943"/>
        <item x="902"/>
        <item x="334"/>
        <item x="1249"/>
        <item x="235"/>
        <item x="323"/>
        <item x="583"/>
        <item x="536"/>
        <item x="1128"/>
        <item x="663"/>
        <item x="290"/>
        <item x="565"/>
        <item x="611"/>
        <item x="1149"/>
        <item x="98"/>
        <item x="796"/>
        <item x="221"/>
        <item x="160"/>
        <item x="821"/>
        <item x="626"/>
        <item x="176"/>
        <item x="820"/>
        <item x="766"/>
        <item x="682"/>
        <item x="704"/>
        <item x="295"/>
        <item x="715"/>
        <item x="1068"/>
        <item x="1127"/>
        <item x="966"/>
        <item x="384"/>
        <item x="656"/>
        <item x="440"/>
        <item x="618"/>
        <item x="1111"/>
        <item x="909"/>
        <item x="470"/>
        <item x="1193"/>
        <item x="959"/>
        <item x="357"/>
        <item x="722"/>
        <item x="942"/>
        <item x="662"/>
        <item x="1090"/>
        <item x="1107"/>
        <item x="321"/>
        <item x="769"/>
        <item x="1321"/>
        <item x="785"/>
        <item x="791"/>
        <item x="554"/>
        <item x="651"/>
        <item x="768"/>
        <item x="479"/>
        <item x="848"/>
        <item x="1104"/>
        <item x="420"/>
        <item x="364"/>
        <item x="485"/>
        <item x="701"/>
        <item x="899"/>
        <item x="606"/>
        <item x="356"/>
        <item x="293"/>
        <item x="1063"/>
        <item x="572"/>
        <item x="690"/>
        <item x="1096"/>
        <item x="388"/>
        <item x="402"/>
        <item x="246"/>
        <item x="617"/>
        <item x="610"/>
        <item x="482"/>
        <item x="827"/>
        <item x="431"/>
        <item x="560"/>
        <item x="345"/>
        <item x="250"/>
        <item x="166"/>
        <item x="1016"/>
        <item x="881"/>
        <item x="526"/>
        <item x="1332"/>
        <item x="757"/>
        <item x="687"/>
        <item x="999"/>
        <item x="1267"/>
        <item x="1056"/>
        <item x="641"/>
        <item x="1027"/>
        <item x="1288"/>
        <item x="1037"/>
        <item x="717"/>
        <item x="654"/>
        <item x="670"/>
        <item x="1326"/>
        <item x="903"/>
        <item x="712"/>
        <item x="1147"/>
        <item x="1124"/>
        <item x="657"/>
        <item x="649"/>
        <item x="442"/>
        <item x="488"/>
        <item x="921"/>
        <item x="1248"/>
        <item x="963"/>
        <item x="1270"/>
        <item x="1106"/>
        <item x="1180"/>
        <item x="896"/>
        <item x="1047"/>
        <item x="1198"/>
        <item x="1281"/>
        <item x="1112"/>
        <item x="1330"/>
        <item x="1234"/>
        <item x="774"/>
        <item x="387"/>
        <item x="1222"/>
        <item x="1105"/>
        <item x="643"/>
        <item x="1280"/>
        <item x="1277"/>
        <item x="1279"/>
        <item x="1094"/>
        <item x="1079"/>
        <item x="409"/>
        <item x="1024"/>
        <item x="1025"/>
        <item x="1113"/>
        <item x="1089"/>
        <item x="1217"/>
        <item x="883"/>
        <item x="857"/>
        <item x="645"/>
        <item x="863"/>
        <item x="895"/>
        <item x="1260"/>
        <item x="847"/>
        <item x="1172"/>
        <item x="1298"/>
        <item x="1158"/>
        <item x="429"/>
        <item x="1313"/>
        <item x="455"/>
        <item x="471"/>
        <item x="1214"/>
        <item x="343"/>
        <item x="805"/>
        <item x="390"/>
        <item x="551"/>
        <item x="507"/>
        <item x="705"/>
        <item x="1261"/>
        <item x="1131"/>
        <item x="497"/>
        <item x="1342"/>
        <item x="352"/>
        <item x="264"/>
        <item x="1150"/>
        <item x="544"/>
        <item x="627"/>
        <item x="880"/>
        <item x="804"/>
        <item x="858"/>
        <item x="754"/>
        <item x="1225"/>
        <item x="1152"/>
        <item x="856"/>
        <item x="179"/>
        <item x="1145"/>
        <item x="1269"/>
        <item x="1235"/>
        <item x="1177"/>
        <item x="1233"/>
        <item x="993"/>
        <item x="901"/>
        <item x="843"/>
        <item x="1312"/>
        <item x="1129"/>
        <item x="894"/>
        <item x="1064"/>
        <item x="1250"/>
        <item x="1215"/>
        <item x="1046"/>
        <item x="877"/>
        <item x="1005"/>
        <item x="1316"/>
        <item x="491"/>
        <item x="872"/>
        <item x="1071"/>
        <item x="905"/>
        <item x="882"/>
        <item x="972"/>
        <item x="1271"/>
        <item x="965"/>
        <item x="1299"/>
        <item x="815"/>
        <item x="939"/>
        <item x="759"/>
        <item x="500"/>
        <item x="750"/>
        <item x="375"/>
        <item x="1301"/>
        <item x="1341"/>
        <item x="1224"/>
        <item x="790"/>
        <item x="915"/>
        <item x="991"/>
        <item x="1136"/>
        <item x="1245"/>
        <item x="1325"/>
        <item x="1171"/>
        <item x="1184"/>
        <item x="1207"/>
        <item x="1232"/>
        <item x="1323"/>
        <item x="1262"/>
        <item x="1017"/>
        <item x="1212"/>
        <item x="1302"/>
        <item x="1287"/>
        <item x="1259"/>
        <item x="1263"/>
        <item x="1164"/>
        <item x="1186"/>
        <item x="1154"/>
        <item x="1253"/>
        <item x="1335"/>
        <item x="1144"/>
        <item x="973"/>
        <item x="940"/>
        <item x="1283"/>
        <item x="1013"/>
        <item x="285"/>
        <item x="502"/>
        <item x="1334"/>
        <item x="1228"/>
        <item x="1057"/>
        <item x="1183"/>
        <item x="407"/>
        <item x="919"/>
        <item x="1240"/>
        <item x="945"/>
        <item x="1266"/>
        <item x="1122"/>
        <item x="1019"/>
        <item x="1292"/>
        <item x="1095"/>
        <item x="1137"/>
        <item x="1297"/>
        <item x="1067"/>
        <item x="996"/>
        <item x="929"/>
        <item x="1293"/>
        <item x="1242"/>
        <item x="1108"/>
        <item x="1211"/>
        <item x="1159"/>
        <item x="1010"/>
        <item x="592"/>
        <item x="1199"/>
        <item x="1117"/>
        <item x="849"/>
        <item x="1246"/>
        <item x="860"/>
        <item x="1022"/>
        <item x="1141"/>
        <item x="1167"/>
        <item x="936"/>
        <item x="1272"/>
        <item x="1206"/>
        <item x="1284"/>
        <item x="513"/>
        <item x="1116"/>
        <item x="1123"/>
        <item x="1257"/>
        <item x="1029"/>
        <item x="1204"/>
        <item x="1083"/>
        <item x="989"/>
        <item x="1282"/>
        <item x="1210"/>
        <item x="995"/>
        <item x="1336"/>
        <item x="1205"/>
        <item x="893"/>
        <item x="1088"/>
        <item x="1192"/>
        <item x="1200"/>
        <item x="1051"/>
        <item x="1160"/>
        <item x="1132"/>
        <item x="988"/>
        <item x="983"/>
        <item x="1265"/>
        <item x="1170"/>
        <item x="1178"/>
        <item x="1289"/>
        <item x="1191"/>
        <item x="1120"/>
        <item x="1087"/>
        <item x="1339"/>
        <item x="1008"/>
        <item x="1101"/>
        <item x="884"/>
        <item x="1306"/>
        <item x="1290"/>
        <item x="1058"/>
        <item x="1238"/>
        <item x="1118"/>
        <item x="1254"/>
        <item x="946"/>
        <item x="1197"/>
        <item x="1188"/>
        <item x="1300"/>
        <item x="947"/>
        <item x="1052"/>
        <item x="851"/>
        <item x="1069"/>
        <item x="969"/>
        <item x="1208"/>
        <item x="1329"/>
        <item x="850"/>
        <item x="1125"/>
        <item x="1213"/>
        <item x="1035"/>
        <item x="1275"/>
        <item x="950"/>
        <item x="879"/>
        <item x="887"/>
        <item x="1173"/>
        <item x="1042"/>
        <item x="1196"/>
        <item x="1221"/>
        <item x="934"/>
        <item x="1304"/>
        <item x="1000"/>
        <item x="904"/>
        <item x="1114"/>
        <item x="1308"/>
        <item x="1143"/>
        <item x="1166"/>
        <item x="1333"/>
        <item x="1315"/>
        <item x="1026"/>
        <item x="925"/>
        <item x="1247"/>
        <item x="1230"/>
        <item x="1294"/>
        <item x="1194"/>
        <item x="1314"/>
        <item x="951"/>
        <item x="1236"/>
        <item t="default"/>
      </items>
    </pivotField>
    <pivotField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 showAll="0"/>
    <pivotField showAll="0"/>
    <pivotField showAll="0"/>
    <pivotField numFmtId="1" showAll="0"/>
    <pivotField numFmtId="3" showAll="0"/>
    <pivotField numFmtId="1" showAll="0"/>
    <pivotField numFmtId="1" showAll="0"/>
    <pivotField showAll="0"/>
  </pivotFields>
  <rowItems count="1">
    <i/>
  </rowItems>
  <colItems count="1">
    <i/>
  </colItems>
  <dataFields count="1">
    <dataField name="Average of HourlyRate" fld="14" subtotal="average" baseField="0" baseItem="0"/>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E02AA0DB-506B-4AEC-9EDC-43E6549395EB}" name="Average monthly incom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5">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items count="6">
        <item x="0"/>
        <item x="1"/>
        <item x="2"/>
        <item x="3"/>
        <item x="4"/>
        <item t="default"/>
      </items>
    </pivotField>
    <pivotField showAll="0">
      <items count="10">
        <item x="6"/>
        <item x="3"/>
        <item x="0"/>
        <item x="8"/>
        <item x="4"/>
        <item x="7"/>
        <item x="2"/>
        <item x="5"/>
        <item x="1"/>
        <item t="default"/>
      </items>
    </pivotField>
    <pivotField showAll="0"/>
    <pivotField showAll="0"/>
    <pivotField dataField="1" showAll="0">
      <items count="1344">
        <item x="19"/>
        <item x="3"/>
        <item x="220"/>
        <item x="365"/>
        <item x="308"/>
        <item x="11"/>
        <item x="112"/>
        <item x="428"/>
        <item x="1"/>
        <item x="62"/>
        <item x="28"/>
        <item x="408"/>
        <item x="354"/>
        <item x="637"/>
        <item x="406"/>
        <item x="476"/>
        <item x="35"/>
        <item x="0"/>
        <item x="9"/>
        <item x="7"/>
        <item x="92"/>
        <item x="238"/>
        <item x="6"/>
        <item x="61"/>
        <item x="5"/>
        <item x="8"/>
        <item x="806"/>
        <item x="180"/>
        <item x="69"/>
        <item x="15"/>
        <item x="2"/>
        <item x="4"/>
        <item x="616"/>
        <item x="933"/>
        <item x="142"/>
        <item x="541"/>
        <item x="1050"/>
        <item x="730"/>
        <item x="615"/>
        <item x="917"/>
        <item x="644"/>
        <item x="161"/>
        <item x="205"/>
        <item x="585"/>
        <item x="88"/>
        <item x="141"/>
        <item x="20"/>
        <item x="173"/>
        <item x="253"/>
        <item x="149"/>
        <item x="307"/>
        <item x="355"/>
        <item x="1317"/>
        <item x="36"/>
        <item x="64"/>
        <item x="666"/>
        <item x="1218"/>
        <item x="232"/>
        <item x="336"/>
        <item x="844"/>
        <item x="693"/>
        <item x="1012"/>
        <item x="747"/>
        <item x="979"/>
        <item x="103"/>
        <item x="333"/>
        <item x="192"/>
        <item x="1148"/>
        <item x="954"/>
        <item x="301"/>
        <item x="760"/>
        <item x="259"/>
        <item x="13"/>
        <item x="78"/>
        <item x="342"/>
        <item x="837"/>
        <item x="358"/>
        <item x="707"/>
        <item x="247"/>
        <item x="94"/>
        <item x="152"/>
        <item x="694"/>
        <item x="230"/>
        <item x="276"/>
        <item x="923"/>
        <item x="283"/>
        <item x="30"/>
        <item x="447"/>
        <item x="1084"/>
        <item x="361"/>
        <item x="118"/>
        <item x="620"/>
        <item x="263"/>
        <item x="313"/>
        <item x="223"/>
        <item x="85"/>
        <item x="889"/>
        <item x="215"/>
        <item x="386"/>
        <item x="573"/>
        <item x="201"/>
        <item x="552"/>
        <item x="846"/>
        <item x="186"/>
        <item x="937"/>
        <item x="45"/>
        <item x="653"/>
        <item x="1156"/>
        <item x="1340"/>
        <item x="487"/>
        <item x="1081"/>
        <item x="63"/>
        <item x="1078"/>
        <item x="66"/>
        <item x="510"/>
        <item x="164"/>
        <item x="330"/>
        <item x="797"/>
        <item x="961"/>
        <item x="1048"/>
        <item x="71"/>
        <item x="89"/>
        <item x="270"/>
        <item x="403"/>
        <item x="151"/>
        <item x="1255"/>
        <item x="607"/>
        <item x="595"/>
        <item x="553"/>
        <item x="519"/>
        <item x="459"/>
        <item x="181"/>
        <item x="272"/>
        <item x="397"/>
        <item x="56"/>
        <item x="23"/>
        <item x="10"/>
        <item x="761"/>
        <item x="44"/>
        <item x="394"/>
        <item x="462"/>
        <item x="302"/>
        <item x="1320"/>
        <item x="132"/>
        <item x="159"/>
        <item x="516"/>
        <item x="916"/>
        <item x="1065"/>
        <item x="558"/>
        <item x="393"/>
        <item x="292"/>
        <item x="137"/>
        <item x="248"/>
        <item x="122"/>
        <item x="451"/>
        <item x="994"/>
        <item x="126"/>
        <item x="655"/>
        <item x="144"/>
        <item x="197"/>
        <item x="40"/>
        <item x="912"/>
        <item x="255"/>
        <item x="191"/>
        <item x="53"/>
        <item x="76"/>
        <item x="277"/>
        <item x="793"/>
        <item x="240"/>
        <item x="109"/>
        <item x="344"/>
        <item x="614"/>
        <item x="664"/>
        <item x="483"/>
        <item x="495"/>
        <item x="1031"/>
        <item x="1033"/>
        <item x="306"/>
        <item x="830"/>
        <item x="665"/>
        <item x="50"/>
        <item x="1014"/>
        <item x="1229"/>
        <item x="832"/>
        <item x="54"/>
        <item x="329"/>
        <item x="167"/>
        <item x="1331"/>
        <item x="489"/>
        <item x="59"/>
        <item x="369"/>
        <item x="640"/>
        <item x="278"/>
        <item x="228"/>
        <item x="187"/>
        <item x="711"/>
        <item x="43"/>
        <item x="275"/>
        <item x="188"/>
        <item x="185"/>
        <item x="702"/>
        <item x="155"/>
        <item x="265"/>
        <item x="14"/>
        <item x="570"/>
        <item x="642"/>
        <item x="237"/>
        <item x="12"/>
        <item x="162"/>
        <item x="150"/>
        <item x="746"/>
        <item x="639"/>
        <item x="976"/>
        <item x="563"/>
        <item x="195"/>
        <item x="579"/>
        <item x="1185"/>
        <item x="835"/>
        <item x="971"/>
        <item x="224"/>
        <item x="22"/>
        <item x="31"/>
        <item x="317"/>
        <item x="807"/>
        <item x="494"/>
        <item x="37"/>
        <item x="319"/>
        <item x="269"/>
        <item x="725"/>
        <item x="1009"/>
        <item x="68"/>
        <item x="1074"/>
        <item x="1165"/>
        <item x="324"/>
        <item x="134"/>
        <item x="680"/>
        <item x="543"/>
        <item x="1307"/>
        <item x="1337"/>
        <item x="25"/>
        <item x="39"/>
        <item x="1190"/>
        <item x="817"/>
        <item x="506"/>
        <item x="668"/>
        <item x="564"/>
        <item x="34"/>
        <item x="81"/>
        <item x="382"/>
        <item x="974"/>
        <item x="273"/>
        <item x="227"/>
        <item x="677"/>
        <item x="243"/>
        <item x="496"/>
        <item x="208"/>
        <item x="32"/>
        <item x="480"/>
        <item x="268"/>
        <item x="1226"/>
        <item x="77"/>
        <item x="27"/>
        <item x="130"/>
        <item x="590"/>
        <item x="465"/>
        <item x="493"/>
        <item x="982"/>
        <item x="299"/>
        <item x="1001"/>
        <item x="559"/>
        <item x="47"/>
        <item x="73"/>
        <item x="948"/>
        <item x="524"/>
        <item x="771"/>
        <item x="26"/>
        <item x="404"/>
        <item x="378"/>
        <item x="399"/>
        <item x="755"/>
        <item x="446"/>
        <item x="461"/>
        <item x="511"/>
        <item x="274"/>
        <item x="305"/>
        <item x="932"/>
        <item x="741"/>
        <item x="182"/>
        <item x="52"/>
        <item x="1045"/>
        <item x="58"/>
        <item x="819"/>
        <item x="464"/>
        <item x="691"/>
        <item x="18"/>
        <item x="486"/>
        <item x="1231"/>
        <item x="823"/>
        <item x="499"/>
        <item x="51"/>
        <item x="244"/>
        <item x="839"/>
        <item x="622"/>
        <item x="359"/>
        <item x="202"/>
        <item x="156"/>
        <item x="42"/>
        <item x="146"/>
        <item x="79"/>
        <item x="97"/>
        <item x="1286"/>
        <item x="814"/>
        <item x="57"/>
        <item x="236"/>
        <item x="367"/>
        <item x="17"/>
        <item x="600"/>
        <item x="601"/>
        <item x="154"/>
        <item x="41"/>
        <item x="1003"/>
        <item x="123"/>
        <item x="1251"/>
        <item x="421"/>
        <item x="545"/>
        <item x="157"/>
        <item x="596"/>
        <item x="21"/>
        <item x="298"/>
        <item x="1133"/>
        <item x="684"/>
        <item x="575"/>
        <item x="335"/>
        <item x="840"/>
        <item x="16"/>
        <item x="588"/>
        <item x="748"/>
        <item x="24"/>
        <item x="763"/>
        <item x="441"/>
        <item x="172"/>
        <item x="537"/>
        <item x="811"/>
        <item x="163"/>
        <item x="425"/>
        <item x="430"/>
        <item x="432"/>
        <item x="868"/>
        <item x="322"/>
        <item x="129"/>
        <item x="38"/>
        <item x="282"/>
        <item x="938"/>
        <item x="538"/>
        <item x="1244"/>
        <item x="1040"/>
        <item x="82"/>
        <item x="87"/>
        <item x="291"/>
        <item x="1060"/>
        <item x="229"/>
        <item x="226"/>
        <item x="75"/>
        <item x="320"/>
        <item x="696"/>
        <item x="1182"/>
        <item x="1237"/>
        <item x="1201"/>
        <item x="115"/>
        <item x="29"/>
        <item x="568"/>
        <item x="279"/>
        <item x="589"/>
        <item x="67"/>
        <item x="433"/>
        <item x="831"/>
        <item x="210"/>
        <item x="474"/>
        <item x="886"/>
        <item x="286"/>
        <item x="1327"/>
        <item x="505"/>
        <item x="55"/>
        <item x="952"/>
        <item x="926"/>
        <item x="689"/>
        <item x="667"/>
        <item x="501"/>
        <item x="686"/>
        <item x="1054"/>
        <item x="1121"/>
        <item x="106"/>
        <item x="477"/>
        <item x="206"/>
        <item x="196"/>
        <item x="33"/>
        <item x="892"/>
        <item x="514"/>
        <item x="212"/>
        <item x="158"/>
        <item x="415"/>
        <item x="376"/>
        <item x="1252"/>
        <item x="209"/>
        <item x="348"/>
        <item x="781"/>
        <item x="60"/>
        <item x="658"/>
        <item x="194"/>
        <item x="1305"/>
        <item x="1032"/>
        <item x="198"/>
        <item x="910"/>
        <item x="753"/>
        <item x="148"/>
        <item x="349"/>
        <item x="1175"/>
        <item x="242"/>
        <item x="84"/>
        <item x="522"/>
        <item x="900"/>
        <item x="562"/>
        <item x="780"/>
        <item x="1082"/>
        <item x="864"/>
        <item x="222"/>
        <item x="113"/>
        <item x="997"/>
        <item x="635"/>
        <item x="698"/>
        <item x="1195"/>
        <item x="110"/>
        <item x="718"/>
        <item x="1073"/>
        <item x="834"/>
        <item x="1043"/>
        <item x="411"/>
        <item x="444"/>
        <item x="571"/>
        <item x="648"/>
        <item x="366"/>
        <item x="852"/>
        <item x="90"/>
        <item x="340"/>
        <item x="1276"/>
        <item x="312"/>
        <item x="303"/>
        <item x="555"/>
        <item x="171"/>
        <item x="338"/>
        <item x="528"/>
        <item x="231"/>
        <item x="1203"/>
        <item x="739"/>
        <item x="46"/>
        <item x="874"/>
        <item x="147"/>
        <item x="93"/>
        <item x="650"/>
        <item x="434"/>
        <item x="756"/>
        <item x="373"/>
        <item x="443"/>
        <item x="784"/>
        <item x="792"/>
        <item x="143"/>
        <item x="1004"/>
        <item x="914"/>
        <item x="119"/>
        <item x="424"/>
        <item x="260"/>
        <item x="599"/>
        <item x="65"/>
        <item x="100"/>
        <item x="602"/>
        <item x="70"/>
        <item x="619"/>
        <item x="311"/>
        <item x="808"/>
        <item x="102"/>
        <item x="576"/>
        <item x="1303"/>
        <item x="509"/>
        <item x="1153"/>
        <item x="193"/>
        <item x="920"/>
        <item x="787"/>
        <item x="469"/>
        <item x="1028"/>
        <item x="412"/>
        <item x="473"/>
        <item x="981"/>
        <item x="956"/>
        <item x="203"/>
        <item x="776"/>
        <item x="878"/>
        <item x="347"/>
        <item x="873"/>
        <item x="398"/>
        <item x="315"/>
        <item x="121"/>
        <item x="86"/>
        <item x="1140"/>
        <item x="49"/>
        <item x="297"/>
        <item x="786"/>
        <item x="249"/>
        <item x="107"/>
        <item x="422"/>
        <item x="828"/>
        <item x="438"/>
        <item x="788"/>
        <item x="207"/>
        <item x="183"/>
        <item x="631"/>
        <item x="391"/>
        <item x="1157"/>
        <item x="897"/>
        <item x="659"/>
        <item x="108"/>
        <item x="1311"/>
        <item x="1243"/>
        <item x="74"/>
        <item x="266"/>
        <item x="990"/>
        <item x="789"/>
        <item x="782"/>
        <item x="1076"/>
        <item x="138"/>
        <item x="165"/>
        <item x="520"/>
        <item x="131"/>
        <item x="621"/>
        <item x="795"/>
        <item x="251"/>
        <item x="530"/>
        <item x="652"/>
        <item x="547"/>
        <item x="907"/>
        <item x="1007"/>
        <item x="271"/>
        <item x="178"/>
        <item x="374"/>
        <item x="135"/>
        <item x="527"/>
        <item x="731"/>
        <item x="83"/>
        <item x="569"/>
        <item x="216"/>
        <item x="1092"/>
        <item x="964"/>
        <item x="116"/>
        <item x="91"/>
        <item x="457"/>
        <item x="613"/>
        <item x="145"/>
        <item x="906"/>
        <item x="370"/>
        <item x="625"/>
        <item x="985"/>
        <item x="841"/>
        <item x="581"/>
        <item x="1080"/>
        <item x="928"/>
        <item x="764"/>
        <item x="1256"/>
        <item x="445"/>
        <item x="1086"/>
        <item x="168"/>
        <item x="697"/>
        <item x="101"/>
        <item x="582"/>
        <item x="734"/>
        <item x="550"/>
        <item x="1187"/>
        <item x="518"/>
        <item x="1018"/>
        <item x="978"/>
        <item x="861"/>
        <item x="1138"/>
        <item x="580"/>
        <item x="523"/>
        <item x="1049"/>
        <item x="853"/>
        <item x="258"/>
        <item x="977"/>
        <item x="214"/>
        <item x="372"/>
        <item x="546"/>
        <item x="80"/>
        <item x="672"/>
        <item x="1142"/>
        <item x="593"/>
        <item x="646"/>
        <item x="661"/>
        <item x="1115"/>
        <item x="95"/>
        <item x="184"/>
        <item x="351"/>
        <item x="721"/>
        <item x="174"/>
        <item x="481"/>
        <item x="262"/>
        <item x="911"/>
        <item x="728"/>
        <item x="439"/>
        <item x="710"/>
        <item x="770"/>
        <item x="498"/>
        <item x="153"/>
        <item x="350"/>
        <item x="452"/>
        <item x="633"/>
        <item x="949"/>
        <item x="294"/>
        <item x="234"/>
        <item x="1209"/>
        <item x="829"/>
        <item x="328"/>
        <item x="1011"/>
        <item x="125"/>
        <item x="591"/>
        <item x="1023"/>
        <item x="953"/>
        <item x="1055"/>
        <item x="838"/>
        <item x="199"/>
        <item x="48"/>
        <item x="775"/>
        <item x="217"/>
        <item x="310"/>
        <item x="678"/>
        <item x="1181"/>
        <item x="1075"/>
        <item x="548"/>
        <item x="1110"/>
        <item x="380"/>
        <item x="714"/>
        <item x="998"/>
        <item x="1100"/>
        <item x="104"/>
        <item x="826"/>
        <item x="634"/>
        <item x="1274"/>
        <item x="885"/>
        <item x="241"/>
        <item x="542"/>
        <item x="468"/>
        <item x="99"/>
        <item x="1324"/>
        <item x="120"/>
        <item x="219"/>
        <item x="673"/>
        <item x="218"/>
        <item x="692"/>
        <item x="111"/>
        <item x="1135"/>
        <item x="1310"/>
        <item x="360"/>
        <item x="140"/>
        <item x="1146"/>
        <item x="466"/>
        <item x="72"/>
        <item x="426"/>
        <item x="1066"/>
        <item x="437"/>
        <item x="1103"/>
        <item x="1062"/>
        <item x="869"/>
        <item x="450"/>
        <item x="280"/>
        <item x="597"/>
        <item x="1139"/>
        <item x="1134"/>
        <item x="189"/>
        <item x="713"/>
        <item x="1006"/>
        <item x="638"/>
        <item x="898"/>
        <item x="681"/>
        <item x="566"/>
        <item x="314"/>
        <item x="1168"/>
        <item x="743"/>
        <item x="535"/>
        <item x="876"/>
        <item x="1097"/>
        <item x="992"/>
        <item x="1295"/>
        <item x="751"/>
        <item x="458"/>
        <item x="679"/>
        <item x="117"/>
        <item x="531"/>
        <item x="669"/>
        <item x="316"/>
        <item x="1072"/>
        <item x="449"/>
        <item x="986"/>
        <item x="685"/>
        <item x="416"/>
        <item x="801"/>
        <item x="213"/>
        <item x="1015"/>
        <item x="1109"/>
        <item x="968"/>
        <item x="363"/>
        <item x="870"/>
        <item x="128"/>
        <item x="353"/>
        <item x="337"/>
        <item x="456"/>
        <item x="842"/>
        <item x="508"/>
        <item x="136"/>
        <item x="794"/>
        <item x="413"/>
        <item x="561"/>
        <item x="578"/>
        <item x="604"/>
        <item x="733"/>
        <item x="660"/>
        <item x="534"/>
        <item x="309"/>
        <item x="490"/>
        <item x="867"/>
        <item x="1318"/>
        <item x="1151"/>
        <item x="1189"/>
        <item x="454"/>
        <item x="1099"/>
        <item x="836"/>
        <item x="744"/>
        <item x="719"/>
        <item x="1291"/>
        <item x="586"/>
        <item x="598"/>
        <item x="671"/>
        <item x="1219"/>
        <item x="1039"/>
        <item x="392"/>
        <item x="957"/>
        <item x="419"/>
        <item x="475"/>
        <item x="139"/>
        <item x="918"/>
        <item x="414"/>
        <item x="1227"/>
        <item x="448"/>
        <item x="1278"/>
        <item x="1162"/>
        <item x="539"/>
        <item x="515"/>
        <item x="533"/>
        <item x="740"/>
        <item x="1002"/>
        <item x="267"/>
        <item x="727"/>
        <item x="1241"/>
        <item x="377"/>
        <item x="1085"/>
        <item x="802"/>
        <item x="427"/>
        <item x="724"/>
        <item x="1328"/>
        <item x="211"/>
        <item x="816"/>
        <item x="738"/>
        <item x="699"/>
        <item x="1034"/>
        <item x="931"/>
        <item x="1020"/>
        <item x="683"/>
        <item x="577"/>
        <item x="891"/>
        <item x="778"/>
        <item x="875"/>
        <item x="1059"/>
        <item x="96"/>
        <item x="803"/>
        <item x="609"/>
        <item x="676"/>
        <item x="289"/>
        <item x="783"/>
        <item x="190"/>
        <item x="1093"/>
        <item x="1102"/>
        <item x="326"/>
        <item x="723"/>
        <item x="833"/>
        <item x="675"/>
        <item x="127"/>
        <item x="396"/>
        <item x="296"/>
        <item x="472"/>
        <item x="845"/>
        <item x="1098"/>
        <item x="695"/>
        <item x="368"/>
        <item x="624"/>
        <item x="1044"/>
        <item x="1273"/>
        <item x="556"/>
        <item x="540"/>
        <item x="762"/>
        <item x="812"/>
        <item x="1041"/>
        <item x="749"/>
        <item x="603"/>
        <item x="941"/>
        <item x="984"/>
        <item x="549"/>
        <item x="825"/>
        <item x="332"/>
        <item x="327"/>
        <item x="862"/>
        <item x="584"/>
        <item x="1223"/>
        <item x="735"/>
        <item x="204"/>
        <item x="492"/>
        <item x="955"/>
        <item x="435"/>
        <item x="371"/>
        <item x="405"/>
        <item x="105"/>
        <item x="708"/>
        <item x="467"/>
        <item x="170"/>
        <item x="436"/>
        <item x="944"/>
        <item x="114"/>
        <item x="987"/>
        <item x="799"/>
        <item x="133"/>
        <item x="567"/>
        <item x="813"/>
        <item x="300"/>
        <item x="1319"/>
        <item x="453"/>
        <item x="930"/>
        <item x="772"/>
        <item x="318"/>
        <item x="169"/>
        <item x="913"/>
        <item x="890"/>
        <item x="304"/>
        <item x="1296"/>
        <item x="529"/>
        <item x="854"/>
        <item x="532"/>
        <item x="124"/>
        <item x="381"/>
        <item x="960"/>
        <item x="1070"/>
        <item x="1163"/>
        <item x="767"/>
        <item x="1038"/>
        <item x="871"/>
        <item x="779"/>
        <item x="688"/>
        <item x="200"/>
        <item x="758"/>
        <item x="927"/>
        <item x="924"/>
        <item x="460"/>
        <item x="557"/>
        <item x="630"/>
        <item x="970"/>
        <item x="239"/>
        <item x="798"/>
        <item x="1169"/>
        <item x="331"/>
        <item x="346"/>
        <item x="389"/>
        <item x="423"/>
        <item x="709"/>
        <item x="284"/>
        <item x="1077"/>
        <item x="257"/>
        <item x="636"/>
        <item x="1179"/>
        <item x="745"/>
        <item x="700"/>
        <item x="484"/>
        <item x="800"/>
        <item x="233"/>
        <item x="587"/>
        <item x="777"/>
        <item x="325"/>
        <item x="612"/>
        <item x="463"/>
        <item x="1216"/>
        <item x="478"/>
        <item x="1322"/>
        <item x="975"/>
        <item x="859"/>
        <item x="1202"/>
        <item x="605"/>
        <item x="1021"/>
        <item x="177"/>
        <item x="401"/>
        <item x="726"/>
        <item x="967"/>
        <item x="400"/>
        <item x="245"/>
        <item x="732"/>
        <item x="908"/>
        <item x="1285"/>
        <item x="818"/>
        <item x="962"/>
        <item x="339"/>
        <item x="674"/>
        <item x="824"/>
        <item x="379"/>
        <item x="256"/>
        <item x="395"/>
        <item x="512"/>
        <item x="737"/>
        <item x="1268"/>
        <item x="958"/>
        <item x="594"/>
        <item x="720"/>
        <item x="503"/>
        <item x="517"/>
        <item x="362"/>
        <item x="385"/>
        <item x="1309"/>
        <item x="341"/>
        <item x="623"/>
        <item x="1130"/>
        <item x="281"/>
        <item x="822"/>
        <item x="1119"/>
        <item x="1176"/>
        <item x="980"/>
        <item x="175"/>
        <item x="752"/>
        <item x="1091"/>
        <item x="410"/>
        <item x="888"/>
        <item x="1220"/>
        <item x="765"/>
        <item x="1036"/>
        <item x="1264"/>
        <item x="383"/>
        <item x="288"/>
        <item x="706"/>
        <item x="703"/>
        <item x="809"/>
        <item x="632"/>
        <item x="1338"/>
        <item x="252"/>
        <item x="773"/>
        <item x="742"/>
        <item x="1174"/>
        <item x="225"/>
        <item x="504"/>
        <item x="574"/>
        <item x="716"/>
        <item x="647"/>
        <item x="1030"/>
        <item x="810"/>
        <item x="1061"/>
        <item x="855"/>
        <item x="1161"/>
        <item x="254"/>
        <item x="922"/>
        <item x="1239"/>
        <item x="1053"/>
        <item x="287"/>
        <item x="1126"/>
        <item x="729"/>
        <item x="628"/>
        <item x="629"/>
        <item x="608"/>
        <item x="1155"/>
        <item x="418"/>
        <item x="935"/>
        <item x="521"/>
        <item x="866"/>
        <item x="261"/>
        <item x="736"/>
        <item x="417"/>
        <item x="865"/>
        <item x="525"/>
        <item x="1258"/>
        <item x="943"/>
        <item x="902"/>
        <item x="334"/>
        <item x="1249"/>
        <item x="235"/>
        <item x="323"/>
        <item x="583"/>
        <item x="536"/>
        <item x="1128"/>
        <item x="663"/>
        <item x="290"/>
        <item x="565"/>
        <item x="611"/>
        <item x="1149"/>
        <item x="98"/>
        <item x="796"/>
        <item x="221"/>
        <item x="160"/>
        <item x="821"/>
        <item x="626"/>
        <item x="176"/>
        <item x="820"/>
        <item x="766"/>
        <item x="682"/>
        <item x="704"/>
        <item x="295"/>
        <item x="715"/>
        <item x="1068"/>
        <item x="1127"/>
        <item x="966"/>
        <item x="384"/>
        <item x="656"/>
        <item x="440"/>
        <item x="618"/>
        <item x="1111"/>
        <item x="909"/>
        <item x="470"/>
        <item x="1193"/>
        <item x="959"/>
        <item x="357"/>
        <item x="722"/>
        <item x="942"/>
        <item x="662"/>
        <item x="1090"/>
        <item x="1107"/>
        <item x="321"/>
        <item x="769"/>
        <item x="1321"/>
        <item x="785"/>
        <item x="791"/>
        <item x="554"/>
        <item x="651"/>
        <item x="768"/>
        <item x="479"/>
        <item x="848"/>
        <item x="1104"/>
        <item x="420"/>
        <item x="364"/>
        <item x="485"/>
        <item x="701"/>
        <item x="899"/>
        <item x="606"/>
        <item x="356"/>
        <item x="293"/>
        <item x="1063"/>
        <item x="572"/>
        <item x="690"/>
        <item x="1096"/>
        <item x="388"/>
        <item x="402"/>
        <item x="246"/>
        <item x="617"/>
        <item x="610"/>
        <item x="482"/>
        <item x="827"/>
        <item x="431"/>
        <item x="560"/>
        <item x="345"/>
        <item x="250"/>
        <item x="166"/>
        <item x="1016"/>
        <item x="881"/>
        <item x="526"/>
        <item x="1332"/>
        <item x="757"/>
        <item x="687"/>
        <item x="999"/>
        <item x="1267"/>
        <item x="1056"/>
        <item x="641"/>
        <item x="1027"/>
        <item x="1288"/>
        <item x="1037"/>
        <item x="717"/>
        <item x="654"/>
        <item x="670"/>
        <item x="1326"/>
        <item x="903"/>
        <item x="712"/>
        <item x="1147"/>
        <item x="1124"/>
        <item x="657"/>
        <item x="649"/>
        <item x="442"/>
        <item x="488"/>
        <item x="921"/>
        <item x="1248"/>
        <item x="963"/>
        <item x="1270"/>
        <item x="1106"/>
        <item x="1180"/>
        <item x="896"/>
        <item x="1047"/>
        <item x="1198"/>
        <item x="1281"/>
        <item x="1112"/>
        <item x="1330"/>
        <item x="1234"/>
        <item x="774"/>
        <item x="387"/>
        <item x="1222"/>
        <item x="1105"/>
        <item x="643"/>
        <item x="1280"/>
        <item x="1277"/>
        <item x="1279"/>
        <item x="1094"/>
        <item x="1079"/>
        <item x="409"/>
        <item x="1024"/>
        <item x="1025"/>
        <item x="1113"/>
        <item x="1089"/>
        <item x="1217"/>
        <item x="883"/>
        <item x="857"/>
        <item x="645"/>
        <item x="863"/>
        <item x="895"/>
        <item x="1260"/>
        <item x="847"/>
        <item x="1172"/>
        <item x="1298"/>
        <item x="1158"/>
        <item x="429"/>
        <item x="1313"/>
        <item x="455"/>
        <item x="471"/>
        <item x="1214"/>
        <item x="343"/>
        <item x="805"/>
        <item x="390"/>
        <item x="551"/>
        <item x="507"/>
        <item x="705"/>
        <item x="1261"/>
        <item x="1131"/>
        <item x="497"/>
        <item x="1342"/>
        <item x="352"/>
        <item x="264"/>
        <item x="1150"/>
        <item x="544"/>
        <item x="627"/>
        <item x="880"/>
        <item x="804"/>
        <item x="858"/>
        <item x="754"/>
        <item x="1225"/>
        <item x="1152"/>
        <item x="856"/>
        <item x="179"/>
        <item x="1145"/>
        <item x="1269"/>
        <item x="1235"/>
        <item x="1177"/>
        <item x="1233"/>
        <item x="993"/>
        <item x="901"/>
        <item x="843"/>
        <item x="1312"/>
        <item x="1129"/>
        <item x="894"/>
        <item x="1064"/>
        <item x="1250"/>
        <item x="1215"/>
        <item x="1046"/>
        <item x="877"/>
        <item x="1005"/>
        <item x="1316"/>
        <item x="491"/>
        <item x="872"/>
        <item x="1071"/>
        <item x="905"/>
        <item x="882"/>
        <item x="972"/>
        <item x="1271"/>
        <item x="965"/>
        <item x="1299"/>
        <item x="815"/>
        <item x="939"/>
        <item x="759"/>
        <item x="500"/>
        <item x="750"/>
        <item x="375"/>
        <item x="1301"/>
        <item x="1341"/>
        <item x="1224"/>
        <item x="790"/>
        <item x="915"/>
        <item x="991"/>
        <item x="1136"/>
        <item x="1245"/>
        <item x="1325"/>
        <item x="1171"/>
        <item x="1184"/>
        <item x="1207"/>
        <item x="1232"/>
        <item x="1323"/>
        <item x="1262"/>
        <item x="1017"/>
        <item x="1212"/>
        <item x="1302"/>
        <item x="1287"/>
        <item x="1259"/>
        <item x="1263"/>
        <item x="1164"/>
        <item x="1186"/>
        <item x="1154"/>
        <item x="1253"/>
        <item x="1335"/>
        <item x="1144"/>
        <item x="973"/>
        <item x="940"/>
        <item x="1283"/>
        <item x="1013"/>
        <item x="285"/>
        <item x="502"/>
        <item x="1334"/>
        <item x="1228"/>
        <item x="1057"/>
        <item x="1183"/>
        <item x="407"/>
        <item x="919"/>
        <item x="1240"/>
        <item x="945"/>
        <item x="1266"/>
        <item x="1122"/>
        <item x="1019"/>
        <item x="1292"/>
        <item x="1095"/>
        <item x="1137"/>
        <item x="1297"/>
        <item x="1067"/>
        <item x="996"/>
        <item x="929"/>
        <item x="1293"/>
        <item x="1242"/>
        <item x="1108"/>
        <item x="1211"/>
        <item x="1159"/>
        <item x="1010"/>
        <item x="592"/>
        <item x="1199"/>
        <item x="1117"/>
        <item x="849"/>
        <item x="1246"/>
        <item x="860"/>
        <item x="1022"/>
        <item x="1141"/>
        <item x="1167"/>
        <item x="936"/>
        <item x="1272"/>
        <item x="1206"/>
        <item x="1284"/>
        <item x="513"/>
        <item x="1116"/>
        <item x="1123"/>
        <item x="1257"/>
        <item x="1029"/>
        <item x="1204"/>
        <item x="1083"/>
        <item x="989"/>
        <item x="1282"/>
        <item x="1210"/>
        <item x="995"/>
        <item x="1336"/>
        <item x="1205"/>
        <item x="893"/>
        <item x="1088"/>
        <item x="1192"/>
        <item x="1200"/>
        <item x="1051"/>
        <item x="1160"/>
        <item x="1132"/>
        <item x="988"/>
        <item x="983"/>
        <item x="1265"/>
        <item x="1170"/>
        <item x="1178"/>
        <item x="1289"/>
        <item x="1191"/>
        <item x="1120"/>
        <item x="1087"/>
        <item x="1339"/>
        <item x="1008"/>
        <item x="1101"/>
        <item x="884"/>
        <item x="1306"/>
        <item x="1290"/>
        <item x="1058"/>
        <item x="1238"/>
        <item x="1118"/>
        <item x="1254"/>
        <item x="946"/>
        <item x="1197"/>
        <item x="1188"/>
        <item x="1300"/>
        <item x="947"/>
        <item x="1052"/>
        <item x="851"/>
        <item x="1069"/>
        <item x="969"/>
        <item x="1208"/>
        <item x="1329"/>
        <item x="850"/>
        <item x="1125"/>
        <item x="1213"/>
        <item x="1035"/>
        <item x="1275"/>
        <item x="950"/>
        <item x="879"/>
        <item x="887"/>
        <item x="1173"/>
        <item x="1042"/>
        <item x="1196"/>
        <item x="1221"/>
        <item x="934"/>
        <item x="1304"/>
        <item x="1000"/>
        <item x="904"/>
        <item x="1114"/>
        <item x="1308"/>
        <item x="1143"/>
        <item x="1166"/>
        <item x="1333"/>
        <item x="1315"/>
        <item x="1026"/>
        <item x="925"/>
        <item x="1247"/>
        <item x="1230"/>
        <item x="1294"/>
        <item x="1194"/>
        <item x="1314"/>
        <item x="951"/>
        <item x="1236"/>
        <item t="default"/>
      </items>
    </pivotField>
    <pivotField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 showAll="0"/>
    <pivotField showAll="0"/>
    <pivotField showAll="0"/>
    <pivotField numFmtId="1" showAll="0"/>
    <pivotField numFmtId="3" showAll="0"/>
    <pivotField numFmtId="1" showAll="0"/>
    <pivotField numFmtId="1" showAll="0"/>
    <pivotField showAll="0"/>
  </pivotFields>
  <rowItems count="1">
    <i/>
  </rowItems>
  <colItems count="1">
    <i/>
  </colItems>
  <dataFields count="1">
    <dataField name="Average of MonthlyIncome" fld="20" subtotal="average" baseField="0" baseItem="0" numFmtId="1"/>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BF667ADD-8BCC-4ACD-A264-D1C8C1D106EB}" name="PivotTable15"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44:B48" firstHeaderRow="1" firstDataRow="1" firstDataCol="1"/>
  <pivotFields count="45">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344">
        <item x="19"/>
        <item x="3"/>
        <item x="220"/>
        <item x="365"/>
        <item x="308"/>
        <item x="11"/>
        <item x="112"/>
        <item x="428"/>
        <item x="1"/>
        <item x="62"/>
        <item x="28"/>
        <item x="408"/>
        <item x="354"/>
        <item x="637"/>
        <item x="406"/>
        <item x="476"/>
        <item x="35"/>
        <item x="0"/>
        <item x="9"/>
        <item x="7"/>
        <item x="92"/>
        <item x="238"/>
        <item x="6"/>
        <item x="61"/>
        <item x="5"/>
        <item x="8"/>
        <item x="806"/>
        <item x="180"/>
        <item x="69"/>
        <item x="15"/>
        <item x="2"/>
        <item x="4"/>
        <item x="616"/>
        <item x="933"/>
        <item x="142"/>
        <item x="541"/>
        <item x="1050"/>
        <item x="730"/>
        <item x="615"/>
        <item x="917"/>
        <item x="644"/>
        <item x="161"/>
        <item x="205"/>
        <item x="585"/>
        <item x="88"/>
        <item x="141"/>
        <item x="20"/>
        <item x="173"/>
        <item x="253"/>
        <item x="149"/>
        <item x="307"/>
        <item x="355"/>
        <item x="1317"/>
        <item x="36"/>
        <item x="64"/>
        <item x="666"/>
        <item x="1218"/>
        <item x="232"/>
        <item x="336"/>
        <item x="844"/>
        <item x="693"/>
        <item x="1012"/>
        <item x="747"/>
        <item x="979"/>
        <item x="103"/>
        <item x="333"/>
        <item x="192"/>
        <item x="1148"/>
        <item x="954"/>
        <item x="301"/>
        <item x="760"/>
        <item x="259"/>
        <item x="13"/>
        <item x="78"/>
        <item x="342"/>
        <item x="837"/>
        <item x="358"/>
        <item x="707"/>
        <item x="247"/>
        <item x="94"/>
        <item x="152"/>
        <item x="694"/>
        <item x="230"/>
        <item x="276"/>
        <item x="923"/>
        <item x="283"/>
        <item x="30"/>
        <item x="447"/>
        <item x="1084"/>
        <item x="361"/>
        <item x="118"/>
        <item x="620"/>
        <item x="263"/>
        <item x="313"/>
        <item x="223"/>
        <item x="85"/>
        <item x="889"/>
        <item x="215"/>
        <item x="386"/>
        <item x="573"/>
        <item x="201"/>
        <item x="552"/>
        <item x="846"/>
        <item x="186"/>
        <item x="937"/>
        <item x="45"/>
        <item x="653"/>
        <item x="1156"/>
        <item x="1340"/>
        <item x="487"/>
        <item x="1081"/>
        <item x="63"/>
        <item x="1078"/>
        <item x="66"/>
        <item x="510"/>
        <item x="164"/>
        <item x="330"/>
        <item x="797"/>
        <item x="961"/>
        <item x="1048"/>
        <item x="71"/>
        <item x="89"/>
        <item x="270"/>
        <item x="403"/>
        <item x="151"/>
        <item x="1255"/>
        <item x="607"/>
        <item x="595"/>
        <item x="553"/>
        <item x="519"/>
        <item x="459"/>
        <item x="181"/>
        <item x="272"/>
        <item x="397"/>
        <item x="56"/>
        <item x="23"/>
        <item x="10"/>
        <item x="761"/>
        <item x="44"/>
        <item x="394"/>
        <item x="462"/>
        <item x="302"/>
        <item x="1320"/>
        <item x="132"/>
        <item x="159"/>
        <item x="516"/>
        <item x="916"/>
        <item x="1065"/>
        <item x="558"/>
        <item x="393"/>
        <item x="292"/>
        <item x="137"/>
        <item x="248"/>
        <item x="122"/>
        <item x="451"/>
        <item x="994"/>
        <item x="126"/>
        <item x="655"/>
        <item x="144"/>
        <item x="197"/>
        <item x="40"/>
        <item x="912"/>
        <item x="255"/>
        <item x="191"/>
        <item x="53"/>
        <item x="76"/>
        <item x="277"/>
        <item x="793"/>
        <item x="240"/>
        <item x="109"/>
        <item x="344"/>
        <item x="614"/>
        <item x="664"/>
        <item x="483"/>
        <item x="495"/>
        <item x="1031"/>
        <item x="1033"/>
        <item x="306"/>
        <item x="830"/>
        <item x="665"/>
        <item x="50"/>
        <item x="1014"/>
        <item x="1229"/>
        <item x="832"/>
        <item x="54"/>
        <item x="329"/>
        <item x="167"/>
        <item x="1331"/>
        <item x="489"/>
        <item x="59"/>
        <item x="369"/>
        <item x="640"/>
        <item x="278"/>
        <item x="228"/>
        <item x="187"/>
        <item x="711"/>
        <item x="43"/>
        <item x="275"/>
        <item x="188"/>
        <item x="185"/>
        <item x="702"/>
        <item x="155"/>
        <item x="265"/>
        <item x="14"/>
        <item x="570"/>
        <item x="642"/>
        <item x="237"/>
        <item x="12"/>
        <item x="162"/>
        <item x="150"/>
        <item x="746"/>
        <item x="639"/>
        <item x="976"/>
        <item x="563"/>
        <item x="195"/>
        <item x="579"/>
        <item x="1185"/>
        <item x="835"/>
        <item x="971"/>
        <item x="224"/>
        <item x="22"/>
        <item x="31"/>
        <item x="317"/>
        <item x="807"/>
        <item x="494"/>
        <item x="37"/>
        <item x="319"/>
        <item x="269"/>
        <item x="725"/>
        <item x="1009"/>
        <item x="68"/>
        <item x="1074"/>
        <item x="1165"/>
        <item x="324"/>
        <item x="134"/>
        <item x="680"/>
        <item x="543"/>
        <item x="1307"/>
        <item x="1337"/>
        <item x="25"/>
        <item x="39"/>
        <item x="1190"/>
        <item x="817"/>
        <item x="506"/>
        <item x="668"/>
        <item x="564"/>
        <item x="34"/>
        <item x="81"/>
        <item x="382"/>
        <item x="974"/>
        <item x="273"/>
        <item x="227"/>
        <item x="677"/>
        <item x="243"/>
        <item x="496"/>
        <item x="208"/>
        <item x="32"/>
        <item x="480"/>
        <item x="268"/>
        <item x="1226"/>
        <item x="77"/>
        <item x="27"/>
        <item x="130"/>
        <item x="590"/>
        <item x="465"/>
        <item x="493"/>
        <item x="982"/>
        <item x="299"/>
        <item x="1001"/>
        <item x="559"/>
        <item x="47"/>
        <item x="73"/>
        <item x="948"/>
        <item x="524"/>
        <item x="771"/>
        <item x="26"/>
        <item x="404"/>
        <item x="378"/>
        <item x="399"/>
        <item x="755"/>
        <item x="446"/>
        <item x="461"/>
        <item x="511"/>
        <item x="274"/>
        <item x="305"/>
        <item x="932"/>
        <item x="741"/>
        <item x="182"/>
        <item x="52"/>
        <item x="1045"/>
        <item x="58"/>
        <item x="819"/>
        <item x="464"/>
        <item x="691"/>
        <item x="18"/>
        <item x="486"/>
        <item x="1231"/>
        <item x="823"/>
        <item x="499"/>
        <item x="51"/>
        <item x="244"/>
        <item x="839"/>
        <item x="622"/>
        <item x="359"/>
        <item x="202"/>
        <item x="156"/>
        <item x="42"/>
        <item x="146"/>
        <item x="79"/>
        <item x="97"/>
        <item x="1286"/>
        <item x="814"/>
        <item x="57"/>
        <item x="236"/>
        <item x="367"/>
        <item x="17"/>
        <item x="600"/>
        <item x="601"/>
        <item x="154"/>
        <item x="41"/>
        <item x="1003"/>
        <item x="123"/>
        <item x="1251"/>
        <item x="421"/>
        <item x="545"/>
        <item x="157"/>
        <item x="596"/>
        <item x="21"/>
        <item x="298"/>
        <item x="1133"/>
        <item x="684"/>
        <item x="575"/>
        <item x="335"/>
        <item x="840"/>
        <item x="16"/>
        <item x="588"/>
        <item x="748"/>
        <item x="24"/>
        <item x="763"/>
        <item x="441"/>
        <item x="172"/>
        <item x="537"/>
        <item x="811"/>
        <item x="163"/>
        <item x="425"/>
        <item x="430"/>
        <item x="432"/>
        <item x="868"/>
        <item x="322"/>
        <item x="129"/>
        <item x="38"/>
        <item x="282"/>
        <item x="938"/>
        <item x="538"/>
        <item x="1244"/>
        <item x="1040"/>
        <item x="82"/>
        <item x="87"/>
        <item x="291"/>
        <item x="1060"/>
        <item x="229"/>
        <item x="226"/>
        <item x="75"/>
        <item x="320"/>
        <item x="696"/>
        <item x="1182"/>
        <item x="1237"/>
        <item x="1201"/>
        <item x="115"/>
        <item x="29"/>
        <item x="568"/>
        <item x="279"/>
        <item x="589"/>
        <item x="67"/>
        <item x="433"/>
        <item x="831"/>
        <item x="210"/>
        <item x="474"/>
        <item x="886"/>
        <item x="286"/>
        <item x="1327"/>
        <item x="505"/>
        <item x="55"/>
        <item x="952"/>
        <item x="926"/>
        <item x="689"/>
        <item x="667"/>
        <item x="501"/>
        <item x="686"/>
        <item x="1054"/>
        <item x="1121"/>
        <item x="106"/>
        <item x="477"/>
        <item x="206"/>
        <item x="196"/>
        <item x="33"/>
        <item x="892"/>
        <item x="514"/>
        <item x="212"/>
        <item x="158"/>
        <item x="415"/>
        <item x="376"/>
        <item x="1252"/>
        <item x="209"/>
        <item x="348"/>
        <item x="781"/>
        <item x="60"/>
        <item x="658"/>
        <item x="194"/>
        <item x="1305"/>
        <item x="1032"/>
        <item x="198"/>
        <item x="910"/>
        <item x="753"/>
        <item x="148"/>
        <item x="349"/>
        <item x="1175"/>
        <item x="242"/>
        <item x="84"/>
        <item x="522"/>
        <item x="900"/>
        <item x="562"/>
        <item x="780"/>
        <item x="1082"/>
        <item x="864"/>
        <item x="222"/>
        <item x="113"/>
        <item x="997"/>
        <item x="635"/>
        <item x="698"/>
        <item x="1195"/>
        <item x="110"/>
        <item x="718"/>
        <item x="1073"/>
        <item x="834"/>
        <item x="1043"/>
        <item x="411"/>
        <item x="444"/>
        <item x="571"/>
        <item x="648"/>
        <item x="366"/>
        <item x="852"/>
        <item x="90"/>
        <item x="340"/>
        <item x="1276"/>
        <item x="312"/>
        <item x="303"/>
        <item x="555"/>
        <item x="171"/>
        <item x="338"/>
        <item x="528"/>
        <item x="231"/>
        <item x="1203"/>
        <item x="739"/>
        <item x="46"/>
        <item x="874"/>
        <item x="147"/>
        <item x="93"/>
        <item x="650"/>
        <item x="434"/>
        <item x="756"/>
        <item x="373"/>
        <item x="443"/>
        <item x="784"/>
        <item x="792"/>
        <item x="143"/>
        <item x="1004"/>
        <item x="914"/>
        <item x="119"/>
        <item x="424"/>
        <item x="260"/>
        <item x="599"/>
        <item x="65"/>
        <item x="100"/>
        <item x="602"/>
        <item x="70"/>
        <item x="619"/>
        <item x="311"/>
        <item x="808"/>
        <item x="102"/>
        <item x="576"/>
        <item x="1303"/>
        <item x="509"/>
        <item x="1153"/>
        <item x="193"/>
        <item x="920"/>
        <item x="787"/>
        <item x="469"/>
        <item x="1028"/>
        <item x="412"/>
        <item x="473"/>
        <item x="981"/>
        <item x="956"/>
        <item x="203"/>
        <item x="776"/>
        <item x="878"/>
        <item x="347"/>
        <item x="873"/>
        <item x="398"/>
        <item x="315"/>
        <item x="121"/>
        <item x="86"/>
        <item x="1140"/>
        <item x="49"/>
        <item x="297"/>
        <item x="786"/>
        <item x="249"/>
        <item x="107"/>
        <item x="422"/>
        <item x="828"/>
        <item x="438"/>
        <item x="788"/>
        <item x="207"/>
        <item x="183"/>
        <item x="631"/>
        <item x="391"/>
        <item x="1157"/>
        <item x="897"/>
        <item x="659"/>
        <item x="108"/>
        <item x="1311"/>
        <item x="1243"/>
        <item x="74"/>
        <item x="266"/>
        <item x="990"/>
        <item x="789"/>
        <item x="782"/>
        <item x="1076"/>
        <item x="138"/>
        <item x="165"/>
        <item x="520"/>
        <item x="131"/>
        <item x="621"/>
        <item x="795"/>
        <item x="251"/>
        <item x="530"/>
        <item x="652"/>
        <item x="547"/>
        <item x="907"/>
        <item x="1007"/>
        <item x="271"/>
        <item x="178"/>
        <item x="374"/>
        <item x="135"/>
        <item x="527"/>
        <item x="731"/>
        <item x="83"/>
        <item x="569"/>
        <item x="216"/>
        <item x="1092"/>
        <item x="964"/>
        <item x="116"/>
        <item x="91"/>
        <item x="457"/>
        <item x="613"/>
        <item x="145"/>
        <item x="906"/>
        <item x="370"/>
        <item x="625"/>
        <item x="985"/>
        <item x="841"/>
        <item x="581"/>
        <item x="1080"/>
        <item x="928"/>
        <item x="764"/>
        <item x="1256"/>
        <item x="445"/>
        <item x="1086"/>
        <item x="168"/>
        <item x="697"/>
        <item x="101"/>
        <item x="582"/>
        <item x="734"/>
        <item x="550"/>
        <item x="1187"/>
        <item x="518"/>
        <item x="1018"/>
        <item x="978"/>
        <item x="861"/>
        <item x="1138"/>
        <item x="580"/>
        <item x="523"/>
        <item x="1049"/>
        <item x="853"/>
        <item x="258"/>
        <item x="977"/>
        <item x="214"/>
        <item x="372"/>
        <item x="546"/>
        <item x="80"/>
        <item x="672"/>
        <item x="1142"/>
        <item x="593"/>
        <item x="646"/>
        <item x="661"/>
        <item x="1115"/>
        <item x="95"/>
        <item x="184"/>
        <item x="351"/>
        <item x="721"/>
        <item x="174"/>
        <item x="481"/>
        <item x="262"/>
        <item x="911"/>
        <item x="728"/>
        <item x="439"/>
        <item x="710"/>
        <item x="770"/>
        <item x="498"/>
        <item x="153"/>
        <item x="350"/>
        <item x="452"/>
        <item x="633"/>
        <item x="949"/>
        <item x="294"/>
        <item x="234"/>
        <item x="1209"/>
        <item x="829"/>
        <item x="328"/>
        <item x="1011"/>
        <item x="125"/>
        <item x="591"/>
        <item x="1023"/>
        <item x="953"/>
        <item x="1055"/>
        <item x="838"/>
        <item x="199"/>
        <item x="48"/>
        <item x="775"/>
        <item x="217"/>
        <item x="310"/>
        <item x="678"/>
        <item x="1181"/>
        <item x="1075"/>
        <item x="548"/>
        <item x="1110"/>
        <item x="380"/>
        <item x="714"/>
        <item x="998"/>
        <item x="1100"/>
        <item x="104"/>
        <item x="826"/>
        <item x="634"/>
        <item x="1274"/>
        <item x="885"/>
        <item x="241"/>
        <item x="542"/>
        <item x="468"/>
        <item x="99"/>
        <item x="1324"/>
        <item x="120"/>
        <item x="219"/>
        <item x="673"/>
        <item x="218"/>
        <item x="692"/>
        <item x="111"/>
        <item x="1135"/>
        <item x="1310"/>
        <item x="360"/>
        <item x="140"/>
        <item x="1146"/>
        <item x="466"/>
        <item x="72"/>
        <item x="426"/>
        <item x="1066"/>
        <item x="437"/>
        <item x="1103"/>
        <item x="1062"/>
        <item x="869"/>
        <item x="450"/>
        <item x="280"/>
        <item x="597"/>
        <item x="1139"/>
        <item x="1134"/>
        <item x="189"/>
        <item x="713"/>
        <item x="1006"/>
        <item x="638"/>
        <item x="898"/>
        <item x="681"/>
        <item x="566"/>
        <item x="314"/>
        <item x="1168"/>
        <item x="743"/>
        <item x="535"/>
        <item x="876"/>
        <item x="1097"/>
        <item x="992"/>
        <item x="1295"/>
        <item x="751"/>
        <item x="458"/>
        <item x="679"/>
        <item x="117"/>
        <item x="531"/>
        <item x="669"/>
        <item x="316"/>
        <item x="1072"/>
        <item x="449"/>
        <item x="986"/>
        <item x="685"/>
        <item x="416"/>
        <item x="801"/>
        <item x="213"/>
        <item x="1015"/>
        <item x="1109"/>
        <item x="968"/>
        <item x="363"/>
        <item x="870"/>
        <item x="128"/>
        <item x="353"/>
        <item x="337"/>
        <item x="456"/>
        <item x="842"/>
        <item x="508"/>
        <item x="136"/>
        <item x="794"/>
        <item x="413"/>
        <item x="561"/>
        <item x="578"/>
        <item x="604"/>
        <item x="733"/>
        <item x="660"/>
        <item x="534"/>
        <item x="309"/>
        <item x="490"/>
        <item x="867"/>
        <item x="1318"/>
        <item x="1151"/>
        <item x="1189"/>
        <item x="454"/>
        <item x="1099"/>
        <item x="836"/>
        <item x="744"/>
        <item x="719"/>
        <item x="1291"/>
        <item x="586"/>
        <item x="598"/>
        <item x="671"/>
        <item x="1219"/>
        <item x="1039"/>
        <item x="392"/>
        <item x="957"/>
        <item x="419"/>
        <item x="475"/>
        <item x="139"/>
        <item x="918"/>
        <item x="414"/>
        <item x="1227"/>
        <item x="448"/>
        <item x="1278"/>
        <item x="1162"/>
        <item x="539"/>
        <item x="515"/>
        <item x="533"/>
        <item x="740"/>
        <item x="1002"/>
        <item x="267"/>
        <item x="727"/>
        <item x="1241"/>
        <item x="377"/>
        <item x="1085"/>
        <item x="802"/>
        <item x="427"/>
        <item x="724"/>
        <item x="1328"/>
        <item x="211"/>
        <item x="816"/>
        <item x="738"/>
        <item x="699"/>
        <item x="1034"/>
        <item x="931"/>
        <item x="1020"/>
        <item x="683"/>
        <item x="577"/>
        <item x="891"/>
        <item x="778"/>
        <item x="875"/>
        <item x="1059"/>
        <item x="96"/>
        <item x="803"/>
        <item x="609"/>
        <item x="676"/>
        <item x="289"/>
        <item x="783"/>
        <item x="190"/>
        <item x="1093"/>
        <item x="1102"/>
        <item x="326"/>
        <item x="723"/>
        <item x="833"/>
        <item x="675"/>
        <item x="127"/>
        <item x="396"/>
        <item x="296"/>
        <item x="472"/>
        <item x="845"/>
        <item x="1098"/>
        <item x="695"/>
        <item x="368"/>
        <item x="624"/>
        <item x="1044"/>
        <item x="1273"/>
        <item x="556"/>
        <item x="540"/>
        <item x="762"/>
        <item x="812"/>
        <item x="1041"/>
        <item x="749"/>
        <item x="603"/>
        <item x="941"/>
        <item x="984"/>
        <item x="549"/>
        <item x="825"/>
        <item x="332"/>
        <item x="327"/>
        <item x="862"/>
        <item x="584"/>
        <item x="1223"/>
        <item x="735"/>
        <item x="204"/>
        <item x="492"/>
        <item x="955"/>
        <item x="435"/>
        <item x="371"/>
        <item x="405"/>
        <item x="105"/>
        <item x="708"/>
        <item x="467"/>
        <item x="170"/>
        <item x="436"/>
        <item x="944"/>
        <item x="114"/>
        <item x="987"/>
        <item x="799"/>
        <item x="133"/>
        <item x="567"/>
        <item x="813"/>
        <item x="300"/>
        <item x="1319"/>
        <item x="453"/>
        <item x="930"/>
        <item x="772"/>
        <item x="318"/>
        <item x="169"/>
        <item x="913"/>
        <item x="890"/>
        <item x="304"/>
        <item x="1296"/>
        <item x="529"/>
        <item x="854"/>
        <item x="532"/>
        <item x="124"/>
        <item x="381"/>
        <item x="960"/>
        <item x="1070"/>
        <item x="1163"/>
        <item x="767"/>
        <item x="1038"/>
        <item x="871"/>
        <item x="779"/>
        <item x="688"/>
        <item x="200"/>
        <item x="758"/>
        <item x="927"/>
        <item x="924"/>
        <item x="460"/>
        <item x="557"/>
        <item x="630"/>
        <item x="970"/>
        <item x="239"/>
        <item x="798"/>
        <item x="1169"/>
        <item x="331"/>
        <item x="346"/>
        <item x="389"/>
        <item x="423"/>
        <item x="709"/>
        <item x="284"/>
        <item x="1077"/>
        <item x="257"/>
        <item x="636"/>
        <item x="1179"/>
        <item x="745"/>
        <item x="700"/>
        <item x="484"/>
        <item x="800"/>
        <item x="233"/>
        <item x="587"/>
        <item x="777"/>
        <item x="325"/>
        <item x="612"/>
        <item x="463"/>
        <item x="1216"/>
        <item x="478"/>
        <item x="1322"/>
        <item x="975"/>
        <item x="859"/>
        <item x="1202"/>
        <item x="605"/>
        <item x="1021"/>
        <item x="177"/>
        <item x="401"/>
        <item x="726"/>
        <item x="967"/>
        <item x="400"/>
        <item x="245"/>
        <item x="732"/>
        <item x="908"/>
        <item x="1285"/>
        <item x="818"/>
        <item x="962"/>
        <item x="339"/>
        <item x="674"/>
        <item x="824"/>
        <item x="379"/>
        <item x="256"/>
        <item x="395"/>
        <item x="512"/>
        <item x="737"/>
        <item x="1268"/>
        <item x="958"/>
        <item x="594"/>
        <item x="720"/>
        <item x="503"/>
        <item x="517"/>
        <item x="362"/>
        <item x="385"/>
        <item x="1309"/>
        <item x="341"/>
        <item x="623"/>
        <item x="1130"/>
        <item x="281"/>
        <item x="822"/>
        <item x="1119"/>
        <item x="1176"/>
        <item x="980"/>
        <item x="175"/>
        <item x="752"/>
        <item x="1091"/>
        <item x="410"/>
        <item x="888"/>
        <item x="1220"/>
        <item x="765"/>
        <item x="1036"/>
        <item x="1264"/>
        <item x="383"/>
        <item x="288"/>
        <item x="706"/>
        <item x="703"/>
        <item x="809"/>
        <item x="632"/>
        <item x="1338"/>
        <item x="252"/>
        <item x="773"/>
        <item x="742"/>
        <item x="1174"/>
        <item x="225"/>
        <item x="504"/>
        <item x="574"/>
        <item x="716"/>
        <item x="647"/>
        <item x="1030"/>
        <item x="810"/>
        <item x="1061"/>
        <item x="855"/>
        <item x="1161"/>
        <item x="254"/>
        <item x="922"/>
        <item x="1239"/>
        <item x="1053"/>
        <item x="287"/>
        <item x="1126"/>
        <item x="729"/>
        <item x="628"/>
        <item x="629"/>
        <item x="608"/>
        <item x="1155"/>
        <item x="418"/>
        <item x="935"/>
        <item x="521"/>
        <item x="866"/>
        <item x="261"/>
        <item x="736"/>
        <item x="417"/>
        <item x="865"/>
        <item x="525"/>
        <item x="1258"/>
        <item x="943"/>
        <item x="902"/>
        <item x="334"/>
        <item x="1249"/>
        <item x="235"/>
        <item x="323"/>
        <item x="583"/>
        <item x="536"/>
        <item x="1128"/>
        <item x="663"/>
        <item x="290"/>
        <item x="565"/>
        <item x="611"/>
        <item x="1149"/>
        <item x="98"/>
        <item x="796"/>
        <item x="221"/>
        <item x="160"/>
        <item x="821"/>
        <item x="626"/>
        <item x="176"/>
        <item x="820"/>
        <item x="766"/>
        <item x="682"/>
        <item x="704"/>
        <item x="295"/>
        <item x="715"/>
        <item x="1068"/>
        <item x="1127"/>
        <item x="966"/>
        <item x="384"/>
        <item x="656"/>
        <item x="440"/>
        <item x="618"/>
        <item x="1111"/>
        <item x="909"/>
        <item x="470"/>
        <item x="1193"/>
        <item x="959"/>
        <item x="357"/>
        <item x="722"/>
        <item x="942"/>
        <item x="662"/>
        <item x="1090"/>
        <item x="1107"/>
        <item x="321"/>
        <item x="769"/>
        <item x="1321"/>
        <item x="785"/>
        <item x="791"/>
        <item x="554"/>
        <item x="651"/>
        <item x="768"/>
        <item x="479"/>
        <item x="848"/>
        <item x="1104"/>
        <item x="420"/>
        <item x="364"/>
        <item x="485"/>
        <item x="701"/>
        <item x="899"/>
        <item x="606"/>
        <item x="356"/>
        <item x="293"/>
        <item x="1063"/>
        <item x="572"/>
        <item x="690"/>
        <item x="1096"/>
        <item x="388"/>
        <item x="402"/>
        <item x="246"/>
        <item x="617"/>
        <item x="610"/>
        <item x="482"/>
        <item x="827"/>
        <item x="431"/>
        <item x="560"/>
        <item x="345"/>
        <item x="250"/>
        <item x="166"/>
        <item x="1016"/>
        <item x="881"/>
        <item x="526"/>
        <item x="1332"/>
        <item x="757"/>
        <item x="687"/>
        <item x="999"/>
        <item x="1267"/>
        <item x="1056"/>
        <item x="641"/>
        <item x="1027"/>
        <item x="1288"/>
        <item x="1037"/>
        <item x="717"/>
        <item x="654"/>
        <item x="670"/>
        <item x="1326"/>
        <item x="903"/>
        <item x="712"/>
        <item x="1147"/>
        <item x="1124"/>
        <item x="657"/>
        <item x="649"/>
        <item x="442"/>
        <item x="488"/>
        <item x="921"/>
        <item x="1248"/>
        <item x="963"/>
        <item x="1270"/>
        <item x="1106"/>
        <item x="1180"/>
        <item x="896"/>
        <item x="1047"/>
        <item x="1198"/>
        <item x="1281"/>
        <item x="1112"/>
        <item x="1330"/>
        <item x="1234"/>
        <item x="774"/>
        <item x="387"/>
        <item x="1222"/>
        <item x="1105"/>
        <item x="643"/>
        <item x="1280"/>
        <item x="1277"/>
        <item x="1279"/>
        <item x="1094"/>
        <item x="1079"/>
        <item x="409"/>
        <item x="1024"/>
        <item x="1025"/>
        <item x="1113"/>
        <item x="1089"/>
        <item x="1217"/>
        <item x="883"/>
        <item x="857"/>
        <item x="645"/>
        <item x="863"/>
        <item x="895"/>
        <item x="1260"/>
        <item x="847"/>
        <item x="1172"/>
        <item x="1298"/>
        <item x="1158"/>
        <item x="429"/>
        <item x="1313"/>
        <item x="455"/>
        <item x="471"/>
        <item x="1214"/>
        <item x="343"/>
        <item x="805"/>
        <item x="390"/>
        <item x="551"/>
        <item x="507"/>
        <item x="705"/>
        <item x="1261"/>
        <item x="1131"/>
        <item x="497"/>
        <item x="1342"/>
        <item x="352"/>
        <item x="264"/>
        <item x="1150"/>
        <item x="544"/>
        <item x="627"/>
        <item x="880"/>
        <item x="804"/>
        <item x="858"/>
        <item x="754"/>
        <item x="1225"/>
        <item x="1152"/>
        <item x="856"/>
        <item x="179"/>
        <item x="1145"/>
        <item x="1269"/>
        <item x="1235"/>
        <item x="1177"/>
        <item x="1233"/>
        <item x="993"/>
        <item x="901"/>
        <item x="843"/>
        <item x="1312"/>
        <item x="1129"/>
        <item x="894"/>
        <item x="1064"/>
        <item x="1250"/>
        <item x="1215"/>
        <item x="1046"/>
        <item x="877"/>
        <item x="1005"/>
        <item x="1316"/>
        <item x="491"/>
        <item x="872"/>
        <item x="1071"/>
        <item x="905"/>
        <item x="882"/>
        <item x="972"/>
        <item x="1271"/>
        <item x="965"/>
        <item x="1299"/>
        <item x="815"/>
        <item x="939"/>
        <item x="759"/>
        <item x="500"/>
        <item x="750"/>
        <item x="375"/>
        <item x="1301"/>
        <item x="1341"/>
        <item x="1224"/>
        <item x="790"/>
        <item x="915"/>
        <item x="991"/>
        <item x="1136"/>
        <item x="1245"/>
        <item x="1325"/>
        <item x="1171"/>
        <item x="1184"/>
        <item x="1207"/>
        <item x="1232"/>
        <item x="1323"/>
        <item x="1262"/>
        <item x="1017"/>
        <item x="1212"/>
        <item x="1302"/>
        <item x="1287"/>
        <item x="1259"/>
        <item x="1263"/>
        <item x="1164"/>
        <item x="1186"/>
        <item x="1154"/>
        <item x="1253"/>
        <item x="1335"/>
        <item x="1144"/>
        <item x="973"/>
        <item x="940"/>
        <item x="1283"/>
        <item x="1013"/>
        <item x="285"/>
        <item x="502"/>
        <item x="1334"/>
        <item x="1228"/>
        <item x="1057"/>
        <item x="1183"/>
        <item x="407"/>
        <item x="919"/>
        <item x="1240"/>
        <item x="945"/>
        <item x="1266"/>
        <item x="1122"/>
        <item x="1019"/>
        <item x="1292"/>
        <item x="1095"/>
        <item x="1137"/>
        <item x="1297"/>
        <item x="1067"/>
        <item x="996"/>
        <item x="929"/>
        <item x="1293"/>
        <item x="1242"/>
        <item x="1108"/>
        <item x="1211"/>
        <item x="1159"/>
        <item x="1010"/>
        <item x="592"/>
        <item x="1199"/>
        <item x="1117"/>
        <item x="849"/>
        <item x="1246"/>
        <item x="860"/>
        <item x="1022"/>
        <item x="1141"/>
        <item x="1167"/>
        <item x="936"/>
        <item x="1272"/>
        <item x="1206"/>
        <item x="1284"/>
        <item x="513"/>
        <item x="1116"/>
        <item x="1123"/>
        <item x="1257"/>
        <item x="1029"/>
        <item x="1204"/>
        <item x="1083"/>
        <item x="989"/>
        <item x="1282"/>
        <item x="1210"/>
        <item x="995"/>
        <item x="1336"/>
        <item x="1205"/>
        <item x="893"/>
        <item x="1088"/>
        <item x="1192"/>
        <item x="1200"/>
        <item x="1051"/>
        <item x="1160"/>
        <item x="1132"/>
        <item x="988"/>
        <item x="983"/>
        <item x="1265"/>
        <item x="1170"/>
        <item x="1178"/>
        <item x="1289"/>
        <item x="1191"/>
        <item x="1120"/>
        <item x="1087"/>
        <item x="1339"/>
        <item x="1008"/>
        <item x="1101"/>
        <item x="884"/>
        <item x="1306"/>
        <item x="1290"/>
        <item x="1058"/>
        <item x="1238"/>
        <item x="1118"/>
        <item x="1254"/>
        <item x="946"/>
        <item x="1197"/>
        <item x="1188"/>
        <item x="1300"/>
        <item x="947"/>
        <item x="1052"/>
        <item x="851"/>
        <item x="1069"/>
        <item x="969"/>
        <item x="1208"/>
        <item x="1329"/>
        <item x="850"/>
        <item x="1125"/>
        <item x="1213"/>
        <item x="1035"/>
        <item x="1275"/>
        <item x="950"/>
        <item x="879"/>
        <item x="887"/>
        <item x="1173"/>
        <item x="1042"/>
        <item x="1196"/>
        <item x="1221"/>
        <item x="934"/>
        <item x="1304"/>
        <item x="1000"/>
        <item x="904"/>
        <item x="1114"/>
        <item x="1308"/>
        <item x="1143"/>
        <item x="1166"/>
        <item x="1333"/>
        <item x="1315"/>
        <item x="1026"/>
        <item x="925"/>
        <item x="1247"/>
        <item x="1230"/>
        <item x="1294"/>
        <item x="1194"/>
        <item x="1314"/>
        <item x="951"/>
        <item x="1236"/>
        <item t="default"/>
      </items>
    </pivotField>
    <pivotField axis="axisRow" dataField="1"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 showAll="0"/>
    <pivotField showAll="0"/>
    <pivotField showAll="0"/>
    <pivotField numFmtId="1" showAll="0"/>
    <pivotField numFmtId="3" showAll="0"/>
    <pivotField numFmtId="1" showAll="0"/>
    <pivotField numFmtId="1" showAll="0"/>
    <pivotField showAll="0"/>
  </pivotFields>
  <rowFields count="1">
    <field x="21"/>
  </rowFields>
  <rowItems count="4">
    <i>
      <x/>
    </i>
    <i>
      <x v="1"/>
    </i>
    <i>
      <x v="2"/>
    </i>
    <i>
      <x v="3"/>
    </i>
  </rowItems>
  <colItems count="1">
    <i/>
  </colItems>
  <dataFields count="1">
    <dataField name="Count of SalarySlab" fld="21" subtotal="count" baseField="0" baseItem="0"/>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4019CFC0-4A1F-4DCB-9477-0B79343219A6}" name="monthly income by joblevel"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24:B29" firstHeaderRow="1" firstDataRow="1" firstDataCol="1"/>
  <pivotFields count="45">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axis="axisRow" showAll="0">
      <items count="6">
        <item x="0"/>
        <item x="1"/>
        <item x="2"/>
        <item x="3"/>
        <item x="4"/>
        <item t="default"/>
      </items>
    </pivotField>
    <pivotField showAll="0">
      <items count="10">
        <item x="6"/>
        <item x="3"/>
        <item x="0"/>
        <item x="8"/>
        <item x="4"/>
        <item x="7"/>
        <item x="2"/>
        <item x="5"/>
        <item x="1"/>
        <item t="default"/>
      </items>
    </pivotField>
    <pivotField showAll="0"/>
    <pivotField showAll="0"/>
    <pivotField dataField="1" showAll="0">
      <items count="1344">
        <item x="19"/>
        <item x="3"/>
        <item x="220"/>
        <item x="365"/>
        <item x="308"/>
        <item x="11"/>
        <item x="112"/>
        <item x="428"/>
        <item x="1"/>
        <item x="62"/>
        <item x="28"/>
        <item x="408"/>
        <item x="354"/>
        <item x="637"/>
        <item x="406"/>
        <item x="476"/>
        <item x="35"/>
        <item x="0"/>
        <item x="9"/>
        <item x="7"/>
        <item x="92"/>
        <item x="238"/>
        <item x="6"/>
        <item x="61"/>
        <item x="5"/>
        <item x="8"/>
        <item x="806"/>
        <item x="180"/>
        <item x="69"/>
        <item x="15"/>
        <item x="2"/>
        <item x="4"/>
        <item x="616"/>
        <item x="933"/>
        <item x="142"/>
        <item x="541"/>
        <item x="1050"/>
        <item x="730"/>
        <item x="615"/>
        <item x="917"/>
        <item x="644"/>
        <item x="161"/>
        <item x="205"/>
        <item x="585"/>
        <item x="88"/>
        <item x="141"/>
        <item x="20"/>
        <item x="173"/>
        <item x="253"/>
        <item x="149"/>
        <item x="307"/>
        <item x="355"/>
        <item x="1317"/>
        <item x="36"/>
        <item x="64"/>
        <item x="666"/>
        <item x="1218"/>
        <item x="232"/>
        <item x="336"/>
        <item x="844"/>
        <item x="693"/>
        <item x="1012"/>
        <item x="747"/>
        <item x="979"/>
        <item x="103"/>
        <item x="333"/>
        <item x="192"/>
        <item x="1148"/>
        <item x="954"/>
        <item x="301"/>
        <item x="760"/>
        <item x="259"/>
        <item x="13"/>
        <item x="78"/>
        <item x="342"/>
        <item x="837"/>
        <item x="358"/>
        <item x="707"/>
        <item x="247"/>
        <item x="94"/>
        <item x="152"/>
        <item x="694"/>
        <item x="230"/>
        <item x="276"/>
        <item x="923"/>
        <item x="283"/>
        <item x="30"/>
        <item x="447"/>
        <item x="1084"/>
        <item x="361"/>
        <item x="118"/>
        <item x="620"/>
        <item x="263"/>
        <item x="313"/>
        <item x="223"/>
        <item x="85"/>
        <item x="889"/>
        <item x="215"/>
        <item x="386"/>
        <item x="573"/>
        <item x="201"/>
        <item x="552"/>
        <item x="846"/>
        <item x="186"/>
        <item x="937"/>
        <item x="45"/>
        <item x="653"/>
        <item x="1156"/>
        <item x="1340"/>
        <item x="487"/>
        <item x="1081"/>
        <item x="63"/>
        <item x="1078"/>
        <item x="66"/>
        <item x="510"/>
        <item x="164"/>
        <item x="330"/>
        <item x="797"/>
        <item x="961"/>
        <item x="1048"/>
        <item x="71"/>
        <item x="89"/>
        <item x="270"/>
        <item x="403"/>
        <item x="151"/>
        <item x="1255"/>
        <item x="607"/>
        <item x="595"/>
        <item x="553"/>
        <item x="519"/>
        <item x="459"/>
        <item x="181"/>
        <item x="272"/>
        <item x="397"/>
        <item x="56"/>
        <item x="23"/>
        <item x="10"/>
        <item x="761"/>
        <item x="44"/>
        <item x="394"/>
        <item x="462"/>
        <item x="302"/>
        <item x="1320"/>
        <item x="132"/>
        <item x="159"/>
        <item x="516"/>
        <item x="916"/>
        <item x="1065"/>
        <item x="558"/>
        <item x="393"/>
        <item x="292"/>
        <item x="137"/>
        <item x="248"/>
        <item x="122"/>
        <item x="451"/>
        <item x="994"/>
        <item x="126"/>
        <item x="655"/>
        <item x="144"/>
        <item x="197"/>
        <item x="40"/>
        <item x="912"/>
        <item x="255"/>
        <item x="191"/>
        <item x="53"/>
        <item x="76"/>
        <item x="277"/>
        <item x="793"/>
        <item x="240"/>
        <item x="109"/>
        <item x="344"/>
        <item x="614"/>
        <item x="664"/>
        <item x="483"/>
        <item x="495"/>
        <item x="1031"/>
        <item x="1033"/>
        <item x="306"/>
        <item x="830"/>
        <item x="665"/>
        <item x="50"/>
        <item x="1014"/>
        <item x="1229"/>
        <item x="832"/>
        <item x="54"/>
        <item x="329"/>
        <item x="167"/>
        <item x="1331"/>
        <item x="489"/>
        <item x="59"/>
        <item x="369"/>
        <item x="640"/>
        <item x="278"/>
        <item x="228"/>
        <item x="187"/>
        <item x="711"/>
        <item x="43"/>
        <item x="275"/>
        <item x="188"/>
        <item x="185"/>
        <item x="702"/>
        <item x="155"/>
        <item x="265"/>
        <item x="14"/>
        <item x="570"/>
        <item x="642"/>
        <item x="237"/>
        <item x="12"/>
        <item x="162"/>
        <item x="150"/>
        <item x="746"/>
        <item x="639"/>
        <item x="976"/>
        <item x="563"/>
        <item x="195"/>
        <item x="579"/>
        <item x="1185"/>
        <item x="835"/>
        <item x="971"/>
        <item x="224"/>
        <item x="22"/>
        <item x="31"/>
        <item x="317"/>
        <item x="807"/>
        <item x="494"/>
        <item x="37"/>
        <item x="319"/>
        <item x="269"/>
        <item x="725"/>
        <item x="1009"/>
        <item x="68"/>
        <item x="1074"/>
        <item x="1165"/>
        <item x="324"/>
        <item x="134"/>
        <item x="680"/>
        <item x="543"/>
        <item x="1307"/>
        <item x="1337"/>
        <item x="25"/>
        <item x="39"/>
        <item x="1190"/>
        <item x="817"/>
        <item x="506"/>
        <item x="668"/>
        <item x="564"/>
        <item x="34"/>
        <item x="81"/>
        <item x="382"/>
        <item x="974"/>
        <item x="273"/>
        <item x="227"/>
        <item x="677"/>
        <item x="243"/>
        <item x="496"/>
        <item x="208"/>
        <item x="32"/>
        <item x="480"/>
        <item x="268"/>
        <item x="1226"/>
        <item x="77"/>
        <item x="27"/>
        <item x="130"/>
        <item x="590"/>
        <item x="465"/>
        <item x="493"/>
        <item x="982"/>
        <item x="299"/>
        <item x="1001"/>
        <item x="559"/>
        <item x="47"/>
        <item x="73"/>
        <item x="948"/>
        <item x="524"/>
        <item x="771"/>
        <item x="26"/>
        <item x="404"/>
        <item x="378"/>
        <item x="399"/>
        <item x="755"/>
        <item x="446"/>
        <item x="461"/>
        <item x="511"/>
        <item x="274"/>
        <item x="305"/>
        <item x="932"/>
        <item x="741"/>
        <item x="182"/>
        <item x="52"/>
        <item x="1045"/>
        <item x="58"/>
        <item x="819"/>
        <item x="464"/>
        <item x="691"/>
        <item x="18"/>
        <item x="486"/>
        <item x="1231"/>
        <item x="823"/>
        <item x="499"/>
        <item x="51"/>
        <item x="244"/>
        <item x="839"/>
        <item x="622"/>
        <item x="359"/>
        <item x="202"/>
        <item x="156"/>
        <item x="42"/>
        <item x="146"/>
        <item x="79"/>
        <item x="97"/>
        <item x="1286"/>
        <item x="814"/>
        <item x="57"/>
        <item x="236"/>
        <item x="367"/>
        <item x="17"/>
        <item x="600"/>
        <item x="601"/>
        <item x="154"/>
        <item x="41"/>
        <item x="1003"/>
        <item x="123"/>
        <item x="1251"/>
        <item x="421"/>
        <item x="545"/>
        <item x="157"/>
        <item x="596"/>
        <item x="21"/>
        <item x="298"/>
        <item x="1133"/>
        <item x="684"/>
        <item x="575"/>
        <item x="335"/>
        <item x="840"/>
        <item x="16"/>
        <item x="588"/>
        <item x="748"/>
        <item x="24"/>
        <item x="763"/>
        <item x="441"/>
        <item x="172"/>
        <item x="537"/>
        <item x="811"/>
        <item x="163"/>
        <item x="425"/>
        <item x="430"/>
        <item x="432"/>
        <item x="868"/>
        <item x="322"/>
        <item x="129"/>
        <item x="38"/>
        <item x="282"/>
        <item x="938"/>
        <item x="538"/>
        <item x="1244"/>
        <item x="1040"/>
        <item x="82"/>
        <item x="87"/>
        <item x="291"/>
        <item x="1060"/>
        <item x="229"/>
        <item x="226"/>
        <item x="75"/>
        <item x="320"/>
        <item x="696"/>
        <item x="1182"/>
        <item x="1237"/>
        <item x="1201"/>
        <item x="115"/>
        <item x="29"/>
        <item x="568"/>
        <item x="279"/>
        <item x="589"/>
        <item x="67"/>
        <item x="433"/>
        <item x="831"/>
        <item x="210"/>
        <item x="474"/>
        <item x="886"/>
        <item x="286"/>
        <item x="1327"/>
        <item x="505"/>
        <item x="55"/>
        <item x="952"/>
        <item x="926"/>
        <item x="689"/>
        <item x="667"/>
        <item x="501"/>
        <item x="686"/>
        <item x="1054"/>
        <item x="1121"/>
        <item x="106"/>
        <item x="477"/>
        <item x="206"/>
        <item x="196"/>
        <item x="33"/>
        <item x="892"/>
        <item x="514"/>
        <item x="212"/>
        <item x="158"/>
        <item x="415"/>
        <item x="376"/>
        <item x="1252"/>
        <item x="209"/>
        <item x="348"/>
        <item x="781"/>
        <item x="60"/>
        <item x="658"/>
        <item x="194"/>
        <item x="1305"/>
        <item x="1032"/>
        <item x="198"/>
        <item x="910"/>
        <item x="753"/>
        <item x="148"/>
        <item x="349"/>
        <item x="1175"/>
        <item x="242"/>
        <item x="84"/>
        <item x="522"/>
        <item x="900"/>
        <item x="562"/>
        <item x="780"/>
        <item x="1082"/>
        <item x="864"/>
        <item x="222"/>
        <item x="113"/>
        <item x="997"/>
        <item x="635"/>
        <item x="698"/>
        <item x="1195"/>
        <item x="110"/>
        <item x="718"/>
        <item x="1073"/>
        <item x="834"/>
        <item x="1043"/>
        <item x="411"/>
        <item x="444"/>
        <item x="571"/>
        <item x="648"/>
        <item x="366"/>
        <item x="852"/>
        <item x="90"/>
        <item x="340"/>
        <item x="1276"/>
        <item x="312"/>
        <item x="303"/>
        <item x="555"/>
        <item x="171"/>
        <item x="338"/>
        <item x="528"/>
        <item x="231"/>
        <item x="1203"/>
        <item x="739"/>
        <item x="46"/>
        <item x="874"/>
        <item x="147"/>
        <item x="93"/>
        <item x="650"/>
        <item x="434"/>
        <item x="756"/>
        <item x="373"/>
        <item x="443"/>
        <item x="784"/>
        <item x="792"/>
        <item x="143"/>
        <item x="1004"/>
        <item x="914"/>
        <item x="119"/>
        <item x="424"/>
        <item x="260"/>
        <item x="599"/>
        <item x="65"/>
        <item x="100"/>
        <item x="602"/>
        <item x="70"/>
        <item x="619"/>
        <item x="311"/>
        <item x="808"/>
        <item x="102"/>
        <item x="576"/>
        <item x="1303"/>
        <item x="509"/>
        <item x="1153"/>
        <item x="193"/>
        <item x="920"/>
        <item x="787"/>
        <item x="469"/>
        <item x="1028"/>
        <item x="412"/>
        <item x="473"/>
        <item x="981"/>
        <item x="956"/>
        <item x="203"/>
        <item x="776"/>
        <item x="878"/>
        <item x="347"/>
        <item x="873"/>
        <item x="398"/>
        <item x="315"/>
        <item x="121"/>
        <item x="86"/>
        <item x="1140"/>
        <item x="49"/>
        <item x="297"/>
        <item x="786"/>
        <item x="249"/>
        <item x="107"/>
        <item x="422"/>
        <item x="828"/>
        <item x="438"/>
        <item x="788"/>
        <item x="207"/>
        <item x="183"/>
        <item x="631"/>
        <item x="391"/>
        <item x="1157"/>
        <item x="897"/>
        <item x="659"/>
        <item x="108"/>
        <item x="1311"/>
        <item x="1243"/>
        <item x="74"/>
        <item x="266"/>
        <item x="990"/>
        <item x="789"/>
        <item x="782"/>
        <item x="1076"/>
        <item x="138"/>
        <item x="165"/>
        <item x="520"/>
        <item x="131"/>
        <item x="621"/>
        <item x="795"/>
        <item x="251"/>
        <item x="530"/>
        <item x="652"/>
        <item x="547"/>
        <item x="907"/>
        <item x="1007"/>
        <item x="271"/>
        <item x="178"/>
        <item x="374"/>
        <item x="135"/>
        <item x="527"/>
        <item x="731"/>
        <item x="83"/>
        <item x="569"/>
        <item x="216"/>
        <item x="1092"/>
        <item x="964"/>
        <item x="116"/>
        <item x="91"/>
        <item x="457"/>
        <item x="613"/>
        <item x="145"/>
        <item x="906"/>
        <item x="370"/>
        <item x="625"/>
        <item x="985"/>
        <item x="841"/>
        <item x="581"/>
        <item x="1080"/>
        <item x="928"/>
        <item x="764"/>
        <item x="1256"/>
        <item x="445"/>
        <item x="1086"/>
        <item x="168"/>
        <item x="697"/>
        <item x="101"/>
        <item x="582"/>
        <item x="734"/>
        <item x="550"/>
        <item x="1187"/>
        <item x="518"/>
        <item x="1018"/>
        <item x="978"/>
        <item x="861"/>
        <item x="1138"/>
        <item x="580"/>
        <item x="523"/>
        <item x="1049"/>
        <item x="853"/>
        <item x="258"/>
        <item x="977"/>
        <item x="214"/>
        <item x="372"/>
        <item x="546"/>
        <item x="80"/>
        <item x="672"/>
        <item x="1142"/>
        <item x="593"/>
        <item x="646"/>
        <item x="661"/>
        <item x="1115"/>
        <item x="95"/>
        <item x="184"/>
        <item x="351"/>
        <item x="721"/>
        <item x="174"/>
        <item x="481"/>
        <item x="262"/>
        <item x="911"/>
        <item x="728"/>
        <item x="439"/>
        <item x="710"/>
        <item x="770"/>
        <item x="498"/>
        <item x="153"/>
        <item x="350"/>
        <item x="452"/>
        <item x="633"/>
        <item x="949"/>
        <item x="294"/>
        <item x="234"/>
        <item x="1209"/>
        <item x="829"/>
        <item x="328"/>
        <item x="1011"/>
        <item x="125"/>
        <item x="591"/>
        <item x="1023"/>
        <item x="953"/>
        <item x="1055"/>
        <item x="838"/>
        <item x="199"/>
        <item x="48"/>
        <item x="775"/>
        <item x="217"/>
        <item x="310"/>
        <item x="678"/>
        <item x="1181"/>
        <item x="1075"/>
        <item x="548"/>
        <item x="1110"/>
        <item x="380"/>
        <item x="714"/>
        <item x="998"/>
        <item x="1100"/>
        <item x="104"/>
        <item x="826"/>
        <item x="634"/>
        <item x="1274"/>
        <item x="885"/>
        <item x="241"/>
        <item x="542"/>
        <item x="468"/>
        <item x="99"/>
        <item x="1324"/>
        <item x="120"/>
        <item x="219"/>
        <item x="673"/>
        <item x="218"/>
        <item x="692"/>
        <item x="111"/>
        <item x="1135"/>
        <item x="1310"/>
        <item x="360"/>
        <item x="140"/>
        <item x="1146"/>
        <item x="466"/>
        <item x="72"/>
        <item x="426"/>
        <item x="1066"/>
        <item x="437"/>
        <item x="1103"/>
        <item x="1062"/>
        <item x="869"/>
        <item x="450"/>
        <item x="280"/>
        <item x="597"/>
        <item x="1139"/>
        <item x="1134"/>
        <item x="189"/>
        <item x="713"/>
        <item x="1006"/>
        <item x="638"/>
        <item x="898"/>
        <item x="681"/>
        <item x="566"/>
        <item x="314"/>
        <item x="1168"/>
        <item x="743"/>
        <item x="535"/>
        <item x="876"/>
        <item x="1097"/>
        <item x="992"/>
        <item x="1295"/>
        <item x="751"/>
        <item x="458"/>
        <item x="679"/>
        <item x="117"/>
        <item x="531"/>
        <item x="669"/>
        <item x="316"/>
        <item x="1072"/>
        <item x="449"/>
        <item x="986"/>
        <item x="685"/>
        <item x="416"/>
        <item x="801"/>
        <item x="213"/>
        <item x="1015"/>
        <item x="1109"/>
        <item x="968"/>
        <item x="363"/>
        <item x="870"/>
        <item x="128"/>
        <item x="353"/>
        <item x="337"/>
        <item x="456"/>
        <item x="842"/>
        <item x="508"/>
        <item x="136"/>
        <item x="794"/>
        <item x="413"/>
        <item x="561"/>
        <item x="578"/>
        <item x="604"/>
        <item x="733"/>
        <item x="660"/>
        <item x="534"/>
        <item x="309"/>
        <item x="490"/>
        <item x="867"/>
        <item x="1318"/>
        <item x="1151"/>
        <item x="1189"/>
        <item x="454"/>
        <item x="1099"/>
        <item x="836"/>
        <item x="744"/>
        <item x="719"/>
        <item x="1291"/>
        <item x="586"/>
        <item x="598"/>
        <item x="671"/>
        <item x="1219"/>
        <item x="1039"/>
        <item x="392"/>
        <item x="957"/>
        <item x="419"/>
        <item x="475"/>
        <item x="139"/>
        <item x="918"/>
        <item x="414"/>
        <item x="1227"/>
        <item x="448"/>
        <item x="1278"/>
        <item x="1162"/>
        <item x="539"/>
        <item x="515"/>
        <item x="533"/>
        <item x="740"/>
        <item x="1002"/>
        <item x="267"/>
        <item x="727"/>
        <item x="1241"/>
        <item x="377"/>
        <item x="1085"/>
        <item x="802"/>
        <item x="427"/>
        <item x="724"/>
        <item x="1328"/>
        <item x="211"/>
        <item x="816"/>
        <item x="738"/>
        <item x="699"/>
        <item x="1034"/>
        <item x="931"/>
        <item x="1020"/>
        <item x="683"/>
        <item x="577"/>
        <item x="891"/>
        <item x="778"/>
        <item x="875"/>
        <item x="1059"/>
        <item x="96"/>
        <item x="803"/>
        <item x="609"/>
        <item x="676"/>
        <item x="289"/>
        <item x="783"/>
        <item x="190"/>
        <item x="1093"/>
        <item x="1102"/>
        <item x="326"/>
        <item x="723"/>
        <item x="833"/>
        <item x="675"/>
        <item x="127"/>
        <item x="396"/>
        <item x="296"/>
        <item x="472"/>
        <item x="845"/>
        <item x="1098"/>
        <item x="695"/>
        <item x="368"/>
        <item x="624"/>
        <item x="1044"/>
        <item x="1273"/>
        <item x="556"/>
        <item x="540"/>
        <item x="762"/>
        <item x="812"/>
        <item x="1041"/>
        <item x="749"/>
        <item x="603"/>
        <item x="941"/>
        <item x="984"/>
        <item x="549"/>
        <item x="825"/>
        <item x="332"/>
        <item x="327"/>
        <item x="862"/>
        <item x="584"/>
        <item x="1223"/>
        <item x="735"/>
        <item x="204"/>
        <item x="492"/>
        <item x="955"/>
        <item x="435"/>
        <item x="371"/>
        <item x="405"/>
        <item x="105"/>
        <item x="708"/>
        <item x="467"/>
        <item x="170"/>
        <item x="436"/>
        <item x="944"/>
        <item x="114"/>
        <item x="987"/>
        <item x="799"/>
        <item x="133"/>
        <item x="567"/>
        <item x="813"/>
        <item x="300"/>
        <item x="1319"/>
        <item x="453"/>
        <item x="930"/>
        <item x="772"/>
        <item x="318"/>
        <item x="169"/>
        <item x="913"/>
        <item x="890"/>
        <item x="304"/>
        <item x="1296"/>
        <item x="529"/>
        <item x="854"/>
        <item x="532"/>
        <item x="124"/>
        <item x="381"/>
        <item x="960"/>
        <item x="1070"/>
        <item x="1163"/>
        <item x="767"/>
        <item x="1038"/>
        <item x="871"/>
        <item x="779"/>
        <item x="688"/>
        <item x="200"/>
        <item x="758"/>
        <item x="927"/>
        <item x="924"/>
        <item x="460"/>
        <item x="557"/>
        <item x="630"/>
        <item x="970"/>
        <item x="239"/>
        <item x="798"/>
        <item x="1169"/>
        <item x="331"/>
        <item x="346"/>
        <item x="389"/>
        <item x="423"/>
        <item x="709"/>
        <item x="284"/>
        <item x="1077"/>
        <item x="257"/>
        <item x="636"/>
        <item x="1179"/>
        <item x="745"/>
        <item x="700"/>
        <item x="484"/>
        <item x="800"/>
        <item x="233"/>
        <item x="587"/>
        <item x="777"/>
        <item x="325"/>
        <item x="612"/>
        <item x="463"/>
        <item x="1216"/>
        <item x="478"/>
        <item x="1322"/>
        <item x="975"/>
        <item x="859"/>
        <item x="1202"/>
        <item x="605"/>
        <item x="1021"/>
        <item x="177"/>
        <item x="401"/>
        <item x="726"/>
        <item x="967"/>
        <item x="400"/>
        <item x="245"/>
        <item x="732"/>
        <item x="908"/>
        <item x="1285"/>
        <item x="818"/>
        <item x="962"/>
        <item x="339"/>
        <item x="674"/>
        <item x="824"/>
        <item x="379"/>
        <item x="256"/>
        <item x="395"/>
        <item x="512"/>
        <item x="737"/>
        <item x="1268"/>
        <item x="958"/>
        <item x="594"/>
        <item x="720"/>
        <item x="503"/>
        <item x="517"/>
        <item x="362"/>
        <item x="385"/>
        <item x="1309"/>
        <item x="341"/>
        <item x="623"/>
        <item x="1130"/>
        <item x="281"/>
        <item x="822"/>
        <item x="1119"/>
        <item x="1176"/>
        <item x="980"/>
        <item x="175"/>
        <item x="752"/>
        <item x="1091"/>
        <item x="410"/>
        <item x="888"/>
        <item x="1220"/>
        <item x="765"/>
        <item x="1036"/>
        <item x="1264"/>
        <item x="383"/>
        <item x="288"/>
        <item x="706"/>
        <item x="703"/>
        <item x="809"/>
        <item x="632"/>
        <item x="1338"/>
        <item x="252"/>
        <item x="773"/>
        <item x="742"/>
        <item x="1174"/>
        <item x="225"/>
        <item x="504"/>
        <item x="574"/>
        <item x="716"/>
        <item x="647"/>
        <item x="1030"/>
        <item x="810"/>
        <item x="1061"/>
        <item x="855"/>
        <item x="1161"/>
        <item x="254"/>
        <item x="922"/>
        <item x="1239"/>
        <item x="1053"/>
        <item x="287"/>
        <item x="1126"/>
        <item x="729"/>
        <item x="628"/>
        <item x="629"/>
        <item x="608"/>
        <item x="1155"/>
        <item x="418"/>
        <item x="935"/>
        <item x="521"/>
        <item x="866"/>
        <item x="261"/>
        <item x="736"/>
        <item x="417"/>
        <item x="865"/>
        <item x="525"/>
        <item x="1258"/>
        <item x="943"/>
        <item x="902"/>
        <item x="334"/>
        <item x="1249"/>
        <item x="235"/>
        <item x="323"/>
        <item x="583"/>
        <item x="536"/>
        <item x="1128"/>
        <item x="663"/>
        <item x="290"/>
        <item x="565"/>
        <item x="611"/>
        <item x="1149"/>
        <item x="98"/>
        <item x="796"/>
        <item x="221"/>
        <item x="160"/>
        <item x="821"/>
        <item x="626"/>
        <item x="176"/>
        <item x="820"/>
        <item x="766"/>
        <item x="682"/>
        <item x="704"/>
        <item x="295"/>
        <item x="715"/>
        <item x="1068"/>
        <item x="1127"/>
        <item x="966"/>
        <item x="384"/>
        <item x="656"/>
        <item x="440"/>
        <item x="618"/>
        <item x="1111"/>
        <item x="909"/>
        <item x="470"/>
        <item x="1193"/>
        <item x="959"/>
        <item x="357"/>
        <item x="722"/>
        <item x="942"/>
        <item x="662"/>
        <item x="1090"/>
        <item x="1107"/>
        <item x="321"/>
        <item x="769"/>
        <item x="1321"/>
        <item x="785"/>
        <item x="791"/>
        <item x="554"/>
        <item x="651"/>
        <item x="768"/>
        <item x="479"/>
        <item x="848"/>
        <item x="1104"/>
        <item x="420"/>
        <item x="364"/>
        <item x="485"/>
        <item x="701"/>
        <item x="899"/>
        <item x="606"/>
        <item x="356"/>
        <item x="293"/>
        <item x="1063"/>
        <item x="572"/>
        <item x="690"/>
        <item x="1096"/>
        <item x="388"/>
        <item x="402"/>
        <item x="246"/>
        <item x="617"/>
        <item x="610"/>
        <item x="482"/>
        <item x="827"/>
        <item x="431"/>
        <item x="560"/>
        <item x="345"/>
        <item x="250"/>
        <item x="166"/>
        <item x="1016"/>
        <item x="881"/>
        <item x="526"/>
        <item x="1332"/>
        <item x="757"/>
        <item x="687"/>
        <item x="999"/>
        <item x="1267"/>
        <item x="1056"/>
        <item x="641"/>
        <item x="1027"/>
        <item x="1288"/>
        <item x="1037"/>
        <item x="717"/>
        <item x="654"/>
        <item x="670"/>
        <item x="1326"/>
        <item x="903"/>
        <item x="712"/>
        <item x="1147"/>
        <item x="1124"/>
        <item x="657"/>
        <item x="649"/>
        <item x="442"/>
        <item x="488"/>
        <item x="921"/>
        <item x="1248"/>
        <item x="963"/>
        <item x="1270"/>
        <item x="1106"/>
        <item x="1180"/>
        <item x="896"/>
        <item x="1047"/>
        <item x="1198"/>
        <item x="1281"/>
        <item x="1112"/>
        <item x="1330"/>
        <item x="1234"/>
        <item x="774"/>
        <item x="387"/>
        <item x="1222"/>
        <item x="1105"/>
        <item x="643"/>
        <item x="1280"/>
        <item x="1277"/>
        <item x="1279"/>
        <item x="1094"/>
        <item x="1079"/>
        <item x="409"/>
        <item x="1024"/>
        <item x="1025"/>
        <item x="1113"/>
        <item x="1089"/>
        <item x="1217"/>
        <item x="883"/>
        <item x="857"/>
        <item x="645"/>
        <item x="863"/>
        <item x="895"/>
        <item x="1260"/>
        <item x="847"/>
        <item x="1172"/>
        <item x="1298"/>
        <item x="1158"/>
        <item x="429"/>
        <item x="1313"/>
        <item x="455"/>
        <item x="471"/>
        <item x="1214"/>
        <item x="343"/>
        <item x="805"/>
        <item x="390"/>
        <item x="551"/>
        <item x="507"/>
        <item x="705"/>
        <item x="1261"/>
        <item x="1131"/>
        <item x="497"/>
        <item x="1342"/>
        <item x="352"/>
        <item x="264"/>
        <item x="1150"/>
        <item x="544"/>
        <item x="627"/>
        <item x="880"/>
        <item x="804"/>
        <item x="858"/>
        <item x="754"/>
        <item x="1225"/>
        <item x="1152"/>
        <item x="856"/>
        <item x="179"/>
        <item x="1145"/>
        <item x="1269"/>
        <item x="1235"/>
        <item x="1177"/>
        <item x="1233"/>
        <item x="993"/>
        <item x="901"/>
        <item x="843"/>
        <item x="1312"/>
        <item x="1129"/>
        <item x="894"/>
        <item x="1064"/>
        <item x="1250"/>
        <item x="1215"/>
        <item x="1046"/>
        <item x="877"/>
        <item x="1005"/>
        <item x="1316"/>
        <item x="491"/>
        <item x="872"/>
        <item x="1071"/>
        <item x="905"/>
        <item x="882"/>
        <item x="972"/>
        <item x="1271"/>
        <item x="965"/>
        <item x="1299"/>
        <item x="815"/>
        <item x="939"/>
        <item x="759"/>
        <item x="500"/>
        <item x="750"/>
        <item x="375"/>
        <item x="1301"/>
        <item x="1341"/>
        <item x="1224"/>
        <item x="790"/>
        <item x="915"/>
        <item x="991"/>
        <item x="1136"/>
        <item x="1245"/>
        <item x="1325"/>
        <item x="1171"/>
        <item x="1184"/>
        <item x="1207"/>
        <item x="1232"/>
        <item x="1323"/>
        <item x="1262"/>
        <item x="1017"/>
        <item x="1212"/>
        <item x="1302"/>
        <item x="1287"/>
        <item x="1259"/>
        <item x="1263"/>
        <item x="1164"/>
        <item x="1186"/>
        <item x="1154"/>
        <item x="1253"/>
        <item x="1335"/>
        <item x="1144"/>
        <item x="973"/>
        <item x="940"/>
        <item x="1283"/>
        <item x="1013"/>
        <item x="285"/>
        <item x="502"/>
        <item x="1334"/>
        <item x="1228"/>
        <item x="1057"/>
        <item x="1183"/>
        <item x="407"/>
        <item x="919"/>
        <item x="1240"/>
        <item x="945"/>
        <item x="1266"/>
        <item x="1122"/>
        <item x="1019"/>
        <item x="1292"/>
        <item x="1095"/>
        <item x="1137"/>
        <item x="1297"/>
        <item x="1067"/>
        <item x="996"/>
        <item x="929"/>
        <item x="1293"/>
        <item x="1242"/>
        <item x="1108"/>
        <item x="1211"/>
        <item x="1159"/>
        <item x="1010"/>
        <item x="592"/>
        <item x="1199"/>
        <item x="1117"/>
        <item x="849"/>
        <item x="1246"/>
        <item x="860"/>
        <item x="1022"/>
        <item x="1141"/>
        <item x="1167"/>
        <item x="936"/>
        <item x="1272"/>
        <item x="1206"/>
        <item x="1284"/>
        <item x="513"/>
        <item x="1116"/>
        <item x="1123"/>
        <item x="1257"/>
        <item x="1029"/>
        <item x="1204"/>
        <item x="1083"/>
        <item x="989"/>
        <item x="1282"/>
        <item x="1210"/>
        <item x="995"/>
        <item x="1336"/>
        <item x="1205"/>
        <item x="893"/>
        <item x="1088"/>
        <item x="1192"/>
        <item x="1200"/>
        <item x="1051"/>
        <item x="1160"/>
        <item x="1132"/>
        <item x="988"/>
        <item x="983"/>
        <item x="1265"/>
        <item x="1170"/>
        <item x="1178"/>
        <item x="1289"/>
        <item x="1191"/>
        <item x="1120"/>
        <item x="1087"/>
        <item x="1339"/>
        <item x="1008"/>
        <item x="1101"/>
        <item x="884"/>
        <item x="1306"/>
        <item x="1290"/>
        <item x="1058"/>
        <item x="1238"/>
        <item x="1118"/>
        <item x="1254"/>
        <item x="946"/>
        <item x="1197"/>
        <item x="1188"/>
        <item x="1300"/>
        <item x="947"/>
        <item x="1052"/>
        <item x="851"/>
        <item x="1069"/>
        <item x="969"/>
        <item x="1208"/>
        <item x="1329"/>
        <item x="850"/>
        <item x="1125"/>
        <item x="1213"/>
        <item x="1035"/>
        <item x="1275"/>
        <item x="950"/>
        <item x="879"/>
        <item x="887"/>
        <item x="1173"/>
        <item x="1042"/>
        <item x="1196"/>
        <item x="1221"/>
        <item x="934"/>
        <item x="1304"/>
        <item x="1000"/>
        <item x="904"/>
        <item x="1114"/>
        <item x="1308"/>
        <item x="1143"/>
        <item x="1166"/>
        <item x="1333"/>
        <item x="1315"/>
        <item x="1026"/>
        <item x="925"/>
        <item x="1247"/>
        <item x="1230"/>
        <item x="1294"/>
        <item x="1194"/>
        <item x="1314"/>
        <item x="951"/>
        <item x="1236"/>
        <item t="default"/>
      </items>
    </pivotField>
    <pivotField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 showAll="0"/>
    <pivotField showAll="0"/>
    <pivotField showAll="0"/>
    <pivotField numFmtId="1" showAll="0"/>
    <pivotField numFmtId="3" showAll="0"/>
    <pivotField numFmtId="1" showAll="0"/>
    <pivotField numFmtId="1" showAll="0"/>
    <pivotField showAll="0"/>
  </pivotFields>
  <rowFields count="1">
    <field x="16"/>
  </rowFields>
  <rowItems count="5">
    <i>
      <x/>
    </i>
    <i>
      <x v="1"/>
    </i>
    <i>
      <x v="2"/>
    </i>
    <i>
      <x v="3"/>
    </i>
    <i>
      <x v="4"/>
    </i>
  </rowItems>
  <colItems count="1">
    <i/>
  </colItems>
  <dataFields count="1">
    <dataField name="Sum of MonthlyIncome" fld="20" baseField="0" baseItem="0"/>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00000000-0007-0000-0C00-00001F000000}" name="DEPARTEMTNTOTAL" cacheId="2"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location ref="P1:Q5" firstHeaderRow="1" firstDataRow="1" firstDataCol="1"/>
  <pivotFields count="44">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items count="13">
        <item h="1" x="0"/>
        <item h="1" x="1"/>
        <item h="1" x="2"/>
        <item h="1" x="3"/>
        <item h="1" x="4"/>
        <item x="5"/>
        <item h="1" x="6"/>
        <item h="1" x="7"/>
        <item h="1" x="8"/>
        <item h="1" x="9"/>
        <item h="1" x="10"/>
        <item h="1" x="11"/>
        <item t="default"/>
      </items>
    </pivotField>
    <pivotField numFmtId="1" showAll="0"/>
    <pivotField numFmtId="3" showAll="0"/>
    <pivotField showAll="0"/>
    <pivotField showAll="0"/>
  </pivotFields>
  <rowFields count="1">
    <field x="6"/>
  </rowFields>
  <rowItems count="4">
    <i>
      <x/>
    </i>
    <i>
      <x v="1"/>
    </i>
    <i>
      <x v="2"/>
    </i>
    <i>
      <x v="3"/>
    </i>
  </rowItems>
  <colItems count="1">
    <i/>
  </colItems>
  <dataFields count="1">
    <dataField name="Count of Department"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00000000-0007-0000-0C00-00001E000000}" name="total departements"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A21:B25" firstHeaderRow="1" firstDataRow="1" firstDataCol="1"/>
  <pivotFields count="36">
    <pivotField showAll="0"/>
    <pivotField showAll="0"/>
    <pivotField showAll="0"/>
    <pivotField showAll="0"/>
    <pivotField showAll="0"/>
    <pivotField showAll="0"/>
    <pivotField axis="axisRow" dataField="1" showAll="0">
      <items count="6">
        <item x="3"/>
        <item x="0"/>
        <item x="1"/>
        <item h="1" m="1"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x v="4"/>
    </i>
  </rowItems>
  <colItems count="1">
    <i/>
  </colItems>
  <dataFields count="1">
    <dataField name="Count of Department"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00000000-0007-0000-0C00-00001C000000}" name="AVERAGEAGE" cacheId="2"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location ref="P23:P24" firstHeaderRow="1" firstDataRow="1" firstDataCol="0"/>
  <pivotFields count="44">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 showAll="0"/>
    <pivotField showAll="0"/>
    <pivotField showAll="0">
      <items count="13">
        <item h="1" x="0"/>
        <item h="1" x="1"/>
        <item h="1" x="2"/>
        <item h="1" x="3"/>
        <item h="1" x="4"/>
        <item x="5"/>
        <item h="1" x="6"/>
        <item h="1" x="7"/>
        <item h="1" x="8"/>
        <item h="1" x="9"/>
        <item h="1" x="10"/>
        <item h="1" x="11"/>
        <item t="default"/>
      </items>
    </pivotField>
    <pivotField numFmtId="1" showAll="0"/>
    <pivotField numFmtId="3" showAll="0"/>
    <pivotField showAll="0"/>
    <pivotField showAll="0"/>
  </pivotFields>
  <rowItems count="1">
    <i/>
  </rowItems>
  <colItems count="1">
    <i/>
  </colItems>
  <dataFields count="1">
    <dataField name="Average of Age2" fld="37" subtotal="average" baseField="0" baseItem="0" numFmtId="1"/>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7.xml><?xml version="1.0" encoding="utf-8"?>
<pivotTableDefinition xmlns="http://schemas.openxmlformats.org/spreadsheetml/2006/main" xmlns:mc="http://schemas.openxmlformats.org/markup-compatibility/2006" xmlns:xr="http://schemas.microsoft.com/office/spreadsheetml/2014/revision" mc:Ignorable="xr" xr:uid="{00000000-0007-0000-0C00-000015000000}" name="total employee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36">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EmployeeC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8.xml><?xml version="1.0" encoding="utf-8"?>
<pivotTableDefinition xmlns="http://schemas.openxmlformats.org/spreadsheetml/2006/main" xmlns:mc="http://schemas.openxmlformats.org/markup-compatibility/2006" xmlns:xr="http://schemas.microsoft.com/office/spreadsheetml/2014/revision" mc:Ignorable="xr" xr:uid="{00000000-0007-0000-0C00-000021000000}" name="PivotTable34"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4">
  <location ref="G34:H1499" firstHeaderRow="1" firstDataRow="1" firstDataCol="1"/>
  <pivotFields count="36">
    <pivotField axis="axisRow" showAll="0">
      <items count="1464">
        <item x="1005"/>
        <item x="1273"/>
        <item x="798"/>
        <item x="516"/>
        <item x="162"/>
        <item x="455"/>
        <item x="1455"/>
        <item x="326"/>
        <item x="848"/>
        <item x="729"/>
        <item x="651"/>
        <item x="258"/>
        <item x="386"/>
        <item x="574"/>
        <item x="210"/>
        <item x="259"/>
        <item x="456"/>
        <item x="41"/>
        <item x="1364"/>
        <item x="849"/>
        <item x="71"/>
        <item x="730"/>
        <item x="575"/>
        <item x="28"/>
        <item x="576"/>
        <item x="1365"/>
        <item x="457"/>
        <item x="1045"/>
        <item x="1123"/>
        <item x="1197"/>
        <item x="517"/>
        <item x="1124"/>
        <item x="327"/>
        <item x="906"/>
        <item x="72"/>
        <item x="1091"/>
        <item x="1297"/>
        <item x="652"/>
        <item x="731"/>
        <item x="518"/>
        <item x="653"/>
        <item x="163"/>
        <item x="123"/>
        <item x="164"/>
        <item x="328"/>
        <item x="1006"/>
        <item x="577"/>
        <item x="799"/>
        <item x="1198"/>
        <item x="654"/>
        <item x="1254"/>
        <item x="211"/>
        <item x="1125"/>
        <item x="655"/>
        <item x="124"/>
        <item x="519"/>
        <item x="656"/>
        <item x="657"/>
        <item x="387"/>
        <item x="800"/>
        <item x="458"/>
        <item x="850"/>
        <item x="1298"/>
        <item x="1456"/>
        <item x="732"/>
        <item x="1401"/>
        <item x="733"/>
        <item x="1156"/>
        <item x="658"/>
        <item x="734"/>
        <item x="1457"/>
        <item x="260"/>
        <item x="388"/>
        <item x="459"/>
        <item x="735"/>
        <item x="389"/>
        <item x="659"/>
        <item x="1157"/>
        <item x="801"/>
        <item x="1199"/>
        <item x="329"/>
        <item x="660"/>
        <item x="1402"/>
        <item x="851"/>
        <item x="578"/>
        <item x="1423"/>
        <item x="57"/>
        <item x="1327"/>
        <item x="330"/>
        <item x="1200"/>
        <item x="948"/>
        <item x="1328"/>
        <item x="331"/>
        <item x="1201"/>
        <item x="460"/>
        <item x="1383"/>
        <item x="73"/>
        <item x="212"/>
        <item x="1441"/>
        <item x="1126"/>
        <item x="1077"/>
        <item x="1362"/>
        <item x="837"/>
        <item x="702"/>
        <item x="117"/>
        <item x="152"/>
        <item x="299"/>
        <item x="1285"/>
        <item x="300"/>
        <item x="1395"/>
        <item x="802"/>
        <item x="1451"/>
        <item x="1416"/>
        <item x="773"/>
        <item x="428"/>
        <item x="371"/>
        <item x="429"/>
        <item x="623"/>
        <item x="430"/>
        <item x="197"/>
        <item x="774"/>
        <item x="461"/>
        <item x="775"/>
        <item x="1242"/>
        <item x="118"/>
        <item x="838"/>
        <item x="1432"/>
        <item x="1243"/>
        <item x="87"/>
        <item x="496"/>
        <item x="624"/>
        <item x="1034"/>
        <item x="17"/>
        <item x="983"/>
        <item x="431"/>
        <item x="1219"/>
        <item x="930"/>
        <item x="432"/>
        <item x="1183"/>
        <item x="433"/>
        <item x="434"/>
        <item x="1184"/>
        <item x="1266"/>
        <item x="579"/>
        <item x="625"/>
        <item x="984"/>
        <item x="242"/>
        <item x="1144"/>
        <item x="1378"/>
        <item x="1286"/>
        <item x="985"/>
        <item x="1145"/>
        <item x="557"/>
        <item x="626"/>
        <item x="803"/>
        <item x="372"/>
        <item x="1078"/>
        <item x="1146"/>
        <item x="373"/>
        <item x="1440"/>
        <item x="1287"/>
        <item x="627"/>
        <item x="243"/>
        <item x="301"/>
        <item x="628"/>
        <item x="1458"/>
        <item x="703"/>
        <item x="88"/>
        <item x="89"/>
        <item x="1147"/>
        <item x="302"/>
        <item x="374"/>
        <item x="1417"/>
        <item x="558"/>
        <item x="1244"/>
        <item x="244"/>
        <item x="1299"/>
        <item x="245"/>
        <item x="246"/>
        <item x="1288"/>
        <item x="303"/>
        <item x="247"/>
        <item x="559"/>
        <item x="497"/>
        <item x="1396"/>
        <item x="304"/>
        <item x="1148"/>
        <item x="97"/>
        <item x="931"/>
        <item x="1220"/>
        <item x="704"/>
        <item x="64"/>
        <item x="986"/>
        <item x="629"/>
        <item x="435"/>
        <item x="1321"/>
        <item x="630"/>
        <item x="1079"/>
        <item x="98"/>
        <item x="839"/>
        <item x="305"/>
        <item x="560"/>
        <item x="1185"/>
        <item x="1080"/>
        <item x="987"/>
        <item x="561"/>
        <item x="988"/>
        <item x="90"/>
        <item x="989"/>
        <item x="42"/>
        <item x="1186"/>
        <item x="705"/>
        <item x="498"/>
        <item x="776"/>
        <item x="1267"/>
        <item x="306"/>
        <item x="562"/>
        <item x="375"/>
        <item x="885"/>
        <item x="706"/>
        <item x="1329"/>
        <item x="376"/>
        <item x="707"/>
        <item x="1379"/>
        <item x="886"/>
        <item x="499"/>
        <item x="1268"/>
        <item x="631"/>
        <item x="1418"/>
        <item x="632"/>
        <item x="153"/>
        <item x="580"/>
        <item x="887"/>
        <item x="888"/>
        <item x="777"/>
        <item x="307"/>
        <item x="708"/>
        <item x="932"/>
        <item x="308"/>
        <item x="1322"/>
        <item x="65"/>
        <item x="778"/>
        <item x="1384"/>
        <item x="1081"/>
        <item x="709"/>
        <item x="633"/>
        <item x="990"/>
        <item x="1114"/>
        <item x="710"/>
        <item x="1221"/>
        <item x="248"/>
        <item x="53"/>
        <item x="1323"/>
        <item x="74"/>
        <item x="500"/>
        <item x="1149"/>
        <item x="377"/>
        <item x="1187"/>
        <item x="1188"/>
        <item x="436"/>
        <item x="779"/>
        <item x="634"/>
        <item x="1289"/>
        <item x="933"/>
        <item x="581"/>
        <item x="198"/>
        <item x="711"/>
        <item x="249"/>
        <item x="38"/>
        <item x="6"/>
        <item x="1245"/>
        <item x="934"/>
        <item x="991"/>
        <item x="712"/>
        <item x="840"/>
        <item x="804"/>
        <item x="935"/>
        <item x="1189"/>
        <item x="889"/>
        <item x="713"/>
        <item x="841"/>
        <item x="992"/>
        <item x="1150"/>
        <item x="1269"/>
        <item x="714"/>
        <item x="91"/>
        <item x="582"/>
        <item x="199"/>
        <item x="200"/>
        <item x="993"/>
        <item x="309"/>
        <item x="780"/>
        <item x="119"/>
        <item x="936"/>
        <item x="1290"/>
        <item x="1324"/>
        <item x="26"/>
        <item x="736"/>
        <item x="635"/>
        <item x="781"/>
        <item x="1291"/>
        <item x="782"/>
        <item x="783"/>
        <item x="1397"/>
        <item x="1115"/>
        <item x="715"/>
        <item x="890"/>
        <item x="310"/>
        <item x="737"/>
        <item x="563"/>
        <item x="501"/>
        <item x="437"/>
        <item x="1292"/>
        <item x="891"/>
        <item x="1246"/>
        <item x="1293"/>
        <item x="1035"/>
        <item x="27"/>
        <item x="564"/>
        <item x="1092"/>
        <item x="784"/>
        <item x="1151"/>
        <item x="66"/>
        <item x="892"/>
        <item x="1380"/>
        <item x="1270"/>
        <item x="502"/>
        <item x="154"/>
        <item x="1419"/>
        <item x="636"/>
        <item x="332"/>
        <item x="565"/>
        <item x="842"/>
        <item x="637"/>
        <item x="67"/>
        <item x="1152"/>
        <item x="716"/>
        <item x="1116"/>
        <item x="92"/>
        <item x="1036"/>
        <item x="520"/>
        <item x="311"/>
        <item x="785"/>
        <item x="1190"/>
        <item x="93"/>
        <item x="1247"/>
        <item x="155"/>
        <item x="1191"/>
        <item x="503"/>
        <item x="438"/>
        <item x="1037"/>
        <item x="1424"/>
        <item x="994"/>
        <item x="94"/>
        <item x="1222"/>
        <item x="717"/>
        <item x="378"/>
        <item x="1248"/>
        <item x="1223"/>
        <item x="786"/>
        <item x="504"/>
        <item x="68"/>
        <item x="1330"/>
        <item x="439"/>
        <item x="937"/>
        <item x="505"/>
        <item x="995"/>
        <item x="1192"/>
        <item x="379"/>
        <item x="95"/>
        <item x="380"/>
        <item x="440"/>
        <item x="201"/>
        <item x="390"/>
        <item x="312"/>
        <item x="313"/>
        <item x="381"/>
        <item x="638"/>
        <item x="566"/>
        <item x="1294"/>
        <item x="567"/>
        <item x="893"/>
        <item x="441"/>
        <item x="314"/>
        <item x="125"/>
        <item x="382"/>
        <item x="506"/>
        <item x="894"/>
        <item x="1117"/>
        <item x="1082"/>
        <item x="1420"/>
        <item x="568"/>
        <item x="1038"/>
        <item x="639"/>
        <item x="1381"/>
        <item x="1442"/>
        <item x="1118"/>
        <item x="640"/>
        <item x="39"/>
        <item x="895"/>
        <item x="54"/>
        <item x="442"/>
        <item x="1345"/>
        <item x="843"/>
        <item x="1224"/>
        <item x="787"/>
        <item x="8"/>
        <item x="1153"/>
        <item x="844"/>
        <item x="718"/>
        <item x="569"/>
        <item x="250"/>
        <item x="938"/>
        <item x="1225"/>
        <item x="996"/>
        <item x="1083"/>
        <item x="719"/>
        <item x="43"/>
        <item x="896"/>
        <item x="641"/>
        <item x="845"/>
        <item x="939"/>
        <item x="1119"/>
        <item x="1039"/>
        <item x="1040"/>
        <item x="383"/>
        <item x="156"/>
        <item x="1226"/>
        <item x="1274"/>
        <item x="997"/>
        <item x="642"/>
        <item x="1452"/>
        <item x="720"/>
        <item x="1249"/>
        <item x="998"/>
        <item x="1398"/>
        <item x="443"/>
        <item x="251"/>
        <item x="897"/>
        <item x="1093"/>
        <item x="157"/>
        <item x="1453"/>
        <item x="7"/>
        <item x="444"/>
        <item x="315"/>
        <item x="1193"/>
        <item x="788"/>
        <item x="1120"/>
        <item x="202"/>
        <item x="316"/>
        <item x="1300"/>
        <item x="507"/>
        <item x="1084"/>
        <item x="1250"/>
        <item x="1227"/>
        <item x="252"/>
        <item x="317"/>
        <item x="1085"/>
        <item x="508"/>
        <item x="1228"/>
        <item x="203"/>
        <item x="391"/>
        <item x="318"/>
        <item x="1121"/>
        <item x="1271"/>
        <item x="319"/>
        <item x="1229"/>
        <item x="204"/>
        <item x="940"/>
        <item x="1421"/>
        <item x="253"/>
        <item x="384"/>
        <item x="1007"/>
        <item x="55"/>
        <item x="789"/>
        <item x="445"/>
        <item x="643"/>
        <item x="320"/>
        <item x="846"/>
        <item x="721"/>
        <item x="1194"/>
        <item x="790"/>
        <item x="999"/>
        <item x="126"/>
        <item x="158"/>
        <item x="205"/>
        <item x="1272"/>
        <item x="1154"/>
        <item x="644"/>
        <item x="1433"/>
        <item x="791"/>
        <item x="1041"/>
        <item x="1086"/>
        <item x="446"/>
        <item x="738"/>
        <item x="645"/>
        <item x="447"/>
        <item x="159"/>
        <item x="1195"/>
        <item x="570"/>
        <item x="254"/>
        <item x="321"/>
        <item x="941"/>
        <item x="206"/>
        <item x="646"/>
        <item x="1331"/>
        <item x="255"/>
        <item x="1251"/>
        <item x="1434"/>
        <item x="942"/>
        <item x="898"/>
        <item x="1454"/>
        <item x="509"/>
        <item x="899"/>
        <item x="1295"/>
        <item x="1087"/>
        <item x="907"/>
        <item x="207"/>
        <item x="722"/>
        <item x="256"/>
        <item x="448"/>
        <item x="792"/>
        <item x="647"/>
        <item x="648"/>
        <item x="160"/>
        <item x="322"/>
        <item x="510"/>
        <item x="99"/>
        <item x="449"/>
        <item x="257"/>
        <item x="900"/>
        <item x="723"/>
        <item x="208"/>
        <item x="511"/>
        <item x="450"/>
        <item x="1382"/>
        <item x="1399"/>
        <item x="571"/>
        <item x="333"/>
        <item x="1122"/>
        <item x="901"/>
        <item x="1422"/>
        <item x="451"/>
        <item x="943"/>
        <item x="1088"/>
        <item x="452"/>
        <item x="1400"/>
        <item x="96"/>
        <item x="69"/>
        <item x="462"/>
        <item x="1000"/>
        <item x="1001"/>
        <item x="120"/>
        <item x="385"/>
        <item x="121"/>
        <item x="1252"/>
        <item x="572"/>
        <item x="902"/>
        <item x="453"/>
        <item x="903"/>
        <item x="1158"/>
        <item x="1089"/>
        <item x="1042"/>
        <item x="1253"/>
        <item x="724"/>
        <item x="56"/>
        <item x="725"/>
        <item x="573"/>
        <item x="512"/>
        <item x="1002"/>
        <item x="513"/>
        <item x="852"/>
        <item x="944"/>
        <item x="904"/>
        <item x="514"/>
        <item x="847"/>
        <item x="122"/>
        <item x="1363"/>
        <item x="1155"/>
        <item x="40"/>
        <item x="945"/>
        <item x="70"/>
        <item x="334"/>
        <item x="793"/>
        <item x="794"/>
        <item x="1435"/>
        <item x="323"/>
        <item x="1090"/>
        <item x="1436"/>
        <item x="1043"/>
        <item x="649"/>
        <item x="795"/>
        <item x="1044"/>
        <item x="463"/>
        <item x="515"/>
        <item x="726"/>
        <item x="905"/>
        <item x="1325"/>
        <item x="796"/>
        <item x="1196"/>
        <item x="1003"/>
        <item x="727"/>
        <item x="1004"/>
        <item x="728"/>
        <item x="335"/>
        <item x="324"/>
        <item x="325"/>
        <item x="1326"/>
        <item x="946"/>
        <item x="454"/>
        <item x="161"/>
        <item x="797"/>
        <item x="947"/>
        <item x="209"/>
        <item x="1296"/>
        <item x="336"/>
        <item x="650"/>
        <item x="1008"/>
        <item x="1009"/>
        <item x="9"/>
        <item x="949"/>
        <item x="661"/>
        <item x="1366"/>
        <item x="1159"/>
        <item x="464"/>
        <item x="261"/>
        <item x="1332"/>
        <item x="1443"/>
        <item x="950"/>
        <item x="583"/>
        <item x="44"/>
        <item x="165"/>
        <item x="213"/>
        <item x="1437"/>
        <item x="166"/>
        <item x="1301"/>
        <item x="1010"/>
        <item x="337"/>
        <item x="853"/>
        <item x="465"/>
        <item x="167"/>
        <item x="10"/>
        <item x="739"/>
        <item x="338"/>
        <item x="1160"/>
        <item x="1425"/>
        <item x="521"/>
        <item x="11"/>
        <item x="1202"/>
        <item x="854"/>
        <item x="392"/>
        <item x="584"/>
        <item x="1011"/>
        <item x="1302"/>
        <item x="1367"/>
        <item x="522"/>
        <item x="951"/>
        <item x="1403"/>
        <item x="585"/>
        <item x="1333"/>
        <item x="1346"/>
        <item x="168"/>
        <item x="662"/>
        <item x="1094"/>
        <item x="1161"/>
        <item x="805"/>
        <item x="663"/>
        <item x="1046"/>
        <item x="855"/>
        <item x="856"/>
        <item x="169"/>
        <item x="1275"/>
        <item x="586"/>
        <item x="952"/>
        <item x="857"/>
        <item x="262"/>
        <item x="45"/>
        <item x="740"/>
        <item x="953"/>
        <item x="1203"/>
        <item x="466"/>
        <item x="339"/>
        <item x="170"/>
        <item x="1334"/>
        <item x="340"/>
        <item x="1012"/>
        <item x="341"/>
        <item x="263"/>
        <item x="1162"/>
        <item x="1385"/>
        <item x="741"/>
        <item x="523"/>
        <item x="806"/>
        <item x="858"/>
        <item x="393"/>
        <item x="1459"/>
        <item x="807"/>
        <item x="264"/>
        <item x="664"/>
        <item x="265"/>
        <item x="1347"/>
        <item x="1047"/>
        <item x="1460"/>
        <item x="1303"/>
        <item x="524"/>
        <item x="1095"/>
        <item x="525"/>
        <item x="1348"/>
        <item x="467"/>
        <item x="468"/>
        <item x="908"/>
        <item x="469"/>
        <item x="1013"/>
        <item x="954"/>
        <item x="1163"/>
        <item x="394"/>
        <item x="526"/>
        <item x="587"/>
        <item x="808"/>
        <item x="1164"/>
        <item x="809"/>
        <item x="909"/>
        <item x="266"/>
        <item x="1048"/>
        <item x="267"/>
        <item x="100"/>
        <item x="1049"/>
        <item x="955"/>
        <item x="1335"/>
        <item x="395"/>
        <item x="470"/>
        <item x="859"/>
        <item x="471"/>
        <item x="1204"/>
        <item x="214"/>
        <item x="268"/>
        <item x="396"/>
        <item x="101"/>
        <item x="1165"/>
        <item x="742"/>
        <item x="1404"/>
        <item x="1230"/>
        <item x="215"/>
        <item x="810"/>
        <item x="29"/>
        <item x="811"/>
        <item x="665"/>
        <item x="860"/>
        <item x="127"/>
        <item x="1304"/>
        <item x="1368"/>
        <item x="1050"/>
        <item x="269"/>
        <item x="1405"/>
        <item x="128"/>
        <item x="812"/>
        <item x="1127"/>
        <item x="861"/>
        <item x="129"/>
        <item x="216"/>
        <item x="1276"/>
        <item x="743"/>
        <item x="397"/>
        <item x="130"/>
        <item x="813"/>
        <item x="1051"/>
        <item x="0"/>
        <item x="666"/>
        <item x="744"/>
        <item x="1336"/>
        <item x="1014"/>
        <item x="1"/>
        <item x="217"/>
        <item x="398"/>
        <item x="910"/>
        <item x="745"/>
        <item x="472"/>
        <item x="862"/>
        <item x="1444"/>
        <item x="399"/>
        <item x="400"/>
        <item x="1166"/>
        <item x="401"/>
        <item x="527"/>
        <item x="911"/>
        <item x="1096"/>
        <item x="1277"/>
        <item x="1349"/>
        <item x="171"/>
        <item x="473"/>
        <item x="172"/>
        <item x="402"/>
        <item x="474"/>
        <item x="218"/>
        <item x="342"/>
        <item x="403"/>
        <item x="912"/>
        <item x="913"/>
        <item x="528"/>
        <item x="1231"/>
        <item x="1097"/>
        <item x="173"/>
        <item x="1386"/>
        <item x="1098"/>
        <item x="1167"/>
        <item x="956"/>
        <item x="270"/>
        <item x="271"/>
        <item x="343"/>
        <item x="174"/>
        <item x="814"/>
        <item x="863"/>
        <item x="404"/>
        <item x="272"/>
        <item x="667"/>
        <item x="58"/>
        <item x="1015"/>
        <item x="1232"/>
        <item x="1052"/>
        <item x="273"/>
        <item x="1053"/>
        <item x="475"/>
        <item x="1255"/>
        <item x="815"/>
        <item x="344"/>
        <item x="131"/>
        <item x="1054"/>
        <item x="30"/>
        <item x="746"/>
        <item x="747"/>
        <item x="1438"/>
        <item x="957"/>
        <item x="31"/>
        <item x="529"/>
        <item x="816"/>
        <item x="1205"/>
        <item x="1016"/>
        <item x="1305"/>
        <item x="958"/>
        <item x="405"/>
        <item x="32"/>
        <item x="274"/>
        <item x="668"/>
        <item x="175"/>
        <item x="219"/>
        <item x="1278"/>
        <item x="1337"/>
        <item x="748"/>
        <item x="588"/>
        <item x="1406"/>
        <item x="75"/>
        <item x="345"/>
        <item x="132"/>
        <item x="46"/>
        <item x="749"/>
        <item x="346"/>
        <item x="817"/>
        <item x="959"/>
        <item x="1055"/>
        <item x="818"/>
        <item x="1099"/>
        <item x="960"/>
        <item x="1387"/>
        <item x="589"/>
        <item x="406"/>
        <item x="1100"/>
        <item x="1101"/>
        <item x="102"/>
        <item x="819"/>
        <item x="407"/>
        <item x="914"/>
        <item x="1426"/>
        <item x="347"/>
        <item x="1017"/>
        <item x="220"/>
        <item x="103"/>
        <item x="1350"/>
        <item x="1168"/>
        <item x="1351"/>
        <item x="1056"/>
        <item x="348"/>
        <item x="1206"/>
        <item x="1057"/>
        <item x="76"/>
        <item x="590"/>
        <item x="864"/>
        <item x="961"/>
        <item x="133"/>
        <item x="349"/>
        <item x="275"/>
        <item x="276"/>
        <item x="12"/>
        <item x="350"/>
        <item x="1439"/>
        <item x="1306"/>
        <item x="351"/>
        <item x="1233"/>
        <item x="1207"/>
        <item x="669"/>
        <item x="1388"/>
        <item x="591"/>
        <item x="1208"/>
        <item x="408"/>
        <item x="530"/>
        <item x="531"/>
        <item x="352"/>
        <item x="670"/>
        <item x="409"/>
        <item x="592"/>
        <item x="1058"/>
        <item x="750"/>
        <item x="47"/>
        <item x="1256"/>
        <item x="1407"/>
        <item x="1018"/>
        <item x="671"/>
        <item x="962"/>
        <item x="915"/>
        <item x="410"/>
        <item x="1059"/>
        <item x="1169"/>
        <item x="134"/>
        <item x="277"/>
        <item x="532"/>
        <item x="411"/>
        <item x="2"/>
        <item x="963"/>
        <item x="1019"/>
        <item x="135"/>
        <item x="672"/>
        <item x="593"/>
        <item x="136"/>
        <item x="820"/>
        <item x="1209"/>
        <item x="1020"/>
        <item x="821"/>
        <item x="1352"/>
        <item x="476"/>
        <item x="77"/>
        <item x="865"/>
        <item x="822"/>
        <item x="1279"/>
        <item x="78"/>
        <item x="137"/>
        <item x="79"/>
        <item x="1307"/>
        <item x="104"/>
        <item x="80"/>
        <item x="353"/>
        <item x="594"/>
        <item x="412"/>
        <item x="673"/>
        <item x="413"/>
        <item x="176"/>
        <item x="823"/>
        <item x="18"/>
        <item x="1060"/>
        <item x="1102"/>
        <item x="866"/>
        <item x="1103"/>
        <item x="1257"/>
        <item x="1128"/>
        <item x="595"/>
        <item x="177"/>
        <item x="33"/>
        <item x="1129"/>
        <item x="48"/>
        <item x="533"/>
        <item x="477"/>
        <item x="354"/>
        <item x="1369"/>
        <item x="596"/>
        <item x="1170"/>
        <item x="138"/>
        <item x="824"/>
        <item x="278"/>
        <item x="674"/>
        <item x="534"/>
        <item x="1389"/>
        <item x="751"/>
        <item x="178"/>
        <item x="19"/>
        <item x="535"/>
        <item x="675"/>
        <item x="59"/>
        <item x="105"/>
        <item x="867"/>
        <item x="279"/>
        <item x="1258"/>
        <item x="179"/>
        <item x="825"/>
        <item x="1308"/>
        <item x="597"/>
        <item x="81"/>
        <item x="916"/>
        <item x="478"/>
        <item x="1309"/>
        <item x="868"/>
        <item x="180"/>
        <item x="479"/>
        <item x="1234"/>
        <item x="964"/>
        <item x="1370"/>
        <item x="1021"/>
        <item x="181"/>
        <item x="1022"/>
        <item x="1310"/>
        <item x="221"/>
        <item x="752"/>
        <item x="869"/>
        <item x="1130"/>
        <item x="1235"/>
        <item x="355"/>
        <item x="280"/>
        <item x="1061"/>
        <item x="1104"/>
        <item x="598"/>
        <item x="60"/>
        <item x="917"/>
        <item x="1427"/>
        <item x="965"/>
        <item x="182"/>
        <item x="281"/>
        <item x="1371"/>
        <item x="676"/>
        <item x="480"/>
        <item x="870"/>
        <item x="599"/>
        <item x="1353"/>
        <item x="536"/>
        <item x="106"/>
        <item x="1171"/>
        <item x="61"/>
        <item x="1236"/>
        <item x="600"/>
        <item x="1408"/>
        <item x="753"/>
        <item x="1354"/>
        <item x="139"/>
        <item x="282"/>
        <item x="140"/>
        <item x="601"/>
        <item x="1390"/>
        <item x="183"/>
        <item x="826"/>
        <item x="871"/>
        <item x="602"/>
        <item x="677"/>
        <item x="356"/>
        <item x="966"/>
        <item x="603"/>
        <item x="1062"/>
        <item x="62"/>
        <item x="82"/>
        <item x="1355"/>
        <item x="1311"/>
        <item x="283"/>
        <item x="537"/>
        <item x="538"/>
        <item x="1237"/>
        <item x="754"/>
        <item x="284"/>
        <item x="1445"/>
        <item x="678"/>
        <item x="1063"/>
        <item x="222"/>
        <item x="755"/>
        <item x="481"/>
        <item x="967"/>
        <item x="357"/>
        <item x="1172"/>
        <item x="1064"/>
        <item x="872"/>
        <item x="604"/>
        <item x="1280"/>
        <item x="1409"/>
        <item x="1105"/>
        <item x="184"/>
        <item x="679"/>
        <item x="223"/>
        <item x="605"/>
        <item x="141"/>
        <item x="185"/>
        <item x="1338"/>
        <item x="1131"/>
        <item x="107"/>
        <item x="539"/>
        <item x="680"/>
        <item x="756"/>
        <item x="482"/>
        <item x="358"/>
        <item x="1372"/>
        <item x="1173"/>
        <item x="483"/>
        <item x="1356"/>
        <item x="827"/>
        <item x="224"/>
        <item x="49"/>
        <item x="1132"/>
        <item x="1065"/>
        <item x="757"/>
        <item x="108"/>
        <item x="681"/>
        <item x="682"/>
        <item x="484"/>
        <item x="109"/>
        <item x="1281"/>
        <item x="83"/>
        <item x="485"/>
        <item x="873"/>
        <item x="1066"/>
        <item x="414"/>
        <item x="285"/>
        <item x="1373"/>
        <item x="683"/>
        <item x="828"/>
        <item x="1374"/>
        <item x="1106"/>
        <item x="1238"/>
        <item x="829"/>
        <item x="1312"/>
        <item x="918"/>
        <item x="540"/>
        <item x="486"/>
        <item x="286"/>
        <item x="1133"/>
        <item x="225"/>
        <item x="1446"/>
        <item x="1107"/>
        <item x="20"/>
        <item x="34"/>
        <item x="758"/>
        <item x="1239"/>
        <item x="50"/>
        <item x="1023"/>
        <item x="226"/>
        <item x="919"/>
        <item x="186"/>
        <item x="606"/>
        <item x="1067"/>
        <item x="541"/>
        <item x="1447"/>
        <item x="415"/>
        <item x="684"/>
        <item x="1282"/>
        <item x="1259"/>
        <item x="416"/>
        <item x="759"/>
        <item x="874"/>
        <item x="487"/>
        <item x="110"/>
        <item x="968"/>
        <item x="142"/>
        <item x="1024"/>
        <item x="760"/>
        <item x="13"/>
        <item x="21"/>
        <item x="417"/>
        <item x="969"/>
        <item x="488"/>
        <item x="761"/>
        <item x="542"/>
        <item x="830"/>
        <item x="1174"/>
        <item x="287"/>
        <item x="685"/>
        <item x="1357"/>
        <item x="1448"/>
        <item x="1375"/>
        <item x="359"/>
        <item x="875"/>
        <item x="686"/>
        <item x="920"/>
        <item x="970"/>
        <item x="1240"/>
        <item x="762"/>
        <item x="418"/>
        <item x="543"/>
        <item x="288"/>
        <item x="544"/>
        <item x="1175"/>
        <item x="1313"/>
        <item x="545"/>
        <item x="1025"/>
        <item x="187"/>
        <item x="1176"/>
        <item x="1241"/>
        <item x="360"/>
        <item x="1314"/>
        <item x="876"/>
        <item x="1210"/>
        <item x="84"/>
        <item x="687"/>
        <item x="419"/>
        <item x="3"/>
        <item x="1391"/>
        <item x="688"/>
        <item x="361"/>
        <item x="22"/>
        <item x="362"/>
        <item x="143"/>
        <item x="51"/>
        <item x="1260"/>
        <item x="1261"/>
        <item x="1026"/>
        <item x="921"/>
        <item x="188"/>
        <item x="689"/>
        <item x="1068"/>
        <item x="1315"/>
        <item x="1461"/>
        <item x="831"/>
        <item x="1410"/>
        <item x="1027"/>
        <item x="877"/>
        <item x="144"/>
        <item x="1358"/>
        <item x="1134"/>
        <item x="1316"/>
        <item x="763"/>
        <item x="922"/>
        <item x="546"/>
        <item x="1177"/>
        <item x="489"/>
        <item x="607"/>
        <item x="1462"/>
        <item x="1178"/>
        <item x="1376"/>
        <item x="764"/>
        <item x="145"/>
        <item x="608"/>
        <item x="227"/>
        <item x="878"/>
        <item x="1317"/>
        <item x="832"/>
        <item x="971"/>
        <item x="146"/>
        <item x="1211"/>
        <item x="1392"/>
        <item x="1428"/>
        <item x="765"/>
        <item x="1411"/>
        <item x="1108"/>
        <item x="23"/>
        <item x="35"/>
        <item x="1212"/>
        <item x="1339"/>
        <item x="228"/>
        <item x="147"/>
        <item x="363"/>
        <item x="1028"/>
        <item x="879"/>
        <item x="972"/>
        <item x="189"/>
        <item x="1412"/>
        <item x="229"/>
        <item x="1135"/>
        <item x="547"/>
        <item x="690"/>
        <item x="548"/>
        <item x="230"/>
        <item x="609"/>
        <item x="833"/>
        <item x="111"/>
        <item x="148"/>
        <item x="549"/>
        <item x="1069"/>
        <item x="231"/>
        <item x="1318"/>
        <item x="550"/>
        <item x="610"/>
        <item x="1262"/>
        <item x="1179"/>
        <item x="1359"/>
        <item x="880"/>
        <item x="289"/>
        <item x="232"/>
        <item x="1213"/>
        <item x="881"/>
        <item x="1109"/>
        <item x="923"/>
        <item x="973"/>
        <item x="36"/>
        <item x="924"/>
        <item x="766"/>
        <item x="420"/>
        <item x="233"/>
        <item x="691"/>
        <item x="1283"/>
        <item x="611"/>
        <item x="290"/>
        <item x="1070"/>
        <item x="291"/>
        <item x="882"/>
        <item x="234"/>
        <item x="4"/>
        <item x="551"/>
        <item x="1029"/>
        <item x="421"/>
        <item x="834"/>
        <item x="190"/>
        <item x="612"/>
        <item x="692"/>
        <item x="292"/>
        <item x="974"/>
        <item x="1071"/>
        <item x="1072"/>
        <item x="693"/>
        <item x="85"/>
        <item x="235"/>
        <item x="149"/>
        <item x="364"/>
        <item x="975"/>
        <item x="694"/>
        <item x="613"/>
        <item x="695"/>
        <item x="1110"/>
        <item x="490"/>
        <item x="1429"/>
        <item x="293"/>
        <item x="14"/>
        <item x="1180"/>
        <item x="835"/>
        <item x="24"/>
        <item x="1136"/>
        <item x="1377"/>
        <item x="294"/>
        <item x="52"/>
        <item x="1214"/>
        <item x="1137"/>
        <item x="552"/>
        <item x="1030"/>
        <item x="365"/>
        <item x="976"/>
        <item x="1319"/>
        <item x="236"/>
        <item x="1215"/>
        <item x="696"/>
        <item x="86"/>
        <item x="553"/>
        <item x="767"/>
        <item x="366"/>
        <item x="1138"/>
        <item x="25"/>
        <item x="1216"/>
        <item x="1073"/>
        <item x="491"/>
        <item x="492"/>
        <item x="768"/>
        <item x="554"/>
        <item x="977"/>
        <item x="112"/>
        <item x="367"/>
        <item x="1074"/>
        <item x="697"/>
        <item x="191"/>
        <item x="1393"/>
        <item x="1139"/>
        <item x="15"/>
        <item x="295"/>
        <item x="1394"/>
        <item x="422"/>
        <item x="423"/>
        <item x="1111"/>
        <item x="1284"/>
        <item x="769"/>
        <item x="1263"/>
        <item x="192"/>
        <item x="296"/>
        <item x="1264"/>
        <item x="297"/>
        <item x="614"/>
        <item x="1140"/>
        <item x="555"/>
        <item x="16"/>
        <item x="63"/>
        <item x="113"/>
        <item x="150"/>
        <item x="1181"/>
        <item x="1413"/>
        <item x="37"/>
        <item x="1217"/>
        <item x="615"/>
        <item x="1340"/>
        <item x="616"/>
        <item x="237"/>
        <item x="1141"/>
        <item x="617"/>
        <item x="698"/>
        <item x="1075"/>
        <item x="1112"/>
        <item x="770"/>
        <item x="1142"/>
        <item x="238"/>
        <item x="1341"/>
        <item x="368"/>
        <item x="298"/>
        <item x="239"/>
        <item x="114"/>
        <item x="493"/>
        <item x="1182"/>
        <item x="925"/>
        <item x="1449"/>
        <item x="494"/>
        <item x="926"/>
        <item x="369"/>
        <item x="771"/>
        <item x="1218"/>
        <item x="240"/>
        <item x="1320"/>
        <item x="978"/>
        <item x="1360"/>
        <item x="370"/>
        <item x="927"/>
        <item x="424"/>
        <item x="1031"/>
        <item x="425"/>
        <item x="1143"/>
        <item x="1076"/>
        <item x="1414"/>
        <item x="1430"/>
        <item x="979"/>
        <item x="618"/>
        <item x="980"/>
        <item x="1032"/>
        <item x="699"/>
        <item x="1342"/>
        <item x="883"/>
        <item x="619"/>
        <item x="115"/>
        <item x="1450"/>
        <item x="981"/>
        <item x="772"/>
        <item x="1265"/>
        <item x="193"/>
        <item x="1343"/>
        <item x="5"/>
        <item x="700"/>
        <item x="194"/>
        <item x="1415"/>
        <item x="1431"/>
        <item x="620"/>
        <item x="982"/>
        <item x="621"/>
        <item x="426"/>
        <item x="701"/>
        <item x="884"/>
        <item x="622"/>
        <item x="241"/>
        <item x="427"/>
        <item x="928"/>
        <item x="1344"/>
        <item x="1033"/>
        <item x="836"/>
        <item x="556"/>
        <item x="495"/>
        <item x="929"/>
        <item x="116"/>
        <item x="1361"/>
        <item x="1113"/>
        <item x="195"/>
        <item x="196"/>
        <item x="151"/>
        <item t="default"/>
      </items>
    </pivotField>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2">
    <field x="3"/>
    <field x="0"/>
  </rowFields>
  <rowItems count="1465">
    <i>
      <x/>
    </i>
    <i r="1">
      <x v="1"/>
    </i>
    <i r="1">
      <x v="4"/>
    </i>
    <i r="1">
      <x v="5"/>
    </i>
    <i r="1">
      <x v="7"/>
    </i>
    <i r="1">
      <x v="8"/>
    </i>
    <i r="1">
      <x v="9"/>
    </i>
    <i r="1">
      <x v="10"/>
    </i>
    <i r="1">
      <x v="12"/>
    </i>
    <i r="1">
      <x v="13"/>
    </i>
    <i r="1">
      <x v="15"/>
    </i>
    <i r="1">
      <x v="18"/>
    </i>
    <i r="1">
      <x v="19"/>
    </i>
    <i r="1">
      <x v="20"/>
    </i>
    <i r="1">
      <x v="22"/>
    </i>
    <i r="1">
      <x v="23"/>
    </i>
    <i r="1">
      <x v="25"/>
    </i>
    <i r="1">
      <x v="27"/>
    </i>
    <i r="1">
      <x v="28"/>
    </i>
    <i r="1">
      <x v="29"/>
    </i>
    <i r="1">
      <x v="30"/>
    </i>
    <i r="1">
      <x v="31"/>
    </i>
    <i r="1">
      <x v="32"/>
    </i>
    <i r="1">
      <x v="35"/>
    </i>
    <i r="1">
      <x v="37"/>
    </i>
    <i r="1">
      <x v="39"/>
    </i>
    <i r="1">
      <x v="40"/>
    </i>
    <i r="1">
      <x v="41"/>
    </i>
    <i r="1">
      <x v="43"/>
    </i>
    <i r="1">
      <x v="44"/>
    </i>
    <i r="1">
      <x v="46"/>
    </i>
    <i r="1">
      <x v="47"/>
    </i>
    <i r="1">
      <x v="48"/>
    </i>
    <i r="1">
      <x v="49"/>
    </i>
    <i r="1">
      <x v="56"/>
    </i>
    <i r="1">
      <x v="58"/>
    </i>
    <i r="1">
      <x v="59"/>
    </i>
    <i r="1">
      <x v="61"/>
    </i>
    <i r="1">
      <x v="63"/>
    </i>
    <i r="1">
      <x v="64"/>
    </i>
    <i r="1">
      <x v="66"/>
    </i>
    <i r="1">
      <x v="67"/>
    </i>
    <i r="1">
      <x v="68"/>
    </i>
    <i r="1">
      <x v="70"/>
    </i>
    <i r="1">
      <x v="71"/>
    </i>
    <i r="1">
      <x v="72"/>
    </i>
    <i r="1">
      <x v="73"/>
    </i>
    <i r="1">
      <x v="74"/>
    </i>
    <i r="1">
      <x v="75"/>
    </i>
    <i r="1">
      <x v="76"/>
    </i>
    <i r="1">
      <x v="77"/>
    </i>
    <i r="1">
      <x v="78"/>
    </i>
    <i r="1">
      <x v="79"/>
    </i>
    <i r="1">
      <x v="81"/>
    </i>
    <i r="1">
      <x v="82"/>
    </i>
    <i r="1">
      <x v="84"/>
    </i>
    <i r="1">
      <x v="85"/>
    </i>
    <i r="1">
      <x v="86"/>
    </i>
    <i r="1">
      <x v="87"/>
    </i>
    <i r="1">
      <x v="88"/>
    </i>
    <i r="1">
      <x v="90"/>
    </i>
    <i r="1">
      <x v="91"/>
    </i>
    <i r="1">
      <x v="93"/>
    </i>
    <i r="1">
      <x v="94"/>
    </i>
    <i r="1">
      <x v="95"/>
    </i>
    <i r="1">
      <x v="96"/>
    </i>
    <i r="1">
      <x v="97"/>
    </i>
    <i r="1">
      <x v="98"/>
    </i>
    <i r="1">
      <x v="99"/>
    </i>
    <i r="1">
      <x v="100"/>
    </i>
    <i r="1">
      <x v="101"/>
    </i>
    <i r="1">
      <x v="102"/>
    </i>
    <i r="1">
      <x v="103"/>
    </i>
    <i r="1">
      <x v="104"/>
    </i>
    <i r="1">
      <x v="105"/>
    </i>
    <i r="1">
      <x v="106"/>
    </i>
    <i r="1">
      <x v="109"/>
    </i>
    <i r="1">
      <x v="112"/>
    </i>
    <i r="1">
      <x v="115"/>
    </i>
    <i r="1">
      <x v="116"/>
    </i>
    <i r="1">
      <x v="117"/>
    </i>
    <i r="1">
      <x v="119"/>
    </i>
    <i r="1">
      <x v="120"/>
    </i>
    <i r="1">
      <x v="121"/>
    </i>
    <i r="1">
      <x v="122"/>
    </i>
    <i r="1">
      <x v="123"/>
    </i>
    <i r="1">
      <x v="125"/>
    </i>
    <i r="1">
      <x v="126"/>
    </i>
    <i r="1">
      <x v="127"/>
    </i>
    <i r="1">
      <x v="129"/>
    </i>
    <i r="1">
      <x v="130"/>
    </i>
    <i r="1">
      <x v="131"/>
    </i>
    <i r="1">
      <x v="133"/>
    </i>
    <i r="1">
      <x v="134"/>
    </i>
    <i r="1">
      <x v="138"/>
    </i>
    <i r="1">
      <x v="139"/>
    </i>
    <i r="1">
      <x v="141"/>
    </i>
    <i r="1">
      <x v="142"/>
    </i>
    <i r="1">
      <x v="143"/>
    </i>
    <i r="1">
      <x v="145"/>
    </i>
    <i r="1">
      <x v="146"/>
    </i>
    <i r="1">
      <x v="147"/>
    </i>
    <i r="1">
      <x v="148"/>
    </i>
    <i r="1">
      <x v="149"/>
    </i>
    <i r="1">
      <x v="150"/>
    </i>
    <i r="1">
      <x v="151"/>
    </i>
    <i r="1">
      <x v="152"/>
    </i>
    <i r="1">
      <x v="153"/>
    </i>
    <i r="1">
      <x v="154"/>
    </i>
    <i r="1">
      <x v="155"/>
    </i>
    <i r="1">
      <x v="156"/>
    </i>
    <i r="1">
      <x v="157"/>
    </i>
    <i r="1">
      <x v="158"/>
    </i>
    <i r="1">
      <x v="159"/>
    </i>
    <i r="1">
      <x v="160"/>
    </i>
    <i r="1">
      <x v="161"/>
    </i>
    <i r="1">
      <x v="165"/>
    </i>
    <i r="1">
      <x v="166"/>
    </i>
    <i r="1">
      <x v="168"/>
    </i>
    <i r="1">
      <x v="169"/>
    </i>
    <i r="1">
      <x v="170"/>
    </i>
    <i r="1">
      <x v="171"/>
    </i>
    <i r="1">
      <x v="172"/>
    </i>
    <i r="1">
      <x v="173"/>
    </i>
    <i r="1">
      <x v="177"/>
    </i>
    <i r="1">
      <x v="178"/>
    </i>
    <i r="1">
      <x v="179"/>
    </i>
    <i r="1">
      <x v="180"/>
    </i>
    <i r="1">
      <x v="181"/>
    </i>
    <i r="1">
      <x v="183"/>
    </i>
    <i r="1">
      <x v="184"/>
    </i>
    <i r="1">
      <x v="186"/>
    </i>
    <i r="1">
      <x v="188"/>
    </i>
    <i r="1">
      <x v="189"/>
    </i>
    <i r="1">
      <x v="190"/>
    </i>
    <i r="1">
      <x v="191"/>
    </i>
    <i r="1">
      <x v="195"/>
    </i>
    <i r="1">
      <x v="197"/>
    </i>
    <i r="1">
      <x v="198"/>
    </i>
    <i r="1">
      <x v="199"/>
    </i>
    <i r="1">
      <x v="200"/>
    </i>
    <i r="1">
      <x v="201"/>
    </i>
    <i r="1">
      <x v="202"/>
    </i>
    <i r="1">
      <x v="203"/>
    </i>
    <i r="1">
      <x v="204"/>
    </i>
    <i r="1">
      <x v="206"/>
    </i>
    <i r="1">
      <x v="207"/>
    </i>
    <i r="1">
      <x v="208"/>
    </i>
    <i r="1">
      <x v="209"/>
    </i>
    <i r="1">
      <x v="210"/>
    </i>
    <i r="1">
      <x v="211"/>
    </i>
    <i r="1">
      <x v="212"/>
    </i>
    <i r="1">
      <x v="213"/>
    </i>
    <i r="1">
      <x v="214"/>
    </i>
    <i r="1">
      <x v="215"/>
    </i>
    <i r="1">
      <x v="216"/>
    </i>
    <i r="1">
      <x v="218"/>
    </i>
    <i r="1">
      <x v="219"/>
    </i>
    <i r="1">
      <x v="220"/>
    </i>
    <i r="1">
      <x v="221"/>
    </i>
    <i r="1">
      <x v="225"/>
    </i>
    <i r="1">
      <x v="226"/>
    </i>
    <i r="1">
      <x v="227"/>
    </i>
    <i r="1">
      <x v="228"/>
    </i>
    <i r="1">
      <x v="229"/>
    </i>
    <i r="1">
      <x v="230"/>
    </i>
    <i r="1">
      <x v="232"/>
    </i>
    <i r="1">
      <x v="233"/>
    </i>
    <i r="1">
      <x v="234"/>
    </i>
    <i r="1">
      <x v="237"/>
    </i>
    <i r="1">
      <x v="238"/>
    </i>
    <i r="1">
      <x v="239"/>
    </i>
    <i r="1">
      <x v="240"/>
    </i>
    <i r="1">
      <x v="241"/>
    </i>
    <i r="1">
      <x v="243"/>
    </i>
    <i r="1">
      <x v="244"/>
    </i>
    <i r="1">
      <x v="245"/>
    </i>
    <i r="1">
      <x v="246"/>
    </i>
    <i r="1">
      <x v="247"/>
    </i>
    <i r="1">
      <x v="248"/>
    </i>
    <i r="1">
      <x v="249"/>
    </i>
    <i r="1">
      <x v="252"/>
    </i>
    <i r="1">
      <x v="253"/>
    </i>
    <i r="1">
      <x v="254"/>
    </i>
    <i r="1">
      <x v="256"/>
    </i>
    <i r="1">
      <x v="258"/>
    </i>
    <i r="1">
      <x v="259"/>
    </i>
    <i r="1">
      <x v="261"/>
    </i>
    <i r="1">
      <x v="262"/>
    </i>
    <i r="1">
      <x v="263"/>
    </i>
    <i r="1">
      <x v="264"/>
    </i>
    <i r="1">
      <x v="265"/>
    </i>
    <i r="1">
      <x v="266"/>
    </i>
    <i r="1">
      <x v="267"/>
    </i>
    <i r="1">
      <x v="268"/>
    </i>
    <i r="1">
      <x v="270"/>
    </i>
    <i r="1">
      <x v="271"/>
    </i>
    <i r="1">
      <x v="272"/>
    </i>
    <i r="1">
      <x v="273"/>
    </i>
    <i r="1">
      <x v="274"/>
    </i>
    <i r="1">
      <x v="275"/>
    </i>
    <i r="1">
      <x v="276"/>
    </i>
    <i r="1">
      <x v="277"/>
    </i>
    <i r="1">
      <x v="280"/>
    </i>
    <i r="1">
      <x v="282"/>
    </i>
    <i r="1">
      <x v="283"/>
    </i>
    <i r="1">
      <x v="286"/>
    </i>
    <i r="1">
      <x v="287"/>
    </i>
    <i r="1">
      <x v="288"/>
    </i>
    <i r="1">
      <x v="290"/>
    </i>
    <i r="1">
      <x v="291"/>
    </i>
    <i r="1">
      <x v="292"/>
    </i>
    <i r="1">
      <x v="293"/>
    </i>
    <i r="1">
      <x v="294"/>
    </i>
    <i r="1">
      <x v="295"/>
    </i>
    <i r="1">
      <x v="296"/>
    </i>
    <i r="1">
      <x v="297"/>
    </i>
    <i r="1">
      <x v="298"/>
    </i>
    <i r="1">
      <x v="299"/>
    </i>
    <i r="1">
      <x v="301"/>
    </i>
    <i r="1">
      <x v="302"/>
    </i>
    <i r="1">
      <x v="303"/>
    </i>
    <i r="1">
      <x v="304"/>
    </i>
    <i r="1">
      <x v="306"/>
    </i>
    <i r="1">
      <x v="308"/>
    </i>
    <i r="1">
      <x v="309"/>
    </i>
    <i r="1">
      <x v="310"/>
    </i>
    <i r="1">
      <x v="311"/>
    </i>
    <i r="1">
      <x v="313"/>
    </i>
    <i r="1">
      <x v="314"/>
    </i>
    <i r="1">
      <x v="315"/>
    </i>
    <i r="1">
      <x v="316"/>
    </i>
    <i r="1">
      <x v="317"/>
    </i>
    <i r="1">
      <x v="319"/>
    </i>
    <i r="1">
      <x v="320"/>
    </i>
    <i r="1">
      <x v="323"/>
    </i>
    <i r="1">
      <x v="324"/>
    </i>
    <i r="1">
      <x v="327"/>
    </i>
    <i r="1">
      <x v="328"/>
    </i>
    <i r="1">
      <x v="329"/>
    </i>
    <i r="1">
      <x v="330"/>
    </i>
    <i r="1">
      <x v="331"/>
    </i>
    <i r="1">
      <x v="332"/>
    </i>
    <i r="1">
      <x v="333"/>
    </i>
    <i r="1">
      <x v="336"/>
    </i>
    <i r="1">
      <x v="337"/>
    </i>
    <i r="1">
      <x v="338"/>
    </i>
    <i r="1">
      <x v="339"/>
    </i>
    <i r="1">
      <x v="340"/>
    </i>
    <i r="1">
      <x v="341"/>
    </i>
    <i r="1">
      <x v="342"/>
    </i>
    <i r="1">
      <x v="343"/>
    </i>
    <i r="1">
      <x v="346"/>
    </i>
    <i r="1">
      <x v="347"/>
    </i>
    <i r="1">
      <x v="348"/>
    </i>
    <i r="1">
      <x v="349"/>
    </i>
    <i r="1">
      <x v="350"/>
    </i>
    <i r="1">
      <x v="353"/>
    </i>
    <i r="1">
      <x v="354"/>
    </i>
    <i r="1">
      <x v="355"/>
    </i>
    <i r="1">
      <x v="356"/>
    </i>
    <i r="1">
      <x v="357"/>
    </i>
    <i r="1">
      <x v="358"/>
    </i>
    <i r="1">
      <x v="361"/>
    </i>
    <i r="1">
      <x v="362"/>
    </i>
    <i r="1">
      <x v="363"/>
    </i>
    <i r="1">
      <x v="364"/>
    </i>
    <i r="1">
      <x v="365"/>
    </i>
    <i r="1">
      <x v="366"/>
    </i>
    <i r="1">
      <x v="367"/>
    </i>
    <i r="1">
      <x v="368"/>
    </i>
    <i r="1">
      <x v="369"/>
    </i>
    <i r="1">
      <x v="371"/>
    </i>
    <i r="1">
      <x v="372"/>
    </i>
    <i r="1">
      <x v="376"/>
    </i>
    <i r="1">
      <x v="378"/>
    </i>
    <i r="1">
      <x v="379"/>
    </i>
    <i r="1">
      <x v="381"/>
    </i>
    <i r="1">
      <x v="383"/>
    </i>
    <i r="1">
      <x v="384"/>
    </i>
    <i r="1">
      <x v="385"/>
    </i>
    <i r="1">
      <x v="386"/>
    </i>
    <i r="1">
      <x v="387"/>
    </i>
    <i r="1">
      <x v="389"/>
    </i>
    <i r="1">
      <x v="390"/>
    </i>
    <i r="1">
      <x v="391"/>
    </i>
    <i r="1">
      <x v="392"/>
    </i>
    <i r="1">
      <x v="396"/>
    </i>
    <i r="1">
      <x v="397"/>
    </i>
    <i r="1">
      <x v="399"/>
    </i>
    <i r="1">
      <x v="401"/>
    </i>
    <i r="1">
      <x v="402"/>
    </i>
    <i r="1">
      <x v="403"/>
    </i>
    <i r="1">
      <x v="404"/>
    </i>
    <i r="1">
      <x v="405"/>
    </i>
    <i r="1">
      <x v="408"/>
    </i>
    <i r="1">
      <x v="410"/>
    </i>
    <i r="1">
      <x v="411"/>
    </i>
    <i r="1">
      <x v="412"/>
    </i>
    <i r="1">
      <x v="413"/>
    </i>
    <i r="1">
      <x v="414"/>
    </i>
    <i r="1">
      <x v="415"/>
    </i>
    <i r="1">
      <x v="416"/>
    </i>
    <i r="1">
      <x v="417"/>
    </i>
    <i r="1">
      <x v="418"/>
    </i>
    <i r="1">
      <x v="421"/>
    </i>
    <i r="1">
      <x v="422"/>
    </i>
    <i r="1">
      <x v="423"/>
    </i>
    <i r="1">
      <x v="425"/>
    </i>
    <i r="1">
      <x v="428"/>
    </i>
    <i r="1">
      <x v="429"/>
    </i>
    <i r="1">
      <x v="430"/>
    </i>
    <i r="1">
      <x v="431"/>
    </i>
    <i r="1">
      <x v="432"/>
    </i>
    <i r="1">
      <x v="434"/>
    </i>
    <i r="1">
      <x v="435"/>
    </i>
    <i r="1">
      <x v="436"/>
    </i>
    <i r="1">
      <x v="437"/>
    </i>
    <i r="1">
      <x v="439"/>
    </i>
    <i r="1">
      <x v="440"/>
    </i>
    <i r="1">
      <x v="441"/>
    </i>
    <i r="1">
      <x v="442"/>
    </i>
    <i r="1">
      <x v="445"/>
    </i>
    <i r="1">
      <x v="447"/>
    </i>
    <i r="1">
      <x v="449"/>
    </i>
    <i r="1">
      <x v="450"/>
    </i>
    <i r="1">
      <x v="451"/>
    </i>
    <i r="1">
      <x v="452"/>
    </i>
    <i r="1">
      <x v="453"/>
    </i>
    <i r="1">
      <x v="454"/>
    </i>
    <i r="1">
      <x v="455"/>
    </i>
    <i r="1">
      <x v="456"/>
    </i>
    <i r="1">
      <x v="457"/>
    </i>
    <i r="1">
      <x v="459"/>
    </i>
    <i r="1">
      <x v="460"/>
    </i>
    <i r="1">
      <x v="462"/>
    </i>
    <i r="1">
      <x v="463"/>
    </i>
    <i r="1">
      <x v="464"/>
    </i>
    <i r="1">
      <x v="467"/>
    </i>
    <i r="1">
      <x v="468"/>
    </i>
    <i r="1">
      <x v="469"/>
    </i>
    <i r="1">
      <x v="470"/>
    </i>
    <i r="1">
      <x v="472"/>
    </i>
    <i r="1">
      <x v="475"/>
    </i>
    <i r="1">
      <x v="477"/>
    </i>
    <i r="1">
      <x v="478"/>
    </i>
    <i r="1">
      <x v="480"/>
    </i>
    <i r="1">
      <x v="481"/>
    </i>
    <i r="1">
      <x v="482"/>
    </i>
    <i r="1">
      <x v="483"/>
    </i>
    <i r="1">
      <x v="485"/>
    </i>
    <i r="1">
      <x v="486"/>
    </i>
    <i r="1">
      <x v="487"/>
    </i>
    <i r="1">
      <x v="489"/>
    </i>
    <i r="1">
      <x v="490"/>
    </i>
    <i r="1">
      <x v="491"/>
    </i>
    <i r="1">
      <x v="492"/>
    </i>
    <i r="1">
      <x v="494"/>
    </i>
    <i r="1">
      <x v="496"/>
    </i>
    <i r="1">
      <x v="497"/>
    </i>
    <i r="1">
      <x v="498"/>
    </i>
    <i r="1">
      <x v="499"/>
    </i>
    <i r="1">
      <x v="502"/>
    </i>
    <i r="1">
      <x v="503"/>
    </i>
    <i r="1">
      <x v="507"/>
    </i>
    <i r="1">
      <x v="508"/>
    </i>
    <i r="1">
      <x v="509"/>
    </i>
    <i r="1">
      <x v="513"/>
    </i>
    <i r="1">
      <x v="514"/>
    </i>
    <i r="1">
      <x v="515"/>
    </i>
    <i r="1">
      <x v="516"/>
    </i>
    <i r="1">
      <x v="518"/>
    </i>
    <i r="1">
      <x v="519"/>
    </i>
    <i r="1">
      <x v="521"/>
    </i>
    <i r="1">
      <x v="522"/>
    </i>
    <i r="1">
      <x v="523"/>
    </i>
    <i r="1">
      <x v="524"/>
    </i>
    <i r="1">
      <x v="525"/>
    </i>
    <i r="1">
      <x v="526"/>
    </i>
    <i r="1">
      <x v="527"/>
    </i>
    <i r="1">
      <x v="528"/>
    </i>
    <i r="1">
      <x v="530"/>
    </i>
    <i r="1">
      <x v="532"/>
    </i>
    <i r="1">
      <x v="533"/>
    </i>
    <i r="1">
      <x v="536"/>
    </i>
    <i r="1">
      <x v="537"/>
    </i>
    <i r="1">
      <x v="539"/>
    </i>
    <i r="1">
      <x v="540"/>
    </i>
    <i r="1">
      <x v="541"/>
    </i>
    <i r="1">
      <x v="543"/>
    </i>
    <i r="1">
      <x v="544"/>
    </i>
    <i r="1">
      <x v="545"/>
    </i>
    <i r="1">
      <x v="547"/>
    </i>
    <i r="1">
      <x v="548"/>
    </i>
    <i r="1">
      <x v="550"/>
    </i>
    <i r="1">
      <x v="551"/>
    </i>
    <i r="1">
      <x v="552"/>
    </i>
    <i r="1">
      <x v="553"/>
    </i>
    <i r="1">
      <x v="555"/>
    </i>
    <i r="1">
      <x v="556"/>
    </i>
    <i r="1">
      <x v="557"/>
    </i>
    <i r="1">
      <x v="558"/>
    </i>
    <i r="1">
      <x v="559"/>
    </i>
    <i r="1">
      <x v="560"/>
    </i>
    <i r="1">
      <x v="561"/>
    </i>
    <i r="1">
      <x v="562"/>
    </i>
    <i r="1">
      <x v="563"/>
    </i>
    <i r="1">
      <x v="564"/>
    </i>
    <i r="1">
      <x v="565"/>
    </i>
    <i r="1">
      <x v="566"/>
    </i>
    <i r="1">
      <x v="568"/>
    </i>
    <i r="1">
      <x v="569"/>
    </i>
    <i r="1">
      <x v="570"/>
    </i>
    <i r="1">
      <x v="572"/>
    </i>
    <i r="1">
      <x v="573"/>
    </i>
    <i r="1">
      <x v="574"/>
    </i>
    <i r="1">
      <x v="577"/>
    </i>
    <i r="1">
      <x v="578"/>
    </i>
    <i r="1">
      <x v="580"/>
    </i>
    <i r="1">
      <x v="582"/>
    </i>
    <i r="1">
      <x v="583"/>
    </i>
    <i r="1">
      <x v="584"/>
    </i>
    <i r="1">
      <x v="585"/>
    </i>
    <i r="1">
      <x v="587"/>
    </i>
    <i r="1">
      <x v="589"/>
    </i>
    <i r="1">
      <x v="590"/>
    </i>
    <i r="1">
      <x v="591"/>
    </i>
    <i r="1">
      <x v="592"/>
    </i>
    <i r="1">
      <x v="593"/>
    </i>
    <i r="1">
      <x v="594"/>
    </i>
    <i r="1">
      <x v="596"/>
    </i>
    <i r="1">
      <x v="598"/>
    </i>
    <i r="1">
      <x v="599"/>
    </i>
    <i r="1">
      <x v="600"/>
    </i>
    <i r="1">
      <x v="601"/>
    </i>
    <i r="1">
      <x v="602"/>
    </i>
    <i r="1">
      <x v="603"/>
    </i>
    <i r="1">
      <x v="604"/>
    </i>
    <i r="1">
      <x v="606"/>
    </i>
    <i r="1">
      <x v="608"/>
    </i>
    <i r="1">
      <x v="609"/>
    </i>
    <i r="1">
      <x v="610"/>
    </i>
    <i r="1">
      <x v="611"/>
    </i>
    <i r="1">
      <x v="612"/>
    </i>
    <i r="1">
      <x v="614"/>
    </i>
    <i r="1">
      <x v="615"/>
    </i>
    <i r="1">
      <x v="616"/>
    </i>
    <i r="1">
      <x v="617"/>
    </i>
    <i r="1">
      <x v="618"/>
    </i>
    <i r="1">
      <x v="619"/>
    </i>
    <i r="1">
      <x v="620"/>
    </i>
    <i r="1">
      <x v="621"/>
    </i>
    <i r="1">
      <x v="622"/>
    </i>
    <i r="1">
      <x v="623"/>
    </i>
    <i r="1">
      <x v="624"/>
    </i>
    <i r="1">
      <x v="625"/>
    </i>
    <i r="1">
      <x v="626"/>
    </i>
    <i r="1">
      <x v="628"/>
    </i>
    <i r="1">
      <x v="629"/>
    </i>
    <i r="1">
      <x v="630"/>
    </i>
    <i r="1">
      <x v="631"/>
    </i>
    <i r="1">
      <x v="632"/>
    </i>
    <i r="1">
      <x v="633"/>
    </i>
    <i r="1">
      <x v="635"/>
    </i>
    <i r="1">
      <x v="636"/>
    </i>
    <i r="1">
      <x v="637"/>
    </i>
    <i r="1">
      <x v="638"/>
    </i>
    <i r="1">
      <x v="639"/>
    </i>
    <i r="1">
      <x v="642"/>
    </i>
    <i r="1">
      <x v="643"/>
    </i>
    <i r="1">
      <x v="646"/>
    </i>
    <i r="1">
      <x v="648"/>
    </i>
    <i r="1">
      <x v="649"/>
    </i>
    <i r="1">
      <x v="651"/>
    </i>
    <i r="1">
      <x v="653"/>
    </i>
    <i r="1">
      <x v="654"/>
    </i>
    <i r="1">
      <x v="655"/>
    </i>
    <i r="1">
      <x v="656"/>
    </i>
    <i r="1">
      <x v="657"/>
    </i>
    <i r="1">
      <x v="658"/>
    </i>
    <i r="1">
      <x v="659"/>
    </i>
    <i r="1">
      <x v="660"/>
    </i>
    <i r="1">
      <x v="661"/>
    </i>
    <i r="1">
      <x v="663"/>
    </i>
    <i r="1">
      <x v="664"/>
    </i>
    <i r="1">
      <x v="665"/>
    </i>
    <i r="1">
      <x v="666"/>
    </i>
    <i r="1">
      <x v="667"/>
    </i>
    <i r="1">
      <x v="668"/>
    </i>
    <i r="1">
      <x v="669"/>
    </i>
    <i r="1">
      <x v="670"/>
    </i>
    <i r="1">
      <x v="671"/>
    </i>
    <i r="1">
      <x v="673"/>
    </i>
    <i r="1">
      <x v="677"/>
    </i>
    <i r="1">
      <x v="678"/>
    </i>
    <i r="1">
      <x v="679"/>
    </i>
    <i r="1">
      <x v="681"/>
    </i>
    <i r="1">
      <x v="682"/>
    </i>
    <i r="1">
      <x v="683"/>
    </i>
    <i r="1">
      <x v="688"/>
    </i>
    <i r="1">
      <x v="689"/>
    </i>
    <i r="1">
      <x v="690"/>
    </i>
    <i r="1">
      <x v="691"/>
    </i>
    <i r="1">
      <x v="692"/>
    </i>
    <i r="1">
      <x v="693"/>
    </i>
    <i r="1">
      <x v="694"/>
    </i>
    <i r="1">
      <x v="695"/>
    </i>
    <i r="1">
      <x v="696"/>
    </i>
    <i r="1">
      <x v="697"/>
    </i>
    <i r="1">
      <x v="698"/>
    </i>
    <i r="1">
      <x v="700"/>
    </i>
    <i r="1">
      <x v="701"/>
    </i>
    <i r="1">
      <x v="702"/>
    </i>
    <i r="1">
      <x v="703"/>
    </i>
    <i r="1">
      <x v="707"/>
    </i>
    <i r="1">
      <x v="708"/>
    </i>
    <i r="1">
      <x v="710"/>
    </i>
    <i r="1">
      <x v="711"/>
    </i>
    <i r="1">
      <x v="712"/>
    </i>
    <i r="1">
      <x v="713"/>
    </i>
    <i r="1">
      <x v="714"/>
    </i>
    <i r="1">
      <x v="715"/>
    </i>
    <i r="1">
      <x v="716"/>
    </i>
    <i r="1">
      <x v="717"/>
    </i>
    <i r="1">
      <x v="718"/>
    </i>
    <i r="1">
      <x v="719"/>
    </i>
    <i r="1">
      <x v="721"/>
    </i>
    <i r="1">
      <x v="722"/>
    </i>
    <i r="1">
      <x v="724"/>
    </i>
    <i r="1">
      <x v="725"/>
    </i>
    <i r="1">
      <x v="727"/>
    </i>
    <i r="1">
      <x v="728"/>
    </i>
    <i r="1">
      <x v="730"/>
    </i>
    <i r="1">
      <x v="731"/>
    </i>
    <i r="1">
      <x v="732"/>
    </i>
    <i r="1">
      <x v="735"/>
    </i>
    <i r="1">
      <x v="736"/>
    </i>
    <i r="1">
      <x v="737"/>
    </i>
    <i r="1">
      <x v="738"/>
    </i>
    <i r="1">
      <x v="739"/>
    </i>
    <i r="1">
      <x v="740"/>
    </i>
    <i r="1">
      <x v="742"/>
    </i>
    <i r="1">
      <x v="743"/>
    </i>
    <i r="1">
      <x v="744"/>
    </i>
    <i r="1">
      <x v="746"/>
    </i>
    <i r="1">
      <x v="748"/>
    </i>
    <i r="1">
      <x v="749"/>
    </i>
    <i r="1">
      <x v="750"/>
    </i>
    <i r="1">
      <x v="751"/>
    </i>
    <i r="1">
      <x v="752"/>
    </i>
    <i r="1">
      <x v="753"/>
    </i>
    <i r="1">
      <x v="755"/>
    </i>
    <i r="1">
      <x v="757"/>
    </i>
    <i r="1">
      <x v="759"/>
    </i>
    <i r="1">
      <x v="761"/>
    </i>
    <i r="1">
      <x v="762"/>
    </i>
    <i r="1">
      <x v="764"/>
    </i>
    <i r="1">
      <x v="765"/>
    </i>
    <i r="1">
      <x v="767"/>
    </i>
    <i r="1">
      <x v="768"/>
    </i>
    <i r="1">
      <x v="769"/>
    </i>
    <i r="1">
      <x v="770"/>
    </i>
    <i r="1">
      <x v="771"/>
    </i>
    <i r="1">
      <x v="772"/>
    </i>
    <i r="1">
      <x v="773"/>
    </i>
    <i r="1">
      <x v="774"/>
    </i>
    <i r="1">
      <x v="775"/>
    </i>
    <i r="1">
      <x v="776"/>
    </i>
    <i r="1">
      <x v="777"/>
    </i>
    <i r="1">
      <x v="778"/>
    </i>
    <i r="1">
      <x v="780"/>
    </i>
    <i r="1">
      <x v="781"/>
    </i>
    <i r="1">
      <x v="783"/>
    </i>
    <i r="1">
      <x v="784"/>
    </i>
    <i r="1">
      <x v="785"/>
    </i>
    <i r="1">
      <x v="791"/>
    </i>
    <i r="1">
      <x v="792"/>
    </i>
    <i r="1">
      <x v="794"/>
    </i>
    <i r="1">
      <x v="795"/>
    </i>
    <i r="1">
      <x v="796"/>
    </i>
    <i r="1">
      <x v="798"/>
    </i>
    <i r="1">
      <x v="799"/>
    </i>
    <i r="1">
      <x v="800"/>
    </i>
    <i r="1">
      <x v="802"/>
    </i>
    <i r="1">
      <x v="803"/>
    </i>
    <i r="1">
      <x v="804"/>
    </i>
    <i r="1">
      <x v="805"/>
    </i>
    <i r="1">
      <x v="807"/>
    </i>
    <i r="1">
      <x v="808"/>
    </i>
    <i r="1">
      <x v="809"/>
    </i>
    <i r="1">
      <x v="810"/>
    </i>
    <i r="1">
      <x v="811"/>
    </i>
    <i r="1">
      <x v="814"/>
    </i>
    <i r="1">
      <x v="815"/>
    </i>
    <i r="1">
      <x v="816"/>
    </i>
    <i r="1">
      <x v="817"/>
    </i>
    <i r="1">
      <x v="818"/>
    </i>
    <i r="1">
      <x v="819"/>
    </i>
    <i r="1">
      <x v="820"/>
    </i>
    <i r="1">
      <x v="821"/>
    </i>
    <i r="1">
      <x v="822"/>
    </i>
    <i r="1">
      <x v="823"/>
    </i>
    <i r="1">
      <x v="825"/>
    </i>
    <i r="1">
      <x v="826"/>
    </i>
    <i r="1">
      <x v="828"/>
    </i>
    <i r="1">
      <x v="829"/>
    </i>
    <i r="1">
      <x v="830"/>
    </i>
    <i r="1">
      <x v="832"/>
    </i>
    <i r="1">
      <x v="834"/>
    </i>
    <i r="1">
      <x v="835"/>
    </i>
    <i r="1">
      <x v="837"/>
    </i>
    <i r="1">
      <x v="841"/>
    </i>
    <i r="1">
      <x v="842"/>
    </i>
    <i r="1">
      <x v="843"/>
    </i>
    <i r="1">
      <x v="844"/>
    </i>
    <i r="1">
      <x v="845"/>
    </i>
    <i r="1">
      <x v="846"/>
    </i>
    <i r="1">
      <x v="847"/>
    </i>
    <i r="1">
      <x v="851"/>
    </i>
    <i r="1">
      <x v="853"/>
    </i>
    <i r="1">
      <x v="854"/>
    </i>
    <i r="1">
      <x v="856"/>
    </i>
    <i r="1">
      <x v="857"/>
    </i>
    <i r="1">
      <x v="858"/>
    </i>
    <i r="1">
      <x v="859"/>
    </i>
    <i r="1">
      <x v="860"/>
    </i>
    <i r="1">
      <x v="861"/>
    </i>
    <i r="1">
      <x v="862"/>
    </i>
    <i r="1">
      <x v="863"/>
    </i>
    <i r="1">
      <x v="864"/>
    </i>
    <i r="1">
      <x v="865"/>
    </i>
    <i r="1">
      <x v="869"/>
    </i>
    <i r="1">
      <x v="870"/>
    </i>
    <i r="1">
      <x v="871"/>
    </i>
    <i r="1">
      <x v="872"/>
    </i>
    <i r="1">
      <x v="873"/>
    </i>
    <i r="1">
      <x v="874"/>
    </i>
    <i r="1">
      <x v="876"/>
    </i>
    <i r="1">
      <x v="877"/>
    </i>
    <i r="1">
      <x v="878"/>
    </i>
    <i r="1">
      <x v="879"/>
    </i>
    <i r="1">
      <x v="880"/>
    </i>
    <i r="1">
      <x v="881"/>
    </i>
    <i r="1">
      <x v="882"/>
    </i>
    <i r="1">
      <x v="885"/>
    </i>
    <i r="1">
      <x v="886"/>
    </i>
    <i r="1">
      <x v="887"/>
    </i>
    <i r="1">
      <x v="888"/>
    </i>
    <i r="1">
      <x v="889"/>
    </i>
    <i r="1">
      <x v="892"/>
    </i>
    <i r="1">
      <x v="893"/>
    </i>
    <i r="1">
      <x v="894"/>
    </i>
    <i r="1">
      <x v="895"/>
    </i>
    <i r="1">
      <x v="896"/>
    </i>
    <i r="1">
      <x v="897"/>
    </i>
    <i r="1">
      <x v="898"/>
    </i>
    <i r="1">
      <x v="899"/>
    </i>
    <i r="1">
      <x v="900"/>
    </i>
    <i r="1">
      <x v="902"/>
    </i>
    <i r="1">
      <x v="905"/>
    </i>
    <i r="1">
      <x v="909"/>
    </i>
    <i r="1">
      <x v="910"/>
    </i>
    <i r="1">
      <x v="912"/>
    </i>
    <i r="1">
      <x v="913"/>
    </i>
    <i r="1">
      <x v="914"/>
    </i>
    <i r="1">
      <x v="915"/>
    </i>
    <i r="1">
      <x v="916"/>
    </i>
    <i r="1">
      <x v="917"/>
    </i>
    <i r="1">
      <x v="919"/>
    </i>
    <i r="1">
      <x v="920"/>
    </i>
    <i r="1">
      <x v="922"/>
    </i>
    <i r="1">
      <x v="923"/>
    </i>
    <i r="1">
      <x v="924"/>
    </i>
    <i r="1">
      <x v="926"/>
    </i>
    <i r="1">
      <x v="928"/>
    </i>
    <i r="1">
      <x v="929"/>
    </i>
    <i r="1">
      <x v="930"/>
    </i>
    <i r="1">
      <x v="932"/>
    </i>
    <i r="1">
      <x v="933"/>
    </i>
    <i r="1">
      <x v="934"/>
    </i>
    <i r="1">
      <x v="935"/>
    </i>
    <i r="1">
      <x v="936"/>
    </i>
    <i r="1">
      <x v="938"/>
    </i>
    <i r="1">
      <x v="939"/>
    </i>
    <i r="1">
      <x v="940"/>
    </i>
    <i r="1">
      <x v="941"/>
    </i>
    <i r="1">
      <x v="943"/>
    </i>
    <i r="1">
      <x v="944"/>
    </i>
    <i r="1">
      <x v="945"/>
    </i>
    <i r="1">
      <x v="946"/>
    </i>
    <i r="1">
      <x v="951"/>
    </i>
    <i r="1">
      <x v="952"/>
    </i>
    <i r="1">
      <x v="953"/>
    </i>
    <i r="1">
      <x v="954"/>
    </i>
    <i r="1">
      <x v="955"/>
    </i>
    <i r="1">
      <x v="956"/>
    </i>
    <i r="1">
      <x v="957"/>
    </i>
    <i r="1">
      <x v="958"/>
    </i>
    <i r="1">
      <x v="959"/>
    </i>
    <i r="1">
      <x v="960"/>
    </i>
    <i r="1">
      <x v="961"/>
    </i>
    <i r="1">
      <x v="964"/>
    </i>
    <i r="1">
      <x v="965"/>
    </i>
    <i r="1">
      <x v="966"/>
    </i>
    <i r="1">
      <x v="967"/>
    </i>
    <i r="1">
      <x v="969"/>
    </i>
    <i r="1">
      <x v="970"/>
    </i>
    <i r="1">
      <x v="971"/>
    </i>
    <i r="1">
      <x v="974"/>
    </i>
    <i r="1">
      <x v="975"/>
    </i>
    <i r="1">
      <x v="976"/>
    </i>
    <i r="1">
      <x v="977"/>
    </i>
    <i r="1">
      <x v="978"/>
    </i>
    <i r="1">
      <x v="979"/>
    </i>
    <i r="1">
      <x v="980"/>
    </i>
    <i r="1">
      <x v="983"/>
    </i>
    <i r="1">
      <x v="984"/>
    </i>
    <i r="1">
      <x v="985"/>
    </i>
    <i r="1">
      <x v="986"/>
    </i>
    <i r="1">
      <x v="987"/>
    </i>
    <i r="1">
      <x v="988"/>
    </i>
    <i r="1">
      <x v="990"/>
    </i>
    <i r="1">
      <x v="991"/>
    </i>
    <i r="1">
      <x v="992"/>
    </i>
    <i r="1">
      <x v="994"/>
    </i>
    <i r="1">
      <x v="995"/>
    </i>
    <i r="1">
      <x v="997"/>
    </i>
    <i r="1">
      <x v="998"/>
    </i>
    <i r="1">
      <x v="999"/>
    </i>
    <i r="1">
      <x v="1000"/>
    </i>
    <i r="1">
      <x v="1001"/>
    </i>
    <i r="1">
      <x v="1002"/>
    </i>
    <i r="1">
      <x v="1003"/>
    </i>
    <i r="1">
      <x v="1004"/>
    </i>
    <i r="1">
      <x v="1005"/>
    </i>
    <i r="1">
      <x v="1006"/>
    </i>
    <i r="1">
      <x v="1008"/>
    </i>
    <i r="1">
      <x v="1010"/>
    </i>
    <i r="1">
      <x v="1012"/>
    </i>
    <i r="1">
      <x v="1013"/>
    </i>
    <i r="1">
      <x v="1015"/>
    </i>
    <i r="1">
      <x v="1016"/>
    </i>
    <i r="1">
      <x v="1017"/>
    </i>
    <i r="1">
      <x v="1018"/>
    </i>
    <i r="1">
      <x v="1019"/>
    </i>
    <i r="1">
      <x v="1021"/>
    </i>
    <i r="1">
      <x v="1022"/>
    </i>
    <i r="1">
      <x v="1023"/>
    </i>
    <i r="1">
      <x v="1024"/>
    </i>
    <i r="1">
      <x v="1025"/>
    </i>
    <i r="1">
      <x v="1026"/>
    </i>
    <i r="1">
      <x v="1027"/>
    </i>
    <i r="1">
      <x v="1028"/>
    </i>
    <i r="1">
      <x v="1030"/>
    </i>
    <i r="1">
      <x v="1031"/>
    </i>
    <i r="1">
      <x v="1032"/>
    </i>
    <i r="1">
      <x v="1034"/>
    </i>
    <i r="1">
      <x v="1035"/>
    </i>
    <i r="1">
      <x v="1036"/>
    </i>
    <i r="1">
      <x v="1037"/>
    </i>
    <i r="1">
      <x v="1038"/>
    </i>
    <i r="1">
      <x v="1039"/>
    </i>
    <i r="1">
      <x v="1041"/>
    </i>
    <i r="1">
      <x v="1043"/>
    </i>
    <i r="1">
      <x v="1046"/>
    </i>
    <i r="1">
      <x v="1047"/>
    </i>
    <i r="1">
      <x v="1048"/>
    </i>
    <i r="1">
      <x v="1049"/>
    </i>
    <i r="1">
      <x v="1050"/>
    </i>
    <i r="1">
      <x v="1051"/>
    </i>
    <i r="1">
      <x v="1053"/>
    </i>
    <i r="1">
      <x v="1054"/>
    </i>
    <i r="1">
      <x v="1055"/>
    </i>
    <i r="1">
      <x v="1057"/>
    </i>
    <i r="1">
      <x v="1060"/>
    </i>
    <i r="1">
      <x v="1061"/>
    </i>
    <i r="1">
      <x v="1063"/>
    </i>
    <i r="1">
      <x v="1066"/>
    </i>
    <i r="1">
      <x v="1067"/>
    </i>
    <i r="1">
      <x v="1068"/>
    </i>
    <i r="1">
      <x v="1070"/>
    </i>
    <i r="1">
      <x v="1071"/>
    </i>
    <i r="1">
      <x v="1072"/>
    </i>
    <i r="1">
      <x v="1073"/>
    </i>
    <i r="1">
      <x v="1075"/>
    </i>
    <i r="1">
      <x v="1076"/>
    </i>
    <i r="1">
      <x v="1078"/>
    </i>
    <i r="1">
      <x v="1080"/>
    </i>
    <i r="1">
      <x v="1082"/>
    </i>
    <i r="1">
      <x v="1083"/>
    </i>
    <i r="1">
      <x v="1084"/>
    </i>
    <i r="1">
      <x v="1085"/>
    </i>
    <i r="1">
      <x v="1086"/>
    </i>
    <i r="1">
      <x v="1087"/>
    </i>
    <i r="1">
      <x v="1088"/>
    </i>
    <i r="1">
      <x v="1089"/>
    </i>
    <i r="1">
      <x v="1090"/>
    </i>
    <i r="1">
      <x v="1092"/>
    </i>
    <i r="1">
      <x v="1093"/>
    </i>
    <i r="1">
      <x v="1094"/>
    </i>
    <i r="1">
      <x v="1095"/>
    </i>
    <i r="1">
      <x v="1096"/>
    </i>
    <i r="1">
      <x v="1097"/>
    </i>
    <i r="1">
      <x v="1098"/>
    </i>
    <i r="1">
      <x v="1099"/>
    </i>
    <i r="1">
      <x v="1100"/>
    </i>
    <i r="1">
      <x v="1104"/>
    </i>
    <i r="1">
      <x v="1105"/>
    </i>
    <i r="1">
      <x v="1106"/>
    </i>
    <i r="1">
      <x v="1107"/>
    </i>
    <i r="1">
      <x v="1108"/>
    </i>
    <i r="1">
      <x v="1109"/>
    </i>
    <i r="1">
      <x v="1113"/>
    </i>
    <i r="1">
      <x v="1114"/>
    </i>
    <i r="1">
      <x v="1115"/>
    </i>
    <i r="1">
      <x v="1116"/>
    </i>
    <i r="1">
      <x v="1117"/>
    </i>
    <i r="1">
      <x v="1119"/>
    </i>
    <i r="1">
      <x v="1120"/>
    </i>
    <i r="1">
      <x v="1121"/>
    </i>
    <i r="1">
      <x v="1124"/>
    </i>
    <i r="1">
      <x v="1125"/>
    </i>
    <i r="1">
      <x v="1126"/>
    </i>
    <i r="1">
      <x v="1128"/>
    </i>
    <i r="1">
      <x v="1131"/>
    </i>
    <i r="1">
      <x v="1135"/>
    </i>
    <i r="1">
      <x v="1137"/>
    </i>
    <i r="1">
      <x v="1138"/>
    </i>
    <i r="1">
      <x v="1139"/>
    </i>
    <i r="1">
      <x v="1142"/>
    </i>
    <i r="1">
      <x v="1144"/>
    </i>
    <i r="1">
      <x v="1145"/>
    </i>
    <i r="1">
      <x v="1146"/>
    </i>
    <i r="1">
      <x v="1147"/>
    </i>
    <i r="1">
      <x v="1148"/>
    </i>
    <i r="1">
      <x v="1149"/>
    </i>
    <i r="1">
      <x v="1151"/>
    </i>
    <i r="1">
      <x v="1152"/>
    </i>
    <i r="1">
      <x v="1153"/>
    </i>
    <i r="1">
      <x v="1154"/>
    </i>
    <i r="1">
      <x v="1158"/>
    </i>
    <i r="1">
      <x v="1159"/>
    </i>
    <i r="1">
      <x v="1161"/>
    </i>
    <i r="1">
      <x v="1163"/>
    </i>
    <i r="1">
      <x v="1164"/>
    </i>
    <i r="1">
      <x v="1165"/>
    </i>
    <i r="1">
      <x v="1166"/>
    </i>
    <i r="1">
      <x v="1168"/>
    </i>
    <i r="1">
      <x v="1169"/>
    </i>
    <i r="1">
      <x v="1171"/>
    </i>
    <i r="1">
      <x v="1172"/>
    </i>
    <i r="1">
      <x v="1174"/>
    </i>
    <i r="1">
      <x v="1175"/>
    </i>
    <i r="1">
      <x v="1177"/>
    </i>
    <i r="1">
      <x v="1179"/>
    </i>
    <i r="1">
      <x v="1180"/>
    </i>
    <i r="1">
      <x v="1181"/>
    </i>
    <i r="1">
      <x v="1183"/>
    </i>
    <i r="1">
      <x v="1184"/>
    </i>
    <i r="1">
      <x v="1185"/>
    </i>
    <i r="1">
      <x v="1188"/>
    </i>
    <i r="1">
      <x v="1189"/>
    </i>
    <i r="1">
      <x v="1190"/>
    </i>
    <i r="1">
      <x v="1191"/>
    </i>
    <i r="1">
      <x v="1193"/>
    </i>
    <i r="1">
      <x v="1194"/>
    </i>
    <i r="1">
      <x v="1195"/>
    </i>
    <i r="1">
      <x v="1200"/>
    </i>
    <i r="1">
      <x v="1201"/>
    </i>
    <i r="1">
      <x v="1202"/>
    </i>
    <i r="1">
      <x v="1203"/>
    </i>
    <i r="1">
      <x v="1204"/>
    </i>
    <i r="1">
      <x v="1205"/>
    </i>
    <i r="1">
      <x v="1206"/>
    </i>
    <i r="1">
      <x v="1207"/>
    </i>
    <i r="1">
      <x v="1208"/>
    </i>
    <i r="1">
      <x v="1209"/>
    </i>
    <i r="1">
      <x v="1212"/>
    </i>
    <i r="1">
      <x v="1213"/>
    </i>
    <i r="1">
      <x v="1214"/>
    </i>
    <i r="1">
      <x v="1218"/>
    </i>
    <i r="1">
      <x v="1221"/>
    </i>
    <i r="1">
      <x v="1222"/>
    </i>
    <i r="1">
      <x v="1223"/>
    </i>
    <i r="1">
      <x v="1224"/>
    </i>
    <i r="1">
      <x v="1225"/>
    </i>
    <i r="1">
      <x v="1226"/>
    </i>
    <i r="1">
      <x v="1227"/>
    </i>
    <i r="1">
      <x v="1231"/>
    </i>
    <i r="1">
      <x v="1232"/>
    </i>
    <i r="1">
      <x v="1233"/>
    </i>
    <i r="1">
      <x v="1234"/>
    </i>
    <i r="1">
      <x v="1235"/>
    </i>
    <i r="1">
      <x v="1236"/>
    </i>
    <i r="1">
      <x v="1237"/>
    </i>
    <i r="1">
      <x v="1238"/>
    </i>
    <i r="1">
      <x v="1239"/>
    </i>
    <i r="1">
      <x v="1240"/>
    </i>
    <i r="1">
      <x v="1241"/>
    </i>
    <i r="1">
      <x v="1242"/>
    </i>
    <i r="1">
      <x v="1248"/>
    </i>
    <i r="1">
      <x v="1249"/>
    </i>
    <i r="1">
      <x v="1250"/>
    </i>
    <i r="1">
      <x v="1251"/>
    </i>
    <i r="1">
      <x v="1252"/>
    </i>
    <i r="1">
      <x v="1253"/>
    </i>
    <i r="1">
      <x v="1254"/>
    </i>
    <i r="1">
      <x v="1255"/>
    </i>
    <i r="1">
      <x v="1257"/>
    </i>
    <i r="1">
      <x v="1260"/>
    </i>
    <i r="1">
      <x v="1261"/>
    </i>
    <i r="1">
      <x v="1266"/>
    </i>
    <i r="1">
      <x v="1269"/>
    </i>
    <i r="1">
      <x v="1270"/>
    </i>
    <i r="1">
      <x v="1271"/>
    </i>
    <i r="1">
      <x v="1272"/>
    </i>
    <i r="1">
      <x v="1273"/>
    </i>
    <i r="1">
      <x v="1274"/>
    </i>
    <i r="1">
      <x v="1275"/>
    </i>
    <i r="1">
      <x v="1276"/>
    </i>
    <i r="1">
      <x v="1277"/>
    </i>
    <i r="1">
      <x v="1278"/>
    </i>
    <i r="1">
      <x v="1279"/>
    </i>
    <i r="1">
      <x v="1281"/>
    </i>
    <i r="1">
      <x v="1283"/>
    </i>
    <i r="1">
      <x v="1284"/>
    </i>
    <i r="1">
      <x v="1285"/>
    </i>
    <i r="1">
      <x v="1286"/>
    </i>
    <i r="1">
      <x v="1287"/>
    </i>
    <i r="1">
      <x v="1288"/>
    </i>
    <i r="1">
      <x v="1289"/>
    </i>
    <i r="1">
      <x v="1290"/>
    </i>
    <i r="1">
      <x v="1291"/>
    </i>
    <i r="1">
      <x v="1293"/>
    </i>
    <i r="1">
      <x v="1297"/>
    </i>
    <i r="1">
      <x v="1299"/>
    </i>
    <i r="1">
      <x v="1300"/>
    </i>
    <i r="1">
      <x v="1301"/>
    </i>
    <i r="1">
      <x v="1302"/>
    </i>
    <i r="1">
      <x v="1304"/>
    </i>
    <i r="1">
      <x v="1306"/>
    </i>
    <i r="1">
      <x v="1307"/>
    </i>
    <i r="1">
      <x v="1308"/>
    </i>
    <i r="1">
      <x v="1310"/>
    </i>
    <i r="1">
      <x v="1311"/>
    </i>
    <i r="1">
      <x v="1313"/>
    </i>
    <i r="1">
      <x v="1314"/>
    </i>
    <i r="1">
      <x v="1315"/>
    </i>
    <i r="1">
      <x v="1317"/>
    </i>
    <i r="1">
      <x v="1318"/>
    </i>
    <i r="1">
      <x v="1319"/>
    </i>
    <i r="1">
      <x v="1320"/>
    </i>
    <i r="1">
      <x v="1322"/>
    </i>
    <i r="1">
      <x v="1323"/>
    </i>
    <i r="1">
      <x v="1325"/>
    </i>
    <i r="1">
      <x v="1328"/>
    </i>
    <i r="1">
      <x v="1329"/>
    </i>
    <i r="1">
      <x v="1330"/>
    </i>
    <i r="1">
      <x v="1332"/>
    </i>
    <i r="1">
      <x v="1333"/>
    </i>
    <i r="1">
      <x v="1334"/>
    </i>
    <i r="1">
      <x v="1335"/>
    </i>
    <i r="1">
      <x v="1336"/>
    </i>
    <i r="1">
      <x v="1337"/>
    </i>
    <i r="1">
      <x v="1339"/>
    </i>
    <i r="1">
      <x v="1340"/>
    </i>
    <i r="1">
      <x v="1341"/>
    </i>
    <i r="1">
      <x v="1342"/>
    </i>
    <i r="1">
      <x v="1343"/>
    </i>
    <i r="1">
      <x v="1344"/>
    </i>
    <i r="1">
      <x v="1345"/>
    </i>
    <i r="1">
      <x v="1346"/>
    </i>
    <i r="1">
      <x v="1349"/>
    </i>
    <i r="1">
      <x v="1350"/>
    </i>
    <i r="1">
      <x v="1351"/>
    </i>
    <i r="1">
      <x v="1356"/>
    </i>
    <i r="1">
      <x v="1357"/>
    </i>
    <i r="1">
      <x v="1359"/>
    </i>
    <i r="1">
      <x v="1360"/>
    </i>
    <i r="1">
      <x v="1362"/>
    </i>
    <i r="1">
      <x v="1363"/>
    </i>
    <i r="1">
      <x v="1364"/>
    </i>
    <i r="1">
      <x v="1365"/>
    </i>
    <i r="1">
      <x v="1366"/>
    </i>
    <i r="1">
      <x v="1367"/>
    </i>
    <i r="1">
      <x v="1369"/>
    </i>
    <i r="1">
      <x v="1370"/>
    </i>
    <i r="1">
      <x v="1371"/>
    </i>
    <i r="1">
      <x v="1372"/>
    </i>
    <i r="1">
      <x v="1375"/>
    </i>
    <i r="1">
      <x v="1379"/>
    </i>
    <i r="1">
      <x v="1381"/>
    </i>
    <i r="1">
      <x v="1383"/>
    </i>
    <i r="1">
      <x v="1384"/>
    </i>
    <i r="1">
      <x v="1386"/>
    </i>
    <i r="1">
      <x v="1387"/>
    </i>
    <i r="1">
      <x v="1388"/>
    </i>
    <i r="1">
      <x v="1390"/>
    </i>
    <i r="1">
      <x v="1394"/>
    </i>
    <i r="1">
      <x v="1397"/>
    </i>
    <i r="1">
      <x v="1398"/>
    </i>
    <i r="1">
      <x v="1399"/>
    </i>
    <i r="1">
      <x v="1400"/>
    </i>
    <i r="1">
      <x v="1402"/>
    </i>
    <i r="1">
      <x v="1405"/>
    </i>
    <i r="1">
      <x v="1406"/>
    </i>
    <i r="1">
      <x v="1407"/>
    </i>
    <i r="1">
      <x v="1408"/>
    </i>
    <i r="1">
      <x v="1413"/>
    </i>
    <i r="1">
      <x v="1415"/>
    </i>
    <i r="1">
      <x v="1418"/>
    </i>
    <i r="1">
      <x v="1419"/>
    </i>
    <i r="1">
      <x v="1420"/>
    </i>
    <i r="1">
      <x v="1421"/>
    </i>
    <i r="1">
      <x v="1422"/>
    </i>
    <i r="1">
      <x v="1423"/>
    </i>
    <i r="1">
      <x v="1424"/>
    </i>
    <i r="1">
      <x v="1425"/>
    </i>
    <i r="1">
      <x v="1426"/>
    </i>
    <i r="1">
      <x v="1427"/>
    </i>
    <i r="1">
      <x v="1428"/>
    </i>
    <i r="1">
      <x v="1429"/>
    </i>
    <i r="1">
      <x v="1431"/>
    </i>
    <i r="1">
      <x v="1432"/>
    </i>
    <i r="1">
      <x v="1433"/>
    </i>
    <i r="1">
      <x v="1434"/>
    </i>
    <i r="1">
      <x v="1435"/>
    </i>
    <i r="1">
      <x v="1436"/>
    </i>
    <i r="1">
      <x v="1437"/>
    </i>
    <i r="1">
      <x v="1438"/>
    </i>
    <i r="1">
      <x v="1439"/>
    </i>
    <i r="1">
      <x v="1440"/>
    </i>
    <i r="1">
      <x v="1441"/>
    </i>
    <i r="1">
      <x v="1442"/>
    </i>
    <i r="1">
      <x v="1443"/>
    </i>
    <i r="1">
      <x v="1446"/>
    </i>
    <i r="1">
      <x v="1447"/>
    </i>
    <i r="1">
      <x v="1448"/>
    </i>
    <i r="1">
      <x v="1450"/>
    </i>
    <i r="1">
      <x v="1451"/>
    </i>
    <i r="1">
      <x v="1453"/>
    </i>
    <i r="1">
      <x v="1454"/>
    </i>
    <i r="1">
      <x v="1456"/>
    </i>
    <i r="1">
      <x v="1457"/>
    </i>
    <i r="1">
      <x v="1462"/>
    </i>
    <i>
      <x v="1"/>
    </i>
    <i r="1">
      <x/>
    </i>
    <i r="1">
      <x v="2"/>
    </i>
    <i r="1">
      <x v="3"/>
    </i>
    <i r="1">
      <x v="6"/>
    </i>
    <i r="1">
      <x v="11"/>
    </i>
    <i r="1">
      <x v="14"/>
    </i>
    <i r="1">
      <x v="16"/>
    </i>
    <i r="1">
      <x v="17"/>
    </i>
    <i r="1">
      <x v="21"/>
    </i>
    <i r="1">
      <x v="24"/>
    </i>
    <i r="1">
      <x v="26"/>
    </i>
    <i r="1">
      <x v="33"/>
    </i>
    <i r="1">
      <x v="34"/>
    </i>
    <i r="1">
      <x v="36"/>
    </i>
    <i r="1">
      <x v="38"/>
    </i>
    <i r="1">
      <x v="42"/>
    </i>
    <i r="1">
      <x v="45"/>
    </i>
    <i r="1">
      <x v="50"/>
    </i>
    <i r="1">
      <x v="51"/>
    </i>
    <i r="1">
      <x v="52"/>
    </i>
    <i r="1">
      <x v="53"/>
    </i>
    <i r="1">
      <x v="54"/>
    </i>
    <i r="1">
      <x v="55"/>
    </i>
    <i r="1">
      <x v="57"/>
    </i>
    <i r="1">
      <x v="60"/>
    </i>
    <i r="1">
      <x v="62"/>
    </i>
    <i r="1">
      <x v="65"/>
    </i>
    <i r="1">
      <x v="69"/>
    </i>
    <i r="1">
      <x v="80"/>
    </i>
    <i r="1">
      <x v="83"/>
    </i>
    <i r="1">
      <x v="89"/>
    </i>
    <i r="1">
      <x v="92"/>
    </i>
    <i r="1">
      <x v="107"/>
    </i>
    <i r="1">
      <x v="108"/>
    </i>
    <i r="1">
      <x v="110"/>
    </i>
    <i r="1">
      <x v="111"/>
    </i>
    <i r="1">
      <x v="113"/>
    </i>
    <i r="1">
      <x v="114"/>
    </i>
    <i r="1">
      <x v="118"/>
    </i>
    <i r="1">
      <x v="124"/>
    </i>
    <i r="1">
      <x v="128"/>
    </i>
    <i r="1">
      <x v="132"/>
    </i>
    <i r="1">
      <x v="135"/>
    </i>
    <i r="1">
      <x v="136"/>
    </i>
    <i r="1">
      <x v="137"/>
    </i>
    <i r="1">
      <x v="140"/>
    </i>
    <i r="1">
      <x v="144"/>
    </i>
    <i r="1">
      <x v="162"/>
    </i>
    <i r="1">
      <x v="163"/>
    </i>
    <i r="1">
      <x v="164"/>
    </i>
    <i r="1">
      <x v="167"/>
    </i>
    <i r="1">
      <x v="174"/>
    </i>
    <i r="1">
      <x v="175"/>
    </i>
    <i r="1">
      <x v="176"/>
    </i>
    <i r="1">
      <x v="182"/>
    </i>
    <i r="1">
      <x v="185"/>
    </i>
    <i r="1">
      <x v="187"/>
    </i>
    <i r="1">
      <x v="192"/>
    </i>
    <i r="1">
      <x v="193"/>
    </i>
    <i r="1">
      <x v="194"/>
    </i>
    <i r="1">
      <x v="196"/>
    </i>
    <i r="1">
      <x v="205"/>
    </i>
    <i r="1">
      <x v="217"/>
    </i>
    <i r="1">
      <x v="222"/>
    </i>
    <i r="1">
      <x v="223"/>
    </i>
    <i r="1">
      <x v="224"/>
    </i>
    <i r="1">
      <x v="231"/>
    </i>
    <i r="1">
      <x v="235"/>
    </i>
    <i r="1">
      <x v="236"/>
    </i>
    <i r="1">
      <x v="242"/>
    </i>
    <i r="1">
      <x v="250"/>
    </i>
    <i r="1">
      <x v="251"/>
    </i>
    <i r="1">
      <x v="255"/>
    </i>
    <i r="1">
      <x v="257"/>
    </i>
    <i r="1">
      <x v="260"/>
    </i>
    <i r="1">
      <x v="269"/>
    </i>
    <i r="1">
      <x v="278"/>
    </i>
    <i r="1">
      <x v="279"/>
    </i>
    <i r="1">
      <x v="281"/>
    </i>
    <i r="1">
      <x v="284"/>
    </i>
    <i r="1">
      <x v="285"/>
    </i>
    <i r="1">
      <x v="289"/>
    </i>
    <i r="1">
      <x v="300"/>
    </i>
    <i r="1">
      <x v="305"/>
    </i>
    <i r="1">
      <x v="307"/>
    </i>
    <i r="1">
      <x v="312"/>
    </i>
    <i r="1">
      <x v="318"/>
    </i>
    <i r="1">
      <x v="321"/>
    </i>
    <i r="1">
      <x v="322"/>
    </i>
    <i r="1">
      <x v="325"/>
    </i>
    <i r="1">
      <x v="326"/>
    </i>
    <i r="1">
      <x v="334"/>
    </i>
    <i r="1">
      <x v="335"/>
    </i>
    <i r="1">
      <x v="344"/>
    </i>
    <i r="1">
      <x v="345"/>
    </i>
    <i r="1">
      <x v="351"/>
    </i>
    <i r="1">
      <x v="352"/>
    </i>
    <i r="1">
      <x v="359"/>
    </i>
    <i r="1">
      <x v="360"/>
    </i>
    <i r="1">
      <x v="370"/>
    </i>
    <i r="1">
      <x v="373"/>
    </i>
    <i r="1">
      <x v="374"/>
    </i>
    <i r="1">
      <x v="375"/>
    </i>
    <i r="1">
      <x v="377"/>
    </i>
    <i r="1">
      <x v="380"/>
    </i>
    <i r="1">
      <x v="382"/>
    </i>
    <i r="1">
      <x v="388"/>
    </i>
    <i r="1">
      <x v="393"/>
    </i>
    <i r="1">
      <x v="394"/>
    </i>
    <i r="1">
      <x v="395"/>
    </i>
    <i r="1">
      <x v="398"/>
    </i>
    <i r="1">
      <x v="400"/>
    </i>
    <i r="1">
      <x v="406"/>
    </i>
    <i r="1">
      <x v="407"/>
    </i>
    <i r="1">
      <x v="409"/>
    </i>
    <i r="1">
      <x v="419"/>
    </i>
    <i r="1">
      <x v="420"/>
    </i>
    <i r="1">
      <x v="424"/>
    </i>
    <i r="1">
      <x v="426"/>
    </i>
    <i r="1">
      <x v="427"/>
    </i>
    <i r="1">
      <x v="433"/>
    </i>
    <i r="1">
      <x v="438"/>
    </i>
    <i r="1">
      <x v="443"/>
    </i>
    <i r="1">
      <x v="444"/>
    </i>
    <i r="1">
      <x v="446"/>
    </i>
    <i r="1">
      <x v="448"/>
    </i>
    <i r="1">
      <x v="458"/>
    </i>
    <i r="1">
      <x v="461"/>
    </i>
    <i r="1">
      <x v="465"/>
    </i>
    <i r="1">
      <x v="466"/>
    </i>
    <i r="1">
      <x v="471"/>
    </i>
    <i r="1">
      <x v="473"/>
    </i>
    <i r="1">
      <x v="474"/>
    </i>
    <i r="1">
      <x v="476"/>
    </i>
    <i r="1">
      <x v="479"/>
    </i>
    <i r="1">
      <x v="484"/>
    </i>
    <i r="1">
      <x v="488"/>
    </i>
    <i r="1">
      <x v="493"/>
    </i>
    <i r="1">
      <x v="495"/>
    </i>
    <i r="1">
      <x v="500"/>
    </i>
    <i r="1">
      <x v="501"/>
    </i>
    <i r="1">
      <x v="504"/>
    </i>
    <i r="1">
      <x v="505"/>
    </i>
    <i r="1">
      <x v="506"/>
    </i>
    <i r="1">
      <x v="510"/>
    </i>
    <i r="1">
      <x v="511"/>
    </i>
    <i r="1">
      <x v="512"/>
    </i>
    <i r="1">
      <x v="517"/>
    </i>
    <i r="1">
      <x v="520"/>
    </i>
    <i r="1">
      <x v="529"/>
    </i>
    <i r="1">
      <x v="531"/>
    </i>
    <i r="1">
      <x v="534"/>
    </i>
    <i r="1">
      <x v="535"/>
    </i>
    <i r="1">
      <x v="538"/>
    </i>
    <i r="1">
      <x v="542"/>
    </i>
    <i r="1">
      <x v="546"/>
    </i>
    <i r="1">
      <x v="549"/>
    </i>
    <i r="1">
      <x v="554"/>
    </i>
    <i r="1">
      <x v="567"/>
    </i>
    <i r="1">
      <x v="571"/>
    </i>
    <i r="1">
      <x v="575"/>
    </i>
    <i r="1">
      <x v="576"/>
    </i>
    <i r="1">
      <x v="579"/>
    </i>
    <i r="1">
      <x v="581"/>
    </i>
    <i r="1">
      <x v="586"/>
    </i>
    <i r="1">
      <x v="588"/>
    </i>
    <i r="1">
      <x v="595"/>
    </i>
    <i r="1">
      <x v="597"/>
    </i>
    <i r="1">
      <x v="605"/>
    </i>
    <i r="1">
      <x v="607"/>
    </i>
    <i r="1">
      <x v="613"/>
    </i>
    <i r="1">
      <x v="627"/>
    </i>
    <i r="1">
      <x v="634"/>
    </i>
    <i r="1">
      <x v="640"/>
    </i>
    <i r="1">
      <x v="641"/>
    </i>
    <i r="1">
      <x v="644"/>
    </i>
    <i r="1">
      <x v="645"/>
    </i>
    <i r="1">
      <x v="647"/>
    </i>
    <i r="1">
      <x v="650"/>
    </i>
    <i r="1">
      <x v="652"/>
    </i>
    <i r="1">
      <x v="662"/>
    </i>
    <i r="1">
      <x v="672"/>
    </i>
    <i r="1">
      <x v="674"/>
    </i>
    <i r="1">
      <x v="675"/>
    </i>
    <i r="1">
      <x v="676"/>
    </i>
    <i r="1">
      <x v="680"/>
    </i>
    <i r="1">
      <x v="684"/>
    </i>
    <i r="1">
      <x v="685"/>
    </i>
    <i r="1">
      <x v="686"/>
    </i>
    <i r="1">
      <x v="687"/>
    </i>
    <i r="1">
      <x v="699"/>
    </i>
    <i r="1">
      <x v="704"/>
    </i>
    <i r="1">
      <x v="705"/>
    </i>
    <i r="1">
      <x v="706"/>
    </i>
    <i r="1">
      <x v="709"/>
    </i>
    <i r="1">
      <x v="720"/>
    </i>
    <i r="1">
      <x v="723"/>
    </i>
    <i r="1">
      <x v="726"/>
    </i>
    <i r="1">
      <x v="729"/>
    </i>
    <i r="1">
      <x v="733"/>
    </i>
    <i r="1">
      <x v="734"/>
    </i>
    <i r="1">
      <x v="741"/>
    </i>
    <i r="1">
      <x v="745"/>
    </i>
    <i r="1">
      <x v="747"/>
    </i>
    <i r="1">
      <x v="754"/>
    </i>
    <i r="1">
      <x v="756"/>
    </i>
    <i r="1">
      <x v="758"/>
    </i>
    <i r="1">
      <x v="760"/>
    </i>
    <i r="1">
      <x v="763"/>
    </i>
    <i r="1">
      <x v="766"/>
    </i>
    <i r="1">
      <x v="779"/>
    </i>
    <i r="1">
      <x v="782"/>
    </i>
    <i r="1">
      <x v="786"/>
    </i>
    <i r="1">
      <x v="787"/>
    </i>
    <i r="1">
      <x v="788"/>
    </i>
    <i r="1">
      <x v="789"/>
    </i>
    <i r="1">
      <x v="790"/>
    </i>
    <i r="1">
      <x v="793"/>
    </i>
    <i r="1">
      <x v="797"/>
    </i>
    <i r="1">
      <x v="801"/>
    </i>
    <i r="1">
      <x v="806"/>
    </i>
    <i r="1">
      <x v="812"/>
    </i>
    <i r="1">
      <x v="813"/>
    </i>
    <i r="1">
      <x v="824"/>
    </i>
    <i r="1">
      <x v="827"/>
    </i>
    <i r="1">
      <x v="831"/>
    </i>
    <i r="1">
      <x v="833"/>
    </i>
    <i r="1">
      <x v="836"/>
    </i>
    <i r="1">
      <x v="838"/>
    </i>
    <i r="1">
      <x v="839"/>
    </i>
    <i r="1">
      <x v="840"/>
    </i>
    <i r="1">
      <x v="848"/>
    </i>
    <i r="1">
      <x v="849"/>
    </i>
    <i r="1">
      <x v="850"/>
    </i>
    <i r="1">
      <x v="852"/>
    </i>
    <i r="1">
      <x v="855"/>
    </i>
    <i r="1">
      <x v="866"/>
    </i>
    <i r="1">
      <x v="867"/>
    </i>
    <i r="1">
      <x v="868"/>
    </i>
    <i r="1">
      <x v="875"/>
    </i>
    <i r="1">
      <x v="883"/>
    </i>
    <i r="1">
      <x v="884"/>
    </i>
    <i r="1">
      <x v="890"/>
    </i>
    <i r="1">
      <x v="891"/>
    </i>
    <i r="1">
      <x v="901"/>
    </i>
    <i r="1">
      <x v="903"/>
    </i>
    <i r="1">
      <x v="904"/>
    </i>
    <i r="1">
      <x v="906"/>
    </i>
    <i r="1">
      <x v="907"/>
    </i>
    <i r="1">
      <x v="908"/>
    </i>
    <i r="1">
      <x v="911"/>
    </i>
    <i r="1">
      <x v="918"/>
    </i>
    <i r="1">
      <x v="921"/>
    </i>
    <i r="1">
      <x v="925"/>
    </i>
    <i r="1">
      <x v="927"/>
    </i>
    <i r="1">
      <x v="931"/>
    </i>
    <i r="1">
      <x v="937"/>
    </i>
    <i r="1">
      <x v="942"/>
    </i>
    <i r="1">
      <x v="947"/>
    </i>
    <i r="1">
      <x v="948"/>
    </i>
    <i r="1">
      <x v="949"/>
    </i>
    <i r="1">
      <x v="950"/>
    </i>
    <i r="1">
      <x v="962"/>
    </i>
    <i r="1">
      <x v="963"/>
    </i>
    <i r="1">
      <x v="968"/>
    </i>
    <i r="1">
      <x v="972"/>
    </i>
    <i r="1">
      <x v="973"/>
    </i>
    <i r="1">
      <x v="981"/>
    </i>
    <i r="1">
      <x v="982"/>
    </i>
    <i r="1">
      <x v="989"/>
    </i>
    <i r="1">
      <x v="993"/>
    </i>
    <i r="1">
      <x v="996"/>
    </i>
    <i r="1">
      <x v="1007"/>
    </i>
    <i r="1">
      <x v="1009"/>
    </i>
    <i r="1">
      <x v="1011"/>
    </i>
    <i r="1">
      <x v="1014"/>
    </i>
    <i r="1">
      <x v="1020"/>
    </i>
    <i r="1">
      <x v="1029"/>
    </i>
    <i r="1">
      <x v="1033"/>
    </i>
    <i r="1">
      <x v="1040"/>
    </i>
    <i r="1">
      <x v="1042"/>
    </i>
    <i r="1">
      <x v="1044"/>
    </i>
    <i r="1">
      <x v="1045"/>
    </i>
    <i r="1">
      <x v="1052"/>
    </i>
    <i r="1">
      <x v="1056"/>
    </i>
    <i r="1">
      <x v="1058"/>
    </i>
    <i r="1">
      <x v="1059"/>
    </i>
    <i r="1">
      <x v="1062"/>
    </i>
    <i r="1">
      <x v="1064"/>
    </i>
    <i r="1">
      <x v="1065"/>
    </i>
    <i r="1">
      <x v="1069"/>
    </i>
    <i r="1">
      <x v="1074"/>
    </i>
    <i r="1">
      <x v="1077"/>
    </i>
    <i r="1">
      <x v="1079"/>
    </i>
    <i r="1">
      <x v="1081"/>
    </i>
    <i r="1">
      <x v="1091"/>
    </i>
    <i r="1">
      <x v="1101"/>
    </i>
    <i r="1">
      <x v="1102"/>
    </i>
    <i r="1">
      <x v="1103"/>
    </i>
    <i r="1">
      <x v="1110"/>
    </i>
    <i r="1">
      <x v="1111"/>
    </i>
    <i r="1">
      <x v="1112"/>
    </i>
    <i r="1">
      <x v="1118"/>
    </i>
    <i r="1">
      <x v="1122"/>
    </i>
    <i r="1">
      <x v="1123"/>
    </i>
    <i r="1">
      <x v="1127"/>
    </i>
    <i r="1">
      <x v="1129"/>
    </i>
    <i r="1">
      <x v="1130"/>
    </i>
    <i r="1">
      <x v="1132"/>
    </i>
    <i r="1">
      <x v="1133"/>
    </i>
    <i r="1">
      <x v="1134"/>
    </i>
    <i r="1">
      <x v="1136"/>
    </i>
    <i r="1">
      <x v="1140"/>
    </i>
    <i r="1">
      <x v="1141"/>
    </i>
    <i r="1">
      <x v="1143"/>
    </i>
    <i r="1">
      <x v="1150"/>
    </i>
    <i r="1">
      <x v="1155"/>
    </i>
    <i r="1">
      <x v="1156"/>
    </i>
    <i r="1">
      <x v="1157"/>
    </i>
    <i r="1">
      <x v="1160"/>
    </i>
    <i r="1">
      <x v="1162"/>
    </i>
    <i r="1">
      <x v="1167"/>
    </i>
    <i r="1">
      <x v="1170"/>
    </i>
    <i r="1">
      <x v="1173"/>
    </i>
    <i r="1">
      <x v="1176"/>
    </i>
    <i r="1">
      <x v="1178"/>
    </i>
    <i r="1">
      <x v="1182"/>
    </i>
    <i r="1">
      <x v="1186"/>
    </i>
    <i r="1">
      <x v="1187"/>
    </i>
    <i r="1">
      <x v="1192"/>
    </i>
    <i r="1">
      <x v="1196"/>
    </i>
    <i r="1">
      <x v="1197"/>
    </i>
    <i r="1">
      <x v="1198"/>
    </i>
    <i r="1">
      <x v="1199"/>
    </i>
    <i r="1">
      <x v="1210"/>
    </i>
    <i r="1">
      <x v="1211"/>
    </i>
    <i r="1">
      <x v="1215"/>
    </i>
    <i r="1">
      <x v="1216"/>
    </i>
    <i r="1">
      <x v="1217"/>
    </i>
    <i r="1">
      <x v="1219"/>
    </i>
    <i r="1">
      <x v="1220"/>
    </i>
    <i r="1">
      <x v="1228"/>
    </i>
    <i r="1">
      <x v="1229"/>
    </i>
    <i r="1">
      <x v="1230"/>
    </i>
    <i r="1">
      <x v="1243"/>
    </i>
    <i r="1">
      <x v="1244"/>
    </i>
    <i r="1">
      <x v="1245"/>
    </i>
    <i r="1">
      <x v="1246"/>
    </i>
    <i r="1">
      <x v="1247"/>
    </i>
    <i r="1">
      <x v="1256"/>
    </i>
    <i r="1">
      <x v="1258"/>
    </i>
    <i r="1">
      <x v="1259"/>
    </i>
    <i r="1">
      <x v="1262"/>
    </i>
    <i r="1">
      <x v="1263"/>
    </i>
    <i r="1">
      <x v="1264"/>
    </i>
    <i r="1">
      <x v="1265"/>
    </i>
    <i r="1">
      <x v="1267"/>
    </i>
    <i r="1">
      <x v="1268"/>
    </i>
    <i r="1">
      <x v="1280"/>
    </i>
    <i r="1">
      <x v="1282"/>
    </i>
    <i r="1">
      <x v="1292"/>
    </i>
    <i r="1">
      <x v="1294"/>
    </i>
    <i r="1">
      <x v="1295"/>
    </i>
    <i r="1">
      <x v="1296"/>
    </i>
    <i r="1">
      <x v="1298"/>
    </i>
    <i r="1">
      <x v="1303"/>
    </i>
    <i r="1">
      <x v="1305"/>
    </i>
    <i r="1">
      <x v="1309"/>
    </i>
    <i r="1">
      <x v="1312"/>
    </i>
    <i r="1">
      <x v="1316"/>
    </i>
    <i r="1">
      <x v="1321"/>
    </i>
    <i r="1">
      <x v="1324"/>
    </i>
    <i r="1">
      <x v="1326"/>
    </i>
    <i r="1">
      <x v="1327"/>
    </i>
    <i r="1">
      <x v="1331"/>
    </i>
    <i r="1">
      <x v="1338"/>
    </i>
    <i r="1">
      <x v="1347"/>
    </i>
    <i r="1">
      <x v="1348"/>
    </i>
    <i r="1">
      <x v="1352"/>
    </i>
    <i r="1">
      <x v="1353"/>
    </i>
    <i r="1">
      <x v="1354"/>
    </i>
    <i r="1">
      <x v="1355"/>
    </i>
    <i r="1">
      <x v="1358"/>
    </i>
    <i r="1">
      <x v="1361"/>
    </i>
    <i r="1">
      <x v="1368"/>
    </i>
    <i r="1">
      <x v="1373"/>
    </i>
    <i r="1">
      <x v="1374"/>
    </i>
    <i r="1">
      <x v="1376"/>
    </i>
    <i r="1">
      <x v="1377"/>
    </i>
    <i r="1">
      <x v="1378"/>
    </i>
    <i r="1">
      <x v="1380"/>
    </i>
    <i r="1">
      <x v="1382"/>
    </i>
    <i r="1">
      <x v="1385"/>
    </i>
    <i r="1">
      <x v="1389"/>
    </i>
    <i r="1">
      <x v="1391"/>
    </i>
    <i r="1">
      <x v="1392"/>
    </i>
    <i r="1">
      <x v="1393"/>
    </i>
    <i r="1">
      <x v="1395"/>
    </i>
    <i r="1">
      <x v="1396"/>
    </i>
    <i r="1">
      <x v="1401"/>
    </i>
    <i r="1">
      <x v="1403"/>
    </i>
    <i r="1">
      <x v="1404"/>
    </i>
    <i r="1">
      <x v="1409"/>
    </i>
    <i r="1">
      <x v="1410"/>
    </i>
    <i r="1">
      <x v="1411"/>
    </i>
    <i r="1">
      <x v="1412"/>
    </i>
    <i r="1">
      <x v="1414"/>
    </i>
    <i r="1">
      <x v="1416"/>
    </i>
    <i r="1">
      <x v="1417"/>
    </i>
    <i r="1">
      <x v="1430"/>
    </i>
    <i r="1">
      <x v="1444"/>
    </i>
    <i r="1">
      <x v="1445"/>
    </i>
    <i r="1">
      <x v="1449"/>
    </i>
    <i r="1">
      <x v="1452"/>
    </i>
    <i r="1">
      <x v="1455"/>
    </i>
    <i r="1">
      <x v="1458"/>
    </i>
    <i r="1">
      <x v="1459"/>
    </i>
    <i r="1">
      <x v="1460"/>
    </i>
    <i r="1">
      <x v="1461"/>
    </i>
  </rowItems>
  <colItems count="1">
    <i/>
  </colItems>
  <dataFields count="1">
    <dataField name="Sum of PerformanceRating" fld="27"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9.xml><?xml version="1.0" encoding="utf-8"?>
<pivotTableDefinition xmlns="http://schemas.openxmlformats.org/spreadsheetml/2006/main" xmlns:mc="http://schemas.openxmlformats.org/markup-compatibility/2006" xmlns:xr="http://schemas.microsoft.com/office/spreadsheetml/2014/revision" mc:Ignorable="xr" xr:uid="{00000000-0007-0000-0C00-000018000000}" name="CYLINDER/emp count Employee ratio in departmnt" cacheId="2"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location ref="Z3:AA7" firstHeaderRow="1" firstDataRow="1" firstDataCol="1"/>
  <pivotFields count="44">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dataField="1"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items count="13">
        <item h="1" x="0"/>
        <item h="1" x="1"/>
        <item h="1" x="2"/>
        <item h="1" x="3"/>
        <item h="1" x="4"/>
        <item x="5"/>
        <item h="1" x="6"/>
        <item h="1" x="7"/>
        <item h="1" x="8"/>
        <item h="1" x="9"/>
        <item h="1" x="10"/>
        <item h="1" x="11"/>
        <item t="default"/>
      </items>
    </pivotField>
    <pivotField numFmtId="1" showAll="0"/>
    <pivotField numFmtId="3" showAll="0"/>
    <pivotField showAll="0"/>
    <pivotField showAll="0"/>
  </pivotFields>
  <rowFields count="1">
    <field x="6"/>
  </rowFields>
  <rowItems count="4">
    <i>
      <x/>
    </i>
    <i>
      <x v="1"/>
    </i>
    <i>
      <x v="2"/>
    </i>
    <i>
      <x v="3"/>
    </i>
  </rowItems>
  <colItems count="1">
    <i/>
  </colItems>
  <dataFields count="1">
    <dataField name="Sum of EmployeeC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0.xml><?xml version="1.0" encoding="utf-8"?>
<pivotTableDefinition xmlns="http://schemas.openxmlformats.org/spreadsheetml/2006/main" xmlns:mc="http://schemas.openxmlformats.org/markup-compatibility/2006" xmlns:xr="http://schemas.microsoft.com/office/spreadsheetml/2014/revision" mc:Ignorable="xr" xr:uid="{00000000-0007-0000-0C00-000013000000}" name="attrition "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G17:H19" firstHeaderRow="1" firstDataRow="1" firstDataCol="1"/>
  <pivotFields count="36">
    <pivotField showAll="0"/>
    <pivotField showAll="0"/>
    <pivotField showAll="0"/>
    <pivotField axis="axisRow" dataField="1" showAll="0">
      <items count="4">
        <item x="1"/>
        <item x="0"/>
        <item h="1"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2">
    <i>
      <x/>
    </i>
    <i>
      <x v="1"/>
    </i>
  </rowItems>
  <colItems count="1">
    <i/>
  </colItems>
  <dataFields count="1">
    <dataField name="Count of Attrition"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1.xml><?xml version="1.0" encoding="utf-8"?>
<pivotTableDefinition xmlns="http://schemas.openxmlformats.org/spreadsheetml/2006/main" xmlns:mc="http://schemas.openxmlformats.org/markup-compatibility/2006" xmlns:xr="http://schemas.microsoft.com/office/spreadsheetml/2014/revision" mc:Ignorable="xr" xr:uid="{00000000-0007-0000-0C00-00001A000000}" name="Attrition by Department " cacheId="2" dataOnRows="1"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12">
  <location ref="X18:AA21" firstHeaderRow="1" firstDataRow="2" firstDataCol="1"/>
  <pivotFields count="44">
    <pivotField showAll="0"/>
    <pivotField showAll="0"/>
    <pivotField showAll="0"/>
    <pivotField axis="axisRow" dataField="1" showAll="0">
      <items count="3">
        <item x="1"/>
        <item x="0"/>
        <item t="default"/>
      </items>
    </pivotField>
    <pivotField showAll="0"/>
    <pivotField showAll="0"/>
    <pivotField axis="axisCol" showAll="0">
      <items count="5">
        <item x="2"/>
        <item x="3"/>
        <item x="0"/>
        <item h="1"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items count="13">
        <item h="1" x="0"/>
        <item h="1" x="1"/>
        <item h="1" x="2"/>
        <item h="1" x="3"/>
        <item h="1" x="4"/>
        <item x="5"/>
        <item h="1" x="6"/>
        <item h="1" x="7"/>
        <item h="1" x="8"/>
        <item h="1" x="9"/>
        <item h="1" x="10"/>
        <item h="1" x="11"/>
        <item t="default"/>
      </items>
    </pivotField>
    <pivotField numFmtId="1" showAll="0"/>
    <pivotField numFmtId="3" showAll="0"/>
    <pivotField showAll="0"/>
    <pivotField showAll="0"/>
  </pivotFields>
  <rowFields count="1">
    <field x="3"/>
  </rowFields>
  <rowItems count="2">
    <i>
      <x/>
    </i>
    <i>
      <x v="1"/>
    </i>
  </rowItems>
  <colFields count="1">
    <field x="6"/>
  </colFields>
  <colItems count="3">
    <i>
      <x/>
    </i>
    <i>
      <x v="1"/>
    </i>
    <i>
      <x v="2"/>
    </i>
  </colItems>
  <dataFields count="1">
    <dataField name="Count of Attrition"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2.xml><?xml version="1.0" encoding="utf-8"?>
<pivotTableDefinition xmlns="http://schemas.openxmlformats.org/spreadsheetml/2006/main" xmlns:mc="http://schemas.openxmlformats.org/markup-compatibility/2006" xmlns:xr="http://schemas.microsoft.com/office/spreadsheetml/2014/revision" mc:Ignorable="xr" xr:uid="{00000000-0007-0000-0C00-000020000000}" name="ATTRITIONRATE/ACTIVE-EMPLOYESS" cacheId="2"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location ref="P31:Q33" firstHeaderRow="1" firstDataRow="1" firstDataCol="1"/>
  <pivotFields count="44">
    <pivotField showAll="0"/>
    <pivotField showAll="0"/>
    <pivotField showAll="0"/>
    <pivotField axis="axisRow" dataField="1" showAll="0">
      <items count="3">
        <item x="1"/>
        <item x="0"/>
        <item t="default"/>
      </items>
    </pivotField>
    <pivotField showAll="0"/>
    <pivotField showAll="0"/>
    <pivotField showAll="0">
      <items count="5">
        <item x="2"/>
        <item x="3"/>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items count="13">
        <item h="1" x="0"/>
        <item h="1" x="1"/>
        <item h="1" x="2"/>
        <item h="1" x="3"/>
        <item h="1" x="4"/>
        <item x="5"/>
        <item h="1" x="6"/>
        <item h="1" x="7"/>
        <item h="1" x="8"/>
        <item h="1" x="9"/>
        <item h="1" x="10"/>
        <item h="1" x="11"/>
        <item t="default"/>
      </items>
    </pivotField>
    <pivotField numFmtId="1" showAll="0"/>
    <pivotField numFmtId="3" showAll="0"/>
    <pivotField showAll="0"/>
    <pivotField showAll="0"/>
  </pivotFields>
  <rowFields count="1">
    <field x="3"/>
  </rowFields>
  <rowItems count="2">
    <i>
      <x/>
    </i>
    <i>
      <x v="1"/>
    </i>
  </rowItems>
  <colItems count="1">
    <i/>
  </colItems>
  <dataFields count="1">
    <dataField name="Count of Attrition"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3.xml><?xml version="1.0" encoding="utf-8"?>
<pivotTableDefinition xmlns="http://schemas.openxmlformats.org/spreadsheetml/2006/main" xmlns:mc="http://schemas.openxmlformats.org/markup-compatibility/2006" xmlns:xr="http://schemas.microsoft.com/office/spreadsheetml/2014/revision" mc:Ignorable="xr" xr:uid="{00000000-0007-0000-0C00-00001D000000}" name="PivotTable33" cacheId="1"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14">
  <location ref="X26:Y35" firstHeaderRow="1" firstDataRow="1" firstDataCol="1"/>
  <pivotFields count="45">
    <pivotField showAll="0"/>
    <pivotField showAll="0"/>
    <pivotField showAll="0">
      <items count="6">
        <item h="1" x="0"/>
        <item h="1" x="1"/>
        <item h="1" x="2"/>
        <item x="3"/>
        <item h="1" x="4"/>
        <item t="default"/>
      </items>
    </pivotField>
    <pivotField showAll="0"/>
    <pivotField showAll="0"/>
    <pivotField showAll="0"/>
    <pivotField showAll="0"/>
    <pivotField showAll="0">
      <items count="9">
        <item x="0"/>
        <item x="1"/>
        <item x="2"/>
        <item x="3"/>
        <item x="4"/>
        <item x="5"/>
        <item x="6"/>
        <item x="7"/>
        <item t="default"/>
      </items>
    </pivotField>
    <pivotField showAll="0">
      <items count="6">
        <item x="2"/>
        <item x="1"/>
        <item x="0"/>
        <item x="3"/>
        <item x="4"/>
        <item t="default"/>
      </items>
    </pivotField>
    <pivotField showAll="0"/>
    <pivotField dataField="1" showAll="0"/>
    <pivotField showAll="0"/>
    <pivotField showAll="0"/>
    <pivotField showAll="0">
      <items count="3">
        <item x="1"/>
        <item x="0"/>
        <item t="default"/>
      </items>
    </pivotField>
    <pivotField showAll="0"/>
    <pivotField showAll="0"/>
    <pivotField showAll="0"/>
    <pivotField axis="axisRow" showAll="0">
      <items count="10">
        <item x="6"/>
        <item x="3"/>
        <item x="0"/>
        <item x="8"/>
        <item x="4"/>
        <item x="7"/>
        <item x="2"/>
        <item x="5"/>
        <item x="1"/>
        <item t="default"/>
      </items>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1" showAll="0">
      <items count="12">
        <item h="1" x="0"/>
        <item h="1" x="1"/>
        <item h="1" x="2"/>
        <item h="1" x="3"/>
        <item h="1" x="4"/>
        <item x="5"/>
        <item h="1" x="6"/>
        <item h="1" x="7"/>
        <item h="1" x="8"/>
        <item h="1" x="9"/>
        <item h="1" x="10"/>
        <item t="default"/>
      </items>
    </pivotField>
    <pivotField showAll="0"/>
    <pivotField showAll="0"/>
    <pivotField numFmtId="1" showAll="0"/>
    <pivotField numFmtId="3" showAll="0"/>
    <pivotField showAll="0"/>
    <pivotField showAll="0"/>
    <pivotField showAll="0"/>
  </pivotFields>
  <rowFields count="1">
    <field x="17"/>
  </rowFields>
  <rowItems count="9">
    <i>
      <x/>
    </i>
    <i>
      <x v="1"/>
    </i>
    <i>
      <x v="2"/>
    </i>
    <i>
      <x v="3"/>
    </i>
    <i>
      <x v="4"/>
    </i>
    <i>
      <x v="5"/>
    </i>
    <i>
      <x v="6"/>
    </i>
    <i>
      <x v="7"/>
    </i>
    <i>
      <x v="8"/>
    </i>
  </rowItems>
  <colItems count="1">
    <i/>
  </colItems>
  <dataFields count="1">
    <dataField name="Sum of EmployeeCount" fld="10"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4.xml><?xml version="1.0" encoding="utf-8"?>
<pivotTableDefinition xmlns="http://schemas.openxmlformats.org/spreadsheetml/2006/main" xmlns:mc="http://schemas.openxmlformats.org/markup-compatibility/2006" xmlns:xr="http://schemas.microsoft.com/office/spreadsheetml/2014/revision" mc:Ignorable="xr" xr:uid="{00000000-0007-0000-0C00-000014000000}" name="Total employe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O7:O8" firstHeaderRow="1" firstDataRow="1" firstDataCol="0"/>
  <pivotFields count="36">
    <pivotField showAll="0"/>
    <pivotField showAll="0"/>
    <pivotField showAll="0"/>
    <pivotField showAll="0">
      <items count="4">
        <item x="1"/>
        <item x="0"/>
        <item m="1" x="2"/>
        <item t="default"/>
      </items>
    </pivotField>
    <pivotField showAll="0"/>
    <pivotField showAll="0"/>
    <pivotField showAll="0"/>
    <pivotField showAll="0"/>
    <pivotField showAll="0"/>
    <pivotField showAll="0"/>
    <pivotField dataField="1" showAll="0"/>
    <pivotField showAll="0"/>
    <pivotField showAll="0"/>
    <pivotField showAll="0">
      <items count="3">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EmployeeCount" fld="10" baseField="0"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5.xml><?xml version="1.0" encoding="utf-8"?>
<pivotTableDefinition xmlns="http://schemas.openxmlformats.org/spreadsheetml/2006/main" xmlns:mc="http://schemas.openxmlformats.org/markup-compatibility/2006" xmlns:xr="http://schemas.microsoft.com/office/spreadsheetml/2014/revision" mc:Ignorable="xr" xr:uid="{00000000-0007-0000-0C00-000016000000}" name="total attritio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G21:H24" firstHeaderRow="1" firstDataRow="1" firstDataCol="1"/>
  <pivotFields count="36">
    <pivotField showAll="0"/>
    <pivotField showAll="0"/>
    <pivotField showAll="0"/>
    <pivotField axis="axisRow" dataField="1"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Attrition" fld="3" subtotal="count" baseField="0" baseItem="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6.xml><?xml version="1.0" encoding="utf-8"?>
<pivotTableDefinition xmlns="http://schemas.openxmlformats.org/spreadsheetml/2006/main" xmlns:mc="http://schemas.openxmlformats.org/markup-compatibility/2006" xmlns:xr="http://schemas.microsoft.com/office/spreadsheetml/2014/revision" mc:Ignorable="xr" xr:uid="{00000000-0007-0000-0C00-000019000000}" name="average of ag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G3:G4" firstHeaderRow="1" firstDataRow="1" firstDataCol="0"/>
  <pivotFields count="36">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 subtotal="average" baseField="0" baseItem="0" numFmtId="1"/>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7.xml><?xml version="1.0" encoding="utf-8"?>
<pivotTableDefinition xmlns="http://schemas.openxmlformats.org/spreadsheetml/2006/main" xmlns:mc="http://schemas.openxmlformats.org/markup-compatibility/2006" xmlns:xr="http://schemas.microsoft.com/office/spreadsheetml/2014/revision" mc:Ignorable="xr" xr:uid="{00000000-0007-0000-0C00-00001B000000}" name="PivotTable2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I3:I4" firstHeaderRow="1" firstDataRow="1" firstDataCol="0"/>
  <pivotFields count="36">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Department" fld="6" subtotal="count"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8.xml><?xml version="1.0" encoding="utf-8"?>
<pivotTableDefinition xmlns="http://schemas.openxmlformats.org/spreadsheetml/2006/main" xmlns:mc="http://schemas.openxmlformats.org/markup-compatibility/2006" xmlns:xr="http://schemas.microsoft.com/office/spreadsheetml/2014/revision" mc:Ignorable="xr" xr:uid="{00000000-0007-0000-0C00-000017000000}" name="TOTALEMPLOYESS" cacheId="2"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location ref="P19:P20" firstHeaderRow="1" firstDataRow="1" firstDataCol="0"/>
  <pivotFields count="44">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dataField="1"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items count="13">
        <item h="1" x="0"/>
        <item h="1" x="1"/>
        <item h="1" x="2"/>
        <item h="1" x="3"/>
        <item h="1" x="4"/>
        <item x="5"/>
        <item h="1" x="6"/>
        <item h="1" x="7"/>
        <item h="1" x="8"/>
        <item h="1" x="9"/>
        <item h="1" x="10"/>
        <item h="1" x="11"/>
        <item t="default"/>
      </items>
    </pivotField>
    <pivotField numFmtId="1" showAll="0"/>
    <pivotField numFmtId="3" showAll="0"/>
    <pivotField showAll="0"/>
    <pivotField showAll="0"/>
  </pivotFields>
  <rowItems count="1">
    <i/>
  </rowItems>
  <colItems count="1">
    <i/>
  </colItems>
  <dataFields count="1">
    <dataField name="Sum of EmployeeC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1000000}" sourceName="month">
  <pivotTables>
    <pivotTable tabId="2" name="Attrition by Department "/>
    <pivotTable tabId="2" name="ATTRITIONRATE/ACTIVE-EMPLOYESS"/>
    <pivotTable tabId="2" name="AVERAGEAGE"/>
    <pivotTable tabId="2" name="CYLINDER/emp count Employee ratio in departmnt"/>
    <pivotTable tabId="2" name="DEPARTEMTNTOTAL"/>
    <pivotTable tabId="2" name="TOTALEMPLOYESS"/>
    <pivotTable tabId="7" name="attrtionbyage"/>
    <pivotTable tabId="7" name="employeeratio by eductuion"/>
    <pivotTable tabId="7" name="Gender Wise"/>
    <pivotTable tabId="7" name="Performance rate "/>
  </pivotTables>
  <data>
    <tabular pivotCacheId="897573727">
      <items count="12">
        <i x="0"/>
        <i x="1"/>
        <i x="2"/>
        <i x="3"/>
        <i x="4"/>
        <i x="5" s="1"/>
        <i x="6"/>
        <i x="7"/>
        <i x="8"/>
        <i x="9"/>
        <i x="10"/>
        <i x="1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000000-0013-0000-FFFF-FFFF02000000}" sourceName="Gender">
  <pivotTables>
    <pivotTable tabId="7" name="2 average age"/>
    <pivotTable tabId="7" name="2.attrition count"/>
    <pivotTable tabId="7" name="2.attrtiionby educatioonfield"/>
    <pivotTable tabId="7" name="2attritionbymartialstatus"/>
    <pivotTable tabId="7" name="2business travel attrition "/>
    <pivotTable tabId="7" name="2highestattritiondep"/>
    <pivotTable tabId="7" name="2joblevelattrition"/>
    <pivotTable tabId="7" name="2overtimeattrition"/>
    <pivotTable tabId="7" name="atrition by age 2"/>
  </pivotTables>
  <data>
    <tabular pivotCacheId="89757372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0000000-0013-0000-FFFF-FFFF03000000}" sourceName="Department">
  <pivotTables>
    <pivotTable tabId="7" name="2 average age"/>
    <pivotTable tabId="7" name="2.attrition count"/>
    <pivotTable tabId="7" name="2.attrtiionby educatioonfield"/>
    <pivotTable tabId="7" name="2attritionbymartialstatus"/>
    <pivotTable tabId="7" name="2attrtiinbygender"/>
    <pivotTable tabId="7" name="2business travel attrition "/>
    <pivotTable tabId="7" name="2joblevelattrition"/>
    <pivotTable tabId="7" name="2overtimeattrition"/>
    <pivotTable tabId="7" name="atrition by age 2"/>
  </pivotTables>
  <data>
    <tabular pivotCacheId="897573727">
      <items count="4">
        <i x="2" s="1"/>
        <i x="3"/>
        <i x="0"/>
        <i x="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00000000-0013-0000-FFFF-FFFF04000000}" sourceName="month">
  <pivotTables>
    <pivotTable tabId="7" name="2overtimeattrition"/>
    <pivotTable tabId="7" name="2highestattritiondep"/>
    <pivotTable tabId="7" name="2.attrition count"/>
    <pivotTable tabId="7" name="2 average age"/>
    <pivotTable tabId="7" name="2attritionbymartialstatus"/>
    <pivotTable tabId="7" name="2business travel attrition "/>
    <pivotTable tabId="7" name="2joblevelattrition"/>
    <pivotTable tabId="7" name="2attrtiinbygender"/>
    <pivotTable tabId="7" name="2.attrtiionby educatioonfield"/>
    <pivotTable tabId="7" name="atrition by age 2"/>
  </pivotTables>
  <data>
    <tabular pivotCacheId="897573727">
      <items count="12">
        <i x="0" s="1"/>
        <i x="1" s="1"/>
        <i x="2" s="1"/>
        <i x="3" s="1"/>
        <i x="4" s="1"/>
        <i x="5" s="1"/>
        <i x="6" s="1"/>
        <i x="7" s="1"/>
        <i x="8" s="1"/>
        <i x="9" s="1"/>
        <i x="10" s="1"/>
        <i x="1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00000000-0013-0000-FFFF-FFFF05000000}" sourceName="JobRole">
  <pivotTables>
    <pivotTable tabId="7" name="2highestattritiondep"/>
    <pivotTable tabId="7" name="2 average age"/>
    <pivotTable tabId="7" name="2.attrition count"/>
    <pivotTable tabId="7" name="2.attrtiionby educatioonfield"/>
    <pivotTable tabId="7" name="2attritionbymartialstatus"/>
    <pivotTable tabId="7" name="2attrtiinbygender"/>
    <pivotTable tabId="7" name="2business travel attrition "/>
    <pivotTable tabId="7" name="2joblevelattrition"/>
    <pivotTable tabId="7" name="2overtimeattrition"/>
    <pivotTable tabId="7" name="atrition by age 2"/>
  </pivotTables>
  <data>
    <tabular pivotCacheId="897573727">
      <items count="9">
        <i x="6" s="1"/>
        <i x="3" s="1"/>
        <i x="0" s="1"/>
        <i x="8" s="1"/>
        <i x="4" s="1"/>
        <i x="7" s="1"/>
        <i x="2" s="1"/>
        <i x="5"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00000000-0013-0000-FFFF-FFFF06000000}" sourceName="OverTime">
  <pivotTables>
    <pivotTable tabId="7" name="2highestattritiondep"/>
    <pivotTable tabId="7" name="2 average age"/>
    <pivotTable tabId="7" name="2.attrition count"/>
    <pivotTable tabId="7" name="2.attrtiionby educatioonfield"/>
    <pivotTable tabId="7" name="2attritionbymartialstatus"/>
    <pivotTable tabId="7" name="2attrtiinbygender"/>
    <pivotTable tabId="7" name="2business travel attrition "/>
    <pivotTable tabId="7" name="2joblevelattrition"/>
    <pivotTable tabId="7" name="atrition by age 2"/>
  </pivotTables>
  <data>
    <tabular pivotCacheId="897573727">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6A5C101-9FF9-4C5B-B12A-AF42B137C2EB}" sourceName="Education">
  <pivotTables>
    <pivotTable tabId="23" name="male female ratio"/>
    <pivotTable tabId="2" name="PivotTable33"/>
    <pivotTable tabId="23" name="average age 3"/>
    <pivotTable tabId="23" name="common education field 3"/>
    <pivotTable tabId="23" name="distance from home 3"/>
    <pivotTable tabId="23" name="martial status%"/>
    <pivotTable tabId="23" name="PivotTable3"/>
    <pivotTable tabId="23" name="vqa"/>
  </pivotTables>
  <data>
    <tabular pivotCacheId="1494465493">
      <items count="5">
        <i x="2" s="1"/>
        <i x="1" s="1"/>
        <i x="0" s="1"/>
        <i x="3" s="1"/>
        <i x="4"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E013E036-038F-48FB-9E27-44264AAE2476}" sourceName="Gender">
  <pivotTables>
    <pivotTable tabId="2" name="PivotTable33"/>
    <pivotTable tabId="23" name="average age 3"/>
    <pivotTable tabId="23" name="common education field 3"/>
    <pivotTable tabId="23" name="distance from home 3"/>
    <pivotTable tabId="23" name="martial status%"/>
    <pivotTable tabId="23" name="PivotTable3"/>
    <pivotTable tabId="23" name="vqa"/>
  </pivotTables>
  <data>
    <tabular pivotCacheId="1494465493">
      <items count="2">
        <i x="1"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11384629-06BF-4645-A20B-7ADEA81314AF}" sourceName="MaritalStatus">
  <pivotTables>
    <pivotTable tabId="23" name="male female ratio"/>
    <pivotTable tabId="2" name="PivotTable33"/>
    <pivotTable tabId="23" name="average age 3"/>
    <pivotTable tabId="23" name="common education field 3"/>
    <pivotTable tabId="23" name="distance from home 3"/>
    <pivotTable tabId="23" name="PivotTable3"/>
    <pivotTable tabId="23" name="vqa"/>
  </pivotTables>
  <data>
    <tabular pivotCacheId="1494465493">
      <items count="3">
        <i x="1" s="1"/>
        <i x="2" s="1"/>
        <i x="0"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2" xr10:uid="{4FBE4754-7CD9-4F60-A18F-717221E1085F}" sourceName="Age2">
  <pivotTables>
    <pivotTable tabId="23" name="average age 3"/>
    <pivotTable tabId="23" name="common education field 3"/>
    <pivotTable tabId="23" name="distance from home 3"/>
    <pivotTable tabId="23" name="male female ratio"/>
    <pivotTable tabId="23" name="martial status%"/>
    <pivotTable tabId="23" name="PivotTable3"/>
  </pivotTables>
  <data>
    <tabular pivotCacheId="1494465493">
      <items count="11">
        <i x="1" s="1"/>
        <i x="2" s="1"/>
        <i x="3" s="1"/>
        <i x="4" s="1"/>
        <i x="5" s="1"/>
        <i x="6" s="1"/>
        <i x="7" s="1"/>
        <i x="8" s="1"/>
        <i x="9" s="1"/>
        <i x="0" nd="1"/>
        <i x="10" nd="1"/>
      </items>
    </tabular>
  </data>
  <extLst>
    <x:ext xmlns:x15="http://schemas.microsoft.com/office/spreadsheetml/2010/11/main" uri="{470722E0-AACD-4C17-9CDC-17EF765DBC7E}">
      <x15:slicerCacheHideItemsWithNoData/>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8BE4400C-0E61-493B-BCB5-39CCFEEC6CC4}" sourceName="Department">
  <pivotTables>
    <pivotTable tabId="24" name="percentagw hike and raitng"/>
    <pivotTable tabId="24" name="Average monthly income"/>
    <pivotTable tabId="24" name="dailyrate"/>
    <pivotTable tabId="24" name="hourly rate"/>
    <pivotTable tabId="24" name="monthly income by joblevel"/>
    <pivotTable tabId="24" name="monthly income by jobrole"/>
    <pivotTable tabId="24" name="percentsa;aryhike"/>
    <pivotTable tabId="24" name="PivotTable15"/>
  </pivotTables>
  <data>
    <tabular pivotCacheId="1494465493">
      <items count="4">
        <i x="2" s="1"/>
        <i x="3" s="1"/>
        <i x="0" s="1"/>
        <i x="1"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Level" xr10:uid="{9A3A259D-1BC6-47AC-B9B9-F863AD2BC87B}" sourceName="JobLevel">
  <pivotTables>
    <pivotTable tabId="24" name="percentagw hike and raitng"/>
    <pivotTable tabId="24" name="Average monthly income"/>
    <pivotTable tabId="24" name="dailyrate"/>
    <pivotTable tabId="24" name="hourly rate"/>
    <pivotTable tabId="24" name="monthly income by jobrole"/>
    <pivotTable tabId="24" name="MonthlyIncome by departement"/>
  </pivotTables>
  <data>
    <tabular pivotCacheId="1494465493">
      <items count="5">
        <i x="0" s="1"/>
        <i x="1" s="1"/>
        <i x="2" s="1"/>
        <i x="3" s="1"/>
        <i x="4"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1" xr10:uid="{0E27B957-AA4B-402A-AC6F-3A5136AED6D5}" sourceName="JobRole">
  <pivotTables>
    <pivotTable tabId="24" name="percentagw hike and raitng"/>
    <pivotTable tabId="24" name="Average monthly income"/>
    <pivotTable tabId="24" name="dailyrate"/>
    <pivotTable tabId="24" name="hourly rate"/>
    <pivotTable tabId="24" name="monthly income by joblevel"/>
    <pivotTable tabId="24" name="MonthlyIncome by departement"/>
  </pivotTables>
  <data>
    <tabular pivotCacheId="1494465493">
      <items count="9">
        <i x="6" s="1"/>
        <i x="3" s="1"/>
        <i x="0" s="1"/>
        <i x="8" s="1"/>
        <i x="4" s="1"/>
        <i x="7" s="1"/>
        <i x="2" s="1"/>
        <i x="5" s="1"/>
        <i x="1"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Slab" xr10:uid="{C19DE9E6-3405-4737-A5C1-296A2A99CE96}" sourceName="SalarySlab">
  <pivotTables>
    <pivotTable tabId="24" name="percentagw hike and raitng"/>
    <pivotTable tabId="24" name="Average monthly income"/>
    <pivotTable tabId="24" name="dailyrate"/>
    <pivotTable tabId="24" name="hourly rate"/>
    <pivotTable tabId="24" name="monthly income by joblevel"/>
    <pivotTable tabId="24" name="monthly income by jobrole"/>
    <pivotTable tabId="24" name="MonthlyIncome by departement"/>
  </pivotTables>
  <data>
    <tabular pivotCacheId="1494465493">
      <items count="4">
        <i x="2" s="1"/>
        <i x="3" s="1"/>
        <i x="1" s="1"/>
        <i x="0"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2" xr10:uid="{93F2FFD5-47F5-4D29-8049-A6950C4B1B15}" sourceName="Department">
  <pivotTables>
    <pivotTable tabId="25" name="job satisfac by dep"/>
  </pivotTables>
  <data>
    <tabular pivotCacheId="1494465493">
      <items count="4">
        <i x="2" s="1"/>
        <i x="3" s="1"/>
        <i x="0" s="1"/>
        <i x="1" s="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2" xr10:uid="{763036C7-7120-4402-86E3-D80723178D86}" sourceName="JobRole">
  <pivotTables>
    <pivotTable tabId="25" name="job satisfac by dep"/>
  </pivotTables>
  <data>
    <tabular pivotCacheId="1494465493">
      <items count="9">
        <i x="6" s="1"/>
        <i x="3" s="1"/>
        <i x="0" s="1"/>
        <i x="8" s="1"/>
        <i x="4" s="1"/>
        <i x="7" s="1"/>
        <i x="2" s="1"/>
        <i x="5" s="1"/>
        <i x="1" s="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Rating" xr10:uid="{ACE1864F-1923-480B-B266-76CCAF4682E2}" sourceName="PerformanceRating">
  <pivotTables>
    <pivotTable tabId="25" name="job satisfac by dep"/>
  </pivotTables>
  <data>
    <tabular pivotCacheId="1494465493">
      <items count="5">
        <i x="0" s="1"/>
        <i x="3" s="1"/>
        <i x="1"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0000000-0014-0000-FFFF-FFFF01000000}" cache="Slicer_month" caption="month" columnCount="12" style="SlicerStyleLight6 2" rowHeight="365760"/>
  <slicer name="Gender" xr10:uid="{00000000-0014-0000-FFFF-FFFF02000000}" cache="Slicer_Gender" caption="Gender" columnCount="2" style="SlicerStyleLight6 2" rowHeight="365760"/>
  <slicer name="Department" xr10:uid="{00000000-0014-0000-FFFF-FFFF03000000}" cache="Slicer_Department" caption="Department" columnCount="2" style="SlicerStyleLight6 2" rowHeight="36576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00000000-0014-0000-FFFF-FFFF04000000}" cache="Slicer_Gender" caption="Gender" columnCount="2" style="SlicerStyleLight6 2" rowHeight="365760"/>
  <slicer name="Department 1" xr10:uid="{00000000-0014-0000-FFFF-FFFF05000000}" cache="Slicer_Department" caption="Department" style="SlicerStyleLight6 2" rowHeight="365760"/>
  <slicer name="month 1" xr10:uid="{00000000-0014-0000-FFFF-FFFF06000000}" cache="Slicer_month1" caption="month" columnCount="12" style="SlicerStyleLight6 2" rowHeight="241300"/>
  <slicer name="JobRole" xr10:uid="{00000000-0014-0000-FFFF-FFFF07000000}" cache="Slicer_JobRole" caption="JobRole" showCaption="0" style="SlicerStyleLight6 2" rowHeight="274320"/>
  <slicer name="OverTime" xr10:uid="{00000000-0014-0000-FFFF-FFFF08000000}" cache="Slicer_OverTime" caption="OverTime" style="SlicerStyleLight6 2" rowHeight="27432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20A68520-5B08-4E0E-85AD-C6ACBABF538E}" cache="Slicer_Education" caption="Education" columnCount="5" style="SlicerStyleLight6 2 2" rowHeight="457200"/>
  <slicer name="Gender 2" xr10:uid="{82C52023-2D3B-40E8-B950-8F791BDC1FC6}" cache="Slicer_Gender1" caption="Gender" columnCount="2" style="SlicerStyleLight6 2 2" rowHeight="548640"/>
  <slicer name="MaritalStatus" xr10:uid="{83BD8B7C-F3A4-4228-985B-A04140859EAA}" cache="Slicer_MaritalStatus" caption="MaritalStatus" columnCount="3" style="SlicerStyleLight6 2 2" rowHeight="457200"/>
  <slicer name="Age2" xr10:uid="{2986CE7C-7624-4D97-AEE1-37720074215F}" cache="Slicer_Age2" caption="Age2" columnCount="3" style="SlicerStyleLight6 2 2" rowHeight="4572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E0EE7D62-8CA3-4557-8506-06AD255E7B97}" cache="Slicer_Department1" caption="Department" columnCount="4" style="SlicerStyleLight6 2" rowHeight="241300"/>
  <slicer name="JobLevel" xr10:uid="{693853E3-0526-454E-B3EB-4249A0037418}" cache="Slicer_JobLevel" caption="JobLevel" columnCount="5" style="SlicerStyleLight6 2" rowHeight="241300"/>
  <slicer name="JobRole 1" xr10:uid="{ACC335BF-CA30-4C89-B0B4-E4C0F0B2A210}" cache="Slicer_JobRole1" caption="JobRole" columnCount="3" style="SlicerStyleLight6 2" rowHeight="241300"/>
  <slicer name="SalarySlab" xr10:uid="{9B84494E-8EAE-4CAD-85E3-DD553BF41A06}" cache="Slicer_SalarySlab" caption="SalarySlab" columnCount="2" style="SlicerStyleLight6 2"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3" xr10:uid="{B9B712FA-1061-4A9F-AF52-22762CC38B9F}" cache="Slicer_Department2" caption="Department" style="SlicerStyleLight6 2" rowHeight="241300"/>
  <slicer name="JobRole 2" xr10:uid="{DBCD5905-CCFD-466F-91CF-767089F76382}" cache="Slicer_JobRole2" caption="JobRole" columnCount="3" style="SlicerStyleLight6 2" rowHeight="241300"/>
  <slicer name="PerformanceRating" xr10:uid="{47840B1C-82A3-4312-B2B4-D1FCEE9A4C65}" cache="Slicer_PerformanceRating" caption="PerformanceRating" columnCount="5" style="SlicerStyleLight6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R234" totalsRowShown="0">
  <autoFilter ref="A1:AR234" xr:uid="{00000000-0009-0000-0100-000001000000}"/>
  <tableColumns count="44">
    <tableColumn id="1" xr3:uid="{00000000-0010-0000-0000-000001000000}" name="EmpID"/>
    <tableColumn id="2" xr3:uid="{00000000-0010-0000-0000-000002000000}" name="Age"/>
    <tableColumn id="3" xr3:uid="{00000000-0010-0000-0000-000003000000}" name="AgeGroup"/>
    <tableColumn id="4" xr3:uid="{00000000-0010-0000-0000-000004000000}" name="Attrition"/>
    <tableColumn id="5" xr3:uid="{00000000-0010-0000-0000-000005000000}" name="BusinessTravel"/>
    <tableColumn id="6" xr3:uid="{00000000-0010-0000-0000-000006000000}" name="DailyRate"/>
    <tableColumn id="7" xr3:uid="{00000000-0010-0000-0000-000007000000}" name="Department"/>
    <tableColumn id="8" xr3:uid="{00000000-0010-0000-0000-000008000000}" name="DistanceFromHome"/>
    <tableColumn id="9" xr3:uid="{00000000-0010-0000-0000-000009000000}" name="Education"/>
    <tableColumn id="10" xr3:uid="{00000000-0010-0000-0000-00000A000000}" name="EducationField"/>
    <tableColumn id="11" xr3:uid="{00000000-0010-0000-0000-00000B000000}" name="EmployeeCount"/>
    <tableColumn id="12" xr3:uid="{00000000-0010-0000-0000-00000C000000}" name="EmployeeNumber"/>
    <tableColumn id="13" xr3:uid="{00000000-0010-0000-0000-00000D000000}" name="EnvironmentSatisfaction"/>
    <tableColumn id="14" xr3:uid="{00000000-0010-0000-0000-00000E000000}" name="Gender"/>
    <tableColumn id="15" xr3:uid="{00000000-0010-0000-0000-00000F000000}" name="HourlyRate"/>
    <tableColumn id="16" xr3:uid="{00000000-0010-0000-0000-000010000000}" name="JobInvolvement"/>
    <tableColumn id="17" xr3:uid="{00000000-0010-0000-0000-000011000000}" name="JobLevel"/>
    <tableColumn id="18" xr3:uid="{00000000-0010-0000-0000-000012000000}" name="JobRole"/>
    <tableColumn id="19" xr3:uid="{00000000-0010-0000-0000-000013000000}" name="JobSatisfaction"/>
    <tableColumn id="20" xr3:uid="{00000000-0010-0000-0000-000014000000}" name="MaritalStatus"/>
    <tableColumn id="21" xr3:uid="{00000000-0010-0000-0000-000015000000}" name="MonthlyIncome"/>
    <tableColumn id="22" xr3:uid="{00000000-0010-0000-0000-000016000000}" name="SalarySlab"/>
    <tableColumn id="23" xr3:uid="{00000000-0010-0000-0000-000017000000}" name="MonthlyRate"/>
    <tableColumn id="24" xr3:uid="{00000000-0010-0000-0000-000018000000}" name="NumCompaniesWorked"/>
    <tableColumn id="25" xr3:uid="{00000000-0010-0000-0000-000019000000}" name="Over18"/>
    <tableColumn id="26" xr3:uid="{00000000-0010-0000-0000-00001A000000}" name="OverTime"/>
    <tableColumn id="27" xr3:uid="{00000000-0010-0000-0000-00001B000000}" name="PercentSalaryHike"/>
    <tableColumn id="28" xr3:uid="{00000000-0010-0000-0000-00001C000000}" name="PerformanceRating"/>
    <tableColumn id="29" xr3:uid="{00000000-0010-0000-0000-00001D000000}" name="RelationshipSatisfaction"/>
    <tableColumn id="30" xr3:uid="{00000000-0010-0000-0000-00001E000000}" name="StandardHours"/>
    <tableColumn id="31" xr3:uid="{00000000-0010-0000-0000-00001F000000}" name="StockOptionLevel"/>
    <tableColumn id="32" xr3:uid="{00000000-0010-0000-0000-000020000000}" name="TotalWorkingYears"/>
    <tableColumn id="33" xr3:uid="{00000000-0010-0000-0000-000021000000}" name="TrainingTimesLastYear"/>
    <tableColumn id="34" xr3:uid="{00000000-0010-0000-0000-000022000000}" name="WorkLifeBalance"/>
    <tableColumn id="35" xr3:uid="{00000000-0010-0000-0000-000023000000}" name="YearsSinceLastPromotion"/>
    <tableColumn id="36" xr3:uid="{00000000-0010-0000-0000-000024000000}" name="YearsWithCurrManager"/>
    <tableColumn id="37" xr3:uid="{00000000-0010-0000-0000-000025000000}" name="HireDate" dataDxfId="25"/>
    <tableColumn id="38" xr3:uid="{00000000-0010-0000-0000-000026000000}" name="Age2"/>
    <tableColumn id="39" xr3:uid="{00000000-0010-0000-0000-000027000000}" name="year"/>
    <tableColumn id="40" xr3:uid="{00000000-0010-0000-0000-000028000000}" name="month"/>
    <tableColumn id="41" xr3:uid="{00000000-0010-0000-0000-000029000000}" name="TotalWorkingYears2"/>
    <tableColumn id="42" xr3:uid="{00000000-0010-0000-0000-00002A000000}" name="Salary"/>
    <tableColumn id="43" xr3:uid="{00000000-0010-0000-0000-00002B000000}" name="YearsAtCompany"/>
    <tableColumn id="44" xr3:uid="{00000000-0010-0000-0000-00002C000000}" name="YearsInCurrentRol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AR1248" totalsRowShown="0">
  <autoFilter ref="A1:AR1248" xr:uid="{00000000-0009-0000-0100-000002000000}"/>
  <tableColumns count="44">
    <tableColumn id="1" xr3:uid="{00000000-0010-0000-0100-000001000000}" name="EmpID"/>
    <tableColumn id="2" xr3:uid="{00000000-0010-0000-0100-000002000000}" name="Age"/>
    <tableColumn id="3" xr3:uid="{00000000-0010-0000-0100-000003000000}" name="AgeGroup"/>
    <tableColumn id="4" xr3:uid="{00000000-0010-0000-0100-000004000000}" name="Attrition"/>
    <tableColumn id="5" xr3:uid="{00000000-0010-0000-0100-000005000000}" name="BusinessTravel"/>
    <tableColumn id="6" xr3:uid="{00000000-0010-0000-0100-000006000000}" name="DailyRate"/>
    <tableColumn id="7" xr3:uid="{00000000-0010-0000-0100-000007000000}" name="Department"/>
    <tableColumn id="8" xr3:uid="{00000000-0010-0000-0100-000008000000}" name="DistanceFromHome"/>
    <tableColumn id="9" xr3:uid="{00000000-0010-0000-0100-000009000000}" name="Education"/>
    <tableColumn id="10" xr3:uid="{00000000-0010-0000-0100-00000A000000}" name="EducationField"/>
    <tableColumn id="11" xr3:uid="{00000000-0010-0000-0100-00000B000000}" name="EmployeeCount"/>
    <tableColumn id="12" xr3:uid="{00000000-0010-0000-0100-00000C000000}" name="EmployeeNumber"/>
    <tableColumn id="13" xr3:uid="{00000000-0010-0000-0100-00000D000000}" name="EnvironmentSatisfaction"/>
    <tableColumn id="14" xr3:uid="{00000000-0010-0000-0100-00000E000000}" name="Gender"/>
    <tableColumn id="15" xr3:uid="{00000000-0010-0000-0100-00000F000000}" name="HourlyRate"/>
    <tableColumn id="16" xr3:uid="{00000000-0010-0000-0100-000010000000}" name="JobInvolvement"/>
    <tableColumn id="17" xr3:uid="{00000000-0010-0000-0100-000011000000}" name="JobLevel"/>
    <tableColumn id="18" xr3:uid="{00000000-0010-0000-0100-000012000000}" name="JobRole"/>
    <tableColumn id="19" xr3:uid="{00000000-0010-0000-0100-000013000000}" name="JobSatisfaction"/>
    <tableColumn id="20" xr3:uid="{00000000-0010-0000-0100-000014000000}" name="MaritalStatus"/>
    <tableColumn id="21" xr3:uid="{00000000-0010-0000-0100-000015000000}" name="MonthlyIncome"/>
    <tableColumn id="22" xr3:uid="{00000000-0010-0000-0100-000016000000}" name="SalarySlab"/>
    <tableColumn id="23" xr3:uid="{00000000-0010-0000-0100-000017000000}" name="MonthlyRate"/>
    <tableColumn id="24" xr3:uid="{00000000-0010-0000-0100-000018000000}" name="NumCompaniesWorked"/>
    <tableColumn id="25" xr3:uid="{00000000-0010-0000-0100-000019000000}" name="Over18"/>
    <tableColumn id="26" xr3:uid="{00000000-0010-0000-0100-00001A000000}" name="OverTime"/>
    <tableColumn id="27" xr3:uid="{00000000-0010-0000-0100-00001B000000}" name="PercentSalaryHike"/>
    <tableColumn id="28" xr3:uid="{00000000-0010-0000-0100-00001C000000}" name="PerformanceRating"/>
    <tableColumn id="29" xr3:uid="{00000000-0010-0000-0100-00001D000000}" name="RelationshipSatisfaction"/>
    <tableColumn id="30" xr3:uid="{00000000-0010-0000-0100-00001E000000}" name="StandardHours"/>
    <tableColumn id="31" xr3:uid="{00000000-0010-0000-0100-00001F000000}" name="StockOptionLevel"/>
    <tableColumn id="32" xr3:uid="{00000000-0010-0000-0100-000020000000}" name="TotalWorkingYears"/>
    <tableColumn id="33" xr3:uid="{00000000-0010-0000-0100-000021000000}" name="TrainingTimesLastYear"/>
    <tableColumn id="34" xr3:uid="{00000000-0010-0000-0100-000022000000}" name="WorkLifeBalance"/>
    <tableColumn id="35" xr3:uid="{00000000-0010-0000-0100-000023000000}" name="YearsSinceLastPromotion"/>
    <tableColumn id="36" xr3:uid="{00000000-0010-0000-0100-000024000000}" name="YearsWithCurrManager"/>
    <tableColumn id="37" xr3:uid="{00000000-0010-0000-0100-000025000000}" name="HireDate" dataDxfId="24"/>
    <tableColumn id="38" xr3:uid="{00000000-0010-0000-0100-000026000000}" name="Age2"/>
    <tableColumn id="39" xr3:uid="{00000000-0010-0000-0100-000027000000}" name="year"/>
    <tableColumn id="40" xr3:uid="{00000000-0010-0000-0100-000028000000}" name="month"/>
    <tableColumn id="41" xr3:uid="{00000000-0010-0000-0100-000029000000}" name="TotalWorkingYears2"/>
    <tableColumn id="42" xr3:uid="{00000000-0010-0000-0100-00002A000000}" name="Salary"/>
    <tableColumn id="43" xr3:uid="{00000000-0010-0000-0100-00002B000000}" name="YearsAtCompany"/>
    <tableColumn id="44" xr3:uid="{00000000-0010-0000-0100-00002C000000}" name="YearsInCurrentRol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5.xml"/><Relationship Id="rId13" Type="http://schemas.openxmlformats.org/officeDocument/2006/relationships/pivotTable" Target="../pivotTables/pivotTable20.xml"/><Relationship Id="rId18" Type="http://schemas.openxmlformats.org/officeDocument/2006/relationships/pivotTable" Target="../pivotTables/pivotTable25.xml"/><Relationship Id="rId3" Type="http://schemas.openxmlformats.org/officeDocument/2006/relationships/pivotTable" Target="../pivotTables/pivotTable10.xml"/><Relationship Id="rId7" Type="http://schemas.openxmlformats.org/officeDocument/2006/relationships/pivotTable" Target="../pivotTables/pivotTable14.xml"/><Relationship Id="rId12" Type="http://schemas.openxmlformats.org/officeDocument/2006/relationships/pivotTable" Target="../pivotTables/pivotTable19.xml"/><Relationship Id="rId17" Type="http://schemas.openxmlformats.org/officeDocument/2006/relationships/pivotTable" Target="../pivotTables/pivotTable24.xml"/><Relationship Id="rId2" Type="http://schemas.openxmlformats.org/officeDocument/2006/relationships/pivotTable" Target="../pivotTables/pivotTable9.xml"/><Relationship Id="rId16" Type="http://schemas.openxmlformats.org/officeDocument/2006/relationships/pivotTable" Target="../pivotTables/pivotTable23.xml"/><Relationship Id="rId1" Type="http://schemas.openxmlformats.org/officeDocument/2006/relationships/pivotTable" Target="../pivotTables/pivotTable8.xml"/><Relationship Id="rId6" Type="http://schemas.openxmlformats.org/officeDocument/2006/relationships/pivotTable" Target="../pivotTables/pivotTable13.xml"/><Relationship Id="rId11" Type="http://schemas.openxmlformats.org/officeDocument/2006/relationships/pivotTable" Target="../pivotTables/pivotTable18.xml"/><Relationship Id="rId5" Type="http://schemas.openxmlformats.org/officeDocument/2006/relationships/pivotTable" Target="../pivotTables/pivotTable12.xml"/><Relationship Id="rId15" Type="http://schemas.openxmlformats.org/officeDocument/2006/relationships/pivotTable" Target="../pivotTables/pivotTable22.xml"/><Relationship Id="rId10" Type="http://schemas.openxmlformats.org/officeDocument/2006/relationships/pivotTable" Target="../pivotTables/pivotTable17.xml"/><Relationship Id="rId19" Type="http://schemas.openxmlformats.org/officeDocument/2006/relationships/pivotTable" Target="../pivotTables/pivotTable26.xml"/><Relationship Id="rId4" Type="http://schemas.openxmlformats.org/officeDocument/2006/relationships/pivotTable" Target="../pivotTables/pivotTable11.xml"/><Relationship Id="rId9" Type="http://schemas.openxmlformats.org/officeDocument/2006/relationships/pivotTable" Target="../pivotTables/pivotTable16.xml"/><Relationship Id="rId14" Type="http://schemas.openxmlformats.org/officeDocument/2006/relationships/pivotTable" Target="../pivotTables/pivotTable2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34.xml"/><Relationship Id="rId3" Type="http://schemas.openxmlformats.org/officeDocument/2006/relationships/pivotTable" Target="../pivotTables/pivotTable29.xml"/><Relationship Id="rId7" Type="http://schemas.openxmlformats.org/officeDocument/2006/relationships/pivotTable" Target="../pivotTables/pivotTable33.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pivotTable" Target="../pivotTables/pivotTable32.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42.xml"/><Relationship Id="rId3" Type="http://schemas.openxmlformats.org/officeDocument/2006/relationships/pivotTable" Target="../pivotTables/pivotTable37.xml"/><Relationship Id="rId7" Type="http://schemas.openxmlformats.org/officeDocument/2006/relationships/pivotTable" Target="../pivotTables/pivotTable41.xml"/><Relationship Id="rId2" Type="http://schemas.openxmlformats.org/officeDocument/2006/relationships/pivotTable" Target="../pivotTables/pivotTable36.xml"/><Relationship Id="rId1" Type="http://schemas.openxmlformats.org/officeDocument/2006/relationships/pivotTable" Target="../pivotTables/pivotTable35.xml"/><Relationship Id="rId6" Type="http://schemas.openxmlformats.org/officeDocument/2006/relationships/pivotTable" Target="../pivotTables/pivotTable40.xml"/><Relationship Id="rId5" Type="http://schemas.openxmlformats.org/officeDocument/2006/relationships/pivotTable" Target="../pivotTables/pivotTable39.xml"/><Relationship Id="rId4" Type="http://schemas.openxmlformats.org/officeDocument/2006/relationships/pivotTable" Target="../pivotTables/pivotTable38.xml"/><Relationship Id="rId9" Type="http://schemas.openxmlformats.org/officeDocument/2006/relationships/pivotTable" Target="../pivotTables/pivotTable43.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51.xml"/><Relationship Id="rId13" Type="http://schemas.openxmlformats.org/officeDocument/2006/relationships/pivotTable" Target="../pivotTables/pivotTable56.xml"/><Relationship Id="rId3" Type="http://schemas.openxmlformats.org/officeDocument/2006/relationships/pivotTable" Target="../pivotTables/pivotTable46.xml"/><Relationship Id="rId7" Type="http://schemas.openxmlformats.org/officeDocument/2006/relationships/pivotTable" Target="../pivotTables/pivotTable50.xml"/><Relationship Id="rId12" Type="http://schemas.openxmlformats.org/officeDocument/2006/relationships/pivotTable" Target="../pivotTables/pivotTable55.xml"/><Relationship Id="rId2" Type="http://schemas.openxmlformats.org/officeDocument/2006/relationships/pivotTable" Target="../pivotTables/pivotTable45.xml"/><Relationship Id="rId1" Type="http://schemas.openxmlformats.org/officeDocument/2006/relationships/pivotTable" Target="../pivotTables/pivotTable44.xml"/><Relationship Id="rId6" Type="http://schemas.openxmlformats.org/officeDocument/2006/relationships/pivotTable" Target="../pivotTables/pivotTable49.xml"/><Relationship Id="rId11" Type="http://schemas.openxmlformats.org/officeDocument/2006/relationships/pivotTable" Target="../pivotTables/pivotTable54.xml"/><Relationship Id="rId5" Type="http://schemas.openxmlformats.org/officeDocument/2006/relationships/pivotTable" Target="../pivotTables/pivotTable48.xml"/><Relationship Id="rId15" Type="http://schemas.openxmlformats.org/officeDocument/2006/relationships/pivotTable" Target="../pivotTables/pivotTable58.xml"/><Relationship Id="rId10" Type="http://schemas.openxmlformats.org/officeDocument/2006/relationships/pivotTable" Target="../pivotTables/pivotTable53.xml"/><Relationship Id="rId4" Type="http://schemas.openxmlformats.org/officeDocument/2006/relationships/pivotTable" Target="../pivotTables/pivotTable47.xml"/><Relationship Id="rId9" Type="http://schemas.openxmlformats.org/officeDocument/2006/relationships/pivotTable" Target="../pivotTables/pivotTable52.xml"/><Relationship Id="rId14" Type="http://schemas.openxmlformats.org/officeDocument/2006/relationships/pivotTable" Target="../pivotTables/pivotTable57.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S6001"/>
  <sheetViews>
    <sheetView topLeftCell="U1" zoomScale="91" workbookViewId="0">
      <selection activeCell="M6" sqref="M6"/>
    </sheetView>
  </sheetViews>
  <sheetFormatPr defaultRowHeight="14.5" x14ac:dyDescent="0.35"/>
  <cols>
    <col min="1" max="1" width="7.6328125" bestFit="1" customWidth="1"/>
    <col min="2" max="2" width="3.90625" bestFit="1" customWidth="1"/>
    <col min="3" max="3" width="9.1796875" bestFit="1" customWidth="1"/>
    <col min="4" max="4" width="7.7265625" bestFit="1" customWidth="1"/>
    <col min="5" max="5" width="15.90625" bestFit="1" customWidth="1"/>
    <col min="6" max="6" width="8.6328125" bestFit="1" customWidth="1"/>
    <col min="7" max="7" width="22.08984375" bestFit="1" customWidth="1"/>
    <col min="8" max="8" width="17.453125" bestFit="1" customWidth="1"/>
    <col min="9" max="9" width="9.08984375" bestFit="1" customWidth="1"/>
    <col min="10" max="10" width="15.90625" bestFit="1" customWidth="1"/>
    <col min="11" max="11" width="14.08984375" bestFit="1" customWidth="1"/>
    <col min="12" max="12" width="15.90625" bestFit="1" customWidth="1"/>
    <col min="13" max="13" width="21.36328125" bestFit="1" customWidth="1"/>
    <col min="14" max="14" width="7" bestFit="1" customWidth="1"/>
    <col min="15" max="15" width="10.08984375" bestFit="1" customWidth="1"/>
    <col min="16" max="16" width="14.08984375" bestFit="1" customWidth="1"/>
    <col min="17" max="17" width="7.81640625" bestFit="1" customWidth="1"/>
    <col min="18" max="18" width="23" bestFit="1" customWidth="1"/>
    <col min="19" max="19" width="13.26953125" bestFit="1" customWidth="1"/>
    <col min="20" max="20" width="11.90625" bestFit="1" customWidth="1"/>
    <col min="21" max="21" width="14.08984375" bestFit="1" customWidth="1"/>
    <col min="22" max="22" width="9.26953125" bestFit="1" customWidth="1"/>
    <col min="23" max="23" width="11.54296875" bestFit="1" customWidth="1"/>
    <col min="24" max="24" width="20.90625" bestFit="1" customWidth="1"/>
    <col min="25" max="25" width="11.6328125" customWidth="1"/>
    <col min="26" max="26" width="8.90625" bestFit="1" customWidth="1"/>
    <col min="27" max="27" width="15.81640625" bestFit="1" customWidth="1"/>
    <col min="28" max="28" width="16.81640625" bestFit="1" customWidth="1"/>
    <col min="29" max="29" width="20.81640625" bestFit="1" customWidth="1"/>
    <col min="30" max="30" width="13.453125" bestFit="1" customWidth="1"/>
    <col min="31" max="31" width="15.1796875" bestFit="1" customWidth="1"/>
    <col min="32" max="32" width="16.6328125" bestFit="1" customWidth="1"/>
    <col min="33" max="33" width="19.6328125" bestFit="1" customWidth="1"/>
    <col min="34" max="34" width="14.81640625" bestFit="1" customWidth="1"/>
    <col min="35" max="35" width="22" bestFit="1" customWidth="1"/>
    <col min="36" max="36" width="20.6328125" bestFit="1" customWidth="1"/>
    <col min="37" max="37" width="12" style="14" customWidth="1"/>
    <col min="38" max="40" width="8" customWidth="1"/>
    <col min="41" max="41" width="18" customWidth="1"/>
    <col min="42" max="42" width="14" customWidth="1"/>
    <col min="43" max="43" width="16" customWidth="1"/>
    <col min="44" max="44" width="20" customWidth="1"/>
    <col min="45" max="45" width="12" customWidth="1"/>
  </cols>
  <sheetData>
    <row r="1" spans="1:4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36</v>
      </c>
      <c r="AJ1" t="s">
        <v>37</v>
      </c>
      <c r="AK1" s="12" t="s">
        <v>1557</v>
      </c>
      <c r="AL1" s="9" t="s">
        <v>1</v>
      </c>
      <c r="AM1" s="9" t="s">
        <v>1568</v>
      </c>
      <c r="AN1" s="9" t="s">
        <v>1569</v>
      </c>
      <c r="AO1" s="9" t="s">
        <v>31</v>
      </c>
      <c r="AP1" s="9" t="s">
        <v>1559</v>
      </c>
      <c r="AQ1" s="9" t="s">
        <v>34</v>
      </c>
      <c r="AR1" s="9" t="s">
        <v>35</v>
      </c>
      <c r="AS1" s="9" t="s">
        <v>1570</v>
      </c>
    </row>
    <row r="2" spans="1:45" x14ac:dyDescent="0.35">
      <c r="A2" t="s">
        <v>38</v>
      </c>
      <c r="B2">
        <v>18</v>
      </c>
      <c r="C2" t="s">
        <v>39</v>
      </c>
      <c r="D2" t="s">
        <v>40</v>
      </c>
      <c r="E2" t="s">
        <v>41</v>
      </c>
      <c r="F2">
        <v>230</v>
      </c>
      <c r="G2" t="s">
        <v>42</v>
      </c>
      <c r="H2">
        <v>3</v>
      </c>
      <c r="I2">
        <v>3</v>
      </c>
      <c r="J2" t="s">
        <v>43</v>
      </c>
      <c r="K2">
        <v>1</v>
      </c>
      <c r="L2">
        <v>405</v>
      </c>
      <c r="M2">
        <v>3</v>
      </c>
      <c r="N2" t="s">
        <v>44</v>
      </c>
      <c r="O2">
        <v>54</v>
      </c>
      <c r="P2">
        <v>3</v>
      </c>
      <c r="Q2">
        <v>1</v>
      </c>
      <c r="R2" t="s">
        <v>45</v>
      </c>
      <c r="S2">
        <v>3</v>
      </c>
      <c r="T2" t="s">
        <v>46</v>
      </c>
      <c r="U2">
        <v>1420</v>
      </c>
      <c r="V2" t="s">
        <v>47</v>
      </c>
      <c r="W2">
        <v>25233</v>
      </c>
      <c r="X2">
        <v>1</v>
      </c>
      <c r="Y2" t="s">
        <v>48</v>
      </c>
      <c r="Z2" t="s">
        <v>49</v>
      </c>
      <c r="AA2">
        <v>13</v>
      </c>
      <c r="AB2">
        <v>1</v>
      </c>
      <c r="AC2">
        <v>3</v>
      </c>
      <c r="AD2">
        <v>80</v>
      </c>
      <c r="AE2">
        <v>0</v>
      </c>
      <c r="AF2">
        <v>0</v>
      </c>
      <c r="AG2">
        <v>2</v>
      </c>
      <c r="AH2">
        <v>3</v>
      </c>
      <c r="AI2">
        <v>0</v>
      </c>
      <c r="AJ2">
        <v>0</v>
      </c>
      <c r="AK2" s="16">
        <v>46023</v>
      </c>
      <c r="AL2" s="7">
        <v>58</v>
      </c>
      <c r="AM2" s="7" t="str">
        <f>TEXT(AK2,"yyyy")</f>
        <v>2026</v>
      </c>
      <c r="AN2" s="7" t="str">
        <f>TEXT(AK2,"mmmm")</f>
        <v>January</v>
      </c>
      <c r="AO2" s="7">
        <v>7</v>
      </c>
      <c r="AP2" s="10">
        <v>6150</v>
      </c>
      <c r="AQ2" s="7">
        <v>0</v>
      </c>
      <c r="AR2" s="7">
        <v>0</v>
      </c>
      <c r="AS2" t="s">
        <v>49</v>
      </c>
    </row>
    <row r="3" spans="1:45" x14ac:dyDescent="0.35">
      <c r="A3" t="s">
        <v>50</v>
      </c>
      <c r="B3">
        <v>18</v>
      </c>
      <c r="C3" t="s">
        <v>39</v>
      </c>
      <c r="D3" t="s">
        <v>49</v>
      </c>
      <c r="E3" t="s">
        <v>41</v>
      </c>
      <c r="F3">
        <v>812</v>
      </c>
      <c r="G3" t="s">
        <v>51</v>
      </c>
      <c r="H3">
        <v>10</v>
      </c>
      <c r="I3">
        <v>3</v>
      </c>
      <c r="J3" t="s">
        <v>52</v>
      </c>
      <c r="K3">
        <v>1</v>
      </c>
      <c r="L3">
        <v>411</v>
      </c>
      <c r="M3">
        <v>4</v>
      </c>
      <c r="N3" t="s">
        <v>53</v>
      </c>
      <c r="O3">
        <v>69</v>
      </c>
      <c r="P3">
        <v>2</v>
      </c>
      <c r="Q3">
        <v>1</v>
      </c>
      <c r="R3" t="s">
        <v>54</v>
      </c>
      <c r="S3">
        <v>3</v>
      </c>
      <c r="T3" t="s">
        <v>46</v>
      </c>
      <c r="U3">
        <v>1200</v>
      </c>
      <c r="V3" t="s">
        <v>47</v>
      </c>
      <c r="W3">
        <v>9724</v>
      </c>
      <c r="X3">
        <v>1</v>
      </c>
      <c r="Y3" t="s">
        <v>48</v>
      </c>
      <c r="Z3" t="s">
        <v>49</v>
      </c>
      <c r="AA3">
        <v>12</v>
      </c>
      <c r="AB3">
        <v>1</v>
      </c>
      <c r="AC3">
        <v>1</v>
      </c>
      <c r="AD3">
        <v>80</v>
      </c>
      <c r="AE3">
        <v>0</v>
      </c>
      <c r="AF3">
        <v>0</v>
      </c>
      <c r="AG3">
        <v>2</v>
      </c>
      <c r="AH3">
        <v>3</v>
      </c>
      <c r="AI3">
        <v>0</v>
      </c>
      <c r="AJ3">
        <v>0</v>
      </c>
      <c r="AK3" s="16">
        <v>46024</v>
      </c>
      <c r="AL3" s="7">
        <v>55</v>
      </c>
      <c r="AM3" s="7" t="str">
        <f t="shared" ref="AM3:AM66" si="0">TEXT(AK3,"yyyy")</f>
        <v>2026</v>
      </c>
      <c r="AN3" s="7" t="str">
        <f t="shared" ref="AN3:AN66" si="1">TEXT(AK3,"mmmm")</f>
        <v>January</v>
      </c>
      <c r="AO3" s="7">
        <v>17</v>
      </c>
      <c r="AP3" s="10">
        <v>9499</v>
      </c>
      <c r="AQ3" s="7">
        <v>0</v>
      </c>
      <c r="AR3" s="7">
        <v>0</v>
      </c>
      <c r="AS3" t="s">
        <v>49</v>
      </c>
    </row>
    <row r="4" spans="1:45" x14ac:dyDescent="0.35">
      <c r="A4" t="s">
        <v>55</v>
      </c>
      <c r="B4">
        <v>18</v>
      </c>
      <c r="C4" t="s">
        <v>39</v>
      </c>
      <c r="D4" t="s">
        <v>40</v>
      </c>
      <c r="E4" t="s">
        <v>56</v>
      </c>
      <c r="F4">
        <v>1306</v>
      </c>
      <c r="G4" t="s">
        <v>51</v>
      </c>
      <c r="H4">
        <v>5</v>
      </c>
      <c r="I4">
        <v>3</v>
      </c>
      <c r="J4" t="s">
        <v>57</v>
      </c>
      <c r="K4">
        <v>1</v>
      </c>
      <c r="L4">
        <v>614</v>
      </c>
      <c r="M4">
        <v>2</v>
      </c>
      <c r="N4" t="s">
        <v>44</v>
      </c>
      <c r="O4">
        <v>69</v>
      </c>
      <c r="P4">
        <v>3</v>
      </c>
      <c r="Q4">
        <v>1</v>
      </c>
      <c r="R4" t="s">
        <v>54</v>
      </c>
      <c r="S4">
        <v>2</v>
      </c>
      <c r="T4" t="s">
        <v>46</v>
      </c>
      <c r="U4">
        <v>1878</v>
      </c>
      <c r="V4" t="s">
        <v>47</v>
      </c>
      <c r="W4">
        <v>8059</v>
      </c>
      <c r="X4">
        <v>1</v>
      </c>
      <c r="Y4" t="s">
        <v>48</v>
      </c>
      <c r="Z4" t="s">
        <v>40</v>
      </c>
      <c r="AA4">
        <v>14</v>
      </c>
      <c r="AB4">
        <v>1</v>
      </c>
      <c r="AC4">
        <v>4</v>
      </c>
      <c r="AD4">
        <v>80</v>
      </c>
      <c r="AE4">
        <v>0</v>
      </c>
      <c r="AF4">
        <v>0</v>
      </c>
      <c r="AG4">
        <v>3</v>
      </c>
      <c r="AH4">
        <v>3</v>
      </c>
      <c r="AI4">
        <v>0</v>
      </c>
      <c r="AJ4">
        <v>0</v>
      </c>
      <c r="AK4" s="16">
        <v>46025</v>
      </c>
      <c r="AL4" s="7">
        <v>36</v>
      </c>
      <c r="AM4" s="7" t="str">
        <f t="shared" si="0"/>
        <v>2026</v>
      </c>
      <c r="AN4" s="7" t="str">
        <f t="shared" si="1"/>
        <v>January</v>
      </c>
      <c r="AO4" s="7">
        <v>11</v>
      </c>
      <c r="AP4" s="10">
        <v>12425</v>
      </c>
      <c r="AQ4" s="7">
        <v>9</v>
      </c>
      <c r="AR4" s="7">
        <v>3</v>
      </c>
      <c r="AS4" t="s">
        <v>49</v>
      </c>
    </row>
    <row r="5" spans="1:45" x14ac:dyDescent="0.35">
      <c r="A5" t="s">
        <v>58</v>
      </c>
      <c r="B5">
        <v>18</v>
      </c>
      <c r="C5" t="s">
        <v>39</v>
      </c>
      <c r="D5" t="s">
        <v>49</v>
      </c>
      <c r="E5" t="s">
        <v>59</v>
      </c>
      <c r="F5">
        <v>287</v>
      </c>
      <c r="G5" t="s">
        <v>1547</v>
      </c>
      <c r="H5">
        <v>5</v>
      </c>
      <c r="I5">
        <v>2</v>
      </c>
      <c r="J5" t="s">
        <v>43</v>
      </c>
      <c r="K5">
        <v>1</v>
      </c>
      <c r="L5">
        <v>1012</v>
      </c>
      <c r="M5">
        <v>2</v>
      </c>
      <c r="N5" t="s">
        <v>44</v>
      </c>
      <c r="O5">
        <v>73</v>
      </c>
      <c r="P5">
        <v>3</v>
      </c>
      <c r="Q5">
        <v>1</v>
      </c>
      <c r="R5" t="s">
        <v>60</v>
      </c>
      <c r="S5">
        <v>4</v>
      </c>
      <c r="T5" t="s">
        <v>46</v>
      </c>
      <c r="U5">
        <v>1051</v>
      </c>
      <c r="V5" t="s">
        <v>47</v>
      </c>
      <c r="W5">
        <v>13493</v>
      </c>
      <c r="X5">
        <v>1</v>
      </c>
      <c r="Y5" t="s">
        <v>48</v>
      </c>
      <c r="Z5" t="s">
        <v>49</v>
      </c>
      <c r="AA5">
        <v>15</v>
      </c>
      <c r="AB5">
        <v>1</v>
      </c>
      <c r="AC5">
        <v>4</v>
      </c>
      <c r="AD5">
        <v>80</v>
      </c>
      <c r="AE5">
        <v>0</v>
      </c>
      <c r="AF5">
        <v>0</v>
      </c>
      <c r="AG5">
        <v>2</v>
      </c>
      <c r="AH5">
        <v>3</v>
      </c>
      <c r="AI5">
        <v>0</v>
      </c>
      <c r="AJ5">
        <v>0</v>
      </c>
      <c r="AK5" s="16">
        <v>46026</v>
      </c>
      <c r="AL5" s="7">
        <v>33</v>
      </c>
      <c r="AM5" s="7" t="str">
        <f t="shared" si="0"/>
        <v>2026</v>
      </c>
      <c r="AN5" s="7" t="str">
        <f t="shared" si="1"/>
        <v>January</v>
      </c>
      <c r="AO5" s="7">
        <v>5</v>
      </c>
      <c r="AP5" s="10">
        <v>5234</v>
      </c>
      <c r="AQ5" s="7">
        <v>3</v>
      </c>
      <c r="AR5" s="7">
        <v>3</v>
      </c>
      <c r="AS5" t="s">
        <v>49</v>
      </c>
    </row>
    <row r="6" spans="1:45" x14ac:dyDescent="0.35">
      <c r="A6" t="s">
        <v>61</v>
      </c>
      <c r="B6">
        <v>18</v>
      </c>
      <c r="C6" t="s">
        <v>39</v>
      </c>
      <c r="D6" t="s">
        <v>40</v>
      </c>
      <c r="E6" t="s">
        <v>59</v>
      </c>
      <c r="F6">
        <v>247</v>
      </c>
      <c r="G6" t="s">
        <v>1547</v>
      </c>
      <c r="H6">
        <v>8</v>
      </c>
      <c r="I6">
        <v>1</v>
      </c>
      <c r="J6" t="s">
        <v>52</v>
      </c>
      <c r="K6">
        <v>1</v>
      </c>
      <c r="L6">
        <v>1156</v>
      </c>
      <c r="M6">
        <v>3</v>
      </c>
      <c r="N6" t="s">
        <v>44</v>
      </c>
      <c r="O6">
        <v>80</v>
      </c>
      <c r="P6">
        <v>3</v>
      </c>
      <c r="Q6">
        <v>1</v>
      </c>
      <c r="R6" t="s">
        <v>45</v>
      </c>
      <c r="S6">
        <v>3</v>
      </c>
      <c r="T6" t="s">
        <v>46</v>
      </c>
      <c r="U6">
        <v>1904</v>
      </c>
      <c r="V6" t="s">
        <v>47</v>
      </c>
      <c r="W6">
        <v>13556</v>
      </c>
      <c r="X6">
        <v>1</v>
      </c>
      <c r="Y6" t="s">
        <v>48</v>
      </c>
      <c r="Z6" t="s">
        <v>49</v>
      </c>
      <c r="AA6">
        <v>12</v>
      </c>
      <c r="AB6">
        <v>1</v>
      </c>
      <c r="AC6">
        <v>4</v>
      </c>
      <c r="AD6">
        <v>80</v>
      </c>
      <c r="AE6">
        <v>0</v>
      </c>
      <c r="AF6">
        <v>0</v>
      </c>
      <c r="AG6">
        <v>0</v>
      </c>
      <c r="AH6">
        <v>3</v>
      </c>
      <c r="AI6">
        <v>0</v>
      </c>
      <c r="AJ6">
        <v>0</v>
      </c>
      <c r="AK6" s="16">
        <v>46027</v>
      </c>
      <c r="AL6" s="7">
        <v>26</v>
      </c>
      <c r="AM6" s="7" t="str">
        <f t="shared" si="0"/>
        <v>2026</v>
      </c>
      <c r="AN6" s="7" t="str">
        <f t="shared" si="1"/>
        <v>January</v>
      </c>
      <c r="AO6" s="7">
        <v>3</v>
      </c>
      <c r="AP6" s="10">
        <v>17567</v>
      </c>
      <c r="AQ6" s="7">
        <v>2</v>
      </c>
      <c r="AR6" s="7">
        <v>2</v>
      </c>
      <c r="AS6" t="s">
        <v>49</v>
      </c>
    </row>
    <row r="7" spans="1:45" x14ac:dyDescent="0.35">
      <c r="A7" t="s">
        <v>62</v>
      </c>
      <c r="B7">
        <v>18</v>
      </c>
      <c r="C7" t="s">
        <v>39</v>
      </c>
      <c r="D7" t="s">
        <v>49</v>
      </c>
      <c r="E7" t="s">
        <v>59</v>
      </c>
      <c r="F7">
        <v>1124</v>
      </c>
      <c r="G7" t="s">
        <v>1547</v>
      </c>
      <c r="H7">
        <v>1</v>
      </c>
      <c r="I7">
        <v>3</v>
      </c>
      <c r="J7" t="s">
        <v>43</v>
      </c>
      <c r="K7">
        <v>1</v>
      </c>
      <c r="L7">
        <v>1368</v>
      </c>
      <c r="M7">
        <v>4</v>
      </c>
      <c r="N7" t="s">
        <v>53</v>
      </c>
      <c r="O7">
        <v>97</v>
      </c>
      <c r="P7">
        <v>3</v>
      </c>
      <c r="Q7">
        <v>1</v>
      </c>
      <c r="R7" t="s">
        <v>45</v>
      </c>
      <c r="S7">
        <v>4</v>
      </c>
      <c r="T7" t="s">
        <v>46</v>
      </c>
      <c r="U7">
        <v>1611</v>
      </c>
      <c r="V7" t="s">
        <v>47</v>
      </c>
      <c r="W7">
        <v>19305</v>
      </c>
      <c r="X7">
        <v>1</v>
      </c>
      <c r="Y7" t="s">
        <v>48</v>
      </c>
      <c r="Z7" t="s">
        <v>49</v>
      </c>
      <c r="AA7">
        <v>15</v>
      </c>
      <c r="AB7">
        <v>1</v>
      </c>
      <c r="AC7">
        <v>3</v>
      </c>
      <c r="AD7">
        <v>80</v>
      </c>
      <c r="AE7">
        <v>0</v>
      </c>
      <c r="AF7">
        <v>0</v>
      </c>
      <c r="AG7">
        <v>5</v>
      </c>
      <c r="AH7">
        <v>4</v>
      </c>
      <c r="AI7">
        <v>0</v>
      </c>
      <c r="AJ7">
        <v>0</v>
      </c>
      <c r="AK7" s="16">
        <v>46028</v>
      </c>
      <c r="AL7" s="7">
        <v>47</v>
      </c>
      <c r="AM7" s="7" t="str">
        <f t="shared" si="0"/>
        <v>2026</v>
      </c>
      <c r="AN7" s="7" t="str">
        <f t="shared" si="1"/>
        <v>January</v>
      </c>
      <c r="AO7" s="7">
        <v>16</v>
      </c>
      <c r="AP7" s="10">
        <v>21114</v>
      </c>
      <c r="AQ7" s="7">
        <v>8</v>
      </c>
      <c r="AR7" s="7">
        <v>8</v>
      </c>
      <c r="AS7" t="s">
        <v>49</v>
      </c>
    </row>
    <row r="8" spans="1:45" x14ac:dyDescent="0.35">
      <c r="A8" t="s">
        <v>63</v>
      </c>
      <c r="B8">
        <v>18</v>
      </c>
      <c r="C8" t="s">
        <v>39</v>
      </c>
      <c r="D8" t="s">
        <v>40</v>
      </c>
      <c r="E8" t="s">
        <v>56</v>
      </c>
      <c r="F8">
        <v>544</v>
      </c>
      <c r="G8" t="s">
        <v>1547</v>
      </c>
      <c r="H8">
        <v>3</v>
      </c>
      <c r="I8">
        <v>2</v>
      </c>
      <c r="J8" t="s">
        <v>52</v>
      </c>
      <c r="K8">
        <v>1</v>
      </c>
      <c r="L8">
        <v>1624</v>
      </c>
      <c r="M8">
        <v>2</v>
      </c>
      <c r="N8" t="s">
        <v>53</v>
      </c>
      <c r="O8">
        <v>70</v>
      </c>
      <c r="P8">
        <v>3</v>
      </c>
      <c r="Q8">
        <v>1</v>
      </c>
      <c r="R8" t="s">
        <v>54</v>
      </c>
      <c r="S8">
        <v>4</v>
      </c>
      <c r="T8" t="s">
        <v>46</v>
      </c>
      <c r="U8">
        <v>1569</v>
      </c>
      <c r="V8" t="s">
        <v>47</v>
      </c>
      <c r="W8">
        <v>18420</v>
      </c>
      <c r="X8">
        <v>1</v>
      </c>
      <c r="Y8" t="s">
        <v>48</v>
      </c>
      <c r="Z8" t="s">
        <v>40</v>
      </c>
      <c r="AA8">
        <v>12</v>
      </c>
      <c r="AB8">
        <v>1</v>
      </c>
      <c r="AC8">
        <v>3</v>
      </c>
      <c r="AD8">
        <v>80</v>
      </c>
      <c r="AE8">
        <v>0</v>
      </c>
      <c r="AF8">
        <v>0</v>
      </c>
      <c r="AG8">
        <v>2</v>
      </c>
      <c r="AH8">
        <v>4</v>
      </c>
      <c r="AI8">
        <v>0</v>
      </c>
      <c r="AJ8">
        <v>0</v>
      </c>
      <c r="AK8" s="16">
        <v>46029</v>
      </c>
      <c r="AL8" s="7">
        <v>58</v>
      </c>
      <c r="AM8" s="7" t="str">
        <f t="shared" si="0"/>
        <v>2026</v>
      </c>
      <c r="AN8" s="7" t="str">
        <f t="shared" si="1"/>
        <v>January</v>
      </c>
      <c r="AO8" s="7">
        <v>32</v>
      </c>
      <c r="AP8" s="10">
        <v>22003</v>
      </c>
      <c r="AQ8" s="7">
        <v>19</v>
      </c>
      <c r="AR8" s="7">
        <v>6</v>
      </c>
      <c r="AS8" t="s">
        <v>49</v>
      </c>
    </row>
    <row r="9" spans="1:45" x14ac:dyDescent="0.35">
      <c r="A9" t="s">
        <v>64</v>
      </c>
      <c r="B9">
        <v>18</v>
      </c>
      <c r="C9" t="s">
        <v>39</v>
      </c>
      <c r="D9" t="s">
        <v>49</v>
      </c>
      <c r="E9" t="s">
        <v>59</v>
      </c>
      <c r="F9">
        <v>1431</v>
      </c>
      <c r="G9" t="s">
        <v>1547</v>
      </c>
      <c r="H9">
        <v>14</v>
      </c>
      <c r="I9">
        <v>3</v>
      </c>
      <c r="J9" t="s">
        <v>52</v>
      </c>
      <c r="K9">
        <v>1</v>
      </c>
      <c r="L9">
        <v>1839</v>
      </c>
      <c r="M9">
        <v>2</v>
      </c>
      <c r="N9" t="s">
        <v>53</v>
      </c>
      <c r="O9">
        <v>33</v>
      </c>
      <c r="P9">
        <v>3</v>
      </c>
      <c r="Q9">
        <v>1</v>
      </c>
      <c r="R9" t="s">
        <v>60</v>
      </c>
      <c r="S9">
        <v>3</v>
      </c>
      <c r="T9" t="s">
        <v>46</v>
      </c>
      <c r="U9">
        <v>1514</v>
      </c>
      <c r="V9" t="s">
        <v>47</v>
      </c>
      <c r="W9">
        <v>8018</v>
      </c>
      <c r="X9">
        <v>1</v>
      </c>
      <c r="Y9" t="s">
        <v>48</v>
      </c>
      <c r="Z9" t="s">
        <v>49</v>
      </c>
      <c r="AA9">
        <v>16</v>
      </c>
      <c r="AB9">
        <v>1</v>
      </c>
      <c r="AC9">
        <v>3</v>
      </c>
      <c r="AD9">
        <v>80</v>
      </c>
      <c r="AE9">
        <v>0</v>
      </c>
      <c r="AF9">
        <v>0</v>
      </c>
      <c r="AG9">
        <v>4</v>
      </c>
      <c r="AH9">
        <v>1</v>
      </c>
      <c r="AI9">
        <v>0</v>
      </c>
      <c r="AJ9">
        <v>0</v>
      </c>
      <c r="AK9" s="16">
        <v>46030</v>
      </c>
      <c r="AL9" s="7">
        <v>22</v>
      </c>
      <c r="AM9" s="7" t="str">
        <f t="shared" si="0"/>
        <v>2026</v>
      </c>
      <c r="AN9" s="7" t="str">
        <f t="shared" si="1"/>
        <v>January</v>
      </c>
      <c r="AO9" s="7">
        <v>4</v>
      </c>
      <c r="AP9" s="10">
        <v>22409</v>
      </c>
      <c r="AQ9" s="7">
        <v>1</v>
      </c>
      <c r="AR9" s="7">
        <v>0</v>
      </c>
      <c r="AS9" t="s">
        <v>49</v>
      </c>
    </row>
    <row r="10" spans="1:45" x14ac:dyDescent="0.35">
      <c r="A10" t="s">
        <v>65</v>
      </c>
      <c r="B10">
        <v>19</v>
      </c>
      <c r="C10" t="s">
        <v>39</v>
      </c>
      <c r="D10" t="s">
        <v>40</v>
      </c>
      <c r="E10" t="s">
        <v>41</v>
      </c>
      <c r="F10">
        <v>528</v>
      </c>
      <c r="G10" t="s">
        <v>1547</v>
      </c>
      <c r="H10">
        <v>22</v>
      </c>
      <c r="I10">
        <v>1</v>
      </c>
      <c r="J10" t="s">
        <v>57</v>
      </c>
      <c r="K10">
        <v>1</v>
      </c>
      <c r="L10">
        <v>167</v>
      </c>
      <c r="M10">
        <v>4</v>
      </c>
      <c r="N10" t="s">
        <v>44</v>
      </c>
      <c r="O10">
        <v>50</v>
      </c>
      <c r="P10">
        <v>3</v>
      </c>
      <c r="Q10">
        <v>1</v>
      </c>
      <c r="R10" t="s">
        <v>54</v>
      </c>
      <c r="S10">
        <v>3</v>
      </c>
      <c r="T10" t="s">
        <v>46</v>
      </c>
      <c r="U10">
        <v>1675</v>
      </c>
      <c r="V10" t="s">
        <v>47</v>
      </c>
      <c r="W10">
        <v>26820</v>
      </c>
      <c r="X10">
        <v>1</v>
      </c>
      <c r="Y10" t="s">
        <v>48</v>
      </c>
      <c r="Z10" t="s">
        <v>40</v>
      </c>
      <c r="AA10">
        <v>19</v>
      </c>
      <c r="AB10">
        <v>1</v>
      </c>
      <c r="AC10">
        <v>4</v>
      </c>
      <c r="AD10">
        <v>80</v>
      </c>
      <c r="AE10">
        <v>0</v>
      </c>
      <c r="AF10">
        <v>0</v>
      </c>
      <c r="AG10">
        <v>2</v>
      </c>
      <c r="AH10">
        <v>2</v>
      </c>
      <c r="AI10">
        <v>0</v>
      </c>
      <c r="AJ10">
        <v>0</v>
      </c>
      <c r="AK10" s="16">
        <v>46031</v>
      </c>
      <c r="AL10" s="7">
        <v>19</v>
      </c>
      <c r="AM10" s="7" t="str">
        <f t="shared" si="0"/>
        <v>2026</v>
      </c>
      <c r="AN10" s="7" t="str">
        <f t="shared" si="1"/>
        <v>January</v>
      </c>
      <c r="AO10" s="7">
        <v>0</v>
      </c>
      <c r="AP10" s="10">
        <v>3467</v>
      </c>
      <c r="AQ10" s="7">
        <v>0</v>
      </c>
      <c r="AR10" s="7">
        <v>0</v>
      </c>
      <c r="AS10" t="s">
        <v>49</v>
      </c>
    </row>
    <row r="11" spans="1:45" x14ac:dyDescent="0.35">
      <c r="A11" t="s">
        <v>66</v>
      </c>
      <c r="B11">
        <v>19</v>
      </c>
      <c r="C11" t="s">
        <v>39</v>
      </c>
      <c r="D11" t="s">
        <v>49</v>
      </c>
      <c r="E11" t="s">
        <v>41</v>
      </c>
      <c r="F11">
        <v>1181</v>
      </c>
      <c r="G11" t="s">
        <v>1547</v>
      </c>
      <c r="H11">
        <v>3</v>
      </c>
      <c r="I11">
        <v>1</v>
      </c>
      <c r="J11" t="s">
        <v>52</v>
      </c>
      <c r="K11">
        <v>1</v>
      </c>
      <c r="L11">
        <v>201</v>
      </c>
      <c r="M11">
        <v>2</v>
      </c>
      <c r="N11" t="s">
        <v>53</v>
      </c>
      <c r="O11">
        <v>79</v>
      </c>
      <c r="P11">
        <v>3</v>
      </c>
      <c r="Q11">
        <v>1</v>
      </c>
      <c r="R11" t="s">
        <v>45</v>
      </c>
      <c r="S11">
        <v>2</v>
      </c>
      <c r="T11" t="s">
        <v>46</v>
      </c>
      <c r="U11">
        <v>1483</v>
      </c>
      <c r="V11" t="s">
        <v>47</v>
      </c>
      <c r="W11">
        <v>16102</v>
      </c>
      <c r="X11">
        <v>1</v>
      </c>
      <c r="Y11" t="s">
        <v>48</v>
      </c>
      <c r="Z11" t="s">
        <v>49</v>
      </c>
      <c r="AA11">
        <v>14</v>
      </c>
      <c r="AB11">
        <v>3</v>
      </c>
      <c r="AC11">
        <v>4</v>
      </c>
      <c r="AD11">
        <v>80</v>
      </c>
      <c r="AE11">
        <v>0</v>
      </c>
      <c r="AF11">
        <v>1</v>
      </c>
      <c r="AG11">
        <v>3</v>
      </c>
      <c r="AH11">
        <v>3</v>
      </c>
      <c r="AI11">
        <v>0</v>
      </c>
      <c r="AJ11">
        <v>0</v>
      </c>
      <c r="AK11" s="16">
        <v>46032</v>
      </c>
      <c r="AL11" s="7">
        <v>24</v>
      </c>
      <c r="AM11" s="7" t="str">
        <f t="shared" si="0"/>
        <v>2026</v>
      </c>
      <c r="AN11" s="7" t="str">
        <f t="shared" si="1"/>
        <v>January</v>
      </c>
      <c r="AO11" s="7">
        <v>0</v>
      </c>
      <c r="AP11" s="10">
        <v>5553</v>
      </c>
      <c r="AQ11" s="7">
        <v>0</v>
      </c>
      <c r="AR11" s="7">
        <v>0</v>
      </c>
      <c r="AS11" t="s">
        <v>49</v>
      </c>
    </row>
    <row r="12" spans="1:45" x14ac:dyDescent="0.35">
      <c r="A12" t="s">
        <v>67</v>
      </c>
      <c r="B12">
        <v>19</v>
      </c>
      <c r="C12" t="s">
        <v>39</v>
      </c>
      <c r="D12" t="s">
        <v>40</v>
      </c>
      <c r="E12" t="s">
        <v>56</v>
      </c>
      <c r="F12">
        <v>602</v>
      </c>
      <c r="G12" t="s">
        <v>1547</v>
      </c>
      <c r="H12">
        <v>1</v>
      </c>
      <c r="I12">
        <v>1</v>
      </c>
      <c r="J12" t="s">
        <v>68</v>
      </c>
      <c r="K12">
        <v>1</v>
      </c>
      <c r="L12">
        <v>235</v>
      </c>
      <c r="M12">
        <v>3</v>
      </c>
      <c r="N12" t="s">
        <v>53</v>
      </c>
      <c r="O12">
        <v>100</v>
      </c>
      <c r="P12">
        <v>1</v>
      </c>
      <c r="Q12">
        <v>1</v>
      </c>
      <c r="R12" t="s">
        <v>54</v>
      </c>
      <c r="S12">
        <v>1</v>
      </c>
      <c r="T12" t="s">
        <v>46</v>
      </c>
      <c r="U12">
        <v>2325</v>
      </c>
      <c r="V12" t="s">
        <v>47</v>
      </c>
      <c r="W12">
        <v>20989</v>
      </c>
      <c r="X12">
        <v>0</v>
      </c>
      <c r="Y12" t="s">
        <v>48</v>
      </c>
      <c r="Z12" t="s">
        <v>49</v>
      </c>
      <c r="AA12">
        <v>21</v>
      </c>
      <c r="AB12">
        <v>4</v>
      </c>
      <c r="AC12">
        <v>1</v>
      </c>
      <c r="AD12">
        <v>80</v>
      </c>
      <c r="AE12">
        <v>0</v>
      </c>
      <c r="AF12">
        <v>1</v>
      </c>
      <c r="AG12">
        <v>5</v>
      </c>
      <c r="AH12">
        <v>4</v>
      </c>
      <c r="AI12">
        <v>0</v>
      </c>
      <c r="AJ12">
        <v>0</v>
      </c>
      <c r="AK12" s="16">
        <v>46033</v>
      </c>
      <c r="AL12" s="7">
        <v>47</v>
      </c>
      <c r="AM12" s="7" t="str">
        <f t="shared" si="0"/>
        <v>2026</v>
      </c>
      <c r="AN12" s="7" t="str">
        <f t="shared" si="1"/>
        <v>January</v>
      </c>
      <c r="AO12" s="7">
        <v>7</v>
      </c>
      <c r="AP12" s="10">
        <v>20458</v>
      </c>
      <c r="AQ12" s="7">
        <v>1</v>
      </c>
      <c r="AR12" s="7">
        <v>1</v>
      </c>
      <c r="AS12" t="s">
        <v>49</v>
      </c>
    </row>
    <row r="13" spans="1:45" x14ac:dyDescent="0.35">
      <c r="A13" t="s">
        <v>69</v>
      </c>
      <c r="B13">
        <v>19</v>
      </c>
      <c r="C13" t="s">
        <v>39</v>
      </c>
      <c r="D13" t="s">
        <v>40</v>
      </c>
      <c r="E13" t="s">
        <v>41</v>
      </c>
      <c r="F13">
        <v>303</v>
      </c>
      <c r="G13" t="s">
        <v>1547</v>
      </c>
      <c r="H13">
        <v>2</v>
      </c>
      <c r="I13">
        <v>3</v>
      </c>
      <c r="J13" t="s">
        <v>43</v>
      </c>
      <c r="K13">
        <v>1</v>
      </c>
      <c r="L13">
        <v>243</v>
      </c>
      <c r="M13">
        <v>2</v>
      </c>
      <c r="N13" t="s">
        <v>44</v>
      </c>
      <c r="O13">
        <v>47</v>
      </c>
      <c r="P13">
        <v>2</v>
      </c>
      <c r="Q13">
        <v>1</v>
      </c>
      <c r="R13" t="s">
        <v>45</v>
      </c>
      <c r="S13">
        <v>4</v>
      </c>
      <c r="T13" t="s">
        <v>46</v>
      </c>
      <c r="U13">
        <v>1102</v>
      </c>
      <c r="V13" t="s">
        <v>47</v>
      </c>
      <c r="W13">
        <v>9241</v>
      </c>
      <c r="X13">
        <v>1</v>
      </c>
      <c r="Y13" t="s">
        <v>48</v>
      </c>
      <c r="Z13" t="s">
        <v>49</v>
      </c>
      <c r="AA13">
        <v>22</v>
      </c>
      <c r="AB13">
        <v>4</v>
      </c>
      <c r="AC13">
        <v>3</v>
      </c>
      <c r="AD13">
        <v>80</v>
      </c>
      <c r="AE13">
        <v>0</v>
      </c>
      <c r="AF13">
        <v>1</v>
      </c>
      <c r="AG13">
        <v>3</v>
      </c>
      <c r="AH13">
        <v>2</v>
      </c>
      <c r="AI13">
        <v>1</v>
      </c>
      <c r="AJ13">
        <v>0</v>
      </c>
      <c r="AK13" s="16">
        <v>46034</v>
      </c>
      <c r="AL13" s="7">
        <v>47</v>
      </c>
      <c r="AM13" s="7" t="str">
        <f t="shared" si="0"/>
        <v>2026</v>
      </c>
      <c r="AN13" s="7" t="str">
        <f t="shared" si="1"/>
        <v>January</v>
      </c>
      <c r="AO13" s="7">
        <v>9</v>
      </c>
      <c r="AP13" s="10">
        <v>18663</v>
      </c>
      <c r="AQ13" s="7">
        <v>6</v>
      </c>
      <c r="AR13" s="7">
        <v>5</v>
      </c>
      <c r="AS13" t="s">
        <v>49</v>
      </c>
    </row>
    <row r="14" spans="1:45" x14ac:dyDescent="0.35">
      <c r="A14" t="s">
        <v>70</v>
      </c>
      <c r="B14">
        <v>19</v>
      </c>
      <c r="C14" t="s">
        <v>39</v>
      </c>
      <c r="D14" t="s">
        <v>40</v>
      </c>
      <c r="E14" t="s">
        <v>41</v>
      </c>
      <c r="F14">
        <v>489</v>
      </c>
      <c r="G14" t="s">
        <v>1547</v>
      </c>
      <c r="H14">
        <v>2</v>
      </c>
      <c r="I14">
        <v>2</v>
      </c>
      <c r="J14" t="s">
        <v>68</v>
      </c>
      <c r="K14">
        <v>1</v>
      </c>
      <c r="L14">
        <v>566</v>
      </c>
      <c r="M14">
        <v>1</v>
      </c>
      <c r="N14" t="s">
        <v>44</v>
      </c>
      <c r="O14">
        <v>52</v>
      </c>
      <c r="P14">
        <v>2</v>
      </c>
      <c r="Q14">
        <v>1</v>
      </c>
      <c r="R14" t="s">
        <v>71</v>
      </c>
      <c r="S14">
        <v>4</v>
      </c>
      <c r="T14" t="s">
        <v>46</v>
      </c>
      <c r="U14">
        <v>2564</v>
      </c>
      <c r="V14" t="s">
        <v>47</v>
      </c>
      <c r="W14">
        <v>18437</v>
      </c>
      <c r="X14">
        <v>1</v>
      </c>
      <c r="Y14" t="s">
        <v>48</v>
      </c>
      <c r="Z14" t="s">
        <v>49</v>
      </c>
      <c r="AA14">
        <v>12</v>
      </c>
      <c r="AB14">
        <v>3</v>
      </c>
      <c r="AC14">
        <v>3</v>
      </c>
      <c r="AD14">
        <v>80</v>
      </c>
      <c r="AE14">
        <v>0</v>
      </c>
      <c r="AF14">
        <v>1</v>
      </c>
      <c r="AG14">
        <v>3</v>
      </c>
      <c r="AH14">
        <v>4</v>
      </c>
      <c r="AI14">
        <v>0</v>
      </c>
      <c r="AJ14">
        <v>0</v>
      </c>
      <c r="AK14" s="16">
        <v>46035</v>
      </c>
      <c r="AL14" s="7">
        <v>56</v>
      </c>
      <c r="AM14" s="7" t="str">
        <f t="shared" si="0"/>
        <v>2026</v>
      </c>
      <c r="AN14" s="7" t="str">
        <f t="shared" si="1"/>
        <v>January</v>
      </c>
      <c r="AO14" s="7">
        <v>4</v>
      </c>
      <c r="AP14" s="10">
        <v>4970</v>
      </c>
      <c r="AQ14" s="7">
        <v>1</v>
      </c>
      <c r="AR14" s="7">
        <v>1</v>
      </c>
      <c r="AS14" t="s">
        <v>49</v>
      </c>
    </row>
    <row r="15" spans="1:45" x14ac:dyDescent="0.35">
      <c r="A15" t="s">
        <v>72</v>
      </c>
      <c r="B15">
        <v>19</v>
      </c>
      <c r="C15" t="s">
        <v>39</v>
      </c>
      <c r="D15" t="s">
        <v>40</v>
      </c>
      <c r="E15" t="s">
        <v>41</v>
      </c>
      <c r="F15">
        <v>419</v>
      </c>
      <c r="G15" t="s">
        <v>1547</v>
      </c>
      <c r="H15">
        <v>21</v>
      </c>
      <c r="I15">
        <v>3</v>
      </c>
      <c r="J15" t="s">
        <v>73</v>
      </c>
      <c r="K15">
        <v>1</v>
      </c>
      <c r="L15">
        <v>959</v>
      </c>
      <c r="M15">
        <v>4</v>
      </c>
      <c r="N15" t="s">
        <v>44</v>
      </c>
      <c r="O15">
        <v>37</v>
      </c>
      <c r="P15">
        <v>2</v>
      </c>
      <c r="Q15">
        <v>1</v>
      </c>
      <c r="R15" t="s">
        <v>54</v>
      </c>
      <c r="S15">
        <v>2</v>
      </c>
      <c r="T15" t="s">
        <v>46</v>
      </c>
      <c r="U15">
        <v>2121</v>
      </c>
      <c r="V15" t="s">
        <v>47</v>
      </c>
      <c r="W15">
        <v>9947</v>
      </c>
      <c r="X15">
        <v>1</v>
      </c>
      <c r="Y15" t="s">
        <v>48</v>
      </c>
      <c r="Z15" t="s">
        <v>40</v>
      </c>
      <c r="AA15">
        <v>13</v>
      </c>
      <c r="AB15">
        <v>3</v>
      </c>
      <c r="AC15">
        <v>2</v>
      </c>
      <c r="AD15">
        <v>80</v>
      </c>
      <c r="AE15">
        <v>0</v>
      </c>
      <c r="AF15">
        <v>1</v>
      </c>
      <c r="AG15">
        <v>3</v>
      </c>
      <c r="AH15">
        <v>4</v>
      </c>
      <c r="AI15">
        <v>0</v>
      </c>
      <c r="AJ15">
        <v>0</v>
      </c>
      <c r="AK15" s="16">
        <v>46036</v>
      </c>
      <c r="AL15" s="7">
        <v>22</v>
      </c>
      <c r="AM15" s="7" t="str">
        <f t="shared" si="0"/>
        <v>2026</v>
      </c>
      <c r="AN15" s="7" t="str">
        <f t="shared" si="1"/>
        <v>January</v>
      </c>
      <c r="AO15" s="7">
        <v>0</v>
      </c>
      <c r="AP15" s="10">
        <v>7454</v>
      </c>
      <c r="AQ15" s="7">
        <v>0</v>
      </c>
      <c r="AR15" s="7">
        <v>0</v>
      </c>
      <c r="AS15" t="s">
        <v>49</v>
      </c>
    </row>
    <row r="16" spans="1:45" x14ac:dyDescent="0.35">
      <c r="A16" t="s">
        <v>74</v>
      </c>
      <c r="B16">
        <v>19</v>
      </c>
      <c r="C16" t="s">
        <v>39</v>
      </c>
      <c r="D16" t="s">
        <v>49</v>
      </c>
      <c r="E16" t="s">
        <v>41</v>
      </c>
      <c r="F16">
        <v>645</v>
      </c>
      <c r="G16" t="s">
        <v>1547</v>
      </c>
      <c r="H16">
        <v>9</v>
      </c>
      <c r="I16">
        <v>2</v>
      </c>
      <c r="J16" t="s">
        <v>43</v>
      </c>
      <c r="K16">
        <v>1</v>
      </c>
      <c r="L16">
        <v>1193</v>
      </c>
      <c r="M16">
        <v>3</v>
      </c>
      <c r="N16" t="s">
        <v>44</v>
      </c>
      <c r="O16">
        <v>54</v>
      </c>
      <c r="P16">
        <v>3</v>
      </c>
      <c r="Q16">
        <v>1</v>
      </c>
      <c r="R16" t="s">
        <v>60</v>
      </c>
      <c r="S16">
        <v>1</v>
      </c>
      <c r="T16" t="s">
        <v>46</v>
      </c>
      <c r="U16">
        <v>2552</v>
      </c>
      <c r="V16" t="s">
        <v>47</v>
      </c>
      <c r="W16">
        <v>7172</v>
      </c>
      <c r="X16">
        <v>1</v>
      </c>
      <c r="Y16" t="s">
        <v>48</v>
      </c>
      <c r="Z16" t="s">
        <v>49</v>
      </c>
      <c r="AA16">
        <v>25</v>
      </c>
      <c r="AB16">
        <v>4</v>
      </c>
      <c r="AC16">
        <v>3</v>
      </c>
      <c r="AD16">
        <v>80</v>
      </c>
      <c r="AE16">
        <v>0</v>
      </c>
      <c r="AF16">
        <v>1</v>
      </c>
      <c r="AG16">
        <v>4</v>
      </c>
      <c r="AH16">
        <v>3</v>
      </c>
      <c r="AI16">
        <v>0</v>
      </c>
      <c r="AJ16">
        <v>0</v>
      </c>
      <c r="AK16" s="16">
        <v>46037</v>
      </c>
      <c r="AL16" s="7">
        <v>25</v>
      </c>
      <c r="AM16" s="7" t="str">
        <f t="shared" si="0"/>
        <v>2026</v>
      </c>
      <c r="AN16" s="7" t="str">
        <f t="shared" si="1"/>
        <v>January</v>
      </c>
      <c r="AO16" s="7">
        <v>1</v>
      </c>
      <c r="AP16" s="10">
        <v>11318</v>
      </c>
      <c r="AQ16" s="7">
        <v>0</v>
      </c>
      <c r="AR16" s="7">
        <v>0</v>
      </c>
      <c r="AS16" t="s">
        <v>49</v>
      </c>
    </row>
    <row r="17" spans="1:45" x14ac:dyDescent="0.35">
      <c r="A17" t="s">
        <v>75</v>
      </c>
      <c r="B17">
        <v>19</v>
      </c>
      <c r="C17" t="s">
        <v>39</v>
      </c>
      <c r="D17" t="s">
        <v>40</v>
      </c>
      <c r="E17" t="s">
        <v>59</v>
      </c>
      <c r="F17">
        <v>504</v>
      </c>
      <c r="G17" t="s">
        <v>1547</v>
      </c>
      <c r="H17">
        <v>10</v>
      </c>
      <c r="I17">
        <v>3</v>
      </c>
      <c r="J17" t="s">
        <v>52</v>
      </c>
      <c r="K17">
        <v>1</v>
      </c>
      <c r="L17">
        <v>1248</v>
      </c>
      <c r="M17">
        <v>1</v>
      </c>
      <c r="N17" t="s">
        <v>53</v>
      </c>
      <c r="O17">
        <v>96</v>
      </c>
      <c r="P17">
        <v>2</v>
      </c>
      <c r="Q17">
        <v>1</v>
      </c>
      <c r="R17" t="s">
        <v>60</v>
      </c>
      <c r="S17">
        <v>2</v>
      </c>
      <c r="T17" t="s">
        <v>46</v>
      </c>
      <c r="U17">
        <v>1859</v>
      </c>
      <c r="V17" t="s">
        <v>47</v>
      </c>
      <c r="W17">
        <v>6148</v>
      </c>
      <c r="X17">
        <v>1</v>
      </c>
      <c r="Y17" t="s">
        <v>48</v>
      </c>
      <c r="Z17" t="s">
        <v>40</v>
      </c>
      <c r="AA17">
        <v>25</v>
      </c>
      <c r="AB17">
        <v>4</v>
      </c>
      <c r="AC17">
        <v>2</v>
      </c>
      <c r="AD17">
        <v>80</v>
      </c>
      <c r="AE17">
        <v>0</v>
      </c>
      <c r="AF17">
        <v>1</v>
      </c>
      <c r="AG17">
        <v>2</v>
      </c>
      <c r="AH17">
        <v>4</v>
      </c>
      <c r="AI17">
        <v>0</v>
      </c>
      <c r="AJ17">
        <v>0</v>
      </c>
      <c r="AK17" s="16">
        <v>46038</v>
      </c>
      <c r="AL17" s="7">
        <v>26</v>
      </c>
      <c r="AM17" s="7" t="str">
        <f t="shared" si="0"/>
        <v>2026</v>
      </c>
      <c r="AN17" s="7" t="str">
        <f t="shared" si="1"/>
        <v>January</v>
      </c>
      <c r="AO17" s="7">
        <v>4</v>
      </c>
      <c r="AP17" s="10">
        <v>7542</v>
      </c>
      <c r="AQ17" s="7">
        <v>1</v>
      </c>
      <c r="AR17" s="7">
        <v>1</v>
      </c>
      <c r="AS17" t="s">
        <v>49</v>
      </c>
    </row>
    <row r="18" spans="1:45" x14ac:dyDescent="0.35">
      <c r="A18" t="s">
        <v>76</v>
      </c>
      <c r="B18">
        <v>19</v>
      </c>
      <c r="C18" t="s">
        <v>39</v>
      </c>
      <c r="D18" t="s">
        <v>40</v>
      </c>
      <c r="E18" t="s">
        <v>41</v>
      </c>
      <c r="F18">
        <v>265</v>
      </c>
      <c r="G18" t="s">
        <v>1547</v>
      </c>
      <c r="H18">
        <v>25</v>
      </c>
      <c r="I18">
        <v>3</v>
      </c>
      <c r="J18" t="s">
        <v>43</v>
      </c>
      <c r="K18">
        <v>1</v>
      </c>
      <c r="L18">
        <v>1269</v>
      </c>
      <c r="M18">
        <v>2</v>
      </c>
      <c r="N18" t="s">
        <v>53</v>
      </c>
      <c r="O18">
        <v>57</v>
      </c>
      <c r="P18">
        <v>4</v>
      </c>
      <c r="Q18">
        <v>1</v>
      </c>
      <c r="R18" t="s">
        <v>60</v>
      </c>
      <c r="S18">
        <v>4</v>
      </c>
      <c r="T18" t="s">
        <v>46</v>
      </c>
      <c r="U18">
        <v>2994</v>
      </c>
      <c r="V18" t="s">
        <v>47</v>
      </c>
      <c r="W18">
        <v>21221</v>
      </c>
      <c r="X18">
        <v>1</v>
      </c>
      <c r="Y18" t="s">
        <v>48</v>
      </c>
      <c r="Z18" t="s">
        <v>40</v>
      </c>
      <c r="AA18">
        <v>12</v>
      </c>
      <c r="AB18">
        <v>3</v>
      </c>
      <c r="AC18">
        <v>4</v>
      </c>
      <c r="AD18">
        <v>80</v>
      </c>
      <c r="AE18">
        <v>0</v>
      </c>
      <c r="AF18">
        <v>1</v>
      </c>
      <c r="AG18">
        <v>2</v>
      </c>
      <c r="AH18">
        <v>3</v>
      </c>
      <c r="AI18">
        <v>0</v>
      </c>
      <c r="AJ18">
        <v>1</v>
      </c>
      <c r="AK18" s="16">
        <v>46039</v>
      </c>
      <c r="AL18" s="7">
        <v>53</v>
      </c>
      <c r="AM18" s="7" t="str">
        <f t="shared" si="0"/>
        <v>2026</v>
      </c>
      <c r="AN18" s="7" t="str">
        <f t="shared" si="1"/>
        <v>January</v>
      </c>
      <c r="AO18" s="7">
        <v>26</v>
      </c>
      <c r="AP18" s="10">
        <v>11211</v>
      </c>
      <c r="AQ18" s="7">
        <v>19</v>
      </c>
      <c r="AR18" s="7">
        <v>4</v>
      </c>
      <c r="AS18" t="s">
        <v>49</v>
      </c>
    </row>
    <row r="19" spans="1:45" x14ac:dyDescent="0.35">
      <c r="A19" t="s">
        <v>77</v>
      </c>
      <c r="B19">
        <v>20</v>
      </c>
      <c r="C19" t="s">
        <v>39</v>
      </c>
      <c r="D19" t="s">
        <v>40</v>
      </c>
      <c r="E19" t="s">
        <v>56</v>
      </c>
      <c r="F19">
        <v>871</v>
      </c>
      <c r="G19" t="s">
        <v>1547</v>
      </c>
      <c r="H19">
        <v>6</v>
      </c>
      <c r="I19">
        <v>3</v>
      </c>
      <c r="J19" t="s">
        <v>43</v>
      </c>
      <c r="K19">
        <v>1</v>
      </c>
      <c r="L19">
        <v>137</v>
      </c>
      <c r="M19">
        <v>4</v>
      </c>
      <c r="N19" t="s">
        <v>53</v>
      </c>
      <c r="O19">
        <v>66</v>
      </c>
      <c r="P19">
        <v>2</v>
      </c>
      <c r="Q19">
        <v>1</v>
      </c>
      <c r="R19" t="s">
        <v>45</v>
      </c>
      <c r="S19">
        <v>4</v>
      </c>
      <c r="T19" t="s">
        <v>46</v>
      </c>
      <c r="U19">
        <v>2926</v>
      </c>
      <c r="V19" t="s">
        <v>47</v>
      </c>
      <c r="W19">
        <v>19783</v>
      </c>
      <c r="X19">
        <v>1</v>
      </c>
      <c r="Y19" t="s">
        <v>48</v>
      </c>
      <c r="Z19" t="s">
        <v>40</v>
      </c>
      <c r="AA19">
        <v>18</v>
      </c>
      <c r="AB19">
        <v>3</v>
      </c>
      <c r="AC19">
        <v>2</v>
      </c>
      <c r="AD19">
        <v>80</v>
      </c>
      <c r="AE19">
        <v>0</v>
      </c>
      <c r="AF19">
        <v>1</v>
      </c>
      <c r="AG19">
        <v>5</v>
      </c>
      <c r="AH19">
        <v>3</v>
      </c>
      <c r="AI19">
        <v>1</v>
      </c>
      <c r="AJ19">
        <v>0</v>
      </c>
      <c r="AK19" s="16">
        <v>46040</v>
      </c>
      <c r="AL19" s="7">
        <v>32</v>
      </c>
      <c r="AM19" s="7" t="str">
        <f t="shared" si="0"/>
        <v>2026</v>
      </c>
      <c r="AN19" s="7" t="str">
        <f t="shared" si="1"/>
        <v>January</v>
      </c>
      <c r="AO19" s="7">
        <v>3</v>
      </c>
      <c r="AP19" s="10">
        <v>4659</v>
      </c>
      <c r="AQ19" s="7">
        <v>0</v>
      </c>
      <c r="AR19" s="7">
        <v>0</v>
      </c>
      <c r="AS19" t="s">
        <v>49</v>
      </c>
    </row>
    <row r="20" spans="1:45" x14ac:dyDescent="0.35">
      <c r="A20" t="s">
        <v>78</v>
      </c>
      <c r="B20">
        <v>20</v>
      </c>
      <c r="C20" t="s">
        <v>39</v>
      </c>
      <c r="D20" t="s">
        <v>49</v>
      </c>
      <c r="E20" t="s">
        <v>41</v>
      </c>
      <c r="F20">
        <v>959</v>
      </c>
      <c r="G20" t="s">
        <v>1547</v>
      </c>
      <c r="H20">
        <v>1</v>
      </c>
      <c r="I20">
        <v>3</v>
      </c>
      <c r="J20" t="s">
        <v>43</v>
      </c>
      <c r="K20">
        <v>1</v>
      </c>
      <c r="L20">
        <v>657</v>
      </c>
      <c r="M20">
        <v>4</v>
      </c>
      <c r="N20" t="s">
        <v>53</v>
      </c>
      <c r="O20">
        <v>83</v>
      </c>
      <c r="P20">
        <v>2</v>
      </c>
      <c r="Q20">
        <v>1</v>
      </c>
      <c r="R20" t="s">
        <v>60</v>
      </c>
      <c r="S20">
        <v>2</v>
      </c>
      <c r="T20" t="s">
        <v>46</v>
      </c>
      <c r="U20">
        <v>2836</v>
      </c>
      <c r="V20" t="s">
        <v>47</v>
      </c>
      <c r="W20">
        <v>11757</v>
      </c>
      <c r="X20">
        <v>1</v>
      </c>
      <c r="Y20" t="s">
        <v>48</v>
      </c>
      <c r="Z20" t="s">
        <v>49</v>
      </c>
      <c r="AA20">
        <v>13</v>
      </c>
      <c r="AB20">
        <v>3</v>
      </c>
      <c r="AC20">
        <v>4</v>
      </c>
      <c r="AD20">
        <v>80</v>
      </c>
      <c r="AE20">
        <v>0</v>
      </c>
      <c r="AF20">
        <v>1</v>
      </c>
      <c r="AG20">
        <v>0</v>
      </c>
      <c r="AH20">
        <v>4</v>
      </c>
      <c r="AI20">
        <v>0</v>
      </c>
      <c r="AJ20">
        <v>0</v>
      </c>
      <c r="AK20" s="16">
        <v>46041</v>
      </c>
      <c r="AL20" s="7">
        <v>38</v>
      </c>
      <c r="AM20" s="7" t="str">
        <f t="shared" si="0"/>
        <v>2026</v>
      </c>
      <c r="AN20" s="7" t="str">
        <f t="shared" si="1"/>
        <v>January</v>
      </c>
      <c r="AO20" s="7">
        <v>13</v>
      </c>
      <c r="AP20" s="10">
        <v>10268</v>
      </c>
      <c r="AQ20" s="7">
        <v>9</v>
      </c>
      <c r="AR20" s="7">
        <v>8</v>
      </c>
      <c r="AS20" t="s">
        <v>49</v>
      </c>
    </row>
    <row r="21" spans="1:45" x14ac:dyDescent="0.35">
      <c r="A21" t="s">
        <v>79</v>
      </c>
      <c r="B21">
        <v>20</v>
      </c>
      <c r="C21" t="s">
        <v>39</v>
      </c>
      <c r="D21" t="s">
        <v>40</v>
      </c>
      <c r="E21" t="s">
        <v>41</v>
      </c>
      <c r="F21">
        <v>1362</v>
      </c>
      <c r="G21" t="s">
        <v>1547</v>
      </c>
      <c r="H21">
        <v>10</v>
      </c>
      <c r="I21">
        <v>1</v>
      </c>
      <c r="J21" t="s">
        <v>52</v>
      </c>
      <c r="K21">
        <v>1</v>
      </c>
      <c r="L21">
        <v>701</v>
      </c>
      <c r="M21">
        <v>4</v>
      </c>
      <c r="N21" t="s">
        <v>44</v>
      </c>
      <c r="O21">
        <v>32</v>
      </c>
      <c r="P21">
        <v>3</v>
      </c>
      <c r="Q21">
        <v>1</v>
      </c>
      <c r="R21" t="s">
        <v>60</v>
      </c>
      <c r="S21">
        <v>3</v>
      </c>
      <c r="T21" t="s">
        <v>46</v>
      </c>
      <c r="U21">
        <v>1009</v>
      </c>
      <c r="V21" t="s">
        <v>47</v>
      </c>
      <c r="W21">
        <v>26999</v>
      </c>
      <c r="X21">
        <v>1</v>
      </c>
      <c r="Y21" t="s">
        <v>48</v>
      </c>
      <c r="Z21" t="s">
        <v>40</v>
      </c>
      <c r="AA21">
        <v>11</v>
      </c>
      <c r="AB21">
        <v>3</v>
      </c>
      <c r="AC21">
        <v>4</v>
      </c>
      <c r="AD21">
        <v>80</v>
      </c>
      <c r="AE21">
        <v>0</v>
      </c>
      <c r="AF21">
        <v>1</v>
      </c>
      <c r="AG21">
        <v>5</v>
      </c>
      <c r="AH21">
        <v>3</v>
      </c>
      <c r="AI21">
        <v>1</v>
      </c>
      <c r="AJ21">
        <v>1</v>
      </c>
      <c r="AK21" s="16">
        <v>46042</v>
      </c>
      <c r="AL21" s="7">
        <v>44</v>
      </c>
      <c r="AM21" s="7" t="str">
        <f t="shared" si="0"/>
        <v>2026</v>
      </c>
      <c r="AN21" s="7" t="str">
        <f t="shared" si="1"/>
        <v>January</v>
      </c>
      <c r="AO21" s="7">
        <v>10</v>
      </c>
      <c r="AP21" s="10">
        <v>16557</v>
      </c>
      <c r="AQ21" s="7">
        <v>6</v>
      </c>
      <c r="AR21" s="7">
        <v>5</v>
      </c>
      <c r="AS21" t="s">
        <v>49</v>
      </c>
    </row>
    <row r="22" spans="1:45" x14ac:dyDescent="0.35">
      <c r="A22" t="s">
        <v>80</v>
      </c>
      <c r="B22">
        <v>20</v>
      </c>
      <c r="C22" t="s">
        <v>39</v>
      </c>
      <c r="D22" t="s">
        <v>40</v>
      </c>
      <c r="E22" t="s">
        <v>41</v>
      </c>
      <c r="F22">
        <v>500</v>
      </c>
      <c r="G22" t="s">
        <v>1547</v>
      </c>
      <c r="H22">
        <v>2</v>
      </c>
      <c r="I22">
        <v>3</v>
      </c>
      <c r="J22" t="s">
        <v>52</v>
      </c>
      <c r="K22">
        <v>1</v>
      </c>
      <c r="L22">
        <v>922</v>
      </c>
      <c r="M22">
        <v>3</v>
      </c>
      <c r="N22" t="s">
        <v>53</v>
      </c>
      <c r="O22">
        <v>49</v>
      </c>
      <c r="P22">
        <v>2</v>
      </c>
      <c r="Q22">
        <v>1</v>
      </c>
      <c r="R22" t="s">
        <v>54</v>
      </c>
      <c r="S22">
        <v>3</v>
      </c>
      <c r="T22" t="s">
        <v>46</v>
      </c>
      <c r="U22">
        <v>2044</v>
      </c>
      <c r="V22" t="s">
        <v>47</v>
      </c>
      <c r="W22">
        <v>22052</v>
      </c>
      <c r="X22">
        <v>1</v>
      </c>
      <c r="Y22" t="s">
        <v>48</v>
      </c>
      <c r="Z22" t="s">
        <v>49</v>
      </c>
      <c r="AA22">
        <v>13</v>
      </c>
      <c r="AB22">
        <v>3</v>
      </c>
      <c r="AC22">
        <v>4</v>
      </c>
      <c r="AD22">
        <v>80</v>
      </c>
      <c r="AE22">
        <v>0</v>
      </c>
      <c r="AF22">
        <v>2</v>
      </c>
      <c r="AG22">
        <v>3</v>
      </c>
      <c r="AH22">
        <v>2</v>
      </c>
      <c r="AI22">
        <v>0</v>
      </c>
      <c r="AJ22">
        <v>2</v>
      </c>
      <c r="AK22" s="16">
        <v>46043</v>
      </c>
      <c r="AL22" s="7">
        <v>31</v>
      </c>
      <c r="AM22" s="7" t="str">
        <f t="shared" si="0"/>
        <v>2026</v>
      </c>
      <c r="AN22" s="7" t="str">
        <f t="shared" si="1"/>
        <v>January</v>
      </c>
      <c r="AO22" s="7">
        <v>8</v>
      </c>
      <c r="AP22" s="10">
        <v>13573</v>
      </c>
      <c r="AQ22" s="7">
        <v>7</v>
      </c>
      <c r="AR22" s="7">
        <v>2</v>
      </c>
      <c r="AS22" t="s">
        <v>49</v>
      </c>
    </row>
    <row r="23" spans="1:45" x14ac:dyDescent="0.35">
      <c r="A23" t="s">
        <v>81</v>
      </c>
      <c r="B23">
        <v>20</v>
      </c>
      <c r="C23" t="s">
        <v>39</v>
      </c>
      <c r="D23" t="s">
        <v>40</v>
      </c>
      <c r="E23" t="s">
        <v>41</v>
      </c>
      <c r="F23">
        <v>129</v>
      </c>
      <c r="G23" t="s">
        <v>1547</v>
      </c>
      <c r="H23">
        <v>4</v>
      </c>
      <c r="I23">
        <v>3</v>
      </c>
      <c r="J23" t="s">
        <v>68</v>
      </c>
      <c r="K23">
        <v>1</v>
      </c>
      <c r="L23">
        <v>960</v>
      </c>
      <c r="M23">
        <v>1</v>
      </c>
      <c r="N23" t="s">
        <v>44</v>
      </c>
      <c r="O23">
        <v>84</v>
      </c>
      <c r="P23">
        <v>3</v>
      </c>
      <c r="Q23">
        <v>1</v>
      </c>
      <c r="R23" t="s">
        <v>45</v>
      </c>
      <c r="S23">
        <v>1</v>
      </c>
      <c r="T23" t="s">
        <v>46</v>
      </c>
      <c r="U23">
        <v>2973</v>
      </c>
      <c r="V23" t="s">
        <v>47</v>
      </c>
      <c r="W23">
        <v>13008</v>
      </c>
      <c r="X23">
        <v>1</v>
      </c>
      <c r="Y23" t="s">
        <v>48</v>
      </c>
      <c r="Z23" t="s">
        <v>49</v>
      </c>
      <c r="AA23">
        <v>19</v>
      </c>
      <c r="AB23">
        <v>3</v>
      </c>
      <c r="AC23">
        <v>2</v>
      </c>
      <c r="AD23">
        <v>80</v>
      </c>
      <c r="AE23">
        <v>0</v>
      </c>
      <c r="AF23">
        <v>1</v>
      </c>
      <c r="AG23">
        <v>2</v>
      </c>
      <c r="AH23">
        <v>3</v>
      </c>
      <c r="AI23">
        <v>0</v>
      </c>
      <c r="AJ23">
        <v>0</v>
      </c>
      <c r="AK23" s="16">
        <v>46044</v>
      </c>
      <c r="AL23" s="7">
        <v>58</v>
      </c>
      <c r="AM23" s="7" t="str">
        <f t="shared" si="0"/>
        <v>2026</v>
      </c>
      <c r="AN23" s="7" t="str">
        <f t="shared" si="1"/>
        <v>January</v>
      </c>
      <c r="AO23" s="7">
        <v>36</v>
      </c>
      <c r="AP23" s="10">
        <v>10696</v>
      </c>
      <c r="AQ23" s="7">
        <v>6</v>
      </c>
      <c r="AR23" s="7">
        <v>5</v>
      </c>
      <c r="AS23" t="s">
        <v>49</v>
      </c>
    </row>
    <row r="24" spans="1:45" x14ac:dyDescent="0.35">
      <c r="A24" t="s">
        <v>82</v>
      </c>
      <c r="B24">
        <v>20</v>
      </c>
      <c r="C24" t="s">
        <v>39</v>
      </c>
      <c r="D24" t="s">
        <v>40</v>
      </c>
      <c r="E24" t="s">
        <v>41</v>
      </c>
      <c r="F24">
        <v>1097</v>
      </c>
      <c r="G24" t="s">
        <v>1547</v>
      </c>
      <c r="H24">
        <v>11</v>
      </c>
      <c r="I24">
        <v>3</v>
      </c>
      <c r="J24" t="s">
        <v>52</v>
      </c>
      <c r="K24">
        <v>1</v>
      </c>
      <c r="L24">
        <v>1016</v>
      </c>
      <c r="M24">
        <v>4</v>
      </c>
      <c r="N24" t="s">
        <v>53</v>
      </c>
      <c r="O24">
        <v>98</v>
      </c>
      <c r="P24">
        <v>2</v>
      </c>
      <c r="Q24">
        <v>1</v>
      </c>
      <c r="R24" t="s">
        <v>60</v>
      </c>
      <c r="S24">
        <v>1</v>
      </c>
      <c r="T24" t="s">
        <v>46</v>
      </c>
      <c r="U24">
        <v>2600</v>
      </c>
      <c r="V24" t="s">
        <v>47</v>
      </c>
      <c r="W24">
        <v>18275</v>
      </c>
      <c r="X24">
        <v>1</v>
      </c>
      <c r="Y24" t="s">
        <v>48</v>
      </c>
      <c r="Z24" t="s">
        <v>40</v>
      </c>
      <c r="AA24">
        <v>15</v>
      </c>
      <c r="AB24">
        <v>3</v>
      </c>
      <c r="AC24">
        <v>1</v>
      </c>
      <c r="AD24">
        <v>80</v>
      </c>
      <c r="AE24">
        <v>0</v>
      </c>
      <c r="AF24">
        <v>1</v>
      </c>
      <c r="AG24">
        <v>2</v>
      </c>
      <c r="AH24">
        <v>3</v>
      </c>
      <c r="AI24">
        <v>0</v>
      </c>
      <c r="AJ24">
        <v>0</v>
      </c>
      <c r="AK24" s="16">
        <v>46045</v>
      </c>
      <c r="AL24" s="7">
        <v>47</v>
      </c>
      <c r="AM24" s="7" t="str">
        <f t="shared" si="0"/>
        <v>2026</v>
      </c>
      <c r="AN24" s="7" t="str">
        <f t="shared" si="1"/>
        <v>January</v>
      </c>
      <c r="AO24" s="7">
        <v>21</v>
      </c>
      <c r="AP24" s="10">
        <v>19812</v>
      </c>
      <c r="AQ24" s="7">
        <v>16</v>
      </c>
      <c r="AR24" s="7">
        <v>10</v>
      </c>
      <c r="AS24" t="s">
        <v>49</v>
      </c>
    </row>
    <row r="25" spans="1:45" x14ac:dyDescent="0.35">
      <c r="A25" t="s">
        <v>83</v>
      </c>
      <c r="B25">
        <v>20</v>
      </c>
      <c r="C25" t="s">
        <v>39</v>
      </c>
      <c r="D25" t="s">
        <v>40</v>
      </c>
      <c r="E25" t="s">
        <v>56</v>
      </c>
      <c r="F25">
        <v>769</v>
      </c>
      <c r="G25" t="s">
        <v>1547</v>
      </c>
      <c r="H25">
        <v>9</v>
      </c>
      <c r="I25">
        <v>3</v>
      </c>
      <c r="J25" t="s">
        <v>57</v>
      </c>
      <c r="K25">
        <v>1</v>
      </c>
      <c r="L25">
        <v>1077</v>
      </c>
      <c r="M25">
        <v>4</v>
      </c>
      <c r="N25" t="s">
        <v>53</v>
      </c>
      <c r="O25">
        <v>54</v>
      </c>
      <c r="P25">
        <v>3</v>
      </c>
      <c r="Q25">
        <v>1</v>
      </c>
      <c r="R25" t="s">
        <v>54</v>
      </c>
      <c r="S25">
        <v>4</v>
      </c>
      <c r="T25" t="s">
        <v>46</v>
      </c>
      <c r="U25">
        <v>2323</v>
      </c>
      <c r="V25" t="s">
        <v>47</v>
      </c>
      <c r="W25">
        <v>17205</v>
      </c>
      <c r="X25">
        <v>1</v>
      </c>
      <c r="Y25" t="s">
        <v>48</v>
      </c>
      <c r="Z25" t="s">
        <v>40</v>
      </c>
      <c r="AA25">
        <v>14</v>
      </c>
      <c r="AB25">
        <v>2</v>
      </c>
      <c r="AC25">
        <v>2</v>
      </c>
      <c r="AD25">
        <v>80</v>
      </c>
      <c r="AE25">
        <v>0</v>
      </c>
      <c r="AF25">
        <v>2</v>
      </c>
      <c r="AG25">
        <v>3</v>
      </c>
      <c r="AH25">
        <v>3</v>
      </c>
      <c r="AI25">
        <v>0</v>
      </c>
      <c r="AJ25">
        <v>2</v>
      </c>
      <c r="AK25" s="16">
        <v>46046</v>
      </c>
      <c r="AL25" s="7">
        <v>22</v>
      </c>
      <c r="AM25" s="7" t="str">
        <f t="shared" si="0"/>
        <v>2026</v>
      </c>
      <c r="AN25" s="7" t="str">
        <f t="shared" si="1"/>
        <v>January</v>
      </c>
      <c r="AO25" s="7">
        <v>2</v>
      </c>
      <c r="AP25" s="10">
        <v>6204</v>
      </c>
      <c r="AQ25" s="7">
        <v>0</v>
      </c>
      <c r="AR25" s="7">
        <v>0</v>
      </c>
      <c r="AS25" t="s">
        <v>49</v>
      </c>
    </row>
    <row r="26" spans="1:45" x14ac:dyDescent="0.35">
      <c r="A26" t="s">
        <v>84</v>
      </c>
      <c r="B26">
        <v>20</v>
      </c>
      <c r="C26" t="s">
        <v>39</v>
      </c>
      <c r="D26" t="s">
        <v>49</v>
      </c>
      <c r="E26" t="s">
        <v>41</v>
      </c>
      <c r="F26">
        <v>805</v>
      </c>
      <c r="G26" t="s">
        <v>1547</v>
      </c>
      <c r="H26">
        <v>3</v>
      </c>
      <c r="I26">
        <v>3</v>
      </c>
      <c r="J26" t="s">
        <v>43</v>
      </c>
      <c r="K26">
        <v>1</v>
      </c>
      <c r="L26">
        <v>1198</v>
      </c>
      <c r="M26">
        <v>1</v>
      </c>
      <c r="N26" t="s">
        <v>44</v>
      </c>
      <c r="O26">
        <v>87</v>
      </c>
      <c r="P26">
        <v>2</v>
      </c>
      <c r="Q26">
        <v>1</v>
      </c>
      <c r="R26" t="s">
        <v>45</v>
      </c>
      <c r="S26">
        <v>3</v>
      </c>
      <c r="T26" t="s">
        <v>46</v>
      </c>
      <c r="U26">
        <v>3033</v>
      </c>
      <c r="V26" t="s">
        <v>47</v>
      </c>
      <c r="W26">
        <v>12828</v>
      </c>
      <c r="X26">
        <v>1</v>
      </c>
      <c r="Y26" t="s">
        <v>48</v>
      </c>
      <c r="Z26" t="s">
        <v>49</v>
      </c>
      <c r="AA26">
        <v>12</v>
      </c>
      <c r="AB26">
        <v>2</v>
      </c>
      <c r="AC26">
        <v>1</v>
      </c>
      <c r="AD26">
        <v>80</v>
      </c>
      <c r="AE26">
        <v>0</v>
      </c>
      <c r="AF26">
        <v>2</v>
      </c>
      <c r="AG26">
        <v>2</v>
      </c>
      <c r="AH26">
        <v>2</v>
      </c>
      <c r="AI26">
        <v>1</v>
      </c>
      <c r="AJ26">
        <v>2</v>
      </c>
      <c r="AK26" s="16">
        <v>46047</v>
      </c>
      <c r="AL26" s="7">
        <v>55</v>
      </c>
      <c r="AM26" s="7" t="str">
        <f t="shared" si="0"/>
        <v>2026</v>
      </c>
      <c r="AN26" s="7" t="str">
        <f t="shared" si="1"/>
        <v>January</v>
      </c>
      <c r="AO26" s="7">
        <v>1</v>
      </c>
      <c r="AP26" s="10">
        <v>15308</v>
      </c>
      <c r="AQ26" s="7">
        <v>1</v>
      </c>
      <c r="AR26" s="7">
        <v>1</v>
      </c>
      <c r="AS26" t="s">
        <v>49</v>
      </c>
    </row>
    <row r="27" spans="1:45" x14ac:dyDescent="0.35">
      <c r="A27" t="s">
        <v>85</v>
      </c>
      <c r="B27">
        <v>20</v>
      </c>
      <c r="C27" t="s">
        <v>39</v>
      </c>
      <c r="D27" t="s">
        <v>49</v>
      </c>
      <c r="E27" t="s">
        <v>41</v>
      </c>
      <c r="F27">
        <v>654</v>
      </c>
      <c r="G27" t="s">
        <v>1547</v>
      </c>
      <c r="H27">
        <v>21</v>
      </c>
      <c r="I27">
        <v>3</v>
      </c>
      <c r="J27" t="s">
        <v>57</v>
      </c>
      <c r="K27">
        <v>1</v>
      </c>
      <c r="L27">
        <v>1226</v>
      </c>
      <c r="M27">
        <v>3</v>
      </c>
      <c r="N27" t="s">
        <v>44</v>
      </c>
      <c r="O27">
        <v>43</v>
      </c>
      <c r="P27">
        <v>4</v>
      </c>
      <c r="Q27">
        <v>1</v>
      </c>
      <c r="R27" t="s">
        <v>54</v>
      </c>
      <c r="S27">
        <v>4</v>
      </c>
      <c r="T27" t="s">
        <v>46</v>
      </c>
      <c r="U27">
        <v>2678</v>
      </c>
      <c r="V27" t="s">
        <v>47</v>
      </c>
      <c r="W27">
        <v>5050</v>
      </c>
      <c r="X27">
        <v>1</v>
      </c>
      <c r="Y27" t="s">
        <v>48</v>
      </c>
      <c r="Z27" t="s">
        <v>49</v>
      </c>
      <c r="AA27">
        <v>17</v>
      </c>
      <c r="AB27">
        <v>2</v>
      </c>
      <c r="AC27">
        <v>4</v>
      </c>
      <c r="AD27">
        <v>80</v>
      </c>
      <c r="AE27">
        <v>0</v>
      </c>
      <c r="AF27">
        <v>2</v>
      </c>
      <c r="AG27">
        <v>2</v>
      </c>
      <c r="AH27">
        <v>3</v>
      </c>
      <c r="AI27">
        <v>2</v>
      </c>
      <c r="AJ27">
        <v>2</v>
      </c>
      <c r="AK27" s="16">
        <v>46048</v>
      </c>
      <c r="AL27" s="7">
        <v>26</v>
      </c>
      <c r="AM27" s="7" t="str">
        <f t="shared" si="0"/>
        <v>2026</v>
      </c>
      <c r="AN27" s="7" t="str">
        <f t="shared" si="1"/>
        <v>January</v>
      </c>
      <c r="AO27" s="7">
        <v>8</v>
      </c>
      <c r="AP27" s="10">
        <v>7790</v>
      </c>
      <c r="AQ27" s="7">
        <v>0</v>
      </c>
      <c r="AR27" s="7">
        <v>0</v>
      </c>
      <c r="AS27" t="s">
        <v>49</v>
      </c>
    </row>
    <row r="28" spans="1:45" x14ac:dyDescent="0.35">
      <c r="A28" t="s">
        <v>86</v>
      </c>
      <c r="B28">
        <v>20</v>
      </c>
      <c r="C28" t="s">
        <v>39</v>
      </c>
      <c r="D28" t="s">
        <v>49</v>
      </c>
      <c r="E28" t="s">
        <v>41</v>
      </c>
      <c r="F28">
        <v>1141</v>
      </c>
      <c r="G28" t="s">
        <v>1547</v>
      </c>
      <c r="H28">
        <v>2</v>
      </c>
      <c r="I28">
        <v>3</v>
      </c>
      <c r="J28" t="s">
        <v>52</v>
      </c>
      <c r="K28">
        <v>1</v>
      </c>
      <c r="L28">
        <v>1657</v>
      </c>
      <c r="M28">
        <v>3</v>
      </c>
      <c r="N28" t="s">
        <v>53</v>
      </c>
      <c r="O28">
        <v>31</v>
      </c>
      <c r="P28">
        <v>3</v>
      </c>
      <c r="Q28">
        <v>1</v>
      </c>
      <c r="R28" t="s">
        <v>54</v>
      </c>
      <c r="S28">
        <v>3</v>
      </c>
      <c r="T28" t="s">
        <v>46</v>
      </c>
      <c r="U28">
        <v>2783</v>
      </c>
      <c r="V28" t="s">
        <v>47</v>
      </c>
      <c r="W28">
        <v>13251</v>
      </c>
      <c r="X28">
        <v>1</v>
      </c>
      <c r="Y28" t="s">
        <v>48</v>
      </c>
      <c r="Z28" t="s">
        <v>49</v>
      </c>
      <c r="AA28">
        <v>19</v>
      </c>
      <c r="AB28">
        <v>2</v>
      </c>
      <c r="AC28">
        <v>1</v>
      </c>
      <c r="AD28">
        <v>80</v>
      </c>
      <c r="AE28">
        <v>0</v>
      </c>
      <c r="AF28">
        <v>2</v>
      </c>
      <c r="AG28">
        <v>3</v>
      </c>
      <c r="AH28">
        <v>3</v>
      </c>
      <c r="AI28">
        <v>2</v>
      </c>
      <c r="AJ28">
        <v>2</v>
      </c>
      <c r="AK28" s="16">
        <v>46049</v>
      </c>
      <c r="AL28" s="7">
        <v>52</v>
      </c>
      <c r="AM28" s="7" t="str">
        <f t="shared" si="0"/>
        <v>2026</v>
      </c>
      <c r="AN28" s="7" t="str">
        <f t="shared" si="1"/>
        <v>January</v>
      </c>
      <c r="AO28" s="7">
        <v>3</v>
      </c>
      <c r="AP28" s="10">
        <v>4112</v>
      </c>
      <c r="AQ28" s="7">
        <v>2</v>
      </c>
      <c r="AR28" s="7">
        <v>0</v>
      </c>
      <c r="AS28" t="s">
        <v>49</v>
      </c>
    </row>
    <row r="29" spans="1:45" x14ac:dyDescent="0.35">
      <c r="A29" t="s">
        <v>87</v>
      </c>
      <c r="B29">
        <v>20</v>
      </c>
      <c r="C29" t="s">
        <v>39</v>
      </c>
      <c r="D29" t="s">
        <v>49</v>
      </c>
      <c r="E29" t="s">
        <v>41</v>
      </c>
      <c r="F29">
        <v>727</v>
      </c>
      <c r="G29" t="s">
        <v>1547</v>
      </c>
      <c r="H29">
        <v>9</v>
      </c>
      <c r="I29">
        <v>1</v>
      </c>
      <c r="J29" t="s">
        <v>43</v>
      </c>
      <c r="K29">
        <v>1</v>
      </c>
      <c r="L29">
        <v>1680</v>
      </c>
      <c r="M29">
        <v>4</v>
      </c>
      <c r="N29" t="s">
        <v>44</v>
      </c>
      <c r="O29">
        <v>54</v>
      </c>
      <c r="P29">
        <v>3</v>
      </c>
      <c r="Q29">
        <v>1</v>
      </c>
      <c r="R29" t="s">
        <v>54</v>
      </c>
      <c r="S29">
        <v>1</v>
      </c>
      <c r="T29" t="s">
        <v>46</v>
      </c>
      <c r="U29">
        <v>2728</v>
      </c>
      <c r="V29" t="s">
        <v>47</v>
      </c>
      <c r="W29">
        <v>21082</v>
      </c>
      <c r="X29">
        <v>1</v>
      </c>
      <c r="Y29" t="s">
        <v>48</v>
      </c>
      <c r="Z29" t="s">
        <v>49</v>
      </c>
      <c r="AA29">
        <v>11</v>
      </c>
      <c r="AB29">
        <v>2</v>
      </c>
      <c r="AC29">
        <v>1</v>
      </c>
      <c r="AD29">
        <v>80</v>
      </c>
      <c r="AE29">
        <v>0</v>
      </c>
      <c r="AF29">
        <v>2</v>
      </c>
      <c r="AG29">
        <v>3</v>
      </c>
      <c r="AH29">
        <v>3</v>
      </c>
      <c r="AI29">
        <v>0</v>
      </c>
      <c r="AJ29">
        <v>2</v>
      </c>
      <c r="AK29" s="16">
        <v>46050</v>
      </c>
      <c r="AL29" s="7">
        <v>56</v>
      </c>
      <c r="AM29" s="7" t="str">
        <f t="shared" si="0"/>
        <v>2026</v>
      </c>
      <c r="AN29" s="7" t="str">
        <f t="shared" si="1"/>
        <v>January</v>
      </c>
      <c r="AO29" s="7">
        <v>38</v>
      </c>
      <c r="AP29" s="10">
        <v>9802</v>
      </c>
      <c r="AQ29" s="7">
        <v>30</v>
      </c>
      <c r="AR29" s="7">
        <v>3</v>
      </c>
      <c r="AS29" t="s">
        <v>49</v>
      </c>
    </row>
    <row r="30" spans="1:45" x14ac:dyDescent="0.35">
      <c r="A30" t="s">
        <v>88</v>
      </c>
      <c r="B30">
        <v>21</v>
      </c>
      <c r="C30" t="s">
        <v>39</v>
      </c>
      <c r="D30" t="s">
        <v>49</v>
      </c>
      <c r="E30" t="s">
        <v>41</v>
      </c>
      <c r="F30">
        <v>391</v>
      </c>
      <c r="G30" t="s">
        <v>1547</v>
      </c>
      <c r="H30">
        <v>15</v>
      </c>
      <c r="I30">
        <v>2</v>
      </c>
      <c r="J30" t="s">
        <v>43</v>
      </c>
      <c r="K30">
        <v>1</v>
      </c>
      <c r="L30">
        <v>30</v>
      </c>
      <c r="M30">
        <v>3</v>
      </c>
      <c r="N30" t="s">
        <v>44</v>
      </c>
      <c r="O30">
        <v>96</v>
      </c>
      <c r="P30">
        <v>3</v>
      </c>
      <c r="Q30">
        <v>1</v>
      </c>
      <c r="R30" t="s">
        <v>60</v>
      </c>
      <c r="S30">
        <v>4</v>
      </c>
      <c r="T30" t="s">
        <v>46</v>
      </c>
      <c r="U30">
        <v>1232</v>
      </c>
      <c r="V30" t="s">
        <v>47</v>
      </c>
      <c r="W30">
        <v>19281</v>
      </c>
      <c r="X30">
        <v>1</v>
      </c>
      <c r="Y30" t="s">
        <v>48</v>
      </c>
      <c r="Z30" t="s">
        <v>49</v>
      </c>
      <c r="AA30">
        <v>14</v>
      </c>
      <c r="AB30">
        <v>2</v>
      </c>
      <c r="AC30">
        <v>4</v>
      </c>
      <c r="AD30">
        <v>80</v>
      </c>
      <c r="AE30">
        <v>0</v>
      </c>
      <c r="AF30">
        <v>0</v>
      </c>
      <c r="AG30">
        <v>6</v>
      </c>
      <c r="AH30">
        <v>3</v>
      </c>
      <c r="AI30">
        <v>0</v>
      </c>
      <c r="AK30" s="16">
        <v>46051</v>
      </c>
      <c r="AL30" s="7">
        <v>54</v>
      </c>
      <c r="AM30" s="7" t="str">
        <f t="shared" si="0"/>
        <v>2026</v>
      </c>
      <c r="AN30" s="7" t="str">
        <f t="shared" si="1"/>
        <v>January</v>
      </c>
      <c r="AO30" s="7">
        <v>2</v>
      </c>
      <c r="AP30" s="10">
        <v>13605</v>
      </c>
      <c r="AQ30" s="7">
        <v>1</v>
      </c>
      <c r="AR30" s="7">
        <v>1</v>
      </c>
      <c r="AS30" t="s">
        <v>49</v>
      </c>
    </row>
    <row r="31" spans="1:45" x14ac:dyDescent="0.35">
      <c r="A31" t="s">
        <v>89</v>
      </c>
      <c r="B31">
        <v>21</v>
      </c>
      <c r="C31" t="s">
        <v>39</v>
      </c>
      <c r="D31" t="s">
        <v>49</v>
      </c>
      <c r="E31" t="s">
        <v>41</v>
      </c>
      <c r="F31">
        <v>996</v>
      </c>
      <c r="G31" t="s">
        <v>1547</v>
      </c>
      <c r="H31">
        <v>3</v>
      </c>
      <c r="I31">
        <v>2</v>
      </c>
      <c r="J31" t="s">
        <v>52</v>
      </c>
      <c r="K31">
        <v>1</v>
      </c>
      <c r="L31">
        <v>379</v>
      </c>
      <c r="M31">
        <v>4</v>
      </c>
      <c r="N31" t="s">
        <v>44</v>
      </c>
      <c r="O31">
        <v>100</v>
      </c>
      <c r="P31">
        <v>2</v>
      </c>
      <c r="Q31">
        <v>1</v>
      </c>
      <c r="R31" t="s">
        <v>60</v>
      </c>
      <c r="S31">
        <v>3</v>
      </c>
      <c r="T31" t="s">
        <v>46</v>
      </c>
      <c r="U31">
        <v>3230</v>
      </c>
      <c r="V31" t="s">
        <v>47</v>
      </c>
      <c r="W31">
        <v>10531</v>
      </c>
      <c r="X31">
        <v>1</v>
      </c>
      <c r="Y31" t="s">
        <v>48</v>
      </c>
      <c r="Z31" t="s">
        <v>49</v>
      </c>
      <c r="AA31">
        <v>17</v>
      </c>
      <c r="AB31">
        <v>2</v>
      </c>
      <c r="AC31">
        <v>1</v>
      </c>
      <c r="AD31">
        <v>80</v>
      </c>
      <c r="AE31">
        <v>0</v>
      </c>
      <c r="AF31">
        <v>3</v>
      </c>
      <c r="AG31">
        <v>4</v>
      </c>
      <c r="AH31">
        <v>4</v>
      </c>
      <c r="AI31">
        <v>1</v>
      </c>
      <c r="AJ31">
        <v>0</v>
      </c>
      <c r="AK31" s="16">
        <v>46052</v>
      </c>
      <c r="AL31" s="7">
        <v>55</v>
      </c>
      <c r="AM31" s="7" t="str">
        <f t="shared" si="0"/>
        <v>2026</v>
      </c>
      <c r="AN31" s="7" t="str">
        <f t="shared" si="1"/>
        <v>January</v>
      </c>
      <c r="AO31" s="7">
        <v>17</v>
      </c>
      <c r="AP31" s="10">
        <v>12890</v>
      </c>
      <c r="AQ31" s="7">
        <v>10</v>
      </c>
      <c r="AR31" s="7">
        <v>3</v>
      </c>
      <c r="AS31" t="s">
        <v>49</v>
      </c>
    </row>
    <row r="32" spans="1:45" x14ac:dyDescent="0.35">
      <c r="A32" t="s">
        <v>90</v>
      </c>
      <c r="B32">
        <v>21</v>
      </c>
      <c r="C32" t="s">
        <v>39</v>
      </c>
      <c r="D32" t="s">
        <v>40</v>
      </c>
      <c r="E32" t="s">
        <v>56</v>
      </c>
      <c r="F32">
        <v>756</v>
      </c>
      <c r="G32" t="s">
        <v>1547</v>
      </c>
      <c r="H32">
        <v>1</v>
      </c>
      <c r="I32">
        <v>1</v>
      </c>
      <c r="J32" t="s">
        <v>68</v>
      </c>
      <c r="K32">
        <v>1</v>
      </c>
      <c r="L32">
        <v>478</v>
      </c>
      <c r="M32">
        <v>1</v>
      </c>
      <c r="N32" t="s">
        <v>53</v>
      </c>
      <c r="O32">
        <v>99</v>
      </c>
      <c r="P32">
        <v>2</v>
      </c>
      <c r="Q32">
        <v>1</v>
      </c>
      <c r="R32" t="s">
        <v>54</v>
      </c>
      <c r="S32">
        <v>2</v>
      </c>
      <c r="T32" t="s">
        <v>46</v>
      </c>
      <c r="U32">
        <v>2174</v>
      </c>
      <c r="V32" t="s">
        <v>47</v>
      </c>
      <c r="W32">
        <v>9150</v>
      </c>
      <c r="X32">
        <v>1</v>
      </c>
      <c r="Y32" t="s">
        <v>48</v>
      </c>
      <c r="Z32" t="s">
        <v>40</v>
      </c>
      <c r="AA32">
        <v>11</v>
      </c>
      <c r="AB32">
        <v>2</v>
      </c>
      <c r="AC32">
        <v>3</v>
      </c>
      <c r="AD32">
        <v>80</v>
      </c>
      <c r="AE32">
        <v>0</v>
      </c>
      <c r="AF32">
        <v>3</v>
      </c>
      <c r="AG32">
        <v>3</v>
      </c>
      <c r="AH32">
        <v>3</v>
      </c>
      <c r="AI32">
        <v>1</v>
      </c>
      <c r="AJ32">
        <v>2</v>
      </c>
      <c r="AK32" s="16">
        <v>46053</v>
      </c>
      <c r="AL32" s="7">
        <v>56</v>
      </c>
      <c r="AM32" s="7" t="str">
        <f t="shared" si="0"/>
        <v>2026</v>
      </c>
      <c r="AN32" s="7" t="str">
        <f t="shared" si="1"/>
        <v>January</v>
      </c>
      <c r="AO32" s="7">
        <v>17</v>
      </c>
      <c r="AP32" s="10">
        <v>15917</v>
      </c>
      <c r="AQ32" s="7">
        <v>17</v>
      </c>
      <c r="AR32" s="7">
        <v>0</v>
      </c>
      <c r="AS32" t="s">
        <v>49</v>
      </c>
    </row>
    <row r="33" spans="1:45" x14ac:dyDescent="0.35">
      <c r="A33" t="s">
        <v>91</v>
      </c>
      <c r="B33">
        <v>21</v>
      </c>
      <c r="C33" t="s">
        <v>39</v>
      </c>
      <c r="D33" t="s">
        <v>49</v>
      </c>
      <c r="E33" t="s">
        <v>59</v>
      </c>
      <c r="F33">
        <v>895</v>
      </c>
      <c r="G33" t="s">
        <v>1547</v>
      </c>
      <c r="H33">
        <v>9</v>
      </c>
      <c r="I33">
        <v>2</v>
      </c>
      <c r="J33" t="s">
        <v>52</v>
      </c>
      <c r="K33">
        <v>1</v>
      </c>
      <c r="L33">
        <v>484</v>
      </c>
      <c r="M33">
        <v>1</v>
      </c>
      <c r="N33" t="s">
        <v>44</v>
      </c>
      <c r="O33">
        <v>39</v>
      </c>
      <c r="P33">
        <v>3</v>
      </c>
      <c r="Q33">
        <v>1</v>
      </c>
      <c r="R33" t="s">
        <v>54</v>
      </c>
      <c r="S33">
        <v>4</v>
      </c>
      <c r="T33" t="s">
        <v>46</v>
      </c>
      <c r="U33">
        <v>2610</v>
      </c>
      <c r="V33" t="s">
        <v>47</v>
      </c>
      <c r="W33">
        <v>2851</v>
      </c>
      <c r="X33">
        <v>1</v>
      </c>
      <c r="Y33" t="s">
        <v>48</v>
      </c>
      <c r="Z33" t="s">
        <v>49</v>
      </c>
      <c r="AA33">
        <v>24</v>
      </c>
      <c r="AB33">
        <v>2</v>
      </c>
      <c r="AC33">
        <v>3</v>
      </c>
      <c r="AD33">
        <v>80</v>
      </c>
      <c r="AE33">
        <v>0</v>
      </c>
      <c r="AF33">
        <v>3</v>
      </c>
      <c r="AG33">
        <v>3</v>
      </c>
      <c r="AH33">
        <v>2</v>
      </c>
      <c r="AI33">
        <v>2</v>
      </c>
      <c r="AK33" s="16">
        <v>46054</v>
      </c>
      <c r="AL33" s="7">
        <v>53</v>
      </c>
      <c r="AM33" s="7" t="str">
        <f t="shared" si="0"/>
        <v>2026</v>
      </c>
      <c r="AN33" s="7" t="str">
        <f t="shared" si="1"/>
        <v>February</v>
      </c>
      <c r="AO33" s="7">
        <v>33</v>
      </c>
      <c r="AP33" s="10">
        <v>17822</v>
      </c>
      <c r="AQ33" s="7">
        <v>11</v>
      </c>
      <c r="AR33" s="7">
        <v>6</v>
      </c>
      <c r="AS33" t="s">
        <v>49</v>
      </c>
    </row>
    <row r="34" spans="1:45" x14ac:dyDescent="0.35">
      <c r="A34" t="s">
        <v>92</v>
      </c>
      <c r="B34">
        <v>21</v>
      </c>
      <c r="C34" t="s">
        <v>39</v>
      </c>
      <c r="D34" t="s">
        <v>40</v>
      </c>
      <c r="E34" t="s">
        <v>41</v>
      </c>
      <c r="F34">
        <v>156</v>
      </c>
      <c r="G34" t="s">
        <v>1547</v>
      </c>
      <c r="H34">
        <v>12</v>
      </c>
      <c r="I34">
        <v>3</v>
      </c>
      <c r="J34" t="s">
        <v>43</v>
      </c>
      <c r="K34">
        <v>1</v>
      </c>
      <c r="L34">
        <v>494</v>
      </c>
      <c r="M34">
        <v>3</v>
      </c>
      <c r="N34" t="s">
        <v>53</v>
      </c>
      <c r="O34">
        <v>90</v>
      </c>
      <c r="P34">
        <v>4</v>
      </c>
      <c r="Q34">
        <v>1</v>
      </c>
      <c r="R34" t="s">
        <v>54</v>
      </c>
      <c r="S34">
        <v>2</v>
      </c>
      <c r="T34" t="s">
        <v>46</v>
      </c>
      <c r="U34">
        <v>2716</v>
      </c>
      <c r="V34" t="s">
        <v>47</v>
      </c>
      <c r="W34">
        <v>25422</v>
      </c>
      <c r="X34">
        <v>1</v>
      </c>
      <c r="Y34" t="s">
        <v>48</v>
      </c>
      <c r="Z34" t="s">
        <v>49</v>
      </c>
      <c r="AA34">
        <v>15</v>
      </c>
      <c r="AB34">
        <v>2</v>
      </c>
      <c r="AC34">
        <v>4</v>
      </c>
      <c r="AD34">
        <v>80</v>
      </c>
      <c r="AE34">
        <v>0</v>
      </c>
      <c r="AF34">
        <v>1</v>
      </c>
      <c r="AG34">
        <v>0</v>
      </c>
      <c r="AH34">
        <v>3</v>
      </c>
      <c r="AI34">
        <v>0</v>
      </c>
      <c r="AJ34">
        <v>0</v>
      </c>
      <c r="AK34" s="16">
        <v>46055</v>
      </c>
      <c r="AL34" s="7">
        <v>30</v>
      </c>
      <c r="AM34" s="7" t="str">
        <f t="shared" si="0"/>
        <v>2026</v>
      </c>
      <c r="AN34" s="7" t="str">
        <f t="shared" si="1"/>
        <v>February</v>
      </c>
      <c r="AO34" s="7">
        <v>4</v>
      </c>
      <c r="AP34" s="10">
        <v>19731</v>
      </c>
      <c r="AQ34" s="7">
        <v>1</v>
      </c>
      <c r="AR34" s="7">
        <v>1</v>
      </c>
      <c r="AS34" t="s">
        <v>49</v>
      </c>
    </row>
    <row r="35" spans="1:45" x14ac:dyDescent="0.35">
      <c r="A35" t="s">
        <v>93</v>
      </c>
      <c r="B35">
        <v>21</v>
      </c>
      <c r="C35" t="s">
        <v>39</v>
      </c>
      <c r="D35" t="s">
        <v>49</v>
      </c>
      <c r="E35" t="s">
        <v>41</v>
      </c>
      <c r="F35">
        <v>1343</v>
      </c>
      <c r="G35" t="s">
        <v>1547</v>
      </c>
      <c r="H35">
        <v>22</v>
      </c>
      <c r="I35">
        <v>1</v>
      </c>
      <c r="J35" t="s">
        <v>68</v>
      </c>
      <c r="K35">
        <v>1</v>
      </c>
      <c r="L35">
        <v>669</v>
      </c>
      <c r="M35">
        <v>3</v>
      </c>
      <c r="N35" t="s">
        <v>44</v>
      </c>
      <c r="O35">
        <v>49</v>
      </c>
      <c r="P35">
        <v>3</v>
      </c>
      <c r="Q35">
        <v>1</v>
      </c>
      <c r="R35" t="s">
        <v>54</v>
      </c>
      <c r="S35">
        <v>3</v>
      </c>
      <c r="T35" t="s">
        <v>46</v>
      </c>
      <c r="U35">
        <v>3447</v>
      </c>
      <c r="V35" t="s">
        <v>47</v>
      </c>
      <c r="W35">
        <v>24444</v>
      </c>
      <c r="X35">
        <v>1</v>
      </c>
      <c r="Y35" t="s">
        <v>48</v>
      </c>
      <c r="Z35" t="s">
        <v>49</v>
      </c>
      <c r="AA35">
        <v>11</v>
      </c>
      <c r="AB35">
        <v>2</v>
      </c>
      <c r="AC35">
        <v>3</v>
      </c>
      <c r="AD35">
        <v>80</v>
      </c>
      <c r="AE35">
        <v>0</v>
      </c>
      <c r="AF35">
        <v>3</v>
      </c>
      <c r="AG35">
        <v>2</v>
      </c>
      <c r="AH35">
        <v>3</v>
      </c>
      <c r="AI35">
        <v>1</v>
      </c>
      <c r="AJ35">
        <v>2</v>
      </c>
      <c r="AK35" s="16">
        <v>46056</v>
      </c>
      <c r="AL35" s="7">
        <v>29</v>
      </c>
      <c r="AM35" s="7" t="str">
        <f t="shared" si="0"/>
        <v>2026</v>
      </c>
      <c r="AN35" s="7" t="str">
        <f t="shared" si="1"/>
        <v>February</v>
      </c>
      <c r="AO35" s="7">
        <v>0</v>
      </c>
      <c r="AP35" s="10">
        <v>6007</v>
      </c>
      <c r="AQ35" s="7">
        <v>0</v>
      </c>
      <c r="AR35" s="7">
        <v>0</v>
      </c>
      <c r="AS35" t="s">
        <v>49</v>
      </c>
    </row>
    <row r="36" spans="1:45" x14ac:dyDescent="0.35">
      <c r="A36" t="s">
        <v>94</v>
      </c>
      <c r="B36">
        <v>21</v>
      </c>
      <c r="C36" t="s">
        <v>39</v>
      </c>
      <c r="D36" t="s">
        <v>40</v>
      </c>
      <c r="E36" t="s">
        <v>41</v>
      </c>
      <c r="F36">
        <v>1427</v>
      </c>
      <c r="G36" t="s">
        <v>1547</v>
      </c>
      <c r="H36">
        <v>18</v>
      </c>
      <c r="I36">
        <v>1</v>
      </c>
      <c r="J36" t="s">
        <v>73</v>
      </c>
      <c r="K36">
        <v>1</v>
      </c>
      <c r="L36">
        <v>923</v>
      </c>
      <c r="M36">
        <v>4</v>
      </c>
      <c r="N36" t="s">
        <v>53</v>
      </c>
      <c r="O36">
        <v>65</v>
      </c>
      <c r="P36">
        <v>3</v>
      </c>
      <c r="Q36">
        <v>1</v>
      </c>
      <c r="R36" t="s">
        <v>60</v>
      </c>
      <c r="S36">
        <v>4</v>
      </c>
      <c r="T36" t="s">
        <v>46</v>
      </c>
      <c r="U36">
        <v>2693</v>
      </c>
      <c r="V36" t="s">
        <v>47</v>
      </c>
      <c r="W36">
        <v>8870</v>
      </c>
      <c r="X36">
        <v>1</v>
      </c>
      <c r="Y36" t="s">
        <v>48</v>
      </c>
      <c r="Z36" t="s">
        <v>49</v>
      </c>
      <c r="AA36">
        <v>19</v>
      </c>
      <c r="AB36">
        <v>2</v>
      </c>
      <c r="AC36">
        <v>1</v>
      </c>
      <c r="AD36">
        <v>80</v>
      </c>
      <c r="AE36">
        <v>0</v>
      </c>
      <c r="AF36">
        <v>1</v>
      </c>
      <c r="AG36">
        <v>3</v>
      </c>
      <c r="AH36">
        <v>2</v>
      </c>
      <c r="AI36">
        <v>0</v>
      </c>
      <c r="AJ36">
        <v>0</v>
      </c>
      <c r="AK36" s="16">
        <v>46057</v>
      </c>
      <c r="AL36" s="7">
        <v>46</v>
      </c>
      <c r="AM36" s="7" t="str">
        <f t="shared" si="0"/>
        <v>2026</v>
      </c>
      <c r="AN36" s="7" t="str">
        <f t="shared" si="1"/>
        <v>February</v>
      </c>
      <c r="AO36" s="7">
        <v>9</v>
      </c>
      <c r="AP36" s="10">
        <v>22578</v>
      </c>
      <c r="AQ36" s="7">
        <v>9</v>
      </c>
      <c r="AR36" s="7">
        <v>6</v>
      </c>
      <c r="AS36" t="s">
        <v>49</v>
      </c>
    </row>
    <row r="37" spans="1:45" x14ac:dyDescent="0.35">
      <c r="A37" t="s">
        <v>95</v>
      </c>
      <c r="B37">
        <v>21</v>
      </c>
      <c r="C37" t="s">
        <v>39</v>
      </c>
      <c r="D37" t="s">
        <v>40</v>
      </c>
      <c r="E37" t="s">
        <v>41</v>
      </c>
      <c r="F37">
        <v>1334</v>
      </c>
      <c r="G37" t="s">
        <v>1547</v>
      </c>
      <c r="H37">
        <v>10</v>
      </c>
      <c r="I37">
        <v>3</v>
      </c>
      <c r="J37" t="s">
        <v>43</v>
      </c>
      <c r="K37">
        <v>1</v>
      </c>
      <c r="L37">
        <v>1079</v>
      </c>
      <c r="M37">
        <v>3</v>
      </c>
      <c r="N37" t="s">
        <v>53</v>
      </c>
      <c r="O37">
        <v>36</v>
      </c>
      <c r="P37">
        <v>2</v>
      </c>
      <c r="Q37">
        <v>1</v>
      </c>
      <c r="R37" t="s">
        <v>45</v>
      </c>
      <c r="S37">
        <v>1</v>
      </c>
      <c r="T37" t="s">
        <v>46</v>
      </c>
      <c r="U37">
        <v>1416</v>
      </c>
      <c r="V37" t="s">
        <v>47</v>
      </c>
      <c r="W37">
        <v>17258</v>
      </c>
      <c r="X37">
        <v>1</v>
      </c>
      <c r="Y37" t="s">
        <v>48</v>
      </c>
      <c r="Z37" t="s">
        <v>49</v>
      </c>
      <c r="AA37">
        <v>13</v>
      </c>
      <c r="AB37">
        <v>2</v>
      </c>
      <c r="AC37">
        <v>1</v>
      </c>
      <c r="AD37">
        <v>80</v>
      </c>
      <c r="AE37">
        <v>0</v>
      </c>
      <c r="AF37">
        <v>1</v>
      </c>
      <c r="AG37">
        <v>6</v>
      </c>
      <c r="AH37">
        <v>2</v>
      </c>
      <c r="AI37">
        <v>1</v>
      </c>
      <c r="AJ37">
        <v>0</v>
      </c>
      <c r="AK37" s="16">
        <v>46058</v>
      </c>
      <c r="AL37" s="7">
        <v>56</v>
      </c>
      <c r="AM37" s="7" t="str">
        <f t="shared" si="0"/>
        <v>2026</v>
      </c>
      <c r="AN37" s="7" t="str">
        <f t="shared" si="1"/>
        <v>February</v>
      </c>
      <c r="AO37" s="7">
        <v>30</v>
      </c>
      <c r="AP37" s="10">
        <v>17793</v>
      </c>
      <c r="AQ37" s="7">
        <v>9</v>
      </c>
      <c r="AR37" s="7">
        <v>0</v>
      </c>
      <c r="AS37" t="s">
        <v>49</v>
      </c>
    </row>
    <row r="38" spans="1:45" x14ac:dyDescent="0.35">
      <c r="A38" t="s">
        <v>96</v>
      </c>
      <c r="B38">
        <v>21</v>
      </c>
      <c r="C38" t="s">
        <v>39</v>
      </c>
      <c r="D38" t="s">
        <v>40</v>
      </c>
      <c r="E38" t="s">
        <v>41</v>
      </c>
      <c r="F38">
        <v>984</v>
      </c>
      <c r="G38" t="s">
        <v>1547</v>
      </c>
      <c r="H38">
        <v>1</v>
      </c>
      <c r="I38">
        <v>1</v>
      </c>
      <c r="J38" t="s">
        <v>68</v>
      </c>
      <c r="K38">
        <v>1</v>
      </c>
      <c r="L38">
        <v>1131</v>
      </c>
      <c r="M38">
        <v>4</v>
      </c>
      <c r="N38" t="s">
        <v>53</v>
      </c>
      <c r="O38">
        <v>70</v>
      </c>
      <c r="P38">
        <v>2</v>
      </c>
      <c r="Q38">
        <v>1</v>
      </c>
      <c r="R38" t="s">
        <v>60</v>
      </c>
      <c r="S38">
        <v>2</v>
      </c>
      <c r="T38" t="s">
        <v>46</v>
      </c>
      <c r="U38">
        <v>2070</v>
      </c>
      <c r="V38" t="s">
        <v>47</v>
      </c>
      <c r="W38">
        <v>25326</v>
      </c>
      <c r="X38">
        <v>1</v>
      </c>
      <c r="Y38" t="s">
        <v>48</v>
      </c>
      <c r="Z38" t="s">
        <v>40</v>
      </c>
      <c r="AA38">
        <v>11</v>
      </c>
      <c r="AB38">
        <v>2</v>
      </c>
      <c r="AC38">
        <v>3</v>
      </c>
      <c r="AD38">
        <v>80</v>
      </c>
      <c r="AE38">
        <v>0</v>
      </c>
      <c r="AF38">
        <v>2</v>
      </c>
      <c r="AG38">
        <v>6</v>
      </c>
      <c r="AH38">
        <v>4</v>
      </c>
      <c r="AI38">
        <v>2</v>
      </c>
      <c r="AJ38">
        <v>2</v>
      </c>
      <c r="AK38" s="16">
        <v>46059</v>
      </c>
      <c r="AL38" s="7">
        <v>37</v>
      </c>
      <c r="AM38" s="7" t="str">
        <f t="shared" si="0"/>
        <v>2026</v>
      </c>
      <c r="AN38" s="7" t="str">
        <f t="shared" si="1"/>
        <v>February</v>
      </c>
      <c r="AO38" s="7">
        <v>19</v>
      </c>
      <c r="AP38" s="10">
        <v>13188</v>
      </c>
      <c r="AQ38" s="7">
        <v>18</v>
      </c>
      <c r="AR38" s="7">
        <v>9</v>
      </c>
      <c r="AS38" t="s">
        <v>49</v>
      </c>
    </row>
    <row r="39" spans="1:45" x14ac:dyDescent="0.35">
      <c r="A39" t="s">
        <v>97</v>
      </c>
      <c r="B39">
        <v>21</v>
      </c>
      <c r="C39" t="s">
        <v>39</v>
      </c>
      <c r="D39" t="s">
        <v>40</v>
      </c>
      <c r="E39" t="s">
        <v>56</v>
      </c>
      <c r="F39">
        <v>251</v>
      </c>
      <c r="G39" t="s">
        <v>1547</v>
      </c>
      <c r="H39">
        <v>10</v>
      </c>
      <c r="I39">
        <v>2</v>
      </c>
      <c r="J39" t="s">
        <v>43</v>
      </c>
      <c r="K39">
        <v>1</v>
      </c>
      <c r="L39">
        <v>1279</v>
      </c>
      <c r="M39">
        <v>1</v>
      </c>
      <c r="N39" t="s">
        <v>53</v>
      </c>
      <c r="O39">
        <v>45</v>
      </c>
      <c r="P39">
        <v>2</v>
      </c>
      <c r="Q39">
        <v>1</v>
      </c>
      <c r="R39" t="s">
        <v>45</v>
      </c>
      <c r="S39">
        <v>3</v>
      </c>
      <c r="T39" t="s">
        <v>46</v>
      </c>
      <c r="U39">
        <v>2625</v>
      </c>
      <c r="V39" t="s">
        <v>47</v>
      </c>
      <c r="W39">
        <v>25308</v>
      </c>
      <c r="X39">
        <v>1</v>
      </c>
      <c r="Y39" t="s">
        <v>48</v>
      </c>
      <c r="Z39" t="s">
        <v>49</v>
      </c>
      <c r="AA39">
        <v>20</v>
      </c>
      <c r="AB39">
        <v>2</v>
      </c>
      <c r="AC39">
        <v>3</v>
      </c>
      <c r="AD39">
        <v>80</v>
      </c>
      <c r="AE39">
        <v>0</v>
      </c>
      <c r="AF39">
        <v>2</v>
      </c>
      <c r="AG39">
        <v>2</v>
      </c>
      <c r="AH39">
        <v>1</v>
      </c>
      <c r="AI39">
        <v>2</v>
      </c>
      <c r="AJ39">
        <v>2</v>
      </c>
      <c r="AK39" s="16">
        <v>46060</v>
      </c>
      <c r="AL39" s="7">
        <v>54</v>
      </c>
      <c r="AM39" s="7" t="str">
        <f t="shared" si="0"/>
        <v>2026</v>
      </c>
      <c r="AN39" s="7" t="str">
        <f t="shared" si="1"/>
        <v>February</v>
      </c>
      <c r="AO39" s="7">
        <v>1</v>
      </c>
      <c r="AP39" s="10">
        <v>17458</v>
      </c>
      <c r="AQ39" s="7">
        <v>1</v>
      </c>
      <c r="AR39" s="7">
        <v>0</v>
      </c>
      <c r="AS39" t="s">
        <v>49</v>
      </c>
    </row>
    <row r="40" spans="1:45" x14ac:dyDescent="0.35">
      <c r="A40" t="s">
        <v>98</v>
      </c>
      <c r="B40">
        <v>21</v>
      </c>
      <c r="C40" t="s">
        <v>39</v>
      </c>
      <c r="D40" t="s">
        <v>49</v>
      </c>
      <c r="E40" t="s">
        <v>41</v>
      </c>
      <c r="F40">
        <v>546</v>
      </c>
      <c r="G40" t="s">
        <v>1547</v>
      </c>
      <c r="H40">
        <v>5</v>
      </c>
      <c r="I40">
        <v>1</v>
      </c>
      <c r="J40" t="s">
        <v>52</v>
      </c>
      <c r="K40">
        <v>1</v>
      </c>
      <c r="L40">
        <v>1623</v>
      </c>
      <c r="M40">
        <v>3</v>
      </c>
      <c r="N40" t="s">
        <v>44</v>
      </c>
      <c r="O40">
        <v>97</v>
      </c>
      <c r="P40">
        <v>3</v>
      </c>
      <c r="Q40">
        <v>1</v>
      </c>
      <c r="R40" t="s">
        <v>60</v>
      </c>
      <c r="S40">
        <v>4</v>
      </c>
      <c r="T40" t="s">
        <v>46</v>
      </c>
      <c r="U40">
        <v>3117</v>
      </c>
      <c r="V40" t="s">
        <v>47</v>
      </c>
      <c r="W40">
        <v>26009</v>
      </c>
      <c r="X40">
        <v>1</v>
      </c>
      <c r="Y40" t="s">
        <v>48</v>
      </c>
      <c r="Z40" t="s">
        <v>49</v>
      </c>
      <c r="AA40">
        <v>18</v>
      </c>
      <c r="AB40">
        <v>2</v>
      </c>
      <c r="AC40">
        <v>3</v>
      </c>
      <c r="AD40">
        <v>80</v>
      </c>
      <c r="AE40">
        <v>0</v>
      </c>
      <c r="AF40">
        <v>3</v>
      </c>
      <c r="AG40">
        <v>2</v>
      </c>
      <c r="AH40">
        <v>3</v>
      </c>
      <c r="AI40">
        <v>2</v>
      </c>
      <c r="AJ40">
        <v>2</v>
      </c>
      <c r="AK40" s="16">
        <v>46061</v>
      </c>
      <c r="AL40" s="7">
        <v>49</v>
      </c>
      <c r="AM40" s="7" t="str">
        <f t="shared" si="0"/>
        <v>2026</v>
      </c>
      <c r="AN40" s="7" t="str">
        <f t="shared" si="1"/>
        <v>February</v>
      </c>
      <c r="AO40" s="7">
        <v>18</v>
      </c>
      <c r="AP40" s="10">
        <v>13222</v>
      </c>
      <c r="AQ40" s="7">
        <v>12</v>
      </c>
      <c r="AR40" s="7">
        <v>12</v>
      </c>
      <c r="AS40" t="s">
        <v>49</v>
      </c>
    </row>
    <row r="41" spans="1:45" x14ac:dyDescent="0.35">
      <c r="A41" t="s">
        <v>99</v>
      </c>
      <c r="B41">
        <v>21</v>
      </c>
      <c r="C41" t="s">
        <v>39</v>
      </c>
      <c r="D41" t="s">
        <v>40</v>
      </c>
      <c r="E41" t="s">
        <v>41</v>
      </c>
      <c r="F41">
        <v>337</v>
      </c>
      <c r="G41" t="s">
        <v>1547</v>
      </c>
      <c r="H41">
        <v>7</v>
      </c>
      <c r="I41">
        <v>1</v>
      </c>
      <c r="J41" t="s">
        <v>57</v>
      </c>
      <c r="K41">
        <v>1</v>
      </c>
      <c r="L41">
        <v>1780</v>
      </c>
      <c r="M41">
        <v>2</v>
      </c>
      <c r="N41" t="s">
        <v>44</v>
      </c>
      <c r="O41">
        <v>31</v>
      </c>
      <c r="P41">
        <v>3</v>
      </c>
      <c r="Q41">
        <v>1</v>
      </c>
      <c r="R41" t="s">
        <v>54</v>
      </c>
      <c r="S41">
        <v>2</v>
      </c>
      <c r="T41" t="s">
        <v>46</v>
      </c>
      <c r="U41">
        <v>2679</v>
      </c>
      <c r="V41" t="s">
        <v>47</v>
      </c>
      <c r="W41">
        <v>4567</v>
      </c>
      <c r="X41">
        <v>1</v>
      </c>
      <c r="Y41" t="s">
        <v>48</v>
      </c>
      <c r="Z41" t="s">
        <v>49</v>
      </c>
      <c r="AA41">
        <v>13</v>
      </c>
      <c r="AB41">
        <v>2</v>
      </c>
      <c r="AC41">
        <v>2</v>
      </c>
      <c r="AD41">
        <v>80</v>
      </c>
      <c r="AE41">
        <v>0</v>
      </c>
      <c r="AF41">
        <v>1</v>
      </c>
      <c r="AG41">
        <v>3</v>
      </c>
      <c r="AH41">
        <v>3</v>
      </c>
      <c r="AI41">
        <v>1</v>
      </c>
      <c r="AJ41">
        <v>0</v>
      </c>
      <c r="AK41" s="16">
        <v>46062</v>
      </c>
      <c r="AL41" s="7">
        <v>53</v>
      </c>
      <c r="AM41" s="7" t="str">
        <f t="shared" si="0"/>
        <v>2026</v>
      </c>
      <c r="AN41" s="7" t="str">
        <f t="shared" si="1"/>
        <v>February</v>
      </c>
      <c r="AO41" s="7">
        <v>8</v>
      </c>
      <c r="AP41" s="10">
        <v>22296</v>
      </c>
      <c r="AQ41" s="7">
        <v>4</v>
      </c>
      <c r="AR41" s="7">
        <v>3</v>
      </c>
      <c r="AS41" t="s">
        <v>49</v>
      </c>
    </row>
    <row r="42" spans="1:45" x14ac:dyDescent="0.35">
      <c r="A42" t="s">
        <v>100</v>
      </c>
      <c r="B42">
        <v>21</v>
      </c>
      <c r="C42" t="s">
        <v>39</v>
      </c>
      <c r="D42" t="s">
        <v>40</v>
      </c>
      <c r="E42" t="s">
        <v>41</v>
      </c>
      <c r="F42">
        <v>501</v>
      </c>
      <c r="G42" t="s">
        <v>1547</v>
      </c>
      <c r="H42">
        <v>5</v>
      </c>
      <c r="I42">
        <v>1</v>
      </c>
      <c r="J42" t="s">
        <v>52</v>
      </c>
      <c r="K42">
        <v>1</v>
      </c>
      <c r="L42">
        <v>2021</v>
      </c>
      <c r="M42">
        <v>3</v>
      </c>
      <c r="N42" t="s">
        <v>44</v>
      </c>
      <c r="O42">
        <v>58</v>
      </c>
      <c r="P42">
        <v>3</v>
      </c>
      <c r="Q42">
        <v>1</v>
      </c>
      <c r="R42" t="s">
        <v>54</v>
      </c>
      <c r="S42">
        <v>1</v>
      </c>
      <c r="T42" t="s">
        <v>46</v>
      </c>
      <c r="U42">
        <v>2380</v>
      </c>
      <c r="V42" t="s">
        <v>47</v>
      </c>
      <c r="W42">
        <v>25479</v>
      </c>
      <c r="X42">
        <v>1</v>
      </c>
      <c r="Y42" t="s">
        <v>48</v>
      </c>
      <c r="Z42" t="s">
        <v>40</v>
      </c>
      <c r="AA42">
        <v>11</v>
      </c>
      <c r="AB42">
        <v>2</v>
      </c>
      <c r="AC42">
        <v>4</v>
      </c>
      <c r="AD42">
        <v>80</v>
      </c>
      <c r="AE42">
        <v>0</v>
      </c>
      <c r="AF42">
        <v>2</v>
      </c>
      <c r="AG42">
        <v>6</v>
      </c>
      <c r="AH42">
        <v>3</v>
      </c>
      <c r="AI42">
        <v>1</v>
      </c>
      <c r="AJ42">
        <v>2</v>
      </c>
      <c r="AK42" s="16">
        <v>46063</v>
      </c>
      <c r="AL42" s="7">
        <v>48</v>
      </c>
      <c r="AM42" s="7" t="str">
        <f t="shared" si="0"/>
        <v>2026</v>
      </c>
      <c r="AN42" s="7" t="str">
        <f t="shared" si="1"/>
        <v>February</v>
      </c>
      <c r="AO42" s="7">
        <v>15</v>
      </c>
      <c r="AP42" s="10">
        <v>22260</v>
      </c>
      <c r="AQ42" s="7">
        <v>7</v>
      </c>
      <c r="AR42" s="7">
        <v>7</v>
      </c>
      <c r="AS42" t="s">
        <v>49</v>
      </c>
    </row>
    <row r="43" spans="1:45" x14ac:dyDescent="0.35">
      <c r="A43" t="s">
        <v>101</v>
      </c>
      <c r="B43">
        <v>22</v>
      </c>
      <c r="C43" t="s">
        <v>39</v>
      </c>
      <c r="D43" t="s">
        <v>40</v>
      </c>
      <c r="E43" t="s">
        <v>59</v>
      </c>
      <c r="F43">
        <v>1123</v>
      </c>
      <c r="G43" t="s">
        <v>1547</v>
      </c>
      <c r="H43">
        <v>16</v>
      </c>
      <c r="I43">
        <v>2</v>
      </c>
      <c r="J43" t="s">
        <v>52</v>
      </c>
      <c r="K43">
        <v>1</v>
      </c>
      <c r="L43">
        <v>22</v>
      </c>
      <c r="M43">
        <v>4</v>
      </c>
      <c r="N43" t="s">
        <v>44</v>
      </c>
      <c r="O43">
        <v>96</v>
      </c>
      <c r="P43">
        <v>4</v>
      </c>
      <c r="Q43">
        <v>1</v>
      </c>
      <c r="R43" t="s">
        <v>45</v>
      </c>
      <c r="S43">
        <v>4</v>
      </c>
      <c r="T43" t="s">
        <v>102</v>
      </c>
      <c r="U43">
        <v>2935</v>
      </c>
      <c r="V43" t="s">
        <v>47</v>
      </c>
      <c r="W43">
        <v>7324</v>
      </c>
      <c r="X43">
        <v>1</v>
      </c>
      <c r="Y43" t="s">
        <v>48</v>
      </c>
      <c r="Z43" t="s">
        <v>40</v>
      </c>
      <c r="AA43">
        <v>13</v>
      </c>
      <c r="AB43">
        <v>2</v>
      </c>
      <c r="AC43">
        <v>2</v>
      </c>
      <c r="AD43">
        <v>80</v>
      </c>
      <c r="AE43">
        <v>2</v>
      </c>
      <c r="AF43">
        <v>1</v>
      </c>
      <c r="AG43">
        <v>2</v>
      </c>
      <c r="AH43">
        <v>2</v>
      </c>
      <c r="AI43">
        <v>0</v>
      </c>
      <c r="AJ43">
        <v>0</v>
      </c>
      <c r="AK43" s="16">
        <v>46064</v>
      </c>
      <c r="AL43" s="7">
        <v>27</v>
      </c>
      <c r="AM43" s="7" t="str">
        <f t="shared" si="0"/>
        <v>2026</v>
      </c>
      <c r="AN43" s="7" t="str">
        <f t="shared" si="1"/>
        <v>February</v>
      </c>
      <c r="AO43" s="7">
        <v>7</v>
      </c>
      <c r="AP43" s="10">
        <v>13330</v>
      </c>
      <c r="AQ43" s="7">
        <v>7</v>
      </c>
      <c r="AR43" s="7">
        <v>5</v>
      </c>
      <c r="AS43" t="s">
        <v>49</v>
      </c>
    </row>
    <row r="44" spans="1:45" x14ac:dyDescent="0.35">
      <c r="A44" t="s">
        <v>103</v>
      </c>
      <c r="B44">
        <v>22</v>
      </c>
      <c r="C44" t="s">
        <v>39</v>
      </c>
      <c r="D44" t="s">
        <v>49</v>
      </c>
      <c r="E44" t="s">
        <v>41</v>
      </c>
      <c r="F44">
        <v>534</v>
      </c>
      <c r="G44" t="s">
        <v>1547</v>
      </c>
      <c r="H44">
        <v>15</v>
      </c>
      <c r="I44">
        <v>3</v>
      </c>
      <c r="J44" t="s">
        <v>52</v>
      </c>
      <c r="K44">
        <v>1</v>
      </c>
      <c r="L44">
        <v>144</v>
      </c>
      <c r="M44">
        <v>2</v>
      </c>
      <c r="N44" t="s">
        <v>53</v>
      </c>
      <c r="O44">
        <v>59</v>
      </c>
      <c r="P44">
        <v>3</v>
      </c>
      <c r="Q44">
        <v>1</v>
      </c>
      <c r="R44" t="s">
        <v>45</v>
      </c>
      <c r="S44">
        <v>4</v>
      </c>
      <c r="T44" t="s">
        <v>46</v>
      </c>
      <c r="U44">
        <v>2871</v>
      </c>
      <c r="V44" t="s">
        <v>47</v>
      </c>
      <c r="W44">
        <v>23785</v>
      </c>
      <c r="X44">
        <v>1</v>
      </c>
      <c r="Y44" t="s">
        <v>48</v>
      </c>
      <c r="Z44" t="s">
        <v>49</v>
      </c>
      <c r="AA44">
        <v>15</v>
      </c>
      <c r="AB44">
        <v>2</v>
      </c>
      <c r="AC44">
        <v>3</v>
      </c>
      <c r="AD44">
        <v>80</v>
      </c>
      <c r="AE44">
        <v>0</v>
      </c>
      <c r="AF44">
        <v>1</v>
      </c>
      <c r="AG44">
        <v>5</v>
      </c>
      <c r="AH44">
        <v>3</v>
      </c>
      <c r="AI44">
        <v>0</v>
      </c>
      <c r="AJ44">
        <v>0</v>
      </c>
      <c r="AK44" s="16">
        <v>46065</v>
      </c>
      <c r="AL44" s="7">
        <v>20</v>
      </c>
      <c r="AM44" s="7" t="str">
        <f t="shared" si="0"/>
        <v>2026</v>
      </c>
      <c r="AN44" s="7" t="str">
        <f t="shared" si="1"/>
        <v>February</v>
      </c>
      <c r="AO44" s="7">
        <v>0</v>
      </c>
      <c r="AP44" s="10">
        <v>17402</v>
      </c>
      <c r="AQ44" s="7">
        <v>0</v>
      </c>
      <c r="AR44" s="7">
        <v>0</v>
      </c>
      <c r="AS44" t="s">
        <v>49</v>
      </c>
    </row>
    <row r="45" spans="1:45" x14ac:dyDescent="0.35">
      <c r="A45" t="s">
        <v>104</v>
      </c>
      <c r="B45">
        <v>22</v>
      </c>
      <c r="C45" t="s">
        <v>39</v>
      </c>
      <c r="D45" t="s">
        <v>49</v>
      </c>
      <c r="E45" t="s">
        <v>41</v>
      </c>
      <c r="F45">
        <v>594</v>
      </c>
      <c r="G45" t="s">
        <v>1547</v>
      </c>
      <c r="H45">
        <v>2</v>
      </c>
      <c r="I45">
        <v>1</v>
      </c>
      <c r="J45" t="s">
        <v>68</v>
      </c>
      <c r="K45">
        <v>1</v>
      </c>
      <c r="L45">
        <v>169</v>
      </c>
      <c r="M45">
        <v>3</v>
      </c>
      <c r="N45" t="s">
        <v>44</v>
      </c>
      <c r="O45">
        <v>100</v>
      </c>
      <c r="P45">
        <v>3</v>
      </c>
      <c r="Q45">
        <v>1</v>
      </c>
      <c r="R45" t="s">
        <v>45</v>
      </c>
      <c r="S45">
        <v>4</v>
      </c>
      <c r="T45" t="s">
        <v>105</v>
      </c>
      <c r="U45">
        <v>2523</v>
      </c>
      <c r="V45" t="s">
        <v>47</v>
      </c>
      <c r="W45">
        <v>19299</v>
      </c>
      <c r="X45">
        <v>0</v>
      </c>
      <c r="Y45" t="s">
        <v>48</v>
      </c>
      <c r="Z45" t="s">
        <v>49</v>
      </c>
      <c r="AA45">
        <v>14</v>
      </c>
      <c r="AB45">
        <v>2</v>
      </c>
      <c r="AC45">
        <v>3</v>
      </c>
      <c r="AD45">
        <v>80</v>
      </c>
      <c r="AE45">
        <v>1</v>
      </c>
      <c r="AF45">
        <v>3</v>
      </c>
      <c r="AG45">
        <v>2</v>
      </c>
      <c r="AH45">
        <v>3</v>
      </c>
      <c r="AI45">
        <v>2</v>
      </c>
      <c r="AJ45">
        <v>1</v>
      </c>
      <c r="AK45" s="16">
        <v>46066</v>
      </c>
      <c r="AL45" s="7">
        <v>58</v>
      </c>
      <c r="AM45" s="7" t="str">
        <f t="shared" si="0"/>
        <v>2026</v>
      </c>
      <c r="AN45" s="7" t="str">
        <f t="shared" si="1"/>
        <v>February</v>
      </c>
      <c r="AO45" s="7">
        <v>31</v>
      </c>
      <c r="AP45" s="10">
        <v>11748</v>
      </c>
      <c r="AQ45" s="7">
        <v>27</v>
      </c>
      <c r="AR45" s="7">
        <v>1</v>
      </c>
      <c r="AS45" t="s">
        <v>49</v>
      </c>
    </row>
    <row r="46" spans="1:45" x14ac:dyDescent="0.35">
      <c r="A46" t="s">
        <v>106</v>
      </c>
      <c r="B46">
        <v>22</v>
      </c>
      <c r="C46" t="s">
        <v>39</v>
      </c>
      <c r="D46" t="s">
        <v>49</v>
      </c>
      <c r="E46" t="s">
        <v>41</v>
      </c>
      <c r="F46">
        <v>1256</v>
      </c>
      <c r="G46" t="s">
        <v>1547</v>
      </c>
      <c r="H46">
        <v>19</v>
      </c>
      <c r="I46">
        <v>1</v>
      </c>
      <c r="J46" t="s">
        <v>52</v>
      </c>
      <c r="K46">
        <v>1</v>
      </c>
      <c r="L46">
        <v>217</v>
      </c>
      <c r="M46">
        <v>3</v>
      </c>
      <c r="N46" t="s">
        <v>44</v>
      </c>
      <c r="O46">
        <v>80</v>
      </c>
      <c r="P46">
        <v>3</v>
      </c>
      <c r="Q46">
        <v>1</v>
      </c>
      <c r="R46" t="s">
        <v>60</v>
      </c>
      <c r="S46">
        <v>4</v>
      </c>
      <c r="T46" t="s">
        <v>105</v>
      </c>
      <c r="U46">
        <v>2323</v>
      </c>
      <c r="V46" t="s">
        <v>47</v>
      </c>
      <c r="W46">
        <v>11992</v>
      </c>
      <c r="X46">
        <v>1</v>
      </c>
      <c r="Y46" t="s">
        <v>48</v>
      </c>
      <c r="Z46" t="s">
        <v>49</v>
      </c>
      <c r="AA46">
        <v>24</v>
      </c>
      <c r="AB46">
        <v>2</v>
      </c>
      <c r="AC46">
        <v>1</v>
      </c>
      <c r="AD46">
        <v>80</v>
      </c>
      <c r="AE46">
        <v>2</v>
      </c>
      <c r="AF46">
        <v>2</v>
      </c>
      <c r="AG46">
        <v>6</v>
      </c>
      <c r="AH46">
        <v>3</v>
      </c>
      <c r="AI46">
        <v>2</v>
      </c>
      <c r="AJ46">
        <v>2</v>
      </c>
      <c r="AK46" s="16">
        <v>46067</v>
      </c>
      <c r="AL46" s="7">
        <v>27</v>
      </c>
      <c r="AM46" s="7" t="str">
        <f t="shared" si="0"/>
        <v>2026</v>
      </c>
      <c r="AN46" s="7" t="str">
        <f t="shared" si="1"/>
        <v>February</v>
      </c>
      <c r="AO46" s="7">
        <v>3</v>
      </c>
      <c r="AP46" s="10">
        <v>15269</v>
      </c>
      <c r="AQ46" s="7">
        <v>3</v>
      </c>
      <c r="AR46" s="7">
        <v>1</v>
      </c>
      <c r="AS46" t="s">
        <v>49</v>
      </c>
    </row>
    <row r="47" spans="1:45" x14ac:dyDescent="0.35">
      <c r="A47" t="s">
        <v>107</v>
      </c>
      <c r="B47">
        <v>22</v>
      </c>
      <c r="C47" t="s">
        <v>39</v>
      </c>
      <c r="D47" t="s">
        <v>40</v>
      </c>
      <c r="E47" t="s">
        <v>41</v>
      </c>
      <c r="F47">
        <v>1136</v>
      </c>
      <c r="G47" t="s">
        <v>1547</v>
      </c>
      <c r="H47">
        <v>5</v>
      </c>
      <c r="I47">
        <v>3</v>
      </c>
      <c r="J47" t="s">
        <v>43</v>
      </c>
      <c r="K47">
        <v>1</v>
      </c>
      <c r="L47">
        <v>284</v>
      </c>
      <c r="M47">
        <v>4</v>
      </c>
      <c r="N47" t="s">
        <v>44</v>
      </c>
      <c r="O47">
        <v>60</v>
      </c>
      <c r="P47">
        <v>4</v>
      </c>
      <c r="Q47">
        <v>1</v>
      </c>
      <c r="R47" t="s">
        <v>60</v>
      </c>
      <c r="S47">
        <v>2</v>
      </c>
      <c r="T47" t="s">
        <v>102</v>
      </c>
      <c r="U47">
        <v>2328</v>
      </c>
      <c r="V47" t="s">
        <v>47</v>
      </c>
      <c r="W47">
        <v>12392</v>
      </c>
      <c r="X47">
        <v>1</v>
      </c>
      <c r="Y47" t="s">
        <v>48</v>
      </c>
      <c r="Z47" t="s">
        <v>40</v>
      </c>
      <c r="AA47">
        <v>16</v>
      </c>
      <c r="AB47">
        <v>2</v>
      </c>
      <c r="AC47">
        <v>1</v>
      </c>
      <c r="AD47">
        <v>80</v>
      </c>
      <c r="AE47">
        <v>1</v>
      </c>
      <c r="AF47">
        <v>4</v>
      </c>
      <c r="AG47">
        <v>2</v>
      </c>
      <c r="AH47">
        <v>2</v>
      </c>
      <c r="AI47">
        <v>2</v>
      </c>
      <c r="AK47" s="16">
        <v>46068</v>
      </c>
      <c r="AL47" s="7">
        <v>46</v>
      </c>
      <c r="AM47" s="7" t="str">
        <f t="shared" si="0"/>
        <v>2026</v>
      </c>
      <c r="AN47" s="7" t="str">
        <f t="shared" si="1"/>
        <v>February</v>
      </c>
      <c r="AO47" s="7">
        <v>11</v>
      </c>
      <c r="AP47" s="10">
        <v>12705</v>
      </c>
      <c r="AQ47" s="7">
        <v>9</v>
      </c>
      <c r="AR47" s="7">
        <v>4</v>
      </c>
      <c r="AS47" t="s">
        <v>49</v>
      </c>
    </row>
    <row r="48" spans="1:45" x14ac:dyDescent="0.35">
      <c r="A48" t="s">
        <v>108</v>
      </c>
      <c r="B48">
        <v>22</v>
      </c>
      <c r="C48" t="s">
        <v>39</v>
      </c>
      <c r="D48" t="s">
        <v>49</v>
      </c>
      <c r="E48" t="s">
        <v>41</v>
      </c>
      <c r="F48">
        <v>253</v>
      </c>
      <c r="G48" t="s">
        <v>1547</v>
      </c>
      <c r="H48">
        <v>11</v>
      </c>
      <c r="I48">
        <v>3</v>
      </c>
      <c r="J48" t="s">
        <v>52</v>
      </c>
      <c r="K48">
        <v>1</v>
      </c>
      <c r="L48">
        <v>511</v>
      </c>
      <c r="M48">
        <v>1</v>
      </c>
      <c r="N48" t="s">
        <v>53</v>
      </c>
      <c r="O48">
        <v>43</v>
      </c>
      <c r="P48">
        <v>3</v>
      </c>
      <c r="Q48">
        <v>1</v>
      </c>
      <c r="R48" t="s">
        <v>60</v>
      </c>
      <c r="S48">
        <v>2</v>
      </c>
      <c r="T48" t="s">
        <v>105</v>
      </c>
      <c r="U48">
        <v>2244</v>
      </c>
      <c r="V48" t="s">
        <v>47</v>
      </c>
      <c r="W48">
        <v>24440</v>
      </c>
      <c r="X48">
        <v>1</v>
      </c>
      <c r="Y48" t="s">
        <v>48</v>
      </c>
      <c r="Z48" t="s">
        <v>49</v>
      </c>
      <c r="AA48">
        <v>13</v>
      </c>
      <c r="AB48">
        <v>2</v>
      </c>
      <c r="AC48">
        <v>4</v>
      </c>
      <c r="AD48">
        <v>80</v>
      </c>
      <c r="AE48">
        <v>1</v>
      </c>
      <c r="AF48">
        <v>2</v>
      </c>
      <c r="AG48">
        <v>1</v>
      </c>
      <c r="AH48">
        <v>3</v>
      </c>
      <c r="AI48">
        <v>1</v>
      </c>
      <c r="AJ48">
        <v>2</v>
      </c>
      <c r="AK48" s="16">
        <v>46069</v>
      </c>
      <c r="AL48" s="7">
        <v>54</v>
      </c>
      <c r="AM48" s="7" t="str">
        <f t="shared" si="0"/>
        <v>2026</v>
      </c>
      <c r="AN48" s="7" t="str">
        <f t="shared" si="1"/>
        <v>February</v>
      </c>
      <c r="AO48" s="7">
        <v>3</v>
      </c>
      <c r="AP48" s="10">
        <v>8965</v>
      </c>
      <c r="AQ48" s="7">
        <v>3</v>
      </c>
      <c r="AR48" s="7">
        <v>2</v>
      </c>
      <c r="AS48" t="s">
        <v>49</v>
      </c>
    </row>
    <row r="49" spans="1:45" x14ac:dyDescent="0.35">
      <c r="A49" t="s">
        <v>109</v>
      </c>
      <c r="B49">
        <v>22</v>
      </c>
      <c r="C49" t="s">
        <v>39</v>
      </c>
      <c r="D49" t="s">
        <v>40</v>
      </c>
      <c r="E49" t="s">
        <v>56</v>
      </c>
      <c r="F49">
        <v>1368</v>
      </c>
      <c r="G49" t="s">
        <v>1547</v>
      </c>
      <c r="H49">
        <v>4</v>
      </c>
      <c r="I49">
        <v>1</v>
      </c>
      <c r="J49" t="s">
        <v>68</v>
      </c>
      <c r="K49">
        <v>1</v>
      </c>
      <c r="L49">
        <v>593</v>
      </c>
      <c r="M49">
        <v>3</v>
      </c>
      <c r="N49" t="s">
        <v>44</v>
      </c>
      <c r="O49">
        <v>99</v>
      </c>
      <c r="P49">
        <v>2</v>
      </c>
      <c r="Q49">
        <v>1</v>
      </c>
      <c r="R49" t="s">
        <v>45</v>
      </c>
      <c r="S49">
        <v>3</v>
      </c>
      <c r="T49" t="s">
        <v>46</v>
      </c>
      <c r="U49">
        <v>3894</v>
      </c>
      <c r="V49" t="s">
        <v>47</v>
      </c>
      <c r="W49">
        <v>9129</v>
      </c>
      <c r="X49">
        <v>5</v>
      </c>
      <c r="Y49" t="s">
        <v>48</v>
      </c>
      <c r="Z49" t="s">
        <v>49</v>
      </c>
      <c r="AA49">
        <v>16</v>
      </c>
      <c r="AB49">
        <v>2</v>
      </c>
      <c r="AC49">
        <v>3</v>
      </c>
      <c r="AD49">
        <v>80</v>
      </c>
      <c r="AE49">
        <v>0</v>
      </c>
      <c r="AF49">
        <v>4</v>
      </c>
      <c r="AG49">
        <v>3</v>
      </c>
      <c r="AH49">
        <v>3</v>
      </c>
      <c r="AI49">
        <v>1</v>
      </c>
      <c r="AJ49">
        <v>2</v>
      </c>
      <c r="AK49" s="16">
        <v>46070</v>
      </c>
      <c r="AL49" s="7">
        <v>44</v>
      </c>
      <c r="AM49" s="7" t="str">
        <f t="shared" si="0"/>
        <v>2026</v>
      </c>
      <c r="AN49" s="7" t="str">
        <f t="shared" si="1"/>
        <v>February</v>
      </c>
      <c r="AO49" s="7">
        <v>5</v>
      </c>
      <c r="AP49" s="10">
        <v>12599</v>
      </c>
      <c r="AQ49" s="7">
        <v>1</v>
      </c>
      <c r="AR49" s="7">
        <v>0</v>
      </c>
      <c r="AS49" t="s">
        <v>49</v>
      </c>
    </row>
    <row r="50" spans="1:45" x14ac:dyDescent="0.35">
      <c r="A50" t="s">
        <v>110</v>
      </c>
      <c r="B50">
        <v>22</v>
      </c>
      <c r="C50" t="s">
        <v>39</v>
      </c>
      <c r="D50" t="s">
        <v>49</v>
      </c>
      <c r="E50" t="s">
        <v>41</v>
      </c>
      <c r="F50">
        <v>604</v>
      </c>
      <c r="G50" t="s">
        <v>1547</v>
      </c>
      <c r="H50">
        <v>6</v>
      </c>
      <c r="I50">
        <v>1</v>
      </c>
      <c r="J50" t="s">
        <v>52</v>
      </c>
      <c r="K50">
        <v>1</v>
      </c>
      <c r="L50">
        <v>675</v>
      </c>
      <c r="M50">
        <v>1</v>
      </c>
      <c r="N50" t="s">
        <v>44</v>
      </c>
      <c r="O50">
        <v>69</v>
      </c>
      <c r="P50">
        <v>3</v>
      </c>
      <c r="Q50">
        <v>1</v>
      </c>
      <c r="R50" t="s">
        <v>60</v>
      </c>
      <c r="S50">
        <v>3</v>
      </c>
      <c r="T50" t="s">
        <v>105</v>
      </c>
      <c r="U50">
        <v>2773</v>
      </c>
      <c r="V50" t="s">
        <v>47</v>
      </c>
      <c r="W50">
        <v>12145</v>
      </c>
      <c r="X50">
        <v>0</v>
      </c>
      <c r="Y50" t="s">
        <v>48</v>
      </c>
      <c r="Z50" t="s">
        <v>49</v>
      </c>
      <c r="AA50">
        <v>20</v>
      </c>
      <c r="AB50">
        <v>2</v>
      </c>
      <c r="AC50">
        <v>4</v>
      </c>
      <c r="AD50">
        <v>80</v>
      </c>
      <c r="AE50">
        <v>0</v>
      </c>
      <c r="AF50">
        <v>3</v>
      </c>
      <c r="AG50">
        <v>3</v>
      </c>
      <c r="AH50">
        <v>3</v>
      </c>
      <c r="AI50">
        <v>2</v>
      </c>
      <c r="AJ50">
        <v>2</v>
      </c>
      <c r="AK50" s="16">
        <v>46071</v>
      </c>
      <c r="AL50" s="7">
        <v>34</v>
      </c>
      <c r="AM50" s="7" t="str">
        <f t="shared" si="0"/>
        <v>2026</v>
      </c>
      <c r="AN50" s="7" t="str">
        <f t="shared" si="1"/>
        <v>February</v>
      </c>
      <c r="AO50" s="7">
        <v>3</v>
      </c>
      <c r="AP50" s="10">
        <v>15202</v>
      </c>
      <c r="AQ50" s="7">
        <v>3</v>
      </c>
      <c r="AR50" s="7">
        <v>2</v>
      </c>
      <c r="AS50" t="s">
        <v>49</v>
      </c>
    </row>
    <row r="51" spans="1:45" x14ac:dyDescent="0.35">
      <c r="A51" t="s">
        <v>111</v>
      </c>
      <c r="B51">
        <v>22</v>
      </c>
      <c r="C51" t="s">
        <v>39</v>
      </c>
      <c r="D51" t="s">
        <v>49</v>
      </c>
      <c r="E51" t="s">
        <v>41</v>
      </c>
      <c r="F51">
        <v>1230</v>
      </c>
      <c r="G51" t="s">
        <v>1547</v>
      </c>
      <c r="H51">
        <v>1</v>
      </c>
      <c r="I51">
        <v>2</v>
      </c>
      <c r="J51" t="s">
        <v>43</v>
      </c>
      <c r="K51">
        <v>1</v>
      </c>
      <c r="L51">
        <v>872</v>
      </c>
      <c r="M51">
        <v>4</v>
      </c>
      <c r="N51" t="s">
        <v>44</v>
      </c>
      <c r="O51">
        <v>33</v>
      </c>
      <c r="P51">
        <v>2</v>
      </c>
      <c r="Q51">
        <v>2</v>
      </c>
      <c r="R51" t="s">
        <v>112</v>
      </c>
      <c r="S51">
        <v>4</v>
      </c>
      <c r="T51" t="s">
        <v>105</v>
      </c>
      <c r="U51">
        <v>4775</v>
      </c>
      <c r="V51" t="s">
        <v>47</v>
      </c>
      <c r="W51">
        <v>19146</v>
      </c>
      <c r="X51">
        <v>6</v>
      </c>
      <c r="Y51" t="s">
        <v>48</v>
      </c>
      <c r="Z51" t="s">
        <v>49</v>
      </c>
      <c r="AA51">
        <v>22</v>
      </c>
      <c r="AB51">
        <v>2</v>
      </c>
      <c r="AC51">
        <v>1</v>
      </c>
      <c r="AD51">
        <v>80</v>
      </c>
      <c r="AE51">
        <v>2</v>
      </c>
      <c r="AF51">
        <v>4</v>
      </c>
      <c r="AG51">
        <v>2</v>
      </c>
      <c r="AH51">
        <v>1</v>
      </c>
      <c r="AI51">
        <v>2</v>
      </c>
      <c r="AJ51">
        <v>2</v>
      </c>
      <c r="AK51" s="16">
        <v>46072</v>
      </c>
      <c r="AL51" s="7">
        <v>20</v>
      </c>
      <c r="AM51" s="7" t="str">
        <f t="shared" si="0"/>
        <v>2026</v>
      </c>
      <c r="AN51" s="7" t="str">
        <f t="shared" si="1"/>
        <v>February</v>
      </c>
      <c r="AO51" s="7">
        <v>0</v>
      </c>
      <c r="AP51" s="10">
        <v>19852</v>
      </c>
      <c r="AQ51" s="7">
        <v>0</v>
      </c>
      <c r="AR51" s="7">
        <v>0</v>
      </c>
      <c r="AS51" t="s">
        <v>49</v>
      </c>
    </row>
    <row r="52" spans="1:45" x14ac:dyDescent="0.35">
      <c r="A52" t="s">
        <v>113</v>
      </c>
      <c r="B52">
        <v>22</v>
      </c>
      <c r="C52" t="s">
        <v>39</v>
      </c>
      <c r="D52" t="s">
        <v>40</v>
      </c>
      <c r="E52" t="s">
        <v>41</v>
      </c>
      <c r="F52">
        <v>617</v>
      </c>
      <c r="G52" t="s">
        <v>1547</v>
      </c>
      <c r="H52">
        <v>3</v>
      </c>
      <c r="I52">
        <v>1</v>
      </c>
      <c r="J52" t="s">
        <v>43</v>
      </c>
      <c r="K52">
        <v>1</v>
      </c>
      <c r="L52">
        <v>926</v>
      </c>
      <c r="M52">
        <v>2</v>
      </c>
      <c r="N52" t="s">
        <v>53</v>
      </c>
      <c r="O52">
        <v>34</v>
      </c>
      <c r="P52">
        <v>3</v>
      </c>
      <c r="Q52">
        <v>2</v>
      </c>
      <c r="R52" t="s">
        <v>112</v>
      </c>
      <c r="S52">
        <v>3</v>
      </c>
      <c r="T52" t="s">
        <v>105</v>
      </c>
      <c r="U52">
        <v>4171</v>
      </c>
      <c r="V52" t="s">
        <v>47</v>
      </c>
      <c r="W52">
        <v>10022</v>
      </c>
      <c r="X52">
        <v>0</v>
      </c>
      <c r="Y52" t="s">
        <v>48</v>
      </c>
      <c r="Z52" t="s">
        <v>40</v>
      </c>
      <c r="AA52">
        <v>19</v>
      </c>
      <c r="AB52">
        <v>2</v>
      </c>
      <c r="AC52">
        <v>1</v>
      </c>
      <c r="AD52">
        <v>80</v>
      </c>
      <c r="AE52">
        <v>1</v>
      </c>
      <c r="AF52">
        <v>4</v>
      </c>
      <c r="AG52">
        <v>3</v>
      </c>
      <c r="AH52">
        <v>4</v>
      </c>
      <c r="AI52">
        <v>0</v>
      </c>
      <c r="AJ52">
        <v>2</v>
      </c>
      <c r="AK52" s="16">
        <v>46073</v>
      </c>
      <c r="AL52" s="7">
        <v>46</v>
      </c>
      <c r="AM52" s="7" t="str">
        <f t="shared" si="0"/>
        <v>2026</v>
      </c>
      <c r="AN52" s="7" t="str">
        <f t="shared" si="1"/>
        <v>February</v>
      </c>
      <c r="AO52" s="7">
        <v>7</v>
      </c>
      <c r="AP52" s="10">
        <v>14277</v>
      </c>
      <c r="AQ52" s="7">
        <v>5</v>
      </c>
      <c r="AR52" s="7">
        <v>0</v>
      </c>
      <c r="AS52" t="s">
        <v>49</v>
      </c>
    </row>
    <row r="53" spans="1:45" x14ac:dyDescent="0.35">
      <c r="A53" t="s">
        <v>114</v>
      </c>
      <c r="B53">
        <v>22</v>
      </c>
      <c r="C53" t="s">
        <v>39</v>
      </c>
      <c r="D53" t="s">
        <v>49</v>
      </c>
      <c r="E53" t="s">
        <v>41</v>
      </c>
      <c r="F53">
        <v>217</v>
      </c>
      <c r="G53" t="s">
        <v>1547</v>
      </c>
      <c r="H53">
        <v>8</v>
      </c>
      <c r="I53">
        <v>1</v>
      </c>
      <c r="J53" t="s">
        <v>43</v>
      </c>
      <c r="K53">
        <v>1</v>
      </c>
      <c r="L53">
        <v>1019</v>
      </c>
      <c r="M53">
        <v>2</v>
      </c>
      <c r="N53" t="s">
        <v>44</v>
      </c>
      <c r="O53">
        <v>94</v>
      </c>
      <c r="P53">
        <v>1</v>
      </c>
      <c r="Q53">
        <v>1</v>
      </c>
      <c r="R53" t="s">
        <v>45</v>
      </c>
      <c r="S53">
        <v>1</v>
      </c>
      <c r="T53" t="s">
        <v>105</v>
      </c>
      <c r="U53">
        <v>2451</v>
      </c>
      <c r="V53" t="s">
        <v>47</v>
      </c>
      <c r="W53">
        <v>6881</v>
      </c>
      <c r="X53">
        <v>1</v>
      </c>
      <c r="Y53" t="s">
        <v>48</v>
      </c>
      <c r="Z53" t="s">
        <v>49</v>
      </c>
      <c r="AA53">
        <v>15</v>
      </c>
      <c r="AB53">
        <v>2</v>
      </c>
      <c r="AC53">
        <v>1</v>
      </c>
      <c r="AD53">
        <v>80</v>
      </c>
      <c r="AE53">
        <v>1</v>
      </c>
      <c r="AF53">
        <v>4</v>
      </c>
      <c r="AG53">
        <v>3</v>
      </c>
      <c r="AH53">
        <v>2</v>
      </c>
      <c r="AI53">
        <v>1</v>
      </c>
      <c r="AJ53">
        <v>1</v>
      </c>
      <c r="AK53" s="16">
        <v>46074</v>
      </c>
      <c r="AL53" s="7">
        <v>54</v>
      </c>
      <c r="AM53" s="7" t="str">
        <f t="shared" si="0"/>
        <v>2026</v>
      </c>
      <c r="AN53" s="7" t="str">
        <f t="shared" si="1"/>
        <v>February</v>
      </c>
      <c r="AO53" s="7">
        <v>13</v>
      </c>
      <c r="AP53" s="10">
        <v>8455</v>
      </c>
      <c r="AQ53" s="7">
        <v>1</v>
      </c>
      <c r="AR53" s="7">
        <v>0</v>
      </c>
      <c r="AS53" t="s">
        <v>49</v>
      </c>
    </row>
    <row r="54" spans="1:45" x14ac:dyDescent="0.35">
      <c r="A54" t="s">
        <v>115</v>
      </c>
      <c r="B54">
        <v>22</v>
      </c>
      <c r="C54" t="s">
        <v>39</v>
      </c>
      <c r="D54" t="s">
        <v>40</v>
      </c>
      <c r="E54" t="s">
        <v>56</v>
      </c>
      <c r="F54">
        <v>1256</v>
      </c>
      <c r="G54" t="s">
        <v>1547</v>
      </c>
      <c r="H54">
        <v>3</v>
      </c>
      <c r="I54">
        <v>4</v>
      </c>
      <c r="J54" t="s">
        <v>43</v>
      </c>
      <c r="K54">
        <v>1</v>
      </c>
      <c r="L54">
        <v>1203</v>
      </c>
      <c r="M54">
        <v>3</v>
      </c>
      <c r="N54" t="s">
        <v>44</v>
      </c>
      <c r="O54">
        <v>48</v>
      </c>
      <c r="P54">
        <v>2</v>
      </c>
      <c r="Q54">
        <v>1</v>
      </c>
      <c r="R54" t="s">
        <v>60</v>
      </c>
      <c r="S54">
        <v>4</v>
      </c>
      <c r="T54" t="s">
        <v>105</v>
      </c>
      <c r="U54">
        <v>2853</v>
      </c>
      <c r="V54" t="s">
        <v>47</v>
      </c>
      <c r="W54">
        <v>4223</v>
      </c>
      <c r="X54">
        <v>0</v>
      </c>
      <c r="Y54" t="s">
        <v>48</v>
      </c>
      <c r="Z54" t="s">
        <v>40</v>
      </c>
      <c r="AA54">
        <v>11</v>
      </c>
      <c r="AB54">
        <v>2</v>
      </c>
      <c r="AC54">
        <v>2</v>
      </c>
      <c r="AD54">
        <v>80</v>
      </c>
      <c r="AE54">
        <v>1</v>
      </c>
      <c r="AF54">
        <v>1</v>
      </c>
      <c r="AG54">
        <v>5</v>
      </c>
      <c r="AH54">
        <v>3</v>
      </c>
      <c r="AI54">
        <v>0</v>
      </c>
      <c r="AJ54">
        <v>0</v>
      </c>
      <c r="AK54" s="16">
        <v>46075</v>
      </c>
      <c r="AL54" s="7">
        <v>29</v>
      </c>
      <c r="AM54" s="7" t="str">
        <f t="shared" si="0"/>
        <v>2026</v>
      </c>
      <c r="AN54" s="7" t="str">
        <f t="shared" si="1"/>
        <v>February</v>
      </c>
      <c r="AO54" s="7">
        <v>4</v>
      </c>
      <c r="AP54" s="10">
        <v>19682</v>
      </c>
      <c r="AQ54" s="7">
        <v>0</v>
      </c>
      <c r="AR54" s="7">
        <v>0</v>
      </c>
      <c r="AS54" t="s">
        <v>49</v>
      </c>
    </row>
    <row r="55" spans="1:45" x14ac:dyDescent="0.35">
      <c r="A55" t="s">
        <v>116</v>
      </c>
      <c r="B55">
        <v>22</v>
      </c>
      <c r="C55" t="s">
        <v>39</v>
      </c>
      <c r="D55" t="s">
        <v>40</v>
      </c>
      <c r="E55" t="s">
        <v>59</v>
      </c>
      <c r="F55">
        <v>457</v>
      </c>
      <c r="G55" t="s">
        <v>1547</v>
      </c>
      <c r="H55">
        <v>26</v>
      </c>
      <c r="I55">
        <v>2</v>
      </c>
      <c r="J55" t="s">
        <v>73</v>
      </c>
      <c r="K55">
        <v>1</v>
      </c>
      <c r="L55">
        <v>1605</v>
      </c>
      <c r="M55">
        <v>2</v>
      </c>
      <c r="N55" t="s">
        <v>53</v>
      </c>
      <c r="O55">
        <v>85</v>
      </c>
      <c r="P55">
        <v>2</v>
      </c>
      <c r="Q55">
        <v>1</v>
      </c>
      <c r="R55" t="s">
        <v>60</v>
      </c>
      <c r="S55">
        <v>3</v>
      </c>
      <c r="T55" t="s">
        <v>105</v>
      </c>
      <c r="U55">
        <v>2814</v>
      </c>
      <c r="V55" t="s">
        <v>47</v>
      </c>
      <c r="W55">
        <v>10293</v>
      </c>
      <c r="X55">
        <v>1</v>
      </c>
      <c r="Y55" t="s">
        <v>48</v>
      </c>
      <c r="Z55" t="s">
        <v>40</v>
      </c>
      <c r="AA55">
        <v>14</v>
      </c>
      <c r="AB55">
        <v>2</v>
      </c>
      <c r="AC55">
        <v>2</v>
      </c>
      <c r="AD55">
        <v>80</v>
      </c>
      <c r="AE55">
        <v>0</v>
      </c>
      <c r="AF55">
        <v>4</v>
      </c>
      <c r="AG55">
        <v>2</v>
      </c>
      <c r="AH55">
        <v>2</v>
      </c>
      <c r="AI55">
        <v>1</v>
      </c>
      <c r="AJ55">
        <v>3</v>
      </c>
      <c r="AK55" s="16">
        <v>46076</v>
      </c>
      <c r="AL55" s="7">
        <v>43</v>
      </c>
      <c r="AM55" s="7" t="str">
        <f t="shared" si="0"/>
        <v>2026</v>
      </c>
      <c r="AN55" s="7" t="str">
        <f t="shared" si="1"/>
        <v>February</v>
      </c>
      <c r="AO55" s="7">
        <v>13</v>
      </c>
      <c r="AP55" s="10">
        <v>5076</v>
      </c>
      <c r="AQ55" s="7">
        <v>10</v>
      </c>
      <c r="AR55" s="7">
        <v>1</v>
      </c>
      <c r="AS55" t="s">
        <v>49</v>
      </c>
    </row>
    <row r="56" spans="1:45" x14ac:dyDescent="0.35">
      <c r="A56" t="s">
        <v>117</v>
      </c>
      <c r="B56">
        <v>22</v>
      </c>
      <c r="C56" t="s">
        <v>39</v>
      </c>
      <c r="D56" t="s">
        <v>40</v>
      </c>
      <c r="E56" t="s">
        <v>41</v>
      </c>
      <c r="F56">
        <v>1294</v>
      </c>
      <c r="G56" t="s">
        <v>1547</v>
      </c>
      <c r="H56">
        <v>8</v>
      </c>
      <c r="I56">
        <v>1</v>
      </c>
      <c r="J56" t="s">
        <v>52</v>
      </c>
      <c r="K56">
        <v>1</v>
      </c>
      <c r="L56">
        <v>1783</v>
      </c>
      <c r="M56">
        <v>3</v>
      </c>
      <c r="N56" t="s">
        <v>53</v>
      </c>
      <c r="O56">
        <v>79</v>
      </c>
      <c r="P56">
        <v>3</v>
      </c>
      <c r="Q56">
        <v>1</v>
      </c>
      <c r="R56" t="s">
        <v>45</v>
      </c>
      <c r="S56">
        <v>1</v>
      </c>
      <c r="T56" t="s">
        <v>105</v>
      </c>
      <c r="U56">
        <v>2398</v>
      </c>
      <c r="V56" t="s">
        <v>47</v>
      </c>
      <c r="W56">
        <v>15999</v>
      </c>
      <c r="X56">
        <v>1</v>
      </c>
      <c r="Y56" t="s">
        <v>48</v>
      </c>
      <c r="Z56" t="s">
        <v>40</v>
      </c>
      <c r="AA56">
        <v>17</v>
      </c>
      <c r="AB56">
        <v>2</v>
      </c>
      <c r="AC56">
        <v>3</v>
      </c>
      <c r="AD56">
        <v>80</v>
      </c>
      <c r="AE56">
        <v>0</v>
      </c>
      <c r="AF56">
        <v>1</v>
      </c>
      <c r="AG56">
        <v>6</v>
      </c>
      <c r="AH56">
        <v>3</v>
      </c>
      <c r="AI56">
        <v>0</v>
      </c>
      <c r="AJ56">
        <v>0</v>
      </c>
      <c r="AK56" s="16">
        <v>46077</v>
      </c>
      <c r="AL56" s="7">
        <v>25</v>
      </c>
      <c r="AM56" s="7" t="str">
        <f t="shared" si="0"/>
        <v>2026</v>
      </c>
      <c r="AN56" s="7" t="str">
        <f t="shared" si="1"/>
        <v>February</v>
      </c>
      <c r="AO56" s="7">
        <v>3</v>
      </c>
      <c r="AP56" s="10">
        <v>18076</v>
      </c>
      <c r="AQ56" s="7">
        <v>3</v>
      </c>
      <c r="AR56" s="7">
        <v>3</v>
      </c>
      <c r="AS56" t="s">
        <v>49</v>
      </c>
    </row>
    <row r="57" spans="1:45" x14ac:dyDescent="0.35">
      <c r="A57" t="s">
        <v>118</v>
      </c>
      <c r="B57">
        <v>22</v>
      </c>
      <c r="C57" t="s">
        <v>39</v>
      </c>
      <c r="D57" t="s">
        <v>40</v>
      </c>
      <c r="E57" t="s">
        <v>41</v>
      </c>
      <c r="F57">
        <v>391</v>
      </c>
      <c r="G57" t="s">
        <v>1547</v>
      </c>
      <c r="H57">
        <v>7</v>
      </c>
      <c r="I57">
        <v>1</v>
      </c>
      <c r="J57" t="s">
        <v>43</v>
      </c>
      <c r="K57">
        <v>1</v>
      </c>
      <c r="L57">
        <v>1878</v>
      </c>
      <c r="M57">
        <v>4</v>
      </c>
      <c r="N57" t="s">
        <v>44</v>
      </c>
      <c r="O57">
        <v>75</v>
      </c>
      <c r="P57">
        <v>3</v>
      </c>
      <c r="Q57">
        <v>1</v>
      </c>
      <c r="R57" t="s">
        <v>60</v>
      </c>
      <c r="S57">
        <v>2</v>
      </c>
      <c r="T57" t="s">
        <v>46</v>
      </c>
      <c r="U57">
        <v>2472</v>
      </c>
      <c r="V57" t="s">
        <v>47</v>
      </c>
      <c r="W57">
        <v>26092</v>
      </c>
      <c r="X57">
        <v>1</v>
      </c>
      <c r="Y57" t="s">
        <v>48</v>
      </c>
      <c r="Z57" t="s">
        <v>40</v>
      </c>
      <c r="AA57">
        <v>23</v>
      </c>
      <c r="AB57">
        <v>2</v>
      </c>
      <c r="AC57">
        <v>1</v>
      </c>
      <c r="AD57">
        <v>80</v>
      </c>
      <c r="AE57">
        <v>0</v>
      </c>
      <c r="AF57">
        <v>1</v>
      </c>
      <c r="AG57">
        <v>2</v>
      </c>
      <c r="AH57">
        <v>3</v>
      </c>
      <c r="AI57">
        <v>0</v>
      </c>
      <c r="AJ57">
        <v>0</v>
      </c>
      <c r="AK57" s="16">
        <v>46078</v>
      </c>
      <c r="AL57" s="7">
        <v>45</v>
      </c>
      <c r="AM57" s="7" t="str">
        <f t="shared" si="0"/>
        <v>2026</v>
      </c>
      <c r="AN57" s="7" t="str">
        <f t="shared" si="1"/>
        <v>February</v>
      </c>
      <c r="AO57" s="7">
        <v>3</v>
      </c>
      <c r="AP57" s="10">
        <v>21952</v>
      </c>
      <c r="AQ57" s="7">
        <v>2</v>
      </c>
      <c r="AR57" s="7">
        <v>0</v>
      </c>
      <c r="AS57" t="s">
        <v>49</v>
      </c>
    </row>
    <row r="58" spans="1:45" x14ac:dyDescent="0.35">
      <c r="A58" t="s">
        <v>119</v>
      </c>
      <c r="B58">
        <v>22</v>
      </c>
      <c r="C58" t="s">
        <v>39</v>
      </c>
      <c r="D58" t="s">
        <v>49</v>
      </c>
      <c r="E58" t="s">
        <v>41</v>
      </c>
      <c r="F58">
        <v>581</v>
      </c>
      <c r="G58" t="s">
        <v>1547</v>
      </c>
      <c r="H58">
        <v>1</v>
      </c>
      <c r="I58">
        <v>2</v>
      </c>
      <c r="J58" t="s">
        <v>43</v>
      </c>
      <c r="K58">
        <v>1</v>
      </c>
      <c r="L58">
        <v>2007</v>
      </c>
      <c r="M58">
        <v>4</v>
      </c>
      <c r="N58" t="s">
        <v>44</v>
      </c>
      <c r="O58">
        <v>63</v>
      </c>
      <c r="P58">
        <v>3</v>
      </c>
      <c r="Q58">
        <v>1</v>
      </c>
      <c r="S58">
        <v>3</v>
      </c>
      <c r="T58" t="s">
        <v>46</v>
      </c>
      <c r="U58">
        <v>3375</v>
      </c>
      <c r="V58" t="s">
        <v>47</v>
      </c>
      <c r="W58">
        <v>17624</v>
      </c>
      <c r="X58">
        <v>0</v>
      </c>
      <c r="Y58" t="s">
        <v>48</v>
      </c>
      <c r="Z58" t="s">
        <v>49</v>
      </c>
      <c r="AA58">
        <v>12</v>
      </c>
      <c r="AB58">
        <v>2</v>
      </c>
      <c r="AC58">
        <v>4</v>
      </c>
      <c r="AD58">
        <v>80</v>
      </c>
      <c r="AE58">
        <v>0</v>
      </c>
      <c r="AF58">
        <v>4</v>
      </c>
      <c r="AG58">
        <v>2</v>
      </c>
      <c r="AH58">
        <v>4</v>
      </c>
      <c r="AI58">
        <v>1</v>
      </c>
      <c r="AJ58">
        <v>2</v>
      </c>
      <c r="AK58" s="16">
        <v>46079</v>
      </c>
      <c r="AL58" s="7">
        <v>60</v>
      </c>
      <c r="AM58" s="7" t="str">
        <f t="shared" si="0"/>
        <v>2026</v>
      </c>
      <c r="AN58" s="7" t="str">
        <f t="shared" si="1"/>
        <v>February</v>
      </c>
      <c r="AO58" s="7">
        <v>30</v>
      </c>
      <c r="AP58" s="10">
        <v>11815</v>
      </c>
      <c r="AQ58" s="7">
        <v>7</v>
      </c>
      <c r="AR58" s="7">
        <v>1</v>
      </c>
      <c r="AS58" t="s">
        <v>49</v>
      </c>
    </row>
    <row r="59" spans="1:45" x14ac:dyDescent="0.35">
      <c r="A59" t="s">
        <v>120</v>
      </c>
      <c r="B59">
        <v>23</v>
      </c>
      <c r="C59" t="s">
        <v>39</v>
      </c>
      <c r="D59" t="s">
        <v>49</v>
      </c>
      <c r="E59" t="s">
        <v>41</v>
      </c>
      <c r="F59">
        <v>541</v>
      </c>
      <c r="G59" t="s">
        <v>1547</v>
      </c>
      <c r="H59">
        <v>2</v>
      </c>
      <c r="I59">
        <v>1</v>
      </c>
      <c r="J59" t="s">
        <v>68</v>
      </c>
      <c r="K59">
        <v>1</v>
      </c>
      <c r="L59">
        <v>113</v>
      </c>
      <c r="M59">
        <v>3</v>
      </c>
      <c r="N59" t="s">
        <v>44</v>
      </c>
      <c r="O59">
        <v>62</v>
      </c>
      <c r="P59">
        <v>3</v>
      </c>
      <c r="Q59">
        <v>1</v>
      </c>
      <c r="R59" t="s">
        <v>54</v>
      </c>
      <c r="S59">
        <v>1</v>
      </c>
      <c r="T59" t="s">
        <v>102</v>
      </c>
      <c r="U59">
        <v>2322</v>
      </c>
      <c r="V59" t="s">
        <v>47</v>
      </c>
      <c r="W59">
        <v>9518</v>
      </c>
      <c r="X59">
        <v>3</v>
      </c>
      <c r="Y59" t="s">
        <v>48</v>
      </c>
      <c r="Z59" t="s">
        <v>49</v>
      </c>
      <c r="AA59">
        <v>13</v>
      </c>
      <c r="AB59">
        <v>2</v>
      </c>
      <c r="AC59">
        <v>3</v>
      </c>
      <c r="AD59">
        <v>80</v>
      </c>
      <c r="AE59">
        <v>1</v>
      </c>
      <c r="AF59">
        <v>3</v>
      </c>
      <c r="AG59">
        <v>3</v>
      </c>
      <c r="AH59">
        <v>3</v>
      </c>
      <c r="AI59">
        <v>0</v>
      </c>
      <c r="AJ59">
        <v>0</v>
      </c>
      <c r="AK59" s="16">
        <v>46080</v>
      </c>
      <c r="AL59" s="7">
        <v>60</v>
      </c>
      <c r="AM59" s="7" t="str">
        <f t="shared" si="0"/>
        <v>2026</v>
      </c>
      <c r="AN59" s="7" t="str">
        <f t="shared" si="1"/>
        <v>February</v>
      </c>
      <c r="AO59" s="7">
        <v>25</v>
      </c>
      <c r="AP59" s="10">
        <v>9021</v>
      </c>
      <c r="AQ59" s="7">
        <v>2</v>
      </c>
      <c r="AR59" s="7">
        <v>0</v>
      </c>
      <c r="AS59" t="s">
        <v>49</v>
      </c>
    </row>
    <row r="60" spans="1:45" x14ac:dyDescent="0.35">
      <c r="A60" t="s">
        <v>121</v>
      </c>
      <c r="B60">
        <v>23</v>
      </c>
      <c r="C60" t="s">
        <v>39</v>
      </c>
      <c r="D60" t="s">
        <v>49</v>
      </c>
      <c r="E60" t="s">
        <v>41</v>
      </c>
      <c r="F60">
        <v>1309</v>
      </c>
      <c r="G60" t="s">
        <v>1547</v>
      </c>
      <c r="H60">
        <v>26</v>
      </c>
      <c r="I60">
        <v>1</v>
      </c>
      <c r="J60" t="s">
        <v>43</v>
      </c>
      <c r="K60">
        <v>1</v>
      </c>
      <c r="L60">
        <v>465</v>
      </c>
      <c r="M60">
        <v>3</v>
      </c>
      <c r="N60" t="s">
        <v>44</v>
      </c>
      <c r="O60">
        <v>83</v>
      </c>
      <c r="P60">
        <v>3</v>
      </c>
      <c r="Q60">
        <v>1</v>
      </c>
      <c r="R60" t="s">
        <v>60</v>
      </c>
      <c r="S60">
        <v>4</v>
      </c>
      <c r="T60" t="s">
        <v>102</v>
      </c>
      <c r="U60">
        <v>2904</v>
      </c>
      <c r="V60" t="s">
        <v>47</v>
      </c>
      <c r="W60">
        <v>16092</v>
      </c>
      <c r="X60">
        <v>1</v>
      </c>
      <c r="Y60" t="s">
        <v>48</v>
      </c>
      <c r="Z60" t="s">
        <v>49</v>
      </c>
      <c r="AA60">
        <v>12</v>
      </c>
      <c r="AB60">
        <v>2</v>
      </c>
      <c r="AC60">
        <v>3</v>
      </c>
      <c r="AD60">
        <v>80</v>
      </c>
      <c r="AE60">
        <v>2</v>
      </c>
      <c r="AF60">
        <v>4</v>
      </c>
      <c r="AG60">
        <v>2</v>
      </c>
      <c r="AH60">
        <v>2</v>
      </c>
      <c r="AI60">
        <v>0</v>
      </c>
      <c r="AJ60">
        <v>2</v>
      </c>
      <c r="AK60" s="16">
        <v>46081</v>
      </c>
      <c r="AL60" s="7">
        <v>57</v>
      </c>
      <c r="AM60" s="7" t="str">
        <f t="shared" si="0"/>
        <v>2026</v>
      </c>
      <c r="AN60" s="7" t="str">
        <f t="shared" si="1"/>
        <v>February</v>
      </c>
      <c r="AO60" s="7">
        <v>3</v>
      </c>
      <c r="AP60" s="10">
        <v>17732</v>
      </c>
      <c r="AQ60" s="7">
        <v>0</v>
      </c>
      <c r="AR60" s="7">
        <v>0</v>
      </c>
      <c r="AS60" t="s">
        <v>49</v>
      </c>
    </row>
    <row r="61" spans="1:45" x14ac:dyDescent="0.35">
      <c r="A61" t="s">
        <v>122</v>
      </c>
      <c r="B61">
        <v>23</v>
      </c>
      <c r="C61" t="s">
        <v>39</v>
      </c>
      <c r="D61" t="s">
        <v>49</v>
      </c>
      <c r="E61" t="s">
        <v>41</v>
      </c>
      <c r="F61">
        <v>885</v>
      </c>
      <c r="G61" t="s">
        <v>1547</v>
      </c>
      <c r="H61">
        <v>4</v>
      </c>
      <c r="I61">
        <v>3</v>
      </c>
      <c r="J61" t="s">
        <v>52</v>
      </c>
      <c r="K61">
        <v>1</v>
      </c>
      <c r="L61">
        <v>705</v>
      </c>
      <c r="M61">
        <v>1</v>
      </c>
      <c r="N61" t="s">
        <v>44</v>
      </c>
      <c r="O61">
        <v>58</v>
      </c>
      <c r="P61">
        <v>4</v>
      </c>
      <c r="Q61">
        <v>1</v>
      </c>
      <c r="R61" t="s">
        <v>60</v>
      </c>
      <c r="S61">
        <v>1</v>
      </c>
      <c r="T61" t="s">
        <v>105</v>
      </c>
      <c r="U61">
        <v>2819</v>
      </c>
      <c r="V61" t="s">
        <v>47</v>
      </c>
      <c r="W61">
        <v>8544</v>
      </c>
      <c r="X61">
        <v>2</v>
      </c>
      <c r="Y61" t="s">
        <v>48</v>
      </c>
      <c r="Z61" t="s">
        <v>49</v>
      </c>
      <c r="AA61">
        <v>16</v>
      </c>
      <c r="AB61">
        <v>2</v>
      </c>
      <c r="AC61">
        <v>1</v>
      </c>
      <c r="AD61">
        <v>80</v>
      </c>
      <c r="AE61">
        <v>1</v>
      </c>
      <c r="AF61">
        <v>5</v>
      </c>
      <c r="AG61">
        <v>3</v>
      </c>
      <c r="AH61">
        <v>4</v>
      </c>
      <c r="AI61">
        <v>0</v>
      </c>
      <c r="AJ61">
        <v>2</v>
      </c>
      <c r="AK61" s="16">
        <v>46082</v>
      </c>
      <c r="AL61" s="7">
        <v>21</v>
      </c>
      <c r="AM61" s="7" t="str">
        <f t="shared" si="0"/>
        <v>2026</v>
      </c>
      <c r="AN61" s="7" t="str">
        <f t="shared" si="1"/>
        <v>March</v>
      </c>
      <c r="AO61" s="7">
        <v>0</v>
      </c>
      <c r="AP61" s="10">
        <v>13189</v>
      </c>
      <c r="AQ61" s="7">
        <v>0</v>
      </c>
      <c r="AR61" s="7">
        <v>0</v>
      </c>
      <c r="AS61" t="s">
        <v>40</v>
      </c>
    </row>
    <row r="62" spans="1:45" x14ac:dyDescent="0.35">
      <c r="A62" t="s">
        <v>123</v>
      </c>
      <c r="B62">
        <v>23</v>
      </c>
      <c r="C62" t="s">
        <v>39</v>
      </c>
      <c r="D62" t="s">
        <v>49</v>
      </c>
      <c r="E62" t="s">
        <v>41</v>
      </c>
      <c r="F62">
        <v>650</v>
      </c>
      <c r="G62" t="s">
        <v>1547</v>
      </c>
      <c r="H62">
        <v>9</v>
      </c>
      <c r="I62">
        <v>1</v>
      </c>
      <c r="J62" t="s">
        <v>52</v>
      </c>
      <c r="K62">
        <v>1</v>
      </c>
      <c r="L62">
        <v>758</v>
      </c>
      <c r="M62">
        <v>2</v>
      </c>
      <c r="N62" t="s">
        <v>44</v>
      </c>
      <c r="O62">
        <v>37</v>
      </c>
      <c r="P62">
        <v>3</v>
      </c>
      <c r="Q62">
        <v>1</v>
      </c>
      <c r="R62" t="s">
        <v>45</v>
      </c>
      <c r="S62">
        <v>1</v>
      </c>
      <c r="T62" t="s">
        <v>105</v>
      </c>
      <c r="U62">
        <v>2500</v>
      </c>
      <c r="V62" t="s">
        <v>47</v>
      </c>
      <c r="W62">
        <v>4344</v>
      </c>
      <c r="X62">
        <v>1</v>
      </c>
      <c r="Y62" t="s">
        <v>48</v>
      </c>
      <c r="Z62" t="s">
        <v>49</v>
      </c>
      <c r="AA62">
        <v>14</v>
      </c>
      <c r="AB62">
        <v>2</v>
      </c>
      <c r="AC62">
        <v>4</v>
      </c>
      <c r="AD62">
        <v>80</v>
      </c>
      <c r="AE62">
        <v>1</v>
      </c>
      <c r="AF62">
        <v>5</v>
      </c>
      <c r="AG62">
        <v>2</v>
      </c>
      <c r="AH62">
        <v>4</v>
      </c>
      <c r="AI62">
        <v>0</v>
      </c>
      <c r="AJ62">
        <v>2</v>
      </c>
      <c r="AK62" s="16">
        <v>46083</v>
      </c>
      <c r="AL62" s="7">
        <v>19</v>
      </c>
      <c r="AM62" s="7" t="str">
        <f t="shared" si="0"/>
        <v>2026</v>
      </c>
      <c r="AN62" s="7" t="str">
        <f t="shared" si="1"/>
        <v>March</v>
      </c>
      <c r="AO62" s="7">
        <v>1</v>
      </c>
      <c r="AP62" s="10">
        <v>17274</v>
      </c>
      <c r="AQ62" s="7">
        <v>0</v>
      </c>
      <c r="AR62" s="7">
        <v>0</v>
      </c>
      <c r="AS62" t="s">
        <v>40</v>
      </c>
    </row>
    <row r="63" spans="1:45" x14ac:dyDescent="0.35">
      <c r="A63" t="s">
        <v>124</v>
      </c>
      <c r="B63">
        <v>23</v>
      </c>
      <c r="C63" t="s">
        <v>39</v>
      </c>
      <c r="D63" t="s">
        <v>49</v>
      </c>
      <c r="E63" t="s">
        <v>41</v>
      </c>
      <c r="F63">
        <v>310</v>
      </c>
      <c r="G63" t="s">
        <v>1547</v>
      </c>
      <c r="H63">
        <v>10</v>
      </c>
      <c r="I63">
        <v>1</v>
      </c>
      <c r="J63" t="s">
        <v>52</v>
      </c>
      <c r="K63">
        <v>1</v>
      </c>
      <c r="L63">
        <v>784</v>
      </c>
      <c r="M63">
        <v>1</v>
      </c>
      <c r="N63" t="s">
        <v>44</v>
      </c>
      <c r="O63">
        <v>79</v>
      </c>
      <c r="P63">
        <v>4</v>
      </c>
      <c r="Q63">
        <v>1</v>
      </c>
      <c r="R63" t="s">
        <v>60</v>
      </c>
      <c r="S63">
        <v>3</v>
      </c>
      <c r="T63" t="s">
        <v>46</v>
      </c>
      <c r="U63">
        <v>3505</v>
      </c>
      <c r="V63" t="s">
        <v>47</v>
      </c>
      <c r="W63">
        <v>19630</v>
      </c>
      <c r="X63">
        <v>1</v>
      </c>
      <c r="Y63" t="s">
        <v>48</v>
      </c>
      <c r="Z63" t="s">
        <v>49</v>
      </c>
      <c r="AA63">
        <v>18</v>
      </c>
      <c r="AB63">
        <v>2</v>
      </c>
      <c r="AC63">
        <v>4</v>
      </c>
      <c r="AD63">
        <v>80</v>
      </c>
      <c r="AE63">
        <v>0</v>
      </c>
      <c r="AF63">
        <v>2</v>
      </c>
      <c r="AG63">
        <v>3</v>
      </c>
      <c r="AH63">
        <v>3</v>
      </c>
      <c r="AI63">
        <v>0</v>
      </c>
      <c r="AJ63">
        <v>2</v>
      </c>
      <c r="AK63" s="16">
        <v>46084</v>
      </c>
      <c r="AL63" s="7">
        <v>55</v>
      </c>
      <c r="AM63" s="7" t="str">
        <f t="shared" si="0"/>
        <v>2026</v>
      </c>
      <c r="AN63" s="7" t="str">
        <f t="shared" si="1"/>
        <v>March</v>
      </c>
      <c r="AO63" s="7">
        <v>25</v>
      </c>
      <c r="AP63" s="10">
        <v>10983</v>
      </c>
      <c r="AQ63" s="7">
        <v>16</v>
      </c>
      <c r="AR63" s="7">
        <v>2</v>
      </c>
      <c r="AS63" t="s">
        <v>40</v>
      </c>
    </row>
    <row r="64" spans="1:45" x14ac:dyDescent="0.35">
      <c r="A64" t="s">
        <v>125</v>
      </c>
      <c r="B64">
        <v>23</v>
      </c>
      <c r="C64" t="s">
        <v>39</v>
      </c>
      <c r="D64" t="s">
        <v>40</v>
      </c>
      <c r="E64" t="s">
        <v>41</v>
      </c>
      <c r="F64">
        <v>1243</v>
      </c>
      <c r="G64" t="s">
        <v>1547</v>
      </c>
      <c r="H64">
        <v>6</v>
      </c>
      <c r="I64">
        <v>3</v>
      </c>
      <c r="J64" t="s">
        <v>43</v>
      </c>
      <c r="K64">
        <v>1</v>
      </c>
      <c r="L64">
        <v>811</v>
      </c>
      <c r="M64">
        <v>3</v>
      </c>
      <c r="N64" t="s">
        <v>44</v>
      </c>
      <c r="O64">
        <v>63</v>
      </c>
      <c r="P64">
        <v>4</v>
      </c>
      <c r="Q64">
        <v>1</v>
      </c>
      <c r="R64" t="s">
        <v>45</v>
      </c>
      <c r="S64">
        <v>1</v>
      </c>
      <c r="T64" t="s">
        <v>105</v>
      </c>
      <c r="U64">
        <v>1601</v>
      </c>
      <c r="V64" t="s">
        <v>47</v>
      </c>
      <c r="W64">
        <v>3445</v>
      </c>
      <c r="X64">
        <v>1</v>
      </c>
      <c r="Y64" t="s">
        <v>48</v>
      </c>
      <c r="Z64" t="s">
        <v>40</v>
      </c>
      <c r="AA64">
        <v>21</v>
      </c>
      <c r="AB64">
        <v>2</v>
      </c>
      <c r="AC64">
        <v>3</v>
      </c>
      <c r="AD64">
        <v>80</v>
      </c>
      <c r="AE64">
        <v>2</v>
      </c>
      <c r="AF64">
        <v>1</v>
      </c>
      <c r="AG64">
        <v>2</v>
      </c>
      <c r="AH64">
        <v>3</v>
      </c>
      <c r="AI64">
        <v>0</v>
      </c>
      <c r="AJ64">
        <v>0</v>
      </c>
      <c r="AK64" s="16">
        <v>46085</v>
      </c>
      <c r="AL64" s="7">
        <v>30</v>
      </c>
      <c r="AM64" s="7" t="str">
        <f t="shared" si="0"/>
        <v>2026</v>
      </c>
      <c r="AN64" s="7" t="str">
        <f t="shared" si="1"/>
        <v>March</v>
      </c>
      <c r="AO64" s="7">
        <v>2</v>
      </c>
      <c r="AP64" s="10">
        <v>18766</v>
      </c>
      <c r="AQ64" s="7">
        <v>2</v>
      </c>
      <c r="AR64" s="7">
        <v>0</v>
      </c>
      <c r="AS64" t="s">
        <v>40</v>
      </c>
    </row>
    <row r="65" spans="1:45" x14ac:dyDescent="0.35">
      <c r="A65" t="s">
        <v>126</v>
      </c>
      <c r="B65">
        <v>23</v>
      </c>
      <c r="C65" t="s">
        <v>39</v>
      </c>
      <c r="D65" t="s">
        <v>49</v>
      </c>
      <c r="E65" t="s">
        <v>41</v>
      </c>
      <c r="F65">
        <v>373</v>
      </c>
      <c r="G65" t="s">
        <v>1547</v>
      </c>
      <c r="H65">
        <v>1</v>
      </c>
      <c r="I65">
        <v>2</v>
      </c>
      <c r="J65" t="s">
        <v>43</v>
      </c>
      <c r="K65">
        <v>1</v>
      </c>
      <c r="L65">
        <v>1270</v>
      </c>
      <c r="M65">
        <v>4</v>
      </c>
      <c r="N65" t="s">
        <v>44</v>
      </c>
      <c r="O65">
        <v>47</v>
      </c>
      <c r="P65">
        <v>3</v>
      </c>
      <c r="Q65">
        <v>1</v>
      </c>
      <c r="R65" t="s">
        <v>60</v>
      </c>
      <c r="S65">
        <v>3</v>
      </c>
      <c r="T65" t="s">
        <v>105</v>
      </c>
      <c r="U65">
        <v>1223</v>
      </c>
      <c r="V65" t="s">
        <v>47</v>
      </c>
      <c r="W65">
        <v>16901</v>
      </c>
      <c r="X65">
        <v>1</v>
      </c>
      <c r="Y65" t="s">
        <v>48</v>
      </c>
      <c r="Z65" t="s">
        <v>49</v>
      </c>
      <c r="AA65">
        <v>22</v>
      </c>
      <c r="AB65">
        <v>2</v>
      </c>
      <c r="AC65">
        <v>4</v>
      </c>
      <c r="AD65">
        <v>80</v>
      </c>
      <c r="AE65">
        <v>1</v>
      </c>
      <c r="AF65">
        <v>1</v>
      </c>
      <c r="AG65">
        <v>2</v>
      </c>
      <c r="AH65">
        <v>3</v>
      </c>
      <c r="AI65">
        <v>0</v>
      </c>
      <c r="AJ65">
        <v>1</v>
      </c>
      <c r="AK65" s="16">
        <v>46086</v>
      </c>
      <c r="AL65" s="7">
        <v>21</v>
      </c>
      <c r="AM65" s="7" t="str">
        <f t="shared" si="0"/>
        <v>2026</v>
      </c>
      <c r="AN65" s="7" t="str">
        <f t="shared" si="1"/>
        <v>March</v>
      </c>
      <c r="AO65" s="7">
        <v>2</v>
      </c>
      <c r="AP65" s="10">
        <v>5018</v>
      </c>
      <c r="AQ65" s="7">
        <v>2</v>
      </c>
      <c r="AR65" s="7">
        <v>0</v>
      </c>
      <c r="AS65" t="s">
        <v>40</v>
      </c>
    </row>
    <row r="66" spans="1:45" x14ac:dyDescent="0.35">
      <c r="A66" t="s">
        <v>127</v>
      </c>
      <c r="B66">
        <v>23</v>
      </c>
      <c r="C66" t="s">
        <v>39</v>
      </c>
      <c r="D66" t="s">
        <v>49</v>
      </c>
      <c r="E66" t="s">
        <v>41</v>
      </c>
      <c r="F66">
        <v>507</v>
      </c>
      <c r="G66" t="s">
        <v>1547</v>
      </c>
      <c r="H66">
        <v>20</v>
      </c>
      <c r="I66">
        <v>1</v>
      </c>
      <c r="J66" t="s">
        <v>43</v>
      </c>
      <c r="K66">
        <v>1</v>
      </c>
      <c r="L66">
        <v>1533</v>
      </c>
      <c r="M66">
        <v>1</v>
      </c>
      <c r="N66" t="s">
        <v>44</v>
      </c>
      <c r="O66">
        <v>97</v>
      </c>
      <c r="P66">
        <v>3</v>
      </c>
      <c r="Q66">
        <v>2</v>
      </c>
      <c r="R66" t="s">
        <v>45</v>
      </c>
      <c r="S66">
        <v>3</v>
      </c>
      <c r="T66" t="s">
        <v>46</v>
      </c>
      <c r="U66">
        <v>2272</v>
      </c>
      <c r="V66" t="s">
        <v>47</v>
      </c>
      <c r="W66">
        <v>24812</v>
      </c>
      <c r="X66">
        <v>0</v>
      </c>
      <c r="Y66" t="s">
        <v>48</v>
      </c>
      <c r="Z66" t="s">
        <v>49</v>
      </c>
      <c r="AA66">
        <v>14</v>
      </c>
      <c r="AB66">
        <v>2</v>
      </c>
      <c r="AC66">
        <v>2</v>
      </c>
      <c r="AD66">
        <v>80</v>
      </c>
      <c r="AE66">
        <v>0</v>
      </c>
      <c r="AF66">
        <v>5</v>
      </c>
      <c r="AG66">
        <v>2</v>
      </c>
      <c r="AH66">
        <v>3</v>
      </c>
      <c r="AI66">
        <v>1</v>
      </c>
      <c r="AJ66">
        <v>2</v>
      </c>
      <c r="AK66" s="16">
        <v>46087</v>
      </c>
      <c r="AL66" s="7">
        <v>46</v>
      </c>
      <c r="AM66" s="7" t="str">
        <f t="shared" si="0"/>
        <v>2026</v>
      </c>
      <c r="AN66" s="7" t="str">
        <f t="shared" si="1"/>
        <v>March</v>
      </c>
      <c r="AO66" s="7">
        <v>3</v>
      </c>
      <c r="AP66" s="10">
        <v>4188</v>
      </c>
      <c r="AQ66" s="7">
        <v>2</v>
      </c>
      <c r="AR66" s="7">
        <v>2</v>
      </c>
      <c r="AS66" t="s">
        <v>40</v>
      </c>
    </row>
    <row r="67" spans="1:45" x14ac:dyDescent="0.35">
      <c r="A67" t="s">
        <v>128</v>
      </c>
      <c r="B67">
        <v>23</v>
      </c>
      <c r="C67" t="s">
        <v>39</v>
      </c>
      <c r="D67" t="s">
        <v>49</v>
      </c>
      <c r="E67" t="s">
        <v>41</v>
      </c>
      <c r="F67">
        <v>977</v>
      </c>
      <c r="G67" t="s">
        <v>1547</v>
      </c>
      <c r="H67">
        <v>10</v>
      </c>
      <c r="I67">
        <v>3</v>
      </c>
      <c r="J67" t="s">
        <v>68</v>
      </c>
      <c r="K67">
        <v>1</v>
      </c>
      <c r="L67">
        <v>1592</v>
      </c>
      <c r="M67">
        <v>4</v>
      </c>
      <c r="N67" t="s">
        <v>44</v>
      </c>
      <c r="O67">
        <v>45</v>
      </c>
      <c r="P67">
        <v>4</v>
      </c>
      <c r="Q67">
        <v>1</v>
      </c>
      <c r="R67" t="s">
        <v>60</v>
      </c>
      <c r="S67">
        <v>3</v>
      </c>
      <c r="T67" t="s">
        <v>105</v>
      </c>
      <c r="U67">
        <v>2073</v>
      </c>
      <c r="V67" t="s">
        <v>47</v>
      </c>
      <c r="W67">
        <v>12826</v>
      </c>
      <c r="X67">
        <v>2</v>
      </c>
      <c r="Y67" t="s">
        <v>48</v>
      </c>
      <c r="Z67" t="s">
        <v>49</v>
      </c>
      <c r="AA67">
        <v>16</v>
      </c>
      <c r="AB67">
        <v>2</v>
      </c>
      <c r="AC67">
        <v>4</v>
      </c>
      <c r="AD67">
        <v>80</v>
      </c>
      <c r="AE67">
        <v>1</v>
      </c>
      <c r="AF67">
        <v>4</v>
      </c>
      <c r="AG67">
        <v>2</v>
      </c>
      <c r="AH67">
        <v>3</v>
      </c>
      <c r="AI67">
        <v>2</v>
      </c>
      <c r="AJ67">
        <v>2</v>
      </c>
      <c r="AK67" s="16">
        <v>46088</v>
      </c>
      <c r="AL67" s="7">
        <v>53</v>
      </c>
      <c r="AM67" s="7" t="str">
        <f t="shared" ref="AM67:AM130" si="2">TEXT(AK67,"yyyy")</f>
        <v>2026</v>
      </c>
      <c r="AN67" s="7" t="str">
        <f t="shared" ref="AN67:AN130" si="3">TEXT(AK67,"mmmm")</f>
        <v>March</v>
      </c>
      <c r="AO67" s="7">
        <v>24</v>
      </c>
      <c r="AP67" s="10">
        <v>22853</v>
      </c>
      <c r="AQ67" s="7">
        <v>9</v>
      </c>
      <c r="AR67" s="7">
        <v>4</v>
      </c>
      <c r="AS67" t="s">
        <v>40</v>
      </c>
    </row>
    <row r="68" spans="1:45" x14ac:dyDescent="0.35">
      <c r="A68" t="s">
        <v>129</v>
      </c>
      <c r="B68">
        <v>23</v>
      </c>
      <c r="C68" t="s">
        <v>39</v>
      </c>
      <c r="D68" t="s">
        <v>40</v>
      </c>
      <c r="E68" t="s">
        <v>41</v>
      </c>
      <c r="F68">
        <v>1320</v>
      </c>
      <c r="G68" t="s">
        <v>1547</v>
      </c>
      <c r="H68">
        <v>8</v>
      </c>
      <c r="I68">
        <v>1</v>
      </c>
      <c r="J68" t="s">
        <v>52</v>
      </c>
      <c r="K68">
        <v>1</v>
      </c>
      <c r="L68">
        <v>1684</v>
      </c>
      <c r="M68">
        <v>4</v>
      </c>
      <c r="N68" t="s">
        <v>44</v>
      </c>
      <c r="O68">
        <v>93</v>
      </c>
      <c r="P68">
        <v>2</v>
      </c>
      <c r="Q68">
        <v>1</v>
      </c>
      <c r="R68" t="s">
        <v>45</v>
      </c>
      <c r="S68">
        <v>3</v>
      </c>
      <c r="T68" t="s">
        <v>46</v>
      </c>
      <c r="U68">
        <v>3989</v>
      </c>
      <c r="V68" t="s">
        <v>47</v>
      </c>
      <c r="W68">
        <v>20586</v>
      </c>
      <c r="X68">
        <v>1</v>
      </c>
      <c r="Y68" t="s">
        <v>48</v>
      </c>
      <c r="Z68" t="s">
        <v>40</v>
      </c>
      <c r="AA68">
        <v>11</v>
      </c>
      <c r="AB68">
        <v>2</v>
      </c>
      <c r="AC68">
        <v>1</v>
      </c>
      <c r="AD68">
        <v>80</v>
      </c>
      <c r="AE68">
        <v>0</v>
      </c>
      <c r="AF68">
        <v>5</v>
      </c>
      <c r="AG68">
        <v>2</v>
      </c>
      <c r="AH68">
        <v>3</v>
      </c>
      <c r="AI68">
        <v>1</v>
      </c>
      <c r="AJ68">
        <v>2</v>
      </c>
      <c r="AK68" s="16">
        <v>46089</v>
      </c>
      <c r="AL68" s="7">
        <v>41</v>
      </c>
      <c r="AM68" s="7" t="str">
        <f t="shared" si="2"/>
        <v>2026</v>
      </c>
      <c r="AN68" s="7" t="str">
        <f t="shared" si="3"/>
        <v>March</v>
      </c>
      <c r="AO68" s="7">
        <v>0</v>
      </c>
      <c r="AP68" s="10">
        <v>18726</v>
      </c>
      <c r="AQ68" s="7">
        <v>0</v>
      </c>
      <c r="AR68" s="7">
        <v>0</v>
      </c>
      <c r="AS68" t="s">
        <v>40</v>
      </c>
    </row>
    <row r="69" spans="1:45" x14ac:dyDescent="0.35">
      <c r="A69" t="s">
        <v>130</v>
      </c>
      <c r="B69">
        <v>23</v>
      </c>
      <c r="C69" t="s">
        <v>39</v>
      </c>
      <c r="D69" t="s">
        <v>40</v>
      </c>
      <c r="E69" t="s">
        <v>41</v>
      </c>
      <c r="F69">
        <v>427</v>
      </c>
      <c r="G69" t="s">
        <v>1547</v>
      </c>
      <c r="H69">
        <v>7</v>
      </c>
      <c r="I69">
        <v>3</v>
      </c>
      <c r="J69" t="s">
        <v>43</v>
      </c>
      <c r="K69">
        <v>1</v>
      </c>
      <c r="L69">
        <v>1702</v>
      </c>
      <c r="M69">
        <v>3</v>
      </c>
      <c r="N69" t="s">
        <v>44</v>
      </c>
      <c r="O69">
        <v>99</v>
      </c>
      <c r="P69">
        <v>3</v>
      </c>
      <c r="Q69">
        <v>1</v>
      </c>
      <c r="R69" t="s">
        <v>54</v>
      </c>
      <c r="S69">
        <v>4</v>
      </c>
      <c r="T69" t="s">
        <v>102</v>
      </c>
      <c r="U69">
        <v>2275</v>
      </c>
      <c r="V69" t="s">
        <v>47</v>
      </c>
      <c r="W69">
        <v>25103</v>
      </c>
      <c r="X69">
        <v>1</v>
      </c>
      <c r="Y69" t="s">
        <v>48</v>
      </c>
      <c r="Z69" t="s">
        <v>40</v>
      </c>
      <c r="AA69">
        <v>21</v>
      </c>
      <c r="AB69">
        <v>2</v>
      </c>
      <c r="AC69">
        <v>2</v>
      </c>
      <c r="AD69">
        <v>80</v>
      </c>
      <c r="AE69">
        <v>1</v>
      </c>
      <c r="AF69">
        <v>3</v>
      </c>
      <c r="AG69">
        <v>2</v>
      </c>
      <c r="AH69">
        <v>3</v>
      </c>
      <c r="AI69">
        <v>0</v>
      </c>
      <c r="AJ69">
        <v>2</v>
      </c>
      <c r="AK69" s="16">
        <v>46090</v>
      </c>
      <c r="AL69" s="7">
        <v>28</v>
      </c>
      <c r="AM69" s="7" t="str">
        <f t="shared" si="2"/>
        <v>2026</v>
      </c>
      <c r="AN69" s="7" t="str">
        <f t="shared" si="3"/>
        <v>March</v>
      </c>
      <c r="AO69" s="7">
        <v>2</v>
      </c>
      <c r="AP69" s="10">
        <v>16609</v>
      </c>
      <c r="AQ69" s="7">
        <v>2</v>
      </c>
      <c r="AR69" s="7">
        <v>2</v>
      </c>
      <c r="AS69" t="s">
        <v>40</v>
      </c>
    </row>
    <row r="70" spans="1:45" x14ac:dyDescent="0.35">
      <c r="A70" t="s">
        <v>131</v>
      </c>
      <c r="B70">
        <v>23</v>
      </c>
      <c r="C70" t="s">
        <v>39</v>
      </c>
      <c r="D70" t="s">
        <v>49</v>
      </c>
      <c r="E70" t="s">
        <v>41</v>
      </c>
      <c r="F70">
        <v>160</v>
      </c>
      <c r="G70" t="s">
        <v>1547</v>
      </c>
      <c r="H70">
        <v>4</v>
      </c>
      <c r="I70">
        <v>1</v>
      </c>
      <c r="J70" t="s">
        <v>52</v>
      </c>
      <c r="K70">
        <v>1</v>
      </c>
      <c r="L70">
        <v>1735</v>
      </c>
      <c r="M70">
        <v>3</v>
      </c>
      <c r="N70" t="s">
        <v>53</v>
      </c>
      <c r="O70">
        <v>51</v>
      </c>
      <c r="P70">
        <v>3</v>
      </c>
      <c r="Q70">
        <v>1</v>
      </c>
      <c r="R70" t="s">
        <v>45</v>
      </c>
      <c r="S70">
        <v>2</v>
      </c>
      <c r="T70" t="s">
        <v>46</v>
      </c>
      <c r="U70">
        <v>3295</v>
      </c>
      <c r="V70" t="s">
        <v>47</v>
      </c>
      <c r="W70">
        <v>12862</v>
      </c>
      <c r="X70">
        <v>1</v>
      </c>
      <c r="Y70" t="s">
        <v>48</v>
      </c>
      <c r="Z70" t="s">
        <v>49</v>
      </c>
      <c r="AA70">
        <v>13</v>
      </c>
      <c r="AB70">
        <v>2</v>
      </c>
      <c r="AC70">
        <v>3</v>
      </c>
      <c r="AD70">
        <v>80</v>
      </c>
      <c r="AE70">
        <v>0</v>
      </c>
      <c r="AF70">
        <v>3</v>
      </c>
      <c r="AG70">
        <v>3</v>
      </c>
      <c r="AH70">
        <v>1</v>
      </c>
      <c r="AI70">
        <v>1</v>
      </c>
      <c r="AJ70">
        <v>2</v>
      </c>
      <c r="AK70" s="16">
        <v>46091</v>
      </c>
      <c r="AL70" s="7">
        <v>54</v>
      </c>
      <c r="AM70" s="7" t="str">
        <f t="shared" si="2"/>
        <v>2026</v>
      </c>
      <c r="AN70" s="7" t="str">
        <f t="shared" si="3"/>
        <v>March</v>
      </c>
      <c r="AO70" s="7">
        <v>28</v>
      </c>
      <c r="AP70" s="10">
        <v>20539</v>
      </c>
      <c r="AQ70" s="7">
        <v>14</v>
      </c>
      <c r="AR70" s="7">
        <v>12</v>
      </c>
      <c r="AS70" t="s">
        <v>40</v>
      </c>
    </row>
    <row r="71" spans="1:45" x14ac:dyDescent="0.35">
      <c r="A71" t="s">
        <v>132</v>
      </c>
      <c r="B71">
        <v>23</v>
      </c>
      <c r="C71" t="s">
        <v>39</v>
      </c>
      <c r="D71" t="s">
        <v>49</v>
      </c>
      <c r="E71" t="s">
        <v>41</v>
      </c>
      <c r="F71">
        <v>571</v>
      </c>
      <c r="G71" t="s">
        <v>1547</v>
      </c>
      <c r="H71">
        <v>12</v>
      </c>
      <c r="I71">
        <v>2</v>
      </c>
      <c r="J71" t="s">
        <v>73</v>
      </c>
      <c r="K71">
        <v>1</v>
      </c>
      <c r="L71">
        <v>1982</v>
      </c>
      <c r="M71">
        <v>4</v>
      </c>
      <c r="N71" t="s">
        <v>44</v>
      </c>
      <c r="O71">
        <v>78</v>
      </c>
      <c r="P71">
        <v>3</v>
      </c>
      <c r="Q71">
        <v>1</v>
      </c>
      <c r="R71" t="s">
        <v>45</v>
      </c>
      <c r="S71">
        <v>4</v>
      </c>
      <c r="T71" t="s">
        <v>46</v>
      </c>
      <c r="U71">
        <v>2647</v>
      </c>
      <c r="V71" t="s">
        <v>47</v>
      </c>
      <c r="W71">
        <v>13672</v>
      </c>
      <c r="X71">
        <v>1</v>
      </c>
      <c r="Y71" t="s">
        <v>48</v>
      </c>
      <c r="Z71" t="s">
        <v>49</v>
      </c>
      <c r="AA71">
        <v>13</v>
      </c>
      <c r="AB71">
        <v>2</v>
      </c>
      <c r="AC71">
        <v>3</v>
      </c>
      <c r="AD71">
        <v>80</v>
      </c>
      <c r="AE71">
        <v>0</v>
      </c>
      <c r="AF71">
        <v>5</v>
      </c>
      <c r="AG71">
        <v>6</v>
      </c>
      <c r="AH71">
        <v>4</v>
      </c>
      <c r="AI71">
        <v>1</v>
      </c>
      <c r="AJ71">
        <v>4</v>
      </c>
      <c r="AK71" s="16">
        <v>46092</v>
      </c>
      <c r="AL71" s="7">
        <v>46</v>
      </c>
      <c r="AM71" s="7" t="str">
        <f t="shared" si="2"/>
        <v>2026</v>
      </c>
      <c r="AN71" s="7" t="str">
        <f t="shared" si="3"/>
        <v>March</v>
      </c>
      <c r="AO71" s="7">
        <v>28</v>
      </c>
      <c r="AP71" s="10">
        <v>12119</v>
      </c>
      <c r="AQ71" s="7">
        <v>16</v>
      </c>
      <c r="AR71" s="7">
        <v>4</v>
      </c>
      <c r="AS71" t="s">
        <v>40</v>
      </c>
    </row>
    <row r="72" spans="1:45" x14ac:dyDescent="0.35">
      <c r="A72" t="s">
        <v>133</v>
      </c>
      <c r="B72">
        <v>23</v>
      </c>
      <c r="C72" t="s">
        <v>39</v>
      </c>
      <c r="D72" t="s">
        <v>40</v>
      </c>
      <c r="E72" t="s">
        <v>56</v>
      </c>
      <c r="F72">
        <v>638</v>
      </c>
      <c r="G72" t="s">
        <v>51</v>
      </c>
      <c r="H72">
        <v>9</v>
      </c>
      <c r="I72">
        <v>3</v>
      </c>
      <c r="J72" t="s">
        <v>57</v>
      </c>
      <c r="K72">
        <v>1</v>
      </c>
      <c r="L72">
        <v>2023</v>
      </c>
      <c r="M72">
        <v>4</v>
      </c>
      <c r="N72" t="s">
        <v>44</v>
      </c>
      <c r="O72">
        <v>33</v>
      </c>
      <c r="P72">
        <v>3</v>
      </c>
      <c r="Q72">
        <v>1</v>
      </c>
      <c r="R72" t="s">
        <v>54</v>
      </c>
      <c r="S72">
        <v>1</v>
      </c>
      <c r="T72" t="s">
        <v>105</v>
      </c>
      <c r="U72">
        <v>1790</v>
      </c>
      <c r="V72" t="s">
        <v>47</v>
      </c>
      <c r="W72">
        <v>26956</v>
      </c>
      <c r="X72">
        <v>1</v>
      </c>
      <c r="Y72" t="s">
        <v>48</v>
      </c>
      <c r="Z72" t="s">
        <v>49</v>
      </c>
      <c r="AA72">
        <v>19</v>
      </c>
      <c r="AB72">
        <v>2</v>
      </c>
      <c r="AC72">
        <v>1</v>
      </c>
      <c r="AD72">
        <v>80</v>
      </c>
      <c r="AE72">
        <v>1</v>
      </c>
      <c r="AF72">
        <v>1</v>
      </c>
      <c r="AG72">
        <v>3</v>
      </c>
      <c r="AH72">
        <v>2</v>
      </c>
      <c r="AI72">
        <v>1</v>
      </c>
      <c r="AJ72">
        <v>0</v>
      </c>
      <c r="AK72" s="16">
        <v>46093</v>
      </c>
      <c r="AL72" s="7">
        <v>24</v>
      </c>
      <c r="AM72" s="7" t="str">
        <f t="shared" si="2"/>
        <v>2026</v>
      </c>
      <c r="AN72" s="7" t="str">
        <f t="shared" si="3"/>
        <v>March</v>
      </c>
      <c r="AO72" s="7">
        <v>6</v>
      </c>
      <c r="AP72" s="10">
        <v>11983</v>
      </c>
      <c r="AQ72" s="7">
        <v>5</v>
      </c>
      <c r="AR72" s="7">
        <v>5</v>
      </c>
      <c r="AS72" t="s">
        <v>40</v>
      </c>
    </row>
    <row r="73" spans="1:45" x14ac:dyDescent="0.35">
      <c r="A73" t="s">
        <v>134</v>
      </c>
      <c r="B73">
        <v>24</v>
      </c>
      <c r="C73" t="s">
        <v>39</v>
      </c>
      <c r="D73" t="s">
        <v>49</v>
      </c>
      <c r="E73" t="s">
        <v>59</v>
      </c>
      <c r="F73">
        <v>673</v>
      </c>
      <c r="G73" t="s">
        <v>42</v>
      </c>
      <c r="H73">
        <v>11</v>
      </c>
      <c r="I73">
        <v>2</v>
      </c>
      <c r="J73" t="s">
        <v>73</v>
      </c>
      <c r="K73">
        <v>1</v>
      </c>
      <c r="L73">
        <v>26</v>
      </c>
      <c r="M73">
        <v>1</v>
      </c>
      <c r="N73" t="s">
        <v>53</v>
      </c>
      <c r="O73">
        <v>96</v>
      </c>
      <c r="P73">
        <v>4</v>
      </c>
      <c r="Q73">
        <v>2</v>
      </c>
      <c r="R73" t="s">
        <v>112</v>
      </c>
      <c r="S73">
        <v>3</v>
      </c>
      <c r="T73" t="s">
        <v>102</v>
      </c>
      <c r="U73">
        <v>4011</v>
      </c>
      <c r="V73" t="s">
        <v>47</v>
      </c>
      <c r="W73">
        <v>8232</v>
      </c>
      <c r="X73">
        <v>0</v>
      </c>
      <c r="Y73" t="s">
        <v>48</v>
      </c>
      <c r="Z73" t="s">
        <v>49</v>
      </c>
      <c r="AA73">
        <v>18</v>
      </c>
      <c r="AB73">
        <v>2</v>
      </c>
      <c r="AC73">
        <v>4</v>
      </c>
      <c r="AD73">
        <v>80</v>
      </c>
      <c r="AE73">
        <v>1</v>
      </c>
      <c r="AF73">
        <v>5</v>
      </c>
      <c r="AG73">
        <v>5</v>
      </c>
      <c r="AH73">
        <v>2</v>
      </c>
      <c r="AI73">
        <v>1</v>
      </c>
      <c r="AJ73">
        <v>3</v>
      </c>
      <c r="AK73" s="16">
        <v>46094</v>
      </c>
      <c r="AL73" s="7">
        <v>37</v>
      </c>
      <c r="AM73" s="7" t="str">
        <f t="shared" si="2"/>
        <v>2026</v>
      </c>
      <c r="AN73" s="7" t="str">
        <f t="shared" si="3"/>
        <v>March</v>
      </c>
      <c r="AO73" s="7">
        <v>3</v>
      </c>
      <c r="AP73" s="10">
        <v>19089</v>
      </c>
      <c r="AQ73" s="7">
        <v>0</v>
      </c>
      <c r="AR73" s="7">
        <v>0</v>
      </c>
      <c r="AS73" t="s">
        <v>40</v>
      </c>
    </row>
    <row r="74" spans="1:45" x14ac:dyDescent="0.35">
      <c r="A74" t="s">
        <v>135</v>
      </c>
      <c r="B74">
        <v>24</v>
      </c>
      <c r="C74" t="s">
        <v>39</v>
      </c>
      <c r="D74" t="s">
        <v>40</v>
      </c>
      <c r="E74" t="s">
        <v>41</v>
      </c>
      <c r="F74">
        <v>813</v>
      </c>
      <c r="G74" t="s">
        <v>42</v>
      </c>
      <c r="H74">
        <v>1</v>
      </c>
      <c r="I74">
        <v>3</v>
      </c>
      <c r="J74" t="s">
        <v>52</v>
      </c>
      <c r="K74">
        <v>1</v>
      </c>
      <c r="L74">
        <v>45</v>
      </c>
      <c r="M74">
        <v>2</v>
      </c>
      <c r="N74" t="s">
        <v>44</v>
      </c>
      <c r="O74">
        <v>61</v>
      </c>
      <c r="P74">
        <v>3</v>
      </c>
      <c r="Q74">
        <v>1</v>
      </c>
      <c r="R74" t="s">
        <v>60</v>
      </c>
      <c r="S74">
        <v>4</v>
      </c>
      <c r="T74" t="s">
        <v>105</v>
      </c>
      <c r="U74">
        <v>2293</v>
      </c>
      <c r="V74" t="s">
        <v>47</v>
      </c>
      <c r="W74">
        <v>3020</v>
      </c>
      <c r="X74">
        <v>2</v>
      </c>
      <c r="Y74" t="s">
        <v>48</v>
      </c>
      <c r="Z74" t="s">
        <v>40</v>
      </c>
      <c r="AA74">
        <v>16</v>
      </c>
      <c r="AB74">
        <v>2</v>
      </c>
      <c r="AC74">
        <v>1</v>
      </c>
      <c r="AD74">
        <v>80</v>
      </c>
      <c r="AE74">
        <v>1</v>
      </c>
      <c r="AF74">
        <v>6</v>
      </c>
      <c r="AG74">
        <v>2</v>
      </c>
      <c r="AH74">
        <v>2</v>
      </c>
      <c r="AI74">
        <v>2</v>
      </c>
      <c r="AJ74">
        <v>0</v>
      </c>
      <c r="AK74" s="16">
        <v>46095</v>
      </c>
      <c r="AL74" s="7">
        <v>51</v>
      </c>
      <c r="AM74" s="7" t="str">
        <f t="shared" si="2"/>
        <v>2026</v>
      </c>
      <c r="AN74" s="7" t="str">
        <f t="shared" si="3"/>
        <v>March</v>
      </c>
      <c r="AO74" s="7">
        <v>32</v>
      </c>
      <c r="AP74" s="10">
        <v>15159</v>
      </c>
      <c r="AQ74" s="7">
        <v>25</v>
      </c>
      <c r="AR74" s="7">
        <v>0</v>
      </c>
      <c r="AS74" t="s">
        <v>40</v>
      </c>
    </row>
    <row r="75" spans="1:45" x14ac:dyDescent="0.35">
      <c r="A75" t="s">
        <v>136</v>
      </c>
      <c r="B75">
        <v>24</v>
      </c>
      <c r="C75" t="s">
        <v>39</v>
      </c>
      <c r="D75" t="s">
        <v>49</v>
      </c>
      <c r="E75" t="s">
        <v>41</v>
      </c>
      <c r="F75">
        <v>1353</v>
      </c>
      <c r="G75" t="s">
        <v>51</v>
      </c>
      <c r="H75">
        <v>3</v>
      </c>
      <c r="I75">
        <v>2</v>
      </c>
      <c r="J75" t="s">
        <v>73</v>
      </c>
      <c r="K75">
        <v>1</v>
      </c>
      <c r="L75">
        <v>128</v>
      </c>
      <c r="M75">
        <v>1</v>
      </c>
      <c r="N75" t="s">
        <v>53</v>
      </c>
      <c r="O75">
        <v>33</v>
      </c>
      <c r="P75">
        <v>3</v>
      </c>
      <c r="Q75">
        <v>2</v>
      </c>
      <c r="R75" t="s">
        <v>137</v>
      </c>
      <c r="S75">
        <v>3</v>
      </c>
      <c r="T75" t="s">
        <v>105</v>
      </c>
      <c r="U75">
        <v>4999</v>
      </c>
      <c r="V75" t="s">
        <v>47</v>
      </c>
      <c r="W75">
        <v>17519</v>
      </c>
      <c r="X75">
        <v>0</v>
      </c>
      <c r="Y75" t="s">
        <v>48</v>
      </c>
      <c r="Z75" t="s">
        <v>49</v>
      </c>
      <c r="AA75">
        <v>21</v>
      </c>
      <c r="AB75">
        <v>2</v>
      </c>
      <c r="AC75">
        <v>1</v>
      </c>
      <c r="AD75">
        <v>80</v>
      </c>
      <c r="AE75">
        <v>1</v>
      </c>
      <c r="AF75">
        <v>4</v>
      </c>
      <c r="AG75">
        <v>2</v>
      </c>
      <c r="AH75">
        <v>2</v>
      </c>
      <c r="AI75">
        <v>0</v>
      </c>
      <c r="AJ75">
        <v>2</v>
      </c>
      <c r="AK75" s="16">
        <v>46096</v>
      </c>
      <c r="AL75" s="7">
        <v>59</v>
      </c>
      <c r="AM75" s="7" t="str">
        <f t="shared" si="2"/>
        <v>2026</v>
      </c>
      <c r="AN75" s="7" t="str">
        <f t="shared" si="3"/>
        <v>March</v>
      </c>
      <c r="AO75" s="7">
        <v>11</v>
      </c>
      <c r="AP75" s="10">
        <v>6582</v>
      </c>
      <c r="AQ75" s="7">
        <v>10</v>
      </c>
      <c r="AR75" s="7">
        <v>7</v>
      </c>
      <c r="AS75" t="s">
        <v>40</v>
      </c>
    </row>
    <row r="76" spans="1:45" x14ac:dyDescent="0.35">
      <c r="A76" t="s">
        <v>138</v>
      </c>
      <c r="B76">
        <v>24</v>
      </c>
      <c r="C76" t="s">
        <v>39</v>
      </c>
      <c r="D76" t="s">
        <v>49</v>
      </c>
      <c r="E76" t="s">
        <v>41</v>
      </c>
      <c r="F76">
        <v>1127</v>
      </c>
      <c r="G76" t="s">
        <v>42</v>
      </c>
      <c r="H76">
        <v>18</v>
      </c>
      <c r="I76">
        <v>1</v>
      </c>
      <c r="J76" t="s">
        <v>43</v>
      </c>
      <c r="K76">
        <v>1</v>
      </c>
      <c r="L76">
        <v>150</v>
      </c>
      <c r="M76">
        <v>2</v>
      </c>
      <c r="N76" t="s">
        <v>44</v>
      </c>
      <c r="O76">
        <v>52</v>
      </c>
      <c r="P76">
        <v>3</v>
      </c>
      <c r="Q76">
        <v>1</v>
      </c>
      <c r="R76" t="s">
        <v>45</v>
      </c>
      <c r="S76">
        <v>3</v>
      </c>
      <c r="T76" t="s">
        <v>105</v>
      </c>
      <c r="U76">
        <v>2774</v>
      </c>
      <c r="V76" t="s">
        <v>47</v>
      </c>
      <c r="W76">
        <v>13257</v>
      </c>
      <c r="X76">
        <v>0</v>
      </c>
      <c r="Y76" t="s">
        <v>48</v>
      </c>
      <c r="Z76" t="s">
        <v>49</v>
      </c>
      <c r="AA76">
        <v>12</v>
      </c>
      <c r="AB76">
        <v>2</v>
      </c>
      <c r="AC76">
        <v>3</v>
      </c>
      <c r="AD76">
        <v>80</v>
      </c>
      <c r="AE76">
        <v>1</v>
      </c>
      <c r="AF76">
        <v>6</v>
      </c>
      <c r="AG76">
        <v>2</v>
      </c>
      <c r="AH76">
        <v>3</v>
      </c>
      <c r="AI76">
        <v>1</v>
      </c>
      <c r="AJ76">
        <v>2</v>
      </c>
      <c r="AK76" s="16">
        <v>46097</v>
      </c>
      <c r="AL76" s="7">
        <v>59</v>
      </c>
      <c r="AM76" s="7" t="str">
        <f t="shared" si="2"/>
        <v>2026</v>
      </c>
      <c r="AN76" s="7" t="str">
        <f t="shared" si="3"/>
        <v>March</v>
      </c>
      <c r="AO76" s="7">
        <v>12</v>
      </c>
      <c r="AP76" s="10">
        <v>14606</v>
      </c>
      <c r="AQ76" s="7">
        <v>4</v>
      </c>
      <c r="AR76" s="7">
        <v>2</v>
      </c>
      <c r="AS76" t="s">
        <v>40</v>
      </c>
    </row>
    <row r="77" spans="1:45" x14ac:dyDescent="0.35">
      <c r="A77" t="s">
        <v>139</v>
      </c>
      <c r="B77">
        <v>24</v>
      </c>
      <c r="C77" t="s">
        <v>39</v>
      </c>
      <c r="D77" t="s">
        <v>40</v>
      </c>
      <c r="E77" t="s">
        <v>41</v>
      </c>
      <c r="F77">
        <v>1371</v>
      </c>
      <c r="G77" t="s">
        <v>51</v>
      </c>
      <c r="H77">
        <v>10</v>
      </c>
      <c r="I77">
        <v>4</v>
      </c>
      <c r="J77" t="s">
        <v>57</v>
      </c>
      <c r="K77">
        <v>1</v>
      </c>
      <c r="L77">
        <v>507</v>
      </c>
      <c r="M77">
        <v>4</v>
      </c>
      <c r="N77" t="s">
        <v>53</v>
      </c>
      <c r="O77">
        <v>77</v>
      </c>
      <c r="P77">
        <v>3</v>
      </c>
      <c r="Q77">
        <v>2</v>
      </c>
      <c r="R77" t="s">
        <v>137</v>
      </c>
      <c r="S77">
        <v>3</v>
      </c>
      <c r="T77" t="s">
        <v>102</v>
      </c>
      <c r="U77">
        <v>4260</v>
      </c>
      <c r="V77" t="s">
        <v>47</v>
      </c>
      <c r="W77">
        <v>5915</v>
      </c>
      <c r="X77">
        <v>1</v>
      </c>
      <c r="Y77" t="s">
        <v>48</v>
      </c>
      <c r="Z77" t="s">
        <v>40</v>
      </c>
      <c r="AA77">
        <v>12</v>
      </c>
      <c r="AB77">
        <v>2</v>
      </c>
      <c r="AC77">
        <v>4</v>
      </c>
      <c r="AD77">
        <v>80</v>
      </c>
      <c r="AE77">
        <v>1</v>
      </c>
      <c r="AF77">
        <v>5</v>
      </c>
      <c r="AG77">
        <v>2</v>
      </c>
      <c r="AH77">
        <v>4</v>
      </c>
      <c r="AI77">
        <v>0</v>
      </c>
      <c r="AJ77">
        <v>3</v>
      </c>
      <c r="AK77" s="16">
        <v>46098</v>
      </c>
      <c r="AL77" s="7">
        <v>56</v>
      </c>
      <c r="AM77" s="7" t="str">
        <f t="shared" si="2"/>
        <v>2026</v>
      </c>
      <c r="AN77" s="7" t="str">
        <f t="shared" si="3"/>
        <v>March</v>
      </c>
      <c r="AO77" s="7">
        <v>11</v>
      </c>
      <c r="AP77" s="10">
        <v>12100</v>
      </c>
      <c r="AQ77" s="7">
        <v>8</v>
      </c>
      <c r="AR77" s="7">
        <v>4</v>
      </c>
      <c r="AS77" t="s">
        <v>40</v>
      </c>
    </row>
    <row r="78" spans="1:45" x14ac:dyDescent="0.35">
      <c r="A78" t="s">
        <v>140</v>
      </c>
      <c r="B78">
        <v>24</v>
      </c>
      <c r="C78" t="s">
        <v>39</v>
      </c>
      <c r="D78" t="s">
        <v>40</v>
      </c>
      <c r="E78" t="s">
        <v>41</v>
      </c>
      <c r="F78">
        <v>1448</v>
      </c>
      <c r="G78" t="s">
        <v>51</v>
      </c>
      <c r="H78">
        <v>1</v>
      </c>
      <c r="I78">
        <v>1</v>
      </c>
      <c r="J78" t="s">
        <v>68</v>
      </c>
      <c r="K78">
        <v>1</v>
      </c>
      <c r="L78">
        <v>554</v>
      </c>
      <c r="M78">
        <v>1</v>
      </c>
      <c r="N78" t="s">
        <v>53</v>
      </c>
      <c r="O78">
        <v>62</v>
      </c>
      <c r="P78">
        <v>3</v>
      </c>
      <c r="Q78">
        <v>1</v>
      </c>
      <c r="R78" t="s">
        <v>54</v>
      </c>
      <c r="S78">
        <v>2</v>
      </c>
      <c r="T78" t="s">
        <v>46</v>
      </c>
      <c r="U78">
        <v>3202</v>
      </c>
      <c r="V78" t="s">
        <v>47</v>
      </c>
      <c r="W78">
        <v>21972</v>
      </c>
      <c r="X78">
        <v>1</v>
      </c>
      <c r="Y78" t="s">
        <v>48</v>
      </c>
      <c r="Z78" t="s">
        <v>40</v>
      </c>
      <c r="AA78">
        <v>16</v>
      </c>
      <c r="AB78">
        <v>2</v>
      </c>
      <c r="AC78">
        <v>2</v>
      </c>
      <c r="AD78">
        <v>80</v>
      </c>
      <c r="AE78">
        <v>0</v>
      </c>
      <c r="AF78">
        <v>6</v>
      </c>
      <c r="AG78">
        <v>4</v>
      </c>
      <c r="AH78">
        <v>3</v>
      </c>
      <c r="AI78">
        <v>1</v>
      </c>
      <c r="AJ78">
        <v>4</v>
      </c>
      <c r="AK78" s="16">
        <v>46099</v>
      </c>
      <c r="AL78" s="7">
        <v>58</v>
      </c>
      <c r="AM78" s="7" t="str">
        <f t="shared" si="2"/>
        <v>2026</v>
      </c>
      <c r="AN78" s="7" t="str">
        <f t="shared" si="3"/>
        <v>March</v>
      </c>
      <c r="AO78" s="7">
        <v>25</v>
      </c>
      <c r="AP78" s="10">
        <v>3266</v>
      </c>
      <c r="AQ78" s="7">
        <v>11</v>
      </c>
      <c r="AR78" s="7">
        <v>8</v>
      </c>
      <c r="AS78" t="s">
        <v>40</v>
      </c>
    </row>
    <row r="79" spans="1:45" x14ac:dyDescent="0.35">
      <c r="A79" t="s">
        <v>141</v>
      </c>
      <c r="B79">
        <v>24</v>
      </c>
      <c r="C79" t="s">
        <v>39</v>
      </c>
      <c r="D79" t="s">
        <v>49</v>
      </c>
      <c r="E79" t="s">
        <v>56</v>
      </c>
      <c r="F79">
        <v>535</v>
      </c>
      <c r="G79" t="s">
        <v>51</v>
      </c>
      <c r="H79">
        <v>24</v>
      </c>
      <c r="I79">
        <v>3</v>
      </c>
      <c r="J79" t="s">
        <v>52</v>
      </c>
      <c r="K79">
        <v>1</v>
      </c>
      <c r="L79">
        <v>632</v>
      </c>
      <c r="M79">
        <v>4</v>
      </c>
      <c r="N79" t="s">
        <v>44</v>
      </c>
      <c r="O79">
        <v>38</v>
      </c>
      <c r="P79">
        <v>3</v>
      </c>
      <c r="Q79">
        <v>1</v>
      </c>
      <c r="R79" t="s">
        <v>54</v>
      </c>
      <c r="S79">
        <v>4</v>
      </c>
      <c r="T79" t="s">
        <v>105</v>
      </c>
      <c r="U79">
        <v>2400</v>
      </c>
      <c r="V79" t="s">
        <v>47</v>
      </c>
      <c r="W79">
        <v>5530</v>
      </c>
      <c r="X79">
        <v>0</v>
      </c>
      <c r="Y79" t="s">
        <v>48</v>
      </c>
      <c r="Z79" t="s">
        <v>49</v>
      </c>
      <c r="AA79">
        <v>13</v>
      </c>
      <c r="AB79">
        <v>2</v>
      </c>
      <c r="AC79">
        <v>3</v>
      </c>
      <c r="AD79">
        <v>80</v>
      </c>
      <c r="AE79">
        <v>2</v>
      </c>
      <c r="AF79">
        <v>3</v>
      </c>
      <c r="AG79">
        <v>3</v>
      </c>
      <c r="AH79">
        <v>3</v>
      </c>
      <c r="AI79">
        <v>2</v>
      </c>
      <c r="AJ79">
        <v>1</v>
      </c>
      <c r="AK79" s="16">
        <v>46100</v>
      </c>
      <c r="AL79" s="7">
        <v>46</v>
      </c>
      <c r="AM79" s="7" t="str">
        <f t="shared" si="2"/>
        <v>2026</v>
      </c>
      <c r="AN79" s="7" t="str">
        <f t="shared" si="3"/>
        <v>March</v>
      </c>
      <c r="AO79" s="7">
        <v>24</v>
      </c>
      <c r="AP79" s="10">
        <v>14031</v>
      </c>
      <c r="AQ79" s="7">
        <v>2</v>
      </c>
      <c r="AR79" s="7">
        <v>2</v>
      </c>
      <c r="AS79" t="s">
        <v>40</v>
      </c>
    </row>
    <row r="80" spans="1:45" x14ac:dyDescent="0.35">
      <c r="A80" t="s">
        <v>142</v>
      </c>
      <c r="B80">
        <v>24</v>
      </c>
      <c r="C80" t="s">
        <v>39</v>
      </c>
      <c r="D80" t="s">
        <v>40</v>
      </c>
      <c r="E80" t="s">
        <v>41</v>
      </c>
      <c r="F80">
        <v>691</v>
      </c>
      <c r="G80" t="s">
        <v>42</v>
      </c>
      <c r="H80">
        <v>23</v>
      </c>
      <c r="I80">
        <v>3</v>
      </c>
      <c r="J80" t="s">
        <v>52</v>
      </c>
      <c r="K80">
        <v>1</v>
      </c>
      <c r="L80">
        <v>639</v>
      </c>
      <c r="M80">
        <v>2</v>
      </c>
      <c r="N80" t="s">
        <v>44</v>
      </c>
      <c r="O80">
        <v>89</v>
      </c>
      <c r="P80">
        <v>4</v>
      </c>
      <c r="Q80">
        <v>1</v>
      </c>
      <c r="R80" t="s">
        <v>60</v>
      </c>
      <c r="S80">
        <v>4</v>
      </c>
      <c r="T80" t="s">
        <v>105</v>
      </c>
      <c r="U80">
        <v>2725</v>
      </c>
      <c r="V80" t="s">
        <v>47</v>
      </c>
      <c r="W80">
        <v>21630</v>
      </c>
      <c r="X80">
        <v>1</v>
      </c>
      <c r="Y80" t="s">
        <v>48</v>
      </c>
      <c r="Z80" t="s">
        <v>40</v>
      </c>
      <c r="AA80">
        <v>11</v>
      </c>
      <c r="AB80">
        <v>2</v>
      </c>
      <c r="AC80">
        <v>2</v>
      </c>
      <c r="AD80">
        <v>80</v>
      </c>
      <c r="AE80">
        <v>2</v>
      </c>
      <c r="AF80">
        <v>6</v>
      </c>
      <c r="AG80">
        <v>3</v>
      </c>
      <c r="AH80">
        <v>3</v>
      </c>
      <c r="AI80">
        <v>1</v>
      </c>
      <c r="AJ80">
        <v>4</v>
      </c>
      <c r="AK80" s="16">
        <v>46101</v>
      </c>
      <c r="AL80" s="7">
        <v>49</v>
      </c>
      <c r="AM80" s="7" t="str">
        <f t="shared" si="2"/>
        <v>2026</v>
      </c>
      <c r="AN80" s="7" t="str">
        <f t="shared" si="3"/>
        <v>March</v>
      </c>
      <c r="AO80" s="7">
        <v>12</v>
      </c>
      <c r="AP80" s="10">
        <v>16774</v>
      </c>
      <c r="AQ80" s="7">
        <v>1</v>
      </c>
      <c r="AR80" s="7">
        <v>0</v>
      </c>
      <c r="AS80" t="s">
        <v>40</v>
      </c>
    </row>
    <row r="81" spans="1:45" x14ac:dyDescent="0.35">
      <c r="A81" t="s">
        <v>143</v>
      </c>
      <c r="B81">
        <v>24</v>
      </c>
      <c r="C81" t="s">
        <v>39</v>
      </c>
      <c r="D81" t="s">
        <v>49</v>
      </c>
      <c r="E81" t="s">
        <v>41</v>
      </c>
      <c r="F81">
        <v>823</v>
      </c>
      <c r="G81" t="s">
        <v>42</v>
      </c>
      <c r="H81">
        <v>17</v>
      </c>
      <c r="I81">
        <v>2</v>
      </c>
      <c r="J81" t="s">
        <v>73</v>
      </c>
      <c r="K81">
        <v>1</v>
      </c>
      <c r="L81">
        <v>643</v>
      </c>
      <c r="M81">
        <v>4</v>
      </c>
      <c r="N81" t="s">
        <v>44</v>
      </c>
      <c r="O81">
        <v>94</v>
      </c>
      <c r="P81">
        <v>2</v>
      </c>
      <c r="Q81">
        <v>1</v>
      </c>
      <c r="R81" t="s">
        <v>45</v>
      </c>
      <c r="S81">
        <v>2</v>
      </c>
      <c r="T81" t="s">
        <v>105</v>
      </c>
      <c r="U81">
        <v>2127</v>
      </c>
      <c r="V81" t="s">
        <v>47</v>
      </c>
      <c r="W81">
        <v>9100</v>
      </c>
      <c r="X81">
        <v>1</v>
      </c>
      <c r="Y81" t="s">
        <v>48</v>
      </c>
      <c r="Z81" t="s">
        <v>49</v>
      </c>
      <c r="AA81">
        <v>21</v>
      </c>
      <c r="AB81">
        <v>2</v>
      </c>
      <c r="AC81">
        <v>4</v>
      </c>
      <c r="AD81">
        <v>80</v>
      </c>
      <c r="AE81">
        <v>1</v>
      </c>
      <c r="AF81">
        <v>1</v>
      </c>
      <c r="AG81">
        <v>2</v>
      </c>
      <c r="AH81">
        <v>3</v>
      </c>
      <c r="AI81">
        <v>0</v>
      </c>
      <c r="AJ81">
        <v>0</v>
      </c>
      <c r="AK81" s="16">
        <v>46102</v>
      </c>
      <c r="AL81" s="7">
        <v>26</v>
      </c>
      <c r="AM81" s="7" t="str">
        <f t="shared" si="2"/>
        <v>2026</v>
      </c>
      <c r="AN81" s="7" t="str">
        <f t="shared" si="3"/>
        <v>March</v>
      </c>
      <c r="AO81" s="7">
        <v>3</v>
      </c>
      <c r="AP81" s="10">
        <v>20740</v>
      </c>
      <c r="AQ81" s="7">
        <v>3</v>
      </c>
      <c r="AR81" s="7">
        <v>0</v>
      </c>
      <c r="AS81" t="s">
        <v>40</v>
      </c>
    </row>
    <row r="82" spans="1:45" x14ac:dyDescent="0.35">
      <c r="A82" t="s">
        <v>144</v>
      </c>
      <c r="B82">
        <v>24</v>
      </c>
      <c r="C82" t="s">
        <v>39</v>
      </c>
      <c r="D82" t="s">
        <v>40</v>
      </c>
      <c r="E82" t="s">
        <v>56</v>
      </c>
      <c r="F82">
        <v>1287</v>
      </c>
      <c r="G82" t="s">
        <v>42</v>
      </c>
      <c r="H82">
        <v>7</v>
      </c>
      <c r="I82">
        <v>3</v>
      </c>
      <c r="J82" t="s">
        <v>43</v>
      </c>
      <c r="K82">
        <v>1</v>
      </c>
      <c r="L82">
        <v>647</v>
      </c>
      <c r="M82">
        <v>1</v>
      </c>
      <c r="N82" t="s">
        <v>53</v>
      </c>
      <c r="O82">
        <v>55</v>
      </c>
      <c r="P82">
        <v>3</v>
      </c>
      <c r="Q82">
        <v>1</v>
      </c>
      <c r="R82" t="s">
        <v>45</v>
      </c>
      <c r="S82">
        <v>3</v>
      </c>
      <c r="T82" t="s">
        <v>105</v>
      </c>
      <c r="U82">
        <v>2886</v>
      </c>
      <c r="V82" t="s">
        <v>47</v>
      </c>
      <c r="W82">
        <v>14168</v>
      </c>
      <c r="X82">
        <v>1</v>
      </c>
      <c r="Y82" t="s">
        <v>48</v>
      </c>
      <c r="Z82" t="s">
        <v>40</v>
      </c>
      <c r="AA82">
        <v>16</v>
      </c>
      <c r="AB82">
        <v>2</v>
      </c>
      <c r="AC82">
        <v>4</v>
      </c>
      <c r="AD82">
        <v>80</v>
      </c>
      <c r="AE82">
        <v>1</v>
      </c>
      <c r="AF82">
        <v>6</v>
      </c>
      <c r="AG82">
        <v>4</v>
      </c>
      <c r="AH82">
        <v>3</v>
      </c>
      <c r="AI82">
        <v>1</v>
      </c>
      <c r="AJ82">
        <v>2</v>
      </c>
      <c r="AK82" s="16">
        <v>46103</v>
      </c>
      <c r="AL82" s="7">
        <v>47</v>
      </c>
      <c r="AM82" s="7" t="str">
        <f t="shared" si="2"/>
        <v>2026</v>
      </c>
      <c r="AN82" s="7" t="str">
        <f t="shared" si="3"/>
        <v>March</v>
      </c>
      <c r="AO82" s="7">
        <v>21</v>
      </c>
      <c r="AP82" s="10">
        <v>8257</v>
      </c>
      <c r="AQ82" s="7">
        <v>16</v>
      </c>
      <c r="AR82" s="7">
        <v>11</v>
      </c>
      <c r="AS82" t="s">
        <v>40</v>
      </c>
    </row>
    <row r="83" spans="1:45" x14ac:dyDescent="0.35">
      <c r="A83" t="s">
        <v>145</v>
      </c>
      <c r="B83">
        <v>24</v>
      </c>
      <c r="C83" t="s">
        <v>39</v>
      </c>
      <c r="D83" t="s">
        <v>40</v>
      </c>
      <c r="E83" t="s">
        <v>41</v>
      </c>
      <c r="F83">
        <v>693</v>
      </c>
      <c r="G83" t="s">
        <v>51</v>
      </c>
      <c r="H83">
        <v>3</v>
      </c>
      <c r="I83">
        <v>2</v>
      </c>
      <c r="J83" t="s">
        <v>43</v>
      </c>
      <c r="K83">
        <v>1</v>
      </c>
      <c r="L83">
        <v>720</v>
      </c>
      <c r="M83">
        <v>1</v>
      </c>
      <c r="N83" t="s">
        <v>53</v>
      </c>
      <c r="O83">
        <v>65</v>
      </c>
      <c r="P83">
        <v>3</v>
      </c>
      <c r="Q83">
        <v>2</v>
      </c>
      <c r="R83" t="s">
        <v>137</v>
      </c>
      <c r="S83">
        <v>3</v>
      </c>
      <c r="T83" t="s">
        <v>46</v>
      </c>
      <c r="U83">
        <v>4577</v>
      </c>
      <c r="V83" t="s">
        <v>47</v>
      </c>
      <c r="W83">
        <v>24785</v>
      </c>
      <c r="X83">
        <v>9</v>
      </c>
      <c r="Y83" t="s">
        <v>48</v>
      </c>
      <c r="Z83" t="s">
        <v>49</v>
      </c>
      <c r="AA83">
        <v>14</v>
      </c>
      <c r="AB83">
        <v>2</v>
      </c>
      <c r="AC83">
        <v>1</v>
      </c>
      <c r="AD83">
        <v>80</v>
      </c>
      <c r="AE83">
        <v>0</v>
      </c>
      <c r="AF83">
        <v>4</v>
      </c>
      <c r="AG83">
        <v>3</v>
      </c>
      <c r="AH83">
        <v>3</v>
      </c>
      <c r="AI83">
        <v>2</v>
      </c>
      <c r="AJ83">
        <v>0</v>
      </c>
      <c r="AK83" s="16">
        <v>46104</v>
      </c>
      <c r="AL83" s="7">
        <v>58</v>
      </c>
      <c r="AM83" s="7" t="str">
        <f t="shared" si="2"/>
        <v>2026</v>
      </c>
      <c r="AN83" s="7" t="str">
        <f t="shared" si="3"/>
        <v>March</v>
      </c>
      <c r="AO83" s="7">
        <v>35</v>
      </c>
      <c r="AP83" s="10">
        <v>8231</v>
      </c>
      <c r="AQ83" s="7">
        <v>8</v>
      </c>
      <c r="AR83" s="7">
        <v>2</v>
      </c>
      <c r="AS83" t="s">
        <v>40</v>
      </c>
    </row>
    <row r="84" spans="1:45" x14ac:dyDescent="0.35">
      <c r="A84" t="s">
        <v>146</v>
      </c>
      <c r="B84">
        <v>24</v>
      </c>
      <c r="C84" t="s">
        <v>39</v>
      </c>
      <c r="D84" t="s">
        <v>49</v>
      </c>
      <c r="E84" t="s">
        <v>59</v>
      </c>
      <c r="F84">
        <v>1092</v>
      </c>
      <c r="G84" t="s">
        <v>42</v>
      </c>
      <c r="H84">
        <v>9</v>
      </c>
      <c r="I84">
        <v>3</v>
      </c>
      <c r="J84" t="s">
        <v>43</v>
      </c>
      <c r="K84">
        <v>1</v>
      </c>
      <c r="L84">
        <v>812</v>
      </c>
      <c r="M84">
        <v>3</v>
      </c>
      <c r="N84" t="s">
        <v>44</v>
      </c>
      <c r="O84">
        <v>60</v>
      </c>
      <c r="P84">
        <v>2</v>
      </c>
      <c r="Q84">
        <v>1</v>
      </c>
      <c r="R84" t="s">
        <v>45</v>
      </c>
      <c r="S84">
        <v>2</v>
      </c>
      <c r="T84" t="s">
        <v>102</v>
      </c>
      <c r="U84">
        <v>2694</v>
      </c>
      <c r="V84" t="s">
        <v>47</v>
      </c>
      <c r="W84">
        <v>26551</v>
      </c>
      <c r="X84">
        <v>1</v>
      </c>
      <c r="Y84" t="s">
        <v>48</v>
      </c>
      <c r="Z84" t="s">
        <v>49</v>
      </c>
      <c r="AA84">
        <v>11</v>
      </c>
      <c r="AB84">
        <v>2</v>
      </c>
      <c r="AC84">
        <v>3</v>
      </c>
      <c r="AD84">
        <v>80</v>
      </c>
      <c r="AE84">
        <v>3</v>
      </c>
      <c r="AF84">
        <v>1</v>
      </c>
      <c r="AG84">
        <v>4</v>
      </c>
      <c r="AH84">
        <v>3</v>
      </c>
      <c r="AI84">
        <v>0</v>
      </c>
      <c r="AJ84">
        <v>0</v>
      </c>
      <c r="AK84" s="16">
        <v>46105</v>
      </c>
      <c r="AL84" s="7">
        <v>58</v>
      </c>
      <c r="AM84" s="7" t="str">
        <f t="shared" si="2"/>
        <v>2026</v>
      </c>
      <c r="AN84" s="7" t="str">
        <f t="shared" si="3"/>
        <v>March</v>
      </c>
      <c r="AO84" s="7">
        <v>1</v>
      </c>
      <c r="AP84" s="10">
        <v>15710</v>
      </c>
      <c r="AQ84" s="7">
        <v>1</v>
      </c>
      <c r="AR84" s="7">
        <v>1</v>
      </c>
      <c r="AS84" t="s">
        <v>40</v>
      </c>
    </row>
    <row r="85" spans="1:45" x14ac:dyDescent="0.35">
      <c r="A85" t="s">
        <v>147</v>
      </c>
      <c r="B85">
        <v>24</v>
      </c>
      <c r="C85" t="s">
        <v>39</v>
      </c>
      <c r="D85" t="s">
        <v>49</v>
      </c>
      <c r="E85" t="s">
        <v>59</v>
      </c>
      <c r="F85">
        <v>1269</v>
      </c>
      <c r="G85" t="s">
        <v>42</v>
      </c>
      <c r="H85">
        <v>4</v>
      </c>
      <c r="I85">
        <v>1</v>
      </c>
      <c r="J85" t="s">
        <v>43</v>
      </c>
      <c r="K85">
        <v>1</v>
      </c>
      <c r="L85">
        <v>888</v>
      </c>
      <c r="M85">
        <v>1</v>
      </c>
      <c r="N85" t="s">
        <v>44</v>
      </c>
      <c r="O85">
        <v>46</v>
      </c>
      <c r="P85">
        <v>2</v>
      </c>
      <c r="Q85">
        <v>1</v>
      </c>
      <c r="R85" t="s">
        <v>45</v>
      </c>
      <c r="S85">
        <v>4</v>
      </c>
      <c r="T85" t="s">
        <v>105</v>
      </c>
      <c r="U85">
        <v>3162</v>
      </c>
      <c r="V85" t="s">
        <v>47</v>
      </c>
      <c r="W85">
        <v>10778</v>
      </c>
      <c r="X85">
        <v>0</v>
      </c>
      <c r="Y85" t="s">
        <v>48</v>
      </c>
      <c r="Z85" t="s">
        <v>49</v>
      </c>
      <c r="AA85">
        <v>17</v>
      </c>
      <c r="AB85">
        <v>2</v>
      </c>
      <c r="AC85">
        <v>4</v>
      </c>
      <c r="AD85">
        <v>80</v>
      </c>
      <c r="AE85">
        <v>0</v>
      </c>
      <c r="AF85">
        <v>6</v>
      </c>
      <c r="AG85">
        <v>2</v>
      </c>
      <c r="AH85">
        <v>2</v>
      </c>
      <c r="AI85">
        <v>3</v>
      </c>
      <c r="AJ85">
        <v>4</v>
      </c>
      <c r="AK85" s="16">
        <v>46106</v>
      </c>
      <c r="AL85" s="7">
        <v>26</v>
      </c>
      <c r="AM85" s="7" t="str">
        <f t="shared" si="2"/>
        <v>2026</v>
      </c>
      <c r="AN85" s="7" t="str">
        <f t="shared" si="3"/>
        <v>March</v>
      </c>
      <c r="AO85" s="7">
        <v>5</v>
      </c>
      <c r="AP85" s="10">
        <v>6387</v>
      </c>
      <c r="AQ85" s="7">
        <v>4</v>
      </c>
      <c r="AR85" s="7">
        <v>4</v>
      </c>
      <c r="AS85" t="s">
        <v>40</v>
      </c>
    </row>
    <row r="86" spans="1:45" x14ac:dyDescent="0.35">
      <c r="A86" t="s">
        <v>148</v>
      </c>
      <c r="B86">
        <v>24</v>
      </c>
      <c r="C86" t="s">
        <v>39</v>
      </c>
      <c r="D86" t="s">
        <v>49</v>
      </c>
      <c r="E86" t="s">
        <v>41</v>
      </c>
      <c r="F86">
        <v>1206</v>
      </c>
      <c r="G86" t="s">
        <v>42</v>
      </c>
      <c r="H86">
        <v>17</v>
      </c>
      <c r="I86">
        <v>1</v>
      </c>
      <c r="J86" t="s">
        <v>52</v>
      </c>
      <c r="K86">
        <v>1</v>
      </c>
      <c r="L86">
        <v>1009</v>
      </c>
      <c r="M86">
        <v>4</v>
      </c>
      <c r="N86" t="s">
        <v>53</v>
      </c>
      <c r="O86">
        <v>41</v>
      </c>
      <c r="P86">
        <v>2</v>
      </c>
      <c r="Q86">
        <v>2</v>
      </c>
      <c r="R86" t="s">
        <v>112</v>
      </c>
      <c r="S86">
        <v>3</v>
      </c>
      <c r="T86" t="s">
        <v>102</v>
      </c>
      <c r="U86">
        <v>4377</v>
      </c>
      <c r="V86" t="s">
        <v>47</v>
      </c>
      <c r="W86">
        <v>24117</v>
      </c>
      <c r="X86">
        <v>1</v>
      </c>
      <c r="Y86" t="s">
        <v>48</v>
      </c>
      <c r="Z86" t="s">
        <v>49</v>
      </c>
      <c r="AA86">
        <v>15</v>
      </c>
      <c r="AB86">
        <v>2</v>
      </c>
      <c r="AC86">
        <v>2</v>
      </c>
      <c r="AD86">
        <v>80</v>
      </c>
      <c r="AE86">
        <v>2</v>
      </c>
      <c r="AF86">
        <v>5</v>
      </c>
      <c r="AG86">
        <v>6</v>
      </c>
      <c r="AH86">
        <v>3</v>
      </c>
      <c r="AI86">
        <v>3</v>
      </c>
      <c r="AJ86">
        <v>2</v>
      </c>
      <c r="AK86" s="16">
        <v>46107</v>
      </c>
      <c r="AL86" s="7">
        <v>28</v>
      </c>
      <c r="AM86" s="7" t="str">
        <f t="shared" si="2"/>
        <v>2026</v>
      </c>
      <c r="AN86" s="7" t="str">
        <f t="shared" si="3"/>
        <v>March</v>
      </c>
      <c r="AO86" s="7">
        <v>7</v>
      </c>
      <c r="AP86" s="10">
        <v>15502</v>
      </c>
      <c r="AQ86" s="7">
        <v>7</v>
      </c>
      <c r="AR86" s="7">
        <v>7</v>
      </c>
      <c r="AS86" t="s">
        <v>40</v>
      </c>
    </row>
    <row r="87" spans="1:45" x14ac:dyDescent="0.35">
      <c r="A87" t="s">
        <v>149</v>
      </c>
      <c r="B87">
        <v>24</v>
      </c>
      <c r="C87" t="s">
        <v>39</v>
      </c>
      <c r="D87" t="s">
        <v>49</v>
      </c>
      <c r="E87" t="s">
        <v>41</v>
      </c>
      <c r="F87">
        <v>477</v>
      </c>
      <c r="G87" t="s">
        <v>42</v>
      </c>
      <c r="H87">
        <v>24</v>
      </c>
      <c r="I87">
        <v>3</v>
      </c>
      <c r="J87" t="s">
        <v>52</v>
      </c>
      <c r="K87">
        <v>1</v>
      </c>
      <c r="L87">
        <v>1173</v>
      </c>
      <c r="M87">
        <v>4</v>
      </c>
      <c r="N87" t="s">
        <v>44</v>
      </c>
      <c r="O87">
        <v>49</v>
      </c>
      <c r="P87">
        <v>3</v>
      </c>
      <c r="Q87">
        <v>1</v>
      </c>
      <c r="R87" t="s">
        <v>45</v>
      </c>
      <c r="S87">
        <v>2</v>
      </c>
      <c r="T87" t="s">
        <v>46</v>
      </c>
      <c r="U87">
        <v>3597</v>
      </c>
      <c r="V87" t="s">
        <v>47</v>
      </c>
      <c r="W87">
        <v>6409</v>
      </c>
      <c r="X87">
        <v>8</v>
      </c>
      <c r="Y87" t="s">
        <v>48</v>
      </c>
      <c r="Z87" t="s">
        <v>49</v>
      </c>
      <c r="AA87">
        <v>22</v>
      </c>
      <c r="AB87">
        <v>2</v>
      </c>
      <c r="AC87">
        <v>4</v>
      </c>
      <c r="AD87">
        <v>80</v>
      </c>
      <c r="AE87">
        <v>0</v>
      </c>
      <c r="AF87">
        <v>6</v>
      </c>
      <c r="AG87">
        <v>2</v>
      </c>
      <c r="AH87">
        <v>3</v>
      </c>
      <c r="AI87">
        <v>1</v>
      </c>
      <c r="AJ87">
        <v>2</v>
      </c>
      <c r="AK87" s="16">
        <v>46108</v>
      </c>
      <c r="AL87" s="7">
        <v>26</v>
      </c>
      <c r="AM87" s="7" t="str">
        <f t="shared" si="2"/>
        <v>2026</v>
      </c>
      <c r="AN87" s="7" t="str">
        <f t="shared" si="3"/>
        <v>March</v>
      </c>
      <c r="AO87" s="7">
        <v>4</v>
      </c>
      <c r="AP87" s="10">
        <v>22236</v>
      </c>
      <c r="AQ87" s="7">
        <v>2</v>
      </c>
      <c r="AR87" s="7">
        <v>1</v>
      </c>
      <c r="AS87" t="s">
        <v>40</v>
      </c>
    </row>
    <row r="88" spans="1:45" x14ac:dyDescent="0.35">
      <c r="A88" t="s">
        <v>150</v>
      </c>
      <c r="B88">
        <v>24</v>
      </c>
      <c r="C88" t="s">
        <v>39</v>
      </c>
      <c r="D88" t="s">
        <v>40</v>
      </c>
      <c r="E88" t="s">
        <v>41</v>
      </c>
      <c r="F88">
        <v>984</v>
      </c>
      <c r="G88" t="s">
        <v>42</v>
      </c>
      <c r="H88">
        <v>17</v>
      </c>
      <c r="I88">
        <v>2</v>
      </c>
      <c r="J88" t="s">
        <v>43</v>
      </c>
      <c r="K88">
        <v>1</v>
      </c>
      <c r="L88">
        <v>1219</v>
      </c>
      <c r="M88">
        <v>4</v>
      </c>
      <c r="N88" t="s">
        <v>53</v>
      </c>
      <c r="O88">
        <v>97</v>
      </c>
      <c r="P88">
        <v>3</v>
      </c>
      <c r="Q88">
        <v>1</v>
      </c>
      <c r="R88" t="s">
        <v>45</v>
      </c>
      <c r="S88">
        <v>2</v>
      </c>
      <c r="T88" t="s">
        <v>105</v>
      </c>
      <c r="U88">
        <v>2210</v>
      </c>
      <c r="V88" t="s">
        <v>47</v>
      </c>
      <c r="W88">
        <v>3372</v>
      </c>
      <c r="X88">
        <v>1</v>
      </c>
      <c r="Y88" t="s">
        <v>48</v>
      </c>
      <c r="Z88" t="s">
        <v>49</v>
      </c>
      <c r="AA88">
        <v>13</v>
      </c>
      <c r="AB88">
        <v>2</v>
      </c>
      <c r="AC88">
        <v>1</v>
      </c>
      <c r="AD88">
        <v>80</v>
      </c>
      <c r="AE88">
        <v>1</v>
      </c>
      <c r="AF88">
        <v>1</v>
      </c>
      <c r="AG88">
        <v>3</v>
      </c>
      <c r="AH88">
        <v>1</v>
      </c>
      <c r="AI88">
        <v>0</v>
      </c>
      <c r="AJ88">
        <v>0</v>
      </c>
      <c r="AK88" s="16">
        <v>46109</v>
      </c>
      <c r="AL88" s="7">
        <v>39</v>
      </c>
      <c r="AM88" s="7" t="str">
        <f t="shared" si="2"/>
        <v>2026</v>
      </c>
      <c r="AN88" s="7" t="str">
        <f t="shared" si="3"/>
        <v>March</v>
      </c>
      <c r="AO88" s="7">
        <v>17</v>
      </c>
      <c r="AP88" s="10">
        <v>18868</v>
      </c>
      <c r="AQ88" s="7">
        <v>11</v>
      </c>
      <c r="AR88" s="7">
        <v>2</v>
      </c>
      <c r="AS88" t="s">
        <v>40</v>
      </c>
    </row>
    <row r="89" spans="1:45" x14ac:dyDescent="0.35">
      <c r="A89" t="s">
        <v>151</v>
      </c>
      <c r="B89">
        <v>24</v>
      </c>
      <c r="C89" t="s">
        <v>39</v>
      </c>
      <c r="D89" t="s">
        <v>40</v>
      </c>
      <c r="E89" t="s">
        <v>41</v>
      </c>
      <c r="F89">
        <v>1476</v>
      </c>
      <c r="G89" t="s">
        <v>51</v>
      </c>
      <c r="H89">
        <v>4</v>
      </c>
      <c r="I89">
        <v>1</v>
      </c>
      <c r="J89" t="s">
        <v>52</v>
      </c>
      <c r="K89">
        <v>1</v>
      </c>
      <c r="L89">
        <v>1445</v>
      </c>
      <c r="M89">
        <v>4</v>
      </c>
      <c r="N89" t="s">
        <v>53</v>
      </c>
      <c r="O89">
        <v>42</v>
      </c>
      <c r="P89">
        <v>3</v>
      </c>
      <c r="Q89">
        <v>2</v>
      </c>
      <c r="R89" t="s">
        <v>137</v>
      </c>
      <c r="S89">
        <v>3</v>
      </c>
      <c r="T89" t="s">
        <v>105</v>
      </c>
      <c r="U89">
        <v>4162</v>
      </c>
      <c r="V89" t="s">
        <v>47</v>
      </c>
      <c r="W89">
        <v>15211</v>
      </c>
      <c r="X89">
        <v>1</v>
      </c>
      <c r="Y89" t="s">
        <v>48</v>
      </c>
      <c r="Z89" t="s">
        <v>40</v>
      </c>
      <c r="AA89">
        <v>12</v>
      </c>
      <c r="AB89">
        <v>2</v>
      </c>
      <c r="AC89">
        <v>3</v>
      </c>
      <c r="AD89">
        <v>80</v>
      </c>
      <c r="AE89">
        <v>2</v>
      </c>
      <c r="AF89">
        <v>5</v>
      </c>
      <c r="AG89">
        <v>3</v>
      </c>
      <c r="AH89">
        <v>3</v>
      </c>
      <c r="AI89">
        <v>0</v>
      </c>
      <c r="AJ89">
        <v>3</v>
      </c>
      <c r="AK89" s="16">
        <v>46110</v>
      </c>
      <c r="AL89" s="7">
        <v>37</v>
      </c>
      <c r="AM89" s="7" t="str">
        <f t="shared" si="2"/>
        <v>2026</v>
      </c>
      <c r="AN89" s="7" t="str">
        <f t="shared" si="3"/>
        <v>March</v>
      </c>
      <c r="AO89" s="7">
        <v>18</v>
      </c>
      <c r="AP89" s="10">
        <v>21457</v>
      </c>
      <c r="AQ89" s="7">
        <v>10</v>
      </c>
      <c r="AR89" s="7">
        <v>8</v>
      </c>
      <c r="AS89" t="s">
        <v>40</v>
      </c>
    </row>
    <row r="90" spans="1:45" x14ac:dyDescent="0.35">
      <c r="A90" t="s">
        <v>152</v>
      </c>
      <c r="B90">
        <v>24</v>
      </c>
      <c r="C90" t="s">
        <v>39</v>
      </c>
      <c r="D90" t="s">
        <v>40</v>
      </c>
      <c r="E90" t="s">
        <v>56</v>
      </c>
      <c r="F90">
        <v>381</v>
      </c>
      <c r="G90" t="s">
        <v>42</v>
      </c>
      <c r="H90">
        <v>9</v>
      </c>
      <c r="I90">
        <v>3</v>
      </c>
      <c r="J90" t="s">
        <v>52</v>
      </c>
      <c r="K90">
        <v>1</v>
      </c>
      <c r="L90">
        <v>1494</v>
      </c>
      <c r="M90">
        <v>2</v>
      </c>
      <c r="N90" t="s">
        <v>44</v>
      </c>
      <c r="O90">
        <v>89</v>
      </c>
      <c r="P90">
        <v>3</v>
      </c>
      <c r="Q90">
        <v>1</v>
      </c>
      <c r="R90" t="s">
        <v>45</v>
      </c>
      <c r="S90">
        <v>1</v>
      </c>
      <c r="T90" t="s">
        <v>46</v>
      </c>
      <c r="U90">
        <v>3172</v>
      </c>
      <c r="V90" t="s">
        <v>47</v>
      </c>
      <c r="W90">
        <v>16998</v>
      </c>
      <c r="X90">
        <v>2</v>
      </c>
      <c r="Y90" t="s">
        <v>48</v>
      </c>
      <c r="Z90" t="s">
        <v>40</v>
      </c>
      <c r="AA90">
        <v>11</v>
      </c>
      <c r="AB90">
        <v>2</v>
      </c>
      <c r="AC90">
        <v>3</v>
      </c>
      <c r="AD90">
        <v>80</v>
      </c>
      <c r="AE90">
        <v>0</v>
      </c>
      <c r="AF90">
        <v>4</v>
      </c>
      <c r="AG90">
        <v>2</v>
      </c>
      <c r="AH90">
        <v>2</v>
      </c>
      <c r="AI90">
        <v>0</v>
      </c>
      <c r="AJ90">
        <v>0</v>
      </c>
      <c r="AK90" s="16">
        <v>46111</v>
      </c>
      <c r="AL90" s="7">
        <v>21</v>
      </c>
      <c r="AM90" s="7" t="str">
        <f t="shared" si="2"/>
        <v>2026</v>
      </c>
      <c r="AN90" s="7" t="str">
        <f t="shared" si="3"/>
        <v>March</v>
      </c>
      <c r="AO90" s="7">
        <v>3</v>
      </c>
      <c r="AP90" s="10">
        <v>5896</v>
      </c>
      <c r="AQ90" s="7">
        <v>1</v>
      </c>
      <c r="AR90" s="7">
        <v>1</v>
      </c>
      <c r="AS90" t="s">
        <v>40</v>
      </c>
    </row>
    <row r="91" spans="1:45" x14ac:dyDescent="0.35">
      <c r="A91" t="s">
        <v>153</v>
      </c>
      <c r="B91">
        <v>24</v>
      </c>
      <c r="C91" t="s">
        <v>39</v>
      </c>
      <c r="D91" t="s">
        <v>49</v>
      </c>
      <c r="E91" t="s">
        <v>59</v>
      </c>
      <c r="F91">
        <v>830</v>
      </c>
      <c r="G91" t="s">
        <v>51</v>
      </c>
      <c r="H91">
        <v>13</v>
      </c>
      <c r="I91">
        <v>2</v>
      </c>
      <c r="J91" t="s">
        <v>43</v>
      </c>
      <c r="K91">
        <v>1</v>
      </c>
      <c r="L91">
        <v>1495</v>
      </c>
      <c r="M91">
        <v>4</v>
      </c>
      <c r="N91" t="s">
        <v>53</v>
      </c>
      <c r="O91">
        <v>78</v>
      </c>
      <c r="P91">
        <v>3</v>
      </c>
      <c r="Q91">
        <v>1</v>
      </c>
      <c r="R91" t="s">
        <v>54</v>
      </c>
      <c r="S91">
        <v>2</v>
      </c>
      <c r="T91" t="s">
        <v>105</v>
      </c>
      <c r="U91">
        <v>2033</v>
      </c>
      <c r="V91" t="s">
        <v>47</v>
      </c>
      <c r="W91">
        <v>7103</v>
      </c>
      <c r="X91">
        <v>1</v>
      </c>
      <c r="Y91" t="s">
        <v>48</v>
      </c>
      <c r="Z91" t="s">
        <v>49</v>
      </c>
      <c r="AA91">
        <v>13</v>
      </c>
      <c r="AB91">
        <v>2</v>
      </c>
      <c r="AC91">
        <v>3</v>
      </c>
      <c r="AD91">
        <v>80</v>
      </c>
      <c r="AE91">
        <v>1</v>
      </c>
      <c r="AF91">
        <v>1</v>
      </c>
      <c r="AG91">
        <v>2</v>
      </c>
      <c r="AH91">
        <v>3</v>
      </c>
      <c r="AI91">
        <v>0</v>
      </c>
      <c r="AJ91">
        <v>0</v>
      </c>
      <c r="AK91" s="16">
        <v>46112</v>
      </c>
      <c r="AL91" s="7">
        <v>38</v>
      </c>
      <c r="AM91" s="7" t="str">
        <f t="shared" si="2"/>
        <v>2026</v>
      </c>
      <c r="AN91" s="7" t="str">
        <f t="shared" si="3"/>
        <v>March</v>
      </c>
      <c r="AO91" s="7">
        <v>15</v>
      </c>
      <c r="AP91" s="10">
        <v>16453</v>
      </c>
      <c r="AQ91" s="7">
        <v>12</v>
      </c>
      <c r="AR91" s="7">
        <v>5</v>
      </c>
      <c r="AS91" t="s">
        <v>40</v>
      </c>
    </row>
    <row r="92" spans="1:45" x14ac:dyDescent="0.35">
      <c r="A92" t="s">
        <v>154</v>
      </c>
      <c r="B92">
        <v>24</v>
      </c>
      <c r="C92" t="s">
        <v>39</v>
      </c>
      <c r="D92" t="s">
        <v>49</v>
      </c>
      <c r="E92" t="s">
        <v>41</v>
      </c>
      <c r="F92">
        <v>350</v>
      </c>
      <c r="G92" t="s">
        <v>42</v>
      </c>
      <c r="H92">
        <v>21</v>
      </c>
      <c r="I92">
        <v>2</v>
      </c>
      <c r="J92" t="s">
        <v>68</v>
      </c>
      <c r="K92">
        <v>1</v>
      </c>
      <c r="L92">
        <v>1551</v>
      </c>
      <c r="M92">
        <v>3</v>
      </c>
      <c r="N92" t="s">
        <v>44</v>
      </c>
      <c r="O92">
        <v>57</v>
      </c>
      <c r="P92">
        <v>2</v>
      </c>
      <c r="Q92">
        <v>1</v>
      </c>
      <c r="R92" t="s">
        <v>45</v>
      </c>
      <c r="S92">
        <v>1</v>
      </c>
      <c r="T92" t="s">
        <v>102</v>
      </c>
      <c r="U92">
        <v>2296</v>
      </c>
      <c r="V92" t="s">
        <v>47</v>
      </c>
      <c r="W92">
        <v>10036</v>
      </c>
      <c r="X92">
        <v>0</v>
      </c>
      <c r="Y92" t="s">
        <v>48</v>
      </c>
      <c r="Z92" t="s">
        <v>49</v>
      </c>
      <c r="AA92">
        <v>14</v>
      </c>
      <c r="AB92">
        <v>2</v>
      </c>
      <c r="AC92">
        <v>2</v>
      </c>
      <c r="AD92">
        <v>80</v>
      </c>
      <c r="AE92">
        <v>3</v>
      </c>
      <c r="AF92">
        <v>2</v>
      </c>
      <c r="AG92">
        <v>3</v>
      </c>
      <c r="AH92">
        <v>3</v>
      </c>
      <c r="AI92">
        <v>0</v>
      </c>
      <c r="AJ92">
        <v>0</v>
      </c>
      <c r="AK92" s="16">
        <v>46113</v>
      </c>
      <c r="AL92" s="7">
        <v>48</v>
      </c>
      <c r="AM92" s="7" t="str">
        <f t="shared" si="2"/>
        <v>2026</v>
      </c>
      <c r="AN92" s="7" t="str">
        <f t="shared" si="3"/>
        <v>April</v>
      </c>
      <c r="AO92" s="7">
        <v>11</v>
      </c>
      <c r="AP92" s="10">
        <v>20975</v>
      </c>
      <c r="AQ92" s="7">
        <v>8</v>
      </c>
      <c r="AR92" s="7">
        <v>4</v>
      </c>
      <c r="AS92" t="s">
        <v>40</v>
      </c>
    </row>
    <row r="93" spans="1:45" x14ac:dyDescent="0.35">
      <c r="A93" t="s">
        <v>155</v>
      </c>
      <c r="B93">
        <v>24</v>
      </c>
      <c r="C93" t="s">
        <v>39</v>
      </c>
      <c r="D93" t="s">
        <v>40</v>
      </c>
      <c r="E93" t="s">
        <v>56</v>
      </c>
      <c r="F93">
        <v>567</v>
      </c>
      <c r="G93" t="s">
        <v>42</v>
      </c>
      <c r="H93">
        <v>2</v>
      </c>
      <c r="I93">
        <v>1</v>
      </c>
      <c r="J93" t="s">
        <v>68</v>
      </c>
      <c r="K93">
        <v>1</v>
      </c>
      <c r="L93">
        <v>1646</v>
      </c>
      <c r="M93">
        <v>1</v>
      </c>
      <c r="N93" t="s">
        <v>53</v>
      </c>
      <c r="O93">
        <v>32</v>
      </c>
      <c r="P93">
        <v>3</v>
      </c>
      <c r="Q93">
        <v>1</v>
      </c>
      <c r="R93" t="s">
        <v>60</v>
      </c>
      <c r="S93">
        <v>4</v>
      </c>
      <c r="T93" t="s">
        <v>46</v>
      </c>
      <c r="U93">
        <v>3760</v>
      </c>
      <c r="V93" t="s">
        <v>47</v>
      </c>
      <c r="W93">
        <v>17218</v>
      </c>
      <c r="X93">
        <v>1</v>
      </c>
      <c r="Y93" t="s">
        <v>48</v>
      </c>
      <c r="Z93" t="s">
        <v>40</v>
      </c>
      <c r="AA93">
        <v>13</v>
      </c>
      <c r="AB93">
        <v>2</v>
      </c>
      <c r="AC93">
        <v>3</v>
      </c>
      <c r="AD93">
        <v>80</v>
      </c>
      <c r="AE93">
        <v>0</v>
      </c>
      <c r="AF93">
        <v>6</v>
      </c>
      <c r="AG93">
        <v>2</v>
      </c>
      <c r="AH93">
        <v>3</v>
      </c>
      <c r="AI93">
        <v>1</v>
      </c>
      <c r="AJ93">
        <v>3</v>
      </c>
      <c r="AK93" s="16">
        <v>46114</v>
      </c>
      <c r="AL93" s="7">
        <v>52</v>
      </c>
      <c r="AM93" s="7" t="str">
        <f t="shared" si="2"/>
        <v>2026</v>
      </c>
      <c r="AN93" s="7" t="str">
        <f t="shared" si="3"/>
        <v>April</v>
      </c>
      <c r="AO93" s="7">
        <v>17</v>
      </c>
      <c r="AP93" s="10">
        <v>22119</v>
      </c>
      <c r="AQ93" s="7">
        <v>17</v>
      </c>
      <c r="AR93" s="7">
        <v>8</v>
      </c>
      <c r="AS93" t="s">
        <v>40</v>
      </c>
    </row>
    <row r="94" spans="1:45" x14ac:dyDescent="0.35">
      <c r="A94" t="s">
        <v>156</v>
      </c>
      <c r="B94">
        <v>24</v>
      </c>
      <c r="C94" t="s">
        <v>39</v>
      </c>
      <c r="D94" t="s">
        <v>49</v>
      </c>
      <c r="E94" t="s">
        <v>41</v>
      </c>
      <c r="F94">
        <v>581</v>
      </c>
      <c r="G94" t="s">
        <v>42</v>
      </c>
      <c r="H94">
        <v>9</v>
      </c>
      <c r="I94">
        <v>3</v>
      </c>
      <c r="J94" t="s">
        <v>52</v>
      </c>
      <c r="K94">
        <v>1</v>
      </c>
      <c r="L94">
        <v>1707</v>
      </c>
      <c r="M94">
        <v>3</v>
      </c>
      <c r="N94" t="s">
        <v>44</v>
      </c>
      <c r="O94">
        <v>62</v>
      </c>
      <c r="P94">
        <v>4</v>
      </c>
      <c r="Q94">
        <v>1</v>
      </c>
      <c r="R94" t="s">
        <v>60</v>
      </c>
      <c r="S94">
        <v>3</v>
      </c>
      <c r="T94" t="s">
        <v>105</v>
      </c>
      <c r="U94">
        <v>4401</v>
      </c>
      <c r="V94" t="s">
        <v>47</v>
      </c>
      <c r="W94">
        <v>17616</v>
      </c>
      <c r="X94">
        <v>1</v>
      </c>
      <c r="Y94" t="s">
        <v>48</v>
      </c>
      <c r="Z94" t="s">
        <v>49</v>
      </c>
      <c r="AA94">
        <v>16</v>
      </c>
      <c r="AB94">
        <v>2</v>
      </c>
      <c r="AC94">
        <v>4</v>
      </c>
      <c r="AD94">
        <v>80</v>
      </c>
      <c r="AE94">
        <v>1</v>
      </c>
      <c r="AF94">
        <v>5</v>
      </c>
      <c r="AG94">
        <v>1</v>
      </c>
      <c r="AH94">
        <v>3</v>
      </c>
      <c r="AI94">
        <v>0</v>
      </c>
      <c r="AJ94">
        <v>4</v>
      </c>
      <c r="AK94" s="16">
        <v>46115</v>
      </c>
      <c r="AL94" s="7">
        <v>48</v>
      </c>
      <c r="AM94" s="7" t="str">
        <f t="shared" si="2"/>
        <v>2026</v>
      </c>
      <c r="AN94" s="7" t="str">
        <f t="shared" si="3"/>
        <v>April</v>
      </c>
      <c r="AO94" s="7">
        <v>15</v>
      </c>
      <c r="AP94" s="10">
        <v>4129</v>
      </c>
      <c r="AQ94" s="7">
        <v>6</v>
      </c>
      <c r="AR94" s="7">
        <v>6</v>
      </c>
      <c r="AS94" t="s">
        <v>40</v>
      </c>
    </row>
    <row r="95" spans="1:45" x14ac:dyDescent="0.35">
      <c r="A95" t="s">
        <v>157</v>
      </c>
      <c r="B95">
        <v>24</v>
      </c>
      <c r="C95" t="s">
        <v>39</v>
      </c>
      <c r="D95" t="s">
        <v>40</v>
      </c>
      <c r="E95" t="s">
        <v>41</v>
      </c>
      <c r="F95">
        <v>240</v>
      </c>
      <c r="G95" t="s">
        <v>71</v>
      </c>
      <c r="H95">
        <v>22</v>
      </c>
      <c r="I95">
        <v>1</v>
      </c>
      <c r="J95" t="s">
        <v>71</v>
      </c>
      <c r="K95">
        <v>1</v>
      </c>
      <c r="L95">
        <v>1714</v>
      </c>
      <c r="M95">
        <v>4</v>
      </c>
      <c r="N95" t="s">
        <v>44</v>
      </c>
      <c r="O95">
        <v>58</v>
      </c>
      <c r="P95">
        <v>1</v>
      </c>
      <c r="Q95">
        <v>1</v>
      </c>
      <c r="R95" t="s">
        <v>71</v>
      </c>
      <c r="S95">
        <v>3</v>
      </c>
      <c r="T95" t="s">
        <v>105</v>
      </c>
      <c r="U95">
        <v>1555</v>
      </c>
      <c r="V95" t="s">
        <v>47</v>
      </c>
      <c r="W95">
        <v>11585</v>
      </c>
      <c r="X95">
        <v>1</v>
      </c>
      <c r="Y95" t="s">
        <v>48</v>
      </c>
      <c r="Z95" t="s">
        <v>49</v>
      </c>
      <c r="AA95">
        <v>11</v>
      </c>
      <c r="AB95">
        <v>2</v>
      </c>
      <c r="AC95">
        <v>3</v>
      </c>
      <c r="AD95">
        <v>80</v>
      </c>
      <c r="AE95">
        <v>1</v>
      </c>
      <c r="AF95">
        <v>1</v>
      </c>
      <c r="AG95">
        <v>2</v>
      </c>
      <c r="AH95">
        <v>3</v>
      </c>
      <c r="AI95">
        <v>0</v>
      </c>
      <c r="AJ95">
        <v>0</v>
      </c>
      <c r="AK95" s="16">
        <v>46116</v>
      </c>
      <c r="AL95" s="7">
        <v>54</v>
      </c>
      <c r="AM95" s="7" t="str">
        <f t="shared" si="2"/>
        <v>2026</v>
      </c>
      <c r="AN95" s="7" t="str">
        <f t="shared" si="3"/>
        <v>April</v>
      </c>
      <c r="AO95" s="7">
        <v>6</v>
      </c>
      <c r="AP95" s="10">
        <v>18858</v>
      </c>
      <c r="AQ95" s="7">
        <v>2</v>
      </c>
      <c r="AR95" s="7">
        <v>1</v>
      </c>
      <c r="AS95" t="s">
        <v>40</v>
      </c>
    </row>
    <row r="96" spans="1:45" x14ac:dyDescent="0.35">
      <c r="A96" t="s">
        <v>158</v>
      </c>
      <c r="B96">
        <v>24</v>
      </c>
      <c r="C96" t="s">
        <v>39</v>
      </c>
      <c r="D96" t="s">
        <v>49</v>
      </c>
      <c r="E96" t="s">
        <v>41</v>
      </c>
      <c r="F96">
        <v>506</v>
      </c>
      <c r="G96" t="s">
        <v>42</v>
      </c>
      <c r="H96">
        <v>29</v>
      </c>
      <c r="I96">
        <v>1</v>
      </c>
      <c r="J96" t="s">
        <v>52</v>
      </c>
      <c r="K96">
        <v>1</v>
      </c>
      <c r="L96">
        <v>1725</v>
      </c>
      <c r="M96">
        <v>2</v>
      </c>
      <c r="N96" t="s">
        <v>44</v>
      </c>
      <c r="O96">
        <v>91</v>
      </c>
      <c r="P96">
        <v>3</v>
      </c>
      <c r="Q96">
        <v>1</v>
      </c>
      <c r="R96" t="s">
        <v>45</v>
      </c>
      <c r="S96">
        <v>1</v>
      </c>
      <c r="T96" t="s">
        <v>102</v>
      </c>
      <c r="U96">
        <v>3907</v>
      </c>
      <c r="V96" t="s">
        <v>47</v>
      </c>
      <c r="W96">
        <v>3622</v>
      </c>
      <c r="X96">
        <v>1</v>
      </c>
      <c r="Y96" t="s">
        <v>48</v>
      </c>
      <c r="Z96" t="s">
        <v>49</v>
      </c>
      <c r="AA96">
        <v>13</v>
      </c>
      <c r="AB96">
        <v>2</v>
      </c>
      <c r="AC96">
        <v>2</v>
      </c>
      <c r="AD96">
        <v>80</v>
      </c>
      <c r="AE96">
        <v>3</v>
      </c>
      <c r="AF96">
        <v>6</v>
      </c>
      <c r="AG96">
        <v>2</v>
      </c>
      <c r="AH96">
        <v>4</v>
      </c>
      <c r="AI96">
        <v>1</v>
      </c>
      <c r="AJ96">
        <v>2</v>
      </c>
      <c r="AK96" s="16">
        <v>46117</v>
      </c>
      <c r="AL96" s="7">
        <v>36</v>
      </c>
      <c r="AM96" s="7" t="str">
        <f t="shared" si="2"/>
        <v>2026</v>
      </c>
      <c r="AN96" s="7" t="str">
        <f t="shared" si="3"/>
        <v>April</v>
      </c>
      <c r="AO96" s="7">
        <v>18</v>
      </c>
      <c r="AP96" s="10">
        <v>16561</v>
      </c>
      <c r="AQ96" s="7">
        <v>6</v>
      </c>
      <c r="AR96" s="7">
        <v>1</v>
      </c>
      <c r="AS96" t="s">
        <v>40</v>
      </c>
    </row>
    <row r="97" spans="1:45" x14ac:dyDescent="0.35">
      <c r="A97" t="s">
        <v>159</v>
      </c>
      <c r="B97">
        <v>24</v>
      </c>
      <c r="C97" t="s">
        <v>39</v>
      </c>
      <c r="D97" t="s">
        <v>49</v>
      </c>
      <c r="E97" t="s">
        <v>56</v>
      </c>
      <c r="F97">
        <v>897</v>
      </c>
      <c r="G97" t="s">
        <v>71</v>
      </c>
      <c r="H97">
        <v>10</v>
      </c>
      <c r="I97">
        <v>3</v>
      </c>
      <c r="J97" t="s">
        <v>52</v>
      </c>
      <c r="K97">
        <v>1</v>
      </c>
      <c r="L97">
        <v>1746</v>
      </c>
      <c r="M97">
        <v>1</v>
      </c>
      <c r="N97" t="s">
        <v>44</v>
      </c>
      <c r="O97">
        <v>59</v>
      </c>
      <c r="P97">
        <v>3</v>
      </c>
      <c r="Q97">
        <v>1</v>
      </c>
      <c r="R97" t="s">
        <v>71</v>
      </c>
      <c r="S97">
        <v>4</v>
      </c>
      <c r="T97" t="s">
        <v>105</v>
      </c>
      <c r="U97">
        <v>2145</v>
      </c>
      <c r="V97" t="s">
        <v>47</v>
      </c>
      <c r="W97">
        <v>2097</v>
      </c>
      <c r="X97">
        <v>0</v>
      </c>
      <c r="Y97" t="s">
        <v>48</v>
      </c>
      <c r="Z97" t="s">
        <v>49</v>
      </c>
      <c r="AA97">
        <v>14</v>
      </c>
      <c r="AB97">
        <v>2</v>
      </c>
      <c r="AC97">
        <v>4</v>
      </c>
      <c r="AD97">
        <v>80</v>
      </c>
      <c r="AE97">
        <v>1</v>
      </c>
      <c r="AF97">
        <v>3</v>
      </c>
      <c r="AG97">
        <v>2</v>
      </c>
      <c r="AH97">
        <v>3</v>
      </c>
      <c r="AI97">
        <v>2</v>
      </c>
      <c r="AJ97">
        <v>1</v>
      </c>
      <c r="AK97" s="16">
        <v>46118</v>
      </c>
      <c r="AL97" s="7">
        <v>35</v>
      </c>
      <c r="AM97" s="7" t="str">
        <f t="shared" si="2"/>
        <v>2026</v>
      </c>
      <c r="AN97" s="7" t="str">
        <f t="shared" si="3"/>
        <v>April</v>
      </c>
      <c r="AO97" s="7">
        <v>10</v>
      </c>
      <c r="AP97" s="10">
        <v>14122</v>
      </c>
      <c r="AQ97" s="7">
        <v>4</v>
      </c>
      <c r="AR97" s="7">
        <v>4</v>
      </c>
      <c r="AS97" t="s">
        <v>40</v>
      </c>
    </row>
    <row r="98" spans="1:45" x14ac:dyDescent="0.35">
      <c r="A98" t="s">
        <v>160</v>
      </c>
      <c r="B98">
        <v>24</v>
      </c>
      <c r="C98" t="s">
        <v>39</v>
      </c>
      <c r="D98" t="s">
        <v>49</v>
      </c>
      <c r="E98" t="s">
        <v>41</v>
      </c>
      <c r="F98">
        <v>771</v>
      </c>
      <c r="G98" t="s">
        <v>42</v>
      </c>
      <c r="H98">
        <v>1</v>
      </c>
      <c r="I98">
        <v>2</v>
      </c>
      <c r="J98" t="s">
        <v>43</v>
      </c>
      <c r="K98">
        <v>1</v>
      </c>
      <c r="L98">
        <v>1981</v>
      </c>
      <c r="M98">
        <v>2</v>
      </c>
      <c r="N98" t="s">
        <v>44</v>
      </c>
      <c r="O98">
        <v>45</v>
      </c>
      <c r="P98">
        <v>2</v>
      </c>
      <c r="Q98">
        <v>2</v>
      </c>
      <c r="R98" t="s">
        <v>161</v>
      </c>
      <c r="S98">
        <v>3</v>
      </c>
      <c r="T98" t="s">
        <v>46</v>
      </c>
      <c r="U98">
        <v>4617</v>
      </c>
      <c r="V98" t="s">
        <v>47</v>
      </c>
      <c r="W98">
        <v>14120</v>
      </c>
      <c r="X98">
        <v>1</v>
      </c>
      <c r="Y98" t="s">
        <v>48</v>
      </c>
      <c r="Z98" t="s">
        <v>49</v>
      </c>
      <c r="AA98">
        <v>12</v>
      </c>
      <c r="AB98">
        <v>2</v>
      </c>
      <c r="AC98">
        <v>2</v>
      </c>
      <c r="AD98">
        <v>80</v>
      </c>
      <c r="AE98">
        <v>0</v>
      </c>
      <c r="AF98">
        <v>4</v>
      </c>
      <c r="AG98">
        <v>2</v>
      </c>
      <c r="AH98">
        <v>2</v>
      </c>
      <c r="AI98">
        <v>1</v>
      </c>
      <c r="AJ98">
        <v>2</v>
      </c>
      <c r="AK98" s="16">
        <v>46119</v>
      </c>
      <c r="AL98" s="7">
        <v>26</v>
      </c>
      <c r="AM98" s="7" t="str">
        <f t="shared" si="2"/>
        <v>2026</v>
      </c>
      <c r="AN98" s="7" t="str">
        <f t="shared" si="3"/>
        <v>April</v>
      </c>
      <c r="AO98" s="7">
        <v>7</v>
      </c>
      <c r="AP98" s="10">
        <v>21361</v>
      </c>
      <c r="AQ98" s="7">
        <v>2</v>
      </c>
      <c r="AR98" s="7">
        <v>1</v>
      </c>
      <c r="AS98" t="s">
        <v>40</v>
      </c>
    </row>
    <row r="99" spans="1:45" x14ac:dyDescent="0.35">
      <c r="A99" t="s">
        <v>162</v>
      </c>
      <c r="B99">
        <v>25</v>
      </c>
      <c r="C99" t="s">
        <v>39</v>
      </c>
      <c r="D99" t="s">
        <v>40</v>
      </c>
      <c r="E99" t="s">
        <v>41</v>
      </c>
      <c r="F99">
        <v>240</v>
      </c>
      <c r="G99" t="s">
        <v>51</v>
      </c>
      <c r="H99">
        <v>5</v>
      </c>
      <c r="I99">
        <v>3</v>
      </c>
      <c r="J99" t="s">
        <v>57</v>
      </c>
      <c r="K99">
        <v>1</v>
      </c>
      <c r="L99">
        <v>142</v>
      </c>
      <c r="M99">
        <v>3</v>
      </c>
      <c r="N99" t="s">
        <v>44</v>
      </c>
      <c r="O99">
        <v>46</v>
      </c>
      <c r="P99">
        <v>2</v>
      </c>
      <c r="Q99">
        <v>2</v>
      </c>
      <c r="R99" t="s">
        <v>137</v>
      </c>
      <c r="S99">
        <v>3</v>
      </c>
      <c r="T99" t="s">
        <v>46</v>
      </c>
      <c r="U99">
        <v>5744</v>
      </c>
      <c r="V99" t="s">
        <v>163</v>
      </c>
      <c r="W99">
        <v>26959</v>
      </c>
      <c r="X99">
        <v>1</v>
      </c>
      <c r="Y99" t="s">
        <v>48</v>
      </c>
      <c r="Z99" t="s">
        <v>40</v>
      </c>
      <c r="AA99">
        <v>11</v>
      </c>
      <c r="AB99">
        <v>2</v>
      </c>
      <c r="AC99">
        <v>4</v>
      </c>
      <c r="AD99">
        <v>80</v>
      </c>
      <c r="AE99">
        <v>0</v>
      </c>
      <c r="AF99">
        <v>6</v>
      </c>
      <c r="AG99">
        <v>1</v>
      </c>
      <c r="AH99">
        <v>3</v>
      </c>
      <c r="AI99">
        <v>0</v>
      </c>
      <c r="AJ99">
        <v>3</v>
      </c>
      <c r="AK99" s="16">
        <v>46120</v>
      </c>
      <c r="AL99" s="7">
        <v>38</v>
      </c>
      <c r="AM99" s="7" t="str">
        <f t="shared" si="2"/>
        <v>2026</v>
      </c>
      <c r="AN99" s="7" t="str">
        <f t="shared" si="3"/>
        <v>April</v>
      </c>
      <c r="AO99" s="7">
        <v>16</v>
      </c>
      <c r="AP99" s="10">
        <v>18996</v>
      </c>
      <c r="AQ99" s="7">
        <v>14</v>
      </c>
      <c r="AR99" s="7">
        <v>1</v>
      </c>
      <c r="AS99" t="s">
        <v>40</v>
      </c>
    </row>
    <row r="100" spans="1:45" x14ac:dyDescent="0.35">
      <c r="A100" t="s">
        <v>164</v>
      </c>
      <c r="B100">
        <v>25</v>
      </c>
      <c r="C100" t="s">
        <v>39</v>
      </c>
      <c r="D100" t="s">
        <v>49</v>
      </c>
      <c r="E100" t="s">
        <v>41</v>
      </c>
      <c r="F100">
        <v>1280</v>
      </c>
      <c r="G100" t="s">
        <v>42</v>
      </c>
      <c r="H100">
        <v>7</v>
      </c>
      <c r="I100">
        <v>1</v>
      </c>
      <c r="J100" t="s">
        <v>52</v>
      </c>
      <c r="K100">
        <v>1</v>
      </c>
      <c r="L100">
        <v>143</v>
      </c>
      <c r="M100">
        <v>4</v>
      </c>
      <c r="N100" t="s">
        <v>44</v>
      </c>
      <c r="O100">
        <v>64</v>
      </c>
      <c r="P100">
        <v>2</v>
      </c>
      <c r="Q100">
        <v>1</v>
      </c>
      <c r="R100" t="s">
        <v>60</v>
      </c>
      <c r="S100">
        <v>4</v>
      </c>
      <c r="T100" t="s">
        <v>105</v>
      </c>
      <c r="U100">
        <v>2889</v>
      </c>
      <c r="V100" t="s">
        <v>47</v>
      </c>
      <c r="W100">
        <v>26897</v>
      </c>
      <c r="X100">
        <v>1</v>
      </c>
      <c r="Y100" t="s">
        <v>48</v>
      </c>
      <c r="Z100" t="s">
        <v>49</v>
      </c>
      <c r="AA100">
        <v>11</v>
      </c>
      <c r="AB100">
        <v>2</v>
      </c>
      <c r="AC100">
        <v>3</v>
      </c>
      <c r="AD100">
        <v>80</v>
      </c>
      <c r="AE100">
        <v>2</v>
      </c>
      <c r="AF100">
        <v>2</v>
      </c>
      <c r="AG100">
        <v>2</v>
      </c>
      <c r="AH100">
        <v>3</v>
      </c>
      <c r="AI100">
        <v>2</v>
      </c>
      <c r="AJ100">
        <v>1</v>
      </c>
      <c r="AK100" s="16">
        <v>46121</v>
      </c>
      <c r="AL100" s="7">
        <v>18</v>
      </c>
      <c r="AM100" s="7" t="str">
        <f t="shared" si="2"/>
        <v>2026</v>
      </c>
      <c r="AN100" s="7" t="str">
        <f t="shared" si="3"/>
        <v>April</v>
      </c>
      <c r="AO100" s="7">
        <v>0</v>
      </c>
      <c r="AP100" s="10">
        <v>20615</v>
      </c>
      <c r="AQ100" s="7">
        <v>0</v>
      </c>
      <c r="AR100" s="7">
        <v>0</v>
      </c>
      <c r="AS100" t="s">
        <v>40</v>
      </c>
    </row>
    <row r="101" spans="1:45" x14ac:dyDescent="0.35">
      <c r="A101" t="s">
        <v>165</v>
      </c>
      <c r="B101">
        <v>25</v>
      </c>
      <c r="C101" t="s">
        <v>39</v>
      </c>
      <c r="D101" t="s">
        <v>49</v>
      </c>
      <c r="E101" t="s">
        <v>41</v>
      </c>
      <c r="F101">
        <v>959</v>
      </c>
      <c r="G101" t="s">
        <v>51</v>
      </c>
      <c r="H101">
        <v>28</v>
      </c>
      <c r="I101">
        <v>3</v>
      </c>
      <c r="J101" t="s">
        <v>43</v>
      </c>
      <c r="K101">
        <v>1</v>
      </c>
      <c r="L101">
        <v>183</v>
      </c>
      <c r="M101">
        <v>1</v>
      </c>
      <c r="N101" t="s">
        <v>44</v>
      </c>
      <c r="O101">
        <v>41</v>
      </c>
      <c r="P101">
        <v>2</v>
      </c>
      <c r="Q101">
        <v>2</v>
      </c>
      <c r="R101" t="s">
        <v>137</v>
      </c>
      <c r="S101">
        <v>3</v>
      </c>
      <c r="T101" t="s">
        <v>105</v>
      </c>
      <c r="U101">
        <v>8639</v>
      </c>
      <c r="V101" t="s">
        <v>163</v>
      </c>
      <c r="W101">
        <v>24835</v>
      </c>
      <c r="X101">
        <v>2</v>
      </c>
      <c r="Y101" t="s">
        <v>48</v>
      </c>
      <c r="Z101" t="s">
        <v>49</v>
      </c>
      <c r="AA101">
        <v>18</v>
      </c>
      <c r="AB101">
        <v>2</v>
      </c>
      <c r="AC101">
        <v>4</v>
      </c>
      <c r="AD101">
        <v>80</v>
      </c>
      <c r="AE101">
        <v>0</v>
      </c>
      <c r="AF101">
        <v>6</v>
      </c>
      <c r="AG101">
        <v>3</v>
      </c>
      <c r="AH101">
        <v>3</v>
      </c>
      <c r="AI101">
        <v>2</v>
      </c>
      <c r="AK101" s="16">
        <v>46122</v>
      </c>
      <c r="AL101" s="7">
        <v>42</v>
      </c>
      <c r="AM101" s="7" t="str">
        <f t="shared" si="2"/>
        <v>2026</v>
      </c>
      <c r="AN101" s="7" t="str">
        <f t="shared" si="3"/>
        <v>April</v>
      </c>
      <c r="AO101" s="7">
        <v>12</v>
      </c>
      <c r="AP101" s="10">
        <v>20106</v>
      </c>
      <c r="AQ101" s="7">
        <v>1</v>
      </c>
      <c r="AR101" s="7">
        <v>0</v>
      </c>
      <c r="AS101" t="s">
        <v>40</v>
      </c>
    </row>
    <row r="102" spans="1:45" x14ac:dyDescent="0.35">
      <c r="A102" t="s">
        <v>166</v>
      </c>
      <c r="B102">
        <v>25</v>
      </c>
      <c r="C102" t="s">
        <v>39</v>
      </c>
      <c r="D102" t="s">
        <v>49</v>
      </c>
      <c r="E102" t="s">
        <v>41</v>
      </c>
      <c r="F102">
        <v>685</v>
      </c>
      <c r="G102" t="s">
        <v>42</v>
      </c>
      <c r="H102">
        <v>1</v>
      </c>
      <c r="I102">
        <v>3</v>
      </c>
      <c r="J102" t="s">
        <v>43</v>
      </c>
      <c r="K102">
        <v>1</v>
      </c>
      <c r="L102">
        <v>350</v>
      </c>
      <c r="M102">
        <v>1</v>
      </c>
      <c r="N102" t="s">
        <v>53</v>
      </c>
      <c r="O102">
        <v>62</v>
      </c>
      <c r="P102">
        <v>3</v>
      </c>
      <c r="Q102">
        <v>2</v>
      </c>
      <c r="R102" t="s">
        <v>112</v>
      </c>
      <c r="S102">
        <v>3</v>
      </c>
      <c r="T102" t="s">
        <v>105</v>
      </c>
      <c r="U102">
        <v>4898</v>
      </c>
      <c r="V102" t="s">
        <v>47</v>
      </c>
      <c r="W102">
        <v>7505</v>
      </c>
      <c r="X102">
        <v>0</v>
      </c>
      <c r="Y102" t="s">
        <v>48</v>
      </c>
      <c r="Z102" t="s">
        <v>49</v>
      </c>
      <c r="AA102">
        <v>12</v>
      </c>
      <c r="AB102">
        <v>2</v>
      </c>
      <c r="AC102">
        <v>4</v>
      </c>
      <c r="AD102">
        <v>80</v>
      </c>
      <c r="AE102">
        <v>2</v>
      </c>
      <c r="AF102">
        <v>5</v>
      </c>
      <c r="AG102">
        <v>3</v>
      </c>
      <c r="AH102">
        <v>3</v>
      </c>
      <c r="AI102">
        <v>1</v>
      </c>
      <c r="AK102" s="16">
        <v>46123</v>
      </c>
      <c r="AL102" s="7">
        <v>40</v>
      </c>
      <c r="AM102" s="7" t="str">
        <f t="shared" si="2"/>
        <v>2026</v>
      </c>
      <c r="AN102" s="7" t="str">
        <f t="shared" si="3"/>
        <v>April</v>
      </c>
      <c r="AO102" s="7">
        <v>4</v>
      </c>
      <c r="AP102" s="10">
        <v>16466</v>
      </c>
      <c r="AQ102" s="7">
        <v>2</v>
      </c>
      <c r="AR102" s="7">
        <v>0</v>
      </c>
      <c r="AS102" t="s">
        <v>40</v>
      </c>
    </row>
    <row r="103" spans="1:45" x14ac:dyDescent="0.35">
      <c r="A103" t="s">
        <v>167</v>
      </c>
      <c r="B103">
        <v>25</v>
      </c>
      <c r="C103" t="s">
        <v>39</v>
      </c>
      <c r="D103" t="s">
        <v>49</v>
      </c>
      <c r="E103" t="s">
        <v>59</v>
      </c>
      <c r="F103">
        <v>675</v>
      </c>
      <c r="G103" t="s">
        <v>42</v>
      </c>
      <c r="H103">
        <v>5</v>
      </c>
      <c r="I103">
        <v>2</v>
      </c>
      <c r="J103" t="s">
        <v>43</v>
      </c>
      <c r="K103">
        <v>1</v>
      </c>
      <c r="L103">
        <v>369</v>
      </c>
      <c r="M103">
        <v>2</v>
      </c>
      <c r="N103" t="s">
        <v>44</v>
      </c>
      <c r="O103">
        <v>85</v>
      </c>
      <c r="P103">
        <v>4</v>
      </c>
      <c r="Q103">
        <v>2</v>
      </c>
      <c r="R103" t="s">
        <v>161</v>
      </c>
      <c r="S103">
        <v>1</v>
      </c>
      <c r="T103" t="s">
        <v>102</v>
      </c>
      <c r="U103">
        <v>4000</v>
      </c>
      <c r="V103" t="s">
        <v>47</v>
      </c>
      <c r="W103">
        <v>18384</v>
      </c>
      <c r="X103">
        <v>1</v>
      </c>
      <c r="Y103" t="s">
        <v>48</v>
      </c>
      <c r="Z103" t="s">
        <v>49</v>
      </c>
      <c r="AA103">
        <v>12</v>
      </c>
      <c r="AB103">
        <v>2</v>
      </c>
      <c r="AC103">
        <v>4</v>
      </c>
      <c r="AD103">
        <v>80</v>
      </c>
      <c r="AE103">
        <v>2</v>
      </c>
      <c r="AF103">
        <v>6</v>
      </c>
      <c r="AG103">
        <v>2</v>
      </c>
      <c r="AH103">
        <v>3</v>
      </c>
      <c r="AI103">
        <v>1</v>
      </c>
      <c r="AJ103">
        <v>5</v>
      </c>
      <c r="AK103" s="16">
        <v>46124</v>
      </c>
      <c r="AL103" s="7">
        <v>32</v>
      </c>
      <c r="AM103" s="7" t="str">
        <f t="shared" si="2"/>
        <v>2026</v>
      </c>
      <c r="AN103" s="7" t="str">
        <f t="shared" si="3"/>
        <v>April</v>
      </c>
      <c r="AO103" s="7">
        <v>8</v>
      </c>
      <c r="AP103" s="10">
        <v>21303</v>
      </c>
      <c r="AQ103" s="7">
        <v>3</v>
      </c>
      <c r="AR103" s="7">
        <v>0</v>
      </c>
      <c r="AS103" t="s">
        <v>40</v>
      </c>
    </row>
    <row r="104" spans="1:45" x14ac:dyDescent="0.35">
      <c r="A104" t="s">
        <v>168</v>
      </c>
      <c r="B104">
        <v>25</v>
      </c>
      <c r="C104" t="s">
        <v>39</v>
      </c>
      <c r="D104" t="s">
        <v>40</v>
      </c>
      <c r="E104" t="s">
        <v>41</v>
      </c>
      <c r="F104">
        <v>891</v>
      </c>
      <c r="G104" t="s">
        <v>51</v>
      </c>
      <c r="H104">
        <v>4</v>
      </c>
      <c r="I104">
        <v>2</v>
      </c>
      <c r="J104" t="s">
        <v>43</v>
      </c>
      <c r="K104">
        <v>1</v>
      </c>
      <c r="L104">
        <v>527</v>
      </c>
      <c r="M104">
        <v>2</v>
      </c>
      <c r="N104" t="s">
        <v>53</v>
      </c>
      <c r="O104">
        <v>99</v>
      </c>
      <c r="P104">
        <v>2</v>
      </c>
      <c r="Q104">
        <v>2</v>
      </c>
      <c r="R104" t="s">
        <v>137</v>
      </c>
      <c r="S104">
        <v>4</v>
      </c>
      <c r="T104" t="s">
        <v>46</v>
      </c>
      <c r="U104">
        <v>4487</v>
      </c>
      <c r="V104" t="s">
        <v>47</v>
      </c>
      <c r="W104">
        <v>12090</v>
      </c>
      <c r="X104">
        <v>1</v>
      </c>
      <c r="Y104" t="s">
        <v>48</v>
      </c>
      <c r="Z104" t="s">
        <v>40</v>
      </c>
      <c r="AA104">
        <v>11</v>
      </c>
      <c r="AB104">
        <v>2</v>
      </c>
      <c r="AC104">
        <v>2</v>
      </c>
      <c r="AD104">
        <v>80</v>
      </c>
      <c r="AE104">
        <v>0</v>
      </c>
      <c r="AF104">
        <v>5</v>
      </c>
      <c r="AG104">
        <v>3</v>
      </c>
      <c r="AH104">
        <v>3</v>
      </c>
      <c r="AI104">
        <v>1</v>
      </c>
      <c r="AJ104">
        <v>3</v>
      </c>
      <c r="AK104" s="16">
        <v>46125</v>
      </c>
      <c r="AL104" s="7">
        <v>49</v>
      </c>
      <c r="AM104" s="7" t="str">
        <f t="shared" si="2"/>
        <v>2026</v>
      </c>
      <c r="AN104" s="7" t="str">
        <f t="shared" si="3"/>
        <v>April</v>
      </c>
      <c r="AO104" s="7">
        <v>3</v>
      </c>
      <c r="AP104" s="10">
        <v>14422</v>
      </c>
      <c r="AQ104" s="7">
        <v>2</v>
      </c>
      <c r="AR104" s="7">
        <v>2</v>
      </c>
      <c r="AS104" t="s">
        <v>40</v>
      </c>
    </row>
    <row r="105" spans="1:45" x14ac:dyDescent="0.35">
      <c r="A105" t="s">
        <v>169</v>
      </c>
      <c r="B105">
        <v>25</v>
      </c>
      <c r="C105" t="s">
        <v>39</v>
      </c>
      <c r="D105" t="s">
        <v>40</v>
      </c>
      <c r="E105" t="s">
        <v>41</v>
      </c>
      <c r="F105">
        <v>688</v>
      </c>
      <c r="G105" t="s">
        <v>42</v>
      </c>
      <c r="H105">
        <v>3</v>
      </c>
      <c r="I105">
        <v>3</v>
      </c>
      <c r="J105" t="s">
        <v>52</v>
      </c>
      <c r="K105">
        <v>1</v>
      </c>
      <c r="L105">
        <v>538</v>
      </c>
      <c r="M105">
        <v>1</v>
      </c>
      <c r="N105" t="s">
        <v>44</v>
      </c>
      <c r="O105">
        <v>91</v>
      </c>
      <c r="P105">
        <v>3</v>
      </c>
      <c r="Q105">
        <v>1</v>
      </c>
      <c r="R105" t="s">
        <v>45</v>
      </c>
      <c r="S105">
        <v>1</v>
      </c>
      <c r="T105" t="s">
        <v>105</v>
      </c>
      <c r="U105">
        <v>4031</v>
      </c>
      <c r="V105" t="s">
        <v>47</v>
      </c>
      <c r="W105">
        <v>9396</v>
      </c>
      <c r="X105">
        <v>5</v>
      </c>
      <c r="Y105" t="s">
        <v>48</v>
      </c>
      <c r="Z105" t="s">
        <v>49</v>
      </c>
      <c r="AA105">
        <v>13</v>
      </c>
      <c r="AB105">
        <v>2</v>
      </c>
      <c r="AC105">
        <v>3</v>
      </c>
      <c r="AD105">
        <v>80</v>
      </c>
      <c r="AE105">
        <v>1</v>
      </c>
      <c r="AF105">
        <v>6</v>
      </c>
      <c r="AG105">
        <v>5</v>
      </c>
      <c r="AH105">
        <v>3</v>
      </c>
      <c r="AI105">
        <v>0</v>
      </c>
      <c r="AK105" s="16">
        <v>46126</v>
      </c>
      <c r="AL105" s="7">
        <v>53</v>
      </c>
      <c r="AM105" s="7" t="str">
        <f t="shared" si="2"/>
        <v>2026</v>
      </c>
      <c r="AN105" s="7" t="str">
        <f t="shared" si="3"/>
        <v>April</v>
      </c>
      <c r="AO105" s="7">
        <v>33</v>
      </c>
      <c r="AP105" s="10">
        <v>5150</v>
      </c>
      <c r="AQ105" s="7">
        <v>4</v>
      </c>
      <c r="AR105" s="7">
        <v>3</v>
      </c>
      <c r="AS105" t="s">
        <v>40</v>
      </c>
    </row>
    <row r="106" spans="1:45" x14ac:dyDescent="0.35">
      <c r="A106" t="s">
        <v>170</v>
      </c>
      <c r="B106">
        <v>25</v>
      </c>
      <c r="C106" t="s">
        <v>39</v>
      </c>
      <c r="D106" t="s">
        <v>49</v>
      </c>
      <c r="E106" t="s">
        <v>41</v>
      </c>
      <c r="F106">
        <v>622</v>
      </c>
      <c r="G106" t="s">
        <v>51</v>
      </c>
      <c r="H106">
        <v>13</v>
      </c>
      <c r="I106">
        <v>1</v>
      </c>
      <c r="J106" t="s">
        <v>52</v>
      </c>
      <c r="K106">
        <v>1</v>
      </c>
      <c r="L106">
        <v>645</v>
      </c>
      <c r="M106">
        <v>2</v>
      </c>
      <c r="N106" t="s">
        <v>44</v>
      </c>
      <c r="O106">
        <v>40</v>
      </c>
      <c r="P106">
        <v>3</v>
      </c>
      <c r="Q106">
        <v>1</v>
      </c>
      <c r="R106" t="s">
        <v>54</v>
      </c>
      <c r="S106">
        <v>3</v>
      </c>
      <c r="T106" t="s">
        <v>105</v>
      </c>
      <c r="U106">
        <v>2096</v>
      </c>
      <c r="V106" t="s">
        <v>47</v>
      </c>
      <c r="W106">
        <v>26376</v>
      </c>
      <c r="X106">
        <v>1</v>
      </c>
      <c r="Y106" t="s">
        <v>48</v>
      </c>
      <c r="Z106" t="s">
        <v>49</v>
      </c>
      <c r="AA106">
        <v>11</v>
      </c>
      <c r="AB106">
        <v>2</v>
      </c>
      <c r="AC106">
        <v>3</v>
      </c>
      <c r="AD106">
        <v>80</v>
      </c>
      <c r="AE106">
        <v>0</v>
      </c>
      <c r="AF106">
        <v>7</v>
      </c>
      <c r="AG106">
        <v>1</v>
      </c>
      <c r="AH106">
        <v>3</v>
      </c>
      <c r="AI106">
        <v>0</v>
      </c>
      <c r="AJ106">
        <v>6</v>
      </c>
      <c r="AK106" s="16">
        <v>46127</v>
      </c>
      <c r="AL106" s="7">
        <v>39</v>
      </c>
      <c r="AM106" s="7" t="str">
        <f t="shared" si="2"/>
        <v>2026</v>
      </c>
      <c r="AN106" s="7" t="str">
        <f t="shared" si="3"/>
        <v>April</v>
      </c>
      <c r="AO106" s="7">
        <v>9</v>
      </c>
      <c r="AP106" s="10">
        <v>19137</v>
      </c>
      <c r="AQ106" s="7">
        <v>0</v>
      </c>
      <c r="AR106" s="7">
        <v>0</v>
      </c>
      <c r="AS106" t="s">
        <v>40</v>
      </c>
    </row>
    <row r="107" spans="1:45" x14ac:dyDescent="0.35">
      <c r="A107" t="s">
        <v>171</v>
      </c>
      <c r="B107">
        <v>25</v>
      </c>
      <c r="C107" t="s">
        <v>39</v>
      </c>
      <c r="D107" t="s">
        <v>49</v>
      </c>
      <c r="E107" t="s">
        <v>41</v>
      </c>
      <c r="F107">
        <v>810</v>
      </c>
      <c r="G107" t="s">
        <v>51</v>
      </c>
      <c r="H107">
        <v>8</v>
      </c>
      <c r="I107">
        <v>3</v>
      </c>
      <c r="J107" t="s">
        <v>43</v>
      </c>
      <c r="K107">
        <v>1</v>
      </c>
      <c r="L107">
        <v>707</v>
      </c>
      <c r="M107">
        <v>4</v>
      </c>
      <c r="N107" t="s">
        <v>44</v>
      </c>
      <c r="O107">
        <v>57</v>
      </c>
      <c r="P107">
        <v>4</v>
      </c>
      <c r="Q107">
        <v>2</v>
      </c>
      <c r="R107" t="s">
        <v>137</v>
      </c>
      <c r="S107">
        <v>2</v>
      </c>
      <c r="T107" t="s">
        <v>105</v>
      </c>
      <c r="U107">
        <v>4851</v>
      </c>
      <c r="V107" t="s">
        <v>47</v>
      </c>
      <c r="W107">
        <v>15678</v>
      </c>
      <c r="X107">
        <v>0</v>
      </c>
      <c r="Y107" t="s">
        <v>48</v>
      </c>
      <c r="Z107" t="s">
        <v>49</v>
      </c>
      <c r="AA107">
        <v>22</v>
      </c>
      <c r="AB107">
        <v>2</v>
      </c>
      <c r="AC107">
        <v>3</v>
      </c>
      <c r="AD107">
        <v>80</v>
      </c>
      <c r="AE107">
        <v>1</v>
      </c>
      <c r="AF107">
        <v>4</v>
      </c>
      <c r="AG107">
        <v>4</v>
      </c>
      <c r="AH107">
        <v>3</v>
      </c>
      <c r="AI107">
        <v>1</v>
      </c>
      <c r="AJ107">
        <v>2</v>
      </c>
      <c r="AK107" s="16">
        <v>46128</v>
      </c>
      <c r="AL107" s="7">
        <v>49</v>
      </c>
      <c r="AM107" s="7" t="str">
        <f t="shared" si="2"/>
        <v>2026</v>
      </c>
      <c r="AN107" s="7" t="str">
        <f t="shared" si="3"/>
        <v>April</v>
      </c>
      <c r="AO107" s="7">
        <v>29</v>
      </c>
      <c r="AP107" s="10">
        <v>16055</v>
      </c>
      <c r="AQ107" s="7">
        <v>3</v>
      </c>
      <c r="AR107" s="7">
        <v>3</v>
      </c>
      <c r="AS107" t="s">
        <v>40</v>
      </c>
    </row>
    <row r="108" spans="1:45" x14ac:dyDescent="0.35">
      <c r="A108" t="s">
        <v>172</v>
      </c>
      <c r="B108">
        <v>25</v>
      </c>
      <c r="C108" t="s">
        <v>39</v>
      </c>
      <c r="D108" t="s">
        <v>49</v>
      </c>
      <c r="E108" t="s">
        <v>41</v>
      </c>
      <c r="F108">
        <v>883</v>
      </c>
      <c r="G108" t="s">
        <v>51</v>
      </c>
      <c r="H108">
        <v>26</v>
      </c>
      <c r="I108">
        <v>1</v>
      </c>
      <c r="J108" t="s">
        <v>52</v>
      </c>
      <c r="K108">
        <v>1</v>
      </c>
      <c r="L108">
        <v>781</v>
      </c>
      <c r="M108">
        <v>3</v>
      </c>
      <c r="N108" t="s">
        <v>53</v>
      </c>
      <c r="O108">
        <v>32</v>
      </c>
      <c r="P108">
        <v>3</v>
      </c>
      <c r="Q108">
        <v>2</v>
      </c>
      <c r="R108" t="s">
        <v>137</v>
      </c>
      <c r="S108">
        <v>4</v>
      </c>
      <c r="T108" t="s">
        <v>46</v>
      </c>
      <c r="U108">
        <v>6180</v>
      </c>
      <c r="V108" t="s">
        <v>163</v>
      </c>
      <c r="W108">
        <v>22807</v>
      </c>
      <c r="X108">
        <v>1</v>
      </c>
      <c r="Y108" t="s">
        <v>48</v>
      </c>
      <c r="Z108" t="s">
        <v>49</v>
      </c>
      <c r="AA108">
        <v>23</v>
      </c>
      <c r="AB108">
        <v>2</v>
      </c>
      <c r="AC108">
        <v>2</v>
      </c>
      <c r="AD108">
        <v>80</v>
      </c>
      <c r="AE108">
        <v>0</v>
      </c>
      <c r="AF108">
        <v>6</v>
      </c>
      <c r="AG108">
        <v>5</v>
      </c>
      <c r="AH108">
        <v>2</v>
      </c>
      <c r="AI108">
        <v>1</v>
      </c>
      <c r="AJ108">
        <v>4</v>
      </c>
      <c r="AK108" s="16">
        <v>46129</v>
      </c>
      <c r="AL108" s="7">
        <v>42</v>
      </c>
      <c r="AM108" s="7" t="str">
        <f t="shared" si="2"/>
        <v>2026</v>
      </c>
      <c r="AN108" s="7" t="str">
        <f t="shared" si="3"/>
        <v>April</v>
      </c>
      <c r="AO108" s="7">
        <v>18</v>
      </c>
      <c r="AP108" s="10">
        <v>20682</v>
      </c>
      <c r="AQ108" s="7">
        <v>7</v>
      </c>
      <c r="AR108" s="7">
        <v>7</v>
      </c>
      <c r="AS108" t="s">
        <v>40</v>
      </c>
    </row>
    <row r="109" spans="1:45" x14ac:dyDescent="0.35">
      <c r="A109" t="s">
        <v>173</v>
      </c>
      <c r="B109">
        <v>25</v>
      </c>
      <c r="C109" t="s">
        <v>39</v>
      </c>
      <c r="D109" t="s">
        <v>49</v>
      </c>
      <c r="E109" t="s">
        <v>41</v>
      </c>
      <c r="F109">
        <v>180</v>
      </c>
      <c r="G109" t="s">
        <v>42</v>
      </c>
      <c r="H109">
        <v>2</v>
      </c>
      <c r="I109">
        <v>1</v>
      </c>
      <c r="J109" t="s">
        <v>52</v>
      </c>
      <c r="K109">
        <v>1</v>
      </c>
      <c r="L109">
        <v>854</v>
      </c>
      <c r="M109">
        <v>1</v>
      </c>
      <c r="N109" t="s">
        <v>44</v>
      </c>
      <c r="O109">
        <v>65</v>
      </c>
      <c r="P109">
        <v>4</v>
      </c>
      <c r="Q109">
        <v>1</v>
      </c>
      <c r="R109" t="s">
        <v>60</v>
      </c>
      <c r="S109">
        <v>1</v>
      </c>
      <c r="T109" t="s">
        <v>46</v>
      </c>
      <c r="U109">
        <v>3424</v>
      </c>
      <c r="V109" t="s">
        <v>47</v>
      </c>
      <c r="W109">
        <v>21632</v>
      </c>
      <c r="X109">
        <v>7</v>
      </c>
      <c r="Y109" t="s">
        <v>48</v>
      </c>
      <c r="Z109" t="s">
        <v>49</v>
      </c>
      <c r="AA109">
        <v>13</v>
      </c>
      <c r="AB109">
        <v>2</v>
      </c>
      <c r="AC109">
        <v>3</v>
      </c>
      <c r="AD109">
        <v>80</v>
      </c>
      <c r="AE109">
        <v>0</v>
      </c>
      <c r="AF109">
        <v>6</v>
      </c>
      <c r="AG109">
        <v>3</v>
      </c>
      <c r="AH109">
        <v>2</v>
      </c>
      <c r="AI109">
        <v>0</v>
      </c>
      <c r="AJ109">
        <v>1</v>
      </c>
      <c r="AK109" s="16">
        <v>46130</v>
      </c>
      <c r="AL109" s="7">
        <v>18</v>
      </c>
      <c r="AM109" s="7" t="str">
        <f t="shared" si="2"/>
        <v>2026</v>
      </c>
      <c r="AN109" s="7" t="str">
        <f t="shared" si="3"/>
        <v>April</v>
      </c>
      <c r="AO109" s="7">
        <v>1</v>
      </c>
      <c r="AP109" s="10">
        <v>19137</v>
      </c>
      <c r="AQ109" s="7">
        <v>0</v>
      </c>
      <c r="AR109" s="7">
        <v>0</v>
      </c>
      <c r="AS109" t="s">
        <v>40</v>
      </c>
    </row>
    <row r="110" spans="1:45" x14ac:dyDescent="0.35">
      <c r="A110" t="s">
        <v>174</v>
      </c>
      <c r="B110">
        <v>25</v>
      </c>
      <c r="C110" t="s">
        <v>39</v>
      </c>
      <c r="D110" t="s">
        <v>40</v>
      </c>
      <c r="E110" t="s">
        <v>41</v>
      </c>
      <c r="F110">
        <v>141</v>
      </c>
      <c r="G110" t="s">
        <v>51</v>
      </c>
      <c r="H110">
        <v>3</v>
      </c>
      <c r="I110">
        <v>1</v>
      </c>
      <c r="J110" t="s">
        <v>73</v>
      </c>
      <c r="K110">
        <v>1</v>
      </c>
      <c r="L110">
        <v>879</v>
      </c>
      <c r="M110">
        <v>3</v>
      </c>
      <c r="N110" t="s">
        <v>44</v>
      </c>
      <c r="O110">
        <v>98</v>
      </c>
      <c r="P110">
        <v>3</v>
      </c>
      <c r="Q110">
        <v>2</v>
      </c>
      <c r="R110" t="s">
        <v>137</v>
      </c>
      <c r="S110">
        <v>1</v>
      </c>
      <c r="T110" t="s">
        <v>105</v>
      </c>
      <c r="U110">
        <v>4194</v>
      </c>
      <c r="V110" t="s">
        <v>47</v>
      </c>
      <c r="W110">
        <v>14363</v>
      </c>
      <c r="X110">
        <v>1</v>
      </c>
      <c r="Y110" t="s">
        <v>48</v>
      </c>
      <c r="Z110" t="s">
        <v>40</v>
      </c>
      <c r="AA110">
        <v>18</v>
      </c>
      <c r="AB110">
        <v>2</v>
      </c>
      <c r="AC110">
        <v>4</v>
      </c>
      <c r="AD110">
        <v>80</v>
      </c>
      <c r="AE110">
        <v>0</v>
      </c>
      <c r="AF110">
        <v>5</v>
      </c>
      <c r="AG110">
        <v>3</v>
      </c>
      <c r="AH110">
        <v>3</v>
      </c>
      <c r="AI110">
        <v>0</v>
      </c>
      <c r="AJ110">
        <v>3</v>
      </c>
      <c r="AK110" s="16">
        <v>46131</v>
      </c>
      <c r="AL110" s="7">
        <v>45</v>
      </c>
      <c r="AM110" s="7" t="str">
        <f t="shared" si="2"/>
        <v>2026</v>
      </c>
      <c r="AN110" s="7" t="str">
        <f t="shared" si="3"/>
        <v>April</v>
      </c>
      <c r="AO110" s="7">
        <v>25</v>
      </c>
      <c r="AP110" s="10">
        <v>9023</v>
      </c>
      <c r="AQ110" s="7">
        <v>5</v>
      </c>
      <c r="AR110" s="7">
        <v>0</v>
      </c>
      <c r="AS110" t="s">
        <v>40</v>
      </c>
    </row>
    <row r="111" spans="1:45" x14ac:dyDescent="0.35">
      <c r="A111" t="s">
        <v>175</v>
      </c>
      <c r="B111">
        <v>25</v>
      </c>
      <c r="C111" t="s">
        <v>39</v>
      </c>
      <c r="D111" t="s">
        <v>49</v>
      </c>
      <c r="E111" t="s">
        <v>41</v>
      </c>
      <c r="F111">
        <v>583</v>
      </c>
      <c r="G111" t="s">
        <v>51</v>
      </c>
      <c r="H111">
        <v>4</v>
      </c>
      <c r="I111">
        <v>1</v>
      </c>
      <c r="J111" t="s">
        <v>57</v>
      </c>
      <c r="K111">
        <v>1</v>
      </c>
      <c r="L111">
        <v>885</v>
      </c>
      <c r="M111">
        <v>3</v>
      </c>
      <c r="N111" t="s">
        <v>44</v>
      </c>
      <c r="O111">
        <v>87</v>
      </c>
      <c r="P111">
        <v>2</v>
      </c>
      <c r="Q111">
        <v>2</v>
      </c>
      <c r="R111" t="s">
        <v>137</v>
      </c>
      <c r="S111">
        <v>1</v>
      </c>
      <c r="T111" t="s">
        <v>105</v>
      </c>
      <c r="U111">
        <v>4256</v>
      </c>
      <c r="V111" t="s">
        <v>47</v>
      </c>
      <c r="W111">
        <v>18154</v>
      </c>
      <c r="X111">
        <v>1</v>
      </c>
      <c r="Y111" t="s">
        <v>48</v>
      </c>
      <c r="Z111" t="s">
        <v>49</v>
      </c>
      <c r="AA111">
        <v>12</v>
      </c>
      <c r="AB111">
        <v>2</v>
      </c>
      <c r="AC111">
        <v>1</v>
      </c>
      <c r="AD111">
        <v>80</v>
      </c>
      <c r="AE111">
        <v>0</v>
      </c>
      <c r="AF111">
        <v>5</v>
      </c>
      <c r="AG111">
        <v>1</v>
      </c>
      <c r="AH111">
        <v>4</v>
      </c>
      <c r="AI111">
        <v>0</v>
      </c>
      <c r="AJ111">
        <v>3</v>
      </c>
      <c r="AK111" s="16">
        <v>46132</v>
      </c>
      <c r="AL111" s="7">
        <v>43</v>
      </c>
      <c r="AM111" s="7" t="str">
        <f t="shared" si="2"/>
        <v>2026</v>
      </c>
      <c r="AN111" s="7" t="str">
        <f t="shared" si="3"/>
        <v>April</v>
      </c>
      <c r="AO111" s="7">
        <v>12</v>
      </c>
      <c r="AP111" s="10">
        <v>8183</v>
      </c>
      <c r="AQ111" s="7">
        <v>6</v>
      </c>
      <c r="AR111" s="7">
        <v>4</v>
      </c>
      <c r="AS111" t="s">
        <v>40</v>
      </c>
    </row>
    <row r="112" spans="1:45" x14ac:dyDescent="0.35">
      <c r="A112" t="s">
        <v>176</v>
      </c>
      <c r="B112">
        <v>25</v>
      </c>
      <c r="C112" t="s">
        <v>39</v>
      </c>
      <c r="D112" t="s">
        <v>40</v>
      </c>
      <c r="E112" t="s">
        <v>41</v>
      </c>
      <c r="F112">
        <v>867</v>
      </c>
      <c r="G112" t="s">
        <v>51</v>
      </c>
      <c r="H112">
        <v>19</v>
      </c>
      <c r="I112">
        <v>2</v>
      </c>
      <c r="J112" t="s">
        <v>57</v>
      </c>
      <c r="K112">
        <v>1</v>
      </c>
      <c r="L112">
        <v>952</v>
      </c>
      <c r="M112">
        <v>3</v>
      </c>
      <c r="N112" t="s">
        <v>44</v>
      </c>
      <c r="O112">
        <v>36</v>
      </c>
      <c r="P112">
        <v>2</v>
      </c>
      <c r="Q112">
        <v>1</v>
      </c>
      <c r="R112" t="s">
        <v>54</v>
      </c>
      <c r="S112">
        <v>2</v>
      </c>
      <c r="T112" t="s">
        <v>105</v>
      </c>
      <c r="U112">
        <v>2413</v>
      </c>
      <c r="V112" t="s">
        <v>47</v>
      </c>
      <c r="W112">
        <v>18798</v>
      </c>
      <c r="X112">
        <v>1</v>
      </c>
      <c r="Y112" t="s">
        <v>48</v>
      </c>
      <c r="Z112" t="s">
        <v>40</v>
      </c>
      <c r="AA112">
        <v>18</v>
      </c>
      <c r="AB112">
        <v>2</v>
      </c>
      <c r="AC112">
        <v>3</v>
      </c>
      <c r="AD112">
        <v>80</v>
      </c>
      <c r="AE112">
        <v>3</v>
      </c>
      <c r="AF112">
        <v>1</v>
      </c>
      <c r="AG112">
        <v>2</v>
      </c>
      <c r="AH112">
        <v>3</v>
      </c>
      <c r="AI112">
        <v>0</v>
      </c>
      <c r="AJ112">
        <v>0</v>
      </c>
      <c r="AK112" s="16">
        <v>46133</v>
      </c>
      <c r="AL112" s="7">
        <v>35</v>
      </c>
      <c r="AM112" s="7" t="str">
        <f t="shared" si="2"/>
        <v>2026</v>
      </c>
      <c r="AN112" s="7" t="str">
        <f t="shared" si="3"/>
        <v>April</v>
      </c>
      <c r="AO112" s="7">
        <v>17</v>
      </c>
      <c r="AP112" s="10">
        <v>23270</v>
      </c>
      <c r="AQ112" s="7">
        <v>1</v>
      </c>
      <c r="AR112" s="7">
        <v>0</v>
      </c>
      <c r="AS112" t="s">
        <v>40</v>
      </c>
    </row>
    <row r="113" spans="1:45" x14ac:dyDescent="0.35">
      <c r="A113" t="s">
        <v>177</v>
      </c>
      <c r="B113">
        <v>25</v>
      </c>
      <c r="C113" t="s">
        <v>39</v>
      </c>
      <c r="D113" t="s">
        <v>40</v>
      </c>
      <c r="E113" t="s">
        <v>41</v>
      </c>
      <c r="F113">
        <v>1219</v>
      </c>
      <c r="G113" t="s">
        <v>42</v>
      </c>
      <c r="H113">
        <v>4</v>
      </c>
      <c r="I113">
        <v>1</v>
      </c>
      <c r="J113" t="s">
        <v>68</v>
      </c>
      <c r="K113">
        <v>1</v>
      </c>
      <c r="L113">
        <v>1106</v>
      </c>
      <c r="M113">
        <v>4</v>
      </c>
      <c r="N113" t="s">
        <v>44</v>
      </c>
      <c r="O113">
        <v>32</v>
      </c>
      <c r="P113">
        <v>3</v>
      </c>
      <c r="Q113">
        <v>1</v>
      </c>
      <c r="R113" t="s">
        <v>45</v>
      </c>
      <c r="S113">
        <v>4</v>
      </c>
      <c r="T113" t="s">
        <v>105</v>
      </c>
      <c r="U113">
        <v>3691</v>
      </c>
      <c r="V113" t="s">
        <v>47</v>
      </c>
      <c r="W113">
        <v>4605</v>
      </c>
      <c r="X113">
        <v>1</v>
      </c>
      <c r="Y113" t="s">
        <v>48</v>
      </c>
      <c r="Z113" t="s">
        <v>40</v>
      </c>
      <c r="AA113">
        <v>15</v>
      </c>
      <c r="AB113">
        <v>2</v>
      </c>
      <c r="AC113">
        <v>2</v>
      </c>
      <c r="AD113">
        <v>80</v>
      </c>
      <c r="AE113">
        <v>1</v>
      </c>
      <c r="AF113">
        <v>7</v>
      </c>
      <c r="AG113">
        <v>3</v>
      </c>
      <c r="AH113">
        <v>4</v>
      </c>
      <c r="AI113">
        <v>5</v>
      </c>
      <c r="AJ113">
        <v>6</v>
      </c>
      <c r="AK113" s="16">
        <v>46134</v>
      </c>
      <c r="AL113" s="7">
        <v>40</v>
      </c>
      <c r="AM113" s="7" t="str">
        <f t="shared" si="2"/>
        <v>2026</v>
      </c>
      <c r="AN113" s="7" t="str">
        <f t="shared" si="3"/>
        <v>April</v>
      </c>
      <c r="AO113" s="7">
        <v>1</v>
      </c>
      <c r="AP113" s="10">
        <v>23733</v>
      </c>
      <c r="AQ113" s="7">
        <v>0</v>
      </c>
      <c r="AR113" s="7">
        <v>0</v>
      </c>
      <c r="AS113" t="s">
        <v>40</v>
      </c>
    </row>
    <row r="114" spans="1:45" x14ac:dyDescent="0.35">
      <c r="A114" t="s">
        <v>178</v>
      </c>
      <c r="B114">
        <v>25</v>
      </c>
      <c r="C114" t="s">
        <v>39</v>
      </c>
      <c r="D114" t="s">
        <v>49</v>
      </c>
      <c r="E114" t="s">
        <v>41</v>
      </c>
      <c r="F114">
        <v>1356</v>
      </c>
      <c r="G114" t="s">
        <v>51</v>
      </c>
      <c r="H114">
        <v>10</v>
      </c>
      <c r="I114">
        <v>4</v>
      </c>
      <c r="J114" t="s">
        <v>43</v>
      </c>
      <c r="K114">
        <v>1</v>
      </c>
      <c r="L114">
        <v>1240</v>
      </c>
      <c r="M114">
        <v>3</v>
      </c>
      <c r="N114" t="s">
        <v>44</v>
      </c>
      <c r="O114">
        <v>57</v>
      </c>
      <c r="P114">
        <v>3</v>
      </c>
      <c r="Q114">
        <v>2</v>
      </c>
      <c r="R114" t="s">
        <v>137</v>
      </c>
      <c r="S114">
        <v>4</v>
      </c>
      <c r="T114" t="s">
        <v>46</v>
      </c>
      <c r="U114">
        <v>4950</v>
      </c>
      <c r="V114" t="s">
        <v>47</v>
      </c>
      <c r="W114">
        <v>20623</v>
      </c>
      <c r="X114">
        <v>0</v>
      </c>
      <c r="Y114" t="s">
        <v>48</v>
      </c>
      <c r="Z114" t="s">
        <v>49</v>
      </c>
      <c r="AA114">
        <v>14</v>
      </c>
      <c r="AB114">
        <v>2</v>
      </c>
      <c r="AC114">
        <v>2</v>
      </c>
      <c r="AD114">
        <v>80</v>
      </c>
      <c r="AE114">
        <v>0</v>
      </c>
      <c r="AF114">
        <v>5</v>
      </c>
      <c r="AG114">
        <v>4</v>
      </c>
      <c r="AH114">
        <v>3</v>
      </c>
      <c r="AI114">
        <v>1</v>
      </c>
      <c r="AJ114">
        <v>1</v>
      </c>
      <c r="AK114" s="16">
        <v>46135</v>
      </c>
      <c r="AL114" s="7">
        <v>57</v>
      </c>
      <c r="AM114" s="7" t="str">
        <f t="shared" si="2"/>
        <v>2026</v>
      </c>
      <c r="AN114" s="7" t="str">
        <f t="shared" si="3"/>
        <v>April</v>
      </c>
      <c r="AO114" s="7">
        <v>18</v>
      </c>
      <c r="AP114" s="10">
        <v>7553</v>
      </c>
      <c r="AQ114" s="7">
        <v>7</v>
      </c>
      <c r="AR114" s="7">
        <v>1</v>
      </c>
      <c r="AS114" t="s">
        <v>40</v>
      </c>
    </row>
    <row r="115" spans="1:45" x14ac:dyDescent="0.35">
      <c r="A115" t="s">
        <v>179</v>
      </c>
      <c r="B115">
        <v>25</v>
      </c>
      <c r="C115" t="s">
        <v>39</v>
      </c>
      <c r="D115" t="s">
        <v>40</v>
      </c>
      <c r="E115" t="s">
        <v>56</v>
      </c>
      <c r="F115">
        <v>599</v>
      </c>
      <c r="G115" t="s">
        <v>51</v>
      </c>
      <c r="H115">
        <v>24</v>
      </c>
      <c r="I115">
        <v>1</v>
      </c>
      <c r="J115" t="s">
        <v>43</v>
      </c>
      <c r="K115">
        <v>1</v>
      </c>
      <c r="L115">
        <v>1273</v>
      </c>
      <c r="M115">
        <v>3</v>
      </c>
      <c r="N115" t="s">
        <v>44</v>
      </c>
      <c r="O115">
        <v>73</v>
      </c>
      <c r="P115">
        <v>1</v>
      </c>
      <c r="Q115">
        <v>1</v>
      </c>
      <c r="R115" t="s">
        <v>54</v>
      </c>
      <c r="S115">
        <v>4</v>
      </c>
      <c r="T115" t="s">
        <v>46</v>
      </c>
      <c r="U115">
        <v>1118</v>
      </c>
      <c r="V115" t="s">
        <v>47</v>
      </c>
      <c r="W115">
        <v>8040</v>
      </c>
      <c r="X115">
        <v>1</v>
      </c>
      <c r="Y115" t="s">
        <v>48</v>
      </c>
      <c r="Z115" t="s">
        <v>40</v>
      </c>
      <c r="AA115">
        <v>14</v>
      </c>
      <c r="AB115">
        <v>2</v>
      </c>
      <c r="AC115">
        <v>4</v>
      </c>
      <c r="AD115">
        <v>80</v>
      </c>
      <c r="AE115">
        <v>0</v>
      </c>
      <c r="AF115">
        <v>1</v>
      </c>
      <c r="AG115">
        <v>4</v>
      </c>
      <c r="AH115">
        <v>3</v>
      </c>
      <c r="AI115">
        <v>1</v>
      </c>
      <c r="AJ115">
        <v>0</v>
      </c>
      <c r="AK115" s="16">
        <v>46136</v>
      </c>
      <c r="AL115" s="7">
        <v>53</v>
      </c>
      <c r="AM115" s="7" t="str">
        <f t="shared" si="2"/>
        <v>2026</v>
      </c>
      <c r="AN115" s="7" t="str">
        <f t="shared" si="3"/>
        <v>April</v>
      </c>
      <c r="AO115" s="7">
        <v>35</v>
      </c>
      <c r="AP115" s="10">
        <v>20355</v>
      </c>
      <c r="AQ115" s="7">
        <v>16</v>
      </c>
      <c r="AR115" s="7">
        <v>13</v>
      </c>
      <c r="AS115" t="s">
        <v>40</v>
      </c>
    </row>
    <row r="116" spans="1:45" x14ac:dyDescent="0.35">
      <c r="A116" t="s">
        <v>180</v>
      </c>
      <c r="B116">
        <v>25</v>
      </c>
      <c r="C116" t="s">
        <v>39</v>
      </c>
      <c r="D116" t="s">
        <v>49</v>
      </c>
      <c r="E116" t="s">
        <v>41</v>
      </c>
      <c r="F116">
        <v>266</v>
      </c>
      <c r="G116" t="s">
        <v>42</v>
      </c>
      <c r="H116">
        <v>1</v>
      </c>
      <c r="I116">
        <v>3</v>
      </c>
      <c r="J116" t="s">
        <v>52</v>
      </c>
      <c r="K116">
        <v>1</v>
      </c>
      <c r="L116">
        <v>1303</v>
      </c>
      <c r="M116">
        <v>4</v>
      </c>
      <c r="N116" t="s">
        <v>53</v>
      </c>
      <c r="O116">
        <v>40</v>
      </c>
      <c r="P116">
        <v>3</v>
      </c>
      <c r="Q116">
        <v>1</v>
      </c>
      <c r="R116" t="s">
        <v>60</v>
      </c>
      <c r="S116">
        <v>2</v>
      </c>
      <c r="T116" t="s">
        <v>46</v>
      </c>
      <c r="U116">
        <v>2096</v>
      </c>
      <c r="V116" t="s">
        <v>47</v>
      </c>
      <c r="W116">
        <v>18830</v>
      </c>
      <c r="X116">
        <v>1</v>
      </c>
      <c r="Y116" t="s">
        <v>48</v>
      </c>
      <c r="Z116" t="s">
        <v>49</v>
      </c>
      <c r="AA116">
        <v>18</v>
      </c>
      <c r="AB116">
        <v>2</v>
      </c>
      <c r="AC116">
        <v>4</v>
      </c>
      <c r="AD116">
        <v>80</v>
      </c>
      <c r="AE116">
        <v>0</v>
      </c>
      <c r="AF116">
        <v>2</v>
      </c>
      <c r="AG116">
        <v>3</v>
      </c>
      <c r="AH116">
        <v>2</v>
      </c>
      <c r="AI116">
        <v>2</v>
      </c>
      <c r="AJ116">
        <v>1</v>
      </c>
      <c r="AK116" s="16">
        <v>46137</v>
      </c>
      <c r="AL116" s="7">
        <v>35</v>
      </c>
      <c r="AM116" s="7" t="str">
        <f t="shared" si="2"/>
        <v>2026</v>
      </c>
      <c r="AN116" s="7" t="str">
        <f t="shared" si="3"/>
        <v>April</v>
      </c>
      <c r="AO116" s="7">
        <v>9</v>
      </c>
      <c r="AP116" s="10">
        <v>11573</v>
      </c>
      <c r="AQ116" s="7">
        <v>4</v>
      </c>
      <c r="AR116" s="7">
        <v>3</v>
      </c>
      <c r="AS116" t="s">
        <v>40</v>
      </c>
    </row>
    <row r="117" spans="1:45" x14ac:dyDescent="0.35">
      <c r="A117" t="s">
        <v>181</v>
      </c>
      <c r="B117">
        <v>25</v>
      </c>
      <c r="C117" t="s">
        <v>39</v>
      </c>
      <c r="D117" t="s">
        <v>49</v>
      </c>
      <c r="E117" t="s">
        <v>41</v>
      </c>
      <c r="F117">
        <v>882</v>
      </c>
      <c r="G117" t="s">
        <v>42</v>
      </c>
      <c r="H117">
        <v>19</v>
      </c>
      <c r="I117">
        <v>1</v>
      </c>
      <c r="J117" t="s">
        <v>52</v>
      </c>
      <c r="K117">
        <v>1</v>
      </c>
      <c r="L117">
        <v>1358</v>
      </c>
      <c r="M117">
        <v>4</v>
      </c>
      <c r="N117" t="s">
        <v>44</v>
      </c>
      <c r="O117">
        <v>67</v>
      </c>
      <c r="P117">
        <v>3</v>
      </c>
      <c r="Q117">
        <v>1</v>
      </c>
      <c r="R117" t="s">
        <v>45</v>
      </c>
      <c r="S117">
        <v>4</v>
      </c>
      <c r="T117" t="s">
        <v>105</v>
      </c>
      <c r="U117">
        <v>3669</v>
      </c>
      <c r="V117" t="s">
        <v>47</v>
      </c>
      <c r="W117">
        <v>9075</v>
      </c>
      <c r="X117">
        <v>3</v>
      </c>
      <c r="Y117" t="s">
        <v>48</v>
      </c>
      <c r="Z117" t="s">
        <v>49</v>
      </c>
      <c r="AA117">
        <v>11</v>
      </c>
      <c r="AB117">
        <v>2</v>
      </c>
      <c r="AC117">
        <v>3</v>
      </c>
      <c r="AD117">
        <v>80</v>
      </c>
      <c r="AE117">
        <v>3</v>
      </c>
      <c r="AF117">
        <v>7</v>
      </c>
      <c r="AG117">
        <v>6</v>
      </c>
      <c r="AH117">
        <v>2</v>
      </c>
      <c r="AI117">
        <v>1</v>
      </c>
      <c r="AJ117">
        <v>2</v>
      </c>
      <c r="AK117" s="16">
        <v>46138</v>
      </c>
      <c r="AL117" s="7">
        <v>43</v>
      </c>
      <c r="AM117" s="7" t="str">
        <f t="shared" si="2"/>
        <v>2026</v>
      </c>
      <c r="AN117" s="7" t="str">
        <f t="shared" si="3"/>
        <v>April</v>
      </c>
      <c r="AO117" s="7">
        <v>10</v>
      </c>
      <c r="AP117" s="10">
        <v>22155</v>
      </c>
      <c r="AQ117" s="7">
        <v>9</v>
      </c>
      <c r="AR117" s="7">
        <v>6</v>
      </c>
      <c r="AS117" t="s">
        <v>40</v>
      </c>
    </row>
    <row r="118" spans="1:45" x14ac:dyDescent="0.35">
      <c r="A118" t="s">
        <v>182</v>
      </c>
      <c r="B118">
        <v>25</v>
      </c>
      <c r="C118" t="s">
        <v>39</v>
      </c>
      <c r="D118" t="s">
        <v>49</v>
      </c>
      <c r="E118" t="s">
        <v>41</v>
      </c>
      <c r="F118">
        <v>1372</v>
      </c>
      <c r="G118" t="s">
        <v>51</v>
      </c>
      <c r="H118">
        <v>18</v>
      </c>
      <c r="I118">
        <v>1</v>
      </c>
      <c r="J118" t="s">
        <v>43</v>
      </c>
      <c r="K118">
        <v>1</v>
      </c>
      <c r="L118">
        <v>1399</v>
      </c>
      <c r="M118">
        <v>1</v>
      </c>
      <c r="N118" t="s">
        <v>44</v>
      </c>
      <c r="O118">
        <v>93</v>
      </c>
      <c r="P118">
        <v>4</v>
      </c>
      <c r="Q118">
        <v>2</v>
      </c>
      <c r="R118" t="s">
        <v>137</v>
      </c>
      <c r="S118">
        <v>3</v>
      </c>
      <c r="T118" t="s">
        <v>105</v>
      </c>
      <c r="U118">
        <v>6232</v>
      </c>
      <c r="V118" t="s">
        <v>163</v>
      </c>
      <c r="W118">
        <v>12477</v>
      </c>
      <c r="X118">
        <v>2</v>
      </c>
      <c r="Y118" t="s">
        <v>48</v>
      </c>
      <c r="Z118" t="s">
        <v>49</v>
      </c>
      <c r="AA118">
        <v>11</v>
      </c>
      <c r="AB118">
        <v>2</v>
      </c>
      <c r="AC118">
        <v>2</v>
      </c>
      <c r="AD118">
        <v>80</v>
      </c>
      <c r="AE118">
        <v>0</v>
      </c>
      <c r="AF118">
        <v>6</v>
      </c>
      <c r="AG118">
        <v>3</v>
      </c>
      <c r="AH118">
        <v>2</v>
      </c>
      <c r="AI118">
        <v>1</v>
      </c>
      <c r="AJ118">
        <v>2</v>
      </c>
      <c r="AK118" s="16">
        <v>46139</v>
      </c>
      <c r="AL118" s="7">
        <v>43</v>
      </c>
      <c r="AM118" s="7" t="str">
        <f t="shared" si="2"/>
        <v>2026</v>
      </c>
      <c r="AN118" s="7" t="str">
        <f t="shared" si="3"/>
        <v>April</v>
      </c>
      <c r="AO118" s="7">
        <v>11</v>
      </c>
      <c r="AP118" s="10">
        <v>19496</v>
      </c>
      <c r="AQ118" s="7">
        <v>1</v>
      </c>
      <c r="AR118" s="7">
        <v>0</v>
      </c>
      <c r="AS118" t="s">
        <v>40</v>
      </c>
    </row>
    <row r="119" spans="1:45" x14ac:dyDescent="0.35">
      <c r="A119" t="s">
        <v>183</v>
      </c>
      <c r="B119">
        <v>25</v>
      </c>
      <c r="C119" t="s">
        <v>39</v>
      </c>
      <c r="D119" t="s">
        <v>49</v>
      </c>
      <c r="E119" t="s">
        <v>41</v>
      </c>
      <c r="F119">
        <v>949</v>
      </c>
      <c r="G119" t="s">
        <v>42</v>
      </c>
      <c r="H119">
        <v>1</v>
      </c>
      <c r="I119">
        <v>3</v>
      </c>
      <c r="J119" t="s">
        <v>68</v>
      </c>
      <c r="K119">
        <v>1</v>
      </c>
      <c r="L119">
        <v>1415</v>
      </c>
      <c r="M119">
        <v>1</v>
      </c>
      <c r="N119" t="s">
        <v>44</v>
      </c>
      <c r="O119">
        <v>81</v>
      </c>
      <c r="P119">
        <v>3</v>
      </c>
      <c r="Q119">
        <v>1</v>
      </c>
      <c r="R119" t="s">
        <v>45</v>
      </c>
      <c r="S119">
        <v>4</v>
      </c>
      <c r="T119" t="s">
        <v>105</v>
      </c>
      <c r="U119">
        <v>3229</v>
      </c>
      <c r="V119" t="s">
        <v>47</v>
      </c>
      <c r="W119">
        <v>4910</v>
      </c>
      <c r="X119">
        <v>4</v>
      </c>
      <c r="Y119" t="s">
        <v>48</v>
      </c>
      <c r="Z119" t="s">
        <v>49</v>
      </c>
      <c r="AA119">
        <v>11</v>
      </c>
      <c r="AB119">
        <v>2</v>
      </c>
      <c r="AC119">
        <v>2</v>
      </c>
      <c r="AD119">
        <v>80</v>
      </c>
      <c r="AE119">
        <v>1</v>
      </c>
      <c r="AF119">
        <v>7</v>
      </c>
      <c r="AG119">
        <v>2</v>
      </c>
      <c r="AH119">
        <v>2</v>
      </c>
      <c r="AI119">
        <v>0</v>
      </c>
      <c r="AJ119">
        <v>2</v>
      </c>
      <c r="AK119" s="16">
        <v>46140</v>
      </c>
      <c r="AL119" s="7">
        <v>46</v>
      </c>
      <c r="AM119" s="7" t="str">
        <f t="shared" si="2"/>
        <v>2026</v>
      </c>
      <c r="AN119" s="7" t="str">
        <f t="shared" si="3"/>
        <v>April</v>
      </c>
      <c r="AO119" s="7">
        <v>19</v>
      </c>
      <c r="AP119" s="10">
        <v>15279</v>
      </c>
      <c r="AQ119" s="7">
        <v>15</v>
      </c>
      <c r="AR119" s="7">
        <v>12</v>
      </c>
      <c r="AS119" t="s">
        <v>40</v>
      </c>
    </row>
    <row r="120" spans="1:45" x14ac:dyDescent="0.35">
      <c r="A120" t="s">
        <v>184</v>
      </c>
      <c r="B120">
        <v>25</v>
      </c>
      <c r="C120" t="s">
        <v>39</v>
      </c>
      <c r="D120" t="s">
        <v>40</v>
      </c>
      <c r="E120" t="s">
        <v>41</v>
      </c>
      <c r="F120">
        <v>383</v>
      </c>
      <c r="G120" t="s">
        <v>51</v>
      </c>
      <c r="H120">
        <v>9</v>
      </c>
      <c r="I120">
        <v>2</v>
      </c>
      <c r="J120" t="s">
        <v>43</v>
      </c>
      <c r="K120">
        <v>1</v>
      </c>
      <c r="L120">
        <v>1439</v>
      </c>
      <c r="M120">
        <v>1</v>
      </c>
      <c r="N120" t="s">
        <v>44</v>
      </c>
      <c r="O120">
        <v>68</v>
      </c>
      <c r="P120">
        <v>2</v>
      </c>
      <c r="Q120">
        <v>1</v>
      </c>
      <c r="R120" t="s">
        <v>54</v>
      </c>
      <c r="S120">
        <v>1</v>
      </c>
      <c r="T120" t="s">
        <v>105</v>
      </c>
      <c r="U120">
        <v>4400</v>
      </c>
      <c r="V120" t="s">
        <v>47</v>
      </c>
      <c r="W120">
        <v>15182</v>
      </c>
      <c r="X120">
        <v>3</v>
      </c>
      <c r="Y120" t="s">
        <v>48</v>
      </c>
      <c r="Z120" t="s">
        <v>49</v>
      </c>
      <c r="AA120">
        <v>12</v>
      </c>
      <c r="AB120">
        <v>2</v>
      </c>
      <c r="AC120">
        <v>1</v>
      </c>
      <c r="AD120">
        <v>80</v>
      </c>
      <c r="AE120">
        <v>0</v>
      </c>
      <c r="AF120">
        <v>6</v>
      </c>
      <c r="AG120">
        <v>2</v>
      </c>
      <c r="AH120">
        <v>3</v>
      </c>
      <c r="AI120">
        <v>2</v>
      </c>
      <c r="AJ120">
        <v>2</v>
      </c>
      <c r="AK120" s="16">
        <v>46141</v>
      </c>
      <c r="AL120" s="7">
        <v>18</v>
      </c>
      <c r="AM120" s="7" t="str">
        <f t="shared" si="2"/>
        <v>2026</v>
      </c>
      <c r="AN120" s="7" t="str">
        <f t="shared" si="3"/>
        <v>April</v>
      </c>
      <c r="AO120" s="7">
        <v>0</v>
      </c>
      <c r="AP120" s="10">
        <v>18963</v>
      </c>
      <c r="AQ120" s="7">
        <v>0</v>
      </c>
      <c r="AR120" s="7">
        <v>0</v>
      </c>
      <c r="AS120" t="s">
        <v>40</v>
      </c>
    </row>
    <row r="121" spans="1:45" x14ac:dyDescent="0.35">
      <c r="A121" t="s">
        <v>185</v>
      </c>
      <c r="B121">
        <v>25</v>
      </c>
      <c r="C121" t="s">
        <v>39</v>
      </c>
      <c r="D121" t="s">
        <v>49</v>
      </c>
      <c r="E121" t="s">
        <v>56</v>
      </c>
      <c r="F121">
        <v>772</v>
      </c>
      <c r="G121" t="s">
        <v>42</v>
      </c>
      <c r="H121">
        <v>2</v>
      </c>
      <c r="I121">
        <v>1</v>
      </c>
      <c r="J121" t="s">
        <v>43</v>
      </c>
      <c r="K121">
        <v>1</v>
      </c>
      <c r="L121">
        <v>1653</v>
      </c>
      <c r="M121">
        <v>4</v>
      </c>
      <c r="N121" t="s">
        <v>44</v>
      </c>
      <c r="O121">
        <v>77</v>
      </c>
      <c r="P121">
        <v>4</v>
      </c>
      <c r="Q121">
        <v>2</v>
      </c>
      <c r="R121" t="s">
        <v>112</v>
      </c>
      <c r="S121">
        <v>3</v>
      </c>
      <c r="T121" t="s">
        <v>102</v>
      </c>
      <c r="U121">
        <v>5206</v>
      </c>
      <c r="V121" t="s">
        <v>163</v>
      </c>
      <c r="W121">
        <v>4973</v>
      </c>
      <c r="X121">
        <v>1</v>
      </c>
      <c r="Y121" t="s">
        <v>48</v>
      </c>
      <c r="Z121" t="s">
        <v>49</v>
      </c>
      <c r="AA121">
        <v>17</v>
      </c>
      <c r="AB121">
        <v>2</v>
      </c>
      <c r="AC121">
        <v>3</v>
      </c>
      <c r="AD121">
        <v>80</v>
      </c>
      <c r="AE121">
        <v>2</v>
      </c>
      <c r="AF121">
        <v>7</v>
      </c>
      <c r="AG121">
        <v>6</v>
      </c>
      <c r="AH121">
        <v>3</v>
      </c>
      <c r="AI121">
        <v>0</v>
      </c>
      <c r="AJ121">
        <v>7</v>
      </c>
      <c r="AK121" s="16">
        <v>46142</v>
      </c>
      <c r="AL121" s="7">
        <v>39</v>
      </c>
      <c r="AM121" s="7" t="str">
        <f t="shared" si="2"/>
        <v>2026</v>
      </c>
      <c r="AN121" s="7" t="str">
        <f t="shared" si="3"/>
        <v>April</v>
      </c>
      <c r="AO121" s="7">
        <v>14</v>
      </c>
      <c r="AP121" s="10">
        <v>6494</v>
      </c>
      <c r="AQ121" s="7">
        <v>12</v>
      </c>
      <c r="AR121" s="7">
        <v>3</v>
      </c>
      <c r="AS121" t="s">
        <v>40</v>
      </c>
    </row>
    <row r="122" spans="1:45" x14ac:dyDescent="0.35">
      <c r="A122" t="s">
        <v>186</v>
      </c>
      <c r="B122">
        <v>25</v>
      </c>
      <c r="C122" t="s">
        <v>39</v>
      </c>
      <c r="D122" t="s">
        <v>49</v>
      </c>
      <c r="E122" t="s">
        <v>41</v>
      </c>
      <c r="F122">
        <v>309</v>
      </c>
      <c r="G122" t="s">
        <v>71</v>
      </c>
      <c r="H122">
        <v>2</v>
      </c>
      <c r="I122">
        <v>3</v>
      </c>
      <c r="J122" t="s">
        <v>71</v>
      </c>
      <c r="K122">
        <v>1</v>
      </c>
      <c r="L122">
        <v>1987</v>
      </c>
      <c r="M122">
        <v>3</v>
      </c>
      <c r="N122" t="s">
        <v>53</v>
      </c>
      <c r="O122">
        <v>82</v>
      </c>
      <c r="P122">
        <v>3</v>
      </c>
      <c r="Q122">
        <v>1</v>
      </c>
      <c r="R122" t="s">
        <v>71</v>
      </c>
      <c r="S122">
        <v>2</v>
      </c>
      <c r="T122" t="s">
        <v>105</v>
      </c>
      <c r="U122">
        <v>2187</v>
      </c>
      <c r="V122" t="s">
        <v>47</v>
      </c>
      <c r="W122">
        <v>19655</v>
      </c>
      <c r="X122">
        <v>4</v>
      </c>
      <c r="Y122" t="s">
        <v>48</v>
      </c>
      <c r="Z122" t="s">
        <v>49</v>
      </c>
      <c r="AA122">
        <v>14</v>
      </c>
      <c r="AB122">
        <v>2</v>
      </c>
      <c r="AC122">
        <v>3</v>
      </c>
      <c r="AD122">
        <v>80</v>
      </c>
      <c r="AE122">
        <v>0</v>
      </c>
      <c r="AF122">
        <v>6</v>
      </c>
      <c r="AG122">
        <v>3</v>
      </c>
      <c r="AH122">
        <v>3</v>
      </c>
      <c r="AI122">
        <v>1</v>
      </c>
      <c r="AJ122">
        <v>2</v>
      </c>
      <c r="AK122" s="16">
        <v>46143</v>
      </c>
      <c r="AL122" s="7">
        <v>28</v>
      </c>
      <c r="AM122" s="7" t="str">
        <f t="shared" si="2"/>
        <v>2026</v>
      </c>
      <c r="AN122" s="7" t="str">
        <f t="shared" si="3"/>
        <v>May</v>
      </c>
      <c r="AO122" s="7">
        <v>5</v>
      </c>
      <c r="AP122" s="10">
        <v>9314</v>
      </c>
      <c r="AQ122" s="7">
        <v>4</v>
      </c>
      <c r="AR122" s="7">
        <v>3</v>
      </c>
      <c r="AS122" t="s">
        <v>40</v>
      </c>
    </row>
    <row r="123" spans="1:45" x14ac:dyDescent="0.35">
      <c r="A123" t="s">
        <v>187</v>
      </c>
      <c r="B123">
        <v>25</v>
      </c>
      <c r="C123" t="s">
        <v>39</v>
      </c>
      <c r="D123" t="s">
        <v>40</v>
      </c>
      <c r="E123" t="s">
        <v>41</v>
      </c>
      <c r="F123">
        <v>977</v>
      </c>
      <c r="G123" t="s">
        <v>42</v>
      </c>
      <c r="H123">
        <v>2</v>
      </c>
      <c r="I123">
        <v>1</v>
      </c>
      <c r="J123" t="s">
        <v>73</v>
      </c>
      <c r="K123">
        <v>1</v>
      </c>
      <c r="L123">
        <v>1992</v>
      </c>
      <c r="M123">
        <v>4</v>
      </c>
      <c r="N123" t="s">
        <v>44</v>
      </c>
      <c r="O123">
        <v>57</v>
      </c>
      <c r="P123">
        <v>3</v>
      </c>
      <c r="Q123">
        <v>1</v>
      </c>
      <c r="R123" t="s">
        <v>45</v>
      </c>
      <c r="S123">
        <v>3</v>
      </c>
      <c r="T123" t="s">
        <v>102</v>
      </c>
      <c r="U123">
        <v>3977</v>
      </c>
      <c r="V123" t="s">
        <v>47</v>
      </c>
      <c r="W123">
        <v>7298</v>
      </c>
      <c r="X123">
        <v>6</v>
      </c>
      <c r="Y123" t="s">
        <v>48</v>
      </c>
      <c r="Z123" t="s">
        <v>40</v>
      </c>
      <c r="AA123">
        <v>19</v>
      </c>
      <c r="AB123">
        <v>2</v>
      </c>
      <c r="AC123">
        <v>3</v>
      </c>
      <c r="AD123">
        <v>80</v>
      </c>
      <c r="AE123">
        <v>1</v>
      </c>
      <c r="AF123">
        <v>7</v>
      </c>
      <c r="AG123">
        <v>2</v>
      </c>
      <c r="AH123">
        <v>2</v>
      </c>
      <c r="AI123">
        <v>0</v>
      </c>
      <c r="AJ123">
        <v>2</v>
      </c>
      <c r="AK123" s="16">
        <v>46144</v>
      </c>
      <c r="AL123" s="7">
        <v>22</v>
      </c>
      <c r="AM123" s="7" t="str">
        <f t="shared" si="2"/>
        <v>2026</v>
      </c>
      <c r="AN123" s="7" t="str">
        <f t="shared" si="3"/>
        <v>May</v>
      </c>
      <c r="AO123" s="7">
        <v>4</v>
      </c>
      <c r="AP123" s="10">
        <v>6102</v>
      </c>
      <c r="AQ123" s="7">
        <v>0</v>
      </c>
      <c r="AR123" s="7">
        <v>0</v>
      </c>
      <c r="AS123" t="s">
        <v>40</v>
      </c>
    </row>
    <row r="124" spans="1:45" x14ac:dyDescent="0.35">
      <c r="A124" t="s">
        <v>188</v>
      </c>
      <c r="B124">
        <v>25</v>
      </c>
      <c r="C124" t="s">
        <v>39</v>
      </c>
      <c r="D124" t="s">
        <v>40</v>
      </c>
      <c r="E124" t="s">
        <v>41</v>
      </c>
      <c r="F124">
        <v>1382</v>
      </c>
      <c r="G124" t="s">
        <v>51</v>
      </c>
      <c r="H124">
        <v>8</v>
      </c>
      <c r="I124">
        <v>2</v>
      </c>
      <c r="J124" t="s">
        <v>73</v>
      </c>
      <c r="K124">
        <v>1</v>
      </c>
      <c r="L124">
        <v>2018</v>
      </c>
      <c r="M124">
        <v>1</v>
      </c>
      <c r="N124" t="s">
        <v>53</v>
      </c>
      <c r="O124">
        <v>85</v>
      </c>
      <c r="P124">
        <v>3</v>
      </c>
      <c r="Q124">
        <v>2</v>
      </c>
      <c r="R124" t="s">
        <v>137</v>
      </c>
      <c r="S124">
        <v>3</v>
      </c>
      <c r="T124" t="s">
        <v>102</v>
      </c>
      <c r="U124">
        <v>4907</v>
      </c>
      <c r="V124" t="s">
        <v>47</v>
      </c>
      <c r="W124">
        <v>13684</v>
      </c>
      <c r="X124">
        <v>0</v>
      </c>
      <c r="Y124" t="s">
        <v>48</v>
      </c>
      <c r="Z124" t="s">
        <v>40</v>
      </c>
      <c r="AA124">
        <v>22</v>
      </c>
      <c r="AB124">
        <v>2</v>
      </c>
      <c r="AC124">
        <v>2</v>
      </c>
      <c r="AD124">
        <v>80</v>
      </c>
      <c r="AE124">
        <v>1</v>
      </c>
      <c r="AF124">
        <v>6</v>
      </c>
      <c r="AG124">
        <v>3</v>
      </c>
      <c r="AH124">
        <v>2</v>
      </c>
      <c r="AI124">
        <v>0</v>
      </c>
      <c r="AJ124">
        <v>4</v>
      </c>
      <c r="AK124" s="16">
        <v>46145</v>
      </c>
      <c r="AL124" s="7">
        <v>26</v>
      </c>
      <c r="AM124" s="7" t="str">
        <f t="shared" si="2"/>
        <v>2026</v>
      </c>
      <c r="AN124" s="7" t="str">
        <f t="shared" si="3"/>
        <v>May</v>
      </c>
      <c r="AO124" s="7">
        <v>5</v>
      </c>
      <c r="AP124" s="10">
        <v>7255</v>
      </c>
      <c r="AQ124" s="7">
        <v>0</v>
      </c>
      <c r="AR124" s="7">
        <v>0</v>
      </c>
      <c r="AS124" t="s">
        <v>40</v>
      </c>
    </row>
    <row r="125" spans="1:45" x14ac:dyDescent="0.35">
      <c r="A125" t="s">
        <v>189</v>
      </c>
      <c r="B125">
        <v>26</v>
      </c>
      <c r="C125" t="s">
        <v>190</v>
      </c>
      <c r="D125" t="s">
        <v>40</v>
      </c>
      <c r="E125" t="s">
        <v>41</v>
      </c>
      <c r="F125">
        <v>1357</v>
      </c>
      <c r="G125" t="s">
        <v>42</v>
      </c>
      <c r="H125">
        <v>25</v>
      </c>
      <c r="I125">
        <v>3</v>
      </c>
      <c r="J125" t="s">
        <v>43</v>
      </c>
      <c r="K125">
        <v>1</v>
      </c>
      <c r="L125">
        <v>55</v>
      </c>
      <c r="M125">
        <v>1</v>
      </c>
      <c r="N125" t="s">
        <v>44</v>
      </c>
      <c r="O125">
        <v>48</v>
      </c>
      <c r="P125">
        <v>1</v>
      </c>
      <c r="Q125">
        <v>1</v>
      </c>
      <c r="R125" t="s">
        <v>45</v>
      </c>
      <c r="S125">
        <v>3</v>
      </c>
      <c r="T125" t="s">
        <v>46</v>
      </c>
      <c r="U125">
        <v>2293</v>
      </c>
      <c r="V125" t="s">
        <v>47</v>
      </c>
      <c r="W125">
        <v>10558</v>
      </c>
      <c r="X125">
        <v>1</v>
      </c>
      <c r="Y125" t="s">
        <v>48</v>
      </c>
      <c r="Z125" t="s">
        <v>49</v>
      </c>
      <c r="AA125">
        <v>12</v>
      </c>
      <c r="AB125">
        <v>2</v>
      </c>
      <c r="AC125">
        <v>3</v>
      </c>
      <c r="AD125">
        <v>80</v>
      </c>
      <c r="AE125">
        <v>0</v>
      </c>
      <c r="AF125">
        <v>1</v>
      </c>
      <c r="AG125">
        <v>2</v>
      </c>
      <c r="AH125">
        <v>2</v>
      </c>
      <c r="AI125">
        <v>0</v>
      </c>
      <c r="AJ125">
        <v>1</v>
      </c>
      <c r="AK125" s="16">
        <v>46146</v>
      </c>
      <c r="AL125" s="7">
        <v>29</v>
      </c>
      <c r="AM125" s="7" t="str">
        <f t="shared" si="2"/>
        <v>2026</v>
      </c>
      <c r="AN125" s="7" t="str">
        <f t="shared" si="3"/>
        <v>May</v>
      </c>
      <c r="AO125" s="7">
        <v>5</v>
      </c>
      <c r="AP125" s="10">
        <v>9579</v>
      </c>
      <c r="AQ125" s="7">
        <v>3</v>
      </c>
      <c r="AR125" s="7">
        <v>0</v>
      </c>
      <c r="AS125" t="s">
        <v>40</v>
      </c>
    </row>
    <row r="126" spans="1:45" x14ac:dyDescent="0.35">
      <c r="A126" t="s">
        <v>191</v>
      </c>
      <c r="B126">
        <v>26</v>
      </c>
      <c r="C126" t="s">
        <v>190</v>
      </c>
      <c r="D126" t="s">
        <v>40</v>
      </c>
      <c r="E126" t="s">
        <v>41</v>
      </c>
      <c r="F126">
        <v>1443</v>
      </c>
      <c r="G126" t="s">
        <v>51</v>
      </c>
      <c r="H126">
        <v>23</v>
      </c>
      <c r="I126">
        <v>3</v>
      </c>
      <c r="J126" t="s">
        <v>57</v>
      </c>
      <c r="K126">
        <v>1</v>
      </c>
      <c r="L126">
        <v>72</v>
      </c>
      <c r="M126">
        <v>3</v>
      </c>
      <c r="N126" t="s">
        <v>53</v>
      </c>
      <c r="O126">
        <v>47</v>
      </c>
      <c r="P126">
        <v>2</v>
      </c>
      <c r="Q126">
        <v>2</v>
      </c>
      <c r="R126" t="s">
        <v>137</v>
      </c>
      <c r="S126">
        <v>4</v>
      </c>
      <c r="T126" t="s">
        <v>105</v>
      </c>
      <c r="U126">
        <v>4157</v>
      </c>
      <c r="V126" t="s">
        <v>47</v>
      </c>
      <c r="W126">
        <v>21436</v>
      </c>
      <c r="X126">
        <v>7</v>
      </c>
      <c r="Y126" t="s">
        <v>48</v>
      </c>
      <c r="Z126" t="s">
        <v>40</v>
      </c>
      <c r="AA126">
        <v>19</v>
      </c>
      <c r="AB126">
        <v>2</v>
      </c>
      <c r="AC126">
        <v>3</v>
      </c>
      <c r="AD126">
        <v>80</v>
      </c>
      <c r="AE126">
        <v>1</v>
      </c>
      <c r="AF126">
        <v>5</v>
      </c>
      <c r="AG126">
        <v>2</v>
      </c>
      <c r="AH126">
        <v>2</v>
      </c>
      <c r="AI126">
        <v>0</v>
      </c>
      <c r="AJ126">
        <v>0</v>
      </c>
      <c r="AK126" s="16">
        <v>46147</v>
      </c>
      <c r="AL126" s="7">
        <v>20</v>
      </c>
      <c r="AM126" s="7" t="str">
        <f t="shared" si="2"/>
        <v>2026</v>
      </c>
      <c r="AN126" s="7" t="str">
        <f t="shared" si="3"/>
        <v>May</v>
      </c>
      <c r="AO126" s="7">
        <v>1</v>
      </c>
      <c r="AP126" s="10">
        <v>19754</v>
      </c>
      <c r="AQ126" s="7">
        <v>0</v>
      </c>
      <c r="AR126" s="7">
        <v>0</v>
      </c>
      <c r="AS126" t="s">
        <v>40</v>
      </c>
    </row>
    <row r="127" spans="1:45" x14ac:dyDescent="0.35">
      <c r="A127" t="s">
        <v>192</v>
      </c>
      <c r="B127">
        <v>26</v>
      </c>
      <c r="C127" t="s">
        <v>190</v>
      </c>
      <c r="D127" t="s">
        <v>49</v>
      </c>
      <c r="E127" t="s">
        <v>41</v>
      </c>
      <c r="F127">
        <v>841</v>
      </c>
      <c r="G127" t="s">
        <v>42</v>
      </c>
      <c r="H127">
        <v>6</v>
      </c>
      <c r="I127">
        <v>3</v>
      </c>
      <c r="J127" t="s">
        <v>73</v>
      </c>
      <c r="K127">
        <v>1</v>
      </c>
      <c r="L127">
        <v>164</v>
      </c>
      <c r="M127">
        <v>3</v>
      </c>
      <c r="N127" t="s">
        <v>53</v>
      </c>
      <c r="O127">
        <v>46</v>
      </c>
      <c r="P127">
        <v>2</v>
      </c>
      <c r="Q127">
        <v>1</v>
      </c>
      <c r="R127" t="s">
        <v>60</v>
      </c>
      <c r="S127">
        <v>2</v>
      </c>
      <c r="T127" t="s">
        <v>105</v>
      </c>
      <c r="U127">
        <v>2368</v>
      </c>
      <c r="V127" t="s">
        <v>47</v>
      </c>
      <c r="W127">
        <v>23300</v>
      </c>
      <c r="X127">
        <v>1</v>
      </c>
      <c r="Y127" t="s">
        <v>48</v>
      </c>
      <c r="Z127" t="s">
        <v>49</v>
      </c>
      <c r="AA127">
        <v>19</v>
      </c>
      <c r="AB127">
        <v>2</v>
      </c>
      <c r="AC127">
        <v>3</v>
      </c>
      <c r="AD127">
        <v>80</v>
      </c>
      <c r="AE127">
        <v>0</v>
      </c>
      <c r="AF127">
        <v>5</v>
      </c>
      <c r="AG127">
        <v>3</v>
      </c>
      <c r="AH127">
        <v>2</v>
      </c>
      <c r="AI127">
        <v>4</v>
      </c>
      <c r="AJ127">
        <v>3</v>
      </c>
      <c r="AK127" s="16">
        <v>46148</v>
      </c>
      <c r="AL127" s="7">
        <v>59</v>
      </c>
      <c r="AM127" s="7" t="str">
        <f t="shared" si="2"/>
        <v>2026</v>
      </c>
      <c r="AN127" s="7" t="str">
        <f t="shared" si="3"/>
        <v>May</v>
      </c>
      <c r="AO127" s="7">
        <v>15</v>
      </c>
      <c r="AP127" s="10">
        <v>6148</v>
      </c>
      <c r="AQ127" s="7">
        <v>9</v>
      </c>
      <c r="AR127" s="7">
        <v>0</v>
      </c>
      <c r="AS127" t="s">
        <v>40</v>
      </c>
    </row>
    <row r="128" spans="1:45" x14ac:dyDescent="0.35">
      <c r="A128" t="s">
        <v>193</v>
      </c>
      <c r="B128">
        <v>26</v>
      </c>
      <c r="C128" t="s">
        <v>190</v>
      </c>
      <c r="D128" t="s">
        <v>49</v>
      </c>
      <c r="E128" t="s">
        <v>41</v>
      </c>
      <c r="F128">
        <v>1355</v>
      </c>
      <c r="G128" t="s">
        <v>71</v>
      </c>
      <c r="H128">
        <v>25</v>
      </c>
      <c r="I128">
        <v>1</v>
      </c>
      <c r="J128" t="s">
        <v>43</v>
      </c>
      <c r="K128">
        <v>1</v>
      </c>
      <c r="L128">
        <v>177</v>
      </c>
      <c r="M128">
        <v>3</v>
      </c>
      <c r="N128" t="s">
        <v>53</v>
      </c>
      <c r="O128">
        <v>61</v>
      </c>
      <c r="P128">
        <v>3</v>
      </c>
      <c r="Q128">
        <v>1</v>
      </c>
      <c r="R128" t="s">
        <v>71</v>
      </c>
      <c r="S128">
        <v>3</v>
      </c>
      <c r="T128" t="s">
        <v>105</v>
      </c>
      <c r="U128">
        <v>2942</v>
      </c>
      <c r="V128" t="s">
        <v>47</v>
      </c>
      <c r="W128">
        <v>8916</v>
      </c>
      <c r="X128">
        <v>1</v>
      </c>
      <c r="Y128" t="s">
        <v>48</v>
      </c>
      <c r="Z128" t="s">
        <v>49</v>
      </c>
      <c r="AA128">
        <v>23</v>
      </c>
      <c r="AB128">
        <v>2</v>
      </c>
      <c r="AC128">
        <v>4</v>
      </c>
      <c r="AD128">
        <v>80</v>
      </c>
      <c r="AE128">
        <v>1</v>
      </c>
      <c r="AF128">
        <v>8</v>
      </c>
      <c r="AG128">
        <v>3</v>
      </c>
      <c r="AH128">
        <v>3</v>
      </c>
      <c r="AI128">
        <v>5</v>
      </c>
      <c r="AJ128">
        <v>7</v>
      </c>
      <c r="AK128" s="16">
        <v>46149</v>
      </c>
      <c r="AL128" s="7">
        <v>31</v>
      </c>
      <c r="AM128" s="7" t="str">
        <f t="shared" si="2"/>
        <v>2026</v>
      </c>
      <c r="AN128" s="7" t="str">
        <f t="shared" si="3"/>
        <v>May</v>
      </c>
      <c r="AO128" s="7">
        <v>12</v>
      </c>
      <c r="AP128" s="10">
        <v>12581</v>
      </c>
      <c r="AQ128" s="7">
        <v>0</v>
      </c>
      <c r="AR128" s="7">
        <v>0</v>
      </c>
      <c r="AS128" t="s">
        <v>40</v>
      </c>
    </row>
    <row r="129" spans="1:45" x14ac:dyDescent="0.35">
      <c r="A129" t="s">
        <v>194</v>
      </c>
      <c r="B129">
        <v>26</v>
      </c>
      <c r="C129" t="s">
        <v>190</v>
      </c>
      <c r="D129" t="s">
        <v>49</v>
      </c>
      <c r="E129" t="s">
        <v>56</v>
      </c>
      <c r="F129">
        <v>1479</v>
      </c>
      <c r="G129" t="s">
        <v>42</v>
      </c>
      <c r="H129">
        <v>1</v>
      </c>
      <c r="I129">
        <v>3</v>
      </c>
      <c r="J129" t="s">
        <v>43</v>
      </c>
      <c r="K129">
        <v>1</v>
      </c>
      <c r="L129">
        <v>384</v>
      </c>
      <c r="M129">
        <v>3</v>
      </c>
      <c r="N129" t="s">
        <v>53</v>
      </c>
      <c r="O129">
        <v>84</v>
      </c>
      <c r="P129">
        <v>3</v>
      </c>
      <c r="Q129">
        <v>2</v>
      </c>
      <c r="R129" t="s">
        <v>112</v>
      </c>
      <c r="S129">
        <v>2</v>
      </c>
      <c r="T129" t="s">
        <v>102</v>
      </c>
      <c r="U129">
        <v>6397</v>
      </c>
      <c r="V129" t="s">
        <v>163</v>
      </c>
      <c r="W129">
        <v>26767</v>
      </c>
      <c r="X129">
        <v>1</v>
      </c>
      <c r="Y129" t="s">
        <v>48</v>
      </c>
      <c r="Z129" t="s">
        <v>49</v>
      </c>
      <c r="AA129">
        <v>20</v>
      </c>
      <c r="AB129">
        <v>2</v>
      </c>
      <c r="AC129">
        <v>1</v>
      </c>
      <c r="AD129">
        <v>80</v>
      </c>
      <c r="AE129">
        <v>1</v>
      </c>
      <c r="AF129">
        <v>6</v>
      </c>
      <c r="AG129">
        <v>6</v>
      </c>
      <c r="AH129">
        <v>1</v>
      </c>
      <c r="AI129">
        <v>1</v>
      </c>
      <c r="AJ129">
        <v>4</v>
      </c>
      <c r="AK129" s="16">
        <v>46150</v>
      </c>
      <c r="AL129" s="7">
        <v>38</v>
      </c>
      <c r="AM129" s="7" t="str">
        <f t="shared" si="2"/>
        <v>2026</v>
      </c>
      <c r="AN129" s="7" t="str">
        <f t="shared" si="3"/>
        <v>May</v>
      </c>
      <c r="AO129" s="7">
        <v>7</v>
      </c>
      <c r="AP129" s="10">
        <v>16741</v>
      </c>
      <c r="AQ129" s="7">
        <v>6</v>
      </c>
      <c r="AR129" s="7">
        <v>3</v>
      </c>
      <c r="AS129" t="s">
        <v>40</v>
      </c>
    </row>
    <row r="130" spans="1:45" x14ac:dyDescent="0.35">
      <c r="A130" t="s">
        <v>195</v>
      </c>
      <c r="B130">
        <v>26</v>
      </c>
      <c r="C130" t="s">
        <v>190</v>
      </c>
      <c r="D130" t="s">
        <v>40</v>
      </c>
      <c r="E130" t="s">
        <v>56</v>
      </c>
      <c r="F130">
        <v>496</v>
      </c>
      <c r="G130" t="s">
        <v>42</v>
      </c>
      <c r="H130">
        <v>11</v>
      </c>
      <c r="I130">
        <v>2</v>
      </c>
      <c r="J130" t="s">
        <v>52</v>
      </c>
      <c r="K130">
        <v>1</v>
      </c>
      <c r="L130">
        <v>390</v>
      </c>
      <c r="M130">
        <v>1</v>
      </c>
      <c r="N130" t="s">
        <v>44</v>
      </c>
      <c r="O130">
        <v>60</v>
      </c>
      <c r="P130">
        <v>3</v>
      </c>
      <c r="Q130">
        <v>2</v>
      </c>
      <c r="R130" t="s">
        <v>161</v>
      </c>
      <c r="S130">
        <v>1</v>
      </c>
      <c r="T130" t="s">
        <v>105</v>
      </c>
      <c r="U130">
        <v>4741</v>
      </c>
      <c r="V130" t="s">
        <v>47</v>
      </c>
      <c r="W130">
        <v>22722</v>
      </c>
      <c r="X130">
        <v>1</v>
      </c>
      <c r="Y130" t="s">
        <v>48</v>
      </c>
      <c r="Z130" t="s">
        <v>40</v>
      </c>
      <c r="AA130">
        <v>13</v>
      </c>
      <c r="AB130">
        <v>2</v>
      </c>
      <c r="AC130">
        <v>3</v>
      </c>
      <c r="AD130">
        <v>80</v>
      </c>
      <c r="AE130">
        <v>1</v>
      </c>
      <c r="AF130">
        <v>5</v>
      </c>
      <c r="AG130">
        <v>3</v>
      </c>
      <c r="AH130">
        <v>3</v>
      </c>
      <c r="AI130">
        <v>3</v>
      </c>
      <c r="AJ130">
        <v>3</v>
      </c>
      <c r="AK130" s="16">
        <v>46151</v>
      </c>
      <c r="AL130" s="7">
        <v>22</v>
      </c>
      <c r="AM130" s="7" t="str">
        <f t="shared" si="2"/>
        <v>2026</v>
      </c>
      <c r="AN130" s="7" t="str">
        <f t="shared" si="3"/>
        <v>May</v>
      </c>
      <c r="AO130" s="7">
        <v>4</v>
      </c>
      <c r="AP130" s="10">
        <v>13559</v>
      </c>
      <c r="AQ130" s="7">
        <v>3</v>
      </c>
      <c r="AR130" s="7">
        <v>1</v>
      </c>
      <c r="AS130" t="s">
        <v>40</v>
      </c>
    </row>
    <row r="131" spans="1:45" x14ac:dyDescent="0.35">
      <c r="A131" t="s">
        <v>196</v>
      </c>
      <c r="B131">
        <v>26</v>
      </c>
      <c r="C131" t="s">
        <v>190</v>
      </c>
      <c r="D131" t="s">
        <v>40</v>
      </c>
      <c r="E131" t="s">
        <v>41</v>
      </c>
      <c r="F131">
        <v>1449</v>
      </c>
      <c r="G131" t="s">
        <v>42</v>
      </c>
      <c r="H131">
        <v>16</v>
      </c>
      <c r="I131">
        <v>4</v>
      </c>
      <c r="J131" t="s">
        <v>52</v>
      </c>
      <c r="K131">
        <v>1</v>
      </c>
      <c r="L131">
        <v>394</v>
      </c>
      <c r="M131">
        <v>1</v>
      </c>
      <c r="N131" t="s">
        <v>44</v>
      </c>
      <c r="O131">
        <v>45</v>
      </c>
      <c r="P131">
        <v>3</v>
      </c>
      <c r="Q131">
        <v>1</v>
      </c>
      <c r="R131" t="s">
        <v>45</v>
      </c>
      <c r="S131">
        <v>2</v>
      </c>
      <c r="T131" t="s">
        <v>102</v>
      </c>
      <c r="U131">
        <v>2373</v>
      </c>
      <c r="V131" t="s">
        <v>47</v>
      </c>
      <c r="W131">
        <v>14180</v>
      </c>
      <c r="X131">
        <v>2</v>
      </c>
      <c r="Y131" t="s">
        <v>48</v>
      </c>
      <c r="Z131" t="s">
        <v>40</v>
      </c>
      <c r="AA131">
        <v>13</v>
      </c>
      <c r="AB131">
        <v>2</v>
      </c>
      <c r="AC131">
        <v>4</v>
      </c>
      <c r="AD131">
        <v>80</v>
      </c>
      <c r="AE131">
        <v>1</v>
      </c>
      <c r="AF131">
        <v>5</v>
      </c>
      <c r="AG131">
        <v>2</v>
      </c>
      <c r="AH131">
        <v>3</v>
      </c>
      <c r="AI131">
        <v>0</v>
      </c>
      <c r="AJ131">
        <v>2</v>
      </c>
      <c r="AK131" s="16">
        <v>46152</v>
      </c>
      <c r="AL131" s="7">
        <v>47</v>
      </c>
      <c r="AM131" s="7" t="str">
        <f t="shared" ref="AM131:AM194" si="4">TEXT(AK131,"yyyy")</f>
        <v>2026</v>
      </c>
      <c r="AN131" s="7" t="str">
        <f t="shared" ref="AN131:AN194" si="5">TEXT(AK131,"mmmm")</f>
        <v>May</v>
      </c>
      <c r="AO131" s="7">
        <v>0</v>
      </c>
      <c r="AP131" s="10">
        <v>11174</v>
      </c>
      <c r="AQ131" s="7">
        <v>0</v>
      </c>
      <c r="AR131" s="7">
        <v>0</v>
      </c>
      <c r="AS131" t="s">
        <v>40</v>
      </c>
    </row>
    <row r="132" spans="1:45" x14ac:dyDescent="0.35">
      <c r="A132" t="s">
        <v>197</v>
      </c>
      <c r="B132">
        <v>26</v>
      </c>
      <c r="C132" t="s">
        <v>190</v>
      </c>
      <c r="D132" t="s">
        <v>40</v>
      </c>
      <c r="E132" t="s">
        <v>41</v>
      </c>
      <c r="F132">
        <v>950</v>
      </c>
      <c r="G132" t="s">
        <v>51</v>
      </c>
      <c r="H132">
        <v>4</v>
      </c>
      <c r="I132">
        <v>4</v>
      </c>
      <c r="J132" t="s">
        <v>57</v>
      </c>
      <c r="K132">
        <v>1</v>
      </c>
      <c r="L132">
        <v>401</v>
      </c>
      <c r="M132">
        <v>4</v>
      </c>
      <c r="N132" t="s">
        <v>44</v>
      </c>
      <c r="O132">
        <v>48</v>
      </c>
      <c r="P132">
        <v>2</v>
      </c>
      <c r="Q132">
        <v>2</v>
      </c>
      <c r="R132" t="s">
        <v>137</v>
      </c>
      <c r="S132">
        <v>4</v>
      </c>
      <c r="T132" t="s">
        <v>46</v>
      </c>
      <c r="U132">
        <v>5828</v>
      </c>
      <c r="V132" t="s">
        <v>163</v>
      </c>
      <c r="W132">
        <v>8450</v>
      </c>
      <c r="X132">
        <v>1</v>
      </c>
      <c r="Y132" t="s">
        <v>48</v>
      </c>
      <c r="Z132" t="s">
        <v>40</v>
      </c>
      <c r="AA132">
        <v>12</v>
      </c>
      <c r="AB132">
        <v>2</v>
      </c>
      <c r="AC132">
        <v>2</v>
      </c>
      <c r="AD132">
        <v>80</v>
      </c>
      <c r="AE132">
        <v>0</v>
      </c>
      <c r="AF132">
        <v>8</v>
      </c>
      <c r="AG132">
        <v>0</v>
      </c>
      <c r="AH132">
        <v>3</v>
      </c>
      <c r="AI132">
        <v>7</v>
      </c>
      <c r="AJ132">
        <v>4</v>
      </c>
      <c r="AK132" s="16">
        <v>46153</v>
      </c>
      <c r="AL132" s="7">
        <v>24</v>
      </c>
      <c r="AM132" s="7" t="str">
        <f t="shared" si="4"/>
        <v>2026</v>
      </c>
      <c r="AN132" s="7" t="str">
        <f t="shared" si="5"/>
        <v>May</v>
      </c>
      <c r="AO132" s="7">
        <v>0</v>
      </c>
      <c r="AP132" s="10">
        <v>20813</v>
      </c>
      <c r="AQ132" s="7">
        <v>0</v>
      </c>
      <c r="AR132" s="7">
        <v>0</v>
      </c>
      <c r="AS132" t="s">
        <v>40</v>
      </c>
    </row>
    <row r="133" spans="1:45" x14ac:dyDescent="0.35">
      <c r="A133" t="s">
        <v>198</v>
      </c>
      <c r="B133">
        <v>26</v>
      </c>
      <c r="C133" t="s">
        <v>190</v>
      </c>
      <c r="D133" t="s">
        <v>49</v>
      </c>
      <c r="E133" t="s">
        <v>41</v>
      </c>
      <c r="F133">
        <v>933</v>
      </c>
      <c r="G133" t="s">
        <v>51</v>
      </c>
      <c r="H133">
        <v>1</v>
      </c>
      <c r="I133">
        <v>3</v>
      </c>
      <c r="J133" t="s">
        <v>43</v>
      </c>
      <c r="K133">
        <v>1</v>
      </c>
      <c r="L133">
        <v>476</v>
      </c>
      <c r="M133">
        <v>3</v>
      </c>
      <c r="N133" t="s">
        <v>44</v>
      </c>
      <c r="O133">
        <v>57</v>
      </c>
      <c r="P133">
        <v>3</v>
      </c>
      <c r="Q133">
        <v>2</v>
      </c>
      <c r="R133" t="s">
        <v>137</v>
      </c>
      <c r="S133">
        <v>3</v>
      </c>
      <c r="T133" t="s">
        <v>105</v>
      </c>
      <c r="U133">
        <v>5296</v>
      </c>
      <c r="V133" t="s">
        <v>163</v>
      </c>
      <c r="W133">
        <v>20156</v>
      </c>
      <c r="X133">
        <v>1</v>
      </c>
      <c r="Y133" t="s">
        <v>48</v>
      </c>
      <c r="Z133" t="s">
        <v>49</v>
      </c>
      <c r="AA133">
        <v>17</v>
      </c>
      <c r="AB133">
        <v>2</v>
      </c>
      <c r="AC133">
        <v>2</v>
      </c>
      <c r="AD133">
        <v>80</v>
      </c>
      <c r="AE133">
        <v>1</v>
      </c>
      <c r="AF133">
        <v>8</v>
      </c>
      <c r="AG133">
        <v>3</v>
      </c>
      <c r="AH133">
        <v>3</v>
      </c>
      <c r="AI133">
        <v>7</v>
      </c>
      <c r="AJ133">
        <v>7</v>
      </c>
      <c r="AK133" s="16">
        <v>46154</v>
      </c>
      <c r="AL133" s="7">
        <v>24</v>
      </c>
      <c r="AM133" s="7" t="str">
        <f t="shared" si="4"/>
        <v>2026</v>
      </c>
      <c r="AN133" s="7" t="str">
        <f t="shared" si="5"/>
        <v>May</v>
      </c>
      <c r="AO133" s="7">
        <v>0</v>
      </c>
      <c r="AP133" s="10">
        <v>8074</v>
      </c>
      <c r="AQ133" s="7">
        <v>0</v>
      </c>
      <c r="AR133" s="7">
        <v>0</v>
      </c>
      <c r="AS133" t="s">
        <v>40</v>
      </c>
    </row>
    <row r="134" spans="1:45" x14ac:dyDescent="0.35">
      <c r="A134" t="s">
        <v>199</v>
      </c>
      <c r="B134">
        <v>26</v>
      </c>
      <c r="C134" t="s">
        <v>190</v>
      </c>
      <c r="D134" t="s">
        <v>40</v>
      </c>
      <c r="E134" t="s">
        <v>56</v>
      </c>
      <c r="F134">
        <v>575</v>
      </c>
      <c r="G134" t="s">
        <v>42</v>
      </c>
      <c r="H134">
        <v>3</v>
      </c>
      <c r="I134">
        <v>1</v>
      </c>
      <c r="J134" t="s">
        <v>68</v>
      </c>
      <c r="K134">
        <v>1</v>
      </c>
      <c r="L134">
        <v>510</v>
      </c>
      <c r="M134">
        <v>3</v>
      </c>
      <c r="N134" t="s">
        <v>44</v>
      </c>
      <c r="O134">
        <v>73</v>
      </c>
      <c r="P134">
        <v>3</v>
      </c>
      <c r="Q134">
        <v>1</v>
      </c>
      <c r="R134" t="s">
        <v>60</v>
      </c>
      <c r="S134">
        <v>1</v>
      </c>
      <c r="T134" t="s">
        <v>46</v>
      </c>
      <c r="U134">
        <v>3102</v>
      </c>
      <c r="V134" t="s">
        <v>47</v>
      </c>
      <c r="W134">
        <v>6582</v>
      </c>
      <c r="X134">
        <v>0</v>
      </c>
      <c r="Y134" t="s">
        <v>48</v>
      </c>
      <c r="Z134" t="s">
        <v>49</v>
      </c>
      <c r="AA134">
        <v>22</v>
      </c>
      <c r="AB134">
        <v>2</v>
      </c>
      <c r="AC134">
        <v>3</v>
      </c>
      <c r="AD134">
        <v>80</v>
      </c>
      <c r="AE134">
        <v>0</v>
      </c>
      <c r="AF134">
        <v>7</v>
      </c>
      <c r="AG134">
        <v>2</v>
      </c>
      <c r="AH134">
        <v>3</v>
      </c>
      <c r="AI134">
        <v>0</v>
      </c>
      <c r="AJ134">
        <v>4</v>
      </c>
      <c r="AK134" s="16">
        <v>46155</v>
      </c>
      <c r="AL134" s="7">
        <v>31</v>
      </c>
      <c r="AM134" s="7" t="str">
        <f t="shared" si="4"/>
        <v>2026</v>
      </c>
      <c r="AN134" s="7" t="str">
        <f t="shared" si="5"/>
        <v>May</v>
      </c>
      <c r="AO134" s="7">
        <v>1</v>
      </c>
      <c r="AP134" s="10">
        <v>17114</v>
      </c>
      <c r="AQ134" s="7">
        <v>0</v>
      </c>
      <c r="AR134" s="7">
        <v>0</v>
      </c>
      <c r="AS134" t="s">
        <v>40</v>
      </c>
    </row>
    <row r="135" spans="1:45" x14ac:dyDescent="0.35">
      <c r="A135" t="s">
        <v>200</v>
      </c>
      <c r="B135">
        <v>26</v>
      </c>
      <c r="C135" t="s">
        <v>190</v>
      </c>
      <c r="D135" t="s">
        <v>49</v>
      </c>
      <c r="E135" t="s">
        <v>41</v>
      </c>
      <c r="F135">
        <v>1349</v>
      </c>
      <c r="G135" t="s">
        <v>42</v>
      </c>
      <c r="H135">
        <v>23</v>
      </c>
      <c r="I135">
        <v>3</v>
      </c>
      <c r="J135" t="s">
        <v>43</v>
      </c>
      <c r="K135">
        <v>1</v>
      </c>
      <c r="L135">
        <v>560</v>
      </c>
      <c r="M135">
        <v>1</v>
      </c>
      <c r="N135" t="s">
        <v>53</v>
      </c>
      <c r="O135">
        <v>90</v>
      </c>
      <c r="P135">
        <v>3</v>
      </c>
      <c r="Q135">
        <v>1</v>
      </c>
      <c r="R135" t="s">
        <v>60</v>
      </c>
      <c r="S135">
        <v>4</v>
      </c>
      <c r="T135" t="s">
        <v>102</v>
      </c>
      <c r="U135">
        <v>2886</v>
      </c>
      <c r="V135" t="s">
        <v>47</v>
      </c>
      <c r="W135">
        <v>3032</v>
      </c>
      <c r="X135">
        <v>1</v>
      </c>
      <c r="Y135" t="s">
        <v>48</v>
      </c>
      <c r="Z135" t="s">
        <v>49</v>
      </c>
      <c r="AA135">
        <v>22</v>
      </c>
      <c r="AB135">
        <v>2</v>
      </c>
      <c r="AC135">
        <v>2</v>
      </c>
      <c r="AD135">
        <v>80</v>
      </c>
      <c r="AE135">
        <v>2</v>
      </c>
      <c r="AF135">
        <v>3</v>
      </c>
      <c r="AG135">
        <v>3</v>
      </c>
      <c r="AH135">
        <v>1</v>
      </c>
      <c r="AI135">
        <v>0</v>
      </c>
      <c r="AJ135">
        <v>2</v>
      </c>
      <c r="AK135" s="16">
        <v>46156</v>
      </c>
      <c r="AL135" s="7">
        <v>56</v>
      </c>
      <c r="AM135" s="7" t="str">
        <f t="shared" si="4"/>
        <v>2026</v>
      </c>
      <c r="AN135" s="7" t="str">
        <f t="shared" si="5"/>
        <v>May</v>
      </c>
      <c r="AO135" s="7">
        <v>32</v>
      </c>
      <c r="AP135" s="10">
        <v>11254</v>
      </c>
      <c r="AQ135" s="7">
        <v>6</v>
      </c>
      <c r="AR135" s="7">
        <v>5</v>
      </c>
      <c r="AS135" t="s">
        <v>40</v>
      </c>
    </row>
    <row r="136" spans="1:45" x14ac:dyDescent="0.35">
      <c r="A136" t="s">
        <v>201</v>
      </c>
      <c r="B136">
        <v>26</v>
      </c>
      <c r="C136" t="s">
        <v>190</v>
      </c>
      <c r="D136" t="s">
        <v>40</v>
      </c>
      <c r="E136" t="s">
        <v>56</v>
      </c>
      <c r="F136">
        <v>426</v>
      </c>
      <c r="G136" t="s">
        <v>71</v>
      </c>
      <c r="H136">
        <v>17</v>
      </c>
      <c r="I136">
        <v>4</v>
      </c>
      <c r="J136" t="s">
        <v>43</v>
      </c>
      <c r="K136">
        <v>1</v>
      </c>
      <c r="L136">
        <v>608</v>
      </c>
      <c r="M136">
        <v>2</v>
      </c>
      <c r="N136" t="s">
        <v>53</v>
      </c>
      <c r="O136">
        <v>58</v>
      </c>
      <c r="P136">
        <v>3</v>
      </c>
      <c r="Q136">
        <v>1</v>
      </c>
      <c r="R136" t="s">
        <v>71</v>
      </c>
      <c r="S136">
        <v>3</v>
      </c>
      <c r="T136" t="s">
        <v>102</v>
      </c>
      <c r="U136">
        <v>2741</v>
      </c>
      <c r="V136" t="s">
        <v>47</v>
      </c>
      <c r="W136">
        <v>22808</v>
      </c>
      <c r="X136">
        <v>0</v>
      </c>
      <c r="Y136" t="s">
        <v>48</v>
      </c>
      <c r="Z136" t="s">
        <v>40</v>
      </c>
      <c r="AA136">
        <v>11</v>
      </c>
      <c r="AB136">
        <v>2</v>
      </c>
      <c r="AC136">
        <v>2</v>
      </c>
      <c r="AD136">
        <v>80</v>
      </c>
      <c r="AE136">
        <v>1</v>
      </c>
      <c r="AF136">
        <v>8</v>
      </c>
      <c r="AG136">
        <v>2</v>
      </c>
      <c r="AH136">
        <v>2</v>
      </c>
      <c r="AI136">
        <v>1</v>
      </c>
      <c r="AJ136">
        <v>0</v>
      </c>
      <c r="AK136" s="16">
        <v>46157</v>
      </c>
      <c r="AL136" s="7">
        <v>48</v>
      </c>
      <c r="AM136" s="7" t="str">
        <f t="shared" si="4"/>
        <v>2026</v>
      </c>
      <c r="AN136" s="7" t="str">
        <f t="shared" si="5"/>
        <v>May</v>
      </c>
      <c r="AO136" s="7">
        <v>30</v>
      </c>
      <c r="AP136" s="10">
        <v>9209</v>
      </c>
      <c r="AQ136" s="7">
        <v>24</v>
      </c>
      <c r="AR136" s="7">
        <v>2</v>
      </c>
      <c r="AS136" t="s">
        <v>40</v>
      </c>
    </row>
    <row r="137" spans="1:45" x14ac:dyDescent="0.35">
      <c r="A137" t="s">
        <v>202</v>
      </c>
      <c r="B137">
        <v>26</v>
      </c>
      <c r="C137" t="s">
        <v>190</v>
      </c>
      <c r="D137" t="s">
        <v>49</v>
      </c>
      <c r="E137" t="s">
        <v>41</v>
      </c>
      <c r="F137">
        <v>775</v>
      </c>
      <c r="G137" t="s">
        <v>51</v>
      </c>
      <c r="H137">
        <v>29</v>
      </c>
      <c r="I137">
        <v>2</v>
      </c>
      <c r="J137" t="s">
        <v>52</v>
      </c>
      <c r="K137">
        <v>1</v>
      </c>
      <c r="L137">
        <v>618</v>
      </c>
      <c r="M137">
        <v>1</v>
      </c>
      <c r="N137" t="s">
        <v>44</v>
      </c>
      <c r="O137">
        <v>45</v>
      </c>
      <c r="P137">
        <v>3</v>
      </c>
      <c r="Q137">
        <v>2</v>
      </c>
      <c r="R137" t="s">
        <v>137</v>
      </c>
      <c r="S137">
        <v>3</v>
      </c>
      <c r="T137" t="s">
        <v>102</v>
      </c>
      <c r="U137">
        <v>4306</v>
      </c>
      <c r="V137" t="s">
        <v>47</v>
      </c>
      <c r="W137">
        <v>4267</v>
      </c>
      <c r="X137">
        <v>5</v>
      </c>
      <c r="Y137" t="s">
        <v>48</v>
      </c>
      <c r="Z137" t="s">
        <v>49</v>
      </c>
      <c r="AA137">
        <v>12</v>
      </c>
      <c r="AB137">
        <v>2</v>
      </c>
      <c r="AC137">
        <v>1</v>
      </c>
      <c r="AD137">
        <v>80</v>
      </c>
      <c r="AE137">
        <v>2</v>
      </c>
      <c r="AF137">
        <v>8</v>
      </c>
      <c r="AG137">
        <v>5</v>
      </c>
      <c r="AH137">
        <v>3</v>
      </c>
      <c r="AI137">
        <v>0</v>
      </c>
      <c r="AJ137">
        <v>0</v>
      </c>
      <c r="AK137" s="16">
        <v>46158</v>
      </c>
      <c r="AL137" s="7">
        <v>50</v>
      </c>
      <c r="AM137" s="7" t="str">
        <f t="shared" si="4"/>
        <v>2026</v>
      </c>
      <c r="AN137" s="7" t="str">
        <f t="shared" si="5"/>
        <v>May</v>
      </c>
      <c r="AO137" s="7">
        <v>13</v>
      </c>
      <c r="AP137" s="10">
        <v>5200</v>
      </c>
      <c r="AQ137" s="7">
        <v>12</v>
      </c>
      <c r="AR137" s="7">
        <v>2</v>
      </c>
      <c r="AS137" t="s">
        <v>40</v>
      </c>
    </row>
    <row r="138" spans="1:45" x14ac:dyDescent="0.35">
      <c r="A138" t="s">
        <v>203</v>
      </c>
      <c r="B138">
        <v>26</v>
      </c>
      <c r="C138" t="s">
        <v>190</v>
      </c>
      <c r="D138" t="s">
        <v>40</v>
      </c>
      <c r="E138" t="s">
        <v>41</v>
      </c>
      <c r="F138">
        <v>471</v>
      </c>
      <c r="G138" t="s">
        <v>42</v>
      </c>
      <c r="H138">
        <v>24</v>
      </c>
      <c r="I138">
        <v>3</v>
      </c>
      <c r="J138" t="s">
        <v>68</v>
      </c>
      <c r="K138">
        <v>1</v>
      </c>
      <c r="L138">
        <v>622</v>
      </c>
      <c r="M138">
        <v>3</v>
      </c>
      <c r="N138" t="s">
        <v>44</v>
      </c>
      <c r="O138">
        <v>66</v>
      </c>
      <c r="P138">
        <v>1</v>
      </c>
      <c r="Q138">
        <v>1</v>
      </c>
      <c r="R138" t="s">
        <v>45</v>
      </c>
      <c r="S138">
        <v>4</v>
      </c>
      <c r="T138" t="s">
        <v>46</v>
      </c>
      <c r="U138">
        <v>2340</v>
      </c>
      <c r="V138" t="s">
        <v>47</v>
      </c>
      <c r="W138">
        <v>23213</v>
      </c>
      <c r="X138">
        <v>1</v>
      </c>
      <c r="Y138" t="s">
        <v>48</v>
      </c>
      <c r="Z138" t="s">
        <v>40</v>
      </c>
      <c r="AA138">
        <v>18</v>
      </c>
      <c r="AB138">
        <v>2</v>
      </c>
      <c r="AC138">
        <v>2</v>
      </c>
      <c r="AD138">
        <v>80</v>
      </c>
      <c r="AE138">
        <v>0</v>
      </c>
      <c r="AF138">
        <v>1</v>
      </c>
      <c r="AG138">
        <v>3</v>
      </c>
      <c r="AH138">
        <v>1</v>
      </c>
      <c r="AI138">
        <v>0</v>
      </c>
      <c r="AJ138">
        <v>0</v>
      </c>
      <c r="AK138" s="16">
        <v>46159</v>
      </c>
      <c r="AL138" s="7">
        <v>26</v>
      </c>
      <c r="AM138" s="7" t="str">
        <f t="shared" si="4"/>
        <v>2026</v>
      </c>
      <c r="AN138" s="7" t="str">
        <f t="shared" si="5"/>
        <v>May</v>
      </c>
      <c r="AO138" s="7">
        <v>0</v>
      </c>
      <c r="AP138" s="10">
        <v>6534</v>
      </c>
      <c r="AQ138" s="7">
        <v>0</v>
      </c>
      <c r="AR138" s="7">
        <v>0</v>
      </c>
      <c r="AS138" t="s">
        <v>40</v>
      </c>
    </row>
    <row r="139" spans="1:45" x14ac:dyDescent="0.35">
      <c r="A139" t="s">
        <v>204</v>
      </c>
      <c r="B139">
        <v>26</v>
      </c>
      <c r="C139" t="s">
        <v>190</v>
      </c>
      <c r="D139" t="s">
        <v>49</v>
      </c>
      <c r="E139" t="s">
        <v>41</v>
      </c>
      <c r="F139">
        <v>703</v>
      </c>
      <c r="G139" t="s">
        <v>51</v>
      </c>
      <c r="H139">
        <v>28</v>
      </c>
      <c r="I139">
        <v>2</v>
      </c>
      <c r="J139" t="s">
        <v>57</v>
      </c>
      <c r="K139">
        <v>1</v>
      </c>
      <c r="L139">
        <v>641</v>
      </c>
      <c r="M139">
        <v>1</v>
      </c>
      <c r="N139" t="s">
        <v>44</v>
      </c>
      <c r="O139">
        <v>66</v>
      </c>
      <c r="P139">
        <v>3</v>
      </c>
      <c r="Q139">
        <v>2</v>
      </c>
      <c r="R139" t="s">
        <v>137</v>
      </c>
      <c r="S139">
        <v>2</v>
      </c>
      <c r="T139" t="s">
        <v>105</v>
      </c>
      <c r="U139">
        <v>6272</v>
      </c>
      <c r="V139" t="s">
        <v>163</v>
      </c>
      <c r="W139">
        <v>7428</v>
      </c>
      <c r="X139">
        <v>1</v>
      </c>
      <c r="Y139" t="s">
        <v>48</v>
      </c>
      <c r="Z139" t="s">
        <v>49</v>
      </c>
      <c r="AA139">
        <v>20</v>
      </c>
      <c r="AB139">
        <v>2</v>
      </c>
      <c r="AC139">
        <v>4</v>
      </c>
      <c r="AD139">
        <v>80</v>
      </c>
      <c r="AE139">
        <v>2</v>
      </c>
      <c r="AF139">
        <v>6</v>
      </c>
      <c r="AG139">
        <v>5</v>
      </c>
      <c r="AH139">
        <v>4</v>
      </c>
      <c r="AI139">
        <v>1</v>
      </c>
      <c r="AJ139">
        <v>4</v>
      </c>
      <c r="AK139" s="16">
        <v>46160</v>
      </c>
      <c r="AL139" s="7">
        <v>49</v>
      </c>
      <c r="AM139" s="7" t="str">
        <f t="shared" si="4"/>
        <v>2026</v>
      </c>
      <c r="AN139" s="7" t="str">
        <f t="shared" si="5"/>
        <v>May</v>
      </c>
      <c r="AO139" s="7">
        <v>10</v>
      </c>
      <c r="AP139" s="10">
        <v>7711</v>
      </c>
      <c r="AQ139" s="7">
        <v>5</v>
      </c>
      <c r="AR139" s="7">
        <v>1</v>
      </c>
      <c r="AS139" t="s">
        <v>40</v>
      </c>
    </row>
    <row r="140" spans="1:45" x14ac:dyDescent="0.35">
      <c r="A140" t="s">
        <v>205</v>
      </c>
      <c r="B140">
        <v>26</v>
      </c>
      <c r="C140" t="s">
        <v>190</v>
      </c>
      <c r="D140" t="s">
        <v>40</v>
      </c>
      <c r="E140" t="s">
        <v>41</v>
      </c>
      <c r="F140">
        <v>991</v>
      </c>
      <c r="G140" t="s">
        <v>42</v>
      </c>
      <c r="H140">
        <v>6</v>
      </c>
      <c r="I140">
        <v>3</v>
      </c>
      <c r="J140" t="s">
        <v>43</v>
      </c>
      <c r="K140">
        <v>1</v>
      </c>
      <c r="L140">
        <v>686</v>
      </c>
      <c r="M140">
        <v>3</v>
      </c>
      <c r="N140" t="s">
        <v>53</v>
      </c>
      <c r="O140">
        <v>71</v>
      </c>
      <c r="P140">
        <v>3</v>
      </c>
      <c r="Q140">
        <v>1</v>
      </c>
      <c r="R140" t="s">
        <v>45</v>
      </c>
      <c r="S140">
        <v>4</v>
      </c>
      <c r="T140" t="s">
        <v>105</v>
      </c>
      <c r="U140">
        <v>2659</v>
      </c>
      <c r="V140" t="s">
        <v>47</v>
      </c>
      <c r="W140">
        <v>17759</v>
      </c>
      <c r="X140">
        <v>1</v>
      </c>
      <c r="Y140" t="s">
        <v>48</v>
      </c>
      <c r="Z140" t="s">
        <v>40</v>
      </c>
      <c r="AA140">
        <v>13</v>
      </c>
      <c r="AB140">
        <v>2</v>
      </c>
      <c r="AC140">
        <v>3</v>
      </c>
      <c r="AD140">
        <v>80</v>
      </c>
      <c r="AE140">
        <v>1</v>
      </c>
      <c r="AF140">
        <v>3</v>
      </c>
      <c r="AG140">
        <v>2</v>
      </c>
      <c r="AH140">
        <v>3</v>
      </c>
      <c r="AI140">
        <v>0</v>
      </c>
      <c r="AJ140">
        <v>2</v>
      </c>
      <c r="AK140" s="16">
        <v>46161</v>
      </c>
      <c r="AL140" s="7">
        <v>33</v>
      </c>
      <c r="AM140" s="7" t="str">
        <f t="shared" si="4"/>
        <v>2026</v>
      </c>
      <c r="AN140" s="7" t="str">
        <f t="shared" si="5"/>
        <v>May</v>
      </c>
      <c r="AO140" s="7">
        <v>13</v>
      </c>
      <c r="AP140" s="10">
        <v>7340</v>
      </c>
      <c r="AQ140" s="7">
        <v>11</v>
      </c>
      <c r="AR140" s="7">
        <v>5</v>
      </c>
      <c r="AS140" t="s">
        <v>40</v>
      </c>
    </row>
    <row r="141" spans="1:45" x14ac:dyDescent="0.35">
      <c r="A141" t="s">
        <v>206</v>
      </c>
      <c r="B141">
        <v>26</v>
      </c>
      <c r="C141" t="s">
        <v>190</v>
      </c>
      <c r="D141" t="s">
        <v>49</v>
      </c>
      <c r="E141" t="s">
        <v>56</v>
      </c>
      <c r="F141">
        <v>575</v>
      </c>
      <c r="G141" t="s">
        <v>42</v>
      </c>
      <c r="H141">
        <v>1</v>
      </c>
      <c r="I141">
        <v>2</v>
      </c>
      <c r="J141" t="s">
        <v>43</v>
      </c>
      <c r="K141">
        <v>1</v>
      </c>
      <c r="L141">
        <v>792</v>
      </c>
      <c r="M141">
        <v>1</v>
      </c>
      <c r="N141" t="s">
        <v>53</v>
      </c>
      <c r="O141">
        <v>71</v>
      </c>
      <c r="P141">
        <v>1</v>
      </c>
      <c r="Q141">
        <v>1</v>
      </c>
      <c r="R141" t="s">
        <v>45</v>
      </c>
      <c r="S141">
        <v>4</v>
      </c>
      <c r="T141" t="s">
        <v>102</v>
      </c>
      <c r="U141">
        <v>4364</v>
      </c>
      <c r="V141" t="s">
        <v>47</v>
      </c>
      <c r="W141">
        <v>5288</v>
      </c>
      <c r="X141">
        <v>3</v>
      </c>
      <c r="Y141" t="s">
        <v>48</v>
      </c>
      <c r="Z141" t="s">
        <v>49</v>
      </c>
      <c r="AA141">
        <v>14</v>
      </c>
      <c r="AB141">
        <v>2</v>
      </c>
      <c r="AC141">
        <v>1</v>
      </c>
      <c r="AD141">
        <v>80</v>
      </c>
      <c r="AE141">
        <v>1</v>
      </c>
      <c r="AF141">
        <v>5</v>
      </c>
      <c r="AG141">
        <v>2</v>
      </c>
      <c r="AH141">
        <v>3</v>
      </c>
      <c r="AI141">
        <v>2</v>
      </c>
      <c r="AJ141">
        <v>0</v>
      </c>
      <c r="AK141" s="16">
        <v>46162</v>
      </c>
      <c r="AL141" s="7">
        <v>47</v>
      </c>
      <c r="AM141" s="7" t="str">
        <f t="shared" si="4"/>
        <v>2026</v>
      </c>
      <c r="AN141" s="7" t="str">
        <f t="shared" si="5"/>
        <v>May</v>
      </c>
      <c r="AO141" s="7">
        <v>0</v>
      </c>
      <c r="AP141" s="10">
        <v>12073</v>
      </c>
      <c r="AQ141" s="7">
        <v>0</v>
      </c>
      <c r="AR141" s="7">
        <v>0</v>
      </c>
      <c r="AS141" t="s">
        <v>40</v>
      </c>
    </row>
    <row r="142" spans="1:45" x14ac:dyDescent="0.35">
      <c r="A142" t="s">
        <v>207</v>
      </c>
      <c r="B142">
        <v>26</v>
      </c>
      <c r="C142" t="s">
        <v>190</v>
      </c>
      <c r="D142" t="s">
        <v>40</v>
      </c>
      <c r="E142" t="s">
        <v>41</v>
      </c>
      <c r="F142">
        <v>1146</v>
      </c>
      <c r="G142" t="s">
        <v>51</v>
      </c>
      <c r="H142">
        <v>8</v>
      </c>
      <c r="I142">
        <v>3</v>
      </c>
      <c r="J142" t="s">
        <v>68</v>
      </c>
      <c r="K142">
        <v>1</v>
      </c>
      <c r="L142">
        <v>796</v>
      </c>
      <c r="M142">
        <v>4</v>
      </c>
      <c r="N142" t="s">
        <v>44</v>
      </c>
      <c r="O142">
        <v>38</v>
      </c>
      <c r="P142">
        <v>2</v>
      </c>
      <c r="Q142">
        <v>2</v>
      </c>
      <c r="R142" t="s">
        <v>137</v>
      </c>
      <c r="S142">
        <v>1</v>
      </c>
      <c r="T142" t="s">
        <v>46</v>
      </c>
      <c r="U142">
        <v>5326</v>
      </c>
      <c r="V142" t="s">
        <v>163</v>
      </c>
      <c r="W142">
        <v>3064</v>
      </c>
      <c r="X142">
        <v>6</v>
      </c>
      <c r="Y142" t="s">
        <v>48</v>
      </c>
      <c r="Z142" t="s">
        <v>49</v>
      </c>
      <c r="AA142">
        <v>17</v>
      </c>
      <c r="AB142">
        <v>2</v>
      </c>
      <c r="AC142">
        <v>3</v>
      </c>
      <c r="AD142">
        <v>80</v>
      </c>
      <c r="AE142">
        <v>0</v>
      </c>
      <c r="AF142">
        <v>6</v>
      </c>
      <c r="AG142">
        <v>2</v>
      </c>
      <c r="AH142">
        <v>2</v>
      </c>
      <c r="AI142">
        <v>1</v>
      </c>
      <c r="AJ142">
        <v>2</v>
      </c>
      <c r="AK142" s="16">
        <v>46163</v>
      </c>
      <c r="AL142" s="7">
        <v>60</v>
      </c>
      <c r="AM142" s="7" t="str">
        <f t="shared" si="4"/>
        <v>2026</v>
      </c>
      <c r="AN142" s="7" t="str">
        <f t="shared" si="5"/>
        <v>May</v>
      </c>
      <c r="AO142" s="7">
        <v>24</v>
      </c>
      <c r="AP142" s="10">
        <v>11062</v>
      </c>
      <c r="AQ142" s="7">
        <v>23</v>
      </c>
      <c r="AR142" s="7">
        <v>9</v>
      </c>
      <c r="AS142" t="s">
        <v>40</v>
      </c>
    </row>
    <row r="143" spans="1:45" x14ac:dyDescent="0.35">
      <c r="A143" t="s">
        <v>208</v>
      </c>
      <c r="B143">
        <v>26</v>
      </c>
      <c r="C143" t="s">
        <v>190</v>
      </c>
      <c r="D143" t="s">
        <v>40</v>
      </c>
      <c r="E143" t="s">
        <v>56</v>
      </c>
      <c r="F143">
        <v>887</v>
      </c>
      <c r="G143" t="s">
        <v>42</v>
      </c>
      <c r="H143">
        <v>5</v>
      </c>
      <c r="I143">
        <v>2</v>
      </c>
      <c r="J143" t="s">
        <v>52</v>
      </c>
      <c r="K143">
        <v>1</v>
      </c>
      <c r="L143">
        <v>848</v>
      </c>
      <c r="M143">
        <v>3</v>
      </c>
      <c r="N143" t="s">
        <v>53</v>
      </c>
      <c r="O143">
        <v>88</v>
      </c>
      <c r="P143">
        <v>2</v>
      </c>
      <c r="Q143">
        <v>1</v>
      </c>
      <c r="R143" t="s">
        <v>60</v>
      </c>
      <c r="S143">
        <v>3</v>
      </c>
      <c r="T143" t="s">
        <v>105</v>
      </c>
      <c r="U143">
        <v>2366</v>
      </c>
      <c r="V143" t="s">
        <v>47</v>
      </c>
      <c r="W143">
        <v>20898</v>
      </c>
      <c r="X143">
        <v>1</v>
      </c>
      <c r="Y143" t="s">
        <v>48</v>
      </c>
      <c r="Z143" t="s">
        <v>40</v>
      </c>
      <c r="AA143">
        <v>14</v>
      </c>
      <c r="AB143">
        <v>2</v>
      </c>
      <c r="AC143">
        <v>1</v>
      </c>
      <c r="AD143">
        <v>80</v>
      </c>
      <c r="AE143">
        <v>1</v>
      </c>
      <c r="AF143">
        <v>8</v>
      </c>
      <c r="AG143">
        <v>2</v>
      </c>
      <c r="AH143">
        <v>3</v>
      </c>
      <c r="AI143">
        <v>1</v>
      </c>
      <c r="AJ143">
        <v>7</v>
      </c>
      <c r="AK143" s="16">
        <v>46164</v>
      </c>
      <c r="AL143" s="7">
        <v>26</v>
      </c>
      <c r="AM143" s="7" t="str">
        <f t="shared" si="4"/>
        <v>2026</v>
      </c>
      <c r="AN143" s="7" t="str">
        <f t="shared" si="5"/>
        <v>May</v>
      </c>
      <c r="AO143" s="7">
        <v>6</v>
      </c>
      <c r="AP143" s="10">
        <v>10974</v>
      </c>
      <c r="AQ143" s="7">
        <v>0</v>
      </c>
      <c r="AR143" s="7">
        <v>0</v>
      </c>
      <c r="AS143" t="s">
        <v>40</v>
      </c>
    </row>
    <row r="144" spans="1:45" x14ac:dyDescent="0.35">
      <c r="A144" t="s">
        <v>209</v>
      </c>
      <c r="B144">
        <v>26</v>
      </c>
      <c r="C144" t="s">
        <v>190</v>
      </c>
      <c r="D144" t="s">
        <v>49</v>
      </c>
      <c r="E144" t="s">
        <v>56</v>
      </c>
      <c r="F144">
        <v>1283</v>
      </c>
      <c r="G144" t="s">
        <v>51</v>
      </c>
      <c r="H144">
        <v>1</v>
      </c>
      <c r="I144">
        <v>3</v>
      </c>
      <c r="J144" t="s">
        <v>52</v>
      </c>
      <c r="K144">
        <v>1</v>
      </c>
      <c r="L144">
        <v>956</v>
      </c>
      <c r="M144">
        <v>3</v>
      </c>
      <c r="N144" t="s">
        <v>44</v>
      </c>
      <c r="O144">
        <v>52</v>
      </c>
      <c r="P144">
        <v>2</v>
      </c>
      <c r="Q144">
        <v>2</v>
      </c>
      <c r="R144" t="s">
        <v>137</v>
      </c>
      <c r="S144">
        <v>1</v>
      </c>
      <c r="T144" t="s">
        <v>46</v>
      </c>
      <c r="U144">
        <v>4294</v>
      </c>
      <c r="V144" t="s">
        <v>47</v>
      </c>
      <c r="W144">
        <v>11148</v>
      </c>
      <c r="X144">
        <v>1</v>
      </c>
      <c r="Y144" t="s">
        <v>48</v>
      </c>
      <c r="Z144" t="s">
        <v>49</v>
      </c>
      <c r="AA144">
        <v>12</v>
      </c>
      <c r="AB144">
        <v>2</v>
      </c>
      <c r="AC144">
        <v>2</v>
      </c>
      <c r="AD144">
        <v>80</v>
      </c>
      <c r="AE144">
        <v>0</v>
      </c>
      <c r="AF144">
        <v>7</v>
      </c>
      <c r="AG144">
        <v>2</v>
      </c>
      <c r="AH144">
        <v>3</v>
      </c>
      <c r="AI144">
        <v>0</v>
      </c>
      <c r="AJ144">
        <v>7</v>
      </c>
      <c r="AK144" s="16">
        <v>46165</v>
      </c>
      <c r="AL144" s="7">
        <v>47</v>
      </c>
      <c r="AM144" s="7" t="str">
        <f t="shared" si="4"/>
        <v>2026</v>
      </c>
      <c r="AN144" s="7" t="str">
        <f t="shared" si="5"/>
        <v>May</v>
      </c>
      <c r="AO144" s="7">
        <v>10</v>
      </c>
      <c r="AP144" s="10">
        <v>12413</v>
      </c>
      <c r="AQ144" s="7">
        <v>6</v>
      </c>
      <c r="AR144" s="7">
        <v>0</v>
      </c>
      <c r="AS144" t="s">
        <v>40</v>
      </c>
    </row>
    <row r="145" spans="1:45" x14ac:dyDescent="0.35">
      <c r="A145" t="s">
        <v>210</v>
      </c>
      <c r="B145">
        <v>26</v>
      </c>
      <c r="C145" t="s">
        <v>190</v>
      </c>
      <c r="D145" t="s">
        <v>49</v>
      </c>
      <c r="E145" t="s">
        <v>41</v>
      </c>
      <c r="F145">
        <v>1066</v>
      </c>
      <c r="G145" t="s">
        <v>42</v>
      </c>
      <c r="H145">
        <v>2</v>
      </c>
      <c r="I145">
        <v>2</v>
      </c>
      <c r="J145" t="s">
        <v>52</v>
      </c>
      <c r="K145">
        <v>1</v>
      </c>
      <c r="L145">
        <v>1018</v>
      </c>
      <c r="M145">
        <v>4</v>
      </c>
      <c r="N145" t="s">
        <v>44</v>
      </c>
      <c r="O145">
        <v>32</v>
      </c>
      <c r="P145">
        <v>4</v>
      </c>
      <c r="Q145">
        <v>2</v>
      </c>
      <c r="R145" t="s">
        <v>112</v>
      </c>
      <c r="S145">
        <v>4</v>
      </c>
      <c r="T145" t="s">
        <v>105</v>
      </c>
      <c r="U145">
        <v>5472</v>
      </c>
      <c r="V145" t="s">
        <v>163</v>
      </c>
      <c r="W145">
        <v>3334</v>
      </c>
      <c r="X145">
        <v>1</v>
      </c>
      <c r="Y145" t="s">
        <v>48</v>
      </c>
      <c r="Z145" t="s">
        <v>49</v>
      </c>
      <c r="AA145">
        <v>12</v>
      </c>
      <c r="AB145">
        <v>2</v>
      </c>
      <c r="AC145">
        <v>2</v>
      </c>
      <c r="AD145">
        <v>80</v>
      </c>
      <c r="AE145">
        <v>0</v>
      </c>
      <c r="AF145">
        <v>8</v>
      </c>
      <c r="AG145">
        <v>2</v>
      </c>
      <c r="AH145">
        <v>3</v>
      </c>
      <c r="AI145">
        <v>1</v>
      </c>
      <c r="AJ145">
        <v>3</v>
      </c>
      <c r="AK145" s="16">
        <v>46166</v>
      </c>
      <c r="AL145" s="7">
        <v>33</v>
      </c>
      <c r="AM145" s="7" t="str">
        <f t="shared" si="4"/>
        <v>2026</v>
      </c>
      <c r="AN145" s="7" t="str">
        <f t="shared" si="5"/>
        <v>May</v>
      </c>
      <c r="AO145" s="7">
        <v>11</v>
      </c>
      <c r="AP145" s="10">
        <v>7828</v>
      </c>
      <c r="AQ145" s="7">
        <v>6</v>
      </c>
      <c r="AR145" s="7">
        <v>4</v>
      </c>
      <c r="AS145" t="s">
        <v>40</v>
      </c>
    </row>
    <row r="146" spans="1:45" x14ac:dyDescent="0.35">
      <c r="A146" t="s">
        <v>211</v>
      </c>
      <c r="B146">
        <v>26</v>
      </c>
      <c r="C146" t="s">
        <v>190</v>
      </c>
      <c r="D146" t="s">
        <v>40</v>
      </c>
      <c r="E146" t="s">
        <v>59</v>
      </c>
      <c r="F146">
        <v>265</v>
      </c>
      <c r="G146" t="s">
        <v>51</v>
      </c>
      <c r="H146">
        <v>29</v>
      </c>
      <c r="I146">
        <v>2</v>
      </c>
      <c r="J146" t="s">
        <v>52</v>
      </c>
      <c r="K146">
        <v>1</v>
      </c>
      <c r="L146">
        <v>1037</v>
      </c>
      <c r="M146">
        <v>2</v>
      </c>
      <c r="N146" t="s">
        <v>44</v>
      </c>
      <c r="O146">
        <v>79</v>
      </c>
      <c r="P146">
        <v>1</v>
      </c>
      <c r="Q146">
        <v>2</v>
      </c>
      <c r="R146" t="s">
        <v>137</v>
      </c>
      <c r="S146">
        <v>1</v>
      </c>
      <c r="T146" t="s">
        <v>46</v>
      </c>
      <c r="U146">
        <v>4969</v>
      </c>
      <c r="V146" t="s">
        <v>47</v>
      </c>
      <c r="W146">
        <v>21813</v>
      </c>
      <c r="X146">
        <v>8</v>
      </c>
      <c r="Y146" t="s">
        <v>48</v>
      </c>
      <c r="Z146" t="s">
        <v>49</v>
      </c>
      <c r="AA146">
        <v>18</v>
      </c>
      <c r="AB146">
        <v>2</v>
      </c>
      <c r="AC146">
        <v>4</v>
      </c>
      <c r="AD146">
        <v>80</v>
      </c>
      <c r="AE146">
        <v>0</v>
      </c>
      <c r="AF146">
        <v>7</v>
      </c>
      <c r="AG146">
        <v>6</v>
      </c>
      <c r="AH146">
        <v>3</v>
      </c>
      <c r="AI146">
        <v>2</v>
      </c>
      <c r="AJ146">
        <v>2</v>
      </c>
      <c r="AK146" s="16">
        <v>46167</v>
      </c>
      <c r="AL146" s="7">
        <v>58</v>
      </c>
      <c r="AM146" s="7" t="str">
        <f t="shared" si="4"/>
        <v>2026</v>
      </c>
      <c r="AN146" s="7" t="str">
        <f t="shared" si="5"/>
        <v>May</v>
      </c>
      <c r="AO146" s="7">
        <v>5</v>
      </c>
      <c r="AP146" s="10">
        <v>4414</v>
      </c>
      <c r="AQ146" s="7">
        <v>4</v>
      </c>
      <c r="AR146" s="7">
        <v>4</v>
      </c>
      <c r="AS146" t="s">
        <v>40</v>
      </c>
    </row>
    <row r="147" spans="1:45" x14ac:dyDescent="0.35">
      <c r="A147" t="s">
        <v>212</v>
      </c>
      <c r="B147">
        <v>26</v>
      </c>
      <c r="C147" t="s">
        <v>190</v>
      </c>
      <c r="D147" t="s">
        <v>40</v>
      </c>
      <c r="E147" t="s">
        <v>56</v>
      </c>
      <c r="F147">
        <v>342</v>
      </c>
      <c r="G147" t="s">
        <v>42</v>
      </c>
      <c r="H147">
        <v>2</v>
      </c>
      <c r="I147">
        <v>3</v>
      </c>
      <c r="J147" t="s">
        <v>43</v>
      </c>
      <c r="K147">
        <v>1</v>
      </c>
      <c r="L147">
        <v>1053</v>
      </c>
      <c r="M147">
        <v>1</v>
      </c>
      <c r="N147" t="s">
        <v>44</v>
      </c>
      <c r="O147">
        <v>57</v>
      </c>
      <c r="P147">
        <v>3</v>
      </c>
      <c r="Q147">
        <v>1</v>
      </c>
      <c r="R147" t="s">
        <v>60</v>
      </c>
      <c r="S147">
        <v>1</v>
      </c>
      <c r="T147" t="s">
        <v>105</v>
      </c>
      <c r="U147">
        <v>2042</v>
      </c>
      <c r="V147" t="s">
        <v>47</v>
      </c>
      <c r="W147">
        <v>15346</v>
      </c>
      <c r="X147">
        <v>6</v>
      </c>
      <c r="Y147" t="s">
        <v>48</v>
      </c>
      <c r="Z147" t="s">
        <v>40</v>
      </c>
      <c r="AA147">
        <v>14</v>
      </c>
      <c r="AB147">
        <v>2</v>
      </c>
      <c r="AC147">
        <v>2</v>
      </c>
      <c r="AD147">
        <v>80</v>
      </c>
      <c r="AE147">
        <v>1</v>
      </c>
      <c r="AF147">
        <v>6</v>
      </c>
      <c r="AG147">
        <v>2</v>
      </c>
      <c r="AH147">
        <v>3</v>
      </c>
      <c r="AI147">
        <v>1</v>
      </c>
      <c r="AJ147">
        <v>2</v>
      </c>
      <c r="AK147" s="16">
        <v>46168</v>
      </c>
      <c r="AL147" s="7">
        <v>19</v>
      </c>
      <c r="AM147" s="7" t="str">
        <f t="shared" si="4"/>
        <v>2026</v>
      </c>
      <c r="AN147" s="7" t="str">
        <f t="shared" si="5"/>
        <v>May</v>
      </c>
      <c r="AO147" s="7">
        <v>1</v>
      </c>
      <c r="AP147" s="10">
        <v>13154</v>
      </c>
      <c r="AQ147" s="7">
        <v>1</v>
      </c>
      <c r="AR147" s="7">
        <v>0</v>
      </c>
      <c r="AS147" t="s">
        <v>40</v>
      </c>
    </row>
    <row r="148" spans="1:45" x14ac:dyDescent="0.35">
      <c r="A148" t="s">
        <v>213</v>
      </c>
      <c r="B148">
        <v>26</v>
      </c>
      <c r="C148" t="s">
        <v>190</v>
      </c>
      <c r="D148" t="s">
        <v>49</v>
      </c>
      <c r="E148" t="s">
        <v>56</v>
      </c>
      <c r="F148">
        <v>921</v>
      </c>
      <c r="G148" t="s">
        <v>42</v>
      </c>
      <c r="H148">
        <v>1</v>
      </c>
      <c r="I148">
        <v>1</v>
      </c>
      <c r="J148" t="s">
        <v>52</v>
      </c>
      <c r="K148">
        <v>1</v>
      </c>
      <c r="L148">
        <v>1068</v>
      </c>
      <c r="M148">
        <v>1</v>
      </c>
      <c r="N148" t="s">
        <v>53</v>
      </c>
      <c r="O148">
        <v>66</v>
      </c>
      <c r="P148">
        <v>2</v>
      </c>
      <c r="Q148">
        <v>1</v>
      </c>
      <c r="R148" t="s">
        <v>60</v>
      </c>
      <c r="S148">
        <v>3</v>
      </c>
      <c r="T148" t="s">
        <v>102</v>
      </c>
      <c r="U148">
        <v>2007</v>
      </c>
      <c r="V148" t="s">
        <v>47</v>
      </c>
      <c r="W148">
        <v>25265</v>
      </c>
      <c r="X148">
        <v>1</v>
      </c>
      <c r="Y148" t="s">
        <v>48</v>
      </c>
      <c r="Z148" t="s">
        <v>49</v>
      </c>
      <c r="AA148">
        <v>13</v>
      </c>
      <c r="AB148">
        <v>2</v>
      </c>
      <c r="AC148">
        <v>3</v>
      </c>
      <c r="AD148">
        <v>80</v>
      </c>
      <c r="AE148">
        <v>2</v>
      </c>
      <c r="AF148">
        <v>5</v>
      </c>
      <c r="AG148">
        <v>5</v>
      </c>
      <c r="AH148">
        <v>3</v>
      </c>
      <c r="AI148">
        <v>1</v>
      </c>
      <c r="AJ148">
        <v>3</v>
      </c>
      <c r="AK148" s="16">
        <v>46169</v>
      </c>
      <c r="AL148" s="7">
        <v>44</v>
      </c>
      <c r="AM148" s="7" t="str">
        <f t="shared" si="4"/>
        <v>2026</v>
      </c>
      <c r="AN148" s="7" t="str">
        <f t="shared" si="5"/>
        <v>May</v>
      </c>
      <c r="AO148" s="7">
        <v>6</v>
      </c>
      <c r="AP148" s="10">
        <v>21209</v>
      </c>
      <c r="AQ148" s="7">
        <v>5</v>
      </c>
      <c r="AR148" s="7">
        <v>4</v>
      </c>
      <c r="AS148" t="s">
        <v>40</v>
      </c>
    </row>
    <row r="149" spans="1:45" x14ac:dyDescent="0.35">
      <c r="A149" t="s">
        <v>214</v>
      </c>
      <c r="B149">
        <v>26</v>
      </c>
      <c r="C149" t="s">
        <v>190</v>
      </c>
      <c r="D149" t="s">
        <v>49</v>
      </c>
      <c r="E149" t="s">
        <v>41</v>
      </c>
      <c r="F149">
        <v>192</v>
      </c>
      <c r="G149" t="s">
        <v>42</v>
      </c>
      <c r="H149">
        <v>1</v>
      </c>
      <c r="I149">
        <v>2</v>
      </c>
      <c r="J149" t="s">
        <v>52</v>
      </c>
      <c r="K149">
        <v>1</v>
      </c>
      <c r="L149">
        <v>1083</v>
      </c>
      <c r="M149">
        <v>1</v>
      </c>
      <c r="N149" t="s">
        <v>44</v>
      </c>
      <c r="O149">
        <v>59</v>
      </c>
      <c r="P149">
        <v>2</v>
      </c>
      <c r="Q149">
        <v>1</v>
      </c>
      <c r="R149" t="s">
        <v>45</v>
      </c>
      <c r="S149">
        <v>1</v>
      </c>
      <c r="T149" t="s">
        <v>105</v>
      </c>
      <c r="U149">
        <v>3955</v>
      </c>
      <c r="V149" t="s">
        <v>47</v>
      </c>
      <c r="W149">
        <v>11141</v>
      </c>
      <c r="X149">
        <v>1</v>
      </c>
      <c r="Y149" t="s">
        <v>48</v>
      </c>
      <c r="Z149" t="s">
        <v>49</v>
      </c>
      <c r="AA149">
        <v>16</v>
      </c>
      <c r="AB149">
        <v>2</v>
      </c>
      <c r="AC149">
        <v>1</v>
      </c>
      <c r="AD149">
        <v>80</v>
      </c>
      <c r="AE149">
        <v>2</v>
      </c>
      <c r="AF149">
        <v>6</v>
      </c>
      <c r="AG149">
        <v>2</v>
      </c>
      <c r="AH149">
        <v>3</v>
      </c>
      <c r="AI149">
        <v>1</v>
      </c>
      <c r="AJ149">
        <v>3</v>
      </c>
      <c r="AK149" s="16">
        <v>46170</v>
      </c>
      <c r="AL149" s="7">
        <v>38</v>
      </c>
      <c r="AM149" s="7" t="str">
        <f t="shared" si="4"/>
        <v>2026</v>
      </c>
      <c r="AN149" s="7" t="str">
        <f t="shared" si="5"/>
        <v>May</v>
      </c>
      <c r="AO149" s="7">
        <v>19</v>
      </c>
      <c r="AP149" s="10">
        <v>19782</v>
      </c>
      <c r="AQ149" s="7">
        <v>7</v>
      </c>
      <c r="AR149" s="7">
        <v>0</v>
      </c>
      <c r="AS149" t="s">
        <v>40</v>
      </c>
    </row>
    <row r="150" spans="1:45" x14ac:dyDescent="0.35">
      <c r="A150" t="s">
        <v>215</v>
      </c>
      <c r="B150">
        <v>26</v>
      </c>
      <c r="C150" t="s">
        <v>190</v>
      </c>
      <c r="D150" t="s">
        <v>40</v>
      </c>
      <c r="E150" t="s">
        <v>41</v>
      </c>
      <c r="F150">
        <v>1330</v>
      </c>
      <c r="G150" t="s">
        <v>42</v>
      </c>
      <c r="H150">
        <v>21</v>
      </c>
      <c r="I150">
        <v>3</v>
      </c>
      <c r="J150" t="s">
        <v>52</v>
      </c>
      <c r="K150">
        <v>1</v>
      </c>
      <c r="L150">
        <v>1107</v>
      </c>
      <c r="M150">
        <v>1</v>
      </c>
      <c r="N150" t="s">
        <v>44</v>
      </c>
      <c r="O150">
        <v>37</v>
      </c>
      <c r="P150">
        <v>3</v>
      </c>
      <c r="Q150">
        <v>1</v>
      </c>
      <c r="R150" t="s">
        <v>45</v>
      </c>
      <c r="S150">
        <v>3</v>
      </c>
      <c r="T150" t="s">
        <v>102</v>
      </c>
      <c r="U150">
        <v>2377</v>
      </c>
      <c r="V150" t="s">
        <v>47</v>
      </c>
      <c r="W150">
        <v>19373</v>
      </c>
      <c r="X150">
        <v>1</v>
      </c>
      <c r="Y150" t="s">
        <v>48</v>
      </c>
      <c r="Z150" t="s">
        <v>49</v>
      </c>
      <c r="AA150">
        <v>20</v>
      </c>
      <c r="AB150">
        <v>2</v>
      </c>
      <c r="AC150">
        <v>3</v>
      </c>
      <c r="AD150">
        <v>80</v>
      </c>
      <c r="AE150">
        <v>1</v>
      </c>
      <c r="AF150">
        <v>1</v>
      </c>
      <c r="AG150">
        <v>0</v>
      </c>
      <c r="AH150">
        <v>2</v>
      </c>
      <c r="AI150">
        <v>0</v>
      </c>
      <c r="AJ150">
        <v>0</v>
      </c>
      <c r="AK150" s="16">
        <v>46171</v>
      </c>
      <c r="AL150" s="7">
        <v>29</v>
      </c>
      <c r="AM150" s="7" t="str">
        <f t="shared" si="4"/>
        <v>2026</v>
      </c>
      <c r="AN150" s="7" t="str">
        <f t="shared" si="5"/>
        <v>May</v>
      </c>
      <c r="AO150" s="7">
        <v>2</v>
      </c>
      <c r="AP150" s="10">
        <v>15966</v>
      </c>
      <c r="AQ150" s="7">
        <v>0</v>
      </c>
      <c r="AR150" s="7">
        <v>0</v>
      </c>
      <c r="AS150" t="s">
        <v>40</v>
      </c>
    </row>
    <row r="151" spans="1:45" x14ac:dyDescent="0.35">
      <c r="A151" t="s">
        <v>216</v>
      </c>
      <c r="B151">
        <v>26</v>
      </c>
      <c r="C151" t="s">
        <v>190</v>
      </c>
      <c r="D151" t="s">
        <v>49</v>
      </c>
      <c r="E151" t="s">
        <v>41</v>
      </c>
      <c r="F151">
        <v>1384</v>
      </c>
      <c r="G151" t="s">
        <v>42</v>
      </c>
      <c r="H151">
        <v>3</v>
      </c>
      <c r="I151">
        <v>4</v>
      </c>
      <c r="J151" t="s">
        <v>52</v>
      </c>
      <c r="K151">
        <v>1</v>
      </c>
      <c r="L151">
        <v>1177</v>
      </c>
      <c r="M151">
        <v>1</v>
      </c>
      <c r="N151" t="s">
        <v>44</v>
      </c>
      <c r="O151">
        <v>82</v>
      </c>
      <c r="P151">
        <v>4</v>
      </c>
      <c r="Q151">
        <v>1</v>
      </c>
      <c r="R151" t="s">
        <v>45</v>
      </c>
      <c r="S151">
        <v>4</v>
      </c>
      <c r="T151" t="s">
        <v>105</v>
      </c>
      <c r="U151">
        <v>4420</v>
      </c>
      <c r="V151" t="s">
        <v>47</v>
      </c>
      <c r="W151">
        <v>13421</v>
      </c>
      <c r="X151">
        <v>1</v>
      </c>
      <c r="Y151" t="s">
        <v>48</v>
      </c>
      <c r="Z151" t="s">
        <v>49</v>
      </c>
      <c r="AA151">
        <v>22</v>
      </c>
      <c r="AB151">
        <v>2</v>
      </c>
      <c r="AC151">
        <v>2</v>
      </c>
      <c r="AD151">
        <v>80</v>
      </c>
      <c r="AE151">
        <v>1</v>
      </c>
      <c r="AF151">
        <v>8</v>
      </c>
      <c r="AG151">
        <v>2</v>
      </c>
      <c r="AH151">
        <v>3</v>
      </c>
      <c r="AI151">
        <v>0</v>
      </c>
      <c r="AJ151">
        <v>7</v>
      </c>
      <c r="AK151" s="16">
        <v>46172</v>
      </c>
      <c r="AL151" s="7">
        <v>48</v>
      </c>
      <c r="AM151" s="7" t="str">
        <f t="shared" si="4"/>
        <v>2026</v>
      </c>
      <c r="AN151" s="7" t="str">
        <f t="shared" si="5"/>
        <v>May</v>
      </c>
      <c r="AO151" s="7">
        <v>0</v>
      </c>
      <c r="AP151" s="10">
        <v>13483</v>
      </c>
      <c r="AQ151" s="7">
        <v>0</v>
      </c>
      <c r="AR151" s="7">
        <v>0</v>
      </c>
      <c r="AS151" t="s">
        <v>40</v>
      </c>
    </row>
    <row r="152" spans="1:45" x14ac:dyDescent="0.35">
      <c r="A152" t="s">
        <v>217</v>
      </c>
      <c r="B152">
        <v>26</v>
      </c>
      <c r="C152" t="s">
        <v>190</v>
      </c>
      <c r="D152" t="s">
        <v>40</v>
      </c>
      <c r="E152" t="s">
        <v>41</v>
      </c>
      <c r="F152">
        <v>583</v>
      </c>
      <c r="G152" t="s">
        <v>42</v>
      </c>
      <c r="H152">
        <v>4</v>
      </c>
      <c r="I152">
        <v>2</v>
      </c>
      <c r="J152" t="s">
        <v>43</v>
      </c>
      <c r="K152">
        <v>1</v>
      </c>
      <c r="L152">
        <v>1275</v>
      </c>
      <c r="M152">
        <v>3</v>
      </c>
      <c r="N152" t="s">
        <v>44</v>
      </c>
      <c r="O152">
        <v>53</v>
      </c>
      <c r="P152">
        <v>3</v>
      </c>
      <c r="Q152">
        <v>1</v>
      </c>
      <c r="R152" t="s">
        <v>60</v>
      </c>
      <c r="S152">
        <v>4</v>
      </c>
      <c r="T152" t="s">
        <v>46</v>
      </c>
      <c r="U152">
        <v>2875</v>
      </c>
      <c r="V152" t="s">
        <v>47</v>
      </c>
      <c r="W152">
        <v>9973</v>
      </c>
      <c r="X152">
        <v>1</v>
      </c>
      <c r="Y152" t="s">
        <v>48</v>
      </c>
      <c r="Z152" t="s">
        <v>40</v>
      </c>
      <c r="AA152">
        <v>20</v>
      </c>
      <c r="AB152">
        <v>2</v>
      </c>
      <c r="AC152">
        <v>2</v>
      </c>
      <c r="AD152">
        <v>80</v>
      </c>
      <c r="AE152">
        <v>0</v>
      </c>
      <c r="AF152">
        <v>8</v>
      </c>
      <c r="AG152">
        <v>2</v>
      </c>
      <c r="AH152">
        <v>2</v>
      </c>
      <c r="AI152">
        <v>2</v>
      </c>
      <c r="AJ152">
        <v>2</v>
      </c>
      <c r="AK152" s="16">
        <v>46173</v>
      </c>
      <c r="AL152" s="7">
        <v>28</v>
      </c>
      <c r="AM152" s="7" t="str">
        <f t="shared" si="4"/>
        <v>2026</v>
      </c>
      <c r="AN152" s="7" t="str">
        <f t="shared" si="5"/>
        <v>May</v>
      </c>
      <c r="AO152" s="7">
        <v>6</v>
      </c>
      <c r="AP152" s="10">
        <v>22070</v>
      </c>
      <c r="AQ152" s="7">
        <v>6</v>
      </c>
      <c r="AR152" s="7">
        <v>5</v>
      </c>
      <c r="AS152" t="s">
        <v>40</v>
      </c>
    </row>
    <row r="153" spans="1:45" x14ac:dyDescent="0.35">
      <c r="A153" t="s">
        <v>218</v>
      </c>
      <c r="B153">
        <v>26</v>
      </c>
      <c r="C153" t="s">
        <v>190</v>
      </c>
      <c r="D153" t="s">
        <v>49</v>
      </c>
      <c r="E153" t="s">
        <v>41</v>
      </c>
      <c r="F153">
        <v>683</v>
      </c>
      <c r="G153" t="s">
        <v>42</v>
      </c>
      <c r="H153">
        <v>2</v>
      </c>
      <c r="I153">
        <v>1</v>
      </c>
      <c r="J153" t="s">
        <v>52</v>
      </c>
      <c r="K153">
        <v>1</v>
      </c>
      <c r="L153">
        <v>1407</v>
      </c>
      <c r="M153">
        <v>1</v>
      </c>
      <c r="N153" t="s">
        <v>44</v>
      </c>
      <c r="O153">
        <v>36</v>
      </c>
      <c r="P153">
        <v>2</v>
      </c>
      <c r="Q153">
        <v>1</v>
      </c>
      <c r="R153" t="s">
        <v>60</v>
      </c>
      <c r="S153">
        <v>4</v>
      </c>
      <c r="T153" t="s">
        <v>46</v>
      </c>
      <c r="U153">
        <v>3904</v>
      </c>
      <c r="V153" t="s">
        <v>47</v>
      </c>
      <c r="W153">
        <v>4050</v>
      </c>
      <c r="X153">
        <v>0</v>
      </c>
      <c r="Y153" t="s">
        <v>48</v>
      </c>
      <c r="Z153" t="s">
        <v>49</v>
      </c>
      <c r="AA153">
        <v>12</v>
      </c>
      <c r="AB153">
        <v>2</v>
      </c>
      <c r="AC153">
        <v>4</v>
      </c>
      <c r="AD153">
        <v>80</v>
      </c>
      <c r="AE153">
        <v>0</v>
      </c>
      <c r="AF153">
        <v>5</v>
      </c>
      <c r="AG153">
        <v>2</v>
      </c>
      <c r="AH153">
        <v>3</v>
      </c>
      <c r="AI153">
        <v>1</v>
      </c>
      <c r="AJ153">
        <v>1</v>
      </c>
      <c r="AK153" s="16">
        <v>46174</v>
      </c>
      <c r="AL153" s="7">
        <v>38</v>
      </c>
      <c r="AM153" s="7" t="str">
        <f t="shared" si="4"/>
        <v>2026</v>
      </c>
      <c r="AN153" s="7" t="str">
        <f t="shared" si="5"/>
        <v>June</v>
      </c>
      <c r="AO153" s="7">
        <v>19</v>
      </c>
      <c r="AP153" s="10">
        <v>5435</v>
      </c>
      <c r="AQ153" s="7">
        <v>7</v>
      </c>
      <c r="AR153" s="7">
        <v>1</v>
      </c>
      <c r="AS153" t="s">
        <v>40</v>
      </c>
    </row>
    <row r="154" spans="1:45" x14ac:dyDescent="0.35">
      <c r="A154" t="s">
        <v>219</v>
      </c>
      <c r="B154">
        <v>26</v>
      </c>
      <c r="C154" t="s">
        <v>190</v>
      </c>
      <c r="D154" t="s">
        <v>49</v>
      </c>
      <c r="E154" t="s">
        <v>41</v>
      </c>
      <c r="F154">
        <v>652</v>
      </c>
      <c r="G154" t="s">
        <v>42</v>
      </c>
      <c r="H154">
        <v>7</v>
      </c>
      <c r="I154">
        <v>3</v>
      </c>
      <c r="J154" t="s">
        <v>73</v>
      </c>
      <c r="K154">
        <v>1</v>
      </c>
      <c r="L154">
        <v>1417</v>
      </c>
      <c r="M154">
        <v>3</v>
      </c>
      <c r="N154" t="s">
        <v>44</v>
      </c>
      <c r="O154">
        <v>100</v>
      </c>
      <c r="P154">
        <v>4</v>
      </c>
      <c r="Q154">
        <v>1</v>
      </c>
      <c r="R154" t="s">
        <v>45</v>
      </c>
      <c r="S154">
        <v>1</v>
      </c>
      <c r="T154" t="s">
        <v>46</v>
      </c>
      <c r="U154">
        <v>3578</v>
      </c>
      <c r="V154" t="s">
        <v>47</v>
      </c>
      <c r="W154">
        <v>23577</v>
      </c>
      <c r="X154">
        <v>0</v>
      </c>
      <c r="Y154" t="s">
        <v>48</v>
      </c>
      <c r="Z154" t="s">
        <v>49</v>
      </c>
      <c r="AA154">
        <v>12</v>
      </c>
      <c r="AB154">
        <v>2</v>
      </c>
      <c r="AC154">
        <v>4</v>
      </c>
      <c r="AD154">
        <v>80</v>
      </c>
      <c r="AE154">
        <v>0</v>
      </c>
      <c r="AF154">
        <v>8</v>
      </c>
      <c r="AG154">
        <v>2</v>
      </c>
      <c r="AH154">
        <v>3</v>
      </c>
      <c r="AI154">
        <v>0</v>
      </c>
      <c r="AJ154">
        <v>7</v>
      </c>
      <c r="AK154" s="16">
        <v>46175</v>
      </c>
      <c r="AL154" s="7">
        <v>24</v>
      </c>
      <c r="AM154" s="7" t="str">
        <f t="shared" si="4"/>
        <v>2026</v>
      </c>
      <c r="AN154" s="7" t="str">
        <f t="shared" si="5"/>
        <v>June</v>
      </c>
      <c r="AO154" s="7">
        <v>5</v>
      </c>
      <c r="AP154" s="10">
        <v>9419</v>
      </c>
      <c r="AQ154" s="7">
        <v>0</v>
      </c>
      <c r="AR154" s="7">
        <v>0</v>
      </c>
      <c r="AS154" t="s">
        <v>40</v>
      </c>
    </row>
    <row r="155" spans="1:45" x14ac:dyDescent="0.35">
      <c r="A155" t="s">
        <v>220</v>
      </c>
      <c r="B155">
        <v>26</v>
      </c>
      <c r="C155" t="s">
        <v>190</v>
      </c>
      <c r="D155" t="s">
        <v>49</v>
      </c>
      <c r="E155" t="s">
        <v>41</v>
      </c>
      <c r="F155">
        <v>474</v>
      </c>
      <c r="G155" t="s">
        <v>42</v>
      </c>
      <c r="H155">
        <v>3</v>
      </c>
      <c r="I155">
        <v>3</v>
      </c>
      <c r="J155" t="s">
        <v>43</v>
      </c>
      <c r="K155">
        <v>1</v>
      </c>
      <c r="L155">
        <v>1581</v>
      </c>
      <c r="M155">
        <v>1</v>
      </c>
      <c r="N155" t="s">
        <v>53</v>
      </c>
      <c r="O155">
        <v>89</v>
      </c>
      <c r="P155">
        <v>3</v>
      </c>
      <c r="Q155">
        <v>1</v>
      </c>
      <c r="R155" t="s">
        <v>60</v>
      </c>
      <c r="S155">
        <v>4</v>
      </c>
      <c r="T155" t="s">
        <v>105</v>
      </c>
      <c r="U155">
        <v>2061</v>
      </c>
      <c r="V155" t="s">
        <v>47</v>
      </c>
      <c r="W155">
        <v>11133</v>
      </c>
      <c r="X155">
        <v>1</v>
      </c>
      <c r="Y155" t="s">
        <v>48</v>
      </c>
      <c r="Z155" t="s">
        <v>49</v>
      </c>
      <c r="AA155">
        <v>21</v>
      </c>
      <c r="AB155">
        <v>2</v>
      </c>
      <c r="AC155">
        <v>1</v>
      </c>
      <c r="AD155">
        <v>80</v>
      </c>
      <c r="AE155">
        <v>0</v>
      </c>
      <c r="AF155">
        <v>1</v>
      </c>
      <c r="AG155">
        <v>5</v>
      </c>
      <c r="AH155">
        <v>3</v>
      </c>
      <c r="AI155">
        <v>0</v>
      </c>
      <c r="AJ155">
        <v>0</v>
      </c>
      <c r="AK155" s="16">
        <v>46176</v>
      </c>
      <c r="AL155" s="7">
        <v>20</v>
      </c>
      <c r="AM155" s="7" t="str">
        <f t="shared" si="4"/>
        <v>2026</v>
      </c>
      <c r="AN155" s="7" t="str">
        <f t="shared" si="5"/>
        <v>June</v>
      </c>
      <c r="AO155" s="7">
        <v>1</v>
      </c>
      <c r="AP155" s="10">
        <v>8058</v>
      </c>
      <c r="AQ155" s="7">
        <v>0</v>
      </c>
      <c r="AR155" s="7">
        <v>0</v>
      </c>
      <c r="AS155" t="s">
        <v>40</v>
      </c>
    </row>
    <row r="156" spans="1:45" x14ac:dyDescent="0.35">
      <c r="A156" t="s">
        <v>221</v>
      </c>
      <c r="B156">
        <v>26</v>
      </c>
      <c r="C156" t="s">
        <v>190</v>
      </c>
      <c r="D156" t="s">
        <v>49</v>
      </c>
      <c r="E156" t="s">
        <v>59</v>
      </c>
      <c r="F156">
        <v>786</v>
      </c>
      <c r="G156" t="s">
        <v>42</v>
      </c>
      <c r="H156">
        <v>7</v>
      </c>
      <c r="I156">
        <v>3</v>
      </c>
      <c r="J156" t="s">
        <v>52</v>
      </c>
      <c r="K156">
        <v>1</v>
      </c>
      <c r="L156">
        <v>1693</v>
      </c>
      <c r="M156">
        <v>4</v>
      </c>
      <c r="N156" t="s">
        <v>44</v>
      </c>
      <c r="O156">
        <v>76</v>
      </c>
      <c r="P156">
        <v>3</v>
      </c>
      <c r="Q156">
        <v>1</v>
      </c>
      <c r="R156" t="s">
        <v>45</v>
      </c>
      <c r="S156">
        <v>4</v>
      </c>
      <c r="T156" t="s">
        <v>46</v>
      </c>
      <c r="U156">
        <v>2570</v>
      </c>
      <c r="V156" t="s">
        <v>47</v>
      </c>
      <c r="W156">
        <v>11925</v>
      </c>
      <c r="X156">
        <v>1</v>
      </c>
      <c r="Y156" t="s">
        <v>48</v>
      </c>
      <c r="Z156" t="s">
        <v>49</v>
      </c>
      <c r="AA156">
        <v>20</v>
      </c>
      <c r="AB156">
        <v>2</v>
      </c>
      <c r="AC156">
        <v>3</v>
      </c>
      <c r="AD156">
        <v>80</v>
      </c>
      <c r="AE156">
        <v>0</v>
      </c>
      <c r="AF156">
        <v>7</v>
      </c>
      <c r="AG156">
        <v>5</v>
      </c>
      <c r="AH156">
        <v>3</v>
      </c>
      <c r="AI156">
        <v>5</v>
      </c>
      <c r="AJ156">
        <v>7</v>
      </c>
      <c r="AK156" s="16">
        <v>46177</v>
      </c>
      <c r="AL156" s="7">
        <v>24</v>
      </c>
      <c r="AM156" s="7" t="str">
        <f t="shared" si="4"/>
        <v>2026</v>
      </c>
      <c r="AN156" s="7" t="str">
        <f t="shared" si="5"/>
        <v>June</v>
      </c>
      <c r="AO156" s="7">
        <v>2</v>
      </c>
      <c r="AP156" s="10">
        <v>13174</v>
      </c>
      <c r="AQ156" s="7">
        <v>0</v>
      </c>
      <c r="AR156" s="7">
        <v>0</v>
      </c>
      <c r="AS156" t="s">
        <v>40</v>
      </c>
    </row>
    <row r="157" spans="1:45" x14ac:dyDescent="0.35">
      <c r="A157" t="s">
        <v>222</v>
      </c>
      <c r="B157">
        <v>26</v>
      </c>
      <c r="C157" t="s">
        <v>190</v>
      </c>
      <c r="D157" t="s">
        <v>49</v>
      </c>
      <c r="E157" t="s">
        <v>41</v>
      </c>
      <c r="F157">
        <v>390</v>
      </c>
      <c r="G157" t="s">
        <v>42</v>
      </c>
      <c r="H157">
        <v>17</v>
      </c>
      <c r="I157">
        <v>4</v>
      </c>
      <c r="J157" t="s">
        <v>52</v>
      </c>
      <c r="K157">
        <v>1</v>
      </c>
      <c r="L157">
        <v>1718</v>
      </c>
      <c r="M157">
        <v>4</v>
      </c>
      <c r="N157" t="s">
        <v>44</v>
      </c>
      <c r="O157">
        <v>62</v>
      </c>
      <c r="P157">
        <v>1</v>
      </c>
      <c r="Q157">
        <v>1</v>
      </c>
      <c r="R157" t="s">
        <v>45</v>
      </c>
      <c r="S157">
        <v>3</v>
      </c>
      <c r="T157" t="s">
        <v>105</v>
      </c>
      <c r="U157">
        <v>2305</v>
      </c>
      <c r="V157" t="s">
        <v>47</v>
      </c>
      <c r="W157">
        <v>6217</v>
      </c>
      <c r="X157">
        <v>1</v>
      </c>
      <c r="Y157" t="s">
        <v>48</v>
      </c>
      <c r="Z157" t="s">
        <v>49</v>
      </c>
      <c r="AA157">
        <v>15</v>
      </c>
      <c r="AB157">
        <v>2</v>
      </c>
      <c r="AC157">
        <v>3</v>
      </c>
      <c r="AD157">
        <v>80</v>
      </c>
      <c r="AE157">
        <v>3</v>
      </c>
      <c r="AF157">
        <v>3</v>
      </c>
      <c r="AG157">
        <v>3</v>
      </c>
      <c r="AH157">
        <v>4</v>
      </c>
      <c r="AI157">
        <v>0</v>
      </c>
      <c r="AJ157">
        <v>2</v>
      </c>
      <c r="AK157" s="16">
        <v>46178</v>
      </c>
      <c r="AL157" s="7">
        <v>28</v>
      </c>
      <c r="AM157" s="7" t="str">
        <f t="shared" si="4"/>
        <v>2026</v>
      </c>
      <c r="AN157" s="7" t="str">
        <f t="shared" si="5"/>
        <v>June</v>
      </c>
      <c r="AO157" s="7">
        <v>10</v>
      </c>
      <c r="AP157" s="10">
        <v>16388</v>
      </c>
      <c r="AQ157" s="7">
        <v>4</v>
      </c>
      <c r="AR157" s="7">
        <v>0</v>
      </c>
      <c r="AS157" t="s">
        <v>40</v>
      </c>
    </row>
    <row r="158" spans="1:45" x14ac:dyDescent="0.35">
      <c r="A158" t="s">
        <v>223</v>
      </c>
      <c r="B158">
        <v>26</v>
      </c>
      <c r="C158" t="s">
        <v>190</v>
      </c>
      <c r="D158" t="s">
        <v>40</v>
      </c>
      <c r="E158" t="s">
        <v>41</v>
      </c>
      <c r="F158">
        <v>920</v>
      </c>
      <c r="G158" t="s">
        <v>71</v>
      </c>
      <c r="H158">
        <v>20</v>
      </c>
      <c r="I158">
        <v>2</v>
      </c>
      <c r="J158" t="s">
        <v>52</v>
      </c>
      <c r="K158">
        <v>1</v>
      </c>
      <c r="L158">
        <v>1818</v>
      </c>
      <c r="M158">
        <v>4</v>
      </c>
      <c r="N158" t="s">
        <v>53</v>
      </c>
      <c r="O158">
        <v>69</v>
      </c>
      <c r="P158">
        <v>3</v>
      </c>
      <c r="Q158">
        <v>1</v>
      </c>
      <c r="R158" t="s">
        <v>71</v>
      </c>
      <c r="S158">
        <v>2</v>
      </c>
      <c r="T158" t="s">
        <v>105</v>
      </c>
      <c r="U158">
        <v>2148</v>
      </c>
      <c r="V158" t="s">
        <v>47</v>
      </c>
      <c r="W158">
        <v>6889</v>
      </c>
      <c r="X158">
        <v>0</v>
      </c>
      <c r="Y158" t="s">
        <v>48</v>
      </c>
      <c r="Z158" t="s">
        <v>40</v>
      </c>
      <c r="AA158">
        <v>11</v>
      </c>
      <c r="AB158">
        <v>2</v>
      </c>
      <c r="AC158">
        <v>3</v>
      </c>
      <c r="AD158">
        <v>80</v>
      </c>
      <c r="AE158">
        <v>0</v>
      </c>
      <c r="AF158">
        <v>6</v>
      </c>
      <c r="AG158">
        <v>3</v>
      </c>
      <c r="AH158">
        <v>3</v>
      </c>
      <c r="AI158">
        <v>1</v>
      </c>
      <c r="AJ158">
        <v>4</v>
      </c>
      <c r="AK158" s="16">
        <v>46179</v>
      </c>
      <c r="AL158" s="7">
        <v>32</v>
      </c>
      <c r="AM158" s="7" t="str">
        <f t="shared" si="4"/>
        <v>2026</v>
      </c>
      <c r="AN158" s="7" t="str">
        <f t="shared" si="5"/>
        <v>June</v>
      </c>
      <c r="AO158" s="7">
        <v>13</v>
      </c>
      <c r="AP158" s="10">
        <v>6129</v>
      </c>
      <c r="AQ158" s="7">
        <v>4</v>
      </c>
      <c r="AR158" s="7">
        <v>4</v>
      </c>
      <c r="AS158" t="s">
        <v>40</v>
      </c>
    </row>
    <row r="159" spans="1:45" x14ac:dyDescent="0.35">
      <c r="A159" t="s">
        <v>224</v>
      </c>
      <c r="B159">
        <v>26</v>
      </c>
      <c r="C159" t="s">
        <v>190</v>
      </c>
      <c r="D159" t="s">
        <v>49</v>
      </c>
      <c r="E159" t="s">
        <v>41</v>
      </c>
      <c r="F159">
        <v>572</v>
      </c>
      <c r="G159" t="s">
        <v>1547</v>
      </c>
      <c r="H159">
        <v>10</v>
      </c>
      <c r="I159">
        <v>3</v>
      </c>
      <c r="J159" t="s">
        <v>52</v>
      </c>
      <c r="K159">
        <v>1</v>
      </c>
      <c r="L159">
        <v>1836</v>
      </c>
      <c r="M159">
        <v>3</v>
      </c>
      <c r="N159" t="s">
        <v>44</v>
      </c>
      <c r="O159">
        <v>46</v>
      </c>
      <c r="P159">
        <v>3</v>
      </c>
      <c r="Q159">
        <v>2</v>
      </c>
      <c r="R159" t="s">
        <v>137</v>
      </c>
      <c r="S159">
        <v>4</v>
      </c>
      <c r="T159" t="s">
        <v>46</v>
      </c>
      <c r="U159">
        <v>4684</v>
      </c>
      <c r="V159" t="s">
        <v>47</v>
      </c>
      <c r="W159">
        <v>9125</v>
      </c>
      <c r="X159">
        <v>1</v>
      </c>
      <c r="Y159" t="s">
        <v>48</v>
      </c>
      <c r="Z159" t="s">
        <v>49</v>
      </c>
      <c r="AA159">
        <v>13</v>
      </c>
      <c r="AB159">
        <v>2</v>
      </c>
      <c r="AC159">
        <v>1</v>
      </c>
      <c r="AD159">
        <v>80</v>
      </c>
      <c r="AE159">
        <v>0</v>
      </c>
      <c r="AF159">
        <v>5</v>
      </c>
      <c r="AG159">
        <v>4</v>
      </c>
      <c r="AH159">
        <v>3</v>
      </c>
      <c r="AI159">
        <v>1</v>
      </c>
      <c r="AJ159">
        <v>2</v>
      </c>
      <c r="AK159" s="16">
        <v>46180</v>
      </c>
      <c r="AL159" s="7">
        <v>43</v>
      </c>
      <c r="AM159" s="7" t="str">
        <f t="shared" si="4"/>
        <v>2026</v>
      </c>
      <c r="AN159" s="7" t="str">
        <f t="shared" si="5"/>
        <v>June</v>
      </c>
      <c r="AO159" s="7">
        <v>22</v>
      </c>
      <c r="AP159" s="10">
        <v>7793</v>
      </c>
      <c r="AQ159" s="7">
        <v>1</v>
      </c>
      <c r="AR159" s="7">
        <v>0</v>
      </c>
      <c r="AS159" t="s">
        <v>40</v>
      </c>
    </row>
    <row r="160" spans="1:45" x14ac:dyDescent="0.35">
      <c r="A160" t="s">
        <v>225</v>
      </c>
      <c r="B160">
        <v>26</v>
      </c>
      <c r="C160" t="s">
        <v>190</v>
      </c>
      <c r="D160" t="s">
        <v>40</v>
      </c>
      <c r="E160" t="s">
        <v>41</v>
      </c>
      <c r="F160">
        <v>482</v>
      </c>
      <c r="G160" t="s">
        <v>71</v>
      </c>
      <c r="H160">
        <v>1</v>
      </c>
      <c r="I160">
        <v>2</v>
      </c>
      <c r="J160" t="s">
        <v>43</v>
      </c>
      <c r="K160">
        <v>1</v>
      </c>
      <c r="L160">
        <v>1893</v>
      </c>
      <c r="M160">
        <v>2</v>
      </c>
      <c r="N160" t="s">
        <v>53</v>
      </c>
      <c r="O160">
        <v>90</v>
      </c>
      <c r="P160">
        <v>2</v>
      </c>
      <c r="Q160">
        <v>1</v>
      </c>
      <c r="R160" t="s">
        <v>60</v>
      </c>
      <c r="S160">
        <v>3</v>
      </c>
      <c r="T160" t="s">
        <v>105</v>
      </c>
      <c r="U160">
        <v>2933</v>
      </c>
      <c r="V160" t="s">
        <v>47</v>
      </c>
      <c r="W160">
        <v>14908</v>
      </c>
      <c r="X160">
        <v>1</v>
      </c>
      <c r="Y160" t="s">
        <v>48</v>
      </c>
      <c r="Z160" t="s">
        <v>40</v>
      </c>
      <c r="AA160">
        <v>13</v>
      </c>
      <c r="AB160">
        <v>2</v>
      </c>
      <c r="AC160">
        <v>3</v>
      </c>
      <c r="AD160">
        <v>80</v>
      </c>
      <c r="AE160">
        <v>1</v>
      </c>
      <c r="AF160">
        <v>1</v>
      </c>
      <c r="AG160">
        <v>3</v>
      </c>
      <c r="AH160">
        <v>2</v>
      </c>
      <c r="AI160">
        <v>1</v>
      </c>
      <c r="AJ160">
        <v>0</v>
      </c>
      <c r="AK160" s="16">
        <v>46181</v>
      </c>
      <c r="AL160" s="7">
        <v>53</v>
      </c>
      <c r="AM160" s="7" t="str">
        <f t="shared" si="4"/>
        <v>2026</v>
      </c>
      <c r="AN160" s="7" t="str">
        <f t="shared" si="5"/>
        <v>June</v>
      </c>
      <c r="AO160" s="7">
        <v>25</v>
      </c>
      <c r="AP160" s="10">
        <v>5957</v>
      </c>
      <c r="AQ160" s="7">
        <v>17</v>
      </c>
      <c r="AR160" s="7">
        <v>10</v>
      </c>
      <c r="AS160" t="s">
        <v>40</v>
      </c>
    </row>
    <row r="161" spans="1:45" x14ac:dyDescent="0.35">
      <c r="A161" t="s">
        <v>226</v>
      </c>
      <c r="B161">
        <v>26</v>
      </c>
      <c r="C161" t="s">
        <v>190</v>
      </c>
      <c r="D161" t="s">
        <v>49</v>
      </c>
      <c r="E161" t="s">
        <v>56</v>
      </c>
      <c r="F161">
        <v>1096</v>
      </c>
      <c r="G161" t="s">
        <v>1547</v>
      </c>
      <c r="H161">
        <v>6</v>
      </c>
      <c r="I161">
        <v>3</v>
      </c>
      <c r="J161" t="s">
        <v>73</v>
      </c>
      <c r="K161">
        <v>1</v>
      </c>
      <c r="L161">
        <v>1918</v>
      </c>
      <c r="M161">
        <v>3</v>
      </c>
      <c r="N161" t="s">
        <v>44</v>
      </c>
      <c r="O161">
        <v>61</v>
      </c>
      <c r="P161">
        <v>4</v>
      </c>
      <c r="Q161">
        <v>1</v>
      </c>
      <c r="R161" t="s">
        <v>45</v>
      </c>
      <c r="S161">
        <v>4</v>
      </c>
      <c r="T161" t="s">
        <v>105</v>
      </c>
      <c r="U161">
        <v>2544</v>
      </c>
      <c r="V161" t="s">
        <v>47</v>
      </c>
      <c r="W161">
        <v>7102</v>
      </c>
      <c r="X161">
        <v>0</v>
      </c>
      <c r="Y161" t="s">
        <v>48</v>
      </c>
      <c r="Z161" t="s">
        <v>49</v>
      </c>
      <c r="AA161">
        <v>18</v>
      </c>
      <c r="AB161">
        <v>2</v>
      </c>
      <c r="AC161">
        <v>1</v>
      </c>
      <c r="AD161">
        <v>80</v>
      </c>
      <c r="AE161">
        <v>1</v>
      </c>
      <c r="AF161">
        <v>8</v>
      </c>
      <c r="AG161">
        <v>3</v>
      </c>
      <c r="AH161">
        <v>3</v>
      </c>
      <c r="AI161">
        <v>7</v>
      </c>
      <c r="AJ161">
        <v>7</v>
      </c>
      <c r="AK161" s="16">
        <v>46182</v>
      </c>
      <c r="AL161" s="7">
        <v>44</v>
      </c>
      <c r="AM161" s="7" t="str">
        <f t="shared" si="4"/>
        <v>2026</v>
      </c>
      <c r="AN161" s="7" t="str">
        <f t="shared" si="5"/>
        <v>June</v>
      </c>
      <c r="AO161" s="7">
        <v>8</v>
      </c>
      <c r="AP161" s="10">
        <v>3979</v>
      </c>
      <c r="AQ161" s="7">
        <v>6</v>
      </c>
      <c r="AR161" s="7">
        <v>5</v>
      </c>
      <c r="AS161" t="s">
        <v>40</v>
      </c>
    </row>
    <row r="162" spans="1:45" x14ac:dyDescent="0.35">
      <c r="A162" t="s">
        <v>227</v>
      </c>
      <c r="B162">
        <v>26</v>
      </c>
      <c r="C162" t="s">
        <v>190</v>
      </c>
      <c r="D162" t="s">
        <v>49</v>
      </c>
      <c r="E162" t="s">
        <v>41</v>
      </c>
      <c r="F162">
        <v>157</v>
      </c>
      <c r="G162" t="s">
        <v>71</v>
      </c>
      <c r="H162">
        <v>1</v>
      </c>
      <c r="I162">
        <v>3</v>
      </c>
      <c r="J162" t="s">
        <v>52</v>
      </c>
      <c r="K162">
        <v>1</v>
      </c>
      <c r="L162">
        <v>1952</v>
      </c>
      <c r="M162">
        <v>3</v>
      </c>
      <c r="N162" t="s">
        <v>44</v>
      </c>
      <c r="O162">
        <v>95</v>
      </c>
      <c r="P162">
        <v>3</v>
      </c>
      <c r="Q162">
        <v>1</v>
      </c>
      <c r="R162" t="s">
        <v>45</v>
      </c>
      <c r="S162">
        <v>1</v>
      </c>
      <c r="T162" t="s">
        <v>46</v>
      </c>
      <c r="U162">
        <v>2867</v>
      </c>
      <c r="V162" t="s">
        <v>47</v>
      </c>
      <c r="W162">
        <v>20006</v>
      </c>
      <c r="X162">
        <v>0</v>
      </c>
      <c r="Y162" t="s">
        <v>48</v>
      </c>
      <c r="Z162" t="s">
        <v>49</v>
      </c>
      <c r="AA162">
        <v>13</v>
      </c>
      <c r="AB162">
        <v>2</v>
      </c>
      <c r="AC162">
        <v>4</v>
      </c>
      <c r="AD162">
        <v>80</v>
      </c>
      <c r="AE162">
        <v>0</v>
      </c>
      <c r="AF162">
        <v>8</v>
      </c>
      <c r="AG162">
        <v>6</v>
      </c>
      <c r="AH162">
        <v>2</v>
      </c>
      <c r="AI162">
        <v>7</v>
      </c>
      <c r="AJ162">
        <v>6</v>
      </c>
      <c r="AK162" s="16">
        <v>46183</v>
      </c>
      <c r="AL162" s="7">
        <v>37</v>
      </c>
      <c r="AM162" s="7" t="str">
        <f t="shared" si="4"/>
        <v>2026</v>
      </c>
      <c r="AN162" s="7" t="str">
        <f t="shared" si="5"/>
        <v>June</v>
      </c>
      <c r="AO162" s="7">
        <v>9</v>
      </c>
      <c r="AP162" s="10">
        <v>16947</v>
      </c>
      <c r="AQ162" s="7">
        <v>4</v>
      </c>
      <c r="AR162" s="7">
        <v>3</v>
      </c>
      <c r="AS162" t="s">
        <v>40</v>
      </c>
    </row>
    <row r="163" spans="1:45" x14ac:dyDescent="0.35">
      <c r="A163" t="s">
        <v>228</v>
      </c>
      <c r="B163">
        <v>26</v>
      </c>
      <c r="C163" t="s">
        <v>190</v>
      </c>
      <c r="D163" t="s">
        <v>49</v>
      </c>
      <c r="E163" t="s">
        <v>41</v>
      </c>
      <c r="F163">
        <v>1167</v>
      </c>
      <c r="G163" t="s">
        <v>1547</v>
      </c>
      <c r="H163">
        <v>5</v>
      </c>
      <c r="I163">
        <v>3</v>
      </c>
      <c r="J163" t="s">
        <v>73</v>
      </c>
      <c r="K163">
        <v>1</v>
      </c>
      <c r="L163">
        <v>2060</v>
      </c>
      <c r="M163">
        <v>4</v>
      </c>
      <c r="N163" t="s">
        <v>53</v>
      </c>
      <c r="O163">
        <v>30</v>
      </c>
      <c r="P163">
        <v>2</v>
      </c>
      <c r="Q163">
        <v>1</v>
      </c>
      <c r="R163" t="s">
        <v>54</v>
      </c>
      <c r="S163">
        <v>3</v>
      </c>
      <c r="T163" t="s">
        <v>46</v>
      </c>
      <c r="U163">
        <v>2966</v>
      </c>
      <c r="V163" t="s">
        <v>47</v>
      </c>
      <c r="W163">
        <v>21378</v>
      </c>
      <c r="X163">
        <v>0</v>
      </c>
      <c r="Y163" t="s">
        <v>48</v>
      </c>
      <c r="Z163" t="s">
        <v>49</v>
      </c>
      <c r="AA163">
        <v>18</v>
      </c>
      <c r="AB163">
        <v>2</v>
      </c>
      <c r="AC163">
        <v>4</v>
      </c>
      <c r="AD163">
        <v>80</v>
      </c>
      <c r="AE163">
        <v>0</v>
      </c>
      <c r="AF163">
        <v>5</v>
      </c>
      <c r="AG163">
        <v>2</v>
      </c>
      <c r="AH163">
        <v>3</v>
      </c>
      <c r="AI163">
        <v>0</v>
      </c>
      <c r="AJ163">
        <v>0</v>
      </c>
      <c r="AK163" s="16">
        <v>46184</v>
      </c>
      <c r="AL163" s="7">
        <v>50</v>
      </c>
      <c r="AM163" s="7" t="str">
        <f t="shared" si="4"/>
        <v>2026</v>
      </c>
      <c r="AN163" s="7" t="str">
        <f t="shared" si="5"/>
        <v>June</v>
      </c>
      <c r="AO163" s="7">
        <v>25</v>
      </c>
      <c r="AP163" s="10">
        <v>8736</v>
      </c>
      <c r="AQ163" s="7">
        <v>4</v>
      </c>
      <c r="AR163" s="7">
        <v>4</v>
      </c>
      <c r="AS163" t="s">
        <v>40</v>
      </c>
    </row>
    <row r="164" spans="1:45" x14ac:dyDescent="0.35">
      <c r="A164" t="s">
        <v>228</v>
      </c>
      <c r="B164">
        <v>26</v>
      </c>
      <c r="C164" t="s">
        <v>190</v>
      </c>
      <c r="D164" t="s">
        <v>49</v>
      </c>
      <c r="E164" t="s">
        <v>41</v>
      </c>
      <c r="F164">
        <v>1167</v>
      </c>
      <c r="G164" t="s">
        <v>71</v>
      </c>
      <c r="H164">
        <v>5</v>
      </c>
      <c r="I164">
        <v>3</v>
      </c>
      <c r="J164" t="s">
        <v>73</v>
      </c>
      <c r="K164">
        <v>1</v>
      </c>
      <c r="L164">
        <v>2060</v>
      </c>
      <c r="M164">
        <v>4</v>
      </c>
      <c r="N164" t="s">
        <v>53</v>
      </c>
      <c r="O164">
        <v>30</v>
      </c>
      <c r="P164">
        <v>2</v>
      </c>
      <c r="Q164">
        <v>1</v>
      </c>
      <c r="R164" t="s">
        <v>54</v>
      </c>
      <c r="S164">
        <v>3</v>
      </c>
      <c r="T164" t="s">
        <v>46</v>
      </c>
      <c r="U164">
        <v>2966</v>
      </c>
      <c r="V164" t="s">
        <v>47</v>
      </c>
      <c r="W164">
        <v>21378</v>
      </c>
      <c r="X164">
        <v>0</v>
      </c>
      <c r="Y164" t="s">
        <v>48</v>
      </c>
      <c r="Z164" t="s">
        <v>49</v>
      </c>
      <c r="AA164">
        <v>18</v>
      </c>
      <c r="AB164">
        <v>2</v>
      </c>
      <c r="AC164">
        <v>4</v>
      </c>
      <c r="AD164">
        <v>80</v>
      </c>
      <c r="AE164">
        <v>0</v>
      </c>
      <c r="AF164">
        <v>5</v>
      </c>
      <c r="AG164">
        <v>2</v>
      </c>
      <c r="AH164">
        <v>3</v>
      </c>
      <c r="AI164">
        <v>0</v>
      </c>
      <c r="AJ164">
        <v>5</v>
      </c>
      <c r="AK164" s="16">
        <v>46185</v>
      </c>
      <c r="AL164" s="7">
        <v>49</v>
      </c>
      <c r="AM164" s="7" t="str">
        <f t="shared" si="4"/>
        <v>2026</v>
      </c>
      <c r="AN164" s="7" t="str">
        <f t="shared" si="5"/>
        <v>June</v>
      </c>
      <c r="AO164" s="7">
        <v>28</v>
      </c>
      <c r="AP164" s="10">
        <v>8286</v>
      </c>
      <c r="AQ164" s="7">
        <v>5</v>
      </c>
      <c r="AR164" s="7">
        <v>3</v>
      </c>
      <c r="AS164" t="s">
        <v>40</v>
      </c>
    </row>
    <row r="165" spans="1:45" x14ac:dyDescent="0.35">
      <c r="A165" t="s">
        <v>229</v>
      </c>
      <c r="B165">
        <v>27</v>
      </c>
      <c r="C165" t="s">
        <v>190</v>
      </c>
      <c r="D165" t="s">
        <v>49</v>
      </c>
      <c r="E165" t="s">
        <v>41</v>
      </c>
      <c r="F165">
        <v>591</v>
      </c>
      <c r="G165" t="s">
        <v>1547</v>
      </c>
      <c r="H165">
        <v>2</v>
      </c>
      <c r="I165">
        <v>1</v>
      </c>
      <c r="J165" t="s">
        <v>52</v>
      </c>
      <c r="K165">
        <v>1</v>
      </c>
      <c r="L165">
        <v>7</v>
      </c>
      <c r="M165">
        <v>1</v>
      </c>
      <c r="N165" t="s">
        <v>44</v>
      </c>
      <c r="O165">
        <v>40</v>
      </c>
      <c r="P165">
        <v>3</v>
      </c>
      <c r="Q165">
        <v>1</v>
      </c>
      <c r="R165" t="s">
        <v>45</v>
      </c>
      <c r="S165">
        <v>2</v>
      </c>
      <c r="T165" t="s">
        <v>105</v>
      </c>
      <c r="U165">
        <v>3468</v>
      </c>
      <c r="V165" t="s">
        <v>47</v>
      </c>
      <c r="W165">
        <v>16632</v>
      </c>
      <c r="X165">
        <v>9</v>
      </c>
      <c r="Y165" t="s">
        <v>48</v>
      </c>
      <c r="Z165" t="s">
        <v>49</v>
      </c>
      <c r="AA165">
        <v>12</v>
      </c>
      <c r="AB165">
        <v>2</v>
      </c>
      <c r="AC165">
        <v>4</v>
      </c>
      <c r="AD165">
        <v>80</v>
      </c>
      <c r="AE165">
        <v>1</v>
      </c>
      <c r="AF165">
        <v>6</v>
      </c>
      <c r="AG165">
        <v>3</v>
      </c>
      <c r="AH165">
        <v>3</v>
      </c>
      <c r="AI165">
        <v>2</v>
      </c>
      <c r="AJ165">
        <v>2</v>
      </c>
      <c r="AK165" s="16">
        <v>46186</v>
      </c>
      <c r="AL165" s="7">
        <v>19</v>
      </c>
      <c r="AM165" s="7" t="str">
        <f t="shared" si="4"/>
        <v>2026</v>
      </c>
      <c r="AN165" s="7" t="str">
        <f t="shared" si="5"/>
        <v>June</v>
      </c>
      <c r="AO165" s="7">
        <v>0</v>
      </c>
      <c r="AP165" s="10">
        <v>22346</v>
      </c>
      <c r="AQ165" s="7">
        <v>0</v>
      </c>
      <c r="AR165" s="7">
        <v>0</v>
      </c>
      <c r="AS165" t="s">
        <v>40</v>
      </c>
    </row>
    <row r="166" spans="1:45" x14ac:dyDescent="0.35">
      <c r="A166" t="s">
        <v>230</v>
      </c>
      <c r="B166">
        <v>27</v>
      </c>
      <c r="C166" t="s">
        <v>190</v>
      </c>
      <c r="D166" t="s">
        <v>49</v>
      </c>
      <c r="E166" t="s">
        <v>41</v>
      </c>
      <c r="F166">
        <v>1240</v>
      </c>
      <c r="G166" t="s">
        <v>71</v>
      </c>
      <c r="H166">
        <v>2</v>
      </c>
      <c r="I166">
        <v>4</v>
      </c>
      <c r="J166" t="s">
        <v>43</v>
      </c>
      <c r="K166">
        <v>1</v>
      </c>
      <c r="L166">
        <v>54</v>
      </c>
      <c r="M166">
        <v>4</v>
      </c>
      <c r="N166" t="s">
        <v>53</v>
      </c>
      <c r="O166">
        <v>33</v>
      </c>
      <c r="P166">
        <v>3</v>
      </c>
      <c r="Q166">
        <v>1</v>
      </c>
      <c r="R166" t="s">
        <v>45</v>
      </c>
      <c r="S166">
        <v>1</v>
      </c>
      <c r="T166" t="s">
        <v>102</v>
      </c>
      <c r="U166">
        <v>2341</v>
      </c>
      <c r="V166" t="s">
        <v>47</v>
      </c>
      <c r="W166">
        <v>19715</v>
      </c>
      <c r="X166">
        <v>1</v>
      </c>
      <c r="Y166" t="s">
        <v>48</v>
      </c>
      <c r="Z166" t="s">
        <v>49</v>
      </c>
      <c r="AA166">
        <v>13</v>
      </c>
      <c r="AB166">
        <v>2</v>
      </c>
      <c r="AC166">
        <v>4</v>
      </c>
      <c r="AD166">
        <v>80</v>
      </c>
      <c r="AE166">
        <v>1</v>
      </c>
      <c r="AF166">
        <v>1</v>
      </c>
      <c r="AG166">
        <v>6</v>
      </c>
      <c r="AH166">
        <v>3</v>
      </c>
      <c r="AI166">
        <v>0</v>
      </c>
      <c r="AJ166">
        <v>0</v>
      </c>
      <c r="AK166" s="16">
        <v>46187</v>
      </c>
      <c r="AL166" s="7">
        <v>60</v>
      </c>
      <c r="AM166" s="7" t="str">
        <f t="shared" si="4"/>
        <v>2026</v>
      </c>
      <c r="AN166" s="7" t="str">
        <f t="shared" si="5"/>
        <v>June</v>
      </c>
      <c r="AO166" s="7">
        <v>23</v>
      </c>
      <c r="AP166" s="10">
        <v>13985</v>
      </c>
      <c r="AQ166" s="7">
        <v>17</v>
      </c>
      <c r="AR166" s="7">
        <v>9</v>
      </c>
      <c r="AS166" t="s">
        <v>40</v>
      </c>
    </row>
    <row r="167" spans="1:45" x14ac:dyDescent="0.35">
      <c r="A167" t="s">
        <v>231</v>
      </c>
      <c r="B167">
        <v>27</v>
      </c>
      <c r="C167" t="s">
        <v>190</v>
      </c>
      <c r="D167" t="s">
        <v>49</v>
      </c>
      <c r="E167" t="s">
        <v>56</v>
      </c>
      <c r="F167">
        <v>994</v>
      </c>
      <c r="G167" t="s">
        <v>1547</v>
      </c>
      <c r="H167">
        <v>8</v>
      </c>
      <c r="I167">
        <v>3</v>
      </c>
      <c r="J167" t="s">
        <v>43</v>
      </c>
      <c r="K167">
        <v>1</v>
      </c>
      <c r="L167">
        <v>56</v>
      </c>
      <c r="M167">
        <v>4</v>
      </c>
      <c r="N167" t="s">
        <v>44</v>
      </c>
      <c r="O167">
        <v>37</v>
      </c>
      <c r="P167">
        <v>3</v>
      </c>
      <c r="Q167">
        <v>3</v>
      </c>
      <c r="R167" t="s">
        <v>137</v>
      </c>
      <c r="S167">
        <v>3</v>
      </c>
      <c r="T167" t="s">
        <v>46</v>
      </c>
      <c r="U167">
        <v>8726</v>
      </c>
      <c r="V167" t="s">
        <v>163</v>
      </c>
      <c r="W167">
        <v>2975</v>
      </c>
      <c r="X167">
        <v>1</v>
      </c>
      <c r="Y167" t="s">
        <v>48</v>
      </c>
      <c r="Z167" t="s">
        <v>49</v>
      </c>
      <c r="AA167">
        <v>15</v>
      </c>
      <c r="AB167">
        <v>2</v>
      </c>
      <c r="AC167">
        <v>4</v>
      </c>
      <c r="AD167">
        <v>80</v>
      </c>
      <c r="AE167">
        <v>0</v>
      </c>
      <c r="AF167">
        <v>9</v>
      </c>
      <c r="AG167">
        <v>0</v>
      </c>
      <c r="AH167">
        <v>3</v>
      </c>
      <c r="AI167">
        <v>1</v>
      </c>
      <c r="AJ167">
        <v>7</v>
      </c>
      <c r="AK167" s="16">
        <v>46188</v>
      </c>
      <c r="AL167" s="7">
        <v>49</v>
      </c>
      <c r="AM167" s="7" t="str">
        <f t="shared" si="4"/>
        <v>2026</v>
      </c>
      <c r="AN167" s="7" t="str">
        <f t="shared" si="5"/>
        <v>June</v>
      </c>
      <c r="AO167" s="7">
        <v>18</v>
      </c>
      <c r="AP167" s="10">
        <v>23559</v>
      </c>
      <c r="AQ167" s="7">
        <v>8</v>
      </c>
      <c r="AR167" s="7">
        <v>6</v>
      </c>
      <c r="AS167" t="s">
        <v>40</v>
      </c>
    </row>
    <row r="168" spans="1:45" x14ac:dyDescent="0.35">
      <c r="A168" t="s">
        <v>232</v>
      </c>
      <c r="B168">
        <v>27</v>
      </c>
      <c r="C168" t="s">
        <v>190</v>
      </c>
      <c r="D168" t="s">
        <v>49</v>
      </c>
      <c r="E168" t="s">
        <v>59</v>
      </c>
      <c r="F168">
        <v>691</v>
      </c>
      <c r="G168" t="s">
        <v>71</v>
      </c>
      <c r="H168">
        <v>9</v>
      </c>
      <c r="I168">
        <v>3</v>
      </c>
      <c r="J168" t="s">
        <v>52</v>
      </c>
      <c r="K168">
        <v>1</v>
      </c>
      <c r="L168">
        <v>218</v>
      </c>
      <c r="M168">
        <v>4</v>
      </c>
      <c r="N168" t="s">
        <v>44</v>
      </c>
      <c r="O168">
        <v>57</v>
      </c>
      <c r="P168">
        <v>3</v>
      </c>
      <c r="Q168">
        <v>1</v>
      </c>
      <c r="R168" t="s">
        <v>60</v>
      </c>
      <c r="S168">
        <v>2</v>
      </c>
      <c r="T168" t="s">
        <v>102</v>
      </c>
      <c r="U168">
        <v>2024</v>
      </c>
      <c r="V168" t="s">
        <v>47</v>
      </c>
      <c r="W168">
        <v>5970</v>
      </c>
      <c r="X168">
        <v>6</v>
      </c>
      <c r="Y168" t="s">
        <v>48</v>
      </c>
      <c r="Z168" t="s">
        <v>49</v>
      </c>
      <c r="AA168">
        <v>18</v>
      </c>
      <c r="AB168">
        <v>2</v>
      </c>
      <c r="AC168">
        <v>4</v>
      </c>
      <c r="AD168">
        <v>80</v>
      </c>
      <c r="AE168">
        <v>1</v>
      </c>
      <c r="AF168">
        <v>6</v>
      </c>
      <c r="AG168">
        <v>1</v>
      </c>
      <c r="AH168">
        <v>1</v>
      </c>
      <c r="AI168">
        <v>2</v>
      </c>
      <c r="AJ168">
        <v>2</v>
      </c>
      <c r="AK168" s="16">
        <v>46189</v>
      </c>
      <c r="AL168" s="7">
        <v>34</v>
      </c>
      <c r="AM168" s="7" t="str">
        <f t="shared" si="4"/>
        <v>2026</v>
      </c>
      <c r="AN168" s="7" t="str">
        <f t="shared" si="5"/>
        <v>June</v>
      </c>
      <c r="AO168" s="7">
        <v>5</v>
      </c>
      <c r="AP168" s="10">
        <v>9732</v>
      </c>
      <c r="AQ168" s="7">
        <v>5</v>
      </c>
      <c r="AR168" s="7">
        <v>2</v>
      </c>
      <c r="AS168" t="s">
        <v>40</v>
      </c>
    </row>
    <row r="169" spans="1:45" x14ac:dyDescent="0.35">
      <c r="A169" t="s">
        <v>233</v>
      </c>
      <c r="B169">
        <v>27</v>
      </c>
      <c r="C169" t="s">
        <v>190</v>
      </c>
      <c r="D169" t="s">
        <v>40</v>
      </c>
      <c r="E169" t="s">
        <v>59</v>
      </c>
      <c r="F169">
        <v>1450</v>
      </c>
      <c r="G169" t="s">
        <v>1547</v>
      </c>
      <c r="H169">
        <v>3</v>
      </c>
      <c r="I169">
        <v>3</v>
      </c>
      <c r="J169" t="s">
        <v>52</v>
      </c>
      <c r="K169">
        <v>1</v>
      </c>
      <c r="L169">
        <v>224</v>
      </c>
      <c r="M169">
        <v>3</v>
      </c>
      <c r="N169" t="s">
        <v>44</v>
      </c>
      <c r="O169">
        <v>79</v>
      </c>
      <c r="P169">
        <v>2</v>
      </c>
      <c r="Q169">
        <v>1</v>
      </c>
      <c r="R169" t="s">
        <v>60</v>
      </c>
      <c r="S169">
        <v>3</v>
      </c>
      <c r="T169" t="s">
        <v>102</v>
      </c>
      <c r="U169">
        <v>2566</v>
      </c>
      <c r="V169" t="s">
        <v>47</v>
      </c>
      <c r="W169">
        <v>25326</v>
      </c>
      <c r="X169">
        <v>1</v>
      </c>
      <c r="Y169" t="s">
        <v>48</v>
      </c>
      <c r="Z169" t="s">
        <v>40</v>
      </c>
      <c r="AA169">
        <v>15</v>
      </c>
      <c r="AB169">
        <v>2</v>
      </c>
      <c r="AC169">
        <v>4</v>
      </c>
      <c r="AD169">
        <v>80</v>
      </c>
      <c r="AE169">
        <v>1</v>
      </c>
      <c r="AF169">
        <v>1</v>
      </c>
      <c r="AG169">
        <v>2</v>
      </c>
      <c r="AH169">
        <v>2</v>
      </c>
      <c r="AI169">
        <v>0</v>
      </c>
      <c r="AJ169">
        <v>1</v>
      </c>
      <c r="AK169" s="16">
        <v>46190</v>
      </c>
      <c r="AL169" s="7">
        <v>42</v>
      </c>
      <c r="AM169" s="7" t="str">
        <f t="shared" si="4"/>
        <v>2026</v>
      </c>
      <c r="AN169" s="7" t="str">
        <f t="shared" si="5"/>
        <v>June</v>
      </c>
      <c r="AO169" s="7">
        <v>16</v>
      </c>
      <c r="AP169" s="10">
        <v>9013</v>
      </c>
      <c r="AQ169" s="7">
        <v>9</v>
      </c>
      <c r="AR169" s="7">
        <v>6</v>
      </c>
      <c r="AS169" t="s">
        <v>40</v>
      </c>
    </row>
    <row r="170" spans="1:45" x14ac:dyDescent="0.35">
      <c r="A170" t="s">
        <v>234</v>
      </c>
      <c r="B170">
        <v>27</v>
      </c>
      <c r="C170" t="s">
        <v>190</v>
      </c>
      <c r="D170" t="s">
        <v>40</v>
      </c>
      <c r="E170" t="s">
        <v>41</v>
      </c>
      <c r="F170">
        <v>1157</v>
      </c>
      <c r="G170" t="s">
        <v>71</v>
      </c>
      <c r="H170">
        <v>17</v>
      </c>
      <c r="I170">
        <v>3</v>
      </c>
      <c r="J170" t="s">
        <v>68</v>
      </c>
      <c r="K170">
        <v>1</v>
      </c>
      <c r="L170">
        <v>233</v>
      </c>
      <c r="M170">
        <v>3</v>
      </c>
      <c r="N170" t="s">
        <v>44</v>
      </c>
      <c r="O170">
        <v>51</v>
      </c>
      <c r="P170">
        <v>3</v>
      </c>
      <c r="Q170">
        <v>1</v>
      </c>
      <c r="R170" t="s">
        <v>60</v>
      </c>
      <c r="S170">
        <v>2</v>
      </c>
      <c r="T170" t="s">
        <v>105</v>
      </c>
      <c r="U170">
        <v>3058</v>
      </c>
      <c r="V170" t="s">
        <v>47</v>
      </c>
      <c r="W170">
        <v>13364</v>
      </c>
      <c r="X170">
        <v>0</v>
      </c>
      <c r="Y170" t="s">
        <v>48</v>
      </c>
      <c r="Z170" t="s">
        <v>40</v>
      </c>
      <c r="AA170">
        <v>16</v>
      </c>
      <c r="AB170">
        <v>3</v>
      </c>
      <c r="AC170">
        <v>4</v>
      </c>
      <c r="AD170">
        <v>80</v>
      </c>
      <c r="AE170">
        <v>1</v>
      </c>
      <c r="AF170">
        <v>6</v>
      </c>
      <c r="AG170">
        <v>3</v>
      </c>
      <c r="AH170">
        <v>2</v>
      </c>
      <c r="AI170">
        <v>1</v>
      </c>
      <c r="AJ170">
        <v>1</v>
      </c>
      <c r="AK170" s="16">
        <v>46191</v>
      </c>
      <c r="AL170" s="7">
        <v>35</v>
      </c>
      <c r="AM170" s="7" t="str">
        <f t="shared" si="4"/>
        <v>2026</v>
      </c>
      <c r="AN170" s="7" t="str">
        <f t="shared" si="5"/>
        <v>June</v>
      </c>
      <c r="AO170" s="7">
        <v>6</v>
      </c>
      <c r="AP170" s="10">
        <v>19012</v>
      </c>
      <c r="AQ170" s="7">
        <v>6</v>
      </c>
      <c r="AR170" s="7">
        <v>6</v>
      </c>
      <c r="AS170" t="s">
        <v>40</v>
      </c>
    </row>
    <row r="171" spans="1:45" x14ac:dyDescent="0.35">
      <c r="A171" t="s">
        <v>235</v>
      </c>
      <c r="B171">
        <v>27</v>
      </c>
      <c r="C171" t="s">
        <v>190</v>
      </c>
      <c r="D171" t="s">
        <v>49</v>
      </c>
      <c r="E171" t="s">
        <v>41</v>
      </c>
      <c r="F171">
        <v>894</v>
      </c>
      <c r="G171" t="s">
        <v>1547</v>
      </c>
      <c r="H171">
        <v>9</v>
      </c>
      <c r="I171">
        <v>3</v>
      </c>
      <c r="J171" t="s">
        <v>52</v>
      </c>
      <c r="K171">
        <v>1</v>
      </c>
      <c r="L171">
        <v>260</v>
      </c>
      <c r="M171">
        <v>4</v>
      </c>
      <c r="N171" t="s">
        <v>53</v>
      </c>
      <c r="O171">
        <v>99</v>
      </c>
      <c r="P171">
        <v>3</v>
      </c>
      <c r="Q171">
        <v>1</v>
      </c>
      <c r="R171" t="s">
        <v>60</v>
      </c>
      <c r="S171">
        <v>2</v>
      </c>
      <c r="T171" t="s">
        <v>46</v>
      </c>
      <c r="U171">
        <v>2279</v>
      </c>
      <c r="V171" t="s">
        <v>47</v>
      </c>
      <c r="W171">
        <v>11781</v>
      </c>
      <c r="X171">
        <v>1</v>
      </c>
      <c r="Y171" t="s">
        <v>48</v>
      </c>
      <c r="Z171" t="s">
        <v>49</v>
      </c>
      <c r="AA171">
        <v>16</v>
      </c>
      <c r="AB171">
        <v>3</v>
      </c>
      <c r="AC171">
        <v>4</v>
      </c>
      <c r="AD171">
        <v>80</v>
      </c>
      <c r="AE171">
        <v>0</v>
      </c>
      <c r="AF171">
        <v>7</v>
      </c>
      <c r="AG171">
        <v>2</v>
      </c>
      <c r="AH171">
        <v>2</v>
      </c>
      <c r="AI171">
        <v>0</v>
      </c>
      <c r="AJ171">
        <v>3</v>
      </c>
      <c r="AK171" s="16">
        <v>46192</v>
      </c>
      <c r="AL171" s="7">
        <v>51</v>
      </c>
      <c r="AM171" s="7" t="str">
        <f t="shared" si="4"/>
        <v>2026</v>
      </c>
      <c r="AN171" s="7" t="str">
        <f t="shared" si="5"/>
        <v>June</v>
      </c>
      <c r="AO171" s="7">
        <v>12</v>
      </c>
      <c r="AP171" s="10">
        <v>14940</v>
      </c>
      <c r="AQ171" s="7">
        <v>0</v>
      </c>
      <c r="AR171" s="7">
        <v>0</v>
      </c>
      <c r="AS171" t="s">
        <v>40</v>
      </c>
    </row>
    <row r="172" spans="1:45" x14ac:dyDescent="0.35">
      <c r="A172" t="s">
        <v>236</v>
      </c>
      <c r="B172">
        <v>27</v>
      </c>
      <c r="C172" t="s">
        <v>190</v>
      </c>
      <c r="D172" t="s">
        <v>49</v>
      </c>
      <c r="E172" t="s">
        <v>56</v>
      </c>
      <c r="F172">
        <v>472</v>
      </c>
      <c r="G172" t="s">
        <v>71</v>
      </c>
      <c r="H172">
        <v>1</v>
      </c>
      <c r="I172">
        <v>1</v>
      </c>
      <c r="J172" t="s">
        <v>68</v>
      </c>
      <c r="K172">
        <v>1</v>
      </c>
      <c r="L172">
        <v>274</v>
      </c>
      <c r="M172">
        <v>3</v>
      </c>
      <c r="N172" t="s">
        <v>44</v>
      </c>
      <c r="O172">
        <v>60</v>
      </c>
      <c r="P172">
        <v>2</v>
      </c>
      <c r="Q172">
        <v>2</v>
      </c>
      <c r="R172" t="s">
        <v>112</v>
      </c>
      <c r="S172">
        <v>1</v>
      </c>
      <c r="T172" t="s">
        <v>105</v>
      </c>
      <c r="U172">
        <v>4298</v>
      </c>
      <c r="V172" t="s">
        <v>47</v>
      </c>
      <c r="W172">
        <v>9679</v>
      </c>
      <c r="X172">
        <v>5</v>
      </c>
      <c r="Y172" t="s">
        <v>48</v>
      </c>
      <c r="Z172" t="s">
        <v>49</v>
      </c>
      <c r="AA172">
        <v>19</v>
      </c>
      <c r="AB172">
        <v>3</v>
      </c>
      <c r="AC172">
        <v>3</v>
      </c>
      <c r="AD172">
        <v>80</v>
      </c>
      <c r="AE172">
        <v>1</v>
      </c>
      <c r="AF172">
        <v>6</v>
      </c>
      <c r="AG172">
        <v>1</v>
      </c>
      <c r="AH172">
        <v>3</v>
      </c>
      <c r="AI172">
        <v>2</v>
      </c>
      <c r="AJ172">
        <v>0</v>
      </c>
      <c r="AK172" s="16">
        <v>46193</v>
      </c>
      <c r="AL172" s="7">
        <v>49</v>
      </c>
      <c r="AM172" s="7" t="str">
        <f t="shared" si="4"/>
        <v>2026</v>
      </c>
      <c r="AN172" s="7" t="str">
        <f t="shared" si="5"/>
        <v>June</v>
      </c>
      <c r="AO172" s="7">
        <v>22</v>
      </c>
      <c r="AP172" s="10">
        <v>9584</v>
      </c>
      <c r="AQ172" s="7">
        <v>6</v>
      </c>
      <c r="AR172" s="7">
        <v>1</v>
      </c>
      <c r="AS172" t="s">
        <v>40</v>
      </c>
    </row>
    <row r="173" spans="1:45" x14ac:dyDescent="0.35">
      <c r="A173" t="s">
        <v>237</v>
      </c>
      <c r="B173">
        <v>27</v>
      </c>
      <c r="C173" t="s">
        <v>190</v>
      </c>
      <c r="D173" t="s">
        <v>49</v>
      </c>
      <c r="E173" t="s">
        <v>56</v>
      </c>
      <c r="F173">
        <v>1242</v>
      </c>
      <c r="G173" t="s">
        <v>1547</v>
      </c>
      <c r="H173">
        <v>20</v>
      </c>
      <c r="I173">
        <v>3</v>
      </c>
      <c r="J173" t="s">
        <v>43</v>
      </c>
      <c r="K173">
        <v>1</v>
      </c>
      <c r="L173">
        <v>293</v>
      </c>
      <c r="M173">
        <v>4</v>
      </c>
      <c r="N173" t="s">
        <v>53</v>
      </c>
      <c r="O173">
        <v>90</v>
      </c>
      <c r="P173">
        <v>3</v>
      </c>
      <c r="Q173">
        <v>2</v>
      </c>
      <c r="R173" t="s">
        <v>137</v>
      </c>
      <c r="S173">
        <v>3</v>
      </c>
      <c r="T173" t="s">
        <v>46</v>
      </c>
      <c r="U173">
        <v>9981</v>
      </c>
      <c r="V173" t="s">
        <v>163</v>
      </c>
      <c r="W173">
        <v>12916</v>
      </c>
      <c r="X173">
        <v>1</v>
      </c>
      <c r="Y173" t="s">
        <v>48</v>
      </c>
      <c r="Z173" t="s">
        <v>49</v>
      </c>
      <c r="AA173">
        <v>14</v>
      </c>
      <c r="AB173">
        <v>3</v>
      </c>
      <c r="AC173">
        <v>4</v>
      </c>
      <c r="AD173">
        <v>80</v>
      </c>
      <c r="AE173">
        <v>0</v>
      </c>
      <c r="AF173">
        <v>7</v>
      </c>
      <c r="AG173">
        <v>2</v>
      </c>
      <c r="AH173">
        <v>3</v>
      </c>
      <c r="AI173">
        <v>0</v>
      </c>
      <c r="AJ173">
        <v>7</v>
      </c>
      <c r="AK173" s="16">
        <v>46194</v>
      </c>
      <c r="AL173" s="7">
        <v>25</v>
      </c>
      <c r="AM173" s="7" t="str">
        <f t="shared" si="4"/>
        <v>2026</v>
      </c>
      <c r="AN173" s="7" t="str">
        <f t="shared" si="5"/>
        <v>June</v>
      </c>
      <c r="AO173" s="7">
        <v>6</v>
      </c>
      <c r="AP173" s="10">
        <v>7837</v>
      </c>
      <c r="AQ173" s="7">
        <v>3</v>
      </c>
      <c r="AR173" s="7">
        <v>3</v>
      </c>
      <c r="AS173" t="s">
        <v>40</v>
      </c>
    </row>
    <row r="174" spans="1:45" x14ac:dyDescent="0.35">
      <c r="A174" t="s">
        <v>238</v>
      </c>
      <c r="B174">
        <v>27</v>
      </c>
      <c r="C174" t="s">
        <v>190</v>
      </c>
      <c r="D174" t="s">
        <v>40</v>
      </c>
      <c r="E174" t="s">
        <v>41</v>
      </c>
      <c r="F174">
        <v>1220</v>
      </c>
      <c r="G174" t="s">
        <v>71</v>
      </c>
      <c r="H174">
        <v>5</v>
      </c>
      <c r="I174">
        <v>3</v>
      </c>
      <c r="J174" t="s">
        <v>43</v>
      </c>
      <c r="K174">
        <v>1</v>
      </c>
      <c r="L174">
        <v>434</v>
      </c>
      <c r="M174">
        <v>3</v>
      </c>
      <c r="N174" t="s">
        <v>53</v>
      </c>
      <c r="O174">
        <v>85</v>
      </c>
      <c r="P174">
        <v>3</v>
      </c>
      <c r="Q174">
        <v>1</v>
      </c>
      <c r="R174" t="s">
        <v>60</v>
      </c>
      <c r="S174">
        <v>2</v>
      </c>
      <c r="T174" t="s">
        <v>46</v>
      </c>
      <c r="U174">
        <v>2478</v>
      </c>
      <c r="V174" t="s">
        <v>47</v>
      </c>
      <c r="W174">
        <v>20938</v>
      </c>
      <c r="X174">
        <v>1</v>
      </c>
      <c r="Y174" t="s">
        <v>48</v>
      </c>
      <c r="Z174" t="s">
        <v>40</v>
      </c>
      <c r="AA174">
        <v>12</v>
      </c>
      <c r="AB174">
        <v>3</v>
      </c>
      <c r="AC174">
        <v>2</v>
      </c>
      <c r="AD174">
        <v>80</v>
      </c>
      <c r="AE174">
        <v>0</v>
      </c>
      <c r="AF174">
        <v>4</v>
      </c>
      <c r="AG174">
        <v>2</v>
      </c>
      <c r="AH174">
        <v>2</v>
      </c>
      <c r="AI174">
        <v>1</v>
      </c>
      <c r="AJ174">
        <v>2</v>
      </c>
      <c r="AK174" s="16">
        <v>46195</v>
      </c>
      <c r="AL174" s="7">
        <v>25</v>
      </c>
      <c r="AM174" s="7" t="str">
        <f t="shared" si="4"/>
        <v>2026</v>
      </c>
      <c r="AN174" s="7" t="str">
        <f t="shared" si="5"/>
        <v>June</v>
      </c>
      <c r="AO174" s="7">
        <v>1</v>
      </c>
      <c r="AP174" s="10">
        <v>10406</v>
      </c>
      <c r="AQ174" s="7">
        <v>1</v>
      </c>
      <c r="AR174" s="7">
        <v>0</v>
      </c>
      <c r="AS174" t="s">
        <v>40</v>
      </c>
    </row>
    <row r="175" spans="1:45" x14ac:dyDescent="0.35">
      <c r="A175" t="s">
        <v>239</v>
      </c>
      <c r="B175">
        <v>27</v>
      </c>
      <c r="C175" t="s">
        <v>190</v>
      </c>
      <c r="D175" t="s">
        <v>40</v>
      </c>
      <c r="E175" t="s">
        <v>41</v>
      </c>
      <c r="F175">
        <v>1377</v>
      </c>
      <c r="G175" t="s">
        <v>1547</v>
      </c>
      <c r="H175">
        <v>2</v>
      </c>
      <c r="I175">
        <v>3</v>
      </c>
      <c r="J175" t="s">
        <v>43</v>
      </c>
      <c r="K175">
        <v>1</v>
      </c>
      <c r="L175">
        <v>437</v>
      </c>
      <c r="M175">
        <v>4</v>
      </c>
      <c r="N175" t="s">
        <v>44</v>
      </c>
      <c r="O175">
        <v>74</v>
      </c>
      <c r="P175">
        <v>3</v>
      </c>
      <c r="Q175">
        <v>2</v>
      </c>
      <c r="R175" t="s">
        <v>137</v>
      </c>
      <c r="S175">
        <v>3</v>
      </c>
      <c r="T175" t="s">
        <v>46</v>
      </c>
      <c r="U175">
        <v>4478</v>
      </c>
      <c r="V175" t="s">
        <v>47</v>
      </c>
      <c r="W175">
        <v>5242</v>
      </c>
      <c r="X175">
        <v>1</v>
      </c>
      <c r="Y175" t="s">
        <v>48</v>
      </c>
      <c r="Z175" t="s">
        <v>40</v>
      </c>
      <c r="AA175">
        <v>11</v>
      </c>
      <c r="AB175">
        <v>3</v>
      </c>
      <c r="AC175">
        <v>1</v>
      </c>
      <c r="AD175">
        <v>80</v>
      </c>
      <c r="AE175">
        <v>0</v>
      </c>
      <c r="AF175">
        <v>5</v>
      </c>
      <c r="AG175">
        <v>3</v>
      </c>
      <c r="AH175">
        <v>3</v>
      </c>
      <c r="AI175">
        <v>0</v>
      </c>
      <c r="AJ175">
        <v>4</v>
      </c>
      <c r="AK175" s="16">
        <v>46196</v>
      </c>
      <c r="AL175" s="7">
        <v>25</v>
      </c>
      <c r="AM175" s="7" t="str">
        <f t="shared" si="4"/>
        <v>2026</v>
      </c>
      <c r="AN175" s="7" t="str">
        <f t="shared" si="5"/>
        <v>June</v>
      </c>
      <c r="AO175" s="7">
        <v>7</v>
      </c>
      <c r="AP175" s="10">
        <v>6805</v>
      </c>
      <c r="AQ175" s="7">
        <v>2</v>
      </c>
      <c r="AR175" s="7">
        <v>0</v>
      </c>
      <c r="AS175" t="s">
        <v>40</v>
      </c>
    </row>
    <row r="176" spans="1:45" x14ac:dyDescent="0.35">
      <c r="A176" t="s">
        <v>240</v>
      </c>
      <c r="B176">
        <v>27</v>
      </c>
      <c r="C176" t="s">
        <v>190</v>
      </c>
      <c r="D176" t="s">
        <v>40</v>
      </c>
      <c r="E176" t="s">
        <v>59</v>
      </c>
      <c r="F176">
        <v>210</v>
      </c>
      <c r="G176" t="s">
        <v>71</v>
      </c>
      <c r="H176">
        <v>1</v>
      </c>
      <c r="I176">
        <v>1</v>
      </c>
      <c r="J176" t="s">
        <v>57</v>
      </c>
      <c r="K176">
        <v>1</v>
      </c>
      <c r="L176">
        <v>449</v>
      </c>
      <c r="M176">
        <v>3</v>
      </c>
      <c r="N176" t="s">
        <v>44</v>
      </c>
      <c r="O176">
        <v>73</v>
      </c>
      <c r="P176">
        <v>3</v>
      </c>
      <c r="Q176">
        <v>2</v>
      </c>
      <c r="R176" t="s">
        <v>137</v>
      </c>
      <c r="S176">
        <v>2</v>
      </c>
      <c r="T176" t="s">
        <v>105</v>
      </c>
      <c r="U176">
        <v>6349</v>
      </c>
      <c r="V176" t="s">
        <v>163</v>
      </c>
      <c r="W176">
        <v>22107</v>
      </c>
      <c r="X176">
        <v>0</v>
      </c>
      <c r="Y176" t="s">
        <v>48</v>
      </c>
      <c r="Z176" t="s">
        <v>40</v>
      </c>
      <c r="AA176">
        <v>13</v>
      </c>
      <c r="AB176">
        <v>3</v>
      </c>
      <c r="AC176">
        <v>4</v>
      </c>
      <c r="AD176">
        <v>80</v>
      </c>
      <c r="AE176">
        <v>1</v>
      </c>
      <c r="AF176">
        <v>6</v>
      </c>
      <c r="AG176">
        <v>0</v>
      </c>
      <c r="AH176">
        <v>3</v>
      </c>
      <c r="AI176">
        <v>1</v>
      </c>
      <c r="AJ176">
        <v>4</v>
      </c>
      <c r="AK176" s="16">
        <v>46197</v>
      </c>
      <c r="AL176" s="7">
        <v>20</v>
      </c>
      <c r="AM176" s="7" t="str">
        <f t="shared" si="4"/>
        <v>2026</v>
      </c>
      <c r="AN176" s="7" t="str">
        <f t="shared" si="5"/>
        <v>June</v>
      </c>
      <c r="AO176" s="7">
        <v>0</v>
      </c>
      <c r="AP176" s="10">
        <v>12171</v>
      </c>
      <c r="AQ176" s="7">
        <v>0</v>
      </c>
      <c r="AR176" s="7">
        <v>0</v>
      </c>
      <c r="AS176" t="s">
        <v>40</v>
      </c>
    </row>
    <row r="177" spans="1:45" x14ac:dyDescent="0.35">
      <c r="A177" t="s">
        <v>241</v>
      </c>
      <c r="B177">
        <v>27</v>
      </c>
      <c r="C177" t="s">
        <v>190</v>
      </c>
      <c r="D177" t="s">
        <v>49</v>
      </c>
      <c r="E177" t="s">
        <v>41</v>
      </c>
      <c r="F177">
        <v>1130</v>
      </c>
      <c r="G177" t="s">
        <v>1547</v>
      </c>
      <c r="H177">
        <v>8</v>
      </c>
      <c r="I177">
        <v>4</v>
      </c>
      <c r="J177" t="s">
        <v>57</v>
      </c>
      <c r="K177">
        <v>1</v>
      </c>
      <c r="L177">
        <v>458</v>
      </c>
      <c r="M177">
        <v>2</v>
      </c>
      <c r="N177" t="s">
        <v>53</v>
      </c>
      <c r="O177">
        <v>56</v>
      </c>
      <c r="P177">
        <v>3</v>
      </c>
      <c r="Q177">
        <v>2</v>
      </c>
      <c r="R177" t="s">
        <v>137</v>
      </c>
      <c r="S177">
        <v>2</v>
      </c>
      <c r="T177" t="s">
        <v>105</v>
      </c>
      <c r="U177">
        <v>6214</v>
      </c>
      <c r="V177" t="s">
        <v>163</v>
      </c>
      <c r="W177">
        <v>3415</v>
      </c>
      <c r="X177">
        <v>1</v>
      </c>
      <c r="Y177" t="s">
        <v>48</v>
      </c>
      <c r="Z177" t="s">
        <v>49</v>
      </c>
      <c r="AA177">
        <v>18</v>
      </c>
      <c r="AB177">
        <v>3</v>
      </c>
      <c r="AC177">
        <v>1</v>
      </c>
      <c r="AD177">
        <v>80</v>
      </c>
      <c r="AE177">
        <v>1</v>
      </c>
      <c r="AF177">
        <v>8</v>
      </c>
      <c r="AG177">
        <v>3</v>
      </c>
      <c r="AH177">
        <v>3</v>
      </c>
      <c r="AI177">
        <v>0</v>
      </c>
      <c r="AJ177">
        <v>7</v>
      </c>
      <c r="AK177" s="16">
        <v>46198</v>
      </c>
      <c r="AL177" s="7">
        <v>21</v>
      </c>
      <c r="AM177" s="7" t="str">
        <f t="shared" si="4"/>
        <v>2026</v>
      </c>
      <c r="AN177" s="7" t="str">
        <f t="shared" si="5"/>
        <v>June</v>
      </c>
      <c r="AO177" s="7">
        <v>1</v>
      </c>
      <c r="AP177" s="10">
        <v>14910</v>
      </c>
      <c r="AQ177" s="7">
        <v>0</v>
      </c>
      <c r="AR177" s="7">
        <v>0</v>
      </c>
      <c r="AS177" t="s">
        <v>40</v>
      </c>
    </row>
    <row r="178" spans="1:45" x14ac:dyDescent="0.35">
      <c r="A178" t="s">
        <v>242</v>
      </c>
      <c r="B178">
        <v>27</v>
      </c>
      <c r="C178" t="s">
        <v>190</v>
      </c>
      <c r="D178" t="s">
        <v>49</v>
      </c>
      <c r="E178" t="s">
        <v>41</v>
      </c>
      <c r="F178">
        <v>1469</v>
      </c>
      <c r="G178" t="s">
        <v>71</v>
      </c>
      <c r="H178">
        <v>1</v>
      </c>
      <c r="I178">
        <v>2</v>
      </c>
      <c r="J178" t="s">
        <v>52</v>
      </c>
      <c r="K178">
        <v>1</v>
      </c>
      <c r="L178">
        <v>497</v>
      </c>
      <c r="M178">
        <v>4</v>
      </c>
      <c r="N178" t="s">
        <v>44</v>
      </c>
      <c r="O178">
        <v>82</v>
      </c>
      <c r="P178">
        <v>3</v>
      </c>
      <c r="Q178">
        <v>1</v>
      </c>
      <c r="R178" t="s">
        <v>45</v>
      </c>
      <c r="S178">
        <v>2</v>
      </c>
      <c r="T178" t="s">
        <v>102</v>
      </c>
      <c r="U178">
        <v>3816</v>
      </c>
      <c r="V178" t="s">
        <v>47</v>
      </c>
      <c r="W178">
        <v>17881</v>
      </c>
      <c r="X178">
        <v>1</v>
      </c>
      <c r="Y178" t="s">
        <v>48</v>
      </c>
      <c r="Z178" t="s">
        <v>49</v>
      </c>
      <c r="AA178">
        <v>11</v>
      </c>
      <c r="AB178">
        <v>3</v>
      </c>
      <c r="AC178">
        <v>2</v>
      </c>
      <c r="AD178">
        <v>80</v>
      </c>
      <c r="AE178">
        <v>1</v>
      </c>
      <c r="AF178">
        <v>5</v>
      </c>
      <c r="AG178">
        <v>2</v>
      </c>
      <c r="AH178">
        <v>3</v>
      </c>
      <c r="AI178">
        <v>0</v>
      </c>
      <c r="AJ178">
        <v>4</v>
      </c>
      <c r="AK178" s="16">
        <v>46199</v>
      </c>
      <c r="AL178" s="7">
        <v>39</v>
      </c>
      <c r="AM178" s="7" t="str">
        <f t="shared" si="4"/>
        <v>2026</v>
      </c>
      <c r="AN178" s="7" t="str">
        <f t="shared" si="5"/>
        <v>June</v>
      </c>
      <c r="AO178" s="7">
        <v>16</v>
      </c>
      <c r="AP178" s="10">
        <v>15315</v>
      </c>
      <c r="AQ178" s="7">
        <v>16</v>
      </c>
      <c r="AR178" s="7">
        <v>3</v>
      </c>
      <c r="AS178" t="s">
        <v>40</v>
      </c>
    </row>
    <row r="179" spans="1:45" x14ac:dyDescent="0.35">
      <c r="A179" t="s">
        <v>243</v>
      </c>
      <c r="B179">
        <v>27</v>
      </c>
      <c r="C179" t="s">
        <v>190</v>
      </c>
      <c r="D179" t="s">
        <v>49</v>
      </c>
      <c r="E179" t="s">
        <v>41</v>
      </c>
      <c r="F179">
        <v>798</v>
      </c>
      <c r="G179" t="s">
        <v>1547</v>
      </c>
      <c r="H179">
        <v>6</v>
      </c>
      <c r="I179">
        <v>4</v>
      </c>
      <c r="J179" t="s">
        <v>52</v>
      </c>
      <c r="K179">
        <v>1</v>
      </c>
      <c r="L179">
        <v>655</v>
      </c>
      <c r="M179">
        <v>1</v>
      </c>
      <c r="N179" t="s">
        <v>53</v>
      </c>
      <c r="O179">
        <v>66</v>
      </c>
      <c r="P179">
        <v>2</v>
      </c>
      <c r="Q179">
        <v>1</v>
      </c>
      <c r="R179" t="s">
        <v>60</v>
      </c>
      <c r="S179">
        <v>3</v>
      </c>
      <c r="T179" t="s">
        <v>102</v>
      </c>
      <c r="U179">
        <v>2187</v>
      </c>
      <c r="V179" t="s">
        <v>47</v>
      </c>
      <c r="W179">
        <v>5013</v>
      </c>
      <c r="X179">
        <v>0</v>
      </c>
      <c r="Y179" t="s">
        <v>48</v>
      </c>
      <c r="Z179" t="s">
        <v>49</v>
      </c>
      <c r="AA179">
        <v>12</v>
      </c>
      <c r="AB179">
        <v>3</v>
      </c>
      <c r="AC179">
        <v>3</v>
      </c>
      <c r="AD179">
        <v>80</v>
      </c>
      <c r="AE179">
        <v>2</v>
      </c>
      <c r="AF179">
        <v>6</v>
      </c>
      <c r="AG179">
        <v>5</v>
      </c>
      <c r="AH179">
        <v>2</v>
      </c>
      <c r="AI179">
        <v>0</v>
      </c>
      <c r="AJ179">
        <v>3</v>
      </c>
      <c r="AK179" s="16">
        <v>46200</v>
      </c>
      <c r="AL179" s="7">
        <v>39</v>
      </c>
      <c r="AM179" s="7" t="str">
        <f t="shared" si="4"/>
        <v>2026</v>
      </c>
      <c r="AN179" s="7" t="str">
        <f t="shared" si="5"/>
        <v>June</v>
      </c>
      <c r="AO179" s="7">
        <v>8</v>
      </c>
      <c r="AP179" s="10">
        <v>6693</v>
      </c>
      <c r="AQ179" s="7">
        <v>0</v>
      </c>
      <c r="AR179" s="7">
        <v>0</v>
      </c>
      <c r="AS179" t="s">
        <v>40</v>
      </c>
    </row>
    <row r="180" spans="1:45" x14ac:dyDescent="0.35">
      <c r="A180" t="s">
        <v>244</v>
      </c>
      <c r="B180">
        <v>27</v>
      </c>
      <c r="C180" t="s">
        <v>190</v>
      </c>
      <c r="D180" t="s">
        <v>40</v>
      </c>
      <c r="E180" t="s">
        <v>41</v>
      </c>
      <c r="F180">
        <v>1420</v>
      </c>
      <c r="G180" t="s">
        <v>71</v>
      </c>
      <c r="H180">
        <v>2</v>
      </c>
      <c r="I180">
        <v>1</v>
      </c>
      <c r="J180" t="s">
        <v>57</v>
      </c>
      <c r="K180">
        <v>1</v>
      </c>
      <c r="L180">
        <v>667</v>
      </c>
      <c r="M180">
        <v>3</v>
      </c>
      <c r="N180" t="s">
        <v>44</v>
      </c>
      <c r="O180">
        <v>85</v>
      </c>
      <c r="P180">
        <v>3</v>
      </c>
      <c r="Q180">
        <v>1</v>
      </c>
      <c r="R180" t="s">
        <v>54</v>
      </c>
      <c r="S180">
        <v>1</v>
      </c>
      <c r="T180" t="s">
        <v>102</v>
      </c>
      <c r="U180">
        <v>3041</v>
      </c>
      <c r="V180" t="s">
        <v>47</v>
      </c>
      <c r="W180">
        <v>16346</v>
      </c>
      <c r="X180">
        <v>0</v>
      </c>
      <c r="Y180" t="s">
        <v>48</v>
      </c>
      <c r="Z180" t="s">
        <v>49</v>
      </c>
      <c r="AA180">
        <v>11</v>
      </c>
      <c r="AB180">
        <v>3</v>
      </c>
      <c r="AC180">
        <v>2</v>
      </c>
      <c r="AD180">
        <v>80</v>
      </c>
      <c r="AE180">
        <v>1</v>
      </c>
      <c r="AF180">
        <v>5</v>
      </c>
      <c r="AG180">
        <v>3</v>
      </c>
      <c r="AH180">
        <v>3</v>
      </c>
      <c r="AI180">
        <v>0</v>
      </c>
      <c r="AJ180">
        <v>2</v>
      </c>
      <c r="AK180" s="16">
        <v>46201</v>
      </c>
      <c r="AL180" s="7">
        <v>53</v>
      </c>
      <c r="AM180" s="7" t="str">
        <f t="shared" si="4"/>
        <v>2026</v>
      </c>
      <c r="AN180" s="7" t="str">
        <f t="shared" si="5"/>
        <v>June</v>
      </c>
      <c r="AO180" s="7">
        <v>35</v>
      </c>
      <c r="AP180" s="10">
        <v>18696</v>
      </c>
      <c r="AQ180" s="7">
        <v>0</v>
      </c>
      <c r="AR180" s="7">
        <v>0</v>
      </c>
      <c r="AS180" t="s">
        <v>40</v>
      </c>
    </row>
    <row r="181" spans="1:45" x14ac:dyDescent="0.35">
      <c r="A181" t="s">
        <v>245</v>
      </c>
      <c r="B181">
        <v>27</v>
      </c>
      <c r="C181" t="s">
        <v>190</v>
      </c>
      <c r="D181" t="s">
        <v>49</v>
      </c>
      <c r="E181" t="s">
        <v>41</v>
      </c>
      <c r="F181">
        <v>1115</v>
      </c>
      <c r="G181" t="s">
        <v>1547</v>
      </c>
      <c r="H181">
        <v>3</v>
      </c>
      <c r="I181">
        <v>4</v>
      </c>
      <c r="J181" t="s">
        <v>52</v>
      </c>
      <c r="K181">
        <v>1</v>
      </c>
      <c r="L181">
        <v>700</v>
      </c>
      <c r="M181">
        <v>1</v>
      </c>
      <c r="N181" t="s">
        <v>44</v>
      </c>
      <c r="O181">
        <v>54</v>
      </c>
      <c r="P181">
        <v>2</v>
      </c>
      <c r="Q181">
        <v>1</v>
      </c>
      <c r="R181" t="s">
        <v>60</v>
      </c>
      <c r="S181">
        <v>4</v>
      </c>
      <c r="T181" t="s">
        <v>46</v>
      </c>
      <c r="U181">
        <v>2045</v>
      </c>
      <c r="V181" t="s">
        <v>47</v>
      </c>
      <c r="W181">
        <v>15174</v>
      </c>
      <c r="X181">
        <v>0</v>
      </c>
      <c r="Y181" t="s">
        <v>48</v>
      </c>
      <c r="Z181" t="s">
        <v>49</v>
      </c>
      <c r="AA181">
        <v>13</v>
      </c>
      <c r="AB181">
        <v>3</v>
      </c>
      <c r="AC181">
        <v>4</v>
      </c>
      <c r="AD181">
        <v>80</v>
      </c>
      <c r="AE181">
        <v>0</v>
      </c>
      <c r="AF181">
        <v>5</v>
      </c>
      <c r="AG181">
        <v>0</v>
      </c>
      <c r="AH181">
        <v>3</v>
      </c>
      <c r="AI181">
        <v>1</v>
      </c>
      <c r="AJ181">
        <v>1</v>
      </c>
      <c r="AK181" s="16">
        <v>46202</v>
      </c>
      <c r="AL181" s="7">
        <v>60</v>
      </c>
      <c r="AM181" s="7" t="str">
        <f t="shared" si="4"/>
        <v>2026</v>
      </c>
      <c r="AN181" s="7" t="str">
        <f t="shared" si="5"/>
        <v>June</v>
      </c>
      <c r="AO181" s="7">
        <v>14</v>
      </c>
      <c r="AP181" s="10">
        <v>14867</v>
      </c>
      <c r="AQ181" s="7">
        <v>0</v>
      </c>
      <c r="AR181" s="7">
        <v>0</v>
      </c>
      <c r="AS181" t="s">
        <v>40</v>
      </c>
    </row>
    <row r="182" spans="1:45" x14ac:dyDescent="0.35">
      <c r="A182" t="s">
        <v>246</v>
      </c>
      <c r="B182">
        <v>27</v>
      </c>
      <c r="C182" t="s">
        <v>190</v>
      </c>
      <c r="D182" t="s">
        <v>40</v>
      </c>
      <c r="E182" t="s">
        <v>56</v>
      </c>
      <c r="F182">
        <v>1410</v>
      </c>
      <c r="G182" t="s">
        <v>71</v>
      </c>
      <c r="H182">
        <v>3</v>
      </c>
      <c r="I182">
        <v>1</v>
      </c>
      <c r="J182" t="s">
        <v>52</v>
      </c>
      <c r="K182">
        <v>1</v>
      </c>
      <c r="L182">
        <v>714</v>
      </c>
      <c r="M182">
        <v>4</v>
      </c>
      <c r="N182" t="s">
        <v>53</v>
      </c>
      <c r="O182">
        <v>71</v>
      </c>
      <c r="P182">
        <v>4</v>
      </c>
      <c r="Q182">
        <v>2</v>
      </c>
      <c r="R182" t="s">
        <v>137</v>
      </c>
      <c r="S182">
        <v>4</v>
      </c>
      <c r="T182" t="s">
        <v>102</v>
      </c>
      <c r="U182">
        <v>4647</v>
      </c>
      <c r="V182" t="s">
        <v>47</v>
      </c>
      <c r="W182">
        <v>16673</v>
      </c>
      <c r="X182">
        <v>1</v>
      </c>
      <c r="Y182" t="s">
        <v>48</v>
      </c>
      <c r="Z182" t="s">
        <v>40</v>
      </c>
      <c r="AA182">
        <v>20</v>
      </c>
      <c r="AB182">
        <v>4</v>
      </c>
      <c r="AC182">
        <v>2</v>
      </c>
      <c r="AD182">
        <v>80</v>
      </c>
      <c r="AE182">
        <v>2</v>
      </c>
      <c r="AF182">
        <v>6</v>
      </c>
      <c r="AG182">
        <v>3</v>
      </c>
      <c r="AH182">
        <v>3</v>
      </c>
      <c r="AI182">
        <v>0</v>
      </c>
      <c r="AJ182">
        <v>4</v>
      </c>
      <c r="AK182" s="16">
        <v>46203</v>
      </c>
      <c r="AL182" s="7">
        <v>47</v>
      </c>
      <c r="AM182" s="7" t="str">
        <f t="shared" si="4"/>
        <v>2026</v>
      </c>
      <c r="AN182" s="7" t="str">
        <f t="shared" si="5"/>
        <v>June</v>
      </c>
      <c r="AO182" s="7">
        <v>26</v>
      </c>
      <c r="AP182" s="10">
        <v>15728</v>
      </c>
      <c r="AQ182" s="7">
        <v>25</v>
      </c>
      <c r="AR182" s="7">
        <v>6</v>
      </c>
      <c r="AS182" t="s">
        <v>40</v>
      </c>
    </row>
    <row r="183" spans="1:45" x14ac:dyDescent="0.35">
      <c r="A183" t="s">
        <v>247</v>
      </c>
      <c r="B183">
        <v>27</v>
      </c>
      <c r="C183" t="s">
        <v>190</v>
      </c>
      <c r="D183" t="s">
        <v>49</v>
      </c>
      <c r="E183" t="s">
        <v>41</v>
      </c>
      <c r="F183">
        <v>608</v>
      </c>
      <c r="G183" t="s">
        <v>1547</v>
      </c>
      <c r="H183">
        <v>1</v>
      </c>
      <c r="I183">
        <v>2</v>
      </c>
      <c r="J183" t="s">
        <v>43</v>
      </c>
      <c r="K183">
        <v>1</v>
      </c>
      <c r="L183">
        <v>725</v>
      </c>
      <c r="M183">
        <v>3</v>
      </c>
      <c r="N183" t="s">
        <v>53</v>
      </c>
      <c r="O183">
        <v>68</v>
      </c>
      <c r="P183">
        <v>3</v>
      </c>
      <c r="Q183">
        <v>3</v>
      </c>
      <c r="R183" t="s">
        <v>112</v>
      </c>
      <c r="S183">
        <v>1</v>
      </c>
      <c r="T183" t="s">
        <v>105</v>
      </c>
      <c r="U183">
        <v>7412</v>
      </c>
      <c r="V183" t="s">
        <v>163</v>
      </c>
      <c r="W183">
        <v>6009</v>
      </c>
      <c r="X183">
        <v>1</v>
      </c>
      <c r="Y183" t="s">
        <v>48</v>
      </c>
      <c r="Z183" t="s">
        <v>49</v>
      </c>
      <c r="AA183">
        <v>11</v>
      </c>
      <c r="AB183">
        <v>3</v>
      </c>
      <c r="AC183">
        <v>4</v>
      </c>
      <c r="AD183">
        <v>80</v>
      </c>
      <c r="AE183">
        <v>0</v>
      </c>
      <c r="AF183">
        <v>9</v>
      </c>
      <c r="AG183">
        <v>3</v>
      </c>
      <c r="AH183">
        <v>3</v>
      </c>
      <c r="AI183">
        <v>0</v>
      </c>
      <c r="AJ183">
        <v>7</v>
      </c>
      <c r="AK183" s="16">
        <v>46204</v>
      </c>
      <c r="AL183" s="7">
        <v>55</v>
      </c>
      <c r="AM183" s="7" t="str">
        <f t="shared" si="4"/>
        <v>2026</v>
      </c>
      <c r="AN183" s="7" t="str">
        <f t="shared" si="5"/>
        <v>July</v>
      </c>
      <c r="AO183" s="7">
        <v>11</v>
      </c>
      <c r="AP183" s="10">
        <v>23549</v>
      </c>
      <c r="AQ183" s="7">
        <v>11</v>
      </c>
      <c r="AR183" s="7">
        <v>2</v>
      </c>
      <c r="AS183" t="s">
        <v>40</v>
      </c>
    </row>
    <row r="184" spans="1:45" x14ac:dyDescent="0.35">
      <c r="A184" t="s">
        <v>248</v>
      </c>
      <c r="B184">
        <v>27</v>
      </c>
      <c r="C184" t="s">
        <v>190</v>
      </c>
      <c r="D184" t="s">
        <v>49</v>
      </c>
      <c r="E184" t="s">
        <v>56</v>
      </c>
      <c r="F184">
        <v>294</v>
      </c>
      <c r="G184" t="s">
        <v>71</v>
      </c>
      <c r="H184">
        <v>10</v>
      </c>
      <c r="I184">
        <v>2</v>
      </c>
      <c r="J184" t="s">
        <v>43</v>
      </c>
      <c r="K184">
        <v>1</v>
      </c>
      <c r="L184">
        <v>733</v>
      </c>
      <c r="M184">
        <v>4</v>
      </c>
      <c r="N184" t="s">
        <v>44</v>
      </c>
      <c r="O184">
        <v>32</v>
      </c>
      <c r="P184">
        <v>3</v>
      </c>
      <c r="Q184">
        <v>3</v>
      </c>
      <c r="R184" t="s">
        <v>112</v>
      </c>
      <c r="S184">
        <v>1</v>
      </c>
      <c r="T184" t="s">
        <v>102</v>
      </c>
      <c r="U184">
        <v>8793</v>
      </c>
      <c r="V184" t="s">
        <v>163</v>
      </c>
      <c r="W184">
        <v>4809</v>
      </c>
      <c r="X184">
        <v>1</v>
      </c>
      <c r="Y184" t="s">
        <v>48</v>
      </c>
      <c r="Z184" t="s">
        <v>49</v>
      </c>
      <c r="AA184">
        <v>21</v>
      </c>
      <c r="AB184">
        <v>4</v>
      </c>
      <c r="AC184">
        <v>3</v>
      </c>
      <c r="AD184">
        <v>80</v>
      </c>
      <c r="AE184">
        <v>2</v>
      </c>
      <c r="AF184">
        <v>9</v>
      </c>
      <c r="AG184">
        <v>4</v>
      </c>
      <c r="AH184">
        <v>2</v>
      </c>
      <c r="AI184">
        <v>1</v>
      </c>
      <c r="AJ184">
        <v>7</v>
      </c>
      <c r="AK184" s="16">
        <v>46205</v>
      </c>
      <c r="AL184" s="7">
        <v>53</v>
      </c>
      <c r="AM184" s="7" t="str">
        <f t="shared" si="4"/>
        <v>2026</v>
      </c>
      <c r="AN184" s="7" t="str">
        <f t="shared" si="5"/>
        <v>July</v>
      </c>
      <c r="AO184" s="7">
        <v>13</v>
      </c>
      <c r="AP184" s="10">
        <v>10007</v>
      </c>
      <c r="AQ184" s="7">
        <v>3</v>
      </c>
      <c r="AR184" s="7">
        <v>1</v>
      </c>
      <c r="AS184" t="s">
        <v>40</v>
      </c>
    </row>
    <row r="185" spans="1:45" x14ac:dyDescent="0.35">
      <c r="A185" t="s">
        <v>249</v>
      </c>
      <c r="B185">
        <v>27</v>
      </c>
      <c r="C185" t="s">
        <v>190</v>
      </c>
      <c r="D185" t="s">
        <v>49</v>
      </c>
      <c r="E185" t="s">
        <v>41</v>
      </c>
      <c r="F185">
        <v>975</v>
      </c>
      <c r="G185" t="s">
        <v>1547</v>
      </c>
      <c r="H185">
        <v>7</v>
      </c>
      <c r="I185">
        <v>3</v>
      </c>
      <c r="J185" t="s">
        <v>52</v>
      </c>
      <c r="K185">
        <v>1</v>
      </c>
      <c r="L185">
        <v>764</v>
      </c>
      <c r="M185">
        <v>4</v>
      </c>
      <c r="N185" t="s">
        <v>53</v>
      </c>
      <c r="O185">
        <v>55</v>
      </c>
      <c r="P185">
        <v>2</v>
      </c>
      <c r="Q185">
        <v>2</v>
      </c>
      <c r="R185" t="s">
        <v>161</v>
      </c>
      <c r="S185">
        <v>1</v>
      </c>
      <c r="T185" t="s">
        <v>46</v>
      </c>
      <c r="U185">
        <v>6811</v>
      </c>
      <c r="V185" t="s">
        <v>163</v>
      </c>
      <c r="W185">
        <v>23398</v>
      </c>
      <c r="X185">
        <v>8</v>
      </c>
      <c r="Y185" t="s">
        <v>48</v>
      </c>
      <c r="Z185" t="s">
        <v>49</v>
      </c>
      <c r="AA185">
        <v>19</v>
      </c>
      <c r="AB185">
        <v>3</v>
      </c>
      <c r="AC185">
        <v>1</v>
      </c>
      <c r="AD185">
        <v>80</v>
      </c>
      <c r="AE185">
        <v>0</v>
      </c>
      <c r="AF185">
        <v>9</v>
      </c>
      <c r="AG185">
        <v>2</v>
      </c>
      <c r="AH185">
        <v>1</v>
      </c>
      <c r="AI185">
        <v>0</v>
      </c>
      <c r="AJ185">
        <v>7</v>
      </c>
      <c r="AK185" s="16">
        <v>46206</v>
      </c>
      <c r="AL185" s="7">
        <v>24</v>
      </c>
      <c r="AM185" s="7" t="str">
        <f t="shared" si="4"/>
        <v>2026</v>
      </c>
      <c r="AN185" s="7" t="str">
        <f t="shared" si="5"/>
        <v>July</v>
      </c>
      <c r="AO185" s="7">
        <v>0</v>
      </c>
      <c r="AP185" s="10">
        <v>7666</v>
      </c>
      <c r="AQ185" s="7">
        <v>0</v>
      </c>
      <c r="AR185" s="7">
        <v>0</v>
      </c>
      <c r="AS185" t="s">
        <v>40</v>
      </c>
    </row>
    <row r="186" spans="1:45" x14ac:dyDescent="0.35">
      <c r="A186" t="s">
        <v>250</v>
      </c>
      <c r="B186">
        <v>27</v>
      </c>
      <c r="C186" t="s">
        <v>190</v>
      </c>
      <c r="D186" t="s">
        <v>49</v>
      </c>
      <c r="E186" t="s">
        <v>56</v>
      </c>
      <c r="F186">
        <v>829</v>
      </c>
      <c r="G186" t="s">
        <v>71</v>
      </c>
      <c r="H186">
        <v>8</v>
      </c>
      <c r="I186">
        <v>1</v>
      </c>
      <c r="J186" t="s">
        <v>57</v>
      </c>
      <c r="K186">
        <v>1</v>
      </c>
      <c r="L186">
        <v>800</v>
      </c>
      <c r="M186">
        <v>3</v>
      </c>
      <c r="N186" t="s">
        <v>44</v>
      </c>
      <c r="O186">
        <v>84</v>
      </c>
      <c r="P186">
        <v>3</v>
      </c>
      <c r="Q186">
        <v>2</v>
      </c>
      <c r="R186" t="s">
        <v>137</v>
      </c>
      <c r="S186">
        <v>4</v>
      </c>
      <c r="T186" t="s">
        <v>105</v>
      </c>
      <c r="U186">
        <v>4342</v>
      </c>
      <c r="V186" t="s">
        <v>47</v>
      </c>
      <c r="W186">
        <v>24008</v>
      </c>
      <c r="X186">
        <v>0</v>
      </c>
      <c r="Y186" t="s">
        <v>48</v>
      </c>
      <c r="Z186" t="s">
        <v>49</v>
      </c>
      <c r="AA186">
        <v>19</v>
      </c>
      <c r="AB186">
        <v>3</v>
      </c>
      <c r="AC186">
        <v>2</v>
      </c>
      <c r="AD186">
        <v>80</v>
      </c>
      <c r="AE186">
        <v>1</v>
      </c>
      <c r="AF186">
        <v>5</v>
      </c>
      <c r="AG186">
        <v>3</v>
      </c>
      <c r="AH186">
        <v>3</v>
      </c>
      <c r="AI186">
        <v>1</v>
      </c>
      <c r="AJ186">
        <v>1</v>
      </c>
      <c r="AK186" s="16">
        <v>46207</v>
      </c>
      <c r="AL186" s="7">
        <v>36</v>
      </c>
      <c r="AM186" s="7" t="str">
        <f t="shared" si="4"/>
        <v>2026</v>
      </c>
      <c r="AN186" s="7" t="str">
        <f t="shared" si="5"/>
        <v>July</v>
      </c>
      <c r="AO186" s="7">
        <v>1</v>
      </c>
      <c r="AP186" s="10">
        <v>5127</v>
      </c>
      <c r="AQ186" s="7">
        <v>1</v>
      </c>
      <c r="AR186" s="7">
        <v>1</v>
      </c>
      <c r="AS186" t="s">
        <v>40</v>
      </c>
    </row>
    <row r="187" spans="1:45" x14ac:dyDescent="0.35">
      <c r="A187" t="s">
        <v>251</v>
      </c>
      <c r="B187">
        <v>27</v>
      </c>
      <c r="C187" t="s">
        <v>190</v>
      </c>
      <c r="D187" t="s">
        <v>40</v>
      </c>
      <c r="E187" t="s">
        <v>41</v>
      </c>
      <c r="F187">
        <v>269</v>
      </c>
      <c r="G187" t="s">
        <v>1547</v>
      </c>
      <c r="H187">
        <v>5</v>
      </c>
      <c r="I187">
        <v>1</v>
      </c>
      <c r="J187" t="s">
        <v>68</v>
      </c>
      <c r="K187">
        <v>1</v>
      </c>
      <c r="L187">
        <v>844</v>
      </c>
      <c r="M187">
        <v>3</v>
      </c>
      <c r="N187" t="s">
        <v>44</v>
      </c>
      <c r="O187">
        <v>42</v>
      </c>
      <c r="P187">
        <v>2</v>
      </c>
      <c r="Q187">
        <v>3</v>
      </c>
      <c r="R187" t="s">
        <v>252</v>
      </c>
      <c r="S187">
        <v>4</v>
      </c>
      <c r="T187" t="s">
        <v>102</v>
      </c>
      <c r="U187">
        <v>12808</v>
      </c>
      <c r="V187" t="s">
        <v>253</v>
      </c>
      <c r="W187">
        <v>8842</v>
      </c>
      <c r="X187">
        <v>1</v>
      </c>
      <c r="Y187" t="s">
        <v>48</v>
      </c>
      <c r="Z187" t="s">
        <v>40</v>
      </c>
      <c r="AA187">
        <v>16</v>
      </c>
      <c r="AB187">
        <v>3</v>
      </c>
      <c r="AC187">
        <v>2</v>
      </c>
      <c r="AD187">
        <v>80</v>
      </c>
      <c r="AE187">
        <v>1</v>
      </c>
      <c r="AF187">
        <v>9</v>
      </c>
      <c r="AG187">
        <v>3</v>
      </c>
      <c r="AH187">
        <v>3</v>
      </c>
      <c r="AI187">
        <v>0</v>
      </c>
      <c r="AJ187">
        <v>8</v>
      </c>
      <c r="AK187" s="16">
        <v>46208</v>
      </c>
      <c r="AL187" s="7">
        <v>22</v>
      </c>
      <c r="AM187" s="7" t="str">
        <f t="shared" si="4"/>
        <v>2026</v>
      </c>
      <c r="AN187" s="7" t="str">
        <f t="shared" si="5"/>
        <v>July</v>
      </c>
      <c r="AO187" s="7">
        <v>1</v>
      </c>
      <c r="AP187" s="10">
        <v>21178</v>
      </c>
      <c r="AQ187" s="7">
        <v>0</v>
      </c>
      <c r="AR187" s="7">
        <v>0</v>
      </c>
      <c r="AS187" t="s">
        <v>40</v>
      </c>
    </row>
    <row r="188" spans="1:45" x14ac:dyDescent="0.35">
      <c r="A188" t="s">
        <v>254</v>
      </c>
      <c r="B188">
        <v>27</v>
      </c>
      <c r="C188" t="s">
        <v>190</v>
      </c>
      <c r="D188" t="s">
        <v>49</v>
      </c>
      <c r="E188" t="s">
        <v>59</v>
      </c>
      <c r="F188">
        <v>443</v>
      </c>
      <c r="G188" t="s">
        <v>71</v>
      </c>
      <c r="H188">
        <v>3</v>
      </c>
      <c r="I188">
        <v>3</v>
      </c>
      <c r="J188" t="s">
        <v>52</v>
      </c>
      <c r="K188">
        <v>1</v>
      </c>
      <c r="L188">
        <v>850</v>
      </c>
      <c r="M188">
        <v>4</v>
      </c>
      <c r="N188" t="s">
        <v>44</v>
      </c>
      <c r="O188">
        <v>50</v>
      </c>
      <c r="P188">
        <v>3</v>
      </c>
      <c r="Q188">
        <v>1</v>
      </c>
      <c r="R188" t="s">
        <v>60</v>
      </c>
      <c r="S188">
        <v>4</v>
      </c>
      <c r="T188" t="s">
        <v>105</v>
      </c>
      <c r="U188">
        <v>1706</v>
      </c>
      <c r="V188" t="s">
        <v>47</v>
      </c>
      <c r="W188">
        <v>16571</v>
      </c>
      <c r="X188">
        <v>1</v>
      </c>
      <c r="Y188" t="s">
        <v>48</v>
      </c>
      <c r="Z188" t="s">
        <v>49</v>
      </c>
      <c r="AA188">
        <v>11</v>
      </c>
      <c r="AB188">
        <v>3</v>
      </c>
      <c r="AC188">
        <v>3</v>
      </c>
      <c r="AD188">
        <v>80</v>
      </c>
      <c r="AE188">
        <v>3</v>
      </c>
      <c r="AF188">
        <v>0</v>
      </c>
      <c r="AG188">
        <v>6</v>
      </c>
      <c r="AH188">
        <v>2</v>
      </c>
      <c r="AI188">
        <v>0</v>
      </c>
      <c r="AJ188">
        <v>0</v>
      </c>
      <c r="AK188" s="16">
        <v>46209</v>
      </c>
      <c r="AL188" s="7">
        <v>38</v>
      </c>
      <c r="AM188" s="7" t="str">
        <f t="shared" si="4"/>
        <v>2026</v>
      </c>
      <c r="AN188" s="7" t="str">
        <f t="shared" si="5"/>
        <v>July</v>
      </c>
      <c r="AO188" s="7">
        <v>16</v>
      </c>
      <c r="AP188" s="10">
        <v>20823</v>
      </c>
      <c r="AQ188" s="7">
        <v>7</v>
      </c>
      <c r="AR188" s="7">
        <v>2</v>
      </c>
      <c r="AS188" t="s">
        <v>40</v>
      </c>
    </row>
    <row r="189" spans="1:45" x14ac:dyDescent="0.35">
      <c r="A189" t="s">
        <v>255</v>
      </c>
      <c r="B189">
        <v>27</v>
      </c>
      <c r="C189" t="s">
        <v>190</v>
      </c>
      <c r="D189" t="s">
        <v>49</v>
      </c>
      <c r="E189" t="s">
        <v>41</v>
      </c>
      <c r="F189">
        <v>618</v>
      </c>
      <c r="G189" t="s">
        <v>1547</v>
      </c>
      <c r="H189">
        <v>4</v>
      </c>
      <c r="I189">
        <v>3</v>
      </c>
      <c r="J189" t="s">
        <v>43</v>
      </c>
      <c r="K189">
        <v>1</v>
      </c>
      <c r="L189">
        <v>933</v>
      </c>
      <c r="M189">
        <v>2</v>
      </c>
      <c r="N189" t="s">
        <v>53</v>
      </c>
      <c r="O189">
        <v>76</v>
      </c>
      <c r="P189">
        <v>3</v>
      </c>
      <c r="Q189">
        <v>1</v>
      </c>
      <c r="R189" t="s">
        <v>60</v>
      </c>
      <c r="S189">
        <v>3</v>
      </c>
      <c r="T189" t="s">
        <v>46</v>
      </c>
      <c r="U189">
        <v>2318</v>
      </c>
      <c r="V189" t="s">
        <v>47</v>
      </c>
      <c r="W189">
        <v>17808</v>
      </c>
      <c r="X189">
        <v>1</v>
      </c>
      <c r="Y189" t="s">
        <v>48</v>
      </c>
      <c r="Z189" t="s">
        <v>49</v>
      </c>
      <c r="AA189">
        <v>19</v>
      </c>
      <c r="AB189">
        <v>3</v>
      </c>
      <c r="AC189">
        <v>3</v>
      </c>
      <c r="AD189">
        <v>80</v>
      </c>
      <c r="AE189">
        <v>0</v>
      </c>
      <c r="AF189">
        <v>1</v>
      </c>
      <c r="AG189">
        <v>2</v>
      </c>
      <c r="AH189">
        <v>3</v>
      </c>
      <c r="AI189">
        <v>0</v>
      </c>
      <c r="AJ189">
        <v>0</v>
      </c>
      <c r="AK189" s="16">
        <v>46210</v>
      </c>
      <c r="AL189" s="7">
        <v>33</v>
      </c>
      <c r="AM189" s="7" t="str">
        <f t="shared" si="4"/>
        <v>2026</v>
      </c>
      <c r="AN189" s="7" t="str">
        <f t="shared" si="5"/>
        <v>July</v>
      </c>
      <c r="AO189" s="7">
        <v>7</v>
      </c>
      <c r="AP189" s="10">
        <v>20680</v>
      </c>
      <c r="AQ189" s="7">
        <v>0</v>
      </c>
      <c r="AR189" s="7">
        <v>0</v>
      </c>
      <c r="AS189" t="s">
        <v>40</v>
      </c>
    </row>
    <row r="190" spans="1:45" x14ac:dyDescent="0.35">
      <c r="A190" t="s">
        <v>256</v>
      </c>
      <c r="B190">
        <v>27</v>
      </c>
      <c r="C190" t="s">
        <v>190</v>
      </c>
      <c r="D190" t="s">
        <v>49</v>
      </c>
      <c r="E190" t="s">
        <v>41</v>
      </c>
      <c r="F190">
        <v>1134</v>
      </c>
      <c r="G190" t="s">
        <v>71</v>
      </c>
      <c r="H190">
        <v>16</v>
      </c>
      <c r="I190">
        <v>4</v>
      </c>
      <c r="J190" t="s">
        <v>68</v>
      </c>
      <c r="K190">
        <v>1</v>
      </c>
      <c r="L190">
        <v>1001</v>
      </c>
      <c r="M190">
        <v>3</v>
      </c>
      <c r="N190" t="s">
        <v>53</v>
      </c>
      <c r="O190">
        <v>37</v>
      </c>
      <c r="P190">
        <v>3</v>
      </c>
      <c r="Q190">
        <v>1</v>
      </c>
      <c r="R190" t="s">
        <v>45</v>
      </c>
      <c r="S190">
        <v>2</v>
      </c>
      <c r="T190" t="s">
        <v>105</v>
      </c>
      <c r="U190">
        <v>2811</v>
      </c>
      <c r="V190" t="s">
        <v>47</v>
      </c>
      <c r="W190">
        <v>12086</v>
      </c>
      <c r="X190">
        <v>9</v>
      </c>
      <c r="Y190" t="s">
        <v>48</v>
      </c>
      <c r="Z190" t="s">
        <v>49</v>
      </c>
      <c r="AA190">
        <v>14</v>
      </c>
      <c r="AB190">
        <v>3</v>
      </c>
      <c r="AC190">
        <v>2</v>
      </c>
      <c r="AD190">
        <v>80</v>
      </c>
      <c r="AE190">
        <v>1</v>
      </c>
      <c r="AF190">
        <v>4</v>
      </c>
      <c r="AG190">
        <v>2</v>
      </c>
      <c r="AH190">
        <v>3</v>
      </c>
      <c r="AI190">
        <v>2</v>
      </c>
      <c r="AJ190">
        <v>2</v>
      </c>
      <c r="AK190" s="16">
        <v>46211</v>
      </c>
      <c r="AL190" s="7">
        <v>60</v>
      </c>
      <c r="AM190" s="7" t="str">
        <f t="shared" si="4"/>
        <v>2026</v>
      </c>
      <c r="AN190" s="7" t="str">
        <f t="shared" si="5"/>
        <v>July</v>
      </c>
      <c r="AO190" s="7">
        <v>40</v>
      </c>
      <c r="AP190" s="10">
        <v>11086</v>
      </c>
      <c r="AQ190" s="7">
        <v>24</v>
      </c>
      <c r="AR190" s="7">
        <v>6</v>
      </c>
      <c r="AS190" t="s">
        <v>40</v>
      </c>
    </row>
    <row r="191" spans="1:45" x14ac:dyDescent="0.35">
      <c r="A191" t="s">
        <v>257</v>
      </c>
      <c r="B191">
        <v>27</v>
      </c>
      <c r="C191" t="s">
        <v>190</v>
      </c>
      <c r="D191" t="s">
        <v>49</v>
      </c>
      <c r="E191" t="s">
        <v>41</v>
      </c>
      <c r="F191">
        <v>1055</v>
      </c>
      <c r="G191" t="s">
        <v>1547</v>
      </c>
      <c r="H191">
        <v>2</v>
      </c>
      <c r="I191">
        <v>4</v>
      </c>
      <c r="J191" t="s">
        <v>43</v>
      </c>
      <c r="K191">
        <v>1</v>
      </c>
      <c r="L191">
        <v>1027</v>
      </c>
      <c r="M191">
        <v>1</v>
      </c>
      <c r="N191" t="s">
        <v>53</v>
      </c>
      <c r="O191">
        <v>47</v>
      </c>
      <c r="P191">
        <v>3</v>
      </c>
      <c r="Q191">
        <v>2</v>
      </c>
      <c r="R191" t="s">
        <v>112</v>
      </c>
      <c r="S191">
        <v>4</v>
      </c>
      <c r="T191" t="s">
        <v>105</v>
      </c>
      <c r="U191">
        <v>4227</v>
      </c>
      <c r="V191" t="s">
        <v>47</v>
      </c>
      <c r="W191">
        <v>4658</v>
      </c>
      <c r="X191">
        <v>0</v>
      </c>
      <c r="Y191" t="s">
        <v>48</v>
      </c>
      <c r="Z191" t="s">
        <v>49</v>
      </c>
      <c r="AA191">
        <v>18</v>
      </c>
      <c r="AB191">
        <v>3</v>
      </c>
      <c r="AC191">
        <v>2</v>
      </c>
      <c r="AD191">
        <v>80</v>
      </c>
      <c r="AE191">
        <v>1</v>
      </c>
      <c r="AF191">
        <v>4</v>
      </c>
      <c r="AG191">
        <v>2</v>
      </c>
      <c r="AH191">
        <v>3</v>
      </c>
      <c r="AI191">
        <v>2</v>
      </c>
      <c r="AJ191">
        <v>2</v>
      </c>
      <c r="AK191" s="16">
        <v>46212</v>
      </c>
      <c r="AL191" s="7">
        <v>32</v>
      </c>
      <c r="AM191" s="7" t="str">
        <f t="shared" si="4"/>
        <v>2026</v>
      </c>
      <c r="AN191" s="7" t="str">
        <f t="shared" si="5"/>
        <v>July</v>
      </c>
      <c r="AO191" s="7">
        <v>14</v>
      </c>
      <c r="AP191" s="10">
        <v>17235</v>
      </c>
      <c r="AQ191" s="7">
        <v>4</v>
      </c>
      <c r="AR191" s="7">
        <v>3</v>
      </c>
      <c r="AS191" t="s">
        <v>40</v>
      </c>
    </row>
    <row r="192" spans="1:45" x14ac:dyDescent="0.35">
      <c r="A192" t="s">
        <v>258</v>
      </c>
      <c r="B192">
        <v>27</v>
      </c>
      <c r="C192" t="s">
        <v>190</v>
      </c>
      <c r="D192" t="s">
        <v>49</v>
      </c>
      <c r="E192" t="s">
        <v>59</v>
      </c>
      <c r="F192">
        <v>1277</v>
      </c>
      <c r="G192" t="s">
        <v>71</v>
      </c>
      <c r="H192">
        <v>8</v>
      </c>
      <c r="I192">
        <v>5</v>
      </c>
      <c r="J192" t="s">
        <v>43</v>
      </c>
      <c r="K192">
        <v>1</v>
      </c>
      <c r="L192">
        <v>1094</v>
      </c>
      <c r="M192">
        <v>1</v>
      </c>
      <c r="N192" t="s">
        <v>44</v>
      </c>
      <c r="O192">
        <v>87</v>
      </c>
      <c r="P192">
        <v>1</v>
      </c>
      <c r="Q192">
        <v>1</v>
      </c>
      <c r="R192" t="s">
        <v>45</v>
      </c>
      <c r="S192">
        <v>3</v>
      </c>
      <c r="T192" t="s">
        <v>105</v>
      </c>
      <c r="U192">
        <v>4621</v>
      </c>
      <c r="V192" t="s">
        <v>47</v>
      </c>
      <c r="W192">
        <v>5869</v>
      </c>
      <c r="X192">
        <v>1</v>
      </c>
      <c r="Y192" t="s">
        <v>48</v>
      </c>
      <c r="Z192" t="s">
        <v>49</v>
      </c>
      <c r="AA192">
        <v>19</v>
      </c>
      <c r="AB192">
        <v>3</v>
      </c>
      <c r="AC192">
        <v>4</v>
      </c>
      <c r="AD192">
        <v>80</v>
      </c>
      <c r="AE192">
        <v>3</v>
      </c>
      <c r="AF192">
        <v>3</v>
      </c>
      <c r="AG192">
        <v>4</v>
      </c>
      <c r="AH192">
        <v>3</v>
      </c>
      <c r="AI192">
        <v>1</v>
      </c>
      <c r="AJ192">
        <v>2</v>
      </c>
      <c r="AK192" s="16">
        <v>46213</v>
      </c>
      <c r="AL192" s="7">
        <v>23</v>
      </c>
      <c r="AM192" s="7" t="str">
        <f t="shared" si="4"/>
        <v>2026</v>
      </c>
      <c r="AN192" s="7" t="str">
        <f t="shared" si="5"/>
        <v>July</v>
      </c>
      <c r="AO192" s="7">
        <v>2</v>
      </c>
      <c r="AP192" s="10">
        <v>20330</v>
      </c>
      <c r="AQ192" s="7">
        <v>1</v>
      </c>
      <c r="AR192" s="7">
        <v>1</v>
      </c>
      <c r="AS192" t="s">
        <v>40</v>
      </c>
    </row>
    <row r="193" spans="1:45" x14ac:dyDescent="0.35">
      <c r="A193" t="s">
        <v>259</v>
      </c>
      <c r="B193">
        <v>27</v>
      </c>
      <c r="C193" t="s">
        <v>190</v>
      </c>
      <c r="D193" t="s">
        <v>49</v>
      </c>
      <c r="E193" t="s">
        <v>41</v>
      </c>
      <c r="F193">
        <v>199</v>
      </c>
      <c r="G193" t="s">
        <v>1547</v>
      </c>
      <c r="H193">
        <v>6</v>
      </c>
      <c r="I193">
        <v>3</v>
      </c>
      <c r="J193" t="s">
        <v>43</v>
      </c>
      <c r="K193">
        <v>1</v>
      </c>
      <c r="L193">
        <v>1162</v>
      </c>
      <c r="M193">
        <v>4</v>
      </c>
      <c r="N193" t="s">
        <v>44</v>
      </c>
      <c r="O193">
        <v>55</v>
      </c>
      <c r="P193">
        <v>2</v>
      </c>
      <c r="Q193">
        <v>1</v>
      </c>
      <c r="R193" t="s">
        <v>60</v>
      </c>
      <c r="S193">
        <v>3</v>
      </c>
      <c r="T193" t="s">
        <v>105</v>
      </c>
      <c r="U193">
        <v>2539</v>
      </c>
      <c r="V193" t="s">
        <v>47</v>
      </c>
      <c r="W193">
        <v>7950</v>
      </c>
      <c r="X193">
        <v>1</v>
      </c>
      <c r="Y193" t="s">
        <v>48</v>
      </c>
      <c r="Z193" t="s">
        <v>49</v>
      </c>
      <c r="AA193">
        <v>13</v>
      </c>
      <c r="AB193">
        <v>3</v>
      </c>
      <c r="AC193">
        <v>3</v>
      </c>
      <c r="AD193">
        <v>80</v>
      </c>
      <c r="AE193">
        <v>1</v>
      </c>
      <c r="AF193">
        <v>4</v>
      </c>
      <c r="AG193">
        <v>0</v>
      </c>
      <c r="AH193">
        <v>3</v>
      </c>
      <c r="AI193">
        <v>2</v>
      </c>
      <c r="AJ193">
        <v>2</v>
      </c>
      <c r="AK193" s="16">
        <v>46214</v>
      </c>
      <c r="AL193" s="7">
        <v>56</v>
      </c>
      <c r="AM193" s="7" t="str">
        <f t="shared" si="4"/>
        <v>2026</v>
      </c>
      <c r="AN193" s="7" t="str">
        <f t="shared" si="5"/>
        <v>July</v>
      </c>
      <c r="AO193" s="7">
        <v>25</v>
      </c>
      <c r="AP193" s="10">
        <v>14615</v>
      </c>
      <c r="AQ193" s="7">
        <v>17</v>
      </c>
      <c r="AR193" s="7">
        <v>2</v>
      </c>
      <c r="AS193" t="s">
        <v>40</v>
      </c>
    </row>
    <row r="194" spans="1:45" x14ac:dyDescent="0.35">
      <c r="A194" t="s">
        <v>260</v>
      </c>
      <c r="B194">
        <v>27</v>
      </c>
      <c r="C194" t="s">
        <v>190</v>
      </c>
      <c r="D194" t="s">
        <v>40</v>
      </c>
      <c r="E194" t="s">
        <v>41</v>
      </c>
      <c r="F194">
        <v>1103</v>
      </c>
      <c r="G194" t="s">
        <v>71</v>
      </c>
      <c r="H194">
        <v>14</v>
      </c>
      <c r="I194">
        <v>3</v>
      </c>
      <c r="J194" t="s">
        <v>43</v>
      </c>
      <c r="K194">
        <v>1</v>
      </c>
      <c r="L194">
        <v>1244</v>
      </c>
      <c r="M194">
        <v>1</v>
      </c>
      <c r="N194" t="s">
        <v>44</v>
      </c>
      <c r="O194">
        <v>42</v>
      </c>
      <c r="P194">
        <v>3</v>
      </c>
      <c r="Q194">
        <v>1</v>
      </c>
      <c r="R194" t="s">
        <v>60</v>
      </c>
      <c r="S194">
        <v>1</v>
      </c>
      <c r="T194" t="s">
        <v>105</v>
      </c>
      <c r="U194">
        <v>2235</v>
      </c>
      <c r="V194" t="s">
        <v>47</v>
      </c>
      <c r="W194">
        <v>14377</v>
      </c>
      <c r="X194">
        <v>1</v>
      </c>
      <c r="Y194" t="s">
        <v>48</v>
      </c>
      <c r="Z194" t="s">
        <v>40</v>
      </c>
      <c r="AA194">
        <v>14</v>
      </c>
      <c r="AB194">
        <v>3</v>
      </c>
      <c r="AC194">
        <v>4</v>
      </c>
      <c r="AD194">
        <v>80</v>
      </c>
      <c r="AE194">
        <v>2</v>
      </c>
      <c r="AF194">
        <v>9</v>
      </c>
      <c r="AG194">
        <v>3</v>
      </c>
      <c r="AH194">
        <v>2</v>
      </c>
      <c r="AI194">
        <v>6</v>
      </c>
      <c r="AJ194">
        <v>8</v>
      </c>
      <c r="AK194" s="16">
        <v>46215</v>
      </c>
      <c r="AL194" s="7">
        <v>60</v>
      </c>
      <c r="AM194" s="7" t="str">
        <f t="shared" si="4"/>
        <v>2026</v>
      </c>
      <c r="AN194" s="7" t="str">
        <f t="shared" si="5"/>
        <v>July</v>
      </c>
      <c r="AO194" s="7">
        <v>4</v>
      </c>
      <c r="AP194" s="10">
        <v>13971</v>
      </c>
      <c r="AQ194" s="7">
        <v>2</v>
      </c>
      <c r="AR194" s="7">
        <v>0</v>
      </c>
      <c r="AS194" t="s">
        <v>40</v>
      </c>
    </row>
    <row r="195" spans="1:45" x14ac:dyDescent="0.35">
      <c r="A195" t="s">
        <v>261</v>
      </c>
      <c r="B195">
        <v>27</v>
      </c>
      <c r="C195" t="s">
        <v>190</v>
      </c>
      <c r="D195" t="s">
        <v>49</v>
      </c>
      <c r="E195" t="s">
        <v>41</v>
      </c>
      <c r="F195">
        <v>1167</v>
      </c>
      <c r="G195" t="s">
        <v>1547</v>
      </c>
      <c r="H195">
        <v>4</v>
      </c>
      <c r="I195">
        <v>2</v>
      </c>
      <c r="J195" t="s">
        <v>43</v>
      </c>
      <c r="K195">
        <v>1</v>
      </c>
      <c r="L195">
        <v>1259</v>
      </c>
      <c r="M195">
        <v>1</v>
      </c>
      <c r="N195" t="s">
        <v>44</v>
      </c>
      <c r="O195">
        <v>76</v>
      </c>
      <c r="P195">
        <v>3</v>
      </c>
      <c r="Q195">
        <v>1</v>
      </c>
      <c r="R195" t="s">
        <v>60</v>
      </c>
      <c r="S195">
        <v>3</v>
      </c>
      <c r="T195" t="s">
        <v>102</v>
      </c>
      <c r="U195">
        <v>2517</v>
      </c>
      <c r="V195" t="s">
        <v>47</v>
      </c>
      <c r="W195">
        <v>3208</v>
      </c>
      <c r="X195">
        <v>1</v>
      </c>
      <c r="Y195" t="s">
        <v>48</v>
      </c>
      <c r="Z195" t="s">
        <v>49</v>
      </c>
      <c r="AA195">
        <v>11</v>
      </c>
      <c r="AB195">
        <v>3</v>
      </c>
      <c r="AC195">
        <v>2</v>
      </c>
      <c r="AD195">
        <v>80</v>
      </c>
      <c r="AE195">
        <v>3</v>
      </c>
      <c r="AF195">
        <v>5</v>
      </c>
      <c r="AG195">
        <v>2</v>
      </c>
      <c r="AH195">
        <v>3</v>
      </c>
      <c r="AI195">
        <v>0</v>
      </c>
      <c r="AJ195">
        <v>3</v>
      </c>
      <c r="AK195" s="16">
        <v>46216</v>
      </c>
      <c r="AL195" s="7">
        <v>38</v>
      </c>
      <c r="AM195" s="7" t="str">
        <f t="shared" ref="AM195:AM258" si="6">TEXT(AK195,"yyyy")</f>
        <v>2026</v>
      </c>
      <c r="AN195" s="7" t="str">
        <f t="shared" ref="AN195:AN258" si="7">TEXT(AK195,"mmmm")</f>
        <v>July</v>
      </c>
      <c r="AO195" s="7">
        <v>13</v>
      </c>
      <c r="AP195" s="10">
        <v>17839</v>
      </c>
      <c r="AQ195" s="7">
        <v>2</v>
      </c>
      <c r="AR195" s="7">
        <v>0</v>
      </c>
      <c r="AS195" t="s">
        <v>40</v>
      </c>
    </row>
    <row r="196" spans="1:45" x14ac:dyDescent="0.35">
      <c r="A196" t="s">
        <v>262</v>
      </c>
      <c r="B196">
        <v>27</v>
      </c>
      <c r="C196" t="s">
        <v>190</v>
      </c>
      <c r="D196" t="s">
        <v>49</v>
      </c>
      <c r="E196" t="s">
        <v>41</v>
      </c>
      <c r="F196">
        <v>1291</v>
      </c>
      <c r="G196" t="s">
        <v>71</v>
      </c>
      <c r="H196">
        <v>11</v>
      </c>
      <c r="I196">
        <v>3</v>
      </c>
      <c r="J196" t="s">
        <v>52</v>
      </c>
      <c r="K196">
        <v>1</v>
      </c>
      <c r="L196">
        <v>1364</v>
      </c>
      <c r="M196">
        <v>3</v>
      </c>
      <c r="N196" t="s">
        <v>53</v>
      </c>
      <c r="O196">
        <v>98</v>
      </c>
      <c r="P196">
        <v>4</v>
      </c>
      <c r="Q196">
        <v>1</v>
      </c>
      <c r="R196" t="s">
        <v>54</v>
      </c>
      <c r="S196">
        <v>4</v>
      </c>
      <c r="T196" t="s">
        <v>105</v>
      </c>
      <c r="U196">
        <v>2534</v>
      </c>
      <c r="V196" t="s">
        <v>47</v>
      </c>
      <c r="W196">
        <v>6527</v>
      </c>
      <c r="X196">
        <v>8</v>
      </c>
      <c r="Y196" t="s">
        <v>48</v>
      </c>
      <c r="Z196" t="s">
        <v>49</v>
      </c>
      <c r="AA196">
        <v>14</v>
      </c>
      <c r="AB196">
        <v>3</v>
      </c>
      <c r="AC196">
        <v>2</v>
      </c>
      <c r="AD196">
        <v>80</v>
      </c>
      <c r="AE196">
        <v>1</v>
      </c>
      <c r="AF196">
        <v>5</v>
      </c>
      <c r="AG196">
        <v>4</v>
      </c>
      <c r="AH196">
        <v>3</v>
      </c>
      <c r="AI196">
        <v>0</v>
      </c>
      <c r="AJ196">
        <v>0</v>
      </c>
      <c r="AK196" s="16">
        <v>46217</v>
      </c>
      <c r="AL196" s="7">
        <v>26</v>
      </c>
      <c r="AM196" s="7" t="str">
        <f t="shared" si="6"/>
        <v>2026</v>
      </c>
      <c r="AN196" s="7" t="str">
        <f t="shared" si="7"/>
        <v>July</v>
      </c>
      <c r="AO196" s="7">
        <v>8</v>
      </c>
      <c r="AP196" s="10">
        <v>22203</v>
      </c>
      <c r="AQ196" s="7">
        <v>3</v>
      </c>
      <c r="AR196" s="7">
        <v>2</v>
      </c>
      <c r="AS196" t="s">
        <v>40</v>
      </c>
    </row>
    <row r="197" spans="1:45" x14ac:dyDescent="0.35">
      <c r="A197" t="s">
        <v>263</v>
      </c>
      <c r="B197">
        <v>27</v>
      </c>
      <c r="C197" t="s">
        <v>190</v>
      </c>
      <c r="D197" t="s">
        <v>49</v>
      </c>
      <c r="E197" t="s">
        <v>56</v>
      </c>
      <c r="F197">
        <v>793</v>
      </c>
      <c r="G197" t="s">
        <v>1547</v>
      </c>
      <c r="H197">
        <v>2</v>
      </c>
      <c r="I197">
        <v>1</v>
      </c>
      <c r="J197" t="s">
        <v>43</v>
      </c>
      <c r="K197">
        <v>1</v>
      </c>
      <c r="L197">
        <v>1371</v>
      </c>
      <c r="M197">
        <v>4</v>
      </c>
      <c r="N197" t="s">
        <v>44</v>
      </c>
      <c r="O197">
        <v>43</v>
      </c>
      <c r="P197">
        <v>1</v>
      </c>
      <c r="Q197">
        <v>2</v>
      </c>
      <c r="R197" t="s">
        <v>137</v>
      </c>
      <c r="S197">
        <v>4</v>
      </c>
      <c r="T197" t="s">
        <v>46</v>
      </c>
      <c r="U197">
        <v>5071</v>
      </c>
      <c r="V197" t="s">
        <v>163</v>
      </c>
      <c r="W197">
        <v>20392</v>
      </c>
      <c r="X197">
        <v>3</v>
      </c>
      <c r="Y197" t="s">
        <v>48</v>
      </c>
      <c r="Z197" t="s">
        <v>49</v>
      </c>
      <c r="AA197">
        <v>20</v>
      </c>
      <c r="AB197">
        <v>4</v>
      </c>
      <c r="AC197">
        <v>2</v>
      </c>
      <c r="AD197">
        <v>80</v>
      </c>
      <c r="AE197">
        <v>0</v>
      </c>
      <c r="AF197">
        <v>8</v>
      </c>
      <c r="AG197">
        <v>3</v>
      </c>
      <c r="AH197">
        <v>3</v>
      </c>
      <c r="AI197">
        <v>0</v>
      </c>
      <c r="AJ197">
        <v>0</v>
      </c>
      <c r="AK197" s="16">
        <v>46218</v>
      </c>
      <c r="AL197" s="7">
        <v>55</v>
      </c>
      <c r="AM197" s="7" t="str">
        <f t="shared" si="6"/>
        <v>2026</v>
      </c>
      <c r="AN197" s="7" t="str">
        <f t="shared" si="7"/>
        <v>July</v>
      </c>
      <c r="AO197" s="7">
        <v>18</v>
      </c>
      <c r="AP197" s="10">
        <v>14537</v>
      </c>
      <c r="AQ197" s="7">
        <v>4</v>
      </c>
      <c r="AR197" s="7">
        <v>3</v>
      </c>
      <c r="AS197" t="s">
        <v>40</v>
      </c>
    </row>
    <row r="198" spans="1:45" x14ac:dyDescent="0.35">
      <c r="A198" t="s">
        <v>264</v>
      </c>
      <c r="B198">
        <v>27</v>
      </c>
      <c r="C198" t="s">
        <v>190</v>
      </c>
      <c r="D198" t="s">
        <v>40</v>
      </c>
      <c r="E198" t="s">
        <v>41</v>
      </c>
      <c r="F198">
        <v>205</v>
      </c>
      <c r="G198" t="s">
        <v>71</v>
      </c>
      <c r="H198">
        <v>10</v>
      </c>
      <c r="I198">
        <v>3</v>
      </c>
      <c r="J198" t="s">
        <v>57</v>
      </c>
      <c r="K198">
        <v>1</v>
      </c>
      <c r="L198">
        <v>1403</v>
      </c>
      <c r="M198">
        <v>4</v>
      </c>
      <c r="N198" t="s">
        <v>53</v>
      </c>
      <c r="O198">
        <v>98</v>
      </c>
      <c r="P198">
        <v>2</v>
      </c>
      <c r="Q198">
        <v>2</v>
      </c>
      <c r="R198" t="s">
        <v>137</v>
      </c>
      <c r="S198">
        <v>4</v>
      </c>
      <c r="T198" t="s">
        <v>105</v>
      </c>
      <c r="U198">
        <v>5769</v>
      </c>
      <c r="V198" t="s">
        <v>163</v>
      </c>
      <c r="W198">
        <v>7100</v>
      </c>
      <c r="X198">
        <v>1</v>
      </c>
      <c r="Y198" t="s">
        <v>48</v>
      </c>
      <c r="Z198" t="s">
        <v>40</v>
      </c>
      <c r="AA198">
        <v>11</v>
      </c>
      <c r="AB198">
        <v>1</v>
      </c>
      <c r="AC198">
        <v>4</v>
      </c>
      <c r="AD198">
        <v>80</v>
      </c>
      <c r="AE198">
        <v>0</v>
      </c>
      <c r="AF198">
        <v>6</v>
      </c>
      <c r="AG198">
        <v>3</v>
      </c>
      <c r="AH198">
        <v>3</v>
      </c>
      <c r="AI198">
        <v>4</v>
      </c>
      <c r="AJ198">
        <v>4</v>
      </c>
      <c r="AK198" s="16">
        <v>46219</v>
      </c>
      <c r="AL198" s="7">
        <v>49</v>
      </c>
      <c r="AM198" s="7" t="str">
        <f t="shared" si="6"/>
        <v>2026</v>
      </c>
      <c r="AN198" s="7" t="str">
        <f t="shared" si="7"/>
        <v>July</v>
      </c>
      <c r="AO198" s="7">
        <v>14</v>
      </c>
      <c r="AP198" s="10">
        <v>9405</v>
      </c>
      <c r="AQ198" s="7">
        <v>1</v>
      </c>
      <c r="AR198" s="7">
        <v>1</v>
      </c>
      <c r="AS198" t="s">
        <v>40</v>
      </c>
    </row>
    <row r="199" spans="1:45" x14ac:dyDescent="0.35">
      <c r="A199" t="s">
        <v>265</v>
      </c>
      <c r="B199">
        <v>27</v>
      </c>
      <c r="C199" t="s">
        <v>190</v>
      </c>
      <c r="D199" t="s">
        <v>40</v>
      </c>
      <c r="E199" t="s">
        <v>41</v>
      </c>
      <c r="F199">
        <v>135</v>
      </c>
      <c r="G199" t="s">
        <v>1547</v>
      </c>
      <c r="H199">
        <v>17</v>
      </c>
      <c r="I199">
        <v>4</v>
      </c>
      <c r="J199" t="s">
        <v>43</v>
      </c>
      <c r="K199">
        <v>1</v>
      </c>
      <c r="L199">
        <v>1405</v>
      </c>
      <c r="M199">
        <v>4</v>
      </c>
      <c r="N199" t="s">
        <v>53</v>
      </c>
      <c r="O199">
        <v>51</v>
      </c>
      <c r="P199">
        <v>3</v>
      </c>
      <c r="Q199">
        <v>1</v>
      </c>
      <c r="R199" t="s">
        <v>60</v>
      </c>
      <c r="S199">
        <v>3</v>
      </c>
      <c r="T199" t="s">
        <v>46</v>
      </c>
      <c r="U199">
        <v>2394</v>
      </c>
      <c r="V199" t="s">
        <v>47</v>
      </c>
      <c r="W199">
        <v>25681</v>
      </c>
      <c r="X199">
        <v>1</v>
      </c>
      <c r="Y199" t="s">
        <v>48</v>
      </c>
      <c r="Z199" t="s">
        <v>40</v>
      </c>
      <c r="AA199">
        <v>13</v>
      </c>
      <c r="AB199">
        <v>1</v>
      </c>
      <c r="AC199">
        <v>4</v>
      </c>
      <c r="AD199">
        <v>80</v>
      </c>
      <c r="AE199">
        <v>0</v>
      </c>
      <c r="AF199">
        <v>8</v>
      </c>
      <c r="AG199">
        <v>2</v>
      </c>
      <c r="AH199">
        <v>3</v>
      </c>
      <c r="AI199">
        <v>7</v>
      </c>
      <c r="AJ199">
        <v>7</v>
      </c>
      <c r="AK199" s="16">
        <v>46220</v>
      </c>
      <c r="AL199" s="7">
        <v>59</v>
      </c>
      <c r="AM199" s="7" t="str">
        <f t="shared" si="6"/>
        <v>2026</v>
      </c>
      <c r="AN199" s="7" t="str">
        <f t="shared" si="7"/>
        <v>July</v>
      </c>
      <c r="AO199" s="7">
        <v>24</v>
      </c>
      <c r="AP199" s="10">
        <v>15187</v>
      </c>
      <c r="AQ199" s="7">
        <v>11</v>
      </c>
      <c r="AR199" s="7">
        <v>9</v>
      </c>
      <c r="AS199" t="s">
        <v>40</v>
      </c>
    </row>
    <row r="200" spans="1:45" x14ac:dyDescent="0.35">
      <c r="A200" t="s">
        <v>266</v>
      </c>
      <c r="B200">
        <v>27</v>
      </c>
      <c r="C200" t="s">
        <v>190</v>
      </c>
      <c r="D200" t="s">
        <v>49</v>
      </c>
      <c r="E200" t="s">
        <v>41</v>
      </c>
      <c r="F200">
        <v>1377</v>
      </c>
      <c r="G200" t="s">
        <v>71</v>
      </c>
      <c r="H200">
        <v>11</v>
      </c>
      <c r="I200">
        <v>1</v>
      </c>
      <c r="J200" t="s">
        <v>43</v>
      </c>
      <c r="K200">
        <v>1</v>
      </c>
      <c r="L200">
        <v>1434</v>
      </c>
      <c r="M200">
        <v>2</v>
      </c>
      <c r="N200" t="s">
        <v>44</v>
      </c>
      <c r="O200">
        <v>91</v>
      </c>
      <c r="P200">
        <v>3</v>
      </c>
      <c r="Q200">
        <v>1</v>
      </c>
      <c r="R200" t="s">
        <v>45</v>
      </c>
      <c r="S200">
        <v>1</v>
      </c>
      <c r="T200" t="s">
        <v>105</v>
      </c>
      <c r="U200">
        <v>2099</v>
      </c>
      <c r="V200" t="s">
        <v>47</v>
      </c>
      <c r="W200">
        <v>7679</v>
      </c>
      <c r="X200">
        <v>0</v>
      </c>
      <c r="Y200" t="s">
        <v>48</v>
      </c>
      <c r="Z200" t="s">
        <v>49</v>
      </c>
      <c r="AA200">
        <v>14</v>
      </c>
      <c r="AB200">
        <v>1</v>
      </c>
      <c r="AC200">
        <v>2</v>
      </c>
      <c r="AD200">
        <v>80</v>
      </c>
      <c r="AE200">
        <v>0</v>
      </c>
      <c r="AF200">
        <v>6</v>
      </c>
      <c r="AG200">
        <v>3</v>
      </c>
      <c r="AH200">
        <v>4</v>
      </c>
      <c r="AI200">
        <v>1</v>
      </c>
      <c r="AJ200">
        <v>4</v>
      </c>
      <c r="AK200" s="16">
        <v>46221</v>
      </c>
      <c r="AL200" s="7">
        <v>59</v>
      </c>
      <c r="AM200" s="7" t="str">
        <f t="shared" si="6"/>
        <v>2026</v>
      </c>
      <c r="AN200" s="7" t="str">
        <f t="shared" si="7"/>
        <v>July</v>
      </c>
      <c r="AO200" s="7">
        <v>17</v>
      </c>
      <c r="AP200" s="10">
        <v>7629</v>
      </c>
      <c r="AQ200" s="7">
        <v>6</v>
      </c>
      <c r="AR200" s="7">
        <v>1</v>
      </c>
      <c r="AS200" t="s">
        <v>40</v>
      </c>
    </row>
    <row r="201" spans="1:45" x14ac:dyDescent="0.35">
      <c r="A201" t="s">
        <v>267</v>
      </c>
      <c r="B201">
        <v>27</v>
      </c>
      <c r="C201" t="s">
        <v>190</v>
      </c>
      <c r="D201" t="s">
        <v>49</v>
      </c>
      <c r="E201" t="s">
        <v>41</v>
      </c>
      <c r="F201">
        <v>1302</v>
      </c>
      <c r="G201" t="s">
        <v>1547</v>
      </c>
      <c r="H201">
        <v>19</v>
      </c>
      <c r="I201">
        <v>3</v>
      </c>
      <c r="J201" t="s">
        <v>73</v>
      </c>
      <c r="K201">
        <v>1</v>
      </c>
      <c r="L201">
        <v>1619</v>
      </c>
      <c r="M201">
        <v>4</v>
      </c>
      <c r="N201" t="s">
        <v>44</v>
      </c>
      <c r="O201">
        <v>67</v>
      </c>
      <c r="P201">
        <v>2</v>
      </c>
      <c r="Q201">
        <v>1</v>
      </c>
      <c r="R201" t="s">
        <v>45</v>
      </c>
      <c r="S201">
        <v>1</v>
      </c>
      <c r="T201" t="s">
        <v>102</v>
      </c>
      <c r="U201">
        <v>4066</v>
      </c>
      <c r="V201" t="s">
        <v>47</v>
      </c>
      <c r="W201">
        <v>16290</v>
      </c>
      <c r="X201">
        <v>1</v>
      </c>
      <c r="Y201" t="s">
        <v>48</v>
      </c>
      <c r="Z201" t="s">
        <v>49</v>
      </c>
      <c r="AA201">
        <v>11</v>
      </c>
      <c r="AB201">
        <v>1</v>
      </c>
      <c r="AC201">
        <v>1</v>
      </c>
      <c r="AD201">
        <v>80</v>
      </c>
      <c r="AE201">
        <v>2</v>
      </c>
      <c r="AF201">
        <v>7</v>
      </c>
      <c r="AG201">
        <v>3</v>
      </c>
      <c r="AH201">
        <v>3</v>
      </c>
      <c r="AI201">
        <v>0</v>
      </c>
      <c r="AJ201">
        <v>7</v>
      </c>
      <c r="AK201" s="16">
        <v>46222</v>
      </c>
      <c r="AL201" s="7">
        <v>54</v>
      </c>
      <c r="AM201" s="7" t="str">
        <f t="shared" si="6"/>
        <v>2026</v>
      </c>
      <c r="AN201" s="7" t="str">
        <f t="shared" si="7"/>
        <v>July</v>
      </c>
      <c r="AO201" s="7">
        <v>10</v>
      </c>
      <c r="AP201" s="10">
        <v>8040</v>
      </c>
      <c r="AQ201" s="7">
        <v>2</v>
      </c>
      <c r="AR201" s="7">
        <v>2</v>
      </c>
      <c r="AS201" t="s">
        <v>40</v>
      </c>
    </row>
    <row r="202" spans="1:45" x14ac:dyDescent="0.35">
      <c r="A202" t="s">
        <v>268</v>
      </c>
      <c r="B202">
        <v>27</v>
      </c>
      <c r="C202" t="s">
        <v>190</v>
      </c>
      <c r="D202" t="s">
        <v>49</v>
      </c>
      <c r="E202" t="s">
        <v>41</v>
      </c>
      <c r="F202">
        <v>486</v>
      </c>
      <c r="G202" t="s">
        <v>71</v>
      </c>
      <c r="H202">
        <v>8</v>
      </c>
      <c r="I202">
        <v>3</v>
      </c>
      <c r="J202" t="s">
        <v>52</v>
      </c>
      <c r="K202">
        <v>1</v>
      </c>
      <c r="L202">
        <v>1647</v>
      </c>
      <c r="M202">
        <v>2</v>
      </c>
      <c r="N202" t="s">
        <v>53</v>
      </c>
      <c r="O202">
        <v>86</v>
      </c>
      <c r="P202">
        <v>4</v>
      </c>
      <c r="Q202">
        <v>1</v>
      </c>
      <c r="R202" t="s">
        <v>60</v>
      </c>
      <c r="S202">
        <v>3</v>
      </c>
      <c r="T202" t="s">
        <v>105</v>
      </c>
      <c r="U202">
        <v>3517</v>
      </c>
      <c r="V202" t="s">
        <v>47</v>
      </c>
      <c r="W202">
        <v>22490</v>
      </c>
      <c r="X202">
        <v>7</v>
      </c>
      <c r="Y202" t="s">
        <v>48</v>
      </c>
      <c r="Z202" t="s">
        <v>49</v>
      </c>
      <c r="AA202">
        <v>17</v>
      </c>
      <c r="AB202">
        <v>1</v>
      </c>
      <c r="AC202">
        <v>1</v>
      </c>
      <c r="AD202">
        <v>80</v>
      </c>
      <c r="AE202">
        <v>0</v>
      </c>
      <c r="AF202">
        <v>5</v>
      </c>
      <c r="AG202">
        <v>0</v>
      </c>
      <c r="AH202">
        <v>3</v>
      </c>
      <c r="AI202">
        <v>0</v>
      </c>
      <c r="AJ202">
        <v>2</v>
      </c>
      <c r="AK202" s="16">
        <v>46223</v>
      </c>
      <c r="AL202" s="7">
        <v>44</v>
      </c>
      <c r="AM202" s="7" t="str">
        <f t="shared" si="6"/>
        <v>2026</v>
      </c>
      <c r="AN202" s="7" t="str">
        <f t="shared" si="7"/>
        <v>July</v>
      </c>
      <c r="AO202" s="7">
        <v>19</v>
      </c>
      <c r="AP202" s="10">
        <v>11880</v>
      </c>
      <c r="AQ202" s="7">
        <v>4</v>
      </c>
      <c r="AR202" s="7">
        <v>4</v>
      </c>
      <c r="AS202" t="s">
        <v>40</v>
      </c>
    </row>
    <row r="203" spans="1:45" x14ac:dyDescent="0.35">
      <c r="A203" t="s">
        <v>269</v>
      </c>
      <c r="B203">
        <v>27</v>
      </c>
      <c r="C203" t="s">
        <v>190</v>
      </c>
      <c r="D203" t="s">
        <v>49</v>
      </c>
      <c r="E203" t="s">
        <v>56</v>
      </c>
      <c r="F203">
        <v>591</v>
      </c>
      <c r="G203" t="s">
        <v>1547</v>
      </c>
      <c r="H203">
        <v>2</v>
      </c>
      <c r="I203">
        <v>3</v>
      </c>
      <c r="J203" t="s">
        <v>52</v>
      </c>
      <c r="K203">
        <v>1</v>
      </c>
      <c r="L203">
        <v>1648</v>
      </c>
      <c r="M203">
        <v>4</v>
      </c>
      <c r="N203" t="s">
        <v>44</v>
      </c>
      <c r="O203">
        <v>87</v>
      </c>
      <c r="P203">
        <v>3</v>
      </c>
      <c r="Q203">
        <v>1</v>
      </c>
      <c r="R203" t="s">
        <v>60</v>
      </c>
      <c r="S203">
        <v>4</v>
      </c>
      <c r="T203" t="s">
        <v>46</v>
      </c>
      <c r="U203">
        <v>2580</v>
      </c>
      <c r="V203" t="s">
        <v>47</v>
      </c>
      <c r="W203">
        <v>6297</v>
      </c>
      <c r="X203">
        <v>2</v>
      </c>
      <c r="Y203" t="s">
        <v>48</v>
      </c>
      <c r="Z203" t="s">
        <v>49</v>
      </c>
      <c r="AA203">
        <v>13</v>
      </c>
      <c r="AB203">
        <v>1</v>
      </c>
      <c r="AC203">
        <v>3</v>
      </c>
      <c r="AD203">
        <v>80</v>
      </c>
      <c r="AE203">
        <v>0</v>
      </c>
      <c r="AF203">
        <v>6</v>
      </c>
      <c r="AG203">
        <v>0</v>
      </c>
      <c r="AH203">
        <v>2</v>
      </c>
      <c r="AI203">
        <v>1</v>
      </c>
      <c r="AJ203">
        <v>2</v>
      </c>
      <c r="AK203" s="16">
        <v>46224</v>
      </c>
      <c r="AL203" s="7">
        <v>48</v>
      </c>
      <c r="AM203" s="7" t="str">
        <f t="shared" si="6"/>
        <v>2026</v>
      </c>
      <c r="AN203" s="7" t="str">
        <f t="shared" si="7"/>
        <v>July</v>
      </c>
      <c r="AO203" s="7">
        <v>28</v>
      </c>
      <c r="AP203" s="10">
        <v>6987</v>
      </c>
      <c r="AQ203" s="7">
        <v>19</v>
      </c>
      <c r="AR203" s="7">
        <v>1</v>
      </c>
      <c r="AS203" t="s">
        <v>40</v>
      </c>
    </row>
    <row r="204" spans="1:45" x14ac:dyDescent="0.35">
      <c r="A204" t="s">
        <v>270</v>
      </c>
      <c r="B204">
        <v>27</v>
      </c>
      <c r="C204" t="s">
        <v>190</v>
      </c>
      <c r="D204" t="s">
        <v>49</v>
      </c>
      <c r="E204" t="s">
        <v>41</v>
      </c>
      <c r="F204">
        <v>1054</v>
      </c>
      <c r="G204" t="s">
        <v>71</v>
      </c>
      <c r="H204">
        <v>8</v>
      </c>
      <c r="I204">
        <v>3</v>
      </c>
      <c r="J204" t="s">
        <v>52</v>
      </c>
      <c r="K204">
        <v>1</v>
      </c>
      <c r="L204">
        <v>1751</v>
      </c>
      <c r="M204">
        <v>3</v>
      </c>
      <c r="N204" t="s">
        <v>53</v>
      </c>
      <c r="O204">
        <v>67</v>
      </c>
      <c r="P204">
        <v>3</v>
      </c>
      <c r="Q204">
        <v>1</v>
      </c>
      <c r="R204" t="s">
        <v>60</v>
      </c>
      <c r="S204">
        <v>4</v>
      </c>
      <c r="T204" t="s">
        <v>46</v>
      </c>
      <c r="U204">
        <v>3445</v>
      </c>
      <c r="V204" t="s">
        <v>47</v>
      </c>
      <c r="W204">
        <v>6152</v>
      </c>
      <c r="X204">
        <v>1</v>
      </c>
      <c r="Y204" t="s">
        <v>48</v>
      </c>
      <c r="Z204" t="s">
        <v>49</v>
      </c>
      <c r="AA204">
        <v>11</v>
      </c>
      <c r="AB204">
        <v>1</v>
      </c>
      <c r="AC204">
        <v>3</v>
      </c>
      <c r="AD204">
        <v>80</v>
      </c>
      <c r="AE204">
        <v>0</v>
      </c>
      <c r="AF204">
        <v>6</v>
      </c>
      <c r="AG204">
        <v>5</v>
      </c>
      <c r="AH204">
        <v>2</v>
      </c>
      <c r="AI204">
        <v>1</v>
      </c>
      <c r="AJ204">
        <v>4</v>
      </c>
      <c r="AK204" s="16">
        <v>46225</v>
      </c>
      <c r="AL204" s="7">
        <v>54</v>
      </c>
      <c r="AM204" s="7" t="str">
        <f t="shared" si="6"/>
        <v>2026</v>
      </c>
      <c r="AN204" s="7" t="str">
        <f t="shared" si="7"/>
        <v>July</v>
      </c>
      <c r="AO204" s="7">
        <v>6</v>
      </c>
      <c r="AP204" s="10">
        <v>6316</v>
      </c>
      <c r="AQ204" s="7">
        <v>3</v>
      </c>
      <c r="AR204" s="7">
        <v>1</v>
      </c>
      <c r="AS204" t="s">
        <v>40</v>
      </c>
    </row>
    <row r="205" spans="1:45" x14ac:dyDescent="0.35">
      <c r="A205" t="s">
        <v>271</v>
      </c>
      <c r="B205">
        <v>27</v>
      </c>
      <c r="C205" t="s">
        <v>190</v>
      </c>
      <c r="D205" t="s">
        <v>40</v>
      </c>
      <c r="E205" t="s">
        <v>56</v>
      </c>
      <c r="F205">
        <v>1297</v>
      </c>
      <c r="G205" t="s">
        <v>1547</v>
      </c>
      <c r="H205">
        <v>5</v>
      </c>
      <c r="I205">
        <v>2</v>
      </c>
      <c r="J205" t="s">
        <v>43</v>
      </c>
      <c r="K205">
        <v>1</v>
      </c>
      <c r="L205">
        <v>1850</v>
      </c>
      <c r="M205">
        <v>4</v>
      </c>
      <c r="N205" t="s">
        <v>53</v>
      </c>
      <c r="O205">
        <v>53</v>
      </c>
      <c r="P205">
        <v>3</v>
      </c>
      <c r="Q205">
        <v>1</v>
      </c>
      <c r="R205" t="s">
        <v>45</v>
      </c>
      <c r="S205">
        <v>4</v>
      </c>
      <c r="T205" t="s">
        <v>46</v>
      </c>
      <c r="U205">
        <v>2379</v>
      </c>
      <c r="V205" t="s">
        <v>47</v>
      </c>
      <c r="W205">
        <v>19826</v>
      </c>
      <c r="X205">
        <v>0</v>
      </c>
      <c r="Y205" t="s">
        <v>48</v>
      </c>
      <c r="Z205" t="s">
        <v>40</v>
      </c>
      <c r="AA205">
        <v>14</v>
      </c>
      <c r="AB205">
        <v>1</v>
      </c>
      <c r="AC205">
        <v>3</v>
      </c>
      <c r="AD205">
        <v>80</v>
      </c>
      <c r="AE205">
        <v>0</v>
      </c>
      <c r="AF205">
        <v>6</v>
      </c>
      <c r="AG205">
        <v>3</v>
      </c>
      <c r="AH205">
        <v>2</v>
      </c>
      <c r="AI205">
        <v>0</v>
      </c>
      <c r="AJ205">
        <v>2</v>
      </c>
      <c r="AK205" s="16">
        <v>46226</v>
      </c>
      <c r="AL205" s="7">
        <v>41</v>
      </c>
      <c r="AM205" s="7" t="str">
        <f t="shared" si="6"/>
        <v>2026</v>
      </c>
      <c r="AN205" s="7" t="str">
        <f t="shared" si="7"/>
        <v>July</v>
      </c>
      <c r="AO205" s="7">
        <v>3</v>
      </c>
      <c r="AP205" s="10">
        <v>19191</v>
      </c>
      <c r="AQ205" s="7">
        <v>1</v>
      </c>
      <c r="AR205" s="7">
        <v>1</v>
      </c>
      <c r="AS205" t="s">
        <v>40</v>
      </c>
    </row>
    <row r="206" spans="1:45" x14ac:dyDescent="0.35">
      <c r="A206" t="s">
        <v>272</v>
      </c>
      <c r="B206">
        <v>27</v>
      </c>
      <c r="C206" t="s">
        <v>190</v>
      </c>
      <c r="D206" t="s">
        <v>49</v>
      </c>
      <c r="E206" t="s">
        <v>41</v>
      </c>
      <c r="F206">
        <v>728</v>
      </c>
      <c r="G206" t="s">
        <v>71</v>
      </c>
      <c r="H206">
        <v>23</v>
      </c>
      <c r="I206">
        <v>1</v>
      </c>
      <c r="J206" t="s">
        <v>52</v>
      </c>
      <c r="K206">
        <v>1</v>
      </c>
      <c r="L206">
        <v>1864</v>
      </c>
      <c r="M206">
        <v>2</v>
      </c>
      <c r="N206" t="s">
        <v>53</v>
      </c>
      <c r="O206">
        <v>36</v>
      </c>
      <c r="P206">
        <v>2</v>
      </c>
      <c r="Q206">
        <v>2</v>
      </c>
      <c r="R206" t="s">
        <v>54</v>
      </c>
      <c r="S206">
        <v>3</v>
      </c>
      <c r="T206" t="s">
        <v>105</v>
      </c>
      <c r="U206">
        <v>3540</v>
      </c>
      <c r="V206" t="s">
        <v>47</v>
      </c>
      <c r="W206">
        <v>7018</v>
      </c>
      <c r="X206">
        <v>1</v>
      </c>
      <c r="Y206" t="s">
        <v>48</v>
      </c>
      <c r="Z206" t="s">
        <v>49</v>
      </c>
      <c r="AA206">
        <v>21</v>
      </c>
      <c r="AB206">
        <v>1</v>
      </c>
      <c r="AC206">
        <v>4</v>
      </c>
      <c r="AD206">
        <v>80</v>
      </c>
      <c r="AE206">
        <v>1</v>
      </c>
      <c r="AF206">
        <v>9</v>
      </c>
      <c r="AG206">
        <v>5</v>
      </c>
      <c r="AH206">
        <v>3</v>
      </c>
      <c r="AI206">
        <v>5</v>
      </c>
      <c r="AJ206">
        <v>8</v>
      </c>
      <c r="AK206" s="16">
        <v>46227</v>
      </c>
      <c r="AL206" s="7">
        <v>43</v>
      </c>
      <c r="AM206" s="7" t="str">
        <f t="shared" si="6"/>
        <v>2026</v>
      </c>
      <c r="AN206" s="7" t="str">
        <f t="shared" si="7"/>
        <v>July</v>
      </c>
      <c r="AO206" s="7">
        <v>23</v>
      </c>
      <c r="AP206" s="10">
        <v>8307</v>
      </c>
      <c r="AQ206" s="7">
        <v>4</v>
      </c>
      <c r="AR206" s="7">
        <v>0</v>
      </c>
      <c r="AS206" t="s">
        <v>40</v>
      </c>
    </row>
    <row r="207" spans="1:45" x14ac:dyDescent="0.35">
      <c r="A207" t="s">
        <v>273</v>
      </c>
      <c r="B207">
        <v>27</v>
      </c>
      <c r="C207" t="s">
        <v>190</v>
      </c>
      <c r="D207" t="s">
        <v>49</v>
      </c>
      <c r="E207" t="s">
        <v>56</v>
      </c>
      <c r="F207">
        <v>1131</v>
      </c>
      <c r="G207" t="s">
        <v>1547</v>
      </c>
      <c r="H207">
        <v>15</v>
      </c>
      <c r="I207">
        <v>3</v>
      </c>
      <c r="J207" t="s">
        <v>43</v>
      </c>
      <c r="K207">
        <v>1</v>
      </c>
      <c r="L207">
        <v>1870</v>
      </c>
      <c r="M207">
        <v>4</v>
      </c>
      <c r="N207" t="s">
        <v>53</v>
      </c>
      <c r="O207">
        <v>77</v>
      </c>
      <c r="P207">
        <v>2</v>
      </c>
      <c r="Q207">
        <v>1</v>
      </c>
      <c r="R207" t="s">
        <v>60</v>
      </c>
      <c r="S207">
        <v>1</v>
      </c>
      <c r="T207" t="s">
        <v>105</v>
      </c>
      <c r="U207">
        <v>4774</v>
      </c>
      <c r="V207" t="s">
        <v>47</v>
      </c>
      <c r="W207">
        <v>23844</v>
      </c>
      <c r="X207">
        <v>0</v>
      </c>
      <c r="Y207" t="s">
        <v>48</v>
      </c>
      <c r="Z207" t="s">
        <v>49</v>
      </c>
      <c r="AA207">
        <v>19</v>
      </c>
      <c r="AB207">
        <v>1</v>
      </c>
      <c r="AC207">
        <v>4</v>
      </c>
      <c r="AD207">
        <v>80</v>
      </c>
      <c r="AE207">
        <v>1</v>
      </c>
      <c r="AF207">
        <v>8</v>
      </c>
      <c r="AG207">
        <v>2</v>
      </c>
      <c r="AH207">
        <v>2</v>
      </c>
      <c r="AI207">
        <v>7</v>
      </c>
      <c r="AJ207">
        <v>3</v>
      </c>
      <c r="AK207" s="16">
        <v>46228</v>
      </c>
      <c r="AL207" s="7">
        <v>41</v>
      </c>
      <c r="AM207" s="7" t="str">
        <f t="shared" si="6"/>
        <v>2026</v>
      </c>
      <c r="AN207" s="7" t="str">
        <f t="shared" si="7"/>
        <v>July</v>
      </c>
      <c r="AO207" s="7">
        <v>2</v>
      </c>
      <c r="AP207" s="10">
        <v>18640</v>
      </c>
      <c r="AQ207" s="7">
        <v>2</v>
      </c>
      <c r="AR207" s="7">
        <v>0</v>
      </c>
      <c r="AS207" t="s">
        <v>40</v>
      </c>
    </row>
    <row r="208" spans="1:45" x14ac:dyDescent="0.35">
      <c r="A208" t="s">
        <v>274</v>
      </c>
      <c r="B208">
        <v>27</v>
      </c>
      <c r="C208" t="s">
        <v>190</v>
      </c>
      <c r="D208" t="s">
        <v>49</v>
      </c>
      <c r="E208" t="s">
        <v>41</v>
      </c>
      <c r="F208">
        <v>511</v>
      </c>
      <c r="G208" t="s">
        <v>71</v>
      </c>
      <c r="H208">
        <v>2</v>
      </c>
      <c r="I208">
        <v>2</v>
      </c>
      <c r="J208" t="s">
        <v>52</v>
      </c>
      <c r="K208">
        <v>1</v>
      </c>
      <c r="L208">
        <v>1898</v>
      </c>
      <c r="M208">
        <v>1</v>
      </c>
      <c r="N208" t="s">
        <v>53</v>
      </c>
      <c r="O208">
        <v>89</v>
      </c>
      <c r="P208">
        <v>4</v>
      </c>
      <c r="Q208">
        <v>2</v>
      </c>
      <c r="R208" t="s">
        <v>137</v>
      </c>
      <c r="S208">
        <v>3</v>
      </c>
      <c r="T208" t="s">
        <v>46</v>
      </c>
      <c r="U208">
        <v>6500</v>
      </c>
      <c r="V208" t="s">
        <v>163</v>
      </c>
      <c r="W208">
        <v>26997</v>
      </c>
      <c r="X208">
        <v>0</v>
      </c>
      <c r="Y208" t="s">
        <v>48</v>
      </c>
      <c r="Z208" t="s">
        <v>49</v>
      </c>
      <c r="AA208">
        <v>14</v>
      </c>
      <c r="AB208">
        <v>1</v>
      </c>
      <c r="AC208">
        <v>2</v>
      </c>
      <c r="AD208">
        <v>80</v>
      </c>
      <c r="AE208">
        <v>0</v>
      </c>
      <c r="AF208">
        <v>9</v>
      </c>
      <c r="AG208">
        <v>5</v>
      </c>
      <c r="AH208">
        <v>2</v>
      </c>
      <c r="AI208">
        <v>0</v>
      </c>
      <c r="AJ208">
        <v>7</v>
      </c>
      <c r="AK208" s="16">
        <v>46229</v>
      </c>
      <c r="AL208" s="7">
        <v>28</v>
      </c>
      <c r="AM208" s="7" t="str">
        <f t="shared" si="6"/>
        <v>2026</v>
      </c>
      <c r="AN208" s="7" t="str">
        <f t="shared" si="7"/>
        <v>July</v>
      </c>
      <c r="AO208" s="7">
        <v>10</v>
      </c>
      <c r="AP208" s="10">
        <v>7555</v>
      </c>
      <c r="AQ208" s="7">
        <v>0</v>
      </c>
      <c r="AR208" s="7">
        <v>0</v>
      </c>
      <c r="AS208" t="s">
        <v>40</v>
      </c>
    </row>
    <row r="209" spans="1:45" x14ac:dyDescent="0.35">
      <c r="A209" t="s">
        <v>275</v>
      </c>
      <c r="B209">
        <v>27</v>
      </c>
      <c r="C209" t="s">
        <v>190</v>
      </c>
      <c r="D209" t="s">
        <v>49</v>
      </c>
      <c r="E209" t="s">
        <v>276</v>
      </c>
      <c r="F209">
        <v>1354</v>
      </c>
      <c r="G209" t="s">
        <v>1547</v>
      </c>
      <c r="H209">
        <v>2</v>
      </c>
      <c r="I209">
        <v>4</v>
      </c>
      <c r="J209" t="s">
        <v>68</v>
      </c>
      <c r="K209">
        <v>1</v>
      </c>
      <c r="L209">
        <v>1931</v>
      </c>
      <c r="M209">
        <v>2</v>
      </c>
      <c r="N209" t="s">
        <v>44</v>
      </c>
      <c r="O209">
        <v>41</v>
      </c>
      <c r="P209">
        <v>3</v>
      </c>
      <c r="Q209">
        <v>1</v>
      </c>
      <c r="R209" t="s">
        <v>60</v>
      </c>
      <c r="S209">
        <v>2</v>
      </c>
      <c r="T209" t="s">
        <v>105</v>
      </c>
      <c r="U209">
        <v>2226</v>
      </c>
      <c r="V209" t="s">
        <v>47</v>
      </c>
      <c r="W209">
        <v>6073</v>
      </c>
      <c r="X209">
        <v>1</v>
      </c>
      <c r="Y209" t="s">
        <v>48</v>
      </c>
      <c r="Z209" t="s">
        <v>49</v>
      </c>
      <c r="AA209">
        <v>11</v>
      </c>
      <c r="AB209">
        <v>1</v>
      </c>
      <c r="AC209">
        <v>3</v>
      </c>
      <c r="AD209">
        <v>80</v>
      </c>
      <c r="AE209">
        <v>1</v>
      </c>
      <c r="AF209">
        <v>6</v>
      </c>
      <c r="AG209">
        <v>3</v>
      </c>
      <c r="AH209">
        <v>2</v>
      </c>
      <c r="AI209">
        <v>1</v>
      </c>
      <c r="AJ209">
        <v>2</v>
      </c>
      <c r="AK209" s="16">
        <v>46230</v>
      </c>
      <c r="AL209" s="7">
        <v>35</v>
      </c>
      <c r="AM209" s="7" t="str">
        <f t="shared" si="6"/>
        <v>2026</v>
      </c>
      <c r="AN209" s="7" t="str">
        <f t="shared" si="7"/>
        <v>July</v>
      </c>
      <c r="AO209" s="7">
        <v>7</v>
      </c>
      <c r="AP209" s="10">
        <v>15958</v>
      </c>
      <c r="AQ209" s="7">
        <v>3</v>
      </c>
      <c r="AR209" s="7">
        <v>3</v>
      </c>
      <c r="AS209" t="s">
        <v>40</v>
      </c>
    </row>
    <row r="210" spans="1:45" x14ac:dyDescent="0.35">
      <c r="A210" t="s">
        <v>277</v>
      </c>
      <c r="B210">
        <v>27</v>
      </c>
      <c r="C210" t="s">
        <v>190</v>
      </c>
      <c r="D210" t="s">
        <v>40</v>
      </c>
      <c r="E210" t="s">
        <v>56</v>
      </c>
      <c r="F210">
        <v>1337</v>
      </c>
      <c r="G210" t="s">
        <v>71</v>
      </c>
      <c r="H210">
        <v>22</v>
      </c>
      <c r="I210">
        <v>3</v>
      </c>
      <c r="J210" t="s">
        <v>71</v>
      </c>
      <c r="K210">
        <v>1</v>
      </c>
      <c r="L210">
        <v>1944</v>
      </c>
      <c r="M210">
        <v>1</v>
      </c>
      <c r="N210" t="s">
        <v>53</v>
      </c>
      <c r="O210">
        <v>58</v>
      </c>
      <c r="P210">
        <v>2</v>
      </c>
      <c r="Q210">
        <v>1</v>
      </c>
      <c r="R210" t="s">
        <v>71</v>
      </c>
      <c r="S210">
        <v>2</v>
      </c>
      <c r="T210" t="s">
        <v>105</v>
      </c>
      <c r="U210">
        <v>2863</v>
      </c>
      <c r="V210" t="s">
        <v>47</v>
      </c>
      <c r="W210">
        <v>19555</v>
      </c>
      <c r="X210">
        <v>1</v>
      </c>
      <c r="Y210" t="s">
        <v>48</v>
      </c>
      <c r="Z210" t="s">
        <v>49</v>
      </c>
      <c r="AA210">
        <v>12</v>
      </c>
      <c r="AB210">
        <v>1</v>
      </c>
      <c r="AC210">
        <v>1</v>
      </c>
      <c r="AD210">
        <v>80</v>
      </c>
      <c r="AE210">
        <v>0</v>
      </c>
      <c r="AF210">
        <v>1</v>
      </c>
      <c r="AG210">
        <v>2</v>
      </c>
      <c r="AH210">
        <v>3</v>
      </c>
      <c r="AI210">
        <v>0</v>
      </c>
      <c r="AJ210">
        <v>0</v>
      </c>
      <c r="AK210" s="16">
        <v>46231</v>
      </c>
      <c r="AL210" s="7">
        <v>33</v>
      </c>
      <c r="AM210" s="7" t="str">
        <f t="shared" si="6"/>
        <v>2026</v>
      </c>
      <c r="AN210" s="7" t="str">
        <f t="shared" si="7"/>
        <v>July</v>
      </c>
      <c r="AO210" s="7">
        <v>10</v>
      </c>
      <c r="AP210" s="10">
        <v>4704</v>
      </c>
      <c r="AQ210" s="7">
        <v>7</v>
      </c>
      <c r="AR210" s="7">
        <v>7</v>
      </c>
      <c r="AS210" t="s">
        <v>40</v>
      </c>
    </row>
    <row r="211" spans="1:45" x14ac:dyDescent="0.35">
      <c r="A211" t="s">
        <v>278</v>
      </c>
      <c r="B211">
        <v>27</v>
      </c>
      <c r="C211" t="s">
        <v>190</v>
      </c>
      <c r="D211" t="s">
        <v>49</v>
      </c>
      <c r="E211" t="s">
        <v>41</v>
      </c>
      <c r="F211">
        <v>954</v>
      </c>
      <c r="G211" t="s">
        <v>1547</v>
      </c>
      <c r="H211">
        <v>9</v>
      </c>
      <c r="I211">
        <v>3</v>
      </c>
      <c r="J211" t="s">
        <v>57</v>
      </c>
      <c r="K211">
        <v>1</v>
      </c>
      <c r="L211">
        <v>1965</v>
      </c>
      <c r="M211">
        <v>4</v>
      </c>
      <c r="N211" t="s">
        <v>44</v>
      </c>
      <c r="O211">
        <v>44</v>
      </c>
      <c r="P211">
        <v>3</v>
      </c>
      <c r="Q211">
        <v>2</v>
      </c>
      <c r="R211" t="s">
        <v>137</v>
      </c>
      <c r="S211">
        <v>4</v>
      </c>
      <c r="T211" t="s">
        <v>46</v>
      </c>
      <c r="U211">
        <v>4105</v>
      </c>
      <c r="V211" t="s">
        <v>47</v>
      </c>
      <c r="W211">
        <v>5099</v>
      </c>
      <c r="X211">
        <v>1</v>
      </c>
      <c r="Y211" t="s">
        <v>48</v>
      </c>
      <c r="Z211" t="s">
        <v>49</v>
      </c>
      <c r="AA211">
        <v>14</v>
      </c>
      <c r="AB211">
        <v>1</v>
      </c>
      <c r="AC211">
        <v>1</v>
      </c>
      <c r="AD211">
        <v>80</v>
      </c>
      <c r="AE211">
        <v>0</v>
      </c>
      <c r="AF211">
        <v>7</v>
      </c>
      <c r="AG211">
        <v>5</v>
      </c>
      <c r="AH211">
        <v>3</v>
      </c>
      <c r="AI211">
        <v>0</v>
      </c>
      <c r="AJ211">
        <v>7</v>
      </c>
      <c r="AK211" s="16">
        <v>46232</v>
      </c>
      <c r="AL211" s="7">
        <v>39</v>
      </c>
      <c r="AM211" s="7" t="str">
        <f t="shared" si="6"/>
        <v>2026</v>
      </c>
      <c r="AN211" s="7" t="str">
        <f t="shared" si="7"/>
        <v>July</v>
      </c>
      <c r="AO211" s="7">
        <v>2</v>
      </c>
      <c r="AP211" s="10">
        <v>21749</v>
      </c>
      <c r="AQ211" s="7">
        <v>2</v>
      </c>
      <c r="AR211" s="7">
        <v>0</v>
      </c>
      <c r="AS211" t="s">
        <v>40</v>
      </c>
    </row>
    <row r="212" spans="1:45" x14ac:dyDescent="0.35">
      <c r="A212" t="s">
        <v>279</v>
      </c>
      <c r="B212">
        <v>27</v>
      </c>
      <c r="C212" t="s">
        <v>190</v>
      </c>
      <c r="D212" t="s">
        <v>40</v>
      </c>
      <c r="E212" t="s">
        <v>41</v>
      </c>
      <c r="F212">
        <v>155</v>
      </c>
      <c r="G212" t="s">
        <v>71</v>
      </c>
      <c r="H212">
        <v>4</v>
      </c>
      <c r="I212">
        <v>3</v>
      </c>
      <c r="J212" t="s">
        <v>43</v>
      </c>
      <c r="K212">
        <v>1</v>
      </c>
      <c r="L212">
        <v>2064</v>
      </c>
      <c r="M212">
        <v>2</v>
      </c>
      <c r="N212" t="s">
        <v>44</v>
      </c>
      <c r="O212">
        <v>87</v>
      </c>
      <c r="P212">
        <v>4</v>
      </c>
      <c r="Q212">
        <v>2</v>
      </c>
      <c r="R212" t="s">
        <v>112</v>
      </c>
      <c r="S212">
        <v>2</v>
      </c>
      <c r="T212" t="s">
        <v>105</v>
      </c>
      <c r="U212">
        <v>6142</v>
      </c>
      <c r="V212" t="s">
        <v>163</v>
      </c>
      <c r="W212">
        <v>5174</v>
      </c>
      <c r="X212">
        <v>1</v>
      </c>
      <c r="Y212" t="s">
        <v>48</v>
      </c>
      <c r="Z212" t="s">
        <v>40</v>
      </c>
      <c r="AA212">
        <v>20</v>
      </c>
      <c r="AB212">
        <v>1</v>
      </c>
      <c r="AC212">
        <v>2</v>
      </c>
      <c r="AD212">
        <v>80</v>
      </c>
      <c r="AE212">
        <v>1</v>
      </c>
      <c r="AF212">
        <v>6</v>
      </c>
      <c r="AG212">
        <v>0</v>
      </c>
      <c r="AH212">
        <v>3</v>
      </c>
      <c r="AI212">
        <v>0</v>
      </c>
      <c r="AJ212">
        <v>3</v>
      </c>
      <c r="AK212" s="16">
        <v>46233</v>
      </c>
      <c r="AL212" s="7">
        <v>24</v>
      </c>
      <c r="AM212" s="7" t="str">
        <f t="shared" si="6"/>
        <v>2026</v>
      </c>
      <c r="AN212" s="7" t="str">
        <f t="shared" si="7"/>
        <v>July</v>
      </c>
      <c r="AO212" s="7">
        <v>0</v>
      </c>
      <c r="AP212" s="10">
        <v>16768</v>
      </c>
      <c r="AQ212" s="7">
        <v>0</v>
      </c>
      <c r="AR212" s="7">
        <v>0</v>
      </c>
      <c r="AS212" t="s">
        <v>40</v>
      </c>
    </row>
    <row r="213" spans="1:45" x14ac:dyDescent="0.35">
      <c r="A213" t="s">
        <v>279</v>
      </c>
      <c r="B213">
        <v>27</v>
      </c>
      <c r="C213" t="s">
        <v>190</v>
      </c>
      <c r="D213" t="s">
        <v>40</v>
      </c>
      <c r="E213" t="s">
        <v>41</v>
      </c>
      <c r="F213">
        <v>155</v>
      </c>
      <c r="G213" t="s">
        <v>1547</v>
      </c>
      <c r="H213">
        <v>4</v>
      </c>
      <c r="I213">
        <v>3</v>
      </c>
      <c r="J213" t="s">
        <v>43</v>
      </c>
      <c r="K213">
        <v>1</v>
      </c>
      <c r="L213">
        <v>2064</v>
      </c>
      <c r="M213">
        <v>2</v>
      </c>
      <c r="N213" t="s">
        <v>44</v>
      </c>
      <c r="O213">
        <v>87</v>
      </c>
      <c r="P213">
        <v>4</v>
      </c>
      <c r="Q213">
        <v>2</v>
      </c>
      <c r="R213" t="s">
        <v>112</v>
      </c>
      <c r="S213">
        <v>2</v>
      </c>
      <c r="T213" t="s">
        <v>105</v>
      </c>
      <c r="U213">
        <v>6142</v>
      </c>
      <c r="V213" t="s">
        <v>163</v>
      </c>
      <c r="W213">
        <v>5174</v>
      </c>
      <c r="X213">
        <v>1</v>
      </c>
      <c r="Y213" t="s">
        <v>48</v>
      </c>
      <c r="Z213" t="s">
        <v>40</v>
      </c>
      <c r="AA213">
        <v>20</v>
      </c>
      <c r="AB213">
        <v>1</v>
      </c>
      <c r="AC213">
        <v>2</v>
      </c>
      <c r="AD213">
        <v>80</v>
      </c>
      <c r="AE213">
        <v>1</v>
      </c>
      <c r="AF213">
        <v>6</v>
      </c>
      <c r="AG213">
        <v>0</v>
      </c>
      <c r="AH213">
        <v>3</v>
      </c>
      <c r="AI213">
        <v>0</v>
      </c>
      <c r="AJ213">
        <v>3</v>
      </c>
      <c r="AK213" s="16">
        <v>46234</v>
      </c>
      <c r="AL213" s="7">
        <v>20</v>
      </c>
      <c r="AM213" s="7" t="str">
        <f t="shared" si="6"/>
        <v>2026</v>
      </c>
      <c r="AN213" s="7" t="str">
        <f t="shared" si="7"/>
        <v>July</v>
      </c>
      <c r="AO213" s="7">
        <v>2</v>
      </c>
      <c r="AP213" s="10">
        <v>22635</v>
      </c>
      <c r="AQ213" s="7">
        <v>1</v>
      </c>
      <c r="AR213" s="7">
        <v>1</v>
      </c>
      <c r="AS213" t="s">
        <v>40</v>
      </c>
    </row>
    <row r="214" spans="1:45" x14ac:dyDescent="0.35">
      <c r="A214" t="s">
        <v>280</v>
      </c>
      <c r="B214">
        <v>28</v>
      </c>
      <c r="C214" t="s">
        <v>190</v>
      </c>
      <c r="D214" t="s">
        <v>40</v>
      </c>
      <c r="E214" t="s">
        <v>41</v>
      </c>
      <c r="F214">
        <v>103</v>
      </c>
      <c r="G214" t="s">
        <v>71</v>
      </c>
      <c r="H214">
        <v>24</v>
      </c>
      <c r="I214">
        <v>3</v>
      </c>
      <c r="J214" t="s">
        <v>43</v>
      </c>
      <c r="K214">
        <v>1</v>
      </c>
      <c r="L214">
        <v>19</v>
      </c>
      <c r="M214">
        <v>3</v>
      </c>
      <c r="N214" t="s">
        <v>44</v>
      </c>
      <c r="O214">
        <v>50</v>
      </c>
      <c r="P214">
        <v>2</v>
      </c>
      <c r="Q214">
        <v>1</v>
      </c>
      <c r="R214" t="s">
        <v>45</v>
      </c>
      <c r="S214">
        <v>3</v>
      </c>
      <c r="T214" t="s">
        <v>46</v>
      </c>
      <c r="U214">
        <v>2028</v>
      </c>
      <c r="V214" t="s">
        <v>47</v>
      </c>
      <c r="W214">
        <v>12947</v>
      </c>
      <c r="X214">
        <v>5</v>
      </c>
      <c r="Y214" t="s">
        <v>48</v>
      </c>
      <c r="Z214" t="s">
        <v>40</v>
      </c>
      <c r="AA214">
        <v>14</v>
      </c>
      <c r="AB214">
        <v>1</v>
      </c>
      <c r="AC214">
        <v>2</v>
      </c>
      <c r="AD214">
        <v>80</v>
      </c>
      <c r="AE214">
        <v>0</v>
      </c>
      <c r="AF214">
        <v>6</v>
      </c>
      <c r="AG214">
        <v>4</v>
      </c>
      <c r="AH214">
        <v>3</v>
      </c>
      <c r="AI214">
        <v>0</v>
      </c>
      <c r="AJ214">
        <v>3</v>
      </c>
      <c r="AK214" s="16">
        <v>46235</v>
      </c>
      <c r="AL214" s="7">
        <v>48</v>
      </c>
      <c r="AM214" s="7" t="str">
        <f t="shared" si="6"/>
        <v>2026</v>
      </c>
      <c r="AN214" s="7" t="str">
        <f t="shared" si="7"/>
        <v>August</v>
      </c>
      <c r="AO214" s="7">
        <v>30</v>
      </c>
      <c r="AP214" s="10">
        <v>10156</v>
      </c>
      <c r="AQ214" s="7">
        <v>19</v>
      </c>
      <c r="AR214" s="7">
        <v>10</v>
      </c>
      <c r="AS214" t="s">
        <v>40</v>
      </c>
    </row>
    <row r="215" spans="1:45" x14ac:dyDescent="0.35">
      <c r="A215" t="s">
        <v>281</v>
      </c>
      <c r="B215">
        <v>28</v>
      </c>
      <c r="C215" t="s">
        <v>190</v>
      </c>
      <c r="D215" t="s">
        <v>40</v>
      </c>
      <c r="E215" t="s">
        <v>41</v>
      </c>
      <c r="F215">
        <v>1434</v>
      </c>
      <c r="G215" t="s">
        <v>1547</v>
      </c>
      <c r="H215">
        <v>5</v>
      </c>
      <c r="I215">
        <v>4</v>
      </c>
      <c r="J215" t="s">
        <v>68</v>
      </c>
      <c r="K215">
        <v>1</v>
      </c>
      <c r="L215">
        <v>65</v>
      </c>
      <c r="M215">
        <v>3</v>
      </c>
      <c r="N215" t="s">
        <v>44</v>
      </c>
      <c r="O215">
        <v>50</v>
      </c>
      <c r="P215">
        <v>3</v>
      </c>
      <c r="Q215">
        <v>1</v>
      </c>
      <c r="R215" t="s">
        <v>45</v>
      </c>
      <c r="S215">
        <v>3</v>
      </c>
      <c r="T215" t="s">
        <v>46</v>
      </c>
      <c r="U215">
        <v>3441</v>
      </c>
      <c r="V215" t="s">
        <v>47</v>
      </c>
      <c r="W215">
        <v>11179</v>
      </c>
      <c r="X215">
        <v>1</v>
      </c>
      <c r="Y215" t="s">
        <v>48</v>
      </c>
      <c r="Z215" t="s">
        <v>40</v>
      </c>
      <c r="AA215">
        <v>13</v>
      </c>
      <c r="AB215">
        <v>1</v>
      </c>
      <c r="AC215">
        <v>3</v>
      </c>
      <c r="AD215">
        <v>80</v>
      </c>
      <c r="AE215">
        <v>0</v>
      </c>
      <c r="AF215">
        <v>2</v>
      </c>
      <c r="AG215">
        <v>3</v>
      </c>
      <c r="AH215">
        <v>2</v>
      </c>
      <c r="AI215">
        <v>2</v>
      </c>
      <c r="AJ215">
        <v>2</v>
      </c>
      <c r="AK215" s="16">
        <v>46236</v>
      </c>
      <c r="AL215" s="7">
        <v>45</v>
      </c>
      <c r="AM215" s="7" t="str">
        <f t="shared" si="6"/>
        <v>2026</v>
      </c>
      <c r="AN215" s="7" t="str">
        <f t="shared" si="7"/>
        <v>August</v>
      </c>
      <c r="AO215" s="7">
        <v>27</v>
      </c>
      <c r="AP215" s="10">
        <v>10620</v>
      </c>
      <c r="AQ215" s="7">
        <v>12</v>
      </c>
      <c r="AR215" s="7">
        <v>3</v>
      </c>
      <c r="AS215" t="s">
        <v>40</v>
      </c>
    </row>
    <row r="216" spans="1:45" x14ac:dyDescent="0.35">
      <c r="A216" t="s">
        <v>282</v>
      </c>
      <c r="B216">
        <v>28</v>
      </c>
      <c r="C216" t="s">
        <v>190</v>
      </c>
      <c r="D216" t="s">
        <v>49</v>
      </c>
      <c r="E216" t="s">
        <v>59</v>
      </c>
      <c r="F216">
        <v>120</v>
      </c>
      <c r="G216" t="s">
        <v>71</v>
      </c>
      <c r="H216">
        <v>4</v>
      </c>
      <c r="I216">
        <v>3</v>
      </c>
      <c r="J216" t="s">
        <v>52</v>
      </c>
      <c r="K216">
        <v>1</v>
      </c>
      <c r="L216">
        <v>129</v>
      </c>
      <c r="M216">
        <v>2</v>
      </c>
      <c r="N216" t="s">
        <v>44</v>
      </c>
      <c r="O216">
        <v>43</v>
      </c>
      <c r="P216">
        <v>3</v>
      </c>
      <c r="Q216">
        <v>2</v>
      </c>
      <c r="R216" t="s">
        <v>137</v>
      </c>
      <c r="S216">
        <v>3</v>
      </c>
      <c r="T216" t="s">
        <v>105</v>
      </c>
      <c r="U216">
        <v>4221</v>
      </c>
      <c r="V216" t="s">
        <v>47</v>
      </c>
      <c r="W216">
        <v>8863</v>
      </c>
      <c r="X216">
        <v>1</v>
      </c>
      <c r="Y216" t="s">
        <v>48</v>
      </c>
      <c r="Z216" t="s">
        <v>49</v>
      </c>
      <c r="AA216">
        <v>15</v>
      </c>
      <c r="AB216">
        <v>1</v>
      </c>
      <c r="AC216">
        <v>2</v>
      </c>
      <c r="AD216">
        <v>80</v>
      </c>
      <c r="AE216">
        <v>0</v>
      </c>
      <c r="AF216">
        <v>5</v>
      </c>
      <c r="AG216">
        <v>3</v>
      </c>
      <c r="AH216">
        <v>4</v>
      </c>
      <c r="AI216">
        <v>0</v>
      </c>
      <c r="AJ216">
        <v>4</v>
      </c>
      <c r="AK216" s="16">
        <v>46237</v>
      </c>
      <c r="AL216" s="7">
        <v>24</v>
      </c>
      <c r="AM216" s="7" t="str">
        <f t="shared" si="6"/>
        <v>2026</v>
      </c>
      <c r="AN216" s="7" t="str">
        <f t="shared" si="7"/>
        <v>August</v>
      </c>
      <c r="AO216" s="7">
        <v>5</v>
      </c>
      <c r="AP216" s="10">
        <v>6475</v>
      </c>
      <c r="AQ216" s="7">
        <v>1</v>
      </c>
      <c r="AR216" s="7">
        <v>0</v>
      </c>
      <c r="AS216" t="s">
        <v>40</v>
      </c>
    </row>
    <row r="217" spans="1:45" x14ac:dyDescent="0.35">
      <c r="A217" t="s">
        <v>283</v>
      </c>
      <c r="B217">
        <v>28</v>
      </c>
      <c r="C217" t="s">
        <v>190</v>
      </c>
      <c r="D217" t="s">
        <v>49</v>
      </c>
      <c r="E217" t="s">
        <v>41</v>
      </c>
      <c r="F217">
        <v>440</v>
      </c>
      <c r="G217" t="s">
        <v>1547</v>
      </c>
      <c r="H217">
        <v>21</v>
      </c>
      <c r="I217">
        <v>3</v>
      </c>
      <c r="J217" t="s">
        <v>52</v>
      </c>
      <c r="K217">
        <v>1</v>
      </c>
      <c r="L217">
        <v>221</v>
      </c>
      <c r="M217">
        <v>3</v>
      </c>
      <c r="N217" t="s">
        <v>44</v>
      </c>
      <c r="O217">
        <v>42</v>
      </c>
      <c r="P217">
        <v>3</v>
      </c>
      <c r="Q217">
        <v>1</v>
      </c>
      <c r="R217" t="s">
        <v>60</v>
      </c>
      <c r="S217">
        <v>4</v>
      </c>
      <c r="T217" t="s">
        <v>105</v>
      </c>
      <c r="U217">
        <v>2713</v>
      </c>
      <c r="V217" t="s">
        <v>47</v>
      </c>
      <c r="W217">
        <v>6672</v>
      </c>
      <c r="X217">
        <v>1</v>
      </c>
      <c r="Y217" t="s">
        <v>48</v>
      </c>
      <c r="Z217" t="s">
        <v>49</v>
      </c>
      <c r="AA217">
        <v>11</v>
      </c>
      <c r="AB217">
        <v>1</v>
      </c>
      <c r="AC217">
        <v>3</v>
      </c>
      <c r="AD217">
        <v>80</v>
      </c>
      <c r="AE217">
        <v>1</v>
      </c>
      <c r="AF217">
        <v>5</v>
      </c>
      <c r="AG217">
        <v>2</v>
      </c>
      <c r="AH217">
        <v>1</v>
      </c>
      <c r="AI217">
        <v>0</v>
      </c>
      <c r="AJ217">
        <v>2</v>
      </c>
      <c r="AK217" s="16">
        <v>46238</v>
      </c>
      <c r="AL217" s="7">
        <v>36</v>
      </c>
      <c r="AM217" s="7" t="str">
        <f t="shared" si="6"/>
        <v>2026</v>
      </c>
      <c r="AN217" s="7" t="str">
        <f t="shared" si="7"/>
        <v>August</v>
      </c>
      <c r="AO217" s="7">
        <v>11</v>
      </c>
      <c r="AP217" s="10">
        <v>17585</v>
      </c>
      <c r="AQ217" s="7">
        <v>5</v>
      </c>
      <c r="AR217" s="7">
        <v>5</v>
      </c>
      <c r="AS217" t="s">
        <v>40</v>
      </c>
    </row>
    <row r="218" spans="1:45" x14ac:dyDescent="0.35">
      <c r="A218" t="s">
        <v>284</v>
      </c>
      <c r="B218">
        <v>28</v>
      </c>
      <c r="C218" t="s">
        <v>190</v>
      </c>
      <c r="D218" t="s">
        <v>40</v>
      </c>
      <c r="E218" t="s">
        <v>41</v>
      </c>
      <c r="F218">
        <v>529</v>
      </c>
      <c r="G218" t="s">
        <v>71</v>
      </c>
      <c r="H218">
        <v>2</v>
      </c>
      <c r="I218">
        <v>4</v>
      </c>
      <c r="J218" t="s">
        <v>43</v>
      </c>
      <c r="K218">
        <v>1</v>
      </c>
      <c r="L218">
        <v>364</v>
      </c>
      <c r="M218">
        <v>1</v>
      </c>
      <c r="N218" t="s">
        <v>44</v>
      </c>
      <c r="O218">
        <v>79</v>
      </c>
      <c r="P218">
        <v>3</v>
      </c>
      <c r="Q218">
        <v>1</v>
      </c>
      <c r="R218" t="s">
        <v>45</v>
      </c>
      <c r="S218">
        <v>3</v>
      </c>
      <c r="T218" t="s">
        <v>46</v>
      </c>
      <c r="U218">
        <v>3485</v>
      </c>
      <c r="V218" t="s">
        <v>47</v>
      </c>
      <c r="W218">
        <v>14935</v>
      </c>
      <c r="X218">
        <v>2</v>
      </c>
      <c r="Y218" t="s">
        <v>48</v>
      </c>
      <c r="Z218" t="s">
        <v>49</v>
      </c>
      <c r="AA218">
        <v>11</v>
      </c>
      <c r="AB218">
        <v>1</v>
      </c>
      <c r="AC218">
        <v>3</v>
      </c>
      <c r="AD218">
        <v>80</v>
      </c>
      <c r="AE218">
        <v>0</v>
      </c>
      <c r="AF218">
        <v>5</v>
      </c>
      <c r="AG218">
        <v>5</v>
      </c>
      <c r="AH218">
        <v>1</v>
      </c>
      <c r="AI218">
        <v>0</v>
      </c>
      <c r="AJ218">
        <v>0</v>
      </c>
      <c r="AK218" s="16">
        <v>46239</v>
      </c>
      <c r="AL218" s="7">
        <v>32</v>
      </c>
      <c r="AM218" s="7" t="str">
        <f t="shared" si="6"/>
        <v>2026</v>
      </c>
      <c r="AN218" s="7" t="str">
        <f t="shared" si="7"/>
        <v>August</v>
      </c>
      <c r="AO218" s="7">
        <v>5</v>
      </c>
      <c r="AP218" s="10">
        <v>15335</v>
      </c>
      <c r="AQ218" s="7">
        <v>2</v>
      </c>
      <c r="AR218" s="7">
        <v>2</v>
      </c>
      <c r="AS218" t="s">
        <v>40</v>
      </c>
    </row>
    <row r="219" spans="1:45" x14ac:dyDescent="0.35">
      <c r="A219" t="s">
        <v>285</v>
      </c>
      <c r="B219">
        <v>28</v>
      </c>
      <c r="C219" t="s">
        <v>190</v>
      </c>
      <c r="D219" t="s">
        <v>49</v>
      </c>
      <c r="E219" t="s">
        <v>41</v>
      </c>
      <c r="F219">
        <v>1158</v>
      </c>
      <c r="G219" t="s">
        <v>1547</v>
      </c>
      <c r="H219">
        <v>9</v>
      </c>
      <c r="I219">
        <v>3</v>
      </c>
      <c r="J219" t="s">
        <v>52</v>
      </c>
      <c r="K219">
        <v>1</v>
      </c>
      <c r="L219">
        <v>377</v>
      </c>
      <c r="M219">
        <v>4</v>
      </c>
      <c r="N219" t="s">
        <v>44</v>
      </c>
      <c r="O219">
        <v>94</v>
      </c>
      <c r="P219">
        <v>3</v>
      </c>
      <c r="Q219">
        <v>1</v>
      </c>
      <c r="R219" t="s">
        <v>60</v>
      </c>
      <c r="S219">
        <v>4</v>
      </c>
      <c r="T219" t="s">
        <v>105</v>
      </c>
      <c r="U219">
        <v>2070</v>
      </c>
      <c r="V219" t="s">
        <v>47</v>
      </c>
      <c r="W219">
        <v>2613</v>
      </c>
      <c r="X219">
        <v>1</v>
      </c>
      <c r="Y219" t="s">
        <v>48</v>
      </c>
      <c r="Z219" t="s">
        <v>49</v>
      </c>
      <c r="AA219">
        <v>23</v>
      </c>
      <c r="AB219">
        <v>1</v>
      </c>
      <c r="AC219">
        <v>4</v>
      </c>
      <c r="AD219">
        <v>80</v>
      </c>
      <c r="AE219">
        <v>1</v>
      </c>
      <c r="AF219">
        <v>5</v>
      </c>
      <c r="AG219">
        <v>3</v>
      </c>
      <c r="AH219">
        <v>2</v>
      </c>
      <c r="AI219">
        <v>0</v>
      </c>
      <c r="AJ219">
        <v>4</v>
      </c>
      <c r="AK219" s="16">
        <v>46240</v>
      </c>
      <c r="AL219" s="7">
        <v>24</v>
      </c>
      <c r="AM219" s="7" t="str">
        <f t="shared" si="6"/>
        <v>2026</v>
      </c>
      <c r="AN219" s="7" t="str">
        <f t="shared" si="7"/>
        <v>August</v>
      </c>
      <c r="AO219" s="7">
        <v>0</v>
      </c>
      <c r="AP219" s="10">
        <v>20124</v>
      </c>
      <c r="AQ219" s="7">
        <v>0</v>
      </c>
      <c r="AR219" s="7">
        <v>0</v>
      </c>
      <c r="AS219" t="s">
        <v>40</v>
      </c>
    </row>
    <row r="220" spans="1:45" x14ac:dyDescent="0.35">
      <c r="A220" t="s">
        <v>286</v>
      </c>
      <c r="B220">
        <v>28</v>
      </c>
      <c r="C220" t="s">
        <v>190</v>
      </c>
      <c r="D220" t="s">
        <v>49</v>
      </c>
      <c r="E220" t="s">
        <v>41</v>
      </c>
      <c r="F220">
        <v>1117</v>
      </c>
      <c r="G220" t="s">
        <v>71</v>
      </c>
      <c r="H220">
        <v>8</v>
      </c>
      <c r="I220">
        <v>2</v>
      </c>
      <c r="J220" t="s">
        <v>43</v>
      </c>
      <c r="K220">
        <v>1</v>
      </c>
      <c r="L220">
        <v>395</v>
      </c>
      <c r="M220">
        <v>4</v>
      </c>
      <c r="N220" t="s">
        <v>53</v>
      </c>
      <c r="O220">
        <v>66</v>
      </c>
      <c r="P220">
        <v>3</v>
      </c>
      <c r="Q220">
        <v>1</v>
      </c>
      <c r="R220" t="s">
        <v>60</v>
      </c>
      <c r="S220">
        <v>4</v>
      </c>
      <c r="T220" t="s">
        <v>46</v>
      </c>
      <c r="U220">
        <v>3310</v>
      </c>
      <c r="V220" t="s">
        <v>47</v>
      </c>
      <c r="W220">
        <v>4488</v>
      </c>
      <c r="X220">
        <v>1</v>
      </c>
      <c r="Y220" t="s">
        <v>48</v>
      </c>
      <c r="Z220" t="s">
        <v>49</v>
      </c>
      <c r="AA220">
        <v>21</v>
      </c>
      <c r="AB220">
        <v>1</v>
      </c>
      <c r="AC220">
        <v>4</v>
      </c>
      <c r="AD220">
        <v>80</v>
      </c>
      <c r="AE220">
        <v>0</v>
      </c>
      <c r="AF220">
        <v>5</v>
      </c>
      <c r="AG220">
        <v>3</v>
      </c>
      <c r="AH220">
        <v>3</v>
      </c>
      <c r="AI220">
        <v>0</v>
      </c>
      <c r="AJ220">
        <v>2</v>
      </c>
      <c r="AK220" s="16">
        <v>46241</v>
      </c>
      <c r="AL220" s="7">
        <v>60</v>
      </c>
      <c r="AM220" s="7" t="str">
        <f t="shared" si="6"/>
        <v>2026</v>
      </c>
      <c r="AN220" s="7" t="str">
        <f t="shared" si="7"/>
        <v>August</v>
      </c>
      <c r="AO220" s="7">
        <v>22</v>
      </c>
      <c r="AP220" s="10">
        <v>22794</v>
      </c>
      <c r="AQ220" s="7">
        <v>10</v>
      </c>
      <c r="AR220" s="7">
        <v>7</v>
      </c>
      <c r="AS220" t="s">
        <v>40</v>
      </c>
    </row>
    <row r="221" spans="1:45" x14ac:dyDescent="0.35">
      <c r="A221" t="s">
        <v>287</v>
      </c>
      <c r="B221">
        <v>28</v>
      </c>
      <c r="C221" t="s">
        <v>190</v>
      </c>
      <c r="D221" t="s">
        <v>49</v>
      </c>
      <c r="E221" t="s">
        <v>41</v>
      </c>
      <c r="F221">
        <v>1476</v>
      </c>
      <c r="G221" t="s">
        <v>1547</v>
      </c>
      <c r="H221">
        <v>16</v>
      </c>
      <c r="I221">
        <v>2</v>
      </c>
      <c r="J221" t="s">
        <v>52</v>
      </c>
      <c r="K221">
        <v>1</v>
      </c>
      <c r="L221">
        <v>412</v>
      </c>
      <c r="M221">
        <v>2</v>
      </c>
      <c r="N221" t="s">
        <v>44</v>
      </c>
      <c r="O221">
        <v>68</v>
      </c>
      <c r="P221">
        <v>4</v>
      </c>
      <c r="Q221">
        <v>2</v>
      </c>
      <c r="R221" t="s">
        <v>161</v>
      </c>
      <c r="S221">
        <v>1</v>
      </c>
      <c r="T221" t="s">
        <v>46</v>
      </c>
      <c r="U221">
        <v>5661</v>
      </c>
      <c r="V221" t="s">
        <v>163</v>
      </c>
      <c r="W221">
        <v>4824</v>
      </c>
      <c r="X221">
        <v>0</v>
      </c>
      <c r="Y221" t="s">
        <v>48</v>
      </c>
      <c r="Z221" t="s">
        <v>49</v>
      </c>
      <c r="AA221">
        <v>19</v>
      </c>
      <c r="AB221">
        <v>1</v>
      </c>
      <c r="AC221">
        <v>3</v>
      </c>
      <c r="AD221">
        <v>80</v>
      </c>
      <c r="AE221">
        <v>0</v>
      </c>
      <c r="AF221">
        <v>9</v>
      </c>
      <c r="AG221">
        <v>2</v>
      </c>
      <c r="AH221">
        <v>3</v>
      </c>
      <c r="AI221">
        <v>0</v>
      </c>
      <c r="AJ221">
        <v>7</v>
      </c>
      <c r="AK221" s="16">
        <v>46242</v>
      </c>
      <c r="AL221" s="7">
        <v>44</v>
      </c>
      <c r="AM221" s="7" t="str">
        <f t="shared" si="6"/>
        <v>2026</v>
      </c>
      <c r="AN221" s="7" t="str">
        <f t="shared" si="7"/>
        <v>August</v>
      </c>
      <c r="AO221" s="7">
        <v>8</v>
      </c>
      <c r="AP221" s="10">
        <v>7570</v>
      </c>
      <c r="AQ221" s="7">
        <v>2</v>
      </c>
      <c r="AR221" s="7">
        <v>1</v>
      </c>
      <c r="AS221" t="s">
        <v>40</v>
      </c>
    </row>
    <row r="222" spans="1:45" x14ac:dyDescent="0.35">
      <c r="A222" t="s">
        <v>288</v>
      </c>
      <c r="B222">
        <v>28</v>
      </c>
      <c r="C222" t="s">
        <v>190</v>
      </c>
      <c r="D222" t="s">
        <v>40</v>
      </c>
      <c r="E222" t="s">
        <v>41</v>
      </c>
      <c r="F222">
        <v>1157</v>
      </c>
      <c r="G222" t="s">
        <v>71</v>
      </c>
      <c r="H222">
        <v>2</v>
      </c>
      <c r="I222">
        <v>4</v>
      </c>
      <c r="J222" t="s">
        <v>52</v>
      </c>
      <c r="K222">
        <v>1</v>
      </c>
      <c r="L222">
        <v>440</v>
      </c>
      <c r="M222">
        <v>1</v>
      </c>
      <c r="N222" t="s">
        <v>44</v>
      </c>
      <c r="O222">
        <v>84</v>
      </c>
      <c r="P222">
        <v>1</v>
      </c>
      <c r="Q222">
        <v>1</v>
      </c>
      <c r="R222" t="s">
        <v>60</v>
      </c>
      <c r="S222">
        <v>4</v>
      </c>
      <c r="T222" t="s">
        <v>105</v>
      </c>
      <c r="U222">
        <v>3464</v>
      </c>
      <c r="V222" t="s">
        <v>47</v>
      </c>
      <c r="W222">
        <v>24737</v>
      </c>
      <c r="X222">
        <v>5</v>
      </c>
      <c r="Y222" t="s">
        <v>48</v>
      </c>
      <c r="Z222" t="s">
        <v>40</v>
      </c>
      <c r="AA222">
        <v>13</v>
      </c>
      <c r="AB222">
        <v>1</v>
      </c>
      <c r="AC222">
        <v>4</v>
      </c>
      <c r="AD222">
        <v>80</v>
      </c>
      <c r="AE222">
        <v>0</v>
      </c>
      <c r="AF222">
        <v>5</v>
      </c>
      <c r="AG222">
        <v>4</v>
      </c>
      <c r="AH222">
        <v>2</v>
      </c>
      <c r="AI222">
        <v>2</v>
      </c>
      <c r="AJ222">
        <v>2</v>
      </c>
      <c r="AK222" s="16">
        <v>46243</v>
      </c>
      <c r="AL222" s="7">
        <v>53</v>
      </c>
      <c r="AM222" s="7" t="str">
        <f t="shared" si="6"/>
        <v>2026</v>
      </c>
      <c r="AN222" s="7" t="str">
        <f t="shared" si="7"/>
        <v>August</v>
      </c>
      <c r="AO222" s="7">
        <v>27</v>
      </c>
      <c r="AP222" s="10">
        <v>16631</v>
      </c>
      <c r="AQ222" s="7">
        <v>12</v>
      </c>
      <c r="AR222" s="7">
        <v>3</v>
      </c>
      <c r="AS222" t="s">
        <v>40</v>
      </c>
    </row>
    <row r="223" spans="1:45" x14ac:dyDescent="0.35">
      <c r="A223" t="s">
        <v>289</v>
      </c>
      <c r="B223">
        <v>28</v>
      </c>
      <c r="C223" t="s">
        <v>190</v>
      </c>
      <c r="D223" t="s">
        <v>49</v>
      </c>
      <c r="E223" t="s">
        <v>41</v>
      </c>
      <c r="F223">
        <v>304</v>
      </c>
      <c r="G223" t="s">
        <v>1547</v>
      </c>
      <c r="H223">
        <v>9</v>
      </c>
      <c r="I223">
        <v>4</v>
      </c>
      <c r="J223" t="s">
        <v>43</v>
      </c>
      <c r="K223">
        <v>1</v>
      </c>
      <c r="L223">
        <v>498</v>
      </c>
      <c r="M223">
        <v>2</v>
      </c>
      <c r="N223" t="s">
        <v>44</v>
      </c>
      <c r="O223">
        <v>92</v>
      </c>
      <c r="P223">
        <v>3</v>
      </c>
      <c r="Q223">
        <v>2</v>
      </c>
      <c r="R223" t="s">
        <v>137</v>
      </c>
      <c r="S223">
        <v>4</v>
      </c>
      <c r="T223" t="s">
        <v>46</v>
      </c>
      <c r="U223">
        <v>5253</v>
      </c>
      <c r="V223" t="s">
        <v>163</v>
      </c>
      <c r="W223">
        <v>20750</v>
      </c>
      <c r="X223">
        <v>1</v>
      </c>
      <c r="Y223" t="s">
        <v>48</v>
      </c>
      <c r="Z223" t="s">
        <v>49</v>
      </c>
      <c r="AA223">
        <v>16</v>
      </c>
      <c r="AB223">
        <v>1</v>
      </c>
      <c r="AC223">
        <v>4</v>
      </c>
      <c r="AD223">
        <v>80</v>
      </c>
      <c r="AE223">
        <v>0</v>
      </c>
      <c r="AF223">
        <v>7</v>
      </c>
      <c r="AG223">
        <v>1</v>
      </c>
      <c r="AH223">
        <v>3</v>
      </c>
      <c r="AI223">
        <v>0</v>
      </c>
      <c r="AJ223">
        <v>7</v>
      </c>
      <c r="AK223" s="16">
        <v>46244</v>
      </c>
      <c r="AL223" s="7">
        <v>22</v>
      </c>
      <c r="AM223" s="7" t="str">
        <f t="shared" si="6"/>
        <v>2026</v>
      </c>
      <c r="AN223" s="7" t="str">
        <f t="shared" si="7"/>
        <v>August</v>
      </c>
      <c r="AO223" s="7">
        <v>1</v>
      </c>
      <c r="AP223" s="10">
        <v>12591</v>
      </c>
      <c r="AQ223" s="7">
        <v>0</v>
      </c>
      <c r="AR223" s="7">
        <v>0</v>
      </c>
      <c r="AS223" t="s">
        <v>40</v>
      </c>
    </row>
    <row r="224" spans="1:45" x14ac:dyDescent="0.35">
      <c r="A224" t="s">
        <v>290</v>
      </c>
      <c r="B224">
        <v>28</v>
      </c>
      <c r="C224" t="s">
        <v>190</v>
      </c>
      <c r="D224" t="s">
        <v>49</v>
      </c>
      <c r="E224" t="s">
        <v>41</v>
      </c>
      <c r="F224">
        <v>1300</v>
      </c>
      <c r="G224" t="s">
        <v>71</v>
      </c>
      <c r="H224">
        <v>17</v>
      </c>
      <c r="I224">
        <v>2</v>
      </c>
      <c r="J224" t="s">
        <v>52</v>
      </c>
      <c r="K224">
        <v>1</v>
      </c>
      <c r="L224">
        <v>536</v>
      </c>
      <c r="M224">
        <v>3</v>
      </c>
      <c r="N224" t="s">
        <v>44</v>
      </c>
      <c r="O224">
        <v>79</v>
      </c>
      <c r="P224">
        <v>3</v>
      </c>
      <c r="Q224">
        <v>2</v>
      </c>
      <c r="R224" t="s">
        <v>45</v>
      </c>
      <c r="S224">
        <v>1</v>
      </c>
      <c r="T224" t="s">
        <v>102</v>
      </c>
      <c r="U224">
        <v>4558</v>
      </c>
      <c r="V224" t="s">
        <v>47</v>
      </c>
      <c r="W224">
        <v>13535</v>
      </c>
      <c r="X224">
        <v>1</v>
      </c>
      <c r="Y224" t="s">
        <v>48</v>
      </c>
      <c r="Z224" t="s">
        <v>49</v>
      </c>
      <c r="AA224">
        <v>12</v>
      </c>
      <c r="AB224">
        <v>1</v>
      </c>
      <c r="AC224">
        <v>4</v>
      </c>
      <c r="AD224">
        <v>80</v>
      </c>
      <c r="AE224">
        <v>1</v>
      </c>
      <c r="AF224">
        <v>10</v>
      </c>
      <c r="AG224">
        <v>2</v>
      </c>
      <c r="AH224">
        <v>3</v>
      </c>
      <c r="AI224">
        <v>1</v>
      </c>
      <c r="AK224" s="16">
        <v>46245</v>
      </c>
      <c r="AL224" s="7">
        <v>18</v>
      </c>
      <c r="AM224" s="7" t="str">
        <f t="shared" si="6"/>
        <v>2026</v>
      </c>
      <c r="AN224" s="7" t="str">
        <f t="shared" si="7"/>
        <v>August</v>
      </c>
      <c r="AO224" s="7">
        <v>0</v>
      </c>
      <c r="AP224" s="10">
        <v>16189</v>
      </c>
      <c r="AQ224" s="7">
        <v>0</v>
      </c>
      <c r="AR224" s="7">
        <v>0</v>
      </c>
      <c r="AS224" t="s">
        <v>40</v>
      </c>
    </row>
    <row r="225" spans="1:45" x14ac:dyDescent="0.35">
      <c r="A225" t="s">
        <v>291</v>
      </c>
      <c r="B225">
        <v>28</v>
      </c>
      <c r="C225" t="s">
        <v>190</v>
      </c>
      <c r="D225" t="s">
        <v>40</v>
      </c>
      <c r="E225" t="s">
        <v>41</v>
      </c>
      <c r="F225">
        <v>654</v>
      </c>
      <c r="G225" t="s">
        <v>1547</v>
      </c>
      <c r="H225">
        <v>1</v>
      </c>
      <c r="I225">
        <v>2</v>
      </c>
      <c r="J225" t="s">
        <v>43</v>
      </c>
      <c r="K225">
        <v>1</v>
      </c>
      <c r="L225">
        <v>741</v>
      </c>
      <c r="M225">
        <v>1</v>
      </c>
      <c r="N225" t="s">
        <v>53</v>
      </c>
      <c r="O225">
        <v>67</v>
      </c>
      <c r="P225">
        <v>1</v>
      </c>
      <c r="Q225">
        <v>1</v>
      </c>
      <c r="R225" t="s">
        <v>60</v>
      </c>
      <c r="S225">
        <v>2</v>
      </c>
      <c r="T225" t="s">
        <v>46</v>
      </c>
      <c r="U225">
        <v>2216</v>
      </c>
      <c r="V225" t="s">
        <v>47</v>
      </c>
      <c r="W225">
        <v>3872</v>
      </c>
      <c r="X225">
        <v>7</v>
      </c>
      <c r="Y225" t="s">
        <v>48</v>
      </c>
      <c r="Z225" t="s">
        <v>40</v>
      </c>
      <c r="AA225">
        <v>13</v>
      </c>
      <c r="AB225">
        <v>1</v>
      </c>
      <c r="AC225">
        <v>4</v>
      </c>
      <c r="AD225">
        <v>80</v>
      </c>
      <c r="AE225">
        <v>0</v>
      </c>
      <c r="AF225">
        <v>10</v>
      </c>
      <c r="AG225">
        <v>4</v>
      </c>
      <c r="AH225">
        <v>3</v>
      </c>
      <c r="AI225">
        <v>3</v>
      </c>
      <c r="AJ225">
        <v>7</v>
      </c>
      <c r="AK225" s="16">
        <v>46246</v>
      </c>
      <c r="AL225" s="7">
        <v>48</v>
      </c>
      <c r="AM225" s="7" t="str">
        <f t="shared" si="6"/>
        <v>2026</v>
      </c>
      <c r="AN225" s="7" t="str">
        <f t="shared" si="7"/>
        <v>August</v>
      </c>
      <c r="AO225" s="7">
        <v>5</v>
      </c>
      <c r="AP225" s="10">
        <v>10651</v>
      </c>
      <c r="AQ225" s="7">
        <v>1</v>
      </c>
      <c r="AR225" s="7">
        <v>1</v>
      </c>
      <c r="AS225" t="s">
        <v>40</v>
      </c>
    </row>
    <row r="226" spans="1:45" x14ac:dyDescent="0.35">
      <c r="A226" t="s">
        <v>292</v>
      </c>
      <c r="B226">
        <v>28</v>
      </c>
      <c r="C226" t="s">
        <v>190</v>
      </c>
      <c r="D226" t="s">
        <v>40</v>
      </c>
      <c r="E226" t="s">
        <v>41</v>
      </c>
      <c r="F226">
        <v>890</v>
      </c>
      <c r="G226" t="s">
        <v>71</v>
      </c>
      <c r="H226">
        <v>2</v>
      </c>
      <c r="I226">
        <v>4</v>
      </c>
      <c r="J226" t="s">
        <v>52</v>
      </c>
      <c r="K226">
        <v>1</v>
      </c>
      <c r="L226">
        <v>828</v>
      </c>
      <c r="M226">
        <v>3</v>
      </c>
      <c r="N226" t="s">
        <v>44</v>
      </c>
      <c r="O226">
        <v>46</v>
      </c>
      <c r="P226">
        <v>3</v>
      </c>
      <c r="Q226">
        <v>1</v>
      </c>
      <c r="R226" t="s">
        <v>60</v>
      </c>
      <c r="S226">
        <v>3</v>
      </c>
      <c r="T226" t="s">
        <v>46</v>
      </c>
      <c r="U226">
        <v>4382</v>
      </c>
      <c r="V226" t="s">
        <v>47</v>
      </c>
      <c r="W226">
        <v>16374</v>
      </c>
      <c r="X226">
        <v>6</v>
      </c>
      <c r="Y226" t="s">
        <v>48</v>
      </c>
      <c r="Z226" t="s">
        <v>49</v>
      </c>
      <c r="AA226">
        <v>17</v>
      </c>
      <c r="AB226">
        <v>1</v>
      </c>
      <c r="AC226">
        <v>4</v>
      </c>
      <c r="AD226">
        <v>80</v>
      </c>
      <c r="AE226">
        <v>0</v>
      </c>
      <c r="AF226">
        <v>5</v>
      </c>
      <c r="AG226">
        <v>3</v>
      </c>
      <c r="AH226">
        <v>2</v>
      </c>
      <c r="AI226">
        <v>2</v>
      </c>
      <c r="AJ226">
        <v>1</v>
      </c>
      <c r="AK226" s="16">
        <v>46247</v>
      </c>
      <c r="AL226" s="7">
        <v>58</v>
      </c>
      <c r="AM226" s="7" t="str">
        <f t="shared" si="6"/>
        <v>2026</v>
      </c>
      <c r="AN226" s="7" t="str">
        <f t="shared" si="7"/>
        <v>August</v>
      </c>
      <c r="AO226" s="7">
        <v>2</v>
      </c>
      <c r="AP226" s="10">
        <v>12094</v>
      </c>
      <c r="AQ226" s="7">
        <v>2</v>
      </c>
      <c r="AR226" s="7">
        <v>2</v>
      </c>
      <c r="AS226" t="s">
        <v>40</v>
      </c>
    </row>
    <row r="227" spans="1:45" x14ac:dyDescent="0.35">
      <c r="A227" t="s">
        <v>293</v>
      </c>
      <c r="B227">
        <v>28</v>
      </c>
      <c r="C227" t="s">
        <v>190</v>
      </c>
      <c r="D227" t="s">
        <v>40</v>
      </c>
      <c r="E227" t="s">
        <v>41</v>
      </c>
      <c r="F227">
        <v>760</v>
      </c>
      <c r="G227" t="s">
        <v>1547</v>
      </c>
      <c r="H227">
        <v>2</v>
      </c>
      <c r="I227">
        <v>4</v>
      </c>
      <c r="J227" t="s">
        <v>57</v>
      </c>
      <c r="K227">
        <v>1</v>
      </c>
      <c r="L227">
        <v>846</v>
      </c>
      <c r="M227">
        <v>2</v>
      </c>
      <c r="N227" t="s">
        <v>53</v>
      </c>
      <c r="O227">
        <v>81</v>
      </c>
      <c r="P227">
        <v>3</v>
      </c>
      <c r="Q227">
        <v>2</v>
      </c>
      <c r="R227" t="s">
        <v>137</v>
      </c>
      <c r="S227">
        <v>2</v>
      </c>
      <c r="T227" t="s">
        <v>105</v>
      </c>
      <c r="U227">
        <v>4779</v>
      </c>
      <c r="V227" t="s">
        <v>47</v>
      </c>
      <c r="W227">
        <v>3698</v>
      </c>
      <c r="X227">
        <v>1</v>
      </c>
      <c r="Y227" t="s">
        <v>48</v>
      </c>
      <c r="Z227" t="s">
        <v>40</v>
      </c>
      <c r="AA227">
        <v>20</v>
      </c>
      <c r="AB227">
        <v>1</v>
      </c>
      <c r="AC227">
        <v>1</v>
      </c>
      <c r="AD227">
        <v>80</v>
      </c>
      <c r="AE227">
        <v>0</v>
      </c>
      <c r="AF227">
        <v>8</v>
      </c>
      <c r="AG227">
        <v>2</v>
      </c>
      <c r="AH227">
        <v>3</v>
      </c>
      <c r="AI227">
        <v>7</v>
      </c>
      <c r="AJ227">
        <v>5</v>
      </c>
      <c r="AK227" s="16">
        <v>46248</v>
      </c>
      <c r="AL227" s="7">
        <v>20</v>
      </c>
      <c r="AM227" s="7" t="str">
        <f t="shared" si="6"/>
        <v>2026</v>
      </c>
      <c r="AN227" s="7" t="str">
        <f t="shared" si="7"/>
        <v>August</v>
      </c>
      <c r="AO227" s="7">
        <v>2</v>
      </c>
      <c r="AP227" s="10">
        <v>5286</v>
      </c>
      <c r="AQ227" s="7">
        <v>2</v>
      </c>
      <c r="AR227" s="7">
        <v>1</v>
      </c>
      <c r="AS227" t="s">
        <v>40</v>
      </c>
    </row>
    <row r="228" spans="1:45" x14ac:dyDescent="0.35">
      <c r="A228" t="s">
        <v>294</v>
      </c>
      <c r="B228">
        <v>28</v>
      </c>
      <c r="C228" t="s">
        <v>190</v>
      </c>
      <c r="D228" t="s">
        <v>49</v>
      </c>
      <c r="E228" t="s">
        <v>41</v>
      </c>
      <c r="F228">
        <v>1169</v>
      </c>
      <c r="G228" t="s">
        <v>71</v>
      </c>
      <c r="H228">
        <v>8</v>
      </c>
      <c r="I228">
        <v>2</v>
      </c>
      <c r="J228" t="s">
        <v>52</v>
      </c>
      <c r="K228">
        <v>1</v>
      </c>
      <c r="L228">
        <v>869</v>
      </c>
      <c r="M228">
        <v>2</v>
      </c>
      <c r="N228" t="s">
        <v>44</v>
      </c>
      <c r="O228">
        <v>63</v>
      </c>
      <c r="P228">
        <v>2</v>
      </c>
      <c r="Q228">
        <v>1</v>
      </c>
      <c r="R228" t="s">
        <v>71</v>
      </c>
      <c r="S228">
        <v>4</v>
      </c>
      <c r="T228" t="s">
        <v>102</v>
      </c>
      <c r="U228">
        <v>4936</v>
      </c>
      <c r="V228" t="s">
        <v>47</v>
      </c>
      <c r="W228">
        <v>23965</v>
      </c>
      <c r="X228">
        <v>1</v>
      </c>
      <c r="Y228" t="s">
        <v>48</v>
      </c>
      <c r="Z228" t="s">
        <v>49</v>
      </c>
      <c r="AA228">
        <v>13</v>
      </c>
      <c r="AB228">
        <v>1</v>
      </c>
      <c r="AC228">
        <v>4</v>
      </c>
      <c r="AD228">
        <v>80</v>
      </c>
      <c r="AE228">
        <v>1</v>
      </c>
      <c r="AF228">
        <v>6</v>
      </c>
      <c r="AG228">
        <v>6</v>
      </c>
      <c r="AH228">
        <v>3</v>
      </c>
      <c r="AI228">
        <v>0</v>
      </c>
      <c r="AJ228">
        <v>4</v>
      </c>
      <c r="AK228" s="16">
        <v>46249</v>
      </c>
      <c r="AL228" s="7">
        <v>59</v>
      </c>
      <c r="AM228" s="7" t="str">
        <f t="shared" si="6"/>
        <v>2026</v>
      </c>
      <c r="AN228" s="7" t="str">
        <f t="shared" si="7"/>
        <v>August</v>
      </c>
      <c r="AO228" s="7">
        <v>22</v>
      </c>
      <c r="AP228" s="10">
        <v>14847</v>
      </c>
      <c r="AQ228" s="7">
        <v>14</v>
      </c>
      <c r="AR228" s="7">
        <v>11</v>
      </c>
      <c r="AS228" t="s">
        <v>40</v>
      </c>
    </row>
    <row r="229" spans="1:45" x14ac:dyDescent="0.35">
      <c r="A229" t="s">
        <v>295</v>
      </c>
      <c r="B229">
        <v>28</v>
      </c>
      <c r="C229" t="s">
        <v>190</v>
      </c>
      <c r="D229" t="s">
        <v>49</v>
      </c>
      <c r="E229" t="s">
        <v>41</v>
      </c>
      <c r="F229">
        <v>821</v>
      </c>
      <c r="G229" t="s">
        <v>1547</v>
      </c>
      <c r="H229">
        <v>5</v>
      </c>
      <c r="I229">
        <v>4</v>
      </c>
      <c r="J229" t="s">
        <v>52</v>
      </c>
      <c r="K229">
        <v>1</v>
      </c>
      <c r="L229">
        <v>916</v>
      </c>
      <c r="M229">
        <v>1</v>
      </c>
      <c r="N229" t="s">
        <v>44</v>
      </c>
      <c r="O229">
        <v>98</v>
      </c>
      <c r="P229">
        <v>3</v>
      </c>
      <c r="Q229">
        <v>2</v>
      </c>
      <c r="R229" t="s">
        <v>137</v>
      </c>
      <c r="S229">
        <v>4</v>
      </c>
      <c r="T229" t="s">
        <v>46</v>
      </c>
      <c r="U229">
        <v>4908</v>
      </c>
      <c r="V229" t="s">
        <v>47</v>
      </c>
      <c r="W229">
        <v>24252</v>
      </c>
      <c r="X229">
        <v>1</v>
      </c>
      <c r="Y229" t="s">
        <v>48</v>
      </c>
      <c r="Z229" t="s">
        <v>49</v>
      </c>
      <c r="AA229">
        <v>14</v>
      </c>
      <c r="AB229">
        <v>1</v>
      </c>
      <c r="AC229">
        <v>2</v>
      </c>
      <c r="AD229">
        <v>80</v>
      </c>
      <c r="AE229">
        <v>0</v>
      </c>
      <c r="AF229">
        <v>4</v>
      </c>
      <c r="AG229">
        <v>3</v>
      </c>
      <c r="AH229">
        <v>3</v>
      </c>
      <c r="AI229">
        <v>0</v>
      </c>
      <c r="AJ229">
        <v>2</v>
      </c>
      <c r="AK229" s="16">
        <v>46250</v>
      </c>
      <c r="AL229" s="7">
        <v>56</v>
      </c>
      <c r="AM229" s="7" t="str">
        <f t="shared" si="6"/>
        <v>2026</v>
      </c>
      <c r="AN229" s="7" t="str">
        <f t="shared" si="7"/>
        <v>August</v>
      </c>
      <c r="AO229" s="7">
        <v>35</v>
      </c>
      <c r="AP229" s="10">
        <v>12137</v>
      </c>
      <c r="AQ229" s="7">
        <v>5</v>
      </c>
      <c r="AR229" s="7">
        <v>0</v>
      </c>
      <c r="AS229" t="s">
        <v>40</v>
      </c>
    </row>
    <row r="230" spans="1:45" x14ac:dyDescent="0.35">
      <c r="A230" t="s">
        <v>296</v>
      </c>
      <c r="B230">
        <v>28</v>
      </c>
      <c r="C230" t="s">
        <v>190</v>
      </c>
      <c r="D230" t="s">
        <v>49</v>
      </c>
      <c r="E230" t="s">
        <v>41</v>
      </c>
      <c r="F230">
        <v>995</v>
      </c>
      <c r="G230" t="s">
        <v>71</v>
      </c>
      <c r="H230">
        <v>9</v>
      </c>
      <c r="I230">
        <v>3</v>
      </c>
      <c r="J230" t="s">
        <v>52</v>
      </c>
      <c r="K230">
        <v>1</v>
      </c>
      <c r="L230">
        <v>930</v>
      </c>
      <c r="M230">
        <v>3</v>
      </c>
      <c r="N230" t="s">
        <v>53</v>
      </c>
      <c r="O230">
        <v>77</v>
      </c>
      <c r="P230">
        <v>3</v>
      </c>
      <c r="Q230">
        <v>1</v>
      </c>
      <c r="R230" t="s">
        <v>60</v>
      </c>
      <c r="S230">
        <v>3</v>
      </c>
      <c r="T230" t="s">
        <v>102</v>
      </c>
      <c r="U230">
        <v>2377</v>
      </c>
      <c r="V230" t="s">
        <v>47</v>
      </c>
      <c r="W230">
        <v>9834</v>
      </c>
      <c r="X230">
        <v>5</v>
      </c>
      <c r="Y230" t="s">
        <v>48</v>
      </c>
      <c r="Z230" t="s">
        <v>49</v>
      </c>
      <c r="AA230">
        <v>18</v>
      </c>
      <c r="AB230">
        <v>1</v>
      </c>
      <c r="AC230">
        <v>2</v>
      </c>
      <c r="AD230">
        <v>80</v>
      </c>
      <c r="AE230">
        <v>1</v>
      </c>
      <c r="AF230">
        <v>6</v>
      </c>
      <c r="AG230">
        <v>2</v>
      </c>
      <c r="AH230">
        <v>3</v>
      </c>
      <c r="AI230">
        <v>2</v>
      </c>
      <c r="AJ230">
        <v>2</v>
      </c>
      <c r="AK230" s="16">
        <v>46251</v>
      </c>
      <c r="AL230" s="7">
        <v>49</v>
      </c>
      <c r="AM230" s="7" t="str">
        <f t="shared" si="6"/>
        <v>2026</v>
      </c>
      <c r="AN230" s="7" t="str">
        <f t="shared" si="7"/>
        <v>August</v>
      </c>
      <c r="AO230" s="7">
        <v>9</v>
      </c>
      <c r="AP230" s="10">
        <v>6215</v>
      </c>
      <c r="AQ230" s="7">
        <v>9</v>
      </c>
      <c r="AR230" s="7">
        <v>4</v>
      </c>
      <c r="AS230" t="s">
        <v>40</v>
      </c>
    </row>
    <row r="231" spans="1:45" x14ac:dyDescent="0.35">
      <c r="A231" t="s">
        <v>297</v>
      </c>
      <c r="B231">
        <v>28</v>
      </c>
      <c r="C231" t="s">
        <v>190</v>
      </c>
      <c r="D231" t="s">
        <v>49</v>
      </c>
      <c r="E231" t="s">
        <v>41</v>
      </c>
      <c r="F231">
        <v>1144</v>
      </c>
      <c r="G231" t="s">
        <v>51</v>
      </c>
      <c r="H231">
        <v>10</v>
      </c>
      <c r="I231">
        <v>1</v>
      </c>
      <c r="J231" t="s">
        <v>52</v>
      </c>
      <c r="K231">
        <v>1</v>
      </c>
      <c r="L231">
        <v>1056</v>
      </c>
      <c r="M231">
        <v>4</v>
      </c>
      <c r="N231" t="s">
        <v>44</v>
      </c>
      <c r="O231">
        <v>74</v>
      </c>
      <c r="P231">
        <v>3</v>
      </c>
      <c r="Q231">
        <v>1</v>
      </c>
      <c r="R231" t="s">
        <v>54</v>
      </c>
      <c r="S231">
        <v>2</v>
      </c>
      <c r="T231" t="s">
        <v>105</v>
      </c>
      <c r="U231">
        <v>1052</v>
      </c>
      <c r="V231" t="s">
        <v>47</v>
      </c>
      <c r="W231">
        <v>23384</v>
      </c>
      <c r="X231">
        <v>1</v>
      </c>
      <c r="Y231" t="s">
        <v>48</v>
      </c>
      <c r="Z231" t="s">
        <v>49</v>
      </c>
      <c r="AA231">
        <v>22</v>
      </c>
      <c r="AB231">
        <v>1</v>
      </c>
      <c r="AC231">
        <v>2</v>
      </c>
      <c r="AD231">
        <v>80</v>
      </c>
      <c r="AE231">
        <v>0</v>
      </c>
      <c r="AF231">
        <v>1</v>
      </c>
      <c r="AG231">
        <v>5</v>
      </c>
      <c r="AH231">
        <v>3</v>
      </c>
      <c r="AI231">
        <v>0</v>
      </c>
      <c r="AJ231">
        <v>0</v>
      </c>
      <c r="AK231" s="16">
        <v>46252</v>
      </c>
      <c r="AL231" s="7">
        <v>49</v>
      </c>
      <c r="AM231" s="7" t="str">
        <f t="shared" si="6"/>
        <v>2026</v>
      </c>
      <c r="AN231" s="7" t="str">
        <f t="shared" si="7"/>
        <v>August</v>
      </c>
      <c r="AO231" s="7">
        <v>16</v>
      </c>
      <c r="AP231" s="10">
        <v>9610</v>
      </c>
      <c r="AQ231" s="7">
        <v>1</v>
      </c>
      <c r="AR231" s="7">
        <v>1</v>
      </c>
      <c r="AS231" t="s">
        <v>40</v>
      </c>
    </row>
    <row r="232" spans="1:45" x14ac:dyDescent="0.35">
      <c r="A232" t="s">
        <v>298</v>
      </c>
      <c r="B232">
        <v>28</v>
      </c>
      <c r="C232" t="s">
        <v>190</v>
      </c>
      <c r="D232" t="s">
        <v>40</v>
      </c>
      <c r="E232" t="s">
        <v>59</v>
      </c>
      <c r="F232">
        <v>1366</v>
      </c>
      <c r="G232" t="s">
        <v>42</v>
      </c>
      <c r="H232">
        <v>24</v>
      </c>
      <c r="I232">
        <v>2</v>
      </c>
      <c r="J232" t="s">
        <v>68</v>
      </c>
      <c r="K232">
        <v>1</v>
      </c>
      <c r="L232">
        <v>1082</v>
      </c>
      <c r="M232">
        <v>2</v>
      </c>
      <c r="N232" t="s">
        <v>44</v>
      </c>
      <c r="O232">
        <v>72</v>
      </c>
      <c r="P232">
        <v>2</v>
      </c>
      <c r="Q232">
        <v>3</v>
      </c>
      <c r="R232" t="s">
        <v>161</v>
      </c>
      <c r="S232">
        <v>1</v>
      </c>
      <c r="T232" t="s">
        <v>46</v>
      </c>
      <c r="U232">
        <v>8722</v>
      </c>
      <c r="V232" t="s">
        <v>163</v>
      </c>
      <c r="W232">
        <v>12355</v>
      </c>
      <c r="X232">
        <v>1</v>
      </c>
      <c r="Y232" t="s">
        <v>48</v>
      </c>
      <c r="Z232" t="s">
        <v>49</v>
      </c>
      <c r="AA232">
        <v>12</v>
      </c>
      <c r="AB232">
        <v>1</v>
      </c>
      <c r="AC232">
        <v>1</v>
      </c>
      <c r="AD232">
        <v>80</v>
      </c>
      <c r="AE232">
        <v>0</v>
      </c>
      <c r="AF232">
        <v>10</v>
      </c>
      <c r="AG232">
        <v>2</v>
      </c>
      <c r="AH232">
        <v>2</v>
      </c>
      <c r="AI232">
        <v>1</v>
      </c>
      <c r="AJ232">
        <v>9</v>
      </c>
      <c r="AK232" s="16">
        <v>46253</v>
      </c>
      <c r="AL232" s="7">
        <v>31</v>
      </c>
      <c r="AM232" s="7" t="str">
        <f t="shared" si="6"/>
        <v>2026</v>
      </c>
      <c r="AN232" s="7" t="str">
        <f t="shared" si="7"/>
        <v>August</v>
      </c>
      <c r="AO232" s="7">
        <v>8</v>
      </c>
      <c r="AP232" s="10">
        <v>20014</v>
      </c>
      <c r="AQ232" s="7">
        <v>1</v>
      </c>
      <c r="AR232" s="7">
        <v>0</v>
      </c>
      <c r="AS232" t="s">
        <v>40</v>
      </c>
    </row>
    <row r="233" spans="1:45" x14ac:dyDescent="0.35">
      <c r="A233" t="s">
        <v>299</v>
      </c>
      <c r="B233">
        <v>28</v>
      </c>
      <c r="C233" t="s">
        <v>190</v>
      </c>
      <c r="D233" t="s">
        <v>49</v>
      </c>
      <c r="E233" t="s">
        <v>41</v>
      </c>
      <c r="F233">
        <v>857</v>
      </c>
      <c r="G233" t="s">
        <v>42</v>
      </c>
      <c r="H233">
        <v>10</v>
      </c>
      <c r="I233">
        <v>3</v>
      </c>
      <c r="J233" t="s">
        <v>73</v>
      </c>
      <c r="K233">
        <v>1</v>
      </c>
      <c r="L233">
        <v>1097</v>
      </c>
      <c r="M233">
        <v>3</v>
      </c>
      <c r="N233" t="s">
        <v>53</v>
      </c>
      <c r="O233">
        <v>59</v>
      </c>
      <c r="P233">
        <v>3</v>
      </c>
      <c r="Q233">
        <v>2</v>
      </c>
      <c r="R233" t="s">
        <v>60</v>
      </c>
      <c r="S233">
        <v>3</v>
      </c>
      <c r="T233" t="s">
        <v>46</v>
      </c>
      <c r="U233">
        <v>3660</v>
      </c>
      <c r="V233" t="s">
        <v>47</v>
      </c>
      <c r="W233">
        <v>7909</v>
      </c>
      <c r="X233">
        <v>3</v>
      </c>
      <c r="Y233" t="s">
        <v>48</v>
      </c>
      <c r="Z233" t="s">
        <v>49</v>
      </c>
      <c r="AA233">
        <v>13</v>
      </c>
      <c r="AB233">
        <v>1</v>
      </c>
      <c r="AC233">
        <v>4</v>
      </c>
      <c r="AD233">
        <v>80</v>
      </c>
      <c r="AE233">
        <v>0</v>
      </c>
      <c r="AF233">
        <v>10</v>
      </c>
      <c r="AG233">
        <v>4</v>
      </c>
      <c r="AH233">
        <v>4</v>
      </c>
      <c r="AI233">
        <v>1</v>
      </c>
      <c r="AJ233">
        <v>7</v>
      </c>
      <c r="AK233" s="16">
        <v>46254</v>
      </c>
      <c r="AL233" s="7">
        <v>43</v>
      </c>
      <c r="AM233" s="7" t="str">
        <f t="shared" si="6"/>
        <v>2026</v>
      </c>
      <c r="AN233" s="7" t="str">
        <f t="shared" si="7"/>
        <v>August</v>
      </c>
      <c r="AO233" s="7">
        <v>16</v>
      </c>
      <c r="AP233" s="10">
        <v>19616</v>
      </c>
      <c r="AQ233" s="7">
        <v>10</v>
      </c>
      <c r="AR233" s="7">
        <v>10</v>
      </c>
      <c r="AS233" t="s">
        <v>40</v>
      </c>
    </row>
    <row r="234" spans="1:45" x14ac:dyDescent="0.35">
      <c r="A234" t="s">
        <v>300</v>
      </c>
      <c r="B234">
        <v>28</v>
      </c>
      <c r="C234" t="s">
        <v>190</v>
      </c>
      <c r="D234" t="s">
        <v>49</v>
      </c>
      <c r="E234" t="s">
        <v>41</v>
      </c>
      <c r="F234">
        <v>895</v>
      </c>
      <c r="G234" t="s">
        <v>42</v>
      </c>
      <c r="H234">
        <v>15</v>
      </c>
      <c r="I234">
        <v>2</v>
      </c>
      <c r="J234" t="s">
        <v>43</v>
      </c>
      <c r="K234">
        <v>1</v>
      </c>
      <c r="L234">
        <v>1102</v>
      </c>
      <c r="M234">
        <v>1</v>
      </c>
      <c r="N234" t="s">
        <v>44</v>
      </c>
      <c r="O234">
        <v>50</v>
      </c>
      <c r="P234">
        <v>3</v>
      </c>
      <c r="Q234">
        <v>1</v>
      </c>
      <c r="R234" t="s">
        <v>45</v>
      </c>
      <c r="S234">
        <v>3</v>
      </c>
      <c r="T234" t="s">
        <v>102</v>
      </c>
      <c r="U234">
        <v>2207</v>
      </c>
      <c r="V234" t="s">
        <v>47</v>
      </c>
      <c r="W234">
        <v>22482</v>
      </c>
      <c r="X234">
        <v>1</v>
      </c>
      <c r="Y234" t="s">
        <v>48</v>
      </c>
      <c r="Z234" t="s">
        <v>49</v>
      </c>
      <c r="AA234">
        <v>16</v>
      </c>
      <c r="AB234">
        <v>1</v>
      </c>
      <c r="AC234">
        <v>4</v>
      </c>
      <c r="AD234">
        <v>80</v>
      </c>
      <c r="AE234">
        <v>1</v>
      </c>
      <c r="AF234">
        <v>4</v>
      </c>
      <c r="AG234">
        <v>5</v>
      </c>
      <c r="AH234">
        <v>2</v>
      </c>
      <c r="AI234">
        <v>2</v>
      </c>
      <c r="AJ234">
        <v>2</v>
      </c>
      <c r="AK234" s="16">
        <v>46255</v>
      </c>
      <c r="AL234" s="7">
        <v>46</v>
      </c>
      <c r="AM234" s="7" t="str">
        <f t="shared" si="6"/>
        <v>2026</v>
      </c>
      <c r="AN234" s="7" t="str">
        <f t="shared" si="7"/>
        <v>August</v>
      </c>
      <c r="AO234" s="7">
        <v>14</v>
      </c>
      <c r="AP234" s="10">
        <v>22901</v>
      </c>
      <c r="AQ234" s="7">
        <v>6</v>
      </c>
      <c r="AR234" s="7">
        <v>0</v>
      </c>
      <c r="AS234" t="s">
        <v>40</v>
      </c>
    </row>
    <row r="235" spans="1:45" x14ac:dyDescent="0.35">
      <c r="A235" t="s">
        <v>301</v>
      </c>
      <c r="B235">
        <v>28</v>
      </c>
      <c r="C235" t="s">
        <v>190</v>
      </c>
      <c r="D235" t="s">
        <v>40</v>
      </c>
      <c r="E235" t="s">
        <v>56</v>
      </c>
      <c r="F235">
        <v>1009</v>
      </c>
      <c r="G235" t="s">
        <v>42</v>
      </c>
      <c r="H235">
        <v>1</v>
      </c>
      <c r="I235">
        <v>3</v>
      </c>
      <c r="J235" t="s">
        <v>52</v>
      </c>
      <c r="K235">
        <v>1</v>
      </c>
      <c r="L235">
        <v>1111</v>
      </c>
      <c r="M235">
        <v>1</v>
      </c>
      <c r="N235" t="s">
        <v>44</v>
      </c>
      <c r="O235">
        <v>45</v>
      </c>
      <c r="P235">
        <v>2</v>
      </c>
      <c r="Q235">
        <v>1</v>
      </c>
      <c r="R235" t="s">
        <v>45</v>
      </c>
      <c r="S235">
        <v>2</v>
      </c>
      <c r="T235" t="s">
        <v>102</v>
      </c>
      <c r="U235">
        <v>2596</v>
      </c>
      <c r="V235" t="s">
        <v>47</v>
      </c>
      <c r="W235">
        <v>7160</v>
      </c>
      <c r="X235">
        <v>1</v>
      </c>
      <c r="Y235" t="s">
        <v>48</v>
      </c>
      <c r="Z235" t="s">
        <v>49</v>
      </c>
      <c r="AA235">
        <v>15</v>
      </c>
      <c r="AB235">
        <v>1</v>
      </c>
      <c r="AC235">
        <v>1</v>
      </c>
      <c r="AD235">
        <v>80</v>
      </c>
      <c r="AE235">
        <v>2</v>
      </c>
      <c r="AF235">
        <v>1</v>
      </c>
      <c r="AG235">
        <v>2</v>
      </c>
      <c r="AH235">
        <v>3</v>
      </c>
      <c r="AI235">
        <v>0</v>
      </c>
      <c r="AJ235">
        <v>0</v>
      </c>
      <c r="AK235" s="16">
        <v>46256</v>
      </c>
      <c r="AL235" s="7">
        <v>40</v>
      </c>
      <c r="AM235" s="7" t="str">
        <f t="shared" si="6"/>
        <v>2026</v>
      </c>
      <c r="AN235" s="7" t="str">
        <f t="shared" si="7"/>
        <v>August</v>
      </c>
      <c r="AO235" s="7">
        <v>4</v>
      </c>
      <c r="AP235" s="10">
        <v>12034</v>
      </c>
      <c r="AQ235" s="7">
        <v>1</v>
      </c>
      <c r="AR235" s="7">
        <v>1</v>
      </c>
      <c r="AS235" t="s">
        <v>40</v>
      </c>
    </row>
    <row r="236" spans="1:45" x14ac:dyDescent="0.35">
      <c r="A236" t="s">
        <v>302</v>
      </c>
      <c r="B236">
        <v>28</v>
      </c>
      <c r="C236" t="s">
        <v>190</v>
      </c>
      <c r="D236" t="s">
        <v>49</v>
      </c>
      <c r="E236" t="s">
        <v>41</v>
      </c>
      <c r="F236">
        <v>950</v>
      </c>
      <c r="G236" t="s">
        <v>42</v>
      </c>
      <c r="H236">
        <v>3</v>
      </c>
      <c r="I236">
        <v>3</v>
      </c>
      <c r="J236" t="s">
        <v>52</v>
      </c>
      <c r="K236">
        <v>1</v>
      </c>
      <c r="L236">
        <v>1121</v>
      </c>
      <c r="M236">
        <v>4</v>
      </c>
      <c r="N236" t="s">
        <v>53</v>
      </c>
      <c r="O236">
        <v>93</v>
      </c>
      <c r="P236">
        <v>3</v>
      </c>
      <c r="Q236">
        <v>3</v>
      </c>
      <c r="R236" t="s">
        <v>112</v>
      </c>
      <c r="S236">
        <v>2</v>
      </c>
      <c r="T236" t="s">
        <v>102</v>
      </c>
      <c r="U236">
        <v>7655</v>
      </c>
      <c r="V236" t="s">
        <v>163</v>
      </c>
      <c r="W236">
        <v>8039</v>
      </c>
      <c r="X236">
        <v>0</v>
      </c>
      <c r="Y236" t="s">
        <v>48</v>
      </c>
      <c r="Z236" t="s">
        <v>49</v>
      </c>
      <c r="AA236">
        <v>17</v>
      </c>
      <c r="AB236">
        <v>1</v>
      </c>
      <c r="AC236">
        <v>2</v>
      </c>
      <c r="AD236">
        <v>80</v>
      </c>
      <c r="AE236">
        <v>3</v>
      </c>
      <c r="AF236">
        <v>10</v>
      </c>
      <c r="AG236">
        <v>3</v>
      </c>
      <c r="AH236">
        <v>2</v>
      </c>
      <c r="AI236">
        <v>1</v>
      </c>
      <c r="AJ236">
        <v>7</v>
      </c>
      <c r="AK236" s="16">
        <v>46257</v>
      </c>
      <c r="AL236" s="7">
        <v>21</v>
      </c>
      <c r="AM236" s="7" t="str">
        <f t="shared" si="6"/>
        <v>2026</v>
      </c>
      <c r="AN236" s="7" t="str">
        <f t="shared" si="7"/>
        <v>August</v>
      </c>
      <c r="AO236" s="7">
        <v>2</v>
      </c>
      <c r="AP236" s="10">
        <v>13101</v>
      </c>
      <c r="AQ236" s="7">
        <v>1</v>
      </c>
      <c r="AR236" s="7">
        <v>1</v>
      </c>
      <c r="AS236" t="s">
        <v>40</v>
      </c>
    </row>
    <row r="237" spans="1:45" x14ac:dyDescent="0.35">
      <c r="A237" t="s">
        <v>303</v>
      </c>
      <c r="B237">
        <v>28</v>
      </c>
      <c r="C237" t="s">
        <v>190</v>
      </c>
      <c r="D237" t="s">
        <v>49</v>
      </c>
      <c r="E237" t="s">
        <v>41</v>
      </c>
      <c r="F237">
        <v>1451</v>
      </c>
      <c r="G237" t="s">
        <v>42</v>
      </c>
      <c r="H237">
        <v>2</v>
      </c>
      <c r="I237">
        <v>1</v>
      </c>
      <c r="J237" t="s">
        <v>43</v>
      </c>
      <c r="K237">
        <v>1</v>
      </c>
      <c r="L237">
        <v>1136</v>
      </c>
      <c r="M237">
        <v>1</v>
      </c>
      <c r="N237" t="s">
        <v>44</v>
      </c>
      <c r="O237">
        <v>67</v>
      </c>
      <c r="P237">
        <v>2</v>
      </c>
      <c r="Q237">
        <v>1</v>
      </c>
      <c r="R237" t="s">
        <v>60</v>
      </c>
      <c r="S237">
        <v>2</v>
      </c>
      <c r="T237" t="s">
        <v>105</v>
      </c>
      <c r="U237">
        <v>3201</v>
      </c>
      <c r="V237" t="s">
        <v>47</v>
      </c>
      <c r="W237">
        <v>19911</v>
      </c>
      <c r="X237">
        <v>0</v>
      </c>
      <c r="Y237" t="s">
        <v>48</v>
      </c>
      <c r="Z237" t="s">
        <v>49</v>
      </c>
      <c r="AA237">
        <v>17</v>
      </c>
      <c r="AB237">
        <v>1</v>
      </c>
      <c r="AC237">
        <v>1</v>
      </c>
      <c r="AD237">
        <v>80</v>
      </c>
      <c r="AE237">
        <v>0</v>
      </c>
      <c r="AF237">
        <v>6</v>
      </c>
      <c r="AG237">
        <v>2</v>
      </c>
      <c r="AH237">
        <v>1</v>
      </c>
      <c r="AI237">
        <v>0</v>
      </c>
      <c r="AJ237">
        <v>4</v>
      </c>
      <c r="AK237" s="16">
        <v>46258</v>
      </c>
      <c r="AL237" s="7">
        <v>43</v>
      </c>
      <c r="AM237" s="7" t="str">
        <f t="shared" si="6"/>
        <v>2026</v>
      </c>
      <c r="AN237" s="7" t="str">
        <f t="shared" si="7"/>
        <v>August</v>
      </c>
      <c r="AO237" s="7">
        <v>14</v>
      </c>
      <c r="AP237" s="10">
        <v>16549</v>
      </c>
      <c r="AQ237" s="7">
        <v>12</v>
      </c>
      <c r="AR237" s="7">
        <v>9</v>
      </c>
      <c r="AS237" t="s">
        <v>40</v>
      </c>
    </row>
    <row r="238" spans="1:45" x14ac:dyDescent="0.35">
      <c r="A238" t="s">
        <v>304</v>
      </c>
      <c r="B238">
        <v>28</v>
      </c>
      <c r="C238" t="s">
        <v>190</v>
      </c>
      <c r="D238" t="s">
        <v>40</v>
      </c>
      <c r="E238" t="s">
        <v>56</v>
      </c>
      <c r="F238">
        <v>773</v>
      </c>
      <c r="G238" t="s">
        <v>42</v>
      </c>
      <c r="H238">
        <v>6</v>
      </c>
      <c r="I238">
        <v>3</v>
      </c>
      <c r="J238" t="s">
        <v>43</v>
      </c>
      <c r="K238">
        <v>1</v>
      </c>
      <c r="L238">
        <v>1154</v>
      </c>
      <c r="M238">
        <v>3</v>
      </c>
      <c r="N238" t="s">
        <v>44</v>
      </c>
      <c r="O238">
        <v>39</v>
      </c>
      <c r="P238">
        <v>2</v>
      </c>
      <c r="Q238">
        <v>1</v>
      </c>
      <c r="R238" t="s">
        <v>60</v>
      </c>
      <c r="S238">
        <v>3</v>
      </c>
      <c r="T238" t="s">
        <v>102</v>
      </c>
      <c r="U238">
        <v>2703</v>
      </c>
      <c r="V238" t="s">
        <v>47</v>
      </c>
      <c r="W238">
        <v>22088</v>
      </c>
      <c r="X238">
        <v>1</v>
      </c>
      <c r="Y238" t="s">
        <v>48</v>
      </c>
      <c r="Z238" t="s">
        <v>40</v>
      </c>
      <c r="AA238">
        <v>14</v>
      </c>
      <c r="AB238">
        <v>1</v>
      </c>
      <c r="AC238">
        <v>4</v>
      </c>
      <c r="AD238">
        <v>80</v>
      </c>
      <c r="AE238">
        <v>1</v>
      </c>
      <c r="AF238">
        <v>3</v>
      </c>
      <c r="AG238">
        <v>2</v>
      </c>
      <c r="AH238">
        <v>3</v>
      </c>
      <c r="AI238">
        <v>0</v>
      </c>
      <c r="AJ238">
        <v>2</v>
      </c>
      <c r="AK238" s="16">
        <v>46259</v>
      </c>
      <c r="AL238" s="7">
        <v>45</v>
      </c>
      <c r="AM238" s="7" t="str">
        <f t="shared" si="6"/>
        <v>2026</v>
      </c>
      <c r="AN238" s="7" t="str">
        <f t="shared" si="7"/>
        <v>August</v>
      </c>
      <c r="AO238" s="7">
        <v>24</v>
      </c>
      <c r="AP238" s="10">
        <v>9889</v>
      </c>
      <c r="AQ238" s="7">
        <v>22</v>
      </c>
      <c r="AR238" s="7">
        <v>4</v>
      </c>
      <c r="AS238" t="s">
        <v>40</v>
      </c>
    </row>
    <row r="239" spans="1:45" x14ac:dyDescent="0.35">
      <c r="A239" t="s">
        <v>305</v>
      </c>
      <c r="B239">
        <v>28</v>
      </c>
      <c r="C239" t="s">
        <v>190</v>
      </c>
      <c r="D239" t="s">
        <v>40</v>
      </c>
      <c r="E239" t="s">
        <v>41</v>
      </c>
      <c r="F239">
        <v>1485</v>
      </c>
      <c r="G239" t="s">
        <v>42</v>
      </c>
      <c r="H239">
        <v>12</v>
      </c>
      <c r="I239">
        <v>1</v>
      </c>
      <c r="J239" t="s">
        <v>43</v>
      </c>
      <c r="K239">
        <v>1</v>
      </c>
      <c r="L239">
        <v>1175</v>
      </c>
      <c r="M239">
        <v>3</v>
      </c>
      <c r="N239" t="s">
        <v>53</v>
      </c>
      <c r="O239">
        <v>79</v>
      </c>
      <c r="P239">
        <v>3</v>
      </c>
      <c r="Q239">
        <v>1</v>
      </c>
      <c r="R239" t="s">
        <v>45</v>
      </c>
      <c r="S239">
        <v>4</v>
      </c>
      <c r="T239" t="s">
        <v>105</v>
      </c>
      <c r="U239">
        <v>2515</v>
      </c>
      <c r="V239" t="s">
        <v>47</v>
      </c>
      <c r="W239">
        <v>22955</v>
      </c>
      <c r="X239">
        <v>1</v>
      </c>
      <c r="Y239" t="s">
        <v>48</v>
      </c>
      <c r="Z239" t="s">
        <v>40</v>
      </c>
      <c r="AA239">
        <v>11</v>
      </c>
      <c r="AB239">
        <v>1</v>
      </c>
      <c r="AC239">
        <v>4</v>
      </c>
      <c r="AD239">
        <v>80</v>
      </c>
      <c r="AE239">
        <v>0</v>
      </c>
      <c r="AF239">
        <v>1</v>
      </c>
      <c r="AG239">
        <v>4</v>
      </c>
      <c r="AH239">
        <v>2</v>
      </c>
      <c r="AI239">
        <v>0</v>
      </c>
      <c r="AJ239">
        <v>0</v>
      </c>
      <c r="AK239" s="16">
        <v>46260</v>
      </c>
      <c r="AL239" s="7">
        <v>40</v>
      </c>
      <c r="AM239" s="7" t="str">
        <f t="shared" si="6"/>
        <v>2026</v>
      </c>
      <c r="AN239" s="7" t="str">
        <f t="shared" si="7"/>
        <v>August</v>
      </c>
      <c r="AO239" s="7">
        <v>6</v>
      </c>
      <c r="AP239" s="10">
        <v>12261</v>
      </c>
      <c r="AQ239" s="7">
        <v>2</v>
      </c>
      <c r="AR239" s="7">
        <v>1</v>
      </c>
      <c r="AS239" t="s">
        <v>40</v>
      </c>
    </row>
    <row r="240" spans="1:45" x14ac:dyDescent="0.35">
      <c r="A240" t="s">
        <v>306</v>
      </c>
      <c r="B240">
        <v>28</v>
      </c>
      <c r="C240" t="s">
        <v>190</v>
      </c>
      <c r="D240" t="s">
        <v>49</v>
      </c>
      <c r="E240" t="s">
        <v>41</v>
      </c>
      <c r="F240">
        <v>1179</v>
      </c>
      <c r="G240" t="s">
        <v>42</v>
      </c>
      <c r="H240">
        <v>19</v>
      </c>
      <c r="I240">
        <v>4</v>
      </c>
      <c r="J240" t="s">
        <v>52</v>
      </c>
      <c r="K240">
        <v>1</v>
      </c>
      <c r="L240">
        <v>1216</v>
      </c>
      <c r="M240">
        <v>4</v>
      </c>
      <c r="N240" t="s">
        <v>44</v>
      </c>
      <c r="O240">
        <v>78</v>
      </c>
      <c r="P240">
        <v>2</v>
      </c>
      <c r="Q240">
        <v>1</v>
      </c>
      <c r="R240" t="s">
        <v>45</v>
      </c>
      <c r="S240">
        <v>1</v>
      </c>
      <c r="T240" t="s">
        <v>105</v>
      </c>
      <c r="U240">
        <v>3196</v>
      </c>
      <c r="V240" t="s">
        <v>47</v>
      </c>
      <c r="W240">
        <v>12449</v>
      </c>
      <c r="X240">
        <v>1</v>
      </c>
      <c r="Y240" t="s">
        <v>48</v>
      </c>
      <c r="Z240" t="s">
        <v>49</v>
      </c>
      <c r="AA240">
        <v>12</v>
      </c>
      <c r="AB240">
        <v>1</v>
      </c>
      <c r="AC240">
        <v>3</v>
      </c>
      <c r="AD240">
        <v>80</v>
      </c>
      <c r="AE240">
        <v>3</v>
      </c>
      <c r="AF240">
        <v>6</v>
      </c>
      <c r="AG240">
        <v>2</v>
      </c>
      <c r="AH240">
        <v>3</v>
      </c>
      <c r="AI240">
        <v>3</v>
      </c>
      <c r="AJ240">
        <v>3</v>
      </c>
      <c r="AK240" s="16">
        <v>46261</v>
      </c>
      <c r="AL240" s="7">
        <v>57</v>
      </c>
      <c r="AM240" s="7" t="str">
        <f t="shared" si="6"/>
        <v>2026</v>
      </c>
      <c r="AN240" s="7" t="str">
        <f t="shared" si="7"/>
        <v>August</v>
      </c>
      <c r="AO240" s="7">
        <v>9</v>
      </c>
      <c r="AP240" s="10">
        <v>17885</v>
      </c>
      <c r="AQ240" s="7">
        <v>4</v>
      </c>
      <c r="AR240" s="7">
        <v>0</v>
      </c>
      <c r="AS240" t="s">
        <v>40</v>
      </c>
    </row>
    <row r="241" spans="1:45" x14ac:dyDescent="0.35">
      <c r="A241" t="s">
        <v>307</v>
      </c>
      <c r="B241">
        <v>28</v>
      </c>
      <c r="C241" t="s">
        <v>190</v>
      </c>
      <c r="D241" t="s">
        <v>40</v>
      </c>
      <c r="E241" t="s">
        <v>56</v>
      </c>
      <c r="F241">
        <v>791</v>
      </c>
      <c r="G241" t="s">
        <v>42</v>
      </c>
      <c r="H241">
        <v>1</v>
      </c>
      <c r="I241">
        <v>4</v>
      </c>
      <c r="J241" t="s">
        <v>52</v>
      </c>
      <c r="K241">
        <v>1</v>
      </c>
      <c r="L241">
        <v>1286</v>
      </c>
      <c r="M241">
        <v>4</v>
      </c>
      <c r="N241" t="s">
        <v>44</v>
      </c>
      <c r="O241">
        <v>44</v>
      </c>
      <c r="P241">
        <v>3</v>
      </c>
      <c r="Q241">
        <v>1</v>
      </c>
      <c r="R241" t="s">
        <v>45</v>
      </c>
      <c r="S241">
        <v>3</v>
      </c>
      <c r="T241" t="s">
        <v>46</v>
      </c>
      <c r="U241">
        <v>2154</v>
      </c>
      <c r="V241" t="s">
        <v>47</v>
      </c>
      <c r="W241">
        <v>6842</v>
      </c>
      <c r="X241">
        <v>0</v>
      </c>
      <c r="Y241" t="s">
        <v>48</v>
      </c>
      <c r="Z241" t="s">
        <v>40</v>
      </c>
      <c r="AA241">
        <v>11</v>
      </c>
      <c r="AB241">
        <v>1</v>
      </c>
      <c r="AC241">
        <v>3</v>
      </c>
      <c r="AD241">
        <v>80</v>
      </c>
      <c r="AE241">
        <v>0</v>
      </c>
      <c r="AF241">
        <v>5</v>
      </c>
      <c r="AG241">
        <v>2</v>
      </c>
      <c r="AH241">
        <v>2</v>
      </c>
      <c r="AI241">
        <v>0</v>
      </c>
      <c r="AJ241">
        <v>2</v>
      </c>
      <c r="AK241" s="16">
        <v>46262</v>
      </c>
      <c r="AL241" s="7">
        <v>28</v>
      </c>
      <c r="AM241" s="7" t="str">
        <f t="shared" si="6"/>
        <v>2026</v>
      </c>
      <c r="AN241" s="7" t="str">
        <f t="shared" si="7"/>
        <v>August</v>
      </c>
      <c r="AO241" s="7">
        <v>0</v>
      </c>
      <c r="AP241" s="10">
        <v>2809</v>
      </c>
      <c r="AQ241" s="7">
        <v>0</v>
      </c>
      <c r="AR241" s="7">
        <v>0</v>
      </c>
      <c r="AS241" t="s">
        <v>40</v>
      </c>
    </row>
    <row r="242" spans="1:45" x14ac:dyDescent="0.35">
      <c r="A242" t="s">
        <v>308</v>
      </c>
      <c r="B242">
        <v>28</v>
      </c>
      <c r="C242" t="s">
        <v>190</v>
      </c>
      <c r="D242" t="s">
        <v>40</v>
      </c>
      <c r="E242" t="s">
        <v>56</v>
      </c>
      <c r="F242">
        <v>193</v>
      </c>
      <c r="G242" t="s">
        <v>42</v>
      </c>
      <c r="H242">
        <v>2</v>
      </c>
      <c r="I242">
        <v>3</v>
      </c>
      <c r="J242" t="s">
        <v>43</v>
      </c>
      <c r="K242">
        <v>1</v>
      </c>
      <c r="L242">
        <v>1296</v>
      </c>
      <c r="M242">
        <v>4</v>
      </c>
      <c r="N242" t="s">
        <v>44</v>
      </c>
      <c r="O242">
        <v>52</v>
      </c>
      <c r="P242">
        <v>2</v>
      </c>
      <c r="Q242">
        <v>1</v>
      </c>
      <c r="R242" t="s">
        <v>45</v>
      </c>
      <c r="S242">
        <v>4</v>
      </c>
      <c r="T242" t="s">
        <v>105</v>
      </c>
      <c r="U242">
        <v>3867</v>
      </c>
      <c r="V242" t="s">
        <v>47</v>
      </c>
      <c r="W242">
        <v>14222</v>
      </c>
      <c r="X242">
        <v>1</v>
      </c>
      <c r="Y242" t="s">
        <v>48</v>
      </c>
      <c r="Z242" t="s">
        <v>40</v>
      </c>
      <c r="AA242">
        <v>12</v>
      </c>
      <c r="AB242">
        <v>1</v>
      </c>
      <c r="AC242">
        <v>2</v>
      </c>
      <c r="AD242">
        <v>80</v>
      </c>
      <c r="AE242">
        <v>1</v>
      </c>
      <c r="AF242">
        <v>2</v>
      </c>
      <c r="AG242">
        <v>2</v>
      </c>
      <c r="AH242">
        <v>3</v>
      </c>
      <c r="AI242">
        <v>2</v>
      </c>
      <c r="AJ242">
        <v>2</v>
      </c>
      <c r="AK242" s="16">
        <v>46263</v>
      </c>
      <c r="AL242" s="7">
        <v>30</v>
      </c>
      <c r="AM242" s="7" t="str">
        <f t="shared" si="6"/>
        <v>2026</v>
      </c>
      <c r="AN242" s="7" t="str">
        <f t="shared" si="7"/>
        <v>August</v>
      </c>
      <c r="AO242" s="7">
        <v>8</v>
      </c>
      <c r="AP242" s="10">
        <v>14355</v>
      </c>
      <c r="AQ242" s="7">
        <v>7</v>
      </c>
      <c r="AR242" s="7">
        <v>0</v>
      </c>
      <c r="AS242" t="s">
        <v>40</v>
      </c>
    </row>
    <row r="243" spans="1:45" x14ac:dyDescent="0.35">
      <c r="A243" t="s">
        <v>309</v>
      </c>
      <c r="B243">
        <v>28</v>
      </c>
      <c r="C243" t="s">
        <v>190</v>
      </c>
      <c r="D243" t="s">
        <v>49</v>
      </c>
      <c r="E243" t="s">
        <v>41</v>
      </c>
      <c r="F243">
        <v>640</v>
      </c>
      <c r="G243" t="s">
        <v>42</v>
      </c>
      <c r="H243">
        <v>1</v>
      </c>
      <c r="I243">
        <v>3</v>
      </c>
      <c r="J243" t="s">
        <v>68</v>
      </c>
      <c r="K243">
        <v>1</v>
      </c>
      <c r="L243">
        <v>1301</v>
      </c>
      <c r="M243">
        <v>4</v>
      </c>
      <c r="N243" t="s">
        <v>44</v>
      </c>
      <c r="O243">
        <v>84</v>
      </c>
      <c r="P243">
        <v>3</v>
      </c>
      <c r="Q243">
        <v>1</v>
      </c>
      <c r="R243" t="s">
        <v>60</v>
      </c>
      <c r="S243">
        <v>1</v>
      </c>
      <c r="T243" t="s">
        <v>46</v>
      </c>
      <c r="U243">
        <v>2080</v>
      </c>
      <c r="V243" t="s">
        <v>47</v>
      </c>
      <c r="W243">
        <v>4732</v>
      </c>
      <c r="X243">
        <v>2</v>
      </c>
      <c r="Y243" t="s">
        <v>48</v>
      </c>
      <c r="Z243" t="s">
        <v>49</v>
      </c>
      <c r="AA243">
        <v>11</v>
      </c>
      <c r="AB243">
        <v>1</v>
      </c>
      <c r="AC243">
        <v>2</v>
      </c>
      <c r="AD243">
        <v>80</v>
      </c>
      <c r="AE243">
        <v>0</v>
      </c>
      <c r="AF243">
        <v>5</v>
      </c>
      <c r="AG243">
        <v>2</v>
      </c>
      <c r="AH243">
        <v>2</v>
      </c>
      <c r="AI243">
        <v>1</v>
      </c>
      <c r="AJ243">
        <v>2</v>
      </c>
      <c r="AK243" s="16">
        <v>46264</v>
      </c>
      <c r="AL243" s="7">
        <v>19</v>
      </c>
      <c r="AM243" s="7" t="str">
        <f t="shared" si="6"/>
        <v>2026</v>
      </c>
      <c r="AN243" s="7" t="str">
        <f t="shared" si="7"/>
        <v>August</v>
      </c>
      <c r="AO243" s="7">
        <v>1</v>
      </c>
      <c r="AP243" s="10">
        <v>6749</v>
      </c>
      <c r="AQ243" s="7">
        <v>0</v>
      </c>
      <c r="AR243" s="7">
        <v>0</v>
      </c>
      <c r="AS243" t="s">
        <v>40</v>
      </c>
    </row>
    <row r="244" spans="1:45" x14ac:dyDescent="0.35">
      <c r="A244" t="s">
        <v>310</v>
      </c>
      <c r="B244">
        <v>28</v>
      </c>
      <c r="C244" t="s">
        <v>190</v>
      </c>
      <c r="D244" t="s">
        <v>49</v>
      </c>
      <c r="E244" t="s">
        <v>59</v>
      </c>
      <c r="F244">
        <v>1476</v>
      </c>
      <c r="G244" t="s">
        <v>42</v>
      </c>
      <c r="H244">
        <v>1</v>
      </c>
      <c r="I244">
        <v>3</v>
      </c>
      <c r="J244" t="s">
        <v>43</v>
      </c>
      <c r="K244">
        <v>1</v>
      </c>
      <c r="L244">
        <v>1315</v>
      </c>
      <c r="M244">
        <v>3</v>
      </c>
      <c r="N244" t="s">
        <v>53</v>
      </c>
      <c r="O244">
        <v>55</v>
      </c>
      <c r="P244">
        <v>1</v>
      </c>
      <c r="Q244">
        <v>2</v>
      </c>
      <c r="R244" t="s">
        <v>45</v>
      </c>
      <c r="S244">
        <v>4</v>
      </c>
      <c r="T244" t="s">
        <v>105</v>
      </c>
      <c r="U244">
        <v>6674</v>
      </c>
      <c r="V244" t="s">
        <v>163</v>
      </c>
      <c r="W244">
        <v>16392</v>
      </c>
      <c r="X244">
        <v>0</v>
      </c>
      <c r="Y244" t="s">
        <v>48</v>
      </c>
      <c r="Z244" t="s">
        <v>49</v>
      </c>
      <c r="AA244">
        <v>11</v>
      </c>
      <c r="AB244">
        <v>1</v>
      </c>
      <c r="AC244">
        <v>1</v>
      </c>
      <c r="AD244">
        <v>80</v>
      </c>
      <c r="AE244">
        <v>3</v>
      </c>
      <c r="AF244">
        <v>10</v>
      </c>
      <c r="AG244">
        <v>6</v>
      </c>
      <c r="AH244">
        <v>3</v>
      </c>
      <c r="AI244">
        <v>7</v>
      </c>
      <c r="AJ244">
        <v>5</v>
      </c>
      <c r="AK244" s="16">
        <v>46265</v>
      </c>
      <c r="AL244" s="7">
        <v>26</v>
      </c>
      <c r="AM244" s="7" t="str">
        <f t="shared" si="6"/>
        <v>2026</v>
      </c>
      <c r="AN244" s="7" t="str">
        <f t="shared" si="7"/>
        <v>August</v>
      </c>
      <c r="AO244" s="7">
        <v>8</v>
      </c>
      <c r="AP244" s="10">
        <v>8498</v>
      </c>
      <c r="AQ244" s="7">
        <v>3</v>
      </c>
      <c r="AR244" s="7">
        <v>1</v>
      </c>
      <c r="AS244" t="s">
        <v>40</v>
      </c>
    </row>
    <row r="245" spans="1:45" x14ac:dyDescent="0.35">
      <c r="A245" t="s">
        <v>311</v>
      </c>
      <c r="B245">
        <v>28</v>
      </c>
      <c r="C245" t="s">
        <v>190</v>
      </c>
      <c r="D245" t="s">
        <v>49</v>
      </c>
      <c r="E245" t="s">
        <v>41</v>
      </c>
      <c r="F245">
        <v>736</v>
      </c>
      <c r="G245" t="s">
        <v>51</v>
      </c>
      <c r="H245">
        <v>26</v>
      </c>
      <c r="I245">
        <v>3</v>
      </c>
      <c r="J245" t="s">
        <v>43</v>
      </c>
      <c r="K245">
        <v>1</v>
      </c>
      <c r="L245">
        <v>1387</v>
      </c>
      <c r="M245">
        <v>3</v>
      </c>
      <c r="N245" t="s">
        <v>44</v>
      </c>
      <c r="O245">
        <v>48</v>
      </c>
      <c r="P245">
        <v>2</v>
      </c>
      <c r="Q245">
        <v>2</v>
      </c>
      <c r="R245" t="s">
        <v>137</v>
      </c>
      <c r="S245">
        <v>1</v>
      </c>
      <c r="T245" t="s">
        <v>105</v>
      </c>
      <c r="U245">
        <v>4724</v>
      </c>
      <c r="V245" t="s">
        <v>47</v>
      </c>
      <c r="W245">
        <v>24232</v>
      </c>
      <c r="X245">
        <v>1</v>
      </c>
      <c r="Y245" t="s">
        <v>48</v>
      </c>
      <c r="Z245" t="s">
        <v>49</v>
      </c>
      <c r="AA245">
        <v>11</v>
      </c>
      <c r="AB245">
        <v>1</v>
      </c>
      <c r="AC245">
        <v>3</v>
      </c>
      <c r="AD245">
        <v>80</v>
      </c>
      <c r="AE245">
        <v>1</v>
      </c>
      <c r="AF245">
        <v>5</v>
      </c>
      <c r="AG245">
        <v>0</v>
      </c>
      <c r="AH245">
        <v>3</v>
      </c>
      <c r="AI245">
        <v>0</v>
      </c>
      <c r="AJ245">
        <v>4</v>
      </c>
      <c r="AK245" s="16">
        <v>46266</v>
      </c>
      <c r="AL245" s="7">
        <v>46</v>
      </c>
      <c r="AM245" s="7" t="str">
        <f t="shared" si="6"/>
        <v>2026</v>
      </c>
      <c r="AN245" s="7" t="str">
        <f t="shared" si="7"/>
        <v>September</v>
      </c>
      <c r="AO245" s="7">
        <v>23</v>
      </c>
      <c r="AP245" s="10">
        <v>8179</v>
      </c>
      <c r="AQ245" s="7">
        <v>20</v>
      </c>
      <c r="AR245" s="7">
        <v>8</v>
      </c>
      <c r="AS245" t="s">
        <v>40</v>
      </c>
    </row>
    <row r="246" spans="1:45" x14ac:dyDescent="0.35">
      <c r="A246" t="s">
        <v>312</v>
      </c>
      <c r="B246">
        <v>28</v>
      </c>
      <c r="C246" t="s">
        <v>190</v>
      </c>
      <c r="D246" t="s">
        <v>49</v>
      </c>
      <c r="E246" t="s">
        <v>41</v>
      </c>
      <c r="F246">
        <v>866</v>
      </c>
      <c r="G246" t="s">
        <v>51</v>
      </c>
      <c r="H246">
        <v>5</v>
      </c>
      <c r="I246">
        <v>3</v>
      </c>
      <c r="J246" t="s">
        <v>52</v>
      </c>
      <c r="K246">
        <v>1</v>
      </c>
      <c r="L246">
        <v>1469</v>
      </c>
      <c r="M246">
        <v>4</v>
      </c>
      <c r="N246" t="s">
        <v>44</v>
      </c>
      <c r="O246">
        <v>84</v>
      </c>
      <c r="P246">
        <v>3</v>
      </c>
      <c r="Q246">
        <v>2</v>
      </c>
      <c r="R246" t="s">
        <v>137</v>
      </c>
      <c r="S246">
        <v>1</v>
      </c>
      <c r="T246" t="s">
        <v>46</v>
      </c>
      <c r="U246">
        <v>8463</v>
      </c>
      <c r="V246" t="s">
        <v>163</v>
      </c>
      <c r="W246">
        <v>23490</v>
      </c>
      <c r="X246">
        <v>0</v>
      </c>
      <c r="Y246" t="s">
        <v>48</v>
      </c>
      <c r="Z246" t="s">
        <v>49</v>
      </c>
      <c r="AA246">
        <v>18</v>
      </c>
      <c r="AB246">
        <v>1</v>
      </c>
      <c r="AC246">
        <v>4</v>
      </c>
      <c r="AD246">
        <v>80</v>
      </c>
      <c r="AE246">
        <v>0</v>
      </c>
      <c r="AF246">
        <v>6</v>
      </c>
      <c r="AG246">
        <v>4</v>
      </c>
      <c r="AH246">
        <v>3</v>
      </c>
      <c r="AI246">
        <v>1</v>
      </c>
      <c r="AJ246">
        <v>3</v>
      </c>
      <c r="AK246" s="16">
        <v>46267</v>
      </c>
      <c r="AL246" s="7">
        <v>59</v>
      </c>
      <c r="AM246" s="7" t="str">
        <f t="shared" si="6"/>
        <v>2026</v>
      </c>
      <c r="AN246" s="7" t="str">
        <f t="shared" si="7"/>
        <v>September</v>
      </c>
      <c r="AO246" s="7">
        <v>23</v>
      </c>
      <c r="AP246" s="10">
        <v>8663</v>
      </c>
      <c r="AQ246" s="7">
        <v>5</v>
      </c>
      <c r="AR246" s="7">
        <v>3</v>
      </c>
      <c r="AS246" t="s">
        <v>40</v>
      </c>
    </row>
    <row r="247" spans="1:45" x14ac:dyDescent="0.35">
      <c r="A247" t="s">
        <v>313</v>
      </c>
      <c r="B247">
        <v>28</v>
      </c>
      <c r="C247" t="s">
        <v>190</v>
      </c>
      <c r="D247" t="s">
        <v>40</v>
      </c>
      <c r="E247" t="s">
        <v>56</v>
      </c>
      <c r="F247">
        <v>1496</v>
      </c>
      <c r="G247" t="s">
        <v>51</v>
      </c>
      <c r="H247">
        <v>1</v>
      </c>
      <c r="I247">
        <v>3</v>
      </c>
      <c r="J247" t="s">
        <v>68</v>
      </c>
      <c r="K247">
        <v>1</v>
      </c>
      <c r="L247">
        <v>1486</v>
      </c>
      <c r="M247">
        <v>1</v>
      </c>
      <c r="N247" t="s">
        <v>44</v>
      </c>
      <c r="O247">
        <v>92</v>
      </c>
      <c r="P247">
        <v>3</v>
      </c>
      <c r="Q247">
        <v>1</v>
      </c>
      <c r="R247" t="s">
        <v>54</v>
      </c>
      <c r="S247">
        <v>3</v>
      </c>
      <c r="T247" t="s">
        <v>105</v>
      </c>
      <c r="U247">
        <v>2909</v>
      </c>
      <c r="V247" t="s">
        <v>47</v>
      </c>
      <c r="W247">
        <v>15747</v>
      </c>
      <c r="X247">
        <v>3</v>
      </c>
      <c r="Y247" t="s">
        <v>48</v>
      </c>
      <c r="Z247" t="s">
        <v>49</v>
      </c>
      <c r="AA247">
        <v>15</v>
      </c>
      <c r="AB247">
        <v>1</v>
      </c>
      <c r="AC247">
        <v>4</v>
      </c>
      <c r="AD247">
        <v>80</v>
      </c>
      <c r="AE247">
        <v>1</v>
      </c>
      <c r="AF247">
        <v>5</v>
      </c>
      <c r="AG247">
        <v>3</v>
      </c>
      <c r="AH247">
        <v>4</v>
      </c>
      <c r="AI247">
        <v>1</v>
      </c>
      <c r="AJ247">
        <v>2</v>
      </c>
      <c r="AK247" s="16">
        <v>46268</v>
      </c>
      <c r="AL247" s="7">
        <v>33</v>
      </c>
      <c r="AM247" s="7" t="str">
        <f t="shared" si="6"/>
        <v>2026</v>
      </c>
      <c r="AN247" s="7" t="str">
        <f t="shared" si="7"/>
        <v>September</v>
      </c>
      <c r="AO247" s="7">
        <v>13</v>
      </c>
      <c r="AP247" s="10">
        <v>16124</v>
      </c>
      <c r="AQ247" s="7">
        <v>6</v>
      </c>
      <c r="AR247" s="7">
        <v>6</v>
      </c>
      <c r="AS247" t="s">
        <v>40</v>
      </c>
    </row>
    <row r="248" spans="1:45" x14ac:dyDescent="0.35">
      <c r="A248" t="s">
        <v>314</v>
      </c>
      <c r="B248">
        <v>28</v>
      </c>
      <c r="C248" t="s">
        <v>190</v>
      </c>
      <c r="D248" t="s">
        <v>40</v>
      </c>
      <c r="E248" t="s">
        <v>56</v>
      </c>
      <c r="F248">
        <v>289</v>
      </c>
      <c r="G248" t="s">
        <v>42</v>
      </c>
      <c r="H248">
        <v>2</v>
      </c>
      <c r="I248">
        <v>2</v>
      </c>
      <c r="J248" t="s">
        <v>52</v>
      </c>
      <c r="K248">
        <v>1</v>
      </c>
      <c r="L248">
        <v>1504</v>
      </c>
      <c r="M248">
        <v>3</v>
      </c>
      <c r="N248" t="s">
        <v>44</v>
      </c>
      <c r="O248">
        <v>38</v>
      </c>
      <c r="P248">
        <v>2</v>
      </c>
      <c r="Q248">
        <v>1</v>
      </c>
      <c r="R248" t="s">
        <v>45</v>
      </c>
      <c r="S248">
        <v>1</v>
      </c>
      <c r="T248" t="s">
        <v>46</v>
      </c>
      <c r="U248">
        <v>2561</v>
      </c>
      <c r="V248" t="s">
        <v>47</v>
      </c>
      <c r="W248">
        <v>5355</v>
      </c>
      <c r="X248">
        <v>7</v>
      </c>
      <c r="Y248" t="s">
        <v>48</v>
      </c>
      <c r="Z248" t="s">
        <v>49</v>
      </c>
      <c r="AA248">
        <v>11</v>
      </c>
      <c r="AB248">
        <v>1</v>
      </c>
      <c r="AC248">
        <v>3</v>
      </c>
      <c r="AD248">
        <v>80</v>
      </c>
      <c r="AE248">
        <v>0</v>
      </c>
      <c r="AF248">
        <v>8</v>
      </c>
      <c r="AG248">
        <v>2</v>
      </c>
      <c r="AH248">
        <v>2</v>
      </c>
      <c r="AI248">
        <v>0</v>
      </c>
      <c r="AJ248">
        <v>0</v>
      </c>
      <c r="AK248" s="16">
        <v>46269</v>
      </c>
      <c r="AL248" s="7">
        <v>36</v>
      </c>
      <c r="AM248" s="7" t="str">
        <f t="shared" si="6"/>
        <v>2026</v>
      </c>
      <c r="AN248" s="7" t="str">
        <f t="shared" si="7"/>
        <v>September</v>
      </c>
      <c r="AO248" s="7">
        <v>14</v>
      </c>
      <c r="AP248" s="10">
        <v>7987</v>
      </c>
      <c r="AQ248" s="7">
        <v>6</v>
      </c>
      <c r="AR248" s="7">
        <v>2</v>
      </c>
      <c r="AS248" t="s">
        <v>40</v>
      </c>
    </row>
    <row r="249" spans="1:45" x14ac:dyDescent="0.35">
      <c r="A249" t="s">
        <v>315</v>
      </c>
      <c r="B249">
        <v>28</v>
      </c>
      <c r="C249" t="s">
        <v>190</v>
      </c>
      <c r="D249" t="s">
        <v>49</v>
      </c>
      <c r="E249" t="s">
        <v>41</v>
      </c>
      <c r="F249">
        <v>1423</v>
      </c>
      <c r="G249" t="s">
        <v>42</v>
      </c>
      <c r="H249">
        <v>1</v>
      </c>
      <c r="I249">
        <v>3</v>
      </c>
      <c r="J249" t="s">
        <v>43</v>
      </c>
      <c r="K249">
        <v>1</v>
      </c>
      <c r="L249">
        <v>1506</v>
      </c>
      <c r="M249">
        <v>1</v>
      </c>
      <c r="N249" t="s">
        <v>44</v>
      </c>
      <c r="O249">
        <v>72</v>
      </c>
      <c r="P249">
        <v>2</v>
      </c>
      <c r="Q249">
        <v>1</v>
      </c>
      <c r="R249" t="s">
        <v>60</v>
      </c>
      <c r="S249">
        <v>3</v>
      </c>
      <c r="T249" t="s">
        <v>102</v>
      </c>
      <c r="U249">
        <v>1563</v>
      </c>
      <c r="V249" t="s">
        <v>47</v>
      </c>
      <c r="W249">
        <v>12530</v>
      </c>
      <c r="X249">
        <v>1</v>
      </c>
      <c r="Y249" t="s">
        <v>48</v>
      </c>
      <c r="Z249" t="s">
        <v>49</v>
      </c>
      <c r="AA249">
        <v>14</v>
      </c>
      <c r="AB249">
        <v>1</v>
      </c>
      <c r="AC249">
        <v>4</v>
      </c>
      <c r="AD249">
        <v>80</v>
      </c>
      <c r="AE249">
        <v>1</v>
      </c>
      <c r="AF249">
        <v>1</v>
      </c>
      <c r="AG249">
        <v>2</v>
      </c>
      <c r="AH249">
        <v>1</v>
      </c>
      <c r="AI249">
        <v>0</v>
      </c>
      <c r="AJ249">
        <v>0</v>
      </c>
      <c r="AK249" s="16">
        <v>46270</v>
      </c>
      <c r="AL249" s="7">
        <v>38</v>
      </c>
      <c r="AM249" s="7" t="str">
        <f t="shared" si="6"/>
        <v>2026</v>
      </c>
      <c r="AN249" s="7" t="str">
        <f t="shared" si="7"/>
        <v>September</v>
      </c>
      <c r="AO249" s="7">
        <v>14</v>
      </c>
      <c r="AP249" s="10">
        <v>6979</v>
      </c>
      <c r="AQ249" s="7">
        <v>0</v>
      </c>
      <c r="AR249" s="7">
        <v>0</v>
      </c>
      <c r="AS249" t="s">
        <v>40</v>
      </c>
    </row>
    <row r="250" spans="1:45" x14ac:dyDescent="0.35">
      <c r="A250" t="s">
        <v>316</v>
      </c>
      <c r="B250">
        <v>28</v>
      </c>
      <c r="C250" t="s">
        <v>190</v>
      </c>
      <c r="D250" t="s">
        <v>49</v>
      </c>
      <c r="E250" t="s">
        <v>56</v>
      </c>
      <c r="F250">
        <v>467</v>
      </c>
      <c r="G250" t="s">
        <v>51</v>
      </c>
      <c r="H250">
        <v>7</v>
      </c>
      <c r="I250">
        <v>3</v>
      </c>
      <c r="J250" t="s">
        <v>43</v>
      </c>
      <c r="K250">
        <v>1</v>
      </c>
      <c r="L250">
        <v>1507</v>
      </c>
      <c r="M250">
        <v>3</v>
      </c>
      <c r="N250" t="s">
        <v>44</v>
      </c>
      <c r="O250">
        <v>55</v>
      </c>
      <c r="P250">
        <v>3</v>
      </c>
      <c r="Q250">
        <v>2</v>
      </c>
      <c r="R250" t="s">
        <v>137</v>
      </c>
      <c r="S250">
        <v>1</v>
      </c>
      <c r="T250" t="s">
        <v>46</v>
      </c>
      <c r="U250">
        <v>4898</v>
      </c>
      <c r="V250" t="s">
        <v>47</v>
      </c>
      <c r="W250">
        <v>11827</v>
      </c>
      <c r="X250">
        <v>0</v>
      </c>
      <c r="Y250" t="s">
        <v>48</v>
      </c>
      <c r="Z250" t="s">
        <v>49</v>
      </c>
      <c r="AA250">
        <v>14</v>
      </c>
      <c r="AB250">
        <v>1</v>
      </c>
      <c r="AC250">
        <v>4</v>
      </c>
      <c r="AD250">
        <v>80</v>
      </c>
      <c r="AE250">
        <v>0</v>
      </c>
      <c r="AF250">
        <v>5</v>
      </c>
      <c r="AG250">
        <v>5</v>
      </c>
      <c r="AH250">
        <v>3</v>
      </c>
      <c r="AI250">
        <v>1</v>
      </c>
      <c r="AJ250">
        <v>3</v>
      </c>
      <c r="AK250" s="16">
        <v>46271</v>
      </c>
      <c r="AL250" s="7">
        <v>28</v>
      </c>
      <c r="AM250" s="7" t="str">
        <f t="shared" si="6"/>
        <v>2026</v>
      </c>
      <c r="AN250" s="7" t="str">
        <f t="shared" si="7"/>
        <v>September</v>
      </c>
      <c r="AO250" s="7">
        <v>5</v>
      </c>
      <c r="AP250" s="10">
        <v>4210</v>
      </c>
      <c r="AQ250" s="7">
        <v>4</v>
      </c>
      <c r="AR250" s="7">
        <v>1</v>
      </c>
      <c r="AS250" t="s">
        <v>40</v>
      </c>
    </row>
    <row r="251" spans="1:45" x14ac:dyDescent="0.35">
      <c r="A251" t="s">
        <v>317</v>
      </c>
      <c r="B251">
        <v>28</v>
      </c>
      <c r="C251" t="s">
        <v>190</v>
      </c>
      <c r="D251" t="s">
        <v>49</v>
      </c>
      <c r="E251" t="s">
        <v>41</v>
      </c>
      <c r="F251">
        <v>1083</v>
      </c>
      <c r="G251" t="s">
        <v>42</v>
      </c>
      <c r="H251">
        <v>29</v>
      </c>
      <c r="I251">
        <v>1</v>
      </c>
      <c r="J251" t="s">
        <v>43</v>
      </c>
      <c r="K251">
        <v>1</v>
      </c>
      <c r="L251">
        <v>1514</v>
      </c>
      <c r="M251">
        <v>3</v>
      </c>
      <c r="N251" t="s">
        <v>44</v>
      </c>
      <c r="O251">
        <v>96</v>
      </c>
      <c r="P251">
        <v>1</v>
      </c>
      <c r="Q251">
        <v>2</v>
      </c>
      <c r="R251" t="s">
        <v>112</v>
      </c>
      <c r="S251">
        <v>2</v>
      </c>
      <c r="T251" t="s">
        <v>105</v>
      </c>
      <c r="U251">
        <v>6549</v>
      </c>
      <c r="V251" t="s">
        <v>163</v>
      </c>
      <c r="W251">
        <v>3173</v>
      </c>
      <c r="X251">
        <v>1</v>
      </c>
      <c r="Y251" t="s">
        <v>48</v>
      </c>
      <c r="Z251" t="s">
        <v>49</v>
      </c>
      <c r="AA251">
        <v>14</v>
      </c>
      <c r="AB251">
        <v>1</v>
      </c>
      <c r="AC251">
        <v>2</v>
      </c>
      <c r="AD251">
        <v>80</v>
      </c>
      <c r="AE251">
        <v>2</v>
      </c>
      <c r="AF251">
        <v>8</v>
      </c>
      <c r="AG251">
        <v>2</v>
      </c>
      <c r="AH251">
        <v>2</v>
      </c>
      <c r="AI251">
        <v>1</v>
      </c>
      <c r="AJ251">
        <v>7</v>
      </c>
      <c r="AK251" s="16">
        <v>46272</v>
      </c>
      <c r="AL251" s="7">
        <v>49</v>
      </c>
      <c r="AM251" s="7" t="str">
        <f t="shared" si="6"/>
        <v>2026</v>
      </c>
      <c r="AN251" s="7" t="str">
        <f t="shared" si="7"/>
        <v>September</v>
      </c>
      <c r="AO251" s="7">
        <v>0</v>
      </c>
      <c r="AP251" s="10">
        <v>17041</v>
      </c>
      <c r="AQ251" s="7">
        <v>0</v>
      </c>
      <c r="AR251" s="7">
        <v>0</v>
      </c>
      <c r="AS251" t="s">
        <v>40</v>
      </c>
    </row>
    <row r="252" spans="1:45" x14ac:dyDescent="0.35">
      <c r="A252" t="s">
        <v>318</v>
      </c>
      <c r="B252">
        <v>28</v>
      </c>
      <c r="C252" t="s">
        <v>190</v>
      </c>
      <c r="D252" t="s">
        <v>40</v>
      </c>
      <c r="E252" t="s">
        <v>41</v>
      </c>
      <c r="F252">
        <v>329</v>
      </c>
      <c r="G252" t="s">
        <v>42</v>
      </c>
      <c r="H252">
        <v>24</v>
      </c>
      <c r="I252">
        <v>3</v>
      </c>
      <c r="J252" t="s">
        <v>52</v>
      </c>
      <c r="K252">
        <v>1</v>
      </c>
      <c r="L252">
        <v>1604</v>
      </c>
      <c r="M252">
        <v>3</v>
      </c>
      <c r="N252" t="s">
        <v>44</v>
      </c>
      <c r="O252">
        <v>51</v>
      </c>
      <c r="P252">
        <v>3</v>
      </c>
      <c r="Q252">
        <v>1</v>
      </c>
      <c r="R252" t="s">
        <v>45</v>
      </c>
      <c r="S252">
        <v>2</v>
      </c>
      <c r="T252" t="s">
        <v>105</v>
      </c>
      <c r="U252">
        <v>2408</v>
      </c>
      <c r="V252" t="s">
        <v>47</v>
      </c>
      <c r="W252">
        <v>7324</v>
      </c>
      <c r="X252">
        <v>1</v>
      </c>
      <c r="Y252" t="s">
        <v>48</v>
      </c>
      <c r="Z252" t="s">
        <v>40</v>
      </c>
      <c r="AA252">
        <v>17</v>
      </c>
      <c r="AB252">
        <v>1</v>
      </c>
      <c r="AC252">
        <v>3</v>
      </c>
      <c r="AD252">
        <v>80</v>
      </c>
      <c r="AE252">
        <v>3</v>
      </c>
      <c r="AF252">
        <v>1</v>
      </c>
      <c r="AG252">
        <v>3</v>
      </c>
      <c r="AH252">
        <v>3</v>
      </c>
      <c r="AI252">
        <v>0</v>
      </c>
      <c r="AJ252">
        <v>0</v>
      </c>
      <c r="AK252" s="16">
        <v>46273</v>
      </c>
      <c r="AL252" s="7">
        <v>20</v>
      </c>
      <c r="AM252" s="7" t="str">
        <f t="shared" si="6"/>
        <v>2026</v>
      </c>
      <c r="AN252" s="7" t="str">
        <f t="shared" si="7"/>
        <v>September</v>
      </c>
      <c r="AO252" s="7">
        <v>2</v>
      </c>
      <c r="AP252" s="10">
        <v>5050</v>
      </c>
      <c r="AQ252" s="7">
        <v>2</v>
      </c>
      <c r="AR252" s="7">
        <v>2</v>
      </c>
      <c r="AS252" t="s">
        <v>40</v>
      </c>
    </row>
    <row r="253" spans="1:45" x14ac:dyDescent="0.35">
      <c r="A253" t="s">
        <v>319</v>
      </c>
      <c r="B253">
        <v>28</v>
      </c>
      <c r="C253" t="s">
        <v>190</v>
      </c>
      <c r="D253" t="s">
        <v>49</v>
      </c>
      <c r="E253" t="s">
        <v>41</v>
      </c>
      <c r="F253">
        <v>580</v>
      </c>
      <c r="G253" t="s">
        <v>42</v>
      </c>
      <c r="H253">
        <v>27</v>
      </c>
      <c r="I253">
        <v>3</v>
      </c>
      <c r="J253" t="s">
        <v>52</v>
      </c>
      <c r="K253">
        <v>1</v>
      </c>
      <c r="L253">
        <v>1622</v>
      </c>
      <c r="M253">
        <v>2</v>
      </c>
      <c r="N253" t="s">
        <v>53</v>
      </c>
      <c r="O253">
        <v>39</v>
      </c>
      <c r="P253">
        <v>1</v>
      </c>
      <c r="Q253">
        <v>2</v>
      </c>
      <c r="R253" t="s">
        <v>112</v>
      </c>
      <c r="S253">
        <v>1</v>
      </c>
      <c r="T253" t="s">
        <v>102</v>
      </c>
      <c r="U253">
        <v>4877</v>
      </c>
      <c r="V253" t="s">
        <v>47</v>
      </c>
      <c r="W253">
        <v>20460</v>
      </c>
      <c r="X253">
        <v>0</v>
      </c>
      <c r="Y253" t="s">
        <v>48</v>
      </c>
      <c r="Z253" t="s">
        <v>49</v>
      </c>
      <c r="AA253">
        <v>21</v>
      </c>
      <c r="AB253">
        <v>1</v>
      </c>
      <c r="AC253">
        <v>2</v>
      </c>
      <c r="AD253">
        <v>80</v>
      </c>
      <c r="AE253">
        <v>1</v>
      </c>
      <c r="AF253">
        <v>6</v>
      </c>
      <c r="AG253">
        <v>5</v>
      </c>
      <c r="AH253">
        <v>2</v>
      </c>
      <c r="AI253">
        <v>0</v>
      </c>
      <c r="AJ253">
        <v>0</v>
      </c>
      <c r="AK253" s="16">
        <v>46274</v>
      </c>
      <c r="AL253" s="7">
        <v>37</v>
      </c>
      <c r="AM253" s="7" t="str">
        <f t="shared" si="6"/>
        <v>2026</v>
      </c>
      <c r="AN253" s="7" t="str">
        <f t="shared" si="7"/>
        <v>September</v>
      </c>
      <c r="AO253" s="7">
        <v>10</v>
      </c>
      <c r="AP253" s="10">
        <v>5724</v>
      </c>
      <c r="AQ253" s="7">
        <v>5</v>
      </c>
      <c r="AR253" s="7">
        <v>3</v>
      </c>
      <c r="AS253" t="s">
        <v>40</v>
      </c>
    </row>
    <row r="254" spans="1:45" x14ac:dyDescent="0.35">
      <c r="A254" t="s">
        <v>320</v>
      </c>
      <c r="B254">
        <v>28</v>
      </c>
      <c r="C254" t="s">
        <v>190</v>
      </c>
      <c r="D254" t="s">
        <v>49</v>
      </c>
      <c r="E254" t="s">
        <v>41</v>
      </c>
      <c r="F254">
        <v>1181</v>
      </c>
      <c r="G254" t="s">
        <v>42</v>
      </c>
      <c r="H254">
        <v>1</v>
      </c>
      <c r="I254">
        <v>3</v>
      </c>
      <c r="J254" t="s">
        <v>43</v>
      </c>
      <c r="K254">
        <v>1</v>
      </c>
      <c r="L254">
        <v>1799</v>
      </c>
      <c r="M254">
        <v>3</v>
      </c>
      <c r="N254" t="s">
        <v>44</v>
      </c>
      <c r="O254">
        <v>82</v>
      </c>
      <c r="P254">
        <v>3</v>
      </c>
      <c r="Q254">
        <v>1</v>
      </c>
      <c r="R254" t="s">
        <v>60</v>
      </c>
      <c r="S254">
        <v>4</v>
      </c>
      <c r="T254" t="s">
        <v>105</v>
      </c>
      <c r="U254">
        <v>2044</v>
      </c>
      <c r="V254" t="s">
        <v>47</v>
      </c>
      <c r="W254">
        <v>5531</v>
      </c>
      <c r="X254">
        <v>1</v>
      </c>
      <c r="Y254" t="s">
        <v>48</v>
      </c>
      <c r="Z254" t="s">
        <v>49</v>
      </c>
      <c r="AA254">
        <v>11</v>
      </c>
      <c r="AB254">
        <v>1</v>
      </c>
      <c r="AC254">
        <v>3</v>
      </c>
      <c r="AD254">
        <v>80</v>
      </c>
      <c r="AE254">
        <v>1</v>
      </c>
      <c r="AF254">
        <v>5</v>
      </c>
      <c r="AG254">
        <v>6</v>
      </c>
      <c r="AH254">
        <v>4</v>
      </c>
      <c r="AI254">
        <v>0</v>
      </c>
      <c r="AJ254">
        <v>3</v>
      </c>
      <c r="AK254" s="16">
        <v>46275</v>
      </c>
      <c r="AL254" s="7">
        <v>56</v>
      </c>
      <c r="AM254" s="7" t="str">
        <f t="shared" si="6"/>
        <v>2026</v>
      </c>
      <c r="AN254" s="7" t="str">
        <f t="shared" si="7"/>
        <v>September</v>
      </c>
      <c r="AO254" s="7">
        <v>18</v>
      </c>
      <c r="AP254" s="10">
        <v>14259</v>
      </c>
      <c r="AQ254" s="7">
        <v>13</v>
      </c>
      <c r="AR254" s="7">
        <v>9</v>
      </c>
      <c r="AS254" t="s">
        <v>40</v>
      </c>
    </row>
    <row r="255" spans="1:45" x14ac:dyDescent="0.35">
      <c r="A255" t="s">
        <v>321</v>
      </c>
      <c r="B255">
        <v>28</v>
      </c>
      <c r="C255" t="s">
        <v>190</v>
      </c>
      <c r="D255" t="s">
        <v>49</v>
      </c>
      <c r="E255" t="s">
        <v>41</v>
      </c>
      <c r="F255">
        <v>1217</v>
      </c>
      <c r="G255" t="s">
        <v>42</v>
      </c>
      <c r="H255">
        <v>1</v>
      </c>
      <c r="I255">
        <v>3</v>
      </c>
      <c r="J255" t="s">
        <v>52</v>
      </c>
      <c r="K255">
        <v>1</v>
      </c>
      <c r="L255">
        <v>1834</v>
      </c>
      <c r="M255">
        <v>3</v>
      </c>
      <c r="N255" t="s">
        <v>53</v>
      </c>
      <c r="O255">
        <v>67</v>
      </c>
      <c r="P255">
        <v>3</v>
      </c>
      <c r="Q255">
        <v>1</v>
      </c>
      <c r="R255" t="s">
        <v>60</v>
      </c>
      <c r="S255">
        <v>1</v>
      </c>
      <c r="T255" t="s">
        <v>105</v>
      </c>
      <c r="U255">
        <v>3591</v>
      </c>
      <c r="V255" t="s">
        <v>47</v>
      </c>
      <c r="W255">
        <v>12719</v>
      </c>
      <c r="X255">
        <v>1</v>
      </c>
      <c r="Y255" t="s">
        <v>48</v>
      </c>
      <c r="Z255" t="s">
        <v>49</v>
      </c>
      <c r="AA255">
        <v>25</v>
      </c>
      <c r="AB255">
        <v>1</v>
      </c>
      <c r="AC255">
        <v>3</v>
      </c>
      <c r="AD255">
        <v>80</v>
      </c>
      <c r="AE255">
        <v>1</v>
      </c>
      <c r="AF255">
        <v>3</v>
      </c>
      <c r="AG255">
        <v>3</v>
      </c>
      <c r="AH255">
        <v>3</v>
      </c>
      <c r="AI255">
        <v>1</v>
      </c>
      <c r="AJ255">
        <v>2</v>
      </c>
      <c r="AK255" s="16">
        <v>46276</v>
      </c>
      <c r="AL255" s="7">
        <v>58</v>
      </c>
      <c r="AM255" s="7" t="str">
        <f t="shared" si="6"/>
        <v>2026</v>
      </c>
      <c r="AN255" s="7" t="str">
        <f t="shared" si="7"/>
        <v>September</v>
      </c>
      <c r="AO255" s="7">
        <v>7</v>
      </c>
      <c r="AP255" s="10">
        <v>22067</v>
      </c>
      <c r="AQ255" s="7">
        <v>3</v>
      </c>
      <c r="AR255" s="7">
        <v>3</v>
      </c>
      <c r="AS255" t="s">
        <v>40</v>
      </c>
    </row>
    <row r="256" spans="1:45" x14ac:dyDescent="0.35">
      <c r="A256" t="s">
        <v>322</v>
      </c>
      <c r="B256">
        <v>28</v>
      </c>
      <c r="C256" t="s">
        <v>190</v>
      </c>
      <c r="D256" t="s">
        <v>49</v>
      </c>
      <c r="E256" t="s">
        <v>59</v>
      </c>
      <c r="F256">
        <v>280</v>
      </c>
      <c r="G256" t="s">
        <v>71</v>
      </c>
      <c r="H256">
        <v>1</v>
      </c>
      <c r="I256">
        <v>2</v>
      </c>
      <c r="J256" t="s">
        <v>43</v>
      </c>
      <c r="K256">
        <v>1</v>
      </c>
      <c r="L256">
        <v>1858</v>
      </c>
      <c r="M256">
        <v>3</v>
      </c>
      <c r="N256" t="s">
        <v>44</v>
      </c>
      <c r="O256">
        <v>43</v>
      </c>
      <c r="P256">
        <v>3</v>
      </c>
      <c r="Q256">
        <v>1</v>
      </c>
      <c r="R256" t="s">
        <v>71</v>
      </c>
      <c r="S256">
        <v>4</v>
      </c>
      <c r="T256" t="s">
        <v>102</v>
      </c>
      <c r="U256">
        <v>2706</v>
      </c>
      <c r="V256" t="s">
        <v>47</v>
      </c>
      <c r="W256">
        <v>10494</v>
      </c>
      <c r="X256">
        <v>1</v>
      </c>
      <c r="Y256" t="s">
        <v>48</v>
      </c>
      <c r="Z256" t="s">
        <v>49</v>
      </c>
      <c r="AA256">
        <v>15</v>
      </c>
      <c r="AB256">
        <v>1</v>
      </c>
      <c r="AC256">
        <v>2</v>
      </c>
      <c r="AD256">
        <v>80</v>
      </c>
      <c r="AE256">
        <v>1</v>
      </c>
      <c r="AF256">
        <v>3</v>
      </c>
      <c r="AG256">
        <v>2</v>
      </c>
      <c r="AH256">
        <v>3</v>
      </c>
      <c r="AI256">
        <v>2</v>
      </c>
      <c r="AJ256">
        <v>2</v>
      </c>
      <c r="AK256" s="16">
        <v>46277</v>
      </c>
      <c r="AL256" s="7">
        <v>43</v>
      </c>
      <c r="AM256" s="7" t="str">
        <f t="shared" si="6"/>
        <v>2026</v>
      </c>
      <c r="AN256" s="7" t="str">
        <f t="shared" si="7"/>
        <v>September</v>
      </c>
      <c r="AO256" s="7">
        <v>23</v>
      </c>
      <c r="AP256" s="10">
        <v>14849</v>
      </c>
      <c r="AQ256" s="7">
        <v>18</v>
      </c>
      <c r="AR256" s="7">
        <v>0</v>
      </c>
      <c r="AS256" t="s">
        <v>40</v>
      </c>
    </row>
    <row r="257" spans="1:45" x14ac:dyDescent="0.35">
      <c r="A257" t="s">
        <v>323</v>
      </c>
      <c r="B257">
        <v>28</v>
      </c>
      <c r="C257" t="s">
        <v>190</v>
      </c>
      <c r="D257" t="s">
        <v>49</v>
      </c>
      <c r="E257" t="s">
        <v>41</v>
      </c>
      <c r="F257">
        <v>1172</v>
      </c>
      <c r="G257" t="s">
        <v>51</v>
      </c>
      <c r="H257">
        <v>3</v>
      </c>
      <c r="I257">
        <v>3</v>
      </c>
      <c r="J257" t="s">
        <v>52</v>
      </c>
      <c r="K257">
        <v>1</v>
      </c>
      <c r="L257">
        <v>1875</v>
      </c>
      <c r="M257">
        <v>2</v>
      </c>
      <c r="N257" t="s">
        <v>53</v>
      </c>
      <c r="O257">
        <v>78</v>
      </c>
      <c r="P257">
        <v>3</v>
      </c>
      <c r="Q257">
        <v>1</v>
      </c>
      <c r="R257" t="s">
        <v>54</v>
      </c>
      <c r="S257">
        <v>2</v>
      </c>
      <c r="T257" t="s">
        <v>105</v>
      </c>
      <c r="U257">
        <v>2856</v>
      </c>
      <c r="V257" t="s">
        <v>47</v>
      </c>
      <c r="W257">
        <v>3692</v>
      </c>
      <c r="X257">
        <v>1</v>
      </c>
      <c r="Y257" t="s">
        <v>48</v>
      </c>
      <c r="Z257" t="s">
        <v>49</v>
      </c>
      <c r="AA257">
        <v>19</v>
      </c>
      <c r="AB257">
        <v>1</v>
      </c>
      <c r="AC257">
        <v>4</v>
      </c>
      <c r="AD257">
        <v>80</v>
      </c>
      <c r="AE257">
        <v>1</v>
      </c>
      <c r="AF257">
        <v>1</v>
      </c>
      <c r="AG257">
        <v>3</v>
      </c>
      <c r="AH257">
        <v>3</v>
      </c>
      <c r="AI257">
        <v>0</v>
      </c>
      <c r="AJ257">
        <v>0</v>
      </c>
      <c r="AK257" s="16">
        <v>46278</v>
      </c>
      <c r="AL257" s="7">
        <v>52</v>
      </c>
      <c r="AM257" s="7" t="str">
        <f t="shared" si="6"/>
        <v>2026</v>
      </c>
      <c r="AN257" s="7" t="str">
        <f t="shared" si="7"/>
        <v>September</v>
      </c>
      <c r="AO257" s="7">
        <v>1</v>
      </c>
      <c r="AP257" s="10">
        <v>12645</v>
      </c>
      <c r="AQ257" s="7">
        <v>0</v>
      </c>
      <c r="AR257" s="7">
        <v>0</v>
      </c>
      <c r="AS257" t="s">
        <v>40</v>
      </c>
    </row>
    <row r="258" spans="1:45" x14ac:dyDescent="0.35">
      <c r="A258" t="s">
        <v>324</v>
      </c>
      <c r="B258">
        <v>28</v>
      </c>
      <c r="C258" t="s">
        <v>190</v>
      </c>
      <c r="D258" t="s">
        <v>40</v>
      </c>
      <c r="E258" t="s">
        <v>56</v>
      </c>
      <c r="F258">
        <v>783</v>
      </c>
      <c r="G258" t="s">
        <v>51</v>
      </c>
      <c r="H258">
        <v>1</v>
      </c>
      <c r="I258">
        <v>2</v>
      </c>
      <c r="J258" t="s">
        <v>43</v>
      </c>
      <c r="K258">
        <v>1</v>
      </c>
      <c r="L258">
        <v>1927</v>
      </c>
      <c r="M258">
        <v>3</v>
      </c>
      <c r="N258" t="s">
        <v>44</v>
      </c>
      <c r="O258">
        <v>42</v>
      </c>
      <c r="P258">
        <v>2</v>
      </c>
      <c r="Q258">
        <v>2</v>
      </c>
      <c r="R258" t="s">
        <v>137</v>
      </c>
      <c r="S258">
        <v>4</v>
      </c>
      <c r="T258" t="s">
        <v>105</v>
      </c>
      <c r="U258">
        <v>6834</v>
      </c>
      <c r="V258" t="s">
        <v>163</v>
      </c>
      <c r="W258">
        <v>19255</v>
      </c>
      <c r="X258">
        <v>1</v>
      </c>
      <c r="Y258" t="s">
        <v>48</v>
      </c>
      <c r="Z258" t="s">
        <v>40</v>
      </c>
      <c r="AA258">
        <v>12</v>
      </c>
      <c r="AB258">
        <v>1</v>
      </c>
      <c r="AC258">
        <v>3</v>
      </c>
      <c r="AD258">
        <v>80</v>
      </c>
      <c r="AE258">
        <v>1</v>
      </c>
      <c r="AF258">
        <v>7</v>
      </c>
      <c r="AG258">
        <v>2</v>
      </c>
      <c r="AH258">
        <v>3</v>
      </c>
      <c r="AI258">
        <v>0</v>
      </c>
      <c r="AJ258">
        <v>7</v>
      </c>
      <c r="AK258" s="16">
        <v>46279</v>
      </c>
      <c r="AL258" s="7">
        <v>33</v>
      </c>
      <c r="AM258" s="7" t="str">
        <f t="shared" si="6"/>
        <v>2026</v>
      </c>
      <c r="AN258" s="7" t="str">
        <f t="shared" si="7"/>
        <v>September</v>
      </c>
      <c r="AO258" s="7">
        <v>11</v>
      </c>
      <c r="AP258" s="10">
        <v>14400</v>
      </c>
      <c r="AQ258" s="7">
        <v>7</v>
      </c>
      <c r="AR258" s="7">
        <v>4</v>
      </c>
      <c r="AS258" t="s">
        <v>40</v>
      </c>
    </row>
    <row r="259" spans="1:45" x14ac:dyDescent="0.35">
      <c r="A259" t="s">
        <v>325</v>
      </c>
      <c r="B259">
        <v>28</v>
      </c>
      <c r="C259" t="s">
        <v>190</v>
      </c>
      <c r="D259" t="s">
        <v>40</v>
      </c>
      <c r="E259" t="s">
        <v>41</v>
      </c>
      <c r="F259">
        <v>1475</v>
      </c>
      <c r="G259" t="s">
        <v>51</v>
      </c>
      <c r="H259">
        <v>13</v>
      </c>
      <c r="I259">
        <v>2</v>
      </c>
      <c r="J259" t="s">
        <v>57</v>
      </c>
      <c r="K259">
        <v>1</v>
      </c>
      <c r="L259">
        <v>1933</v>
      </c>
      <c r="M259">
        <v>4</v>
      </c>
      <c r="N259" t="s">
        <v>53</v>
      </c>
      <c r="O259">
        <v>84</v>
      </c>
      <c r="P259">
        <v>3</v>
      </c>
      <c r="Q259">
        <v>2</v>
      </c>
      <c r="R259" t="s">
        <v>137</v>
      </c>
      <c r="S259">
        <v>3</v>
      </c>
      <c r="T259" t="s">
        <v>46</v>
      </c>
      <c r="U259">
        <v>9854</v>
      </c>
      <c r="V259" t="s">
        <v>163</v>
      </c>
      <c r="W259">
        <v>23352</v>
      </c>
      <c r="X259">
        <v>3</v>
      </c>
      <c r="Y259" t="s">
        <v>48</v>
      </c>
      <c r="Z259" t="s">
        <v>40</v>
      </c>
      <c r="AA259">
        <v>11</v>
      </c>
      <c r="AB259">
        <v>1</v>
      </c>
      <c r="AC259">
        <v>4</v>
      </c>
      <c r="AD259">
        <v>80</v>
      </c>
      <c r="AE259">
        <v>0</v>
      </c>
      <c r="AF259">
        <v>6</v>
      </c>
      <c r="AG259">
        <v>0</v>
      </c>
      <c r="AH259">
        <v>3</v>
      </c>
      <c r="AI259">
        <v>2</v>
      </c>
      <c r="AJ259">
        <v>2</v>
      </c>
      <c r="AK259" s="16">
        <v>46280</v>
      </c>
      <c r="AL259" s="7">
        <v>24</v>
      </c>
      <c r="AM259" s="7" t="str">
        <f t="shared" ref="AM259:AM322" si="8">TEXT(AK259,"yyyy")</f>
        <v>2026</v>
      </c>
      <c r="AN259" s="7" t="str">
        <f t="shared" ref="AN259:AN322" si="9">TEXT(AK259,"mmmm")</f>
        <v>September</v>
      </c>
      <c r="AO259" s="7">
        <v>6</v>
      </c>
      <c r="AP259" s="10">
        <v>19752</v>
      </c>
      <c r="AQ259" s="7">
        <v>4</v>
      </c>
      <c r="AR259" s="7">
        <v>1</v>
      </c>
      <c r="AS259" t="s">
        <v>40</v>
      </c>
    </row>
    <row r="260" spans="1:45" x14ac:dyDescent="0.35">
      <c r="A260" t="s">
        <v>326</v>
      </c>
      <c r="B260">
        <v>28</v>
      </c>
      <c r="C260" t="s">
        <v>190</v>
      </c>
      <c r="D260" t="s">
        <v>49</v>
      </c>
      <c r="E260" t="s">
        <v>59</v>
      </c>
      <c r="F260">
        <v>1103</v>
      </c>
      <c r="G260" t="s">
        <v>42</v>
      </c>
      <c r="H260">
        <v>16</v>
      </c>
      <c r="I260">
        <v>3</v>
      </c>
      <c r="J260" t="s">
        <v>52</v>
      </c>
      <c r="K260">
        <v>1</v>
      </c>
      <c r="L260">
        <v>1947</v>
      </c>
      <c r="M260">
        <v>3</v>
      </c>
      <c r="N260" t="s">
        <v>44</v>
      </c>
      <c r="O260">
        <v>49</v>
      </c>
      <c r="P260">
        <v>3</v>
      </c>
      <c r="Q260">
        <v>1</v>
      </c>
      <c r="R260" t="s">
        <v>60</v>
      </c>
      <c r="S260">
        <v>3</v>
      </c>
      <c r="T260" t="s">
        <v>46</v>
      </c>
      <c r="U260">
        <v>2144</v>
      </c>
      <c r="V260" t="s">
        <v>47</v>
      </c>
      <c r="W260">
        <v>2122</v>
      </c>
      <c r="X260">
        <v>1</v>
      </c>
      <c r="Y260" t="s">
        <v>48</v>
      </c>
      <c r="Z260" t="s">
        <v>49</v>
      </c>
      <c r="AA260">
        <v>14</v>
      </c>
      <c r="AB260">
        <v>1</v>
      </c>
      <c r="AC260">
        <v>3</v>
      </c>
      <c r="AD260">
        <v>80</v>
      </c>
      <c r="AE260">
        <v>0</v>
      </c>
      <c r="AF260">
        <v>5</v>
      </c>
      <c r="AG260">
        <v>3</v>
      </c>
      <c r="AH260">
        <v>2</v>
      </c>
      <c r="AI260">
        <v>1</v>
      </c>
      <c r="AJ260">
        <v>4</v>
      </c>
      <c r="AK260" s="16">
        <v>46281</v>
      </c>
      <c r="AL260" s="7">
        <v>30</v>
      </c>
      <c r="AM260" s="7" t="str">
        <f t="shared" si="8"/>
        <v>2026</v>
      </c>
      <c r="AN260" s="7" t="str">
        <f t="shared" si="9"/>
        <v>September</v>
      </c>
      <c r="AO260" s="7">
        <v>3</v>
      </c>
      <c r="AP260" s="10">
        <v>7392</v>
      </c>
      <c r="AQ260" s="7">
        <v>2</v>
      </c>
      <c r="AR260" s="7">
        <v>1</v>
      </c>
      <c r="AS260" t="s">
        <v>40</v>
      </c>
    </row>
    <row r="261" spans="1:45" x14ac:dyDescent="0.35">
      <c r="A261" t="s">
        <v>327</v>
      </c>
      <c r="B261">
        <v>28</v>
      </c>
      <c r="C261" t="s">
        <v>190</v>
      </c>
      <c r="D261" t="s">
        <v>40</v>
      </c>
      <c r="E261" t="s">
        <v>41</v>
      </c>
      <c r="F261">
        <v>1404</v>
      </c>
      <c r="G261" t="s">
        <v>42</v>
      </c>
      <c r="H261">
        <v>17</v>
      </c>
      <c r="I261">
        <v>3</v>
      </c>
      <c r="J261" t="s">
        <v>68</v>
      </c>
      <c r="K261">
        <v>1</v>
      </c>
      <c r="L261">
        <v>1960</v>
      </c>
      <c r="M261">
        <v>3</v>
      </c>
      <c r="N261" t="s">
        <v>44</v>
      </c>
      <c r="O261">
        <v>32</v>
      </c>
      <c r="P261">
        <v>2</v>
      </c>
      <c r="Q261">
        <v>1</v>
      </c>
      <c r="R261" t="s">
        <v>45</v>
      </c>
      <c r="S261">
        <v>4</v>
      </c>
      <c r="T261" t="s">
        <v>102</v>
      </c>
      <c r="U261">
        <v>2367</v>
      </c>
      <c r="V261" t="s">
        <v>47</v>
      </c>
      <c r="W261">
        <v>18779</v>
      </c>
      <c r="X261">
        <v>5</v>
      </c>
      <c r="Y261" t="s">
        <v>48</v>
      </c>
      <c r="Z261" t="s">
        <v>49</v>
      </c>
      <c r="AA261">
        <v>12</v>
      </c>
      <c r="AB261">
        <v>1</v>
      </c>
      <c r="AC261">
        <v>1</v>
      </c>
      <c r="AD261">
        <v>80</v>
      </c>
      <c r="AE261">
        <v>1</v>
      </c>
      <c r="AF261">
        <v>6</v>
      </c>
      <c r="AG261">
        <v>2</v>
      </c>
      <c r="AH261">
        <v>2</v>
      </c>
      <c r="AI261">
        <v>0</v>
      </c>
      <c r="AJ261">
        <v>3</v>
      </c>
      <c r="AK261" s="16">
        <v>46282</v>
      </c>
      <c r="AL261" s="7">
        <v>36</v>
      </c>
      <c r="AM261" s="7" t="str">
        <f t="shared" si="8"/>
        <v>2026</v>
      </c>
      <c r="AN261" s="7" t="str">
        <f t="shared" si="9"/>
        <v>September</v>
      </c>
      <c r="AO261" s="7">
        <v>18</v>
      </c>
      <c r="AP261" s="10">
        <v>14605</v>
      </c>
      <c r="AQ261" s="7">
        <v>7</v>
      </c>
      <c r="AR261" s="7">
        <v>2</v>
      </c>
      <c r="AS261" t="s">
        <v>40</v>
      </c>
    </row>
    <row r="262" spans="1:45" x14ac:dyDescent="0.35">
      <c r="A262" t="s">
        <v>328</v>
      </c>
      <c r="B262">
        <v>29</v>
      </c>
      <c r="C262" t="s">
        <v>190</v>
      </c>
      <c r="D262" t="s">
        <v>40</v>
      </c>
      <c r="E262" t="s">
        <v>41</v>
      </c>
      <c r="F262">
        <v>153</v>
      </c>
      <c r="G262" t="s">
        <v>42</v>
      </c>
      <c r="H262">
        <v>15</v>
      </c>
      <c r="I262">
        <v>2</v>
      </c>
      <c r="J262" t="s">
        <v>43</v>
      </c>
      <c r="K262">
        <v>1</v>
      </c>
      <c r="L262">
        <v>15</v>
      </c>
      <c r="M262">
        <v>4</v>
      </c>
      <c r="N262" t="s">
        <v>53</v>
      </c>
      <c r="O262">
        <v>49</v>
      </c>
      <c r="P262">
        <v>2</v>
      </c>
      <c r="Q262">
        <v>2</v>
      </c>
      <c r="R262" t="s">
        <v>45</v>
      </c>
      <c r="S262">
        <v>3</v>
      </c>
      <c r="T262" t="s">
        <v>46</v>
      </c>
      <c r="U262">
        <v>4193</v>
      </c>
      <c r="V262" t="s">
        <v>47</v>
      </c>
      <c r="W262">
        <v>12682</v>
      </c>
      <c r="X262">
        <v>0</v>
      </c>
      <c r="Y262" t="s">
        <v>48</v>
      </c>
      <c r="Z262" t="s">
        <v>40</v>
      </c>
      <c r="AA262">
        <v>12</v>
      </c>
      <c r="AB262">
        <v>1</v>
      </c>
      <c r="AC262">
        <v>4</v>
      </c>
      <c r="AD262">
        <v>80</v>
      </c>
      <c r="AE262">
        <v>0</v>
      </c>
      <c r="AF262">
        <v>10</v>
      </c>
      <c r="AG262">
        <v>3</v>
      </c>
      <c r="AH262">
        <v>3</v>
      </c>
      <c r="AI262">
        <v>0</v>
      </c>
      <c r="AJ262">
        <v>8</v>
      </c>
      <c r="AK262" s="16">
        <v>46283</v>
      </c>
      <c r="AL262" s="7">
        <v>56</v>
      </c>
      <c r="AM262" s="7" t="str">
        <f t="shared" si="8"/>
        <v>2026</v>
      </c>
      <c r="AN262" s="7" t="str">
        <f t="shared" si="9"/>
        <v>September</v>
      </c>
      <c r="AO262" s="7">
        <v>37</v>
      </c>
      <c r="AP262" s="10">
        <v>10264</v>
      </c>
      <c r="AQ262" s="7">
        <v>20</v>
      </c>
      <c r="AR262" s="7">
        <v>14</v>
      </c>
      <c r="AS262" t="s">
        <v>40</v>
      </c>
    </row>
    <row r="263" spans="1:45" x14ac:dyDescent="0.35">
      <c r="A263" t="s">
        <v>329</v>
      </c>
      <c r="B263">
        <v>29</v>
      </c>
      <c r="C263" t="s">
        <v>190</v>
      </c>
      <c r="D263" t="s">
        <v>49</v>
      </c>
      <c r="E263" t="s">
        <v>41</v>
      </c>
      <c r="F263">
        <v>1389</v>
      </c>
      <c r="G263" t="s">
        <v>42</v>
      </c>
      <c r="H263">
        <v>21</v>
      </c>
      <c r="I263">
        <v>4</v>
      </c>
      <c r="J263" t="s">
        <v>43</v>
      </c>
      <c r="K263">
        <v>1</v>
      </c>
      <c r="L263">
        <v>20</v>
      </c>
      <c r="M263">
        <v>2</v>
      </c>
      <c r="N263" t="s">
        <v>53</v>
      </c>
      <c r="O263">
        <v>51</v>
      </c>
      <c r="P263">
        <v>4</v>
      </c>
      <c r="Q263">
        <v>3</v>
      </c>
      <c r="R263" t="s">
        <v>112</v>
      </c>
      <c r="S263">
        <v>1</v>
      </c>
      <c r="T263" t="s">
        <v>102</v>
      </c>
      <c r="U263">
        <v>9980</v>
      </c>
      <c r="V263" t="s">
        <v>163</v>
      </c>
      <c r="W263">
        <v>10195</v>
      </c>
      <c r="X263">
        <v>1</v>
      </c>
      <c r="Y263" t="s">
        <v>48</v>
      </c>
      <c r="Z263" t="s">
        <v>49</v>
      </c>
      <c r="AA263">
        <v>11</v>
      </c>
      <c r="AB263">
        <v>1</v>
      </c>
      <c r="AC263">
        <v>3</v>
      </c>
      <c r="AD263">
        <v>80</v>
      </c>
      <c r="AE263">
        <v>1</v>
      </c>
      <c r="AF263">
        <v>10</v>
      </c>
      <c r="AG263">
        <v>1</v>
      </c>
      <c r="AH263">
        <v>3</v>
      </c>
      <c r="AI263">
        <v>8</v>
      </c>
      <c r="AJ263">
        <v>8</v>
      </c>
      <c r="AK263" s="16">
        <v>46284</v>
      </c>
      <c r="AL263" s="7">
        <v>57</v>
      </c>
      <c r="AM263" s="7" t="str">
        <f t="shared" si="8"/>
        <v>2026</v>
      </c>
      <c r="AN263" s="7" t="str">
        <f t="shared" si="9"/>
        <v>September</v>
      </c>
      <c r="AO263" s="7">
        <v>16</v>
      </c>
      <c r="AP263" s="10">
        <v>15152</v>
      </c>
      <c r="AQ263" s="7">
        <v>11</v>
      </c>
      <c r="AR263" s="7">
        <v>6</v>
      </c>
      <c r="AS263" t="s">
        <v>40</v>
      </c>
    </row>
    <row r="264" spans="1:45" x14ac:dyDescent="0.35">
      <c r="A264" t="s">
        <v>330</v>
      </c>
      <c r="B264">
        <v>29</v>
      </c>
      <c r="C264" t="s">
        <v>190</v>
      </c>
      <c r="D264" t="s">
        <v>49</v>
      </c>
      <c r="E264" t="s">
        <v>41</v>
      </c>
      <c r="F264">
        <v>1328</v>
      </c>
      <c r="G264" t="s">
        <v>42</v>
      </c>
      <c r="H264">
        <v>2</v>
      </c>
      <c r="I264">
        <v>3</v>
      </c>
      <c r="J264" t="s">
        <v>43</v>
      </c>
      <c r="K264">
        <v>1</v>
      </c>
      <c r="L264">
        <v>94</v>
      </c>
      <c r="M264">
        <v>3</v>
      </c>
      <c r="N264" t="s">
        <v>44</v>
      </c>
      <c r="O264">
        <v>76</v>
      </c>
      <c r="P264">
        <v>3</v>
      </c>
      <c r="Q264">
        <v>1</v>
      </c>
      <c r="R264" t="s">
        <v>60</v>
      </c>
      <c r="S264">
        <v>2</v>
      </c>
      <c r="T264" t="s">
        <v>105</v>
      </c>
      <c r="U264">
        <v>2703</v>
      </c>
      <c r="V264" t="s">
        <v>47</v>
      </c>
      <c r="W264">
        <v>4956</v>
      </c>
      <c r="X264">
        <v>0</v>
      </c>
      <c r="Y264" t="s">
        <v>48</v>
      </c>
      <c r="Z264" t="s">
        <v>49</v>
      </c>
      <c r="AA264">
        <v>23</v>
      </c>
      <c r="AB264">
        <v>1</v>
      </c>
      <c r="AC264">
        <v>4</v>
      </c>
      <c r="AD264">
        <v>80</v>
      </c>
      <c r="AE264">
        <v>1</v>
      </c>
      <c r="AF264">
        <v>6</v>
      </c>
      <c r="AG264">
        <v>3</v>
      </c>
      <c r="AH264">
        <v>3</v>
      </c>
      <c r="AI264">
        <v>0</v>
      </c>
      <c r="AK264" s="16">
        <v>46285</v>
      </c>
      <c r="AL264" s="7">
        <v>24</v>
      </c>
      <c r="AM264" s="7" t="str">
        <f t="shared" si="8"/>
        <v>2026</v>
      </c>
      <c r="AN264" s="7" t="str">
        <f t="shared" si="9"/>
        <v>September</v>
      </c>
      <c r="AO264" s="7">
        <v>2</v>
      </c>
      <c r="AP264" s="10">
        <v>16741</v>
      </c>
      <c r="AQ264" s="7">
        <v>2</v>
      </c>
      <c r="AR264" s="7">
        <v>2</v>
      </c>
      <c r="AS264" t="s">
        <v>49</v>
      </c>
    </row>
    <row r="265" spans="1:45" x14ac:dyDescent="0.35">
      <c r="A265" t="s">
        <v>331</v>
      </c>
      <c r="B265">
        <v>29</v>
      </c>
      <c r="C265" t="s">
        <v>190</v>
      </c>
      <c r="D265" t="s">
        <v>49</v>
      </c>
      <c r="E265" t="s">
        <v>59</v>
      </c>
      <c r="F265">
        <v>1496</v>
      </c>
      <c r="G265" t="s">
        <v>42</v>
      </c>
      <c r="H265">
        <v>1</v>
      </c>
      <c r="I265">
        <v>1</v>
      </c>
      <c r="J265" t="s">
        <v>68</v>
      </c>
      <c r="K265">
        <v>1</v>
      </c>
      <c r="L265">
        <v>208</v>
      </c>
      <c r="M265">
        <v>4</v>
      </c>
      <c r="N265" t="s">
        <v>44</v>
      </c>
      <c r="O265">
        <v>41</v>
      </c>
      <c r="P265">
        <v>3</v>
      </c>
      <c r="Q265">
        <v>2</v>
      </c>
      <c r="R265" t="s">
        <v>112</v>
      </c>
      <c r="S265">
        <v>3</v>
      </c>
      <c r="T265" t="s">
        <v>105</v>
      </c>
      <c r="U265">
        <v>4319</v>
      </c>
      <c r="V265" t="s">
        <v>47</v>
      </c>
      <c r="W265">
        <v>26283</v>
      </c>
      <c r="X265">
        <v>1</v>
      </c>
      <c r="Y265" t="s">
        <v>48</v>
      </c>
      <c r="Z265" t="s">
        <v>49</v>
      </c>
      <c r="AA265">
        <v>13</v>
      </c>
      <c r="AB265">
        <v>1</v>
      </c>
      <c r="AC265">
        <v>1</v>
      </c>
      <c r="AD265">
        <v>80</v>
      </c>
      <c r="AE265">
        <v>1</v>
      </c>
      <c r="AF265">
        <v>10</v>
      </c>
      <c r="AG265">
        <v>1</v>
      </c>
      <c r="AH265">
        <v>3</v>
      </c>
      <c r="AI265">
        <v>0</v>
      </c>
      <c r="AJ265">
        <v>9</v>
      </c>
      <c r="AK265" s="16">
        <v>46286</v>
      </c>
      <c r="AL265" s="7">
        <v>60</v>
      </c>
      <c r="AM265" s="7" t="str">
        <f t="shared" si="8"/>
        <v>2026</v>
      </c>
      <c r="AN265" s="7" t="str">
        <f t="shared" si="9"/>
        <v>September</v>
      </c>
      <c r="AO265" s="7">
        <v>4</v>
      </c>
      <c r="AP265" s="10">
        <v>14197</v>
      </c>
      <c r="AQ265" s="7">
        <v>4</v>
      </c>
      <c r="AR265" s="7">
        <v>3</v>
      </c>
      <c r="AS265" t="s">
        <v>49</v>
      </c>
    </row>
    <row r="266" spans="1:45" x14ac:dyDescent="0.35">
      <c r="A266" t="s">
        <v>332</v>
      </c>
      <c r="B266">
        <v>29</v>
      </c>
      <c r="C266" t="s">
        <v>190</v>
      </c>
      <c r="D266" t="s">
        <v>40</v>
      </c>
      <c r="E266" t="s">
        <v>41</v>
      </c>
      <c r="F266">
        <v>121</v>
      </c>
      <c r="G266" t="s">
        <v>51</v>
      </c>
      <c r="H266">
        <v>27</v>
      </c>
      <c r="I266">
        <v>3</v>
      </c>
      <c r="J266" t="s">
        <v>57</v>
      </c>
      <c r="K266">
        <v>1</v>
      </c>
      <c r="L266">
        <v>283</v>
      </c>
      <c r="M266">
        <v>2</v>
      </c>
      <c r="N266" t="s">
        <v>53</v>
      </c>
      <c r="O266">
        <v>35</v>
      </c>
      <c r="P266">
        <v>3</v>
      </c>
      <c r="Q266">
        <v>3</v>
      </c>
      <c r="R266" t="s">
        <v>137</v>
      </c>
      <c r="S266">
        <v>4</v>
      </c>
      <c r="T266" t="s">
        <v>105</v>
      </c>
      <c r="U266">
        <v>7639</v>
      </c>
      <c r="V266" t="s">
        <v>163</v>
      </c>
      <c r="W266">
        <v>24525</v>
      </c>
      <c r="X266">
        <v>1</v>
      </c>
      <c r="Y266" t="s">
        <v>48</v>
      </c>
      <c r="Z266" t="s">
        <v>49</v>
      </c>
      <c r="AA266">
        <v>22</v>
      </c>
      <c r="AB266">
        <v>1</v>
      </c>
      <c r="AC266">
        <v>4</v>
      </c>
      <c r="AD266">
        <v>80</v>
      </c>
      <c r="AE266">
        <v>3</v>
      </c>
      <c r="AF266">
        <v>10</v>
      </c>
      <c r="AG266">
        <v>3</v>
      </c>
      <c r="AH266">
        <v>2</v>
      </c>
      <c r="AI266">
        <v>1</v>
      </c>
      <c r="AK266" s="16">
        <v>46287</v>
      </c>
      <c r="AL266" s="7">
        <v>31</v>
      </c>
      <c r="AM266" s="7" t="str">
        <f t="shared" si="8"/>
        <v>2026</v>
      </c>
      <c r="AN266" s="7" t="str">
        <f t="shared" si="9"/>
        <v>September</v>
      </c>
      <c r="AO266" s="7">
        <v>13</v>
      </c>
      <c r="AP266" s="10">
        <v>8978</v>
      </c>
      <c r="AQ266" s="7">
        <v>2</v>
      </c>
      <c r="AR266" s="7">
        <v>2</v>
      </c>
      <c r="AS266" t="s">
        <v>40</v>
      </c>
    </row>
    <row r="267" spans="1:45" x14ac:dyDescent="0.35">
      <c r="A267" t="s">
        <v>333</v>
      </c>
      <c r="B267">
        <v>29</v>
      </c>
      <c r="C267" t="s">
        <v>190</v>
      </c>
      <c r="D267" t="s">
        <v>40</v>
      </c>
      <c r="E267" t="s">
        <v>41</v>
      </c>
      <c r="F267">
        <v>992</v>
      </c>
      <c r="G267" t="s">
        <v>42</v>
      </c>
      <c r="H267">
        <v>1</v>
      </c>
      <c r="I267">
        <v>3</v>
      </c>
      <c r="J267" t="s">
        <v>68</v>
      </c>
      <c r="K267">
        <v>1</v>
      </c>
      <c r="L267">
        <v>300</v>
      </c>
      <c r="M267">
        <v>3</v>
      </c>
      <c r="N267" t="s">
        <v>44</v>
      </c>
      <c r="O267">
        <v>85</v>
      </c>
      <c r="P267">
        <v>3</v>
      </c>
      <c r="Q267">
        <v>1</v>
      </c>
      <c r="R267" t="s">
        <v>60</v>
      </c>
      <c r="S267">
        <v>3</v>
      </c>
      <c r="T267" t="s">
        <v>46</v>
      </c>
      <c r="U267">
        <v>2058</v>
      </c>
      <c r="V267" t="s">
        <v>47</v>
      </c>
      <c r="W267">
        <v>19757</v>
      </c>
      <c r="X267">
        <v>0</v>
      </c>
      <c r="Y267" t="s">
        <v>48</v>
      </c>
      <c r="Z267" t="s">
        <v>49</v>
      </c>
      <c r="AA267">
        <v>14</v>
      </c>
      <c r="AB267">
        <v>1</v>
      </c>
      <c r="AC267">
        <v>4</v>
      </c>
      <c r="AD267">
        <v>80</v>
      </c>
      <c r="AE267">
        <v>0</v>
      </c>
      <c r="AF267">
        <v>7</v>
      </c>
      <c r="AG267">
        <v>1</v>
      </c>
      <c r="AH267">
        <v>2</v>
      </c>
      <c r="AI267">
        <v>1</v>
      </c>
      <c r="AJ267">
        <v>5</v>
      </c>
      <c r="AK267" s="16">
        <v>46288</v>
      </c>
      <c r="AL267" s="7">
        <v>18</v>
      </c>
      <c r="AM267" s="7" t="str">
        <f t="shared" si="8"/>
        <v>2026</v>
      </c>
      <c r="AN267" s="7" t="str">
        <f t="shared" si="9"/>
        <v>September</v>
      </c>
      <c r="AO267" s="7">
        <v>1</v>
      </c>
      <c r="AP267" s="10">
        <v>4740</v>
      </c>
      <c r="AQ267" s="7">
        <v>0</v>
      </c>
      <c r="AR267" s="7">
        <v>0</v>
      </c>
      <c r="AS267" t="s">
        <v>49</v>
      </c>
    </row>
    <row r="268" spans="1:45" x14ac:dyDescent="0.35">
      <c r="A268" t="s">
        <v>334</v>
      </c>
      <c r="B268">
        <v>29</v>
      </c>
      <c r="C268" t="s">
        <v>190</v>
      </c>
      <c r="D268" t="s">
        <v>49</v>
      </c>
      <c r="E268" t="s">
        <v>56</v>
      </c>
      <c r="F268">
        <v>1413</v>
      </c>
      <c r="G268" t="s">
        <v>51</v>
      </c>
      <c r="H268">
        <v>1</v>
      </c>
      <c r="I268">
        <v>1</v>
      </c>
      <c r="J268" t="s">
        <v>52</v>
      </c>
      <c r="K268">
        <v>1</v>
      </c>
      <c r="L268">
        <v>312</v>
      </c>
      <c r="M268">
        <v>2</v>
      </c>
      <c r="N268" t="s">
        <v>53</v>
      </c>
      <c r="O268">
        <v>42</v>
      </c>
      <c r="P268">
        <v>3</v>
      </c>
      <c r="Q268">
        <v>3</v>
      </c>
      <c r="R268" t="s">
        <v>137</v>
      </c>
      <c r="S268">
        <v>4</v>
      </c>
      <c r="T268" t="s">
        <v>105</v>
      </c>
      <c r="U268">
        <v>7918</v>
      </c>
      <c r="V268" t="s">
        <v>163</v>
      </c>
      <c r="W268">
        <v>6599</v>
      </c>
      <c r="X268">
        <v>1</v>
      </c>
      <c r="Y268" t="s">
        <v>48</v>
      </c>
      <c r="Z268" t="s">
        <v>49</v>
      </c>
      <c r="AA268">
        <v>14</v>
      </c>
      <c r="AB268">
        <v>1</v>
      </c>
      <c r="AC268">
        <v>4</v>
      </c>
      <c r="AD268">
        <v>80</v>
      </c>
      <c r="AE268">
        <v>1</v>
      </c>
      <c r="AF268">
        <v>11</v>
      </c>
      <c r="AG268">
        <v>5</v>
      </c>
      <c r="AH268">
        <v>3</v>
      </c>
      <c r="AI268">
        <v>4</v>
      </c>
      <c r="AJ268">
        <v>1</v>
      </c>
      <c r="AK268" s="16">
        <v>46289</v>
      </c>
      <c r="AL268" s="7">
        <v>45</v>
      </c>
      <c r="AM268" s="7" t="str">
        <f t="shared" si="8"/>
        <v>2026</v>
      </c>
      <c r="AN268" s="7" t="str">
        <f t="shared" si="9"/>
        <v>September</v>
      </c>
      <c r="AO268" s="7">
        <v>17</v>
      </c>
      <c r="AP268" s="10">
        <v>20693</v>
      </c>
      <c r="AQ268" s="7">
        <v>6</v>
      </c>
      <c r="AR268" s="7">
        <v>5</v>
      </c>
      <c r="AS268" t="s">
        <v>40</v>
      </c>
    </row>
    <row r="269" spans="1:45" x14ac:dyDescent="0.35">
      <c r="A269" t="s">
        <v>335</v>
      </c>
      <c r="B269">
        <v>29</v>
      </c>
      <c r="C269" t="s">
        <v>190</v>
      </c>
      <c r="D269" t="s">
        <v>40</v>
      </c>
      <c r="E269" t="s">
        <v>41</v>
      </c>
      <c r="F269">
        <v>896</v>
      </c>
      <c r="G269" t="s">
        <v>42</v>
      </c>
      <c r="H269">
        <v>18</v>
      </c>
      <c r="I269">
        <v>1</v>
      </c>
      <c r="J269" t="s">
        <v>52</v>
      </c>
      <c r="K269">
        <v>1</v>
      </c>
      <c r="L269">
        <v>315</v>
      </c>
      <c r="M269">
        <v>3</v>
      </c>
      <c r="N269" t="s">
        <v>44</v>
      </c>
      <c r="O269">
        <v>86</v>
      </c>
      <c r="P269">
        <v>2</v>
      </c>
      <c r="Q269">
        <v>1</v>
      </c>
      <c r="R269" t="s">
        <v>60</v>
      </c>
      <c r="S269">
        <v>4</v>
      </c>
      <c r="T269" t="s">
        <v>46</v>
      </c>
      <c r="U269">
        <v>2389</v>
      </c>
      <c r="V269" t="s">
        <v>47</v>
      </c>
      <c r="W269">
        <v>14961</v>
      </c>
      <c r="X269">
        <v>1</v>
      </c>
      <c r="Y269" t="s">
        <v>48</v>
      </c>
      <c r="Z269" t="s">
        <v>40</v>
      </c>
      <c r="AA269">
        <v>13</v>
      </c>
      <c r="AB269">
        <v>1</v>
      </c>
      <c r="AC269">
        <v>3</v>
      </c>
      <c r="AD269">
        <v>80</v>
      </c>
      <c r="AE269">
        <v>0</v>
      </c>
      <c r="AF269">
        <v>4</v>
      </c>
      <c r="AG269">
        <v>3</v>
      </c>
      <c r="AH269">
        <v>2</v>
      </c>
      <c r="AI269">
        <v>0</v>
      </c>
      <c r="AJ269">
        <v>1</v>
      </c>
      <c r="AK269" s="16">
        <v>46290</v>
      </c>
      <c r="AL269" s="7">
        <v>23</v>
      </c>
      <c r="AM269" s="7" t="str">
        <f t="shared" si="8"/>
        <v>2026</v>
      </c>
      <c r="AN269" s="7" t="str">
        <f t="shared" si="9"/>
        <v>September</v>
      </c>
      <c r="AO269" s="7">
        <v>1</v>
      </c>
      <c r="AP269" s="10">
        <v>17427</v>
      </c>
      <c r="AQ269" s="7">
        <v>1</v>
      </c>
      <c r="AR269" s="7">
        <v>1</v>
      </c>
      <c r="AS269" t="s">
        <v>40</v>
      </c>
    </row>
    <row r="270" spans="1:45" x14ac:dyDescent="0.35">
      <c r="A270" t="s">
        <v>336</v>
      </c>
      <c r="B270">
        <v>29</v>
      </c>
      <c r="C270" t="s">
        <v>190</v>
      </c>
      <c r="D270" t="s">
        <v>49</v>
      </c>
      <c r="E270" t="s">
        <v>41</v>
      </c>
      <c r="F270">
        <v>665</v>
      </c>
      <c r="G270" t="s">
        <v>42</v>
      </c>
      <c r="H270">
        <v>15</v>
      </c>
      <c r="I270">
        <v>3</v>
      </c>
      <c r="J270" t="s">
        <v>43</v>
      </c>
      <c r="K270">
        <v>1</v>
      </c>
      <c r="L270">
        <v>346</v>
      </c>
      <c r="M270">
        <v>3</v>
      </c>
      <c r="N270" t="s">
        <v>44</v>
      </c>
      <c r="O270">
        <v>60</v>
      </c>
      <c r="P270">
        <v>3</v>
      </c>
      <c r="Q270">
        <v>1</v>
      </c>
      <c r="R270" t="s">
        <v>60</v>
      </c>
      <c r="S270">
        <v>4</v>
      </c>
      <c r="T270" t="s">
        <v>46</v>
      </c>
      <c r="U270">
        <v>2340</v>
      </c>
      <c r="V270" t="s">
        <v>47</v>
      </c>
      <c r="W270">
        <v>22673</v>
      </c>
      <c r="X270">
        <v>1</v>
      </c>
      <c r="Y270" t="s">
        <v>48</v>
      </c>
      <c r="Z270" t="s">
        <v>49</v>
      </c>
      <c r="AA270">
        <v>19</v>
      </c>
      <c r="AB270">
        <v>1</v>
      </c>
      <c r="AC270">
        <v>1</v>
      </c>
      <c r="AD270">
        <v>80</v>
      </c>
      <c r="AE270">
        <v>0</v>
      </c>
      <c r="AF270">
        <v>6</v>
      </c>
      <c r="AG270">
        <v>1</v>
      </c>
      <c r="AH270">
        <v>3</v>
      </c>
      <c r="AI270">
        <v>1</v>
      </c>
      <c r="AK270" s="16">
        <v>46291</v>
      </c>
      <c r="AL270" s="7">
        <v>20</v>
      </c>
      <c r="AM270" s="7" t="str">
        <f t="shared" si="8"/>
        <v>2026</v>
      </c>
      <c r="AN270" s="7" t="str">
        <f t="shared" si="9"/>
        <v>September</v>
      </c>
      <c r="AO270" s="7">
        <v>2</v>
      </c>
      <c r="AP270" s="10">
        <v>6648</v>
      </c>
      <c r="AQ270" s="7">
        <v>1</v>
      </c>
      <c r="AR270" s="7">
        <v>1</v>
      </c>
      <c r="AS270" t="s">
        <v>49</v>
      </c>
    </row>
    <row r="271" spans="1:45" x14ac:dyDescent="0.35">
      <c r="A271" t="s">
        <v>337</v>
      </c>
      <c r="B271">
        <v>29</v>
      </c>
      <c r="C271" t="s">
        <v>190</v>
      </c>
      <c r="D271" t="s">
        <v>49</v>
      </c>
      <c r="E271" t="s">
        <v>41</v>
      </c>
      <c r="F271">
        <v>1247</v>
      </c>
      <c r="G271" t="s">
        <v>51</v>
      </c>
      <c r="H271">
        <v>20</v>
      </c>
      <c r="I271">
        <v>2</v>
      </c>
      <c r="J271" t="s">
        <v>57</v>
      </c>
      <c r="K271">
        <v>1</v>
      </c>
      <c r="L271">
        <v>349</v>
      </c>
      <c r="M271">
        <v>4</v>
      </c>
      <c r="N271" t="s">
        <v>44</v>
      </c>
      <c r="O271">
        <v>45</v>
      </c>
      <c r="P271">
        <v>3</v>
      </c>
      <c r="Q271">
        <v>2</v>
      </c>
      <c r="R271" t="s">
        <v>137</v>
      </c>
      <c r="S271">
        <v>4</v>
      </c>
      <c r="T271" t="s">
        <v>102</v>
      </c>
      <c r="U271">
        <v>6931</v>
      </c>
      <c r="V271" t="s">
        <v>163</v>
      </c>
      <c r="W271">
        <v>10732</v>
      </c>
      <c r="X271">
        <v>2</v>
      </c>
      <c r="Y271" t="s">
        <v>48</v>
      </c>
      <c r="Z271" t="s">
        <v>49</v>
      </c>
      <c r="AA271">
        <v>14</v>
      </c>
      <c r="AB271">
        <v>1</v>
      </c>
      <c r="AC271">
        <v>4</v>
      </c>
      <c r="AD271">
        <v>80</v>
      </c>
      <c r="AE271">
        <v>1</v>
      </c>
      <c r="AF271">
        <v>10</v>
      </c>
      <c r="AG271">
        <v>2</v>
      </c>
      <c r="AH271">
        <v>3</v>
      </c>
      <c r="AI271">
        <v>0</v>
      </c>
      <c r="AK271" s="16">
        <v>46292</v>
      </c>
      <c r="AL271" s="7">
        <v>39</v>
      </c>
      <c r="AM271" s="7" t="str">
        <f t="shared" si="8"/>
        <v>2026</v>
      </c>
      <c r="AN271" s="7" t="str">
        <f t="shared" si="9"/>
        <v>September</v>
      </c>
      <c r="AO271" s="7">
        <v>17</v>
      </c>
      <c r="AP271" s="10">
        <v>14125</v>
      </c>
      <c r="AQ271" s="7">
        <v>0</v>
      </c>
      <c r="AR271" s="7">
        <v>0</v>
      </c>
      <c r="AS271" t="s">
        <v>40</v>
      </c>
    </row>
    <row r="272" spans="1:45" x14ac:dyDescent="0.35">
      <c r="A272" t="s">
        <v>338</v>
      </c>
      <c r="B272">
        <v>29</v>
      </c>
      <c r="C272" t="s">
        <v>190</v>
      </c>
      <c r="D272" t="s">
        <v>49</v>
      </c>
      <c r="E272" t="s">
        <v>41</v>
      </c>
      <c r="F272">
        <v>1210</v>
      </c>
      <c r="G272" t="s">
        <v>51</v>
      </c>
      <c r="H272">
        <v>2</v>
      </c>
      <c r="I272">
        <v>3</v>
      </c>
      <c r="J272" t="s">
        <v>52</v>
      </c>
      <c r="K272">
        <v>1</v>
      </c>
      <c r="L272">
        <v>366</v>
      </c>
      <c r="M272">
        <v>1</v>
      </c>
      <c r="N272" t="s">
        <v>44</v>
      </c>
      <c r="O272">
        <v>78</v>
      </c>
      <c r="P272">
        <v>2</v>
      </c>
      <c r="Q272">
        <v>2</v>
      </c>
      <c r="R272" t="s">
        <v>137</v>
      </c>
      <c r="S272">
        <v>2</v>
      </c>
      <c r="T272" t="s">
        <v>105</v>
      </c>
      <c r="U272">
        <v>6644</v>
      </c>
      <c r="V272" t="s">
        <v>163</v>
      </c>
      <c r="W272">
        <v>3687</v>
      </c>
      <c r="X272">
        <v>2</v>
      </c>
      <c r="Y272" t="s">
        <v>48</v>
      </c>
      <c r="Z272" t="s">
        <v>49</v>
      </c>
      <c r="AA272">
        <v>19</v>
      </c>
      <c r="AB272">
        <v>1</v>
      </c>
      <c r="AC272">
        <v>2</v>
      </c>
      <c r="AD272">
        <v>80</v>
      </c>
      <c r="AE272">
        <v>2</v>
      </c>
      <c r="AF272">
        <v>10</v>
      </c>
      <c r="AG272">
        <v>2</v>
      </c>
      <c r="AH272">
        <v>3</v>
      </c>
      <c r="AI272">
        <v>0</v>
      </c>
      <c r="AJ272">
        <v>0</v>
      </c>
      <c r="AK272" s="16">
        <v>46293</v>
      </c>
      <c r="AL272" s="7">
        <v>21</v>
      </c>
      <c r="AM272" s="7" t="str">
        <f t="shared" si="8"/>
        <v>2026</v>
      </c>
      <c r="AN272" s="7" t="str">
        <f t="shared" si="9"/>
        <v>September</v>
      </c>
      <c r="AO272" s="7">
        <v>2</v>
      </c>
      <c r="AP272" s="10">
        <v>7589</v>
      </c>
      <c r="AQ272" s="7">
        <v>2</v>
      </c>
      <c r="AR272" s="7">
        <v>2</v>
      </c>
      <c r="AS272" t="s">
        <v>40</v>
      </c>
    </row>
    <row r="273" spans="1:45" x14ac:dyDescent="0.35">
      <c r="A273" t="s">
        <v>339</v>
      </c>
      <c r="B273">
        <v>29</v>
      </c>
      <c r="C273" t="s">
        <v>190</v>
      </c>
      <c r="D273" t="s">
        <v>49</v>
      </c>
      <c r="E273" t="s">
        <v>56</v>
      </c>
      <c r="F273">
        <v>442</v>
      </c>
      <c r="G273" t="s">
        <v>51</v>
      </c>
      <c r="H273">
        <v>2</v>
      </c>
      <c r="I273">
        <v>2</v>
      </c>
      <c r="J273" t="s">
        <v>43</v>
      </c>
      <c r="K273">
        <v>1</v>
      </c>
      <c r="L273">
        <v>388</v>
      </c>
      <c r="M273">
        <v>2</v>
      </c>
      <c r="N273" t="s">
        <v>44</v>
      </c>
      <c r="O273">
        <v>44</v>
      </c>
      <c r="P273">
        <v>3</v>
      </c>
      <c r="Q273">
        <v>2</v>
      </c>
      <c r="R273" t="s">
        <v>137</v>
      </c>
      <c r="S273">
        <v>4</v>
      </c>
      <c r="T273" t="s">
        <v>46</v>
      </c>
      <c r="U273">
        <v>4554</v>
      </c>
      <c r="V273" t="s">
        <v>47</v>
      </c>
      <c r="W273">
        <v>20260</v>
      </c>
      <c r="X273">
        <v>1</v>
      </c>
      <c r="Y273" t="s">
        <v>48</v>
      </c>
      <c r="Z273" t="s">
        <v>49</v>
      </c>
      <c r="AA273">
        <v>18</v>
      </c>
      <c r="AB273">
        <v>1</v>
      </c>
      <c r="AC273">
        <v>1</v>
      </c>
      <c r="AD273">
        <v>80</v>
      </c>
      <c r="AE273">
        <v>0</v>
      </c>
      <c r="AF273">
        <v>10</v>
      </c>
      <c r="AG273">
        <v>3</v>
      </c>
      <c r="AH273">
        <v>2</v>
      </c>
      <c r="AI273">
        <v>0</v>
      </c>
      <c r="AJ273">
        <v>9</v>
      </c>
      <c r="AK273" s="16">
        <v>46294</v>
      </c>
      <c r="AL273" s="7">
        <v>29</v>
      </c>
      <c r="AM273" s="7" t="str">
        <f t="shared" si="8"/>
        <v>2026</v>
      </c>
      <c r="AN273" s="7" t="str">
        <f t="shared" si="9"/>
        <v>September</v>
      </c>
      <c r="AO273" s="7">
        <v>4</v>
      </c>
      <c r="AP273" s="10">
        <v>5461</v>
      </c>
      <c r="AQ273" s="7">
        <v>1</v>
      </c>
      <c r="AR273" s="7">
        <v>1</v>
      </c>
      <c r="AS273" t="s">
        <v>40</v>
      </c>
    </row>
    <row r="274" spans="1:45" x14ac:dyDescent="0.35">
      <c r="A274" t="s">
        <v>340</v>
      </c>
      <c r="B274">
        <v>29</v>
      </c>
      <c r="C274" t="s">
        <v>190</v>
      </c>
      <c r="D274" t="s">
        <v>40</v>
      </c>
      <c r="E274" t="s">
        <v>41</v>
      </c>
      <c r="F274">
        <v>318</v>
      </c>
      <c r="G274" t="s">
        <v>42</v>
      </c>
      <c r="H274">
        <v>8</v>
      </c>
      <c r="I274">
        <v>4</v>
      </c>
      <c r="J274" t="s">
        <v>73</v>
      </c>
      <c r="K274">
        <v>1</v>
      </c>
      <c r="L274">
        <v>454</v>
      </c>
      <c r="M274">
        <v>2</v>
      </c>
      <c r="N274" t="s">
        <v>44</v>
      </c>
      <c r="O274">
        <v>77</v>
      </c>
      <c r="P274">
        <v>1</v>
      </c>
      <c r="Q274">
        <v>1</v>
      </c>
      <c r="R274" t="s">
        <v>45</v>
      </c>
      <c r="S274">
        <v>1</v>
      </c>
      <c r="T274" t="s">
        <v>105</v>
      </c>
      <c r="U274">
        <v>2119</v>
      </c>
      <c r="V274" t="s">
        <v>47</v>
      </c>
      <c r="W274">
        <v>4759</v>
      </c>
      <c r="X274">
        <v>1</v>
      </c>
      <c r="Y274" t="s">
        <v>48</v>
      </c>
      <c r="Z274" t="s">
        <v>40</v>
      </c>
      <c r="AA274">
        <v>11</v>
      </c>
      <c r="AB274">
        <v>1</v>
      </c>
      <c r="AC274">
        <v>4</v>
      </c>
      <c r="AD274">
        <v>80</v>
      </c>
      <c r="AE274">
        <v>0</v>
      </c>
      <c r="AF274">
        <v>7</v>
      </c>
      <c r="AG274">
        <v>4</v>
      </c>
      <c r="AH274">
        <v>2</v>
      </c>
      <c r="AI274">
        <v>0</v>
      </c>
      <c r="AJ274">
        <v>7</v>
      </c>
      <c r="AK274" s="16">
        <v>46295</v>
      </c>
      <c r="AL274" s="7">
        <v>34</v>
      </c>
      <c r="AM274" s="7" t="str">
        <f t="shared" si="8"/>
        <v>2026</v>
      </c>
      <c r="AN274" s="7" t="str">
        <f t="shared" si="9"/>
        <v>September</v>
      </c>
      <c r="AO274" s="7">
        <v>3</v>
      </c>
      <c r="AP274" s="10">
        <v>19096</v>
      </c>
      <c r="AQ274" s="7">
        <v>0</v>
      </c>
      <c r="AR274" s="7">
        <v>0</v>
      </c>
      <c r="AS274" t="s">
        <v>40</v>
      </c>
    </row>
    <row r="275" spans="1:45" x14ac:dyDescent="0.35">
      <c r="A275" t="s">
        <v>341</v>
      </c>
      <c r="B275">
        <v>29</v>
      </c>
      <c r="C275" t="s">
        <v>190</v>
      </c>
      <c r="D275" t="s">
        <v>49</v>
      </c>
      <c r="E275" t="s">
        <v>41</v>
      </c>
      <c r="F275">
        <v>738</v>
      </c>
      <c r="G275" t="s">
        <v>42</v>
      </c>
      <c r="H275">
        <v>9</v>
      </c>
      <c r="I275">
        <v>5</v>
      </c>
      <c r="J275" t="s">
        <v>73</v>
      </c>
      <c r="K275">
        <v>1</v>
      </c>
      <c r="L275">
        <v>455</v>
      </c>
      <c r="M275">
        <v>2</v>
      </c>
      <c r="N275" t="s">
        <v>44</v>
      </c>
      <c r="O275">
        <v>30</v>
      </c>
      <c r="P275">
        <v>2</v>
      </c>
      <c r="Q275">
        <v>1</v>
      </c>
      <c r="R275" t="s">
        <v>45</v>
      </c>
      <c r="S275">
        <v>4</v>
      </c>
      <c r="T275" t="s">
        <v>46</v>
      </c>
      <c r="U275">
        <v>3983</v>
      </c>
      <c r="V275" t="s">
        <v>47</v>
      </c>
      <c r="W275">
        <v>7621</v>
      </c>
      <c r="X275">
        <v>0</v>
      </c>
      <c r="Y275" t="s">
        <v>48</v>
      </c>
      <c r="Z275" t="s">
        <v>49</v>
      </c>
      <c r="AA275">
        <v>17</v>
      </c>
      <c r="AB275">
        <v>1</v>
      </c>
      <c r="AC275">
        <v>3</v>
      </c>
      <c r="AD275">
        <v>80</v>
      </c>
      <c r="AE275">
        <v>0</v>
      </c>
      <c r="AF275">
        <v>4</v>
      </c>
      <c r="AG275">
        <v>2</v>
      </c>
      <c r="AH275">
        <v>3</v>
      </c>
      <c r="AI275">
        <v>2</v>
      </c>
      <c r="AJ275">
        <v>2</v>
      </c>
      <c r="AK275" s="16">
        <v>46296</v>
      </c>
      <c r="AL275" s="7">
        <v>52</v>
      </c>
      <c r="AM275" s="7" t="str">
        <f t="shared" si="8"/>
        <v>2026</v>
      </c>
      <c r="AN275" s="7" t="str">
        <f t="shared" si="9"/>
        <v>October</v>
      </c>
      <c r="AO275" s="7">
        <v>22</v>
      </c>
      <c r="AP275" s="10">
        <v>11231</v>
      </c>
      <c r="AQ275" s="7">
        <v>13</v>
      </c>
      <c r="AR275" s="7">
        <v>9</v>
      </c>
      <c r="AS275" t="s">
        <v>40</v>
      </c>
    </row>
    <row r="276" spans="1:45" x14ac:dyDescent="0.35">
      <c r="A276" t="s">
        <v>342</v>
      </c>
      <c r="B276">
        <v>29</v>
      </c>
      <c r="C276" t="s">
        <v>190</v>
      </c>
      <c r="D276" t="s">
        <v>40</v>
      </c>
      <c r="E276" t="s">
        <v>41</v>
      </c>
      <c r="F276">
        <v>144</v>
      </c>
      <c r="G276" t="s">
        <v>51</v>
      </c>
      <c r="H276">
        <v>10</v>
      </c>
      <c r="I276">
        <v>1</v>
      </c>
      <c r="J276" t="s">
        <v>57</v>
      </c>
      <c r="K276">
        <v>1</v>
      </c>
      <c r="L276">
        <v>463</v>
      </c>
      <c r="M276">
        <v>4</v>
      </c>
      <c r="N276" t="s">
        <v>53</v>
      </c>
      <c r="O276">
        <v>39</v>
      </c>
      <c r="P276">
        <v>2</v>
      </c>
      <c r="Q276">
        <v>2</v>
      </c>
      <c r="R276" t="s">
        <v>137</v>
      </c>
      <c r="S276">
        <v>2</v>
      </c>
      <c r="T276" t="s">
        <v>102</v>
      </c>
      <c r="U276">
        <v>8268</v>
      </c>
      <c r="V276" t="s">
        <v>163</v>
      </c>
      <c r="W276">
        <v>11866</v>
      </c>
      <c r="X276">
        <v>1</v>
      </c>
      <c r="Y276" t="s">
        <v>48</v>
      </c>
      <c r="Z276" t="s">
        <v>40</v>
      </c>
      <c r="AA276">
        <v>14</v>
      </c>
      <c r="AB276">
        <v>1</v>
      </c>
      <c r="AC276">
        <v>1</v>
      </c>
      <c r="AD276">
        <v>80</v>
      </c>
      <c r="AE276">
        <v>2</v>
      </c>
      <c r="AF276">
        <v>7</v>
      </c>
      <c r="AG276">
        <v>2</v>
      </c>
      <c r="AH276">
        <v>3</v>
      </c>
      <c r="AI276">
        <v>1</v>
      </c>
      <c r="AJ276">
        <v>7</v>
      </c>
      <c r="AK276" s="16">
        <v>46297</v>
      </c>
      <c r="AL276" s="7">
        <v>18</v>
      </c>
      <c r="AM276" s="7" t="str">
        <f t="shared" si="8"/>
        <v>2026</v>
      </c>
      <c r="AN276" s="7" t="str">
        <f t="shared" si="9"/>
        <v>October</v>
      </c>
      <c r="AO276" s="7">
        <v>0</v>
      </c>
      <c r="AP276" s="10">
        <v>17730</v>
      </c>
      <c r="AQ276" s="7">
        <v>0</v>
      </c>
      <c r="AR276" s="7">
        <v>0</v>
      </c>
      <c r="AS276" t="s">
        <v>40</v>
      </c>
    </row>
    <row r="277" spans="1:45" x14ac:dyDescent="0.35">
      <c r="A277" t="s">
        <v>343</v>
      </c>
      <c r="B277">
        <v>29</v>
      </c>
      <c r="C277" t="s">
        <v>190</v>
      </c>
      <c r="D277" t="s">
        <v>49</v>
      </c>
      <c r="E277" t="s">
        <v>59</v>
      </c>
      <c r="F277">
        <v>746</v>
      </c>
      <c r="G277" t="s">
        <v>51</v>
      </c>
      <c r="H277">
        <v>2</v>
      </c>
      <c r="I277">
        <v>3</v>
      </c>
      <c r="J277" t="s">
        <v>43</v>
      </c>
      <c r="K277">
        <v>1</v>
      </c>
      <c r="L277">
        <v>469</v>
      </c>
      <c r="M277">
        <v>4</v>
      </c>
      <c r="N277" t="s">
        <v>44</v>
      </c>
      <c r="O277">
        <v>61</v>
      </c>
      <c r="P277">
        <v>3</v>
      </c>
      <c r="Q277">
        <v>2</v>
      </c>
      <c r="R277" t="s">
        <v>137</v>
      </c>
      <c r="S277">
        <v>3</v>
      </c>
      <c r="T277" t="s">
        <v>105</v>
      </c>
      <c r="U277">
        <v>4649</v>
      </c>
      <c r="V277" t="s">
        <v>47</v>
      </c>
      <c r="W277">
        <v>16928</v>
      </c>
      <c r="X277">
        <v>1</v>
      </c>
      <c r="Y277" t="s">
        <v>48</v>
      </c>
      <c r="Z277" t="s">
        <v>49</v>
      </c>
      <c r="AA277">
        <v>14</v>
      </c>
      <c r="AB277">
        <v>1</v>
      </c>
      <c r="AC277">
        <v>1</v>
      </c>
      <c r="AD277">
        <v>80</v>
      </c>
      <c r="AE277">
        <v>1</v>
      </c>
      <c r="AF277">
        <v>4</v>
      </c>
      <c r="AG277">
        <v>3</v>
      </c>
      <c r="AH277">
        <v>2</v>
      </c>
      <c r="AI277">
        <v>0</v>
      </c>
      <c r="AJ277">
        <v>2</v>
      </c>
      <c r="AK277" s="16">
        <v>46298</v>
      </c>
      <c r="AL277" s="7">
        <v>56</v>
      </c>
      <c r="AM277" s="7" t="str">
        <f t="shared" si="8"/>
        <v>2026</v>
      </c>
      <c r="AN277" s="7" t="str">
        <f t="shared" si="9"/>
        <v>October</v>
      </c>
      <c r="AO277" s="7">
        <v>8</v>
      </c>
      <c r="AP277" s="10">
        <v>8680</v>
      </c>
      <c r="AQ277" s="7">
        <v>6</v>
      </c>
      <c r="AR277" s="7">
        <v>5</v>
      </c>
      <c r="AS277" t="s">
        <v>40</v>
      </c>
    </row>
    <row r="278" spans="1:45" x14ac:dyDescent="0.35">
      <c r="A278" t="s">
        <v>344</v>
      </c>
      <c r="B278">
        <v>29</v>
      </c>
      <c r="C278" t="s">
        <v>190</v>
      </c>
      <c r="D278" t="s">
        <v>49</v>
      </c>
      <c r="E278" t="s">
        <v>41</v>
      </c>
      <c r="F278">
        <v>1283</v>
      </c>
      <c r="G278" t="s">
        <v>42</v>
      </c>
      <c r="H278">
        <v>23</v>
      </c>
      <c r="I278">
        <v>3</v>
      </c>
      <c r="J278" t="s">
        <v>43</v>
      </c>
      <c r="K278">
        <v>1</v>
      </c>
      <c r="L278">
        <v>495</v>
      </c>
      <c r="M278">
        <v>4</v>
      </c>
      <c r="N278" t="s">
        <v>44</v>
      </c>
      <c r="O278">
        <v>54</v>
      </c>
      <c r="P278">
        <v>3</v>
      </c>
      <c r="Q278">
        <v>1</v>
      </c>
      <c r="R278" t="s">
        <v>60</v>
      </c>
      <c r="S278">
        <v>4</v>
      </c>
      <c r="T278" t="s">
        <v>46</v>
      </c>
      <c r="U278">
        <v>2201</v>
      </c>
      <c r="V278" t="s">
        <v>47</v>
      </c>
      <c r="W278">
        <v>18168</v>
      </c>
      <c r="X278">
        <v>9</v>
      </c>
      <c r="Y278" t="s">
        <v>48</v>
      </c>
      <c r="Z278" t="s">
        <v>49</v>
      </c>
      <c r="AA278">
        <v>16</v>
      </c>
      <c r="AB278">
        <v>1</v>
      </c>
      <c r="AC278">
        <v>4</v>
      </c>
      <c r="AD278">
        <v>80</v>
      </c>
      <c r="AE278">
        <v>0</v>
      </c>
      <c r="AF278">
        <v>6</v>
      </c>
      <c r="AG278">
        <v>4</v>
      </c>
      <c r="AH278">
        <v>3</v>
      </c>
      <c r="AI278">
        <v>1</v>
      </c>
      <c r="AJ278">
        <v>2</v>
      </c>
      <c r="AK278" s="16">
        <v>46299</v>
      </c>
      <c r="AL278" s="7">
        <v>22</v>
      </c>
      <c r="AM278" s="7" t="str">
        <f t="shared" si="8"/>
        <v>2026</v>
      </c>
      <c r="AN278" s="7" t="str">
        <f t="shared" si="9"/>
        <v>October</v>
      </c>
      <c r="AO278" s="7">
        <v>2</v>
      </c>
      <c r="AP278" s="10">
        <v>13116</v>
      </c>
      <c r="AQ278" s="7">
        <v>0</v>
      </c>
      <c r="AR278" s="7">
        <v>0</v>
      </c>
      <c r="AS278" t="s">
        <v>40</v>
      </c>
    </row>
    <row r="279" spans="1:45" x14ac:dyDescent="0.35">
      <c r="A279" t="s">
        <v>345</v>
      </c>
      <c r="B279">
        <v>29</v>
      </c>
      <c r="C279" t="s">
        <v>190</v>
      </c>
      <c r="D279" t="s">
        <v>49</v>
      </c>
      <c r="E279" t="s">
        <v>41</v>
      </c>
      <c r="F279">
        <v>986</v>
      </c>
      <c r="G279" t="s">
        <v>42</v>
      </c>
      <c r="H279">
        <v>3</v>
      </c>
      <c r="I279">
        <v>4</v>
      </c>
      <c r="J279" t="s">
        <v>52</v>
      </c>
      <c r="K279">
        <v>1</v>
      </c>
      <c r="L279">
        <v>564</v>
      </c>
      <c r="M279">
        <v>2</v>
      </c>
      <c r="N279" t="s">
        <v>44</v>
      </c>
      <c r="O279">
        <v>93</v>
      </c>
      <c r="P279">
        <v>2</v>
      </c>
      <c r="Q279">
        <v>3</v>
      </c>
      <c r="R279" t="s">
        <v>252</v>
      </c>
      <c r="S279">
        <v>3</v>
      </c>
      <c r="T279" t="s">
        <v>105</v>
      </c>
      <c r="U279">
        <v>11935</v>
      </c>
      <c r="V279" t="s">
        <v>253</v>
      </c>
      <c r="W279">
        <v>21526</v>
      </c>
      <c r="X279">
        <v>1</v>
      </c>
      <c r="Y279" t="s">
        <v>48</v>
      </c>
      <c r="Z279" t="s">
        <v>49</v>
      </c>
      <c r="AA279">
        <v>18</v>
      </c>
      <c r="AB279">
        <v>1</v>
      </c>
      <c r="AC279">
        <v>3</v>
      </c>
      <c r="AD279">
        <v>80</v>
      </c>
      <c r="AE279">
        <v>0</v>
      </c>
      <c r="AF279">
        <v>10</v>
      </c>
      <c r="AG279">
        <v>2</v>
      </c>
      <c r="AH279">
        <v>3</v>
      </c>
      <c r="AI279">
        <v>0</v>
      </c>
      <c r="AJ279">
        <v>7</v>
      </c>
      <c r="AK279" s="16">
        <v>46300</v>
      </c>
      <c r="AL279" s="7">
        <v>46</v>
      </c>
      <c r="AM279" s="7" t="str">
        <f t="shared" si="8"/>
        <v>2026</v>
      </c>
      <c r="AN279" s="7" t="str">
        <f t="shared" si="9"/>
        <v>October</v>
      </c>
      <c r="AO279" s="7">
        <v>22</v>
      </c>
      <c r="AP279" s="10">
        <v>10767</v>
      </c>
      <c r="AQ279" s="7">
        <v>8</v>
      </c>
      <c r="AR279" s="7">
        <v>1</v>
      </c>
      <c r="AS279" t="s">
        <v>40</v>
      </c>
    </row>
    <row r="280" spans="1:45" x14ac:dyDescent="0.35">
      <c r="A280" t="s">
        <v>346</v>
      </c>
      <c r="B280">
        <v>29</v>
      </c>
      <c r="C280" t="s">
        <v>190</v>
      </c>
      <c r="D280" t="s">
        <v>40</v>
      </c>
      <c r="E280" t="s">
        <v>41</v>
      </c>
      <c r="F280">
        <v>408</v>
      </c>
      <c r="G280" t="s">
        <v>42</v>
      </c>
      <c r="H280">
        <v>25</v>
      </c>
      <c r="I280">
        <v>5</v>
      </c>
      <c r="J280" t="s">
        <v>68</v>
      </c>
      <c r="K280">
        <v>1</v>
      </c>
      <c r="L280">
        <v>565</v>
      </c>
      <c r="M280">
        <v>3</v>
      </c>
      <c r="N280" t="s">
        <v>53</v>
      </c>
      <c r="O280">
        <v>71</v>
      </c>
      <c r="P280">
        <v>2</v>
      </c>
      <c r="Q280">
        <v>1</v>
      </c>
      <c r="R280" t="s">
        <v>60</v>
      </c>
      <c r="S280">
        <v>2</v>
      </c>
      <c r="T280" t="s">
        <v>105</v>
      </c>
      <c r="U280">
        <v>2546</v>
      </c>
      <c r="V280" t="s">
        <v>47</v>
      </c>
      <c r="W280">
        <v>18300</v>
      </c>
      <c r="X280">
        <v>5</v>
      </c>
      <c r="Y280" t="s">
        <v>48</v>
      </c>
      <c r="Z280" t="s">
        <v>49</v>
      </c>
      <c r="AA280">
        <v>16</v>
      </c>
      <c r="AB280">
        <v>1</v>
      </c>
      <c r="AC280">
        <v>2</v>
      </c>
      <c r="AD280">
        <v>80</v>
      </c>
      <c r="AE280">
        <v>0</v>
      </c>
      <c r="AF280">
        <v>6</v>
      </c>
      <c r="AG280">
        <v>2</v>
      </c>
      <c r="AH280">
        <v>4</v>
      </c>
      <c r="AI280">
        <v>1</v>
      </c>
      <c r="AJ280">
        <v>1</v>
      </c>
      <c r="AK280" s="16">
        <v>46301</v>
      </c>
      <c r="AL280" s="7">
        <v>45</v>
      </c>
      <c r="AM280" s="7" t="str">
        <f t="shared" si="8"/>
        <v>2026</v>
      </c>
      <c r="AN280" s="7" t="str">
        <f t="shared" si="9"/>
        <v>October</v>
      </c>
      <c r="AO280" s="7">
        <v>12</v>
      </c>
      <c r="AP280" s="10">
        <v>18020</v>
      </c>
      <c r="AQ280" s="7">
        <v>11</v>
      </c>
      <c r="AR280" s="7">
        <v>1</v>
      </c>
      <c r="AS280" t="s">
        <v>40</v>
      </c>
    </row>
    <row r="281" spans="1:45" x14ac:dyDescent="0.35">
      <c r="A281" t="s">
        <v>347</v>
      </c>
      <c r="B281">
        <v>29</v>
      </c>
      <c r="C281" t="s">
        <v>190</v>
      </c>
      <c r="D281" t="s">
        <v>49</v>
      </c>
      <c r="E281" t="s">
        <v>41</v>
      </c>
      <c r="F281">
        <v>232</v>
      </c>
      <c r="G281" t="s">
        <v>42</v>
      </c>
      <c r="H281">
        <v>19</v>
      </c>
      <c r="I281">
        <v>3</v>
      </c>
      <c r="J281" t="s">
        <v>68</v>
      </c>
      <c r="K281">
        <v>1</v>
      </c>
      <c r="L281">
        <v>611</v>
      </c>
      <c r="M281">
        <v>4</v>
      </c>
      <c r="N281" t="s">
        <v>44</v>
      </c>
      <c r="O281">
        <v>34</v>
      </c>
      <c r="P281">
        <v>3</v>
      </c>
      <c r="Q281">
        <v>2</v>
      </c>
      <c r="R281" t="s">
        <v>112</v>
      </c>
      <c r="S281">
        <v>4</v>
      </c>
      <c r="T281" t="s">
        <v>102</v>
      </c>
      <c r="U281">
        <v>4262</v>
      </c>
      <c r="V281" t="s">
        <v>47</v>
      </c>
      <c r="W281">
        <v>22645</v>
      </c>
      <c r="X281">
        <v>4</v>
      </c>
      <c r="Y281" t="s">
        <v>48</v>
      </c>
      <c r="Z281" t="s">
        <v>49</v>
      </c>
      <c r="AA281">
        <v>12</v>
      </c>
      <c r="AB281">
        <v>1</v>
      </c>
      <c r="AC281">
        <v>2</v>
      </c>
      <c r="AD281">
        <v>80</v>
      </c>
      <c r="AE281">
        <v>2</v>
      </c>
      <c r="AF281">
        <v>8</v>
      </c>
      <c r="AG281">
        <v>2</v>
      </c>
      <c r="AH281">
        <v>4</v>
      </c>
      <c r="AI281">
        <v>1</v>
      </c>
      <c r="AJ281">
        <v>2</v>
      </c>
      <c r="AK281" s="16">
        <v>46302</v>
      </c>
      <c r="AL281" s="7">
        <v>53</v>
      </c>
      <c r="AM281" s="7" t="str">
        <f t="shared" si="8"/>
        <v>2026</v>
      </c>
      <c r="AN281" s="7" t="str">
        <f t="shared" si="9"/>
        <v>October</v>
      </c>
      <c r="AO281" s="7">
        <v>2</v>
      </c>
      <c r="AP281" s="10">
        <v>16764</v>
      </c>
      <c r="AQ281" s="7">
        <v>1</v>
      </c>
      <c r="AR281" s="7">
        <v>0</v>
      </c>
      <c r="AS281" t="s">
        <v>40</v>
      </c>
    </row>
    <row r="282" spans="1:45" x14ac:dyDescent="0.35">
      <c r="A282" t="s">
        <v>348</v>
      </c>
      <c r="B282">
        <v>29</v>
      </c>
      <c r="C282" t="s">
        <v>190</v>
      </c>
      <c r="D282" t="s">
        <v>49</v>
      </c>
      <c r="E282" t="s">
        <v>41</v>
      </c>
      <c r="F282">
        <v>1176</v>
      </c>
      <c r="G282" t="s">
        <v>51</v>
      </c>
      <c r="H282">
        <v>3</v>
      </c>
      <c r="I282">
        <v>2</v>
      </c>
      <c r="J282" t="s">
        <v>52</v>
      </c>
      <c r="K282">
        <v>1</v>
      </c>
      <c r="L282">
        <v>690</v>
      </c>
      <c r="M282">
        <v>2</v>
      </c>
      <c r="N282" t="s">
        <v>53</v>
      </c>
      <c r="O282">
        <v>62</v>
      </c>
      <c r="P282">
        <v>3</v>
      </c>
      <c r="Q282">
        <v>2</v>
      </c>
      <c r="R282" t="s">
        <v>137</v>
      </c>
      <c r="S282">
        <v>3</v>
      </c>
      <c r="T282" t="s">
        <v>105</v>
      </c>
      <c r="U282">
        <v>5561</v>
      </c>
      <c r="V282" t="s">
        <v>163</v>
      </c>
      <c r="W282">
        <v>3487</v>
      </c>
      <c r="X282">
        <v>1</v>
      </c>
      <c r="Y282" t="s">
        <v>48</v>
      </c>
      <c r="Z282" t="s">
        <v>49</v>
      </c>
      <c r="AA282">
        <v>14</v>
      </c>
      <c r="AB282">
        <v>1</v>
      </c>
      <c r="AC282">
        <v>1</v>
      </c>
      <c r="AD282">
        <v>80</v>
      </c>
      <c r="AE282">
        <v>1</v>
      </c>
      <c r="AF282">
        <v>6</v>
      </c>
      <c r="AG282">
        <v>5</v>
      </c>
      <c r="AH282">
        <v>2</v>
      </c>
      <c r="AI282">
        <v>1</v>
      </c>
      <c r="AJ282">
        <v>2</v>
      </c>
      <c r="AK282" s="16">
        <v>46303</v>
      </c>
      <c r="AL282" s="7">
        <v>52</v>
      </c>
      <c r="AM282" s="7" t="str">
        <f t="shared" si="8"/>
        <v>2026</v>
      </c>
      <c r="AN282" s="7" t="str">
        <f t="shared" si="9"/>
        <v>October</v>
      </c>
      <c r="AO282" s="7">
        <v>28</v>
      </c>
      <c r="AP282" s="10">
        <v>4632</v>
      </c>
      <c r="AQ282" s="7">
        <v>0</v>
      </c>
      <c r="AR282" s="7">
        <v>0</v>
      </c>
      <c r="AS282" t="s">
        <v>40</v>
      </c>
    </row>
    <row r="283" spans="1:45" x14ac:dyDescent="0.35">
      <c r="A283" t="s">
        <v>349</v>
      </c>
      <c r="B283">
        <v>29</v>
      </c>
      <c r="C283" t="s">
        <v>190</v>
      </c>
      <c r="D283" t="s">
        <v>49</v>
      </c>
      <c r="E283" t="s">
        <v>56</v>
      </c>
      <c r="F283">
        <v>806</v>
      </c>
      <c r="G283" t="s">
        <v>42</v>
      </c>
      <c r="H283">
        <v>1</v>
      </c>
      <c r="I283">
        <v>4</v>
      </c>
      <c r="J283" t="s">
        <v>43</v>
      </c>
      <c r="K283">
        <v>1</v>
      </c>
      <c r="L283">
        <v>710</v>
      </c>
      <c r="M283">
        <v>2</v>
      </c>
      <c r="N283" t="s">
        <v>44</v>
      </c>
      <c r="O283">
        <v>76</v>
      </c>
      <c r="P283">
        <v>1</v>
      </c>
      <c r="Q283">
        <v>1</v>
      </c>
      <c r="R283" t="s">
        <v>60</v>
      </c>
      <c r="S283">
        <v>4</v>
      </c>
      <c r="T283" t="s">
        <v>102</v>
      </c>
      <c r="U283">
        <v>2720</v>
      </c>
      <c r="V283" t="s">
        <v>47</v>
      </c>
      <c r="W283">
        <v>18959</v>
      </c>
      <c r="X283">
        <v>1</v>
      </c>
      <c r="Y283" t="s">
        <v>48</v>
      </c>
      <c r="Z283" t="s">
        <v>49</v>
      </c>
      <c r="AA283">
        <v>18</v>
      </c>
      <c r="AB283">
        <v>1</v>
      </c>
      <c r="AC283">
        <v>4</v>
      </c>
      <c r="AD283">
        <v>80</v>
      </c>
      <c r="AE283">
        <v>1</v>
      </c>
      <c r="AF283">
        <v>10</v>
      </c>
      <c r="AG283">
        <v>5</v>
      </c>
      <c r="AH283">
        <v>3</v>
      </c>
      <c r="AI283">
        <v>2</v>
      </c>
      <c r="AJ283">
        <v>8</v>
      </c>
      <c r="AK283" s="16">
        <v>46304</v>
      </c>
      <c r="AL283" s="7">
        <v>59</v>
      </c>
      <c r="AM283" s="7" t="str">
        <f t="shared" si="8"/>
        <v>2026</v>
      </c>
      <c r="AN283" s="7" t="str">
        <f t="shared" si="9"/>
        <v>October</v>
      </c>
      <c r="AO283" s="7">
        <v>8</v>
      </c>
      <c r="AP283" s="10">
        <v>7289</v>
      </c>
      <c r="AQ283" s="7">
        <v>0</v>
      </c>
      <c r="AR283" s="7">
        <v>0</v>
      </c>
      <c r="AS283" t="s">
        <v>40</v>
      </c>
    </row>
    <row r="284" spans="1:45" x14ac:dyDescent="0.35">
      <c r="A284" t="s">
        <v>350</v>
      </c>
      <c r="B284">
        <v>29</v>
      </c>
      <c r="C284" t="s">
        <v>190</v>
      </c>
      <c r="D284" t="s">
        <v>49</v>
      </c>
      <c r="E284" t="s">
        <v>41</v>
      </c>
      <c r="F284">
        <v>1396</v>
      </c>
      <c r="G284" t="s">
        <v>51</v>
      </c>
      <c r="H284">
        <v>10</v>
      </c>
      <c r="I284">
        <v>3</v>
      </c>
      <c r="J284" t="s">
        <v>43</v>
      </c>
      <c r="K284">
        <v>1</v>
      </c>
      <c r="L284">
        <v>749</v>
      </c>
      <c r="M284">
        <v>3</v>
      </c>
      <c r="N284" t="s">
        <v>44</v>
      </c>
      <c r="O284">
        <v>99</v>
      </c>
      <c r="P284">
        <v>3</v>
      </c>
      <c r="Q284">
        <v>1</v>
      </c>
      <c r="R284" t="s">
        <v>54</v>
      </c>
      <c r="S284">
        <v>3</v>
      </c>
      <c r="T284" t="s">
        <v>46</v>
      </c>
      <c r="U284">
        <v>2642</v>
      </c>
      <c r="V284" t="s">
        <v>47</v>
      </c>
      <c r="W284">
        <v>2755</v>
      </c>
      <c r="X284">
        <v>1</v>
      </c>
      <c r="Y284" t="s">
        <v>48</v>
      </c>
      <c r="Z284" t="s">
        <v>49</v>
      </c>
      <c r="AA284">
        <v>11</v>
      </c>
      <c r="AB284">
        <v>1</v>
      </c>
      <c r="AC284">
        <v>3</v>
      </c>
      <c r="AD284">
        <v>80</v>
      </c>
      <c r="AE284">
        <v>0</v>
      </c>
      <c r="AF284">
        <v>1</v>
      </c>
      <c r="AG284">
        <v>6</v>
      </c>
      <c r="AH284">
        <v>3</v>
      </c>
      <c r="AI284">
        <v>0</v>
      </c>
      <c r="AJ284">
        <v>0</v>
      </c>
      <c r="AK284" s="16">
        <v>46305</v>
      </c>
      <c r="AL284" s="7">
        <v>25</v>
      </c>
      <c r="AM284" s="7" t="str">
        <f t="shared" si="8"/>
        <v>2026</v>
      </c>
      <c r="AN284" s="7" t="str">
        <f t="shared" si="9"/>
        <v>October</v>
      </c>
      <c r="AO284" s="7">
        <v>2</v>
      </c>
      <c r="AP284" s="10">
        <v>6916</v>
      </c>
      <c r="AQ284" s="7">
        <v>1</v>
      </c>
      <c r="AR284" s="7">
        <v>0</v>
      </c>
      <c r="AS284" t="s">
        <v>40</v>
      </c>
    </row>
    <row r="285" spans="1:45" x14ac:dyDescent="0.35">
      <c r="A285" t="s">
        <v>351</v>
      </c>
      <c r="B285">
        <v>29</v>
      </c>
      <c r="C285" t="s">
        <v>190</v>
      </c>
      <c r="D285" t="s">
        <v>49</v>
      </c>
      <c r="E285" t="s">
        <v>41</v>
      </c>
      <c r="F285">
        <v>1090</v>
      </c>
      <c r="G285" t="s">
        <v>51</v>
      </c>
      <c r="H285">
        <v>10</v>
      </c>
      <c r="I285">
        <v>3</v>
      </c>
      <c r="J285" t="s">
        <v>57</v>
      </c>
      <c r="K285">
        <v>1</v>
      </c>
      <c r="L285">
        <v>766</v>
      </c>
      <c r="M285">
        <v>4</v>
      </c>
      <c r="N285" t="s">
        <v>44</v>
      </c>
      <c r="O285">
        <v>83</v>
      </c>
      <c r="P285">
        <v>3</v>
      </c>
      <c r="Q285">
        <v>1</v>
      </c>
      <c r="R285" t="s">
        <v>54</v>
      </c>
      <c r="S285">
        <v>2</v>
      </c>
      <c r="T285" t="s">
        <v>102</v>
      </c>
      <c r="U285">
        <v>2297</v>
      </c>
      <c r="V285" t="s">
        <v>47</v>
      </c>
      <c r="W285">
        <v>17967</v>
      </c>
      <c r="X285">
        <v>1</v>
      </c>
      <c r="Y285" t="s">
        <v>48</v>
      </c>
      <c r="Z285" t="s">
        <v>49</v>
      </c>
      <c r="AA285">
        <v>14</v>
      </c>
      <c r="AB285">
        <v>1</v>
      </c>
      <c r="AC285">
        <v>4</v>
      </c>
      <c r="AD285">
        <v>80</v>
      </c>
      <c r="AE285">
        <v>2</v>
      </c>
      <c r="AF285">
        <v>2</v>
      </c>
      <c r="AG285">
        <v>2</v>
      </c>
      <c r="AH285">
        <v>3</v>
      </c>
      <c r="AI285">
        <v>2</v>
      </c>
      <c r="AJ285">
        <v>2</v>
      </c>
      <c r="AK285" s="16">
        <v>46306</v>
      </c>
      <c r="AL285" s="7">
        <v>49</v>
      </c>
      <c r="AM285" s="7" t="str">
        <f t="shared" si="8"/>
        <v>2026</v>
      </c>
      <c r="AN285" s="7" t="str">
        <f t="shared" si="9"/>
        <v>October</v>
      </c>
      <c r="AO285" s="7">
        <v>5</v>
      </c>
      <c r="AP285" s="10">
        <v>23025</v>
      </c>
      <c r="AQ285" s="7">
        <v>0</v>
      </c>
      <c r="AR285" s="7">
        <v>0</v>
      </c>
      <c r="AS285" t="s">
        <v>40</v>
      </c>
    </row>
    <row r="286" spans="1:45" x14ac:dyDescent="0.35">
      <c r="A286" t="s">
        <v>352</v>
      </c>
      <c r="B286">
        <v>29</v>
      </c>
      <c r="C286" t="s">
        <v>190</v>
      </c>
      <c r="D286" t="s">
        <v>49</v>
      </c>
      <c r="E286" t="s">
        <v>41</v>
      </c>
      <c r="F286">
        <v>657</v>
      </c>
      <c r="G286" t="s">
        <v>42</v>
      </c>
      <c r="H286">
        <v>27</v>
      </c>
      <c r="I286">
        <v>3</v>
      </c>
      <c r="J286" t="s">
        <v>52</v>
      </c>
      <c r="K286">
        <v>1</v>
      </c>
      <c r="L286">
        <v>793</v>
      </c>
      <c r="M286">
        <v>2</v>
      </c>
      <c r="N286" t="s">
        <v>53</v>
      </c>
      <c r="O286">
        <v>66</v>
      </c>
      <c r="P286">
        <v>3</v>
      </c>
      <c r="Q286">
        <v>2</v>
      </c>
      <c r="R286" t="s">
        <v>161</v>
      </c>
      <c r="S286">
        <v>3</v>
      </c>
      <c r="T286" t="s">
        <v>105</v>
      </c>
      <c r="U286">
        <v>4335</v>
      </c>
      <c r="V286" t="s">
        <v>47</v>
      </c>
      <c r="W286">
        <v>25549</v>
      </c>
      <c r="X286">
        <v>4</v>
      </c>
      <c r="Y286" t="s">
        <v>48</v>
      </c>
      <c r="Z286" t="s">
        <v>49</v>
      </c>
      <c r="AA286">
        <v>12</v>
      </c>
      <c r="AB286">
        <v>1</v>
      </c>
      <c r="AC286">
        <v>1</v>
      </c>
      <c r="AD286">
        <v>80</v>
      </c>
      <c r="AE286">
        <v>1</v>
      </c>
      <c r="AF286">
        <v>11</v>
      </c>
      <c r="AG286">
        <v>3</v>
      </c>
      <c r="AH286">
        <v>2</v>
      </c>
      <c r="AI286">
        <v>1</v>
      </c>
      <c r="AJ286">
        <v>1</v>
      </c>
      <c r="AK286" s="16">
        <v>46307</v>
      </c>
      <c r="AL286" s="7">
        <v>49</v>
      </c>
      <c r="AM286" s="7" t="str">
        <f t="shared" si="8"/>
        <v>2026</v>
      </c>
      <c r="AN286" s="7" t="str">
        <f t="shared" si="9"/>
        <v>October</v>
      </c>
      <c r="AO286" s="7">
        <v>5</v>
      </c>
      <c r="AP286" s="10">
        <v>10017</v>
      </c>
      <c r="AQ286" s="7">
        <v>5</v>
      </c>
      <c r="AR286" s="7">
        <v>2</v>
      </c>
      <c r="AS286" t="s">
        <v>40</v>
      </c>
    </row>
    <row r="287" spans="1:45" x14ac:dyDescent="0.35">
      <c r="A287" t="s">
        <v>353</v>
      </c>
      <c r="B287">
        <v>29</v>
      </c>
      <c r="C287" t="s">
        <v>190</v>
      </c>
      <c r="D287" t="s">
        <v>40</v>
      </c>
      <c r="E287" t="s">
        <v>41</v>
      </c>
      <c r="F287">
        <v>805</v>
      </c>
      <c r="G287" t="s">
        <v>42</v>
      </c>
      <c r="H287">
        <v>1</v>
      </c>
      <c r="I287">
        <v>2</v>
      </c>
      <c r="J287" t="s">
        <v>43</v>
      </c>
      <c r="K287">
        <v>1</v>
      </c>
      <c r="L287">
        <v>816</v>
      </c>
      <c r="M287">
        <v>2</v>
      </c>
      <c r="N287" t="s">
        <v>53</v>
      </c>
      <c r="O287">
        <v>36</v>
      </c>
      <c r="P287">
        <v>2</v>
      </c>
      <c r="Q287">
        <v>1</v>
      </c>
      <c r="R287" t="s">
        <v>45</v>
      </c>
      <c r="S287">
        <v>1</v>
      </c>
      <c r="T287" t="s">
        <v>105</v>
      </c>
      <c r="U287">
        <v>2319</v>
      </c>
      <c r="V287" t="s">
        <v>47</v>
      </c>
      <c r="W287">
        <v>6689</v>
      </c>
      <c r="X287">
        <v>1</v>
      </c>
      <c r="Y287" t="s">
        <v>48</v>
      </c>
      <c r="Z287" t="s">
        <v>40</v>
      </c>
      <c r="AA287">
        <v>11</v>
      </c>
      <c r="AB287">
        <v>1</v>
      </c>
      <c r="AC287">
        <v>4</v>
      </c>
      <c r="AD287">
        <v>80</v>
      </c>
      <c r="AE287">
        <v>1</v>
      </c>
      <c r="AF287">
        <v>1</v>
      </c>
      <c r="AG287">
        <v>1</v>
      </c>
      <c r="AH287">
        <v>3</v>
      </c>
      <c r="AI287">
        <v>0</v>
      </c>
      <c r="AJ287">
        <v>0</v>
      </c>
      <c r="AK287" s="16">
        <v>46308</v>
      </c>
      <c r="AL287" s="7">
        <v>28</v>
      </c>
      <c r="AM287" s="7" t="str">
        <f t="shared" si="8"/>
        <v>2026</v>
      </c>
      <c r="AN287" s="7" t="str">
        <f t="shared" si="9"/>
        <v>October</v>
      </c>
      <c r="AO287" s="7">
        <v>10</v>
      </c>
      <c r="AP287" s="10">
        <v>10679</v>
      </c>
      <c r="AQ287" s="7">
        <v>0</v>
      </c>
      <c r="AR287" s="7">
        <v>0</v>
      </c>
      <c r="AS287" t="s">
        <v>40</v>
      </c>
    </row>
    <row r="288" spans="1:45" x14ac:dyDescent="0.35">
      <c r="A288" t="s">
        <v>354</v>
      </c>
      <c r="B288">
        <v>29</v>
      </c>
      <c r="C288" t="s">
        <v>190</v>
      </c>
      <c r="D288" t="s">
        <v>49</v>
      </c>
      <c r="E288" t="s">
        <v>41</v>
      </c>
      <c r="F288">
        <v>1252</v>
      </c>
      <c r="G288" t="s">
        <v>42</v>
      </c>
      <c r="H288">
        <v>23</v>
      </c>
      <c r="I288">
        <v>2</v>
      </c>
      <c r="J288" t="s">
        <v>43</v>
      </c>
      <c r="K288">
        <v>1</v>
      </c>
      <c r="L288">
        <v>824</v>
      </c>
      <c r="M288">
        <v>3</v>
      </c>
      <c r="N288" t="s">
        <v>44</v>
      </c>
      <c r="O288">
        <v>81</v>
      </c>
      <c r="P288">
        <v>4</v>
      </c>
      <c r="Q288">
        <v>1</v>
      </c>
      <c r="R288" t="s">
        <v>60</v>
      </c>
      <c r="S288">
        <v>3</v>
      </c>
      <c r="T288" t="s">
        <v>105</v>
      </c>
      <c r="U288">
        <v>2700</v>
      </c>
      <c r="V288" t="s">
        <v>47</v>
      </c>
      <c r="W288">
        <v>23779</v>
      </c>
      <c r="X288">
        <v>1</v>
      </c>
      <c r="Y288" t="s">
        <v>48</v>
      </c>
      <c r="Z288" t="s">
        <v>49</v>
      </c>
      <c r="AA288">
        <v>24</v>
      </c>
      <c r="AB288">
        <v>1</v>
      </c>
      <c r="AC288">
        <v>3</v>
      </c>
      <c r="AD288">
        <v>80</v>
      </c>
      <c r="AE288">
        <v>1</v>
      </c>
      <c r="AF288">
        <v>10</v>
      </c>
      <c r="AG288">
        <v>3</v>
      </c>
      <c r="AH288">
        <v>3</v>
      </c>
      <c r="AI288">
        <v>0</v>
      </c>
      <c r="AJ288">
        <v>7</v>
      </c>
      <c r="AK288" s="16">
        <v>46309</v>
      </c>
      <c r="AL288" s="7">
        <v>46</v>
      </c>
      <c r="AM288" s="7" t="str">
        <f t="shared" si="8"/>
        <v>2026</v>
      </c>
      <c r="AN288" s="7" t="str">
        <f t="shared" si="9"/>
        <v>October</v>
      </c>
      <c r="AO288" s="7">
        <v>18</v>
      </c>
      <c r="AP288" s="10">
        <v>14077</v>
      </c>
      <c r="AQ288" s="7">
        <v>18</v>
      </c>
      <c r="AR288" s="7">
        <v>10</v>
      </c>
      <c r="AS288" t="s">
        <v>40</v>
      </c>
    </row>
    <row r="289" spans="1:45" x14ac:dyDescent="0.35">
      <c r="A289" t="s">
        <v>355</v>
      </c>
      <c r="B289">
        <v>29</v>
      </c>
      <c r="C289" t="s">
        <v>190</v>
      </c>
      <c r="D289" t="s">
        <v>40</v>
      </c>
      <c r="E289" t="s">
        <v>41</v>
      </c>
      <c r="F289">
        <v>341</v>
      </c>
      <c r="G289" t="s">
        <v>51</v>
      </c>
      <c r="H289">
        <v>1</v>
      </c>
      <c r="I289">
        <v>3</v>
      </c>
      <c r="J289" t="s">
        <v>52</v>
      </c>
      <c r="K289">
        <v>1</v>
      </c>
      <c r="L289">
        <v>896</v>
      </c>
      <c r="M289">
        <v>2</v>
      </c>
      <c r="N289" t="s">
        <v>53</v>
      </c>
      <c r="O289">
        <v>48</v>
      </c>
      <c r="P289">
        <v>2</v>
      </c>
      <c r="Q289">
        <v>1</v>
      </c>
      <c r="R289" t="s">
        <v>54</v>
      </c>
      <c r="S289">
        <v>3</v>
      </c>
      <c r="T289" t="s">
        <v>102</v>
      </c>
      <c r="U289">
        <v>2800</v>
      </c>
      <c r="V289" t="s">
        <v>47</v>
      </c>
      <c r="W289">
        <v>23522</v>
      </c>
      <c r="X289">
        <v>6</v>
      </c>
      <c r="Y289" t="s">
        <v>48</v>
      </c>
      <c r="Z289" t="s">
        <v>40</v>
      </c>
      <c r="AA289">
        <v>19</v>
      </c>
      <c r="AB289">
        <v>1</v>
      </c>
      <c r="AC289">
        <v>3</v>
      </c>
      <c r="AD289">
        <v>80</v>
      </c>
      <c r="AE289">
        <v>3</v>
      </c>
      <c r="AF289">
        <v>5</v>
      </c>
      <c r="AG289">
        <v>3</v>
      </c>
      <c r="AH289">
        <v>3</v>
      </c>
      <c r="AI289">
        <v>0</v>
      </c>
      <c r="AJ289">
        <v>2</v>
      </c>
      <c r="AK289" s="16">
        <v>46310</v>
      </c>
      <c r="AL289" s="7">
        <v>45</v>
      </c>
      <c r="AM289" s="7" t="str">
        <f t="shared" si="8"/>
        <v>2026</v>
      </c>
      <c r="AN289" s="7" t="str">
        <f t="shared" si="9"/>
        <v>October</v>
      </c>
      <c r="AO289" s="7">
        <v>4</v>
      </c>
      <c r="AP289" s="10">
        <v>17795</v>
      </c>
      <c r="AQ289" s="7">
        <v>1</v>
      </c>
      <c r="AR289" s="7">
        <v>1</v>
      </c>
      <c r="AS289" t="s">
        <v>40</v>
      </c>
    </row>
    <row r="290" spans="1:45" x14ac:dyDescent="0.35">
      <c r="A290" t="s">
        <v>356</v>
      </c>
      <c r="B290">
        <v>29</v>
      </c>
      <c r="C290" t="s">
        <v>190</v>
      </c>
      <c r="D290" t="s">
        <v>49</v>
      </c>
      <c r="E290" t="s">
        <v>41</v>
      </c>
      <c r="F290">
        <v>1086</v>
      </c>
      <c r="G290" t="s">
        <v>42</v>
      </c>
      <c r="H290">
        <v>7</v>
      </c>
      <c r="I290">
        <v>1</v>
      </c>
      <c r="J290" t="s">
        <v>52</v>
      </c>
      <c r="K290">
        <v>1</v>
      </c>
      <c r="L290">
        <v>912</v>
      </c>
      <c r="M290">
        <v>1</v>
      </c>
      <c r="N290" t="s">
        <v>53</v>
      </c>
      <c r="O290">
        <v>62</v>
      </c>
      <c r="P290">
        <v>2</v>
      </c>
      <c r="Q290">
        <v>1</v>
      </c>
      <c r="R290" t="s">
        <v>45</v>
      </c>
      <c r="S290">
        <v>4</v>
      </c>
      <c r="T290" t="s">
        <v>102</v>
      </c>
      <c r="U290">
        <v>2532</v>
      </c>
      <c r="V290" t="s">
        <v>47</v>
      </c>
      <c r="W290">
        <v>6054</v>
      </c>
      <c r="X290">
        <v>6</v>
      </c>
      <c r="Y290" t="s">
        <v>48</v>
      </c>
      <c r="Z290" t="s">
        <v>49</v>
      </c>
      <c r="AA290">
        <v>14</v>
      </c>
      <c r="AB290">
        <v>1</v>
      </c>
      <c r="AC290">
        <v>3</v>
      </c>
      <c r="AD290">
        <v>80</v>
      </c>
      <c r="AE290">
        <v>3</v>
      </c>
      <c r="AF290">
        <v>8</v>
      </c>
      <c r="AG290">
        <v>5</v>
      </c>
      <c r="AH290">
        <v>3</v>
      </c>
      <c r="AI290">
        <v>0</v>
      </c>
      <c r="AJ290">
        <v>3</v>
      </c>
      <c r="AK290" s="16">
        <v>46311</v>
      </c>
      <c r="AL290" s="7">
        <v>39</v>
      </c>
      <c r="AM290" s="7" t="str">
        <f t="shared" si="8"/>
        <v>2026</v>
      </c>
      <c r="AN290" s="7" t="str">
        <f t="shared" si="9"/>
        <v>October</v>
      </c>
      <c r="AO290" s="7">
        <v>7</v>
      </c>
      <c r="AP290" s="10">
        <v>24207</v>
      </c>
      <c r="AQ290" s="7">
        <v>4</v>
      </c>
      <c r="AR290" s="7">
        <v>4</v>
      </c>
      <c r="AS290" t="s">
        <v>40</v>
      </c>
    </row>
    <row r="291" spans="1:45" x14ac:dyDescent="0.35">
      <c r="A291" t="s">
        <v>357</v>
      </c>
      <c r="B291">
        <v>29</v>
      </c>
      <c r="C291" t="s">
        <v>190</v>
      </c>
      <c r="D291" t="s">
        <v>49</v>
      </c>
      <c r="E291" t="s">
        <v>56</v>
      </c>
      <c r="F291">
        <v>1404</v>
      </c>
      <c r="G291" t="s">
        <v>51</v>
      </c>
      <c r="H291">
        <v>20</v>
      </c>
      <c r="I291">
        <v>3</v>
      </c>
      <c r="J291" t="s">
        <v>68</v>
      </c>
      <c r="K291">
        <v>1</v>
      </c>
      <c r="L291">
        <v>974</v>
      </c>
      <c r="M291">
        <v>3</v>
      </c>
      <c r="N291" t="s">
        <v>53</v>
      </c>
      <c r="O291">
        <v>84</v>
      </c>
      <c r="P291">
        <v>3</v>
      </c>
      <c r="Q291">
        <v>1</v>
      </c>
      <c r="R291" t="s">
        <v>54</v>
      </c>
      <c r="S291">
        <v>4</v>
      </c>
      <c r="T291" t="s">
        <v>105</v>
      </c>
      <c r="U291">
        <v>2157</v>
      </c>
      <c r="V291" t="s">
        <v>47</v>
      </c>
      <c r="W291">
        <v>18203</v>
      </c>
      <c r="X291">
        <v>1</v>
      </c>
      <c r="Y291" t="s">
        <v>48</v>
      </c>
      <c r="Z291" t="s">
        <v>49</v>
      </c>
      <c r="AA291">
        <v>15</v>
      </c>
      <c r="AB291">
        <v>1</v>
      </c>
      <c r="AC291">
        <v>2</v>
      </c>
      <c r="AD291">
        <v>80</v>
      </c>
      <c r="AE291">
        <v>1</v>
      </c>
      <c r="AF291">
        <v>3</v>
      </c>
      <c r="AG291">
        <v>5</v>
      </c>
      <c r="AH291">
        <v>3</v>
      </c>
      <c r="AI291">
        <v>0</v>
      </c>
      <c r="AJ291">
        <v>2</v>
      </c>
      <c r="AK291" s="16">
        <v>46312</v>
      </c>
      <c r="AL291" s="7">
        <v>38</v>
      </c>
      <c r="AM291" s="7" t="str">
        <f t="shared" si="8"/>
        <v>2026</v>
      </c>
      <c r="AN291" s="7" t="str">
        <f t="shared" si="9"/>
        <v>October</v>
      </c>
      <c r="AO291" s="7">
        <v>13</v>
      </c>
      <c r="AP291" s="10">
        <v>4874</v>
      </c>
      <c r="AQ291" s="7">
        <v>9</v>
      </c>
      <c r="AR291" s="7">
        <v>3</v>
      </c>
      <c r="AS291" t="s">
        <v>40</v>
      </c>
    </row>
    <row r="292" spans="1:45" x14ac:dyDescent="0.35">
      <c r="A292" t="s">
        <v>358</v>
      </c>
      <c r="B292">
        <v>29</v>
      </c>
      <c r="C292" t="s">
        <v>190</v>
      </c>
      <c r="D292" t="s">
        <v>40</v>
      </c>
      <c r="E292" t="s">
        <v>41</v>
      </c>
      <c r="F292">
        <v>906</v>
      </c>
      <c r="G292" t="s">
        <v>42</v>
      </c>
      <c r="H292">
        <v>10</v>
      </c>
      <c r="I292">
        <v>3</v>
      </c>
      <c r="J292" t="s">
        <v>43</v>
      </c>
      <c r="K292">
        <v>1</v>
      </c>
      <c r="L292">
        <v>994</v>
      </c>
      <c r="M292">
        <v>4</v>
      </c>
      <c r="N292" t="s">
        <v>53</v>
      </c>
      <c r="O292">
        <v>92</v>
      </c>
      <c r="P292">
        <v>2</v>
      </c>
      <c r="Q292">
        <v>1</v>
      </c>
      <c r="R292" t="s">
        <v>60</v>
      </c>
      <c r="S292">
        <v>1</v>
      </c>
      <c r="T292" t="s">
        <v>46</v>
      </c>
      <c r="U292">
        <v>2404</v>
      </c>
      <c r="V292" t="s">
        <v>47</v>
      </c>
      <c r="W292">
        <v>11479</v>
      </c>
      <c r="X292">
        <v>6</v>
      </c>
      <c r="Y292" t="s">
        <v>48</v>
      </c>
      <c r="Z292" t="s">
        <v>40</v>
      </c>
      <c r="AA292">
        <v>20</v>
      </c>
      <c r="AB292">
        <v>1</v>
      </c>
      <c r="AC292">
        <v>3</v>
      </c>
      <c r="AD292">
        <v>80</v>
      </c>
      <c r="AE292">
        <v>0</v>
      </c>
      <c r="AF292">
        <v>3</v>
      </c>
      <c r="AG292">
        <v>5</v>
      </c>
      <c r="AH292">
        <v>3</v>
      </c>
      <c r="AI292">
        <v>0</v>
      </c>
      <c r="AJ292">
        <v>0</v>
      </c>
      <c r="AK292" s="16">
        <v>46313</v>
      </c>
      <c r="AL292" s="7">
        <v>18</v>
      </c>
      <c r="AM292" s="7" t="str">
        <f t="shared" si="8"/>
        <v>2026</v>
      </c>
      <c r="AN292" s="7" t="str">
        <f t="shared" si="9"/>
        <v>October</v>
      </c>
      <c r="AO292" s="7">
        <v>1</v>
      </c>
      <c r="AP292" s="10">
        <v>5089</v>
      </c>
      <c r="AQ292" s="7">
        <v>0</v>
      </c>
      <c r="AR292" s="7">
        <v>0</v>
      </c>
      <c r="AS292" t="s">
        <v>40</v>
      </c>
    </row>
    <row r="293" spans="1:45" x14ac:dyDescent="0.35">
      <c r="A293" t="s">
        <v>359</v>
      </c>
      <c r="B293">
        <v>29</v>
      </c>
      <c r="C293" t="s">
        <v>190</v>
      </c>
      <c r="D293" t="s">
        <v>49</v>
      </c>
      <c r="E293" t="s">
        <v>41</v>
      </c>
      <c r="F293">
        <v>1107</v>
      </c>
      <c r="G293" t="s">
        <v>42</v>
      </c>
      <c r="H293">
        <v>28</v>
      </c>
      <c r="I293">
        <v>4</v>
      </c>
      <c r="J293" t="s">
        <v>43</v>
      </c>
      <c r="K293">
        <v>1</v>
      </c>
      <c r="L293">
        <v>1120</v>
      </c>
      <c r="M293">
        <v>3</v>
      </c>
      <c r="N293" t="s">
        <v>53</v>
      </c>
      <c r="O293">
        <v>93</v>
      </c>
      <c r="P293">
        <v>3</v>
      </c>
      <c r="Q293">
        <v>1</v>
      </c>
      <c r="R293" t="s">
        <v>60</v>
      </c>
      <c r="S293">
        <v>4</v>
      </c>
      <c r="T293" t="s">
        <v>102</v>
      </c>
      <c r="U293">
        <v>2514</v>
      </c>
      <c r="V293" t="s">
        <v>47</v>
      </c>
      <c r="W293">
        <v>26968</v>
      </c>
      <c r="X293">
        <v>4</v>
      </c>
      <c r="Y293" t="s">
        <v>48</v>
      </c>
      <c r="Z293" t="s">
        <v>49</v>
      </c>
      <c r="AA293">
        <v>22</v>
      </c>
      <c r="AB293">
        <v>1</v>
      </c>
      <c r="AC293">
        <v>1</v>
      </c>
      <c r="AD293">
        <v>80</v>
      </c>
      <c r="AE293">
        <v>1</v>
      </c>
      <c r="AF293">
        <v>11</v>
      </c>
      <c r="AG293">
        <v>1</v>
      </c>
      <c r="AH293">
        <v>3</v>
      </c>
      <c r="AI293">
        <v>1</v>
      </c>
      <c r="AJ293">
        <v>7</v>
      </c>
      <c r="AK293" s="16">
        <v>46314</v>
      </c>
      <c r="AL293" s="7">
        <v>47</v>
      </c>
      <c r="AM293" s="7" t="str">
        <f t="shared" si="8"/>
        <v>2026</v>
      </c>
      <c r="AN293" s="7" t="str">
        <f t="shared" si="9"/>
        <v>October</v>
      </c>
      <c r="AO293" s="7">
        <v>22</v>
      </c>
      <c r="AP293" s="10">
        <v>14394</v>
      </c>
      <c r="AQ293" s="7">
        <v>20</v>
      </c>
      <c r="AR293" s="7">
        <v>0</v>
      </c>
      <c r="AS293" t="s">
        <v>40</v>
      </c>
    </row>
    <row r="294" spans="1:45" x14ac:dyDescent="0.35">
      <c r="A294" t="s">
        <v>360</v>
      </c>
      <c r="B294">
        <v>29</v>
      </c>
      <c r="C294" t="s">
        <v>190</v>
      </c>
      <c r="D294" t="s">
        <v>49</v>
      </c>
      <c r="E294" t="s">
        <v>56</v>
      </c>
      <c r="F294">
        <v>490</v>
      </c>
      <c r="G294" t="s">
        <v>42</v>
      </c>
      <c r="H294">
        <v>10</v>
      </c>
      <c r="I294">
        <v>3</v>
      </c>
      <c r="J294" t="s">
        <v>43</v>
      </c>
      <c r="K294">
        <v>1</v>
      </c>
      <c r="L294">
        <v>1143</v>
      </c>
      <c r="M294">
        <v>4</v>
      </c>
      <c r="N294" t="s">
        <v>53</v>
      </c>
      <c r="O294">
        <v>61</v>
      </c>
      <c r="P294">
        <v>3</v>
      </c>
      <c r="Q294">
        <v>1</v>
      </c>
      <c r="R294" t="s">
        <v>60</v>
      </c>
      <c r="S294">
        <v>2</v>
      </c>
      <c r="T294" t="s">
        <v>102</v>
      </c>
      <c r="U294">
        <v>3291</v>
      </c>
      <c r="V294" t="s">
        <v>47</v>
      </c>
      <c r="W294">
        <v>17940</v>
      </c>
      <c r="X294">
        <v>0</v>
      </c>
      <c r="Y294" t="s">
        <v>48</v>
      </c>
      <c r="Z294" t="s">
        <v>49</v>
      </c>
      <c r="AA294">
        <v>14</v>
      </c>
      <c r="AB294">
        <v>1</v>
      </c>
      <c r="AC294">
        <v>4</v>
      </c>
      <c r="AD294">
        <v>80</v>
      </c>
      <c r="AE294">
        <v>2</v>
      </c>
      <c r="AF294">
        <v>8</v>
      </c>
      <c r="AG294">
        <v>2</v>
      </c>
      <c r="AH294">
        <v>2</v>
      </c>
      <c r="AI294">
        <v>1</v>
      </c>
      <c r="AJ294">
        <v>1</v>
      </c>
      <c r="AK294" s="16">
        <v>46315</v>
      </c>
      <c r="AL294" s="7">
        <v>41</v>
      </c>
      <c r="AM294" s="7" t="str">
        <f t="shared" si="8"/>
        <v>2026</v>
      </c>
      <c r="AN294" s="7" t="str">
        <f t="shared" si="9"/>
        <v>October</v>
      </c>
      <c r="AO294" s="7">
        <v>14</v>
      </c>
      <c r="AP294" s="10">
        <v>20478</v>
      </c>
      <c r="AQ294" s="7">
        <v>9</v>
      </c>
      <c r="AR294" s="7">
        <v>0</v>
      </c>
      <c r="AS294" t="s">
        <v>40</v>
      </c>
    </row>
    <row r="295" spans="1:45" x14ac:dyDescent="0.35">
      <c r="A295" t="s">
        <v>361</v>
      </c>
      <c r="B295">
        <v>29</v>
      </c>
      <c r="C295" t="s">
        <v>190</v>
      </c>
      <c r="D295" t="s">
        <v>40</v>
      </c>
      <c r="E295" t="s">
        <v>41</v>
      </c>
      <c r="F295">
        <v>718</v>
      </c>
      <c r="G295" t="s">
        <v>42</v>
      </c>
      <c r="H295">
        <v>8</v>
      </c>
      <c r="I295">
        <v>1</v>
      </c>
      <c r="J295" t="s">
        <v>52</v>
      </c>
      <c r="K295">
        <v>1</v>
      </c>
      <c r="L295">
        <v>1150</v>
      </c>
      <c r="M295">
        <v>2</v>
      </c>
      <c r="N295" t="s">
        <v>44</v>
      </c>
      <c r="O295">
        <v>79</v>
      </c>
      <c r="P295">
        <v>2</v>
      </c>
      <c r="Q295">
        <v>2</v>
      </c>
      <c r="R295" t="s">
        <v>112</v>
      </c>
      <c r="S295">
        <v>4</v>
      </c>
      <c r="T295" t="s">
        <v>105</v>
      </c>
      <c r="U295">
        <v>5056</v>
      </c>
      <c r="V295" t="s">
        <v>163</v>
      </c>
      <c r="W295">
        <v>17689</v>
      </c>
      <c r="X295">
        <v>1</v>
      </c>
      <c r="Y295" t="s">
        <v>48</v>
      </c>
      <c r="Z295" t="s">
        <v>40</v>
      </c>
      <c r="AA295">
        <v>15</v>
      </c>
      <c r="AB295">
        <v>1</v>
      </c>
      <c r="AC295">
        <v>3</v>
      </c>
      <c r="AD295">
        <v>80</v>
      </c>
      <c r="AE295">
        <v>1</v>
      </c>
      <c r="AF295">
        <v>10</v>
      </c>
      <c r="AG295">
        <v>2</v>
      </c>
      <c r="AH295">
        <v>2</v>
      </c>
      <c r="AI295">
        <v>1</v>
      </c>
      <c r="AJ295">
        <v>2</v>
      </c>
      <c r="AK295" s="16">
        <v>46316</v>
      </c>
      <c r="AL295" s="7">
        <v>35</v>
      </c>
      <c r="AM295" s="7" t="str">
        <f t="shared" si="8"/>
        <v>2026</v>
      </c>
      <c r="AN295" s="7" t="str">
        <f t="shared" si="9"/>
        <v>October</v>
      </c>
      <c r="AO295" s="7">
        <v>16</v>
      </c>
      <c r="AP295" s="10">
        <v>18218</v>
      </c>
      <c r="AQ295" s="7">
        <v>13</v>
      </c>
      <c r="AR295" s="7">
        <v>4</v>
      </c>
      <c r="AS295" t="s">
        <v>40</v>
      </c>
    </row>
    <row r="296" spans="1:45" x14ac:dyDescent="0.35">
      <c r="A296" t="s">
        <v>362</v>
      </c>
      <c r="B296">
        <v>29</v>
      </c>
      <c r="C296" t="s">
        <v>190</v>
      </c>
      <c r="D296" t="s">
        <v>40</v>
      </c>
      <c r="E296" t="s">
        <v>41</v>
      </c>
      <c r="F296">
        <v>408</v>
      </c>
      <c r="G296" t="s">
        <v>51</v>
      </c>
      <c r="H296">
        <v>23</v>
      </c>
      <c r="I296">
        <v>1</v>
      </c>
      <c r="J296" t="s">
        <v>43</v>
      </c>
      <c r="K296">
        <v>1</v>
      </c>
      <c r="L296">
        <v>1165</v>
      </c>
      <c r="M296">
        <v>4</v>
      </c>
      <c r="N296" t="s">
        <v>53</v>
      </c>
      <c r="O296">
        <v>45</v>
      </c>
      <c r="P296">
        <v>2</v>
      </c>
      <c r="Q296">
        <v>3</v>
      </c>
      <c r="R296" t="s">
        <v>137</v>
      </c>
      <c r="S296">
        <v>1</v>
      </c>
      <c r="T296" t="s">
        <v>105</v>
      </c>
      <c r="U296">
        <v>7336</v>
      </c>
      <c r="V296" t="s">
        <v>163</v>
      </c>
      <c r="W296">
        <v>11162</v>
      </c>
      <c r="X296">
        <v>1</v>
      </c>
      <c r="Y296" t="s">
        <v>48</v>
      </c>
      <c r="Z296" t="s">
        <v>49</v>
      </c>
      <c r="AA296">
        <v>13</v>
      </c>
      <c r="AB296">
        <v>1</v>
      </c>
      <c r="AC296">
        <v>1</v>
      </c>
      <c r="AD296">
        <v>80</v>
      </c>
      <c r="AE296">
        <v>1</v>
      </c>
      <c r="AF296">
        <v>11</v>
      </c>
      <c r="AG296">
        <v>3</v>
      </c>
      <c r="AH296">
        <v>1</v>
      </c>
      <c r="AI296">
        <v>3</v>
      </c>
      <c r="AJ296">
        <v>10</v>
      </c>
      <c r="AK296" s="16">
        <v>46317</v>
      </c>
      <c r="AL296" s="7">
        <v>29</v>
      </c>
      <c r="AM296" s="7" t="str">
        <f t="shared" si="8"/>
        <v>2026</v>
      </c>
      <c r="AN296" s="7" t="str">
        <f t="shared" si="9"/>
        <v>October</v>
      </c>
      <c r="AO296" s="7">
        <v>4</v>
      </c>
      <c r="AP296" s="10">
        <v>7456</v>
      </c>
      <c r="AQ296" s="7">
        <v>0</v>
      </c>
      <c r="AR296" s="7">
        <v>0</v>
      </c>
      <c r="AS296" t="s">
        <v>40</v>
      </c>
    </row>
    <row r="297" spans="1:45" x14ac:dyDescent="0.35">
      <c r="A297" t="s">
        <v>363</v>
      </c>
      <c r="B297">
        <v>29</v>
      </c>
      <c r="C297" t="s">
        <v>190</v>
      </c>
      <c r="D297" t="s">
        <v>49</v>
      </c>
      <c r="E297" t="s">
        <v>41</v>
      </c>
      <c r="F297">
        <v>1401</v>
      </c>
      <c r="G297" t="s">
        <v>42</v>
      </c>
      <c r="H297">
        <v>6</v>
      </c>
      <c r="I297">
        <v>1</v>
      </c>
      <c r="J297" t="s">
        <v>52</v>
      </c>
      <c r="K297">
        <v>1</v>
      </c>
      <c r="L297">
        <v>1192</v>
      </c>
      <c r="M297">
        <v>2</v>
      </c>
      <c r="N297" t="s">
        <v>53</v>
      </c>
      <c r="O297">
        <v>54</v>
      </c>
      <c r="P297">
        <v>3</v>
      </c>
      <c r="Q297">
        <v>1</v>
      </c>
      <c r="R297" t="s">
        <v>45</v>
      </c>
      <c r="S297">
        <v>4</v>
      </c>
      <c r="T297" t="s">
        <v>105</v>
      </c>
      <c r="U297">
        <v>3131</v>
      </c>
      <c r="V297" t="s">
        <v>47</v>
      </c>
      <c r="W297">
        <v>26342</v>
      </c>
      <c r="X297">
        <v>1</v>
      </c>
      <c r="Y297" t="s">
        <v>48</v>
      </c>
      <c r="Z297" t="s">
        <v>49</v>
      </c>
      <c r="AA297">
        <v>13</v>
      </c>
      <c r="AB297">
        <v>1</v>
      </c>
      <c r="AC297">
        <v>1</v>
      </c>
      <c r="AD297">
        <v>80</v>
      </c>
      <c r="AE297">
        <v>1</v>
      </c>
      <c r="AF297">
        <v>10</v>
      </c>
      <c r="AG297">
        <v>5</v>
      </c>
      <c r="AH297">
        <v>3</v>
      </c>
      <c r="AI297">
        <v>0</v>
      </c>
      <c r="AJ297">
        <v>8</v>
      </c>
      <c r="AK297" s="16">
        <v>46318</v>
      </c>
      <c r="AL297" s="7">
        <v>22</v>
      </c>
      <c r="AM297" s="7" t="str">
        <f t="shared" si="8"/>
        <v>2026</v>
      </c>
      <c r="AN297" s="7" t="str">
        <f t="shared" si="9"/>
        <v>October</v>
      </c>
      <c r="AO297" s="7">
        <v>0</v>
      </c>
      <c r="AP297" s="10">
        <v>14883</v>
      </c>
      <c r="AQ297" s="7">
        <v>0</v>
      </c>
      <c r="AR297" s="7">
        <v>0</v>
      </c>
      <c r="AS297" t="s">
        <v>40</v>
      </c>
    </row>
    <row r="298" spans="1:45" x14ac:dyDescent="0.35">
      <c r="A298" t="s">
        <v>364</v>
      </c>
      <c r="B298">
        <v>29</v>
      </c>
      <c r="C298" t="s">
        <v>190</v>
      </c>
      <c r="D298" t="s">
        <v>40</v>
      </c>
      <c r="E298" t="s">
        <v>41</v>
      </c>
      <c r="F298">
        <v>942</v>
      </c>
      <c r="G298" t="s">
        <v>42</v>
      </c>
      <c r="H298">
        <v>15</v>
      </c>
      <c r="I298">
        <v>1</v>
      </c>
      <c r="J298" t="s">
        <v>43</v>
      </c>
      <c r="K298">
        <v>1</v>
      </c>
      <c r="L298">
        <v>1202</v>
      </c>
      <c r="M298">
        <v>2</v>
      </c>
      <c r="N298" t="s">
        <v>53</v>
      </c>
      <c r="O298">
        <v>69</v>
      </c>
      <c r="P298">
        <v>1</v>
      </c>
      <c r="Q298">
        <v>1</v>
      </c>
      <c r="R298" t="s">
        <v>60</v>
      </c>
      <c r="S298">
        <v>4</v>
      </c>
      <c r="T298" t="s">
        <v>105</v>
      </c>
      <c r="U298">
        <v>2168</v>
      </c>
      <c r="V298" t="s">
        <v>47</v>
      </c>
      <c r="W298">
        <v>26933</v>
      </c>
      <c r="X298">
        <v>0</v>
      </c>
      <c r="Y298" t="s">
        <v>48</v>
      </c>
      <c r="Z298" t="s">
        <v>40</v>
      </c>
      <c r="AA298">
        <v>18</v>
      </c>
      <c r="AB298">
        <v>1</v>
      </c>
      <c r="AC298">
        <v>1</v>
      </c>
      <c r="AD298">
        <v>80</v>
      </c>
      <c r="AE298">
        <v>1</v>
      </c>
      <c r="AF298">
        <v>6</v>
      </c>
      <c r="AG298">
        <v>2</v>
      </c>
      <c r="AH298">
        <v>2</v>
      </c>
      <c r="AI298">
        <v>1</v>
      </c>
      <c r="AJ298">
        <v>3</v>
      </c>
      <c r="AK298" s="16">
        <v>46319</v>
      </c>
      <c r="AL298" s="7">
        <v>21</v>
      </c>
      <c r="AM298" s="7" t="str">
        <f t="shared" si="8"/>
        <v>2026</v>
      </c>
      <c r="AN298" s="7" t="str">
        <f t="shared" si="9"/>
        <v>October</v>
      </c>
      <c r="AO298" s="7">
        <v>1</v>
      </c>
      <c r="AP298" s="10">
        <v>8764</v>
      </c>
      <c r="AQ298" s="7">
        <v>1</v>
      </c>
      <c r="AR298" s="7">
        <v>1</v>
      </c>
      <c r="AS298" t="s">
        <v>40</v>
      </c>
    </row>
    <row r="299" spans="1:45" x14ac:dyDescent="0.35">
      <c r="A299" t="s">
        <v>365</v>
      </c>
      <c r="B299">
        <v>29</v>
      </c>
      <c r="C299" t="s">
        <v>190</v>
      </c>
      <c r="D299" t="s">
        <v>49</v>
      </c>
      <c r="E299" t="s">
        <v>41</v>
      </c>
      <c r="F299">
        <v>1010</v>
      </c>
      <c r="G299" t="s">
        <v>42</v>
      </c>
      <c r="H299">
        <v>1</v>
      </c>
      <c r="I299">
        <v>3</v>
      </c>
      <c r="J299" t="s">
        <v>43</v>
      </c>
      <c r="K299">
        <v>1</v>
      </c>
      <c r="L299">
        <v>1249</v>
      </c>
      <c r="M299">
        <v>1</v>
      </c>
      <c r="N299" t="s">
        <v>53</v>
      </c>
      <c r="O299">
        <v>97</v>
      </c>
      <c r="P299">
        <v>3</v>
      </c>
      <c r="Q299">
        <v>1</v>
      </c>
      <c r="R299" t="s">
        <v>60</v>
      </c>
      <c r="S299">
        <v>4</v>
      </c>
      <c r="T299" t="s">
        <v>102</v>
      </c>
      <c r="U299">
        <v>3760</v>
      </c>
      <c r="V299" t="s">
        <v>47</v>
      </c>
      <c r="W299">
        <v>5598</v>
      </c>
      <c r="X299">
        <v>1</v>
      </c>
      <c r="Y299" t="s">
        <v>48</v>
      </c>
      <c r="Z299" t="s">
        <v>49</v>
      </c>
      <c r="AA299">
        <v>15</v>
      </c>
      <c r="AB299">
        <v>1</v>
      </c>
      <c r="AC299">
        <v>1</v>
      </c>
      <c r="AD299">
        <v>80</v>
      </c>
      <c r="AE299">
        <v>3</v>
      </c>
      <c r="AF299">
        <v>3</v>
      </c>
      <c r="AG299">
        <v>5</v>
      </c>
      <c r="AH299">
        <v>3</v>
      </c>
      <c r="AI299">
        <v>1</v>
      </c>
      <c r="AJ299">
        <v>2</v>
      </c>
      <c r="AK299" s="16">
        <v>46320</v>
      </c>
      <c r="AL299" s="7">
        <v>53</v>
      </c>
      <c r="AM299" s="7" t="str">
        <f t="shared" si="8"/>
        <v>2026</v>
      </c>
      <c r="AN299" s="7" t="str">
        <f t="shared" si="9"/>
        <v>October</v>
      </c>
      <c r="AO299" s="7">
        <v>2</v>
      </c>
      <c r="AP299" s="10">
        <v>20422</v>
      </c>
      <c r="AQ299" s="7">
        <v>2</v>
      </c>
      <c r="AR299" s="7">
        <v>1</v>
      </c>
      <c r="AS299" t="s">
        <v>40</v>
      </c>
    </row>
    <row r="300" spans="1:45" x14ac:dyDescent="0.35">
      <c r="A300" t="s">
        <v>366</v>
      </c>
      <c r="B300">
        <v>29</v>
      </c>
      <c r="C300" t="s">
        <v>190</v>
      </c>
      <c r="D300" t="s">
        <v>40</v>
      </c>
      <c r="E300" t="s">
        <v>41</v>
      </c>
      <c r="F300">
        <v>1329</v>
      </c>
      <c r="G300" t="s">
        <v>42</v>
      </c>
      <c r="H300">
        <v>7</v>
      </c>
      <c r="I300">
        <v>3</v>
      </c>
      <c r="J300" t="s">
        <v>43</v>
      </c>
      <c r="K300">
        <v>1</v>
      </c>
      <c r="L300">
        <v>1260</v>
      </c>
      <c r="M300">
        <v>3</v>
      </c>
      <c r="N300" t="s">
        <v>44</v>
      </c>
      <c r="O300">
        <v>82</v>
      </c>
      <c r="P300">
        <v>3</v>
      </c>
      <c r="Q300">
        <v>2</v>
      </c>
      <c r="R300" t="s">
        <v>161</v>
      </c>
      <c r="S300">
        <v>4</v>
      </c>
      <c r="T300" t="s">
        <v>102</v>
      </c>
      <c r="U300">
        <v>6623</v>
      </c>
      <c r="V300" t="s">
        <v>163</v>
      </c>
      <c r="W300">
        <v>4204</v>
      </c>
      <c r="X300">
        <v>1</v>
      </c>
      <c r="Y300" t="s">
        <v>48</v>
      </c>
      <c r="Z300" t="s">
        <v>40</v>
      </c>
      <c r="AA300">
        <v>11</v>
      </c>
      <c r="AB300">
        <v>1</v>
      </c>
      <c r="AC300">
        <v>2</v>
      </c>
      <c r="AD300">
        <v>80</v>
      </c>
      <c r="AE300">
        <v>2</v>
      </c>
      <c r="AF300">
        <v>6</v>
      </c>
      <c r="AG300">
        <v>2</v>
      </c>
      <c r="AH300">
        <v>3</v>
      </c>
      <c r="AI300">
        <v>1</v>
      </c>
      <c r="AJ300">
        <v>0</v>
      </c>
      <c r="AK300" s="16">
        <v>46321</v>
      </c>
      <c r="AL300" s="7">
        <v>36</v>
      </c>
      <c r="AM300" s="7" t="str">
        <f t="shared" si="8"/>
        <v>2026</v>
      </c>
      <c r="AN300" s="7" t="str">
        <f t="shared" si="9"/>
        <v>October</v>
      </c>
      <c r="AO300" s="7">
        <v>18</v>
      </c>
      <c r="AP300" s="10">
        <v>18518</v>
      </c>
      <c r="AQ300" s="7">
        <v>4</v>
      </c>
      <c r="AR300" s="7">
        <v>4</v>
      </c>
      <c r="AS300" t="s">
        <v>40</v>
      </c>
    </row>
    <row r="301" spans="1:45" x14ac:dyDescent="0.35">
      <c r="A301" t="s">
        <v>367</v>
      </c>
      <c r="B301">
        <v>29</v>
      </c>
      <c r="C301" t="s">
        <v>190</v>
      </c>
      <c r="D301" t="s">
        <v>49</v>
      </c>
      <c r="E301" t="s">
        <v>41</v>
      </c>
      <c r="F301">
        <v>694</v>
      </c>
      <c r="G301" t="s">
        <v>42</v>
      </c>
      <c r="H301">
        <v>1</v>
      </c>
      <c r="I301">
        <v>3</v>
      </c>
      <c r="J301" t="s">
        <v>43</v>
      </c>
      <c r="K301">
        <v>1</v>
      </c>
      <c r="L301">
        <v>1264</v>
      </c>
      <c r="M301">
        <v>4</v>
      </c>
      <c r="N301" t="s">
        <v>53</v>
      </c>
      <c r="O301">
        <v>87</v>
      </c>
      <c r="P301">
        <v>2</v>
      </c>
      <c r="Q301">
        <v>4</v>
      </c>
      <c r="R301" t="s">
        <v>252</v>
      </c>
      <c r="S301">
        <v>4</v>
      </c>
      <c r="T301" t="s">
        <v>102</v>
      </c>
      <c r="U301">
        <v>16124</v>
      </c>
      <c r="V301" t="s">
        <v>368</v>
      </c>
      <c r="W301">
        <v>3423</v>
      </c>
      <c r="X301">
        <v>3</v>
      </c>
      <c r="Y301" t="s">
        <v>48</v>
      </c>
      <c r="Z301" t="s">
        <v>49</v>
      </c>
      <c r="AA301">
        <v>14</v>
      </c>
      <c r="AB301">
        <v>1</v>
      </c>
      <c r="AC301">
        <v>2</v>
      </c>
      <c r="AD301">
        <v>80</v>
      </c>
      <c r="AE301">
        <v>2</v>
      </c>
      <c r="AF301">
        <v>9</v>
      </c>
      <c r="AG301">
        <v>2</v>
      </c>
      <c r="AH301">
        <v>2</v>
      </c>
      <c r="AI301">
        <v>1</v>
      </c>
      <c r="AJ301">
        <v>7</v>
      </c>
      <c r="AK301" s="16">
        <v>46322</v>
      </c>
      <c r="AL301" s="7">
        <v>35</v>
      </c>
      <c r="AM301" s="7" t="str">
        <f t="shared" si="8"/>
        <v>2026</v>
      </c>
      <c r="AN301" s="7" t="str">
        <f t="shared" si="9"/>
        <v>October</v>
      </c>
      <c r="AO301" s="7">
        <v>6</v>
      </c>
      <c r="AP301" s="10">
        <v>17219</v>
      </c>
      <c r="AQ301" s="7">
        <v>0</v>
      </c>
      <c r="AR301" s="7">
        <v>0</v>
      </c>
      <c r="AS301" t="s">
        <v>40</v>
      </c>
    </row>
    <row r="302" spans="1:45" x14ac:dyDescent="0.35">
      <c r="A302" t="s">
        <v>369</v>
      </c>
      <c r="B302">
        <v>29</v>
      </c>
      <c r="C302" t="s">
        <v>190</v>
      </c>
      <c r="D302" t="s">
        <v>40</v>
      </c>
      <c r="E302" t="s">
        <v>41</v>
      </c>
      <c r="F302">
        <v>806</v>
      </c>
      <c r="G302" t="s">
        <v>42</v>
      </c>
      <c r="H302">
        <v>7</v>
      </c>
      <c r="I302">
        <v>3</v>
      </c>
      <c r="J302" t="s">
        <v>68</v>
      </c>
      <c r="K302">
        <v>1</v>
      </c>
      <c r="L302">
        <v>1299</v>
      </c>
      <c r="M302">
        <v>2</v>
      </c>
      <c r="N302" t="s">
        <v>53</v>
      </c>
      <c r="O302">
        <v>39</v>
      </c>
      <c r="P302">
        <v>3</v>
      </c>
      <c r="Q302">
        <v>1</v>
      </c>
      <c r="R302" t="s">
        <v>45</v>
      </c>
      <c r="S302">
        <v>3</v>
      </c>
      <c r="T302" t="s">
        <v>102</v>
      </c>
      <c r="U302">
        <v>3339</v>
      </c>
      <c r="V302" t="s">
        <v>47</v>
      </c>
      <c r="W302">
        <v>17285</v>
      </c>
      <c r="X302">
        <v>3</v>
      </c>
      <c r="Y302" t="s">
        <v>48</v>
      </c>
      <c r="Z302" t="s">
        <v>40</v>
      </c>
      <c r="AA302">
        <v>13</v>
      </c>
      <c r="AB302">
        <v>1</v>
      </c>
      <c r="AC302">
        <v>1</v>
      </c>
      <c r="AD302">
        <v>80</v>
      </c>
      <c r="AE302">
        <v>2</v>
      </c>
      <c r="AF302">
        <v>10</v>
      </c>
      <c r="AG302">
        <v>2</v>
      </c>
      <c r="AH302">
        <v>3</v>
      </c>
      <c r="AI302">
        <v>7</v>
      </c>
      <c r="AJ302">
        <v>7</v>
      </c>
      <c r="AK302" s="16">
        <v>46323</v>
      </c>
      <c r="AL302" s="7">
        <v>46</v>
      </c>
      <c r="AM302" s="7" t="str">
        <f t="shared" si="8"/>
        <v>2026</v>
      </c>
      <c r="AN302" s="7" t="str">
        <f t="shared" si="9"/>
        <v>October</v>
      </c>
      <c r="AO302" s="7">
        <v>27</v>
      </c>
      <c r="AP302" s="10">
        <v>17677</v>
      </c>
      <c r="AQ302" s="7">
        <v>17</v>
      </c>
      <c r="AR302" s="7">
        <v>2</v>
      </c>
      <c r="AS302" t="s">
        <v>40</v>
      </c>
    </row>
    <row r="303" spans="1:45" x14ac:dyDescent="0.35">
      <c r="A303" t="s">
        <v>370</v>
      </c>
      <c r="B303">
        <v>29</v>
      </c>
      <c r="C303" t="s">
        <v>190</v>
      </c>
      <c r="D303" t="s">
        <v>49</v>
      </c>
      <c r="E303" t="s">
        <v>41</v>
      </c>
      <c r="F303">
        <v>332</v>
      </c>
      <c r="G303" t="s">
        <v>71</v>
      </c>
      <c r="H303">
        <v>17</v>
      </c>
      <c r="I303">
        <v>3</v>
      </c>
      <c r="J303" t="s">
        <v>73</v>
      </c>
      <c r="K303">
        <v>1</v>
      </c>
      <c r="L303">
        <v>1419</v>
      </c>
      <c r="M303">
        <v>2</v>
      </c>
      <c r="N303" t="s">
        <v>44</v>
      </c>
      <c r="O303">
        <v>51</v>
      </c>
      <c r="P303">
        <v>2</v>
      </c>
      <c r="Q303">
        <v>3</v>
      </c>
      <c r="R303" t="s">
        <v>71</v>
      </c>
      <c r="S303">
        <v>1</v>
      </c>
      <c r="T303" t="s">
        <v>46</v>
      </c>
      <c r="U303">
        <v>7988</v>
      </c>
      <c r="V303" t="s">
        <v>163</v>
      </c>
      <c r="W303">
        <v>9769</v>
      </c>
      <c r="X303">
        <v>1</v>
      </c>
      <c r="Y303" t="s">
        <v>48</v>
      </c>
      <c r="Z303" t="s">
        <v>49</v>
      </c>
      <c r="AA303">
        <v>13</v>
      </c>
      <c r="AB303">
        <v>1</v>
      </c>
      <c r="AC303">
        <v>1</v>
      </c>
      <c r="AD303">
        <v>80</v>
      </c>
      <c r="AE303">
        <v>0</v>
      </c>
      <c r="AF303">
        <v>10</v>
      </c>
      <c r="AG303">
        <v>3</v>
      </c>
      <c r="AH303">
        <v>2</v>
      </c>
      <c r="AI303">
        <v>0</v>
      </c>
      <c r="AJ303">
        <v>9</v>
      </c>
      <c r="AK303" s="16">
        <v>46324</v>
      </c>
      <c r="AL303" s="7">
        <v>55</v>
      </c>
      <c r="AM303" s="7" t="str">
        <f t="shared" si="8"/>
        <v>2026</v>
      </c>
      <c r="AN303" s="7" t="str">
        <f t="shared" si="9"/>
        <v>October</v>
      </c>
      <c r="AO303" s="7">
        <v>24</v>
      </c>
      <c r="AP303" s="10">
        <v>17298</v>
      </c>
      <c r="AQ303" s="7">
        <v>2</v>
      </c>
      <c r="AR303" s="7">
        <v>0</v>
      </c>
      <c r="AS303" t="s">
        <v>40</v>
      </c>
    </row>
    <row r="304" spans="1:45" x14ac:dyDescent="0.35">
      <c r="A304" t="s">
        <v>371</v>
      </c>
      <c r="B304">
        <v>29</v>
      </c>
      <c r="C304" t="s">
        <v>190</v>
      </c>
      <c r="D304" t="s">
        <v>40</v>
      </c>
      <c r="E304" t="s">
        <v>56</v>
      </c>
      <c r="F304">
        <v>337</v>
      </c>
      <c r="G304" t="s">
        <v>42</v>
      </c>
      <c r="H304">
        <v>14</v>
      </c>
      <c r="I304">
        <v>1</v>
      </c>
      <c r="J304" t="s">
        <v>73</v>
      </c>
      <c r="K304">
        <v>1</v>
      </c>
      <c r="L304">
        <v>1421</v>
      </c>
      <c r="M304">
        <v>3</v>
      </c>
      <c r="N304" t="s">
        <v>53</v>
      </c>
      <c r="O304">
        <v>84</v>
      </c>
      <c r="P304">
        <v>3</v>
      </c>
      <c r="Q304">
        <v>3</v>
      </c>
      <c r="R304" t="s">
        <v>161</v>
      </c>
      <c r="S304">
        <v>4</v>
      </c>
      <c r="T304" t="s">
        <v>46</v>
      </c>
      <c r="U304">
        <v>7553</v>
      </c>
      <c r="V304" t="s">
        <v>163</v>
      </c>
      <c r="W304">
        <v>22930</v>
      </c>
      <c r="X304">
        <v>0</v>
      </c>
      <c r="Y304" t="s">
        <v>48</v>
      </c>
      <c r="Z304" t="s">
        <v>40</v>
      </c>
      <c r="AA304">
        <v>12</v>
      </c>
      <c r="AB304">
        <v>3</v>
      </c>
      <c r="AC304">
        <v>1</v>
      </c>
      <c r="AD304">
        <v>80</v>
      </c>
      <c r="AE304">
        <v>0</v>
      </c>
      <c r="AF304">
        <v>9</v>
      </c>
      <c r="AG304">
        <v>1</v>
      </c>
      <c r="AH304">
        <v>3</v>
      </c>
      <c r="AI304">
        <v>7</v>
      </c>
      <c r="AJ304">
        <v>7</v>
      </c>
      <c r="AK304" s="16">
        <v>46325</v>
      </c>
      <c r="AL304" s="7">
        <v>47</v>
      </c>
      <c r="AM304" s="7" t="str">
        <f t="shared" si="8"/>
        <v>2026</v>
      </c>
      <c r="AN304" s="7" t="str">
        <f t="shared" si="9"/>
        <v>October</v>
      </c>
      <c r="AO304" s="7">
        <v>7</v>
      </c>
      <c r="AP304" s="10">
        <v>18138</v>
      </c>
      <c r="AQ304" s="7">
        <v>0</v>
      </c>
      <c r="AR304" s="7">
        <v>0</v>
      </c>
      <c r="AS304" t="s">
        <v>40</v>
      </c>
    </row>
    <row r="305" spans="1:45" x14ac:dyDescent="0.35">
      <c r="A305" t="s">
        <v>372</v>
      </c>
      <c r="B305">
        <v>29</v>
      </c>
      <c r="C305" t="s">
        <v>190</v>
      </c>
      <c r="D305" t="s">
        <v>40</v>
      </c>
      <c r="E305" t="s">
        <v>56</v>
      </c>
      <c r="F305">
        <v>115</v>
      </c>
      <c r="G305" t="s">
        <v>51</v>
      </c>
      <c r="H305">
        <v>13</v>
      </c>
      <c r="I305">
        <v>3</v>
      </c>
      <c r="J305" t="s">
        <v>68</v>
      </c>
      <c r="K305">
        <v>1</v>
      </c>
      <c r="L305">
        <v>1487</v>
      </c>
      <c r="M305">
        <v>1</v>
      </c>
      <c r="N305" t="s">
        <v>53</v>
      </c>
      <c r="O305">
        <v>51</v>
      </c>
      <c r="P305">
        <v>3</v>
      </c>
      <c r="Q305">
        <v>2</v>
      </c>
      <c r="R305" t="s">
        <v>137</v>
      </c>
      <c r="S305">
        <v>2</v>
      </c>
      <c r="T305" t="s">
        <v>46</v>
      </c>
      <c r="U305">
        <v>5765</v>
      </c>
      <c r="V305" t="s">
        <v>163</v>
      </c>
      <c r="W305">
        <v>17485</v>
      </c>
      <c r="X305">
        <v>5</v>
      </c>
      <c r="Y305" t="s">
        <v>48</v>
      </c>
      <c r="Z305" t="s">
        <v>49</v>
      </c>
      <c r="AA305">
        <v>11</v>
      </c>
      <c r="AB305">
        <v>3</v>
      </c>
      <c r="AC305">
        <v>1</v>
      </c>
      <c r="AD305">
        <v>80</v>
      </c>
      <c r="AE305">
        <v>0</v>
      </c>
      <c r="AF305">
        <v>7</v>
      </c>
      <c r="AG305">
        <v>4</v>
      </c>
      <c r="AH305">
        <v>1</v>
      </c>
      <c r="AI305">
        <v>0</v>
      </c>
      <c r="AJ305">
        <v>0</v>
      </c>
      <c r="AK305" s="16">
        <v>46326</v>
      </c>
      <c r="AL305" s="7">
        <v>45</v>
      </c>
      <c r="AM305" s="7" t="str">
        <f t="shared" si="8"/>
        <v>2026</v>
      </c>
      <c r="AN305" s="7" t="str">
        <f t="shared" si="9"/>
        <v>October</v>
      </c>
      <c r="AO305" s="7">
        <v>27</v>
      </c>
      <c r="AP305" s="10">
        <v>21284</v>
      </c>
      <c r="AQ305" s="7">
        <v>8</v>
      </c>
      <c r="AR305" s="7">
        <v>7</v>
      </c>
      <c r="AS305" t="s">
        <v>40</v>
      </c>
    </row>
    <row r="306" spans="1:45" x14ac:dyDescent="0.35">
      <c r="A306" t="s">
        <v>373</v>
      </c>
      <c r="B306">
        <v>29</v>
      </c>
      <c r="C306" t="s">
        <v>190</v>
      </c>
      <c r="D306" t="s">
        <v>49</v>
      </c>
      <c r="E306" t="s">
        <v>41</v>
      </c>
      <c r="F306">
        <v>1246</v>
      </c>
      <c r="G306" t="s">
        <v>51</v>
      </c>
      <c r="H306">
        <v>19</v>
      </c>
      <c r="I306">
        <v>3</v>
      </c>
      <c r="J306" t="s">
        <v>43</v>
      </c>
      <c r="K306">
        <v>1</v>
      </c>
      <c r="L306">
        <v>1497</v>
      </c>
      <c r="M306">
        <v>3</v>
      </c>
      <c r="N306" t="s">
        <v>44</v>
      </c>
      <c r="O306">
        <v>77</v>
      </c>
      <c r="P306">
        <v>2</v>
      </c>
      <c r="Q306">
        <v>2</v>
      </c>
      <c r="R306" t="s">
        <v>137</v>
      </c>
      <c r="S306">
        <v>3</v>
      </c>
      <c r="T306" t="s">
        <v>102</v>
      </c>
      <c r="U306">
        <v>8620</v>
      </c>
      <c r="V306" t="s">
        <v>163</v>
      </c>
      <c r="W306">
        <v>23757</v>
      </c>
      <c r="X306">
        <v>1</v>
      </c>
      <c r="Y306" t="s">
        <v>48</v>
      </c>
      <c r="Z306" t="s">
        <v>49</v>
      </c>
      <c r="AA306">
        <v>14</v>
      </c>
      <c r="AB306">
        <v>3</v>
      </c>
      <c r="AC306">
        <v>3</v>
      </c>
      <c r="AD306">
        <v>80</v>
      </c>
      <c r="AE306">
        <v>2</v>
      </c>
      <c r="AF306">
        <v>10</v>
      </c>
      <c r="AG306">
        <v>3</v>
      </c>
      <c r="AH306">
        <v>3</v>
      </c>
      <c r="AI306">
        <v>0</v>
      </c>
      <c r="AJ306">
        <v>4</v>
      </c>
      <c r="AK306" s="16">
        <v>46327</v>
      </c>
      <c r="AL306" s="7">
        <v>36</v>
      </c>
      <c r="AM306" s="7" t="str">
        <f t="shared" si="8"/>
        <v>2026</v>
      </c>
      <c r="AN306" s="7" t="str">
        <f t="shared" si="9"/>
        <v>November</v>
      </c>
      <c r="AO306" s="7">
        <v>9</v>
      </c>
      <c r="AP306" s="10">
        <v>8992</v>
      </c>
      <c r="AQ306" s="7">
        <v>8</v>
      </c>
      <c r="AR306" s="7">
        <v>1</v>
      </c>
      <c r="AS306" t="s">
        <v>40</v>
      </c>
    </row>
    <row r="307" spans="1:45" x14ac:dyDescent="0.35">
      <c r="A307" t="s">
        <v>374</v>
      </c>
      <c r="B307">
        <v>29</v>
      </c>
      <c r="C307" t="s">
        <v>190</v>
      </c>
      <c r="D307" t="s">
        <v>49</v>
      </c>
      <c r="E307" t="s">
        <v>56</v>
      </c>
      <c r="F307">
        <v>410</v>
      </c>
      <c r="G307" t="s">
        <v>42</v>
      </c>
      <c r="H307">
        <v>2</v>
      </c>
      <c r="I307">
        <v>1</v>
      </c>
      <c r="J307" t="s">
        <v>43</v>
      </c>
      <c r="K307">
        <v>1</v>
      </c>
      <c r="L307">
        <v>1513</v>
      </c>
      <c r="M307">
        <v>4</v>
      </c>
      <c r="N307" t="s">
        <v>53</v>
      </c>
      <c r="O307">
        <v>97</v>
      </c>
      <c r="P307">
        <v>3</v>
      </c>
      <c r="Q307">
        <v>1</v>
      </c>
      <c r="R307" t="s">
        <v>45</v>
      </c>
      <c r="S307">
        <v>2</v>
      </c>
      <c r="T307" t="s">
        <v>105</v>
      </c>
      <c r="U307">
        <v>3180</v>
      </c>
      <c r="V307" t="s">
        <v>47</v>
      </c>
      <c r="W307">
        <v>4668</v>
      </c>
      <c r="X307">
        <v>0</v>
      </c>
      <c r="Y307" t="s">
        <v>48</v>
      </c>
      <c r="Z307" t="s">
        <v>49</v>
      </c>
      <c r="AA307">
        <v>13</v>
      </c>
      <c r="AB307">
        <v>3</v>
      </c>
      <c r="AC307">
        <v>3</v>
      </c>
      <c r="AD307">
        <v>80</v>
      </c>
      <c r="AE307">
        <v>3</v>
      </c>
      <c r="AF307">
        <v>4</v>
      </c>
      <c r="AG307">
        <v>3</v>
      </c>
      <c r="AH307">
        <v>3</v>
      </c>
      <c r="AI307">
        <v>0</v>
      </c>
      <c r="AJ307">
        <v>2</v>
      </c>
      <c r="AK307" s="16">
        <v>46328</v>
      </c>
      <c r="AL307" s="7">
        <v>26</v>
      </c>
      <c r="AM307" s="7" t="str">
        <f t="shared" si="8"/>
        <v>2026</v>
      </c>
      <c r="AN307" s="7" t="str">
        <f t="shared" si="9"/>
        <v>November</v>
      </c>
      <c r="AO307" s="7">
        <v>8</v>
      </c>
      <c r="AP307" s="10">
        <v>7950</v>
      </c>
      <c r="AQ307" s="7">
        <v>4</v>
      </c>
      <c r="AR307" s="7">
        <v>2</v>
      </c>
      <c r="AS307" t="s">
        <v>40</v>
      </c>
    </row>
    <row r="308" spans="1:45" x14ac:dyDescent="0.35">
      <c r="A308" t="s">
        <v>375</v>
      </c>
      <c r="B308">
        <v>29</v>
      </c>
      <c r="C308" t="s">
        <v>190</v>
      </c>
      <c r="D308" t="s">
        <v>40</v>
      </c>
      <c r="E308" t="s">
        <v>41</v>
      </c>
      <c r="F308">
        <v>224</v>
      </c>
      <c r="G308" t="s">
        <v>42</v>
      </c>
      <c r="H308">
        <v>1</v>
      </c>
      <c r="I308">
        <v>4</v>
      </c>
      <c r="J308" t="s">
        <v>68</v>
      </c>
      <c r="K308">
        <v>1</v>
      </c>
      <c r="L308">
        <v>1522</v>
      </c>
      <c r="M308">
        <v>1</v>
      </c>
      <c r="N308" t="s">
        <v>44</v>
      </c>
      <c r="O308">
        <v>100</v>
      </c>
      <c r="P308">
        <v>2</v>
      </c>
      <c r="Q308">
        <v>1</v>
      </c>
      <c r="R308" t="s">
        <v>60</v>
      </c>
      <c r="S308">
        <v>1</v>
      </c>
      <c r="T308" t="s">
        <v>46</v>
      </c>
      <c r="U308">
        <v>2362</v>
      </c>
      <c r="V308" t="s">
        <v>47</v>
      </c>
      <c r="W308">
        <v>7568</v>
      </c>
      <c r="X308">
        <v>6</v>
      </c>
      <c r="Y308" t="s">
        <v>48</v>
      </c>
      <c r="Z308" t="s">
        <v>49</v>
      </c>
      <c r="AA308">
        <v>13</v>
      </c>
      <c r="AB308">
        <v>3</v>
      </c>
      <c r="AC308">
        <v>3</v>
      </c>
      <c r="AD308">
        <v>80</v>
      </c>
      <c r="AE308">
        <v>0</v>
      </c>
      <c r="AF308">
        <v>11</v>
      </c>
      <c r="AG308">
        <v>2</v>
      </c>
      <c r="AH308">
        <v>1</v>
      </c>
      <c r="AI308">
        <v>0</v>
      </c>
      <c r="AJ308">
        <v>7</v>
      </c>
      <c r="AK308" s="16">
        <v>46329</v>
      </c>
      <c r="AL308" s="7">
        <v>46</v>
      </c>
      <c r="AM308" s="7" t="str">
        <f t="shared" si="8"/>
        <v>2026</v>
      </c>
      <c r="AN308" s="7" t="str">
        <f t="shared" si="9"/>
        <v>November</v>
      </c>
      <c r="AO308" s="7">
        <v>28</v>
      </c>
      <c r="AP308" s="10">
        <v>6213</v>
      </c>
      <c r="AQ308" s="7">
        <v>19</v>
      </c>
      <c r="AR308" s="7">
        <v>10</v>
      </c>
      <c r="AS308" t="s">
        <v>40</v>
      </c>
    </row>
    <row r="309" spans="1:45" x14ac:dyDescent="0.35">
      <c r="A309" t="s">
        <v>376</v>
      </c>
      <c r="B309">
        <v>29</v>
      </c>
      <c r="C309" t="s">
        <v>190</v>
      </c>
      <c r="D309" t="s">
        <v>49</v>
      </c>
      <c r="E309" t="s">
        <v>41</v>
      </c>
      <c r="F309">
        <v>441</v>
      </c>
      <c r="G309" t="s">
        <v>42</v>
      </c>
      <c r="H309">
        <v>8</v>
      </c>
      <c r="I309">
        <v>1</v>
      </c>
      <c r="J309" t="s">
        <v>73</v>
      </c>
      <c r="K309">
        <v>1</v>
      </c>
      <c r="L309">
        <v>1544</v>
      </c>
      <c r="M309">
        <v>3</v>
      </c>
      <c r="N309" t="s">
        <v>53</v>
      </c>
      <c r="O309">
        <v>39</v>
      </c>
      <c r="P309">
        <v>1</v>
      </c>
      <c r="Q309">
        <v>2</v>
      </c>
      <c r="R309" t="s">
        <v>161</v>
      </c>
      <c r="S309">
        <v>1</v>
      </c>
      <c r="T309" t="s">
        <v>105</v>
      </c>
      <c r="U309">
        <v>9715</v>
      </c>
      <c r="V309" t="s">
        <v>163</v>
      </c>
      <c r="W309">
        <v>7288</v>
      </c>
      <c r="X309">
        <v>3</v>
      </c>
      <c r="Y309" t="s">
        <v>48</v>
      </c>
      <c r="Z309" t="s">
        <v>49</v>
      </c>
      <c r="AA309">
        <v>13</v>
      </c>
      <c r="AB309">
        <v>3</v>
      </c>
      <c r="AC309">
        <v>3</v>
      </c>
      <c r="AD309">
        <v>80</v>
      </c>
      <c r="AE309">
        <v>1</v>
      </c>
      <c r="AF309">
        <v>9</v>
      </c>
      <c r="AG309">
        <v>3</v>
      </c>
      <c r="AH309">
        <v>3</v>
      </c>
      <c r="AI309">
        <v>0</v>
      </c>
      <c r="AJ309">
        <v>7</v>
      </c>
      <c r="AK309" s="16">
        <v>46330</v>
      </c>
      <c r="AL309" s="7">
        <v>45</v>
      </c>
      <c r="AM309" s="7" t="str">
        <f t="shared" si="8"/>
        <v>2026</v>
      </c>
      <c r="AN309" s="7" t="str">
        <f t="shared" si="9"/>
        <v>November</v>
      </c>
      <c r="AO309" s="7">
        <v>1</v>
      </c>
      <c r="AP309" s="10">
        <v>10778</v>
      </c>
      <c r="AQ309" s="7">
        <v>0</v>
      </c>
      <c r="AR309" s="7">
        <v>0</v>
      </c>
      <c r="AS309" t="s">
        <v>40</v>
      </c>
    </row>
    <row r="310" spans="1:45" x14ac:dyDescent="0.35">
      <c r="A310" t="s">
        <v>377</v>
      </c>
      <c r="B310">
        <v>29</v>
      </c>
      <c r="C310" t="s">
        <v>190</v>
      </c>
      <c r="D310" t="s">
        <v>49</v>
      </c>
      <c r="E310" t="s">
        <v>41</v>
      </c>
      <c r="F310">
        <v>598</v>
      </c>
      <c r="G310" t="s">
        <v>42</v>
      </c>
      <c r="H310">
        <v>9</v>
      </c>
      <c r="I310">
        <v>3</v>
      </c>
      <c r="J310" t="s">
        <v>43</v>
      </c>
      <c r="K310">
        <v>1</v>
      </c>
      <c r="L310">
        <v>1558</v>
      </c>
      <c r="M310">
        <v>3</v>
      </c>
      <c r="N310" t="s">
        <v>44</v>
      </c>
      <c r="O310">
        <v>91</v>
      </c>
      <c r="P310">
        <v>4</v>
      </c>
      <c r="Q310">
        <v>1</v>
      </c>
      <c r="R310" t="s">
        <v>60</v>
      </c>
      <c r="S310">
        <v>3</v>
      </c>
      <c r="T310" t="s">
        <v>105</v>
      </c>
      <c r="U310">
        <v>2451</v>
      </c>
      <c r="V310" t="s">
        <v>47</v>
      </c>
      <c r="W310">
        <v>22376</v>
      </c>
      <c r="X310">
        <v>6</v>
      </c>
      <c r="Y310" t="s">
        <v>48</v>
      </c>
      <c r="Z310" t="s">
        <v>49</v>
      </c>
      <c r="AA310">
        <v>18</v>
      </c>
      <c r="AB310">
        <v>3</v>
      </c>
      <c r="AC310">
        <v>1</v>
      </c>
      <c r="AD310">
        <v>80</v>
      </c>
      <c r="AE310">
        <v>2</v>
      </c>
      <c r="AF310">
        <v>5</v>
      </c>
      <c r="AG310">
        <v>2</v>
      </c>
      <c r="AH310">
        <v>2</v>
      </c>
      <c r="AI310">
        <v>0</v>
      </c>
      <c r="AJ310">
        <v>0</v>
      </c>
      <c r="AK310" s="16">
        <v>46331</v>
      </c>
      <c r="AL310" s="7">
        <v>35</v>
      </c>
      <c r="AM310" s="7" t="str">
        <f t="shared" si="8"/>
        <v>2026</v>
      </c>
      <c r="AN310" s="7" t="str">
        <f t="shared" si="9"/>
        <v>November</v>
      </c>
      <c r="AO310" s="7">
        <v>11</v>
      </c>
      <c r="AP310" s="10">
        <v>20110</v>
      </c>
      <c r="AQ310" s="7">
        <v>5</v>
      </c>
      <c r="AR310" s="7">
        <v>1</v>
      </c>
      <c r="AS310" t="s">
        <v>40</v>
      </c>
    </row>
    <row r="311" spans="1:45" x14ac:dyDescent="0.35">
      <c r="A311" t="s">
        <v>378</v>
      </c>
      <c r="B311">
        <v>29</v>
      </c>
      <c r="C311" t="s">
        <v>190</v>
      </c>
      <c r="D311" t="s">
        <v>40</v>
      </c>
      <c r="E311" t="s">
        <v>41</v>
      </c>
      <c r="F311">
        <v>1370</v>
      </c>
      <c r="G311" t="s">
        <v>42</v>
      </c>
      <c r="H311">
        <v>3</v>
      </c>
      <c r="I311">
        <v>1</v>
      </c>
      <c r="J311" t="s">
        <v>52</v>
      </c>
      <c r="K311">
        <v>1</v>
      </c>
      <c r="L311">
        <v>1586</v>
      </c>
      <c r="M311">
        <v>2</v>
      </c>
      <c r="N311" t="s">
        <v>44</v>
      </c>
      <c r="O311">
        <v>87</v>
      </c>
      <c r="P311">
        <v>3</v>
      </c>
      <c r="Q311">
        <v>1</v>
      </c>
      <c r="R311" t="s">
        <v>45</v>
      </c>
      <c r="S311">
        <v>1</v>
      </c>
      <c r="T311" t="s">
        <v>46</v>
      </c>
      <c r="U311">
        <v>4723</v>
      </c>
      <c r="V311" t="s">
        <v>47</v>
      </c>
      <c r="W311">
        <v>16213</v>
      </c>
      <c r="X311">
        <v>1</v>
      </c>
      <c r="Y311" t="s">
        <v>48</v>
      </c>
      <c r="Z311" t="s">
        <v>40</v>
      </c>
      <c r="AA311">
        <v>18</v>
      </c>
      <c r="AB311">
        <v>3</v>
      </c>
      <c r="AC311">
        <v>4</v>
      </c>
      <c r="AD311">
        <v>80</v>
      </c>
      <c r="AE311">
        <v>0</v>
      </c>
      <c r="AF311">
        <v>10</v>
      </c>
      <c r="AG311">
        <v>3</v>
      </c>
      <c r="AH311">
        <v>3</v>
      </c>
      <c r="AI311">
        <v>1</v>
      </c>
      <c r="AJ311">
        <v>5</v>
      </c>
      <c r="AK311" s="16">
        <v>46332</v>
      </c>
      <c r="AL311" s="7">
        <v>55</v>
      </c>
      <c r="AM311" s="7" t="str">
        <f t="shared" si="8"/>
        <v>2026</v>
      </c>
      <c r="AN311" s="7" t="str">
        <f t="shared" si="9"/>
        <v>November</v>
      </c>
      <c r="AO311" s="7">
        <v>11</v>
      </c>
      <c r="AP311" s="10">
        <v>18291</v>
      </c>
      <c r="AQ311" s="7">
        <v>7</v>
      </c>
      <c r="AR311" s="7">
        <v>1</v>
      </c>
      <c r="AS311" t="s">
        <v>40</v>
      </c>
    </row>
    <row r="312" spans="1:45" x14ac:dyDescent="0.35">
      <c r="A312" t="s">
        <v>379</v>
      </c>
      <c r="B312">
        <v>29</v>
      </c>
      <c r="C312" t="s">
        <v>190</v>
      </c>
      <c r="D312" t="s">
        <v>49</v>
      </c>
      <c r="E312" t="s">
        <v>56</v>
      </c>
      <c r="F312">
        <v>995</v>
      </c>
      <c r="G312" t="s">
        <v>42</v>
      </c>
      <c r="H312">
        <v>2</v>
      </c>
      <c r="I312">
        <v>1</v>
      </c>
      <c r="J312" t="s">
        <v>43</v>
      </c>
      <c r="K312">
        <v>1</v>
      </c>
      <c r="L312">
        <v>1590</v>
      </c>
      <c r="M312">
        <v>1</v>
      </c>
      <c r="N312" t="s">
        <v>44</v>
      </c>
      <c r="O312">
        <v>87</v>
      </c>
      <c r="P312">
        <v>3</v>
      </c>
      <c r="Q312">
        <v>2</v>
      </c>
      <c r="R312" t="s">
        <v>161</v>
      </c>
      <c r="S312">
        <v>4</v>
      </c>
      <c r="T312" t="s">
        <v>102</v>
      </c>
      <c r="U312">
        <v>8853</v>
      </c>
      <c r="V312" t="s">
        <v>163</v>
      </c>
      <c r="W312">
        <v>24483</v>
      </c>
      <c r="X312">
        <v>1</v>
      </c>
      <c r="Y312" t="s">
        <v>48</v>
      </c>
      <c r="Z312" t="s">
        <v>49</v>
      </c>
      <c r="AA312">
        <v>19</v>
      </c>
      <c r="AB312">
        <v>3</v>
      </c>
      <c r="AC312">
        <v>4</v>
      </c>
      <c r="AD312">
        <v>80</v>
      </c>
      <c r="AE312">
        <v>1</v>
      </c>
      <c r="AF312">
        <v>6</v>
      </c>
      <c r="AG312">
        <v>0</v>
      </c>
      <c r="AH312">
        <v>4</v>
      </c>
      <c r="AI312">
        <v>1</v>
      </c>
      <c r="AJ312">
        <v>3</v>
      </c>
      <c r="AK312" s="16">
        <v>46333</v>
      </c>
      <c r="AL312" s="7">
        <v>49</v>
      </c>
      <c r="AM312" s="7" t="str">
        <f t="shared" si="8"/>
        <v>2026</v>
      </c>
      <c r="AN312" s="7" t="str">
        <f t="shared" si="9"/>
        <v>November</v>
      </c>
      <c r="AO312" s="7">
        <v>7</v>
      </c>
      <c r="AP312" s="10">
        <v>17940</v>
      </c>
      <c r="AQ312" s="7">
        <v>6</v>
      </c>
      <c r="AR312" s="7">
        <v>2</v>
      </c>
      <c r="AS312" t="s">
        <v>40</v>
      </c>
    </row>
    <row r="313" spans="1:45" x14ac:dyDescent="0.35">
      <c r="A313" t="s">
        <v>380</v>
      </c>
      <c r="B313">
        <v>29</v>
      </c>
      <c r="C313" t="s">
        <v>190</v>
      </c>
      <c r="D313" t="s">
        <v>49</v>
      </c>
      <c r="E313" t="s">
        <v>41</v>
      </c>
      <c r="F313">
        <v>469</v>
      </c>
      <c r="G313" t="s">
        <v>51</v>
      </c>
      <c r="H313">
        <v>10</v>
      </c>
      <c r="I313">
        <v>3</v>
      </c>
      <c r="J313" t="s">
        <v>52</v>
      </c>
      <c r="K313">
        <v>1</v>
      </c>
      <c r="L313">
        <v>1650</v>
      </c>
      <c r="M313">
        <v>3</v>
      </c>
      <c r="N313" t="s">
        <v>44</v>
      </c>
      <c r="O313">
        <v>42</v>
      </c>
      <c r="P313">
        <v>2</v>
      </c>
      <c r="Q313">
        <v>2</v>
      </c>
      <c r="R313" t="s">
        <v>137</v>
      </c>
      <c r="S313">
        <v>3</v>
      </c>
      <c r="T313" t="s">
        <v>46</v>
      </c>
      <c r="U313">
        <v>5869</v>
      </c>
      <c r="V313" t="s">
        <v>163</v>
      </c>
      <c r="W313">
        <v>23413</v>
      </c>
      <c r="X313">
        <v>9</v>
      </c>
      <c r="Y313" t="s">
        <v>48</v>
      </c>
      <c r="Z313" t="s">
        <v>49</v>
      </c>
      <c r="AA313">
        <v>11</v>
      </c>
      <c r="AB313">
        <v>3</v>
      </c>
      <c r="AC313">
        <v>3</v>
      </c>
      <c r="AD313">
        <v>80</v>
      </c>
      <c r="AE313">
        <v>0</v>
      </c>
      <c r="AF313">
        <v>8</v>
      </c>
      <c r="AG313">
        <v>2</v>
      </c>
      <c r="AH313">
        <v>3</v>
      </c>
      <c r="AI313">
        <v>1</v>
      </c>
      <c r="AJ313">
        <v>4</v>
      </c>
      <c r="AK313" s="16">
        <v>46334</v>
      </c>
      <c r="AL313" s="7">
        <v>51</v>
      </c>
      <c r="AM313" s="7" t="str">
        <f t="shared" si="8"/>
        <v>2026</v>
      </c>
      <c r="AN313" s="7" t="str">
        <f t="shared" si="9"/>
        <v>November</v>
      </c>
      <c r="AO313" s="7">
        <v>5</v>
      </c>
      <c r="AP313" s="10">
        <v>6549</v>
      </c>
      <c r="AQ313" s="7">
        <v>0</v>
      </c>
      <c r="AR313" s="7">
        <v>0</v>
      </c>
      <c r="AS313" t="s">
        <v>40</v>
      </c>
    </row>
    <row r="314" spans="1:45" x14ac:dyDescent="0.35">
      <c r="A314" t="s">
        <v>381</v>
      </c>
      <c r="B314">
        <v>29</v>
      </c>
      <c r="C314" t="s">
        <v>190</v>
      </c>
      <c r="D314" t="s">
        <v>40</v>
      </c>
      <c r="E314" t="s">
        <v>41</v>
      </c>
      <c r="F314">
        <v>991</v>
      </c>
      <c r="G314" t="s">
        <v>51</v>
      </c>
      <c r="H314">
        <v>5</v>
      </c>
      <c r="I314">
        <v>3</v>
      </c>
      <c r="J314" t="s">
        <v>52</v>
      </c>
      <c r="K314">
        <v>1</v>
      </c>
      <c r="L314">
        <v>1669</v>
      </c>
      <c r="M314">
        <v>1</v>
      </c>
      <c r="N314" t="s">
        <v>44</v>
      </c>
      <c r="O314">
        <v>43</v>
      </c>
      <c r="P314">
        <v>2</v>
      </c>
      <c r="Q314">
        <v>2</v>
      </c>
      <c r="R314" t="s">
        <v>137</v>
      </c>
      <c r="S314">
        <v>2</v>
      </c>
      <c r="T314" t="s">
        <v>102</v>
      </c>
      <c r="U314">
        <v>4187</v>
      </c>
      <c r="V314" t="s">
        <v>47</v>
      </c>
      <c r="W314">
        <v>3356</v>
      </c>
      <c r="X314">
        <v>1</v>
      </c>
      <c r="Y314" t="s">
        <v>48</v>
      </c>
      <c r="Z314" t="s">
        <v>40</v>
      </c>
      <c r="AA314">
        <v>13</v>
      </c>
      <c r="AB314">
        <v>3</v>
      </c>
      <c r="AC314">
        <v>2</v>
      </c>
      <c r="AD314">
        <v>80</v>
      </c>
      <c r="AE314">
        <v>1</v>
      </c>
      <c r="AF314">
        <v>10</v>
      </c>
      <c r="AG314">
        <v>3</v>
      </c>
      <c r="AH314">
        <v>2</v>
      </c>
      <c r="AI314">
        <v>0</v>
      </c>
      <c r="AJ314">
        <v>9</v>
      </c>
      <c r="AK314" s="16">
        <v>46335</v>
      </c>
      <c r="AL314" s="7">
        <v>48</v>
      </c>
      <c r="AM314" s="7" t="str">
        <f t="shared" si="8"/>
        <v>2026</v>
      </c>
      <c r="AN314" s="7" t="str">
        <f t="shared" si="9"/>
        <v>November</v>
      </c>
      <c r="AO314" s="7">
        <v>21</v>
      </c>
      <c r="AP314" s="10">
        <v>17107</v>
      </c>
      <c r="AQ314" s="7">
        <v>19</v>
      </c>
      <c r="AR314" s="7">
        <v>12</v>
      </c>
      <c r="AS314" t="s">
        <v>40</v>
      </c>
    </row>
    <row r="315" spans="1:45" x14ac:dyDescent="0.35">
      <c r="A315" t="s">
        <v>382</v>
      </c>
      <c r="B315">
        <v>29</v>
      </c>
      <c r="C315" t="s">
        <v>190</v>
      </c>
      <c r="D315" t="s">
        <v>49</v>
      </c>
      <c r="E315" t="s">
        <v>41</v>
      </c>
      <c r="F315">
        <v>1082</v>
      </c>
      <c r="G315" t="s">
        <v>42</v>
      </c>
      <c r="H315">
        <v>9</v>
      </c>
      <c r="I315">
        <v>4</v>
      </c>
      <c r="J315" t="s">
        <v>52</v>
      </c>
      <c r="K315">
        <v>1</v>
      </c>
      <c r="L315">
        <v>1709</v>
      </c>
      <c r="M315">
        <v>4</v>
      </c>
      <c r="N315" t="s">
        <v>53</v>
      </c>
      <c r="O315">
        <v>43</v>
      </c>
      <c r="P315">
        <v>3</v>
      </c>
      <c r="Q315">
        <v>1</v>
      </c>
      <c r="R315" t="s">
        <v>45</v>
      </c>
      <c r="S315">
        <v>3</v>
      </c>
      <c r="T315" t="s">
        <v>105</v>
      </c>
      <c r="U315">
        <v>2974</v>
      </c>
      <c r="V315" t="s">
        <v>47</v>
      </c>
      <c r="W315">
        <v>25412</v>
      </c>
      <c r="X315">
        <v>9</v>
      </c>
      <c r="Y315" t="s">
        <v>48</v>
      </c>
      <c r="Z315" t="s">
        <v>49</v>
      </c>
      <c r="AA315">
        <v>17</v>
      </c>
      <c r="AB315">
        <v>3</v>
      </c>
      <c r="AC315">
        <v>3</v>
      </c>
      <c r="AD315">
        <v>80</v>
      </c>
      <c r="AE315">
        <v>1</v>
      </c>
      <c r="AF315">
        <v>9</v>
      </c>
      <c r="AG315">
        <v>2</v>
      </c>
      <c r="AH315">
        <v>3</v>
      </c>
      <c r="AI315">
        <v>1</v>
      </c>
      <c r="AJ315">
        <v>2</v>
      </c>
      <c r="AK315" s="16">
        <v>46336</v>
      </c>
      <c r="AL315" s="7">
        <v>42</v>
      </c>
      <c r="AM315" s="7" t="str">
        <f t="shared" si="8"/>
        <v>2026</v>
      </c>
      <c r="AN315" s="7" t="str">
        <f t="shared" si="9"/>
        <v>November</v>
      </c>
      <c r="AO315" s="7">
        <v>19</v>
      </c>
      <c r="AP315" s="10">
        <v>6259</v>
      </c>
      <c r="AQ315" s="7">
        <v>10</v>
      </c>
      <c r="AR315" s="7">
        <v>2</v>
      </c>
      <c r="AS315" t="s">
        <v>40</v>
      </c>
    </row>
    <row r="316" spans="1:45" x14ac:dyDescent="0.35">
      <c r="A316" t="s">
        <v>383</v>
      </c>
      <c r="B316">
        <v>29</v>
      </c>
      <c r="C316" t="s">
        <v>190</v>
      </c>
      <c r="D316" t="s">
        <v>40</v>
      </c>
      <c r="E316" t="s">
        <v>41</v>
      </c>
      <c r="F316">
        <v>428</v>
      </c>
      <c r="G316" t="s">
        <v>51</v>
      </c>
      <c r="H316">
        <v>9</v>
      </c>
      <c r="I316">
        <v>3</v>
      </c>
      <c r="J316" t="s">
        <v>57</v>
      </c>
      <c r="K316">
        <v>1</v>
      </c>
      <c r="L316">
        <v>1752</v>
      </c>
      <c r="M316">
        <v>2</v>
      </c>
      <c r="N316" t="s">
        <v>53</v>
      </c>
      <c r="O316">
        <v>52</v>
      </c>
      <c r="P316">
        <v>1</v>
      </c>
      <c r="Q316">
        <v>1</v>
      </c>
      <c r="R316" t="s">
        <v>54</v>
      </c>
      <c r="S316">
        <v>2</v>
      </c>
      <c r="T316" t="s">
        <v>46</v>
      </c>
      <c r="U316">
        <v>2760</v>
      </c>
      <c r="V316" t="s">
        <v>47</v>
      </c>
      <c r="W316">
        <v>14630</v>
      </c>
      <c r="X316">
        <v>1</v>
      </c>
      <c r="Y316" t="s">
        <v>48</v>
      </c>
      <c r="Z316" t="s">
        <v>49</v>
      </c>
      <c r="AA316">
        <v>13</v>
      </c>
      <c r="AB316">
        <v>3</v>
      </c>
      <c r="AC316">
        <v>3</v>
      </c>
      <c r="AD316">
        <v>80</v>
      </c>
      <c r="AE316">
        <v>0</v>
      </c>
      <c r="AF316">
        <v>2</v>
      </c>
      <c r="AG316">
        <v>3</v>
      </c>
      <c r="AH316">
        <v>3</v>
      </c>
      <c r="AI316">
        <v>2</v>
      </c>
      <c r="AJ316">
        <v>2</v>
      </c>
      <c r="AK316" s="16">
        <v>46337</v>
      </c>
      <c r="AL316" s="7">
        <v>25</v>
      </c>
      <c r="AM316" s="7" t="str">
        <f t="shared" si="8"/>
        <v>2026</v>
      </c>
      <c r="AN316" s="7" t="str">
        <f t="shared" si="9"/>
        <v>November</v>
      </c>
      <c r="AO316" s="7">
        <v>6</v>
      </c>
      <c r="AP316" s="10">
        <v>3838</v>
      </c>
      <c r="AQ316" s="7">
        <v>3</v>
      </c>
      <c r="AR316" s="7">
        <v>2</v>
      </c>
      <c r="AS316" t="s">
        <v>40</v>
      </c>
    </row>
    <row r="317" spans="1:45" x14ac:dyDescent="0.35">
      <c r="A317" t="s">
        <v>384</v>
      </c>
      <c r="B317">
        <v>29</v>
      </c>
      <c r="C317" t="s">
        <v>190</v>
      </c>
      <c r="D317" t="s">
        <v>40</v>
      </c>
      <c r="E317" t="s">
        <v>56</v>
      </c>
      <c r="F317">
        <v>461</v>
      </c>
      <c r="G317" t="s">
        <v>42</v>
      </c>
      <c r="H317">
        <v>1</v>
      </c>
      <c r="I317">
        <v>3</v>
      </c>
      <c r="J317" t="s">
        <v>43</v>
      </c>
      <c r="K317">
        <v>1</v>
      </c>
      <c r="L317">
        <v>1753</v>
      </c>
      <c r="M317">
        <v>4</v>
      </c>
      <c r="N317" t="s">
        <v>44</v>
      </c>
      <c r="O317">
        <v>70</v>
      </c>
      <c r="P317">
        <v>4</v>
      </c>
      <c r="Q317">
        <v>2</v>
      </c>
      <c r="R317" t="s">
        <v>161</v>
      </c>
      <c r="S317">
        <v>3</v>
      </c>
      <c r="T317" t="s">
        <v>46</v>
      </c>
      <c r="U317">
        <v>6294</v>
      </c>
      <c r="V317" t="s">
        <v>163</v>
      </c>
      <c r="W317">
        <v>23060</v>
      </c>
      <c r="X317">
        <v>8</v>
      </c>
      <c r="Y317" t="s">
        <v>48</v>
      </c>
      <c r="Z317" t="s">
        <v>40</v>
      </c>
      <c r="AA317">
        <v>12</v>
      </c>
      <c r="AB317">
        <v>3</v>
      </c>
      <c r="AC317">
        <v>4</v>
      </c>
      <c r="AD317">
        <v>80</v>
      </c>
      <c r="AE317">
        <v>0</v>
      </c>
      <c r="AF317">
        <v>10</v>
      </c>
      <c r="AG317">
        <v>5</v>
      </c>
      <c r="AH317">
        <v>4</v>
      </c>
      <c r="AI317">
        <v>0</v>
      </c>
      <c r="AJ317">
        <v>2</v>
      </c>
      <c r="AK317" s="16">
        <v>46338</v>
      </c>
      <c r="AL317" s="7">
        <v>28</v>
      </c>
      <c r="AM317" s="7" t="str">
        <f t="shared" si="8"/>
        <v>2026</v>
      </c>
      <c r="AN317" s="7" t="str">
        <f t="shared" si="9"/>
        <v>November</v>
      </c>
      <c r="AO317" s="7">
        <v>8</v>
      </c>
      <c r="AP317" s="10">
        <v>16041</v>
      </c>
      <c r="AQ317" s="7">
        <v>0</v>
      </c>
      <c r="AR317" s="7">
        <v>0</v>
      </c>
      <c r="AS317" t="s">
        <v>40</v>
      </c>
    </row>
    <row r="318" spans="1:45" x14ac:dyDescent="0.35">
      <c r="A318" t="s">
        <v>385</v>
      </c>
      <c r="B318">
        <v>29</v>
      </c>
      <c r="C318" t="s">
        <v>190</v>
      </c>
      <c r="D318" t="s">
        <v>49</v>
      </c>
      <c r="E318" t="s">
        <v>41</v>
      </c>
      <c r="F318">
        <v>590</v>
      </c>
      <c r="G318" t="s">
        <v>42</v>
      </c>
      <c r="H318">
        <v>4</v>
      </c>
      <c r="I318">
        <v>3</v>
      </c>
      <c r="J318" t="s">
        <v>68</v>
      </c>
      <c r="K318">
        <v>1</v>
      </c>
      <c r="L318">
        <v>1762</v>
      </c>
      <c r="M318">
        <v>4</v>
      </c>
      <c r="N318" t="s">
        <v>53</v>
      </c>
      <c r="O318">
        <v>91</v>
      </c>
      <c r="P318">
        <v>2</v>
      </c>
      <c r="Q318">
        <v>1</v>
      </c>
      <c r="R318" t="s">
        <v>60</v>
      </c>
      <c r="S318">
        <v>1</v>
      </c>
      <c r="T318" t="s">
        <v>102</v>
      </c>
      <c r="U318">
        <v>2109</v>
      </c>
      <c r="V318" t="s">
        <v>47</v>
      </c>
      <c r="W318">
        <v>10007</v>
      </c>
      <c r="X318">
        <v>1</v>
      </c>
      <c r="Y318" t="s">
        <v>48</v>
      </c>
      <c r="Z318" t="s">
        <v>49</v>
      </c>
      <c r="AA318">
        <v>13</v>
      </c>
      <c r="AB318">
        <v>3</v>
      </c>
      <c r="AC318">
        <v>3</v>
      </c>
      <c r="AD318">
        <v>80</v>
      </c>
      <c r="AE318">
        <v>1</v>
      </c>
      <c r="AF318">
        <v>1</v>
      </c>
      <c r="AG318">
        <v>2</v>
      </c>
      <c r="AH318">
        <v>3</v>
      </c>
      <c r="AI318">
        <v>0</v>
      </c>
      <c r="AJ318">
        <v>0</v>
      </c>
      <c r="AK318" s="16">
        <v>46339</v>
      </c>
      <c r="AL318" s="7">
        <v>40</v>
      </c>
      <c r="AM318" s="7" t="str">
        <f t="shared" si="8"/>
        <v>2026</v>
      </c>
      <c r="AN318" s="7" t="str">
        <f t="shared" si="9"/>
        <v>November</v>
      </c>
      <c r="AO318" s="7">
        <v>11</v>
      </c>
      <c r="AP318" s="10">
        <v>10451</v>
      </c>
      <c r="AQ318" s="7">
        <v>6</v>
      </c>
      <c r="AR318" s="7">
        <v>2</v>
      </c>
      <c r="AS318" t="s">
        <v>40</v>
      </c>
    </row>
    <row r="319" spans="1:45" x14ac:dyDescent="0.35">
      <c r="A319" t="s">
        <v>386</v>
      </c>
      <c r="B319">
        <v>29</v>
      </c>
      <c r="C319" t="s">
        <v>190</v>
      </c>
      <c r="D319" t="s">
        <v>40</v>
      </c>
      <c r="E319" t="s">
        <v>41</v>
      </c>
      <c r="F319">
        <v>350</v>
      </c>
      <c r="G319" t="s">
        <v>71</v>
      </c>
      <c r="H319">
        <v>13</v>
      </c>
      <c r="I319">
        <v>3</v>
      </c>
      <c r="J319" t="s">
        <v>71</v>
      </c>
      <c r="K319">
        <v>1</v>
      </c>
      <c r="L319">
        <v>1844</v>
      </c>
      <c r="M319">
        <v>1</v>
      </c>
      <c r="N319" t="s">
        <v>44</v>
      </c>
      <c r="O319">
        <v>56</v>
      </c>
      <c r="P319">
        <v>2</v>
      </c>
      <c r="Q319">
        <v>1</v>
      </c>
      <c r="R319" t="s">
        <v>71</v>
      </c>
      <c r="S319">
        <v>1</v>
      </c>
      <c r="T319" t="s">
        <v>102</v>
      </c>
      <c r="U319">
        <v>2335</v>
      </c>
      <c r="V319" t="s">
        <v>47</v>
      </c>
      <c r="W319">
        <v>3157</v>
      </c>
      <c r="X319">
        <v>4</v>
      </c>
      <c r="Y319" t="s">
        <v>48</v>
      </c>
      <c r="Z319" t="s">
        <v>40</v>
      </c>
      <c r="AA319">
        <v>15</v>
      </c>
      <c r="AB319">
        <v>3</v>
      </c>
      <c r="AC319">
        <v>4</v>
      </c>
      <c r="AD319">
        <v>80</v>
      </c>
      <c r="AE319">
        <v>3</v>
      </c>
      <c r="AF319">
        <v>4</v>
      </c>
      <c r="AG319">
        <v>3</v>
      </c>
      <c r="AH319">
        <v>3</v>
      </c>
      <c r="AI319">
        <v>2</v>
      </c>
      <c r="AJ319">
        <v>0</v>
      </c>
      <c r="AK319" s="16">
        <v>46340</v>
      </c>
      <c r="AL319" s="7">
        <v>19</v>
      </c>
      <c r="AM319" s="7" t="str">
        <f t="shared" si="8"/>
        <v>2026</v>
      </c>
      <c r="AN319" s="7" t="str">
        <f t="shared" si="9"/>
        <v>November</v>
      </c>
      <c r="AO319" s="7">
        <v>1</v>
      </c>
      <c r="AP319" s="10">
        <v>6602</v>
      </c>
      <c r="AQ319" s="7">
        <v>0</v>
      </c>
      <c r="AR319" s="7">
        <v>0</v>
      </c>
      <c r="AS319" t="s">
        <v>40</v>
      </c>
    </row>
    <row r="320" spans="1:45" x14ac:dyDescent="0.35">
      <c r="A320" t="s">
        <v>387</v>
      </c>
      <c r="B320">
        <v>29</v>
      </c>
      <c r="C320" t="s">
        <v>190</v>
      </c>
      <c r="D320" t="s">
        <v>49</v>
      </c>
      <c r="E320" t="s">
        <v>56</v>
      </c>
      <c r="F320">
        <v>574</v>
      </c>
      <c r="G320" t="s">
        <v>42</v>
      </c>
      <c r="H320">
        <v>20</v>
      </c>
      <c r="I320">
        <v>1</v>
      </c>
      <c r="J320" t="s">
        <v>52</v>
      </c>
      <c r="K320">
        <v>1</v>
      </c>
      <c r="L320">
        <v>1852</v>
      </c>
      <c r="M320">
        <v>4</v>
      </c>
      <c r="N320" t="s">
        <v>44</v>
      </c>
      <c r="O320">
        <v>40</v>
      </c>
      <c r="P320">
        <v>3</v>
      </c>
      <c r="Q320">
        <v>1</v>
      </c>
      <c r="R320" t="s">
        <v>45</v>
      </c>
      <c r="S320">
        <v>4</v>
      </c>
      <c r="T320" t="s">
        <v>105</v>
      </c>
      <c r="U320">
        <v>3812</v>
      </c>
      <c r="V320" t="s">
        <v>47</v>
      </c>
      <c r="W320">
        <v>7003</v>
      </c>
      <c r="X320">
        <v>1</v>
      </c>
      <c r="Y320" t="s">
        <v>48</v>
      </c>
      <c r="Z320" t="s">
        <v>49</v>
      </c>
      <c r="AA320">
        <v>13</v>
      </c>
      <c r="AB320">
        <v>3</v>
      </c>
      <c r="AC320">
        <v>2</v>
      </c>
      <c r="AD320">
        <v>80</v>
      </c>
      <c r="AE320">
        <v>0</v>
      </c>
      <c r="AF320">
        <v>11</v>
      </c>
      <c r="AG320">
        <v>3</v>
      </c>
      <c r="AH320">
        <v>4</v>
      </c>
      <c r="AI320">
        <v>3</v>
      </c>
      <c r="AJ320">
        <v>10</v>
      </c>
      <c r="AK320" s="16">
        <v>46341</v>
      </c>
      <c r="AL320" s="7">
        <v>22</v>
      </c>
      <c r="AM320" s="7" t="str">
        <f t="shared" si="8"/>
        <v>2026</v>
      </c>
      <c r="AN320" s="7" t="str">
        <f t="shared" si="9"/>
        <v>November</v>
      </c>
      <c r="AO320" s="7">
        <v>4</v>
      </c>
      <c r="AP320" s="10">
        <v>21304</v>
      </c>
      <c r="AQ320" s="7">
        <v>1</v>
      </c>
      <c r="AR320" s="7">
        <v>1</v>
      </c>
      <c r="AS320" t="s">
        <v>40</v>
      </c>
    </row>
    <row r="321" spans="1:45" x14ac:dyDescent="0.35">
      <c r="A321" t="s">
        <v>388</v>
      </c>
      <c r="B321">
        <v>29</v>
      </c>
      <c r="C321" t="s">
        <v>190</v>
      </c>
      <c r="D321" t="s">
        <v>49</v>
      </c>
      <c r="E321" t="s">
        <v>41</v>
      </c>
      <c r="F321">
        <v>726</v>
      </c>
      <c r="G321" t="s">
        <v>42</v>
      </c>
      <c r="H321">
        <v>29</v>
      </c>
      <c r="I321">
        <v>1</v>
      </c>
      <c r="J321" t="s">
        <v>43</v>
      </c>
      <c r="K321">
        <v>1</v>
      </c>
      <c r="L321">
        <v>1859</v>
      </c>
      <c r="M321">
        <v>4</v>
      </c>
      <c r="N321" t="s">
        <v>44</v>
      </c>
      <c r="O321">
        <v>93</v>
      </c>
      <c r="P321">
        <v>1</v>
      </c>
      <c r="Q321">
        <v>2</v>
      </c>
      <c r="R321" t="s">
        <v>161</v>
      </c>
      <c r="S321">
        <v>3</v>
      </c>
      <c r="T321" t="s">
        <v>102</v>
      </c>
      <c r="U321">
        <v>6384</v>
      </c>
      <c r="V321" t="s">
        <v>163</v>
      </c>
      <c r="W321">
        <v>21143</v>
      </c>
      <c r="X321">
        <v>8</v>
      </c>
      <c r="Y321" t="s">
        <v>48</v>
      </c>
      <c r="Z321" t="s">
        <v>49</v>
      </c>
      <c r="AA321">
        <v>17</v>
      </c>
      <c r="AB321">
        <v>3</v>
      </c>
      <c r="AC321">
        <v>4</v>
      </c>
      <c r="AD321">
        <v>80</v>
      </c>
      <c r="AE321">
        <v>2</v>
      </c>
      <c r="AF321">
        <v>11</v>
      </c>
      <c r="AG321">
        <v>3</v>
      </c>
      <c r="AH321">
        <v>3</v>
      </c>
      <c r="AI321">
        <v>1</v>
      </c>
      <c r="AJ321">
        <v>6</v>
      </c>
      <c r="AK321" s="16">
        <v>46342</v>
      </c>
      <c r="AL321" s="7">
        <v>22</v>
      </c>
      <c r="AM321" s="7" t="str">
        <f t="shared" si="8"/>
        <v>2026</v>
      </c>
      <c r="AN321" s="7" t="str">
        <f t="shared" si="9"/>
        <v>November</v>
      </c>
      <c r="AO321" s="7">
        <v>2</v>
      </c>
      <c r="AP321" s="10">
        <v>9804</v>
      </c>
      <c r="AQ321" s="7">
        <v>2</v>
      </c>
      <c r="AR321" s="7">
        <v>1</v>
      </c>
      <c r="AS321" t="s">
        <v>40</v>
      </c>
    </row>
    <row r="322" spans="1:45" x14ac:dyDescent="0.35">
      <c r="A322" t="s">
        <v>389</v>
      </c>
      <c r="B322">
        <v>29</v>
      </c>
      <c r="C322" t="s">
        <v>190</v>
      </c>
      <c r="D322" t="s">
        <v>49</v>
      </c>
      <c r="E322" t="s">
        <v>276</v>
      </c>
      <c r="F322">
        <v>352</v>
      </c>
      <c r="G322" t="s">
        <v>71</v>
      </c>
      <c r="H322">
        <v>6</v>
      </c>
      <c r="I322">
        <v>1</v>
      </c>
      <c r="J322" t="s">
        <v>52</v>
      </c>
      <c r="K322">
        <v>1</v>
      </c>
      <c r="L322">
        <v>1865</v>
      </c>
      <c r="M322">
        <v>4</v>
      </c>
      <c r="N322" t="s">
        <v>44</v>
      </c>
      <c r="O322">
        <v>87</v>
      </c>
      <c r="P322">
        <v>2</v>
      </c>
      <c r="Q322">
        <v>1</v>
      </c>
      <c r="R322" t="s">
        <v>71</v>
      </c>
      <c r="S322">
        <v>2</v>
      </c>
      <c r="T322" t="s">
        <v>105</v>
      </c>
      <c r="U322">
        <v>2804</v>
      </c>
      <c r="V322" t="s">
        <v>47</v>
      </c>
      <c r="W322">
        <v>15434</v>
      </c>
      <c r="X322">
        <v>1</v>
      </c>
      <c r="Y322" t="s">
        <v>48</v>
      </c>
      <c r="Z322" t="s">
        <v>49</v>
      </c>
      <c r="AA322">
        <v>11</v>
      </c>
      <c r="AB322">
        <v>3</v>
      </c>
      <c r="AC322">
        <v>4</v>
      </c>
      <c r="AD322">
        <v>80</v>
      </c>
      <c r="AE322">
        <v>0</v>
      </c>
      <c r="AF322">
        <v>1</v>
      </c>
      <c r="AG322">
        <v>3</v>
      </c>
      <c r="AH322">
        <v>3</v>
      </c>
      <c r="AI322">
        <v>0</v>
      </c>
      <c r="AJ322">
        <v>0</v>
      </c>
      <c r="AK322" s="16">
        <v>46343</v>
      </c>
      <c r="AL322" s="7">
        <v>54</v>
      </c>
      <c r="AM322" s="7" t="str">
        <f t="shared" si="8"/>
        <v>2026</v>
      </c>
      <c r="AN322" s="7" t="str">
        <f t="shared" si="9"/>
        <v>November</v>
      </c>
      <c r="AO322" s="7">
        <v>3</v>
      </c>
      <c r="AP322" s="10">
        <v>12384</v>
      </c>
      <c r="AQ322" s="7">
        <v>1</v>
      </c>
      <c r="AR322" s="7">
        <v>1</v>
      </c>
      <c r="AS322" t="s">
        <v>40</v>
      </c>
    </row>
    <row r="323" spans="1:45" x14ac:dyDescent="0.35">
      <c r="A323" t="s">
        <v>390</v>
      </c>
      <c r="B323">
        <v>29</v>
      </c>
      <c r="C323" t="s">
        <v>190</v>
      </c>
      <c r="D323" t="s">
        <v>40</v>
      </c>
      <c r="E323" t="s">
        <v>56</v>
      </c>
      <c r="F323">
        <v>459</v>
      </c>
      <c r="G323" t="s">
        <v>42</v>
      </c>
      <c r="H323">
        <v>24</v>
      </c>
      <c r="I323">
        <v>2</v>
      </c>
      <c r="J323" t="s">
        <v>43</v>
      </c>
      <c r="K323">
        <v>1</v>
      </c>
      <c r="L323">
        <v>1868</v>
      </c>
      <c r="M323">
        <v>4</v>
      </c>
      <c r="N323" t="s">
        <v>44</v>
      </c>
      <c r="O323">
        <v>73</v>
      </c>
      <c r="P323">
        <v>2</v>
      </c>
      <c r="Q323">
        <v>1</v>
      </c>
      <c r="R323" t="s">
        <v>60</v>
      </c>
      <c r="S323">
        <v>4</v>
      </c>
      <c r="T323" t="s">
        <v>46</v>
      </c>
      <c r="U323">
        <v>2439</v>
      </c>
      <c r="V323" t="s">
        <v>47</v>
      </c>
      <c r="W323">
        <v>14753</v>
      </c>
      <c r="X323">
        <v>1</v>
      </c>
      <c r="Y323" t="s">
        <v>48</v>
      </c>
      <c r="Z323" t="s">
        <v>40</v>
      </c>
      <c r="AA323">
        <v>24</v>
      </c>
      <c r="AB323">
        <v>4</v>
      </c>
      <c r="AC323">
        <v>2</v>
      </c>
      <c r="AD323">
        <v>80</v>
      </c>
      <c r="AE323">
        <v>0</v>
      </c>
      <c r="AF323">
        <v>1</v>
      </c>
      <c r="AG323">
        <v>3</v>
      </c>
      <c r="AH323">
        <v>2</v>
      </c>
      <c r="AI323">
        <v>1</v>
      </c>
      <c r="AJ323">
        <v>0</v>
      </c>
      <c r="AK323" s="16">
        <v>46344</v>
      </c>
      <c r="AL323" s="7">
        <v>30</v>
      </c>
      <c r="AM323" s="7" t="str">
        <f t="shared" ref="AM323:AM386" si="10">TEXT(AK323,"yyyy")</f>
        <v>2026</v>
      </c>
      <c r="AN323" s="7" t="str">
        <f t="shared" ref="AN323:AN386" si="11">TEXT(AK323,"mmmm")</f>
        <v>November</v>
      </c>
      <c r="AO323" s="7">
        <v>0</v>
      </c>
      <c r="AP323" s="10">
        <v>17555</v>
      </c>
      <c r="AQ323" s="7">
        <v>0</v>
      </c>
      <c r="AR323" s="7">
        <v>0</v>
      </c>
      <c r="AS323" t="s">
        <v>40</v>
      </c>
    </row>
    <row r="324" spans="1:45" x14ac:dyDescent="0.35">
      <c r="A324" t="s">
        <v>391</v>
      </c>
      <c r="B324">
        <v>29</v>
      </c>
      <c r="C324" t="s">
        <v>190</v>
      </c>
      <c r="D324" t="s">
        <v>49</v>
      </c>
      <c r="E324" t="s">
        <v>41</v>
      </c>
      <c r="F324">
        <v>592</v>
      </c>
      <c r="G324" t="s">
        <v>42</v>
      </c>
      <c r="H324">
        <v>7</v>
      </c>
      <c r="I324">
        <v>3</v>
      </c>
      <c r="J324" t="s">
        <v>43</v>
      </c>
      <c r="K324">
        <v>1</v>
      </c>
      <c r="L324">
        <v>1883</v>
      </c>
      <c r="M324">
        <v>4</v>
      </c>
      <c r="N324" t="s">
        <v>44</v>
      </c>
      <c r="O324">
        <v>59</v>
      </c>
      <c r="P324">
        <v>3</v>
      </c>
      <c r="Q324">
        <v>1</v>
      </c>
      <c r="R324" t="s">
        <v>45</v>
      </c>
      <c r="S324">
        <v>1</v>
      </c>
      <c r="T324" t="s">
        <v>46</v>
      </c>
      <c r="U324">
        <v>2062</v>
      </c>
      <c r="V324" t="s">
        <v>47</v>
      </c>
      <c r="W324">
        <v>19384</v>
      </c>
      <c r="X324">
        <v>3</v>
      </c>
      <c r="Y324" t="s">
        <v>48</v>
      </c>
      <c r="Z324" t="s">
        <v>49</v>
      </c>
      <c r="AA324">
        <v>14</v>
      </c>
      <c r="AB324">
        <v>3</v>
      </c>
      <c r="AC324">
        <v>2</v>
      </c>
      <c r="AD324">
        <v>80</v>
      </c>
      <c r="AE324">
        <v>0</v>
      </c>
      <c r="AF324">
        <v>11</v>
      </c>
      <c r="AG324">
        <v>2</v>
      </c>
      <c r="AH324">
        <v>3</v>
      </c>
      <c r="AI324">
        <v>1</v>
      </c>
      <c r="AJ324">
        <v>2</v>
      </c>
      <c r="AK324" s="16">
        <v>46345</v>
      </c>
      <c r="AL324" s="7">
        <v>23</v>
      </c>
      <c r="AM324" s="7" t="str">
        <f t="shared" si="10"/>
        <v>2026</v>
      </c>
      <c r="AN324" s="7" t="str">
        <f t="shared" si="11"/>
        <v>November</v>
      </c>
      <c r="AO324" s="7">
        <v>2</v>
      </c>
      <c r="AP324" s="10">
        <v>7583</v>
      </c>
      <c r="AQ324" s="7">
        <v>2</v>
      </c>
      <c r="AR324" s="7">
        <v>1</v>
      </c>
      <c r="AS324" t="s">
        <v>40</v>
      </c>
    </row>
    <row r="325" spans="1:45" x14ac:dyDescent="0.35">
      <c r="A325" t="s">
        <v>392</v>
      </c>
      <c r="B325">
        <v>29</v>
      </c>
      <c r="C325" t="s">
        <v>190</v>
      </c>
      <c r="D325" t="s">
        <v>40</v>
      </c>
      <c r="E325" t="s">
        <v>56</v>
      </c>
      <c r="F325">
        <v>746</v>
      </c>
      <c r="G325" t="s">
        <v>51</v>
      </c>
      <c r="H325">
        <v>24</v>
      </c>
      <c r="I325">
        <v>3</v>
      </c>
      <c r="J325" t="s">
        <v>68</v>
      </c>
      <c r="K325">
        <v>1</v>
      </c>
      <c r="L325">
        <v>1928</v>
      </c>
      <c r="M325">
        <v>3</v>
      </c>
      <c r="N325" t="s">
        <v>44</v>
      </c>
      <c r="O325">
        <v>45</v>
      </c>
      <c r="P325">
        <v>4</v>
      </c>
      <c r="Q325">
        <v>1</v>
      </c>
      <c r="R325" t="s">
        <v>54</v>
      </c>
      <c r="S325">
        <v>1</v>
      </c>
      <c r="T325" t="s">
        <v>46</v>
      </c>
      <c r="U325">
        <v>1091</v>
      </c>
      <c r="V325" t="s">
        <v>47</v>
      </c>
      <c r="W325">
        <v>10642</v>
      </c>
      <c r="X325">
        <v>1</v>
      </c>
      <c r="Y325" t="s">
        <v>48</v>
      </c>
      <c r="Z325" t="s">
        <v>49</v>
      </c>
      <c r="AA325">
        <v>17</v>
      </c>
      <c r="AB325">
        <v>3</v>
      </c>
      <c r="AC325">
        <v>4</v>
      </c>
      <c r="AD325">
        <v>80</v>
      </c>
      <c r="AE325">
        <v>0</v>
      </c>
      <c r="AF325">
        <v>1</v>
      </c>
      <c r="AG325">
        <v>3</v>
      </c>
      <c r="AH325">
        <v>3</v>
      </c>
      <c r="AI325">
        <v>0</v>
      </c>
      <c r="AJ325">
        <v>0</v>
      </c>
      <c r="AK325" s="16">
        <v>46346</v>
      </c>
      <c r="AL325" s="7">
        <v>25</v>
      </c>
      <c r="AM325" s="7" t="str">
        <f t="shared" si="10"/>
        <v>2026</v>
      </c>
      <c r="AN325" s="7" t="str">
        <f t="shared" si="11"/>
        <v>November</v>
      </c>
      <c r="AO325" s="7">
        <v>5</v>
      </c>
      <c r="AP325" s="10">
        <v>11730</v>
      </c>
      <c r="AQ325" s="7">
        <v>2</v>
      </c>
      <c r="AR325" s="7">
        <v>2</v>
      </c>
      <c r="AS325" t="s">
        <v>40</v>
      </c>
    </row>
    <row r="326" spans="1:45" x14ac:dyDescent="0.35">
      <c r="A326" t="s">
        <v>393</v>
      </c>
      <c r="B326">
        <v>29</v>
      </c>
      <c r="C326" t="s">
        <v>190</v>
      </c>
      <c r="D326" t="s">
        <v>49</v>
      </c>
      <c r="E326" t="s">
        <v>41</v>
      </c>
      <c r="F326">
        <v>136</v>
      </c>
      <c r="G326" t="s">
        <v>42</v>
      </c>
      <c r="H326">
        <v>1</v>
      </c>
      <c r="I326">
        <v>3</v>
      </c>
      <c r="J326" t="s">
        <v>43</v>
      </c>
      <c r="K326">
        <v>1</v>
      </c>
      <c r="L326">
        <v>1954</v>
      </c>
      <c r="M326">
        <v>1</v>
      </c>
      <c r="N326" t="s">
        <v>44</v>
      </c>
      <c r="O326">
        <v>89</v>
      </c>
      <c r="P326">
        <v>3</v>
      </c>
      <c r="Q326">
        <v>2</v>
      </c>
      <c r="R326" t="s">
        <v>161</v>
      </c>
      <c r="S326">
        <v>1</v>
      </c>
      <c r="T326" t="s">
        <v>105</v>
      </c>
      <c r="U326">
        <v>5373</v>
      </c>
      <c r="V326" t="s">
        <v>163</v>
      </c>
      <c r="W326">
        <v>6225</v>
      </c>
      <c r="X326">
        <v>0</v>
      </c>
      <c r="Y326" t="s">
        <v>48</v>
      </c>
      <c r="Z326" t="s">
        <v>49</v>
      </c>
      <c r="AA326">
        <v>12</v>
      </c>
      <c r="AB326">
        <v>3</v>
      </c>
      <c r="AC326">
        <v>1</v>
      </c>
      <c r="AD326">
        <v>80</v>
      </c>
      <c r="AE326">
        <v>1</v>
      </c>
      <c r="AF326">
        <v>6</v>
      </c>
      <c r="AG326">
        <v>5</v>
      </c>
      <c r="AH326">
        <v>2</v>
      </c>
      <c r="AI326">
        <v>0</v>
      </c>
      <c r="AJ326">
        <v>2</v>
      </c>
      <c r="AK326" s="16">
        <v>46347</v>
      </c>
      <c r="AL326" s="7">
        <v>52</v>
      </c>
      <c r="AM326" s="7" t="str">
        <f t="shared" si="10"/>
        <v>2026</v>
      </c>
      <c r="AN326" s="7" t="str">
        <f t="shared" si="11"/>
        <v>November</v>
      </c>
      <c r="AO326" s="7">
        <v>27</v>
      </c>
      <c r="AP326" s="10">
        <v>15080</v>
      </c>
      <c r="AQ326" s="7">
        <v>15</v>
      </c>
      <c r="AR326" s="7">
        <v>7</v>
      </c>
      <c r="AS326" t="s">
        <v>40</v>
      </c>
    </row>
    <row r="327" spans="1:45" x14ac:dyDescent="0.35">
      <c r="A327" t="s">
        <v>394</v>
      </c>
      <c r="B327">
        <v>29</v>
      </c>
      <c r="C327" t="s">
        <v>190</v>
      </c>
      <c r="D327" t="s">
        <v>40</v>
      </c>
      <c r="E327" t="s">
        <v>41</v>
      </c>
      <c r="F327">
        <v>1092</v>
      </c>
      <c r="G327" t="s">
        <v>42</v>
      </c>
      <c r="H327">
        <v>1</v>
      </c>
      <c r="I327">
        <v>4</v>
      </c>
      <c r="J327" t="s">
        <v>52</v>
      </c>
      <c r="K327">
        <v>1</v>
      </c>
      <c r="L327">
        <v>2027</v>
      </c>
      <c r="M327">
        <v>1</v>
      </c>
      <c r="N327" t="s">
        <v>44</v>
      </c>
      <c r="O327">
        <v>36</v>
      </c>
      <c r="P327">
        <v>3</v>
      </c>
      <c r="Q327">
        <v>1</v>
      </c>
      <c r="R327" t="s">
        <v>60</v>
      </c>
      <c r="S327">
        <v>4</v>
      </c>
      <c r="T327" t="s">
        <v>105</v>
      </c>
      <c r="U327">
        <v>4787</v>
      </c>
      <c r="V327" t="s">
        <v>47</v>
      </c>
      <c r="W327">
        <v>26124</v>
      </c>
      <c r="X327">
        <v>9</v>
      </c>
      <c r="Y327" t="s">
        <v>48</v>
      </c>
      <c r="Z327" t="s">
        <v>40</v>
      </c>
      <c r="AA327">
        <v>14</v>
      </c>
      <c r="AB327">
        <v>3</v>
      </c>
      <c r="AC327">
        <v>2</v>
      </c>
      <c r="AD327">
        <v>80</v>
      </c>
      <c r="AE327">
        <v>3</v>
      </c>
      <c r="AF327">
        <v>4</v>
      </c>
      <c r="AG327">
        <v>3</v>
      </c>
      <c r="AH327">
        <v>4</v>
      </c>
      <c r="AI327">
        <v>2</v>
      </c>
      <c r="AJ327">
        <v>2</v>
      </c>
      <c r="AK327" s="16">
        <v>46348</v>
      </c>
      <c r="AL327" s="7">
        <v>18</v>
      </c>
      <c r="AM327" s="7" t="str">
        <f t="shared" si="10"/>
        <v>2026</v>
      </c>
      <c r="AN327" s="7" t="str">
        <f t="shared" si="11"/>
        <v>November</v>
      </c>
      <c r="AO327" s="7">
        <v>1</v>
      </c>
      <c r="AP327" s="10">
        <v>7799</v>
      </c>
      <c r="AQ327" s="7">
        <v>1</v>
      </c>
      <c r="AR327" s="7">
        <v>1</v>
      </c>
      <c r="AS327" t="s">
        <v>40</v>
      </c>
    </row>
    <row r="328" spans="1:45" x14ac:dyDescent="0.35">
      <c r="A328" t="s">
        <v>395</v>
      </c>
      <c r="B328">
        <v>29</v>
      </c>
      <c r="C328" t="s">
        <v>190</v>
      </c>
      <c r="D328" t="s">
        <v>40</v>
      </c>
      <c r="E328" t="s">
        <v>41</v>
      </c>
      <c r="F328">
        <v>1378</v>
      </c>
      <c r="G328" t="s">
        <v>42</v>
      </c>
      <c r="H328">
        <v>13</v>
      </c>
      <c r="I328">
        <v>2</v>
      </c>
      <c r="J328" t="s">
        <v>73</v>
      </c>
      <c r="K328">
        <v>1</v>
      </c>
      <c r="L328">
        <v>2053</v>
      </c>
      <c r="M328">
        <v>4</v>
      </c>
      <c r="N328" t="s">
        <v>44</v>
      </c>
      <c r="O328">
        <v>46</v>
      </c>
      <c r="P328">
        <v>2</v>
      </c>
      <c r="Q328">
        <v>2</v>
      </c>
      <c r="R328" t="s">
        <v>45</v>
      </c>
      <c r="S328">
        <v>2</v>
      </c>
      <c r="T328" t="s">
        <v>105</v>
      </c>
      <c r="U328">
        <v>4025</v>
      </c>
      <c r="V328" t="s">
        <v>47</v>
      </c>
      <c r="W328">
        <v>23679</v>
      </c>
      <c r="X328">
        <v>4</v>
      </c>
      <c r="Y328" t="s">
        <v>48</v>
      </c>
      <c r="Z328" t="s">
        <v>40</v>
      </c>
      <c r="AA328">
        <v>13</v>
      </c>
      <c r="AB328">
        <v>3</v>
      </c>
      <c r="AC328">
        <v>1</v>
      </c>
      <c r="AD328">
        <v>80</v>
      </c>
      <c r="AE328">
        <v>1</v>
      </c>
      <c r="AF328">
        <v>10</v>
      </c>
      <c r="AG328">
        <v>2</v>
      </c>
      <c r="AH328">
        <v>3</v>
      </c>
      <c r="AI328">
        <v>0</v>
      </c>
      <c r="AJ328">
        <v>3</v>
      </c>
      <c r="AK328" s="16">
        <v>46349</v>
      </c>
      <c r="AL328" s="7">
        <v>34</v>
      </c>
      <c r="AM328" s="7" t="str">
        <f t="shared" si="10"/>
        <v>2026</v>
      </c>
      <c r="AN328" s="7" t="str">
        <f t="shared" si="11"/>
        <v>November</v>
      </c>
      <c r="AO328" s="7">
        <v>16</v>
      </c>
      <c r="AP328" s="10">
        <v>21649</v>
      </c>
      <c r="AQ328" s="7">
        <v>2</v>
      </c>
      <c r="AR328" s="7">
        <v>1</v>
      </c>
      <c r="AS328" t="s">
        <v>40</v>
      </c>
    </row>
    <row r="329" spans="1:45" x14ac:dyDescent="0.35">
      <c r="A329" t="s">
        <v>396</v>
      </c>
      <c r="B329">
        <v>29</v>
      </c>
      <c r="C329" t="s">
        <v>190</v>
      </c>
      <c r="D329" t="s">
        <v>49</v>
      </c>
      <c r="E329" t="s">
        <v>41</v>
      </c>
      <c r="F329">
        <v>468</v>
      </c>
      <c r="G329" t="s">
        <v>42</v>
      </c>
      <c r="H329">
        <v>28</v>
      </c>
      <c r="I329">
        <v>4</v>
      </c>
      <c r="J329" t="s">
        <v>52</v>
      </c>
      <c r="K329">
        <v>1</v>
      </c>
      <c r="L329">
        <v>2054</v>
      </c>
      <c r="M329">
        <v>4</v>
      </c>
      <c r="N329" t="s">
        <v>53</v>
      </c>
      <c r="O329">
        <v>73</v>
      </c>
      <c r="P329">
        <v>2</v>
      </c>
      <c r="Q329">
        <v>1</v>
      </c>
      <c r="R329" t="s">
        <v>60</v>
      </c>
      <c r="S329">
        <v>1</v>
      </c>
      <c r="T329" t="s">
        <v>46</v>
      </c>
      <c r="U329">
        <v>3785</v>
      </c>
      <c r="V329" t="s">
        <v>47</v>
      </c>
      <c r="W329">
        <v>8489</v>
      </c>
      <c r="X329">
        <v>1</v>
      </c>
      <c r="Y329" t="s">
        <v>48</v>
      </c>
      <c r="Z329" t="s">
        <v>49</v>
      </c>
      <c r="AA329">
        <v>14</v>
      </c>
      <c r="AB329">
        <v>3</v>
      </c>
      <c r="AC329">
        <v>2</v>
      </c>
      <c r="AD329">
        <v>80</v>
      </c>
      <c r="AE329">
        <v>0</v>
      </c>
      <c r="AF329">
        <v>5</v>
      </c>
      <c r="AG329">
        <v>3</v>
      </c>
      <c r="AH329">
        <v>1</v>
      </c>
      <c r="AI329">
        <v>0</v>
      </c>
      <c r="AJ329">
        <v>4</v>
      </c>
      <c r="AK329" s="16">
        <v>46350</v>
      </c>
      <c r="AL329" s="7">
        <v>33</v>
      </c>
      <c r="AM329" s="7" t="str">
        <f t="shared" si="10"/>
        <v>2026</v>
      </c>
      <c r="AN329" s="7" t="str">
        <f t="shared" si="11"/>
        <v>November</v>
      </c>
      <c r="AO329" s="7">
        <v>4</v>
      </c>
      <c r="AP329" s="10">
        <v>7306</v>
      </c>
      <c r="AQ329" s="7">
        <v>4</v>
      </c>
      <c r="AR329" s="7">
        <v>3</v>
      </c>
      <c r="AS329" t="s">
        <v>40</v>
      </c>
    </row>
    <row r="330" spans="1:45" x14ac:dyDescent="0.35">
      <c r="A330" t="s">
        <v>396</v>
      </c>
      <c r="B330">
        <v>29</v>
      </c>
      <c r="C330" t="s">
        <v>190</v>
      </c>
      <c r="D330" t="s">
        <v>49</v>
      </c>
      <c r="E330" t="s">
        <v>41</v>
      </c>
      <c r="F330">
        <v>468</v>
      </c>
      <c r="G330" t="s">
        <v>42</v>
      </c>
      <c r="H330">
        <v>28</v>
      </c>
      <c r="I330">
        <v>4</v>
      </c>
      <c r="J330" t="s">
        <v>52</v>
      </c>
      <c r="K330">
        <v>1</v>
      </c>
      <c r="L330">
        <v>2054</v>
      </c>
      <c r="M330">
        <v>4</v>
      </c>
      <c r="N330" t="s">
        <v>53</v>
      </c>
      <c r="O330">
        <v>73</v>
      </c>
      <c r="P330">
        <v>2</v>
      </c>
      <c r="Q330">
        <v>1</v>
      </c>
      <c r="R330" t="s">
        <v>60</v>
      </c>
      <c r="S330">
        <v>1</v>
      </c>
      <c r="T330" t="s">
        <v>46</v>
      </c>
      <c r="U330">
        <v>3785</v>
      </c>
      <c r="V330" t="s">
        <v>47</v>
      </c>
      <c r="W330">
        <v>8489</v>
      </c>
      <c r="X330">
        <v>1</v>
      </c>
      <c r="Y330" t="s">
        <v>48</v>
      </c>
      <c r="Z330" t="s">
        <v>49</v>
      </c>
      <c r="AA330">
        <v>14</v>
      </c>
      <c r="AB330">
        <v>3</v>
      </c>
      <c r="AC330">
        <v>2</v>
      </c>
      <c r="AD330">
        <v>80</v>
      </c>
      <c r="AE330">
        <v>0</v>
      </c>
      <c r="AF330">
        <v>5</v>
      </c>
      <c r="AG330">
        <v>3</v>
      </c>
      <c r="AH330">
        <v>1</v>
      </c>
      <c r="AI330">
        <v>0</v>
      </c>
      <c r="AJ330">
        <v>4</v>
      </c>
      <c r="AK330" s="16">
        <v>46351</v>
      </c>
      <c r="AL330" s="7">
        <v>23</v>
      </c>
      <c r="AM330" s="7" t="str">
        <f t="shared" si="10"/>
        <v>2026</v>
      </c>
      <c r="AN330" s="7" t="str">
        <f t="shared" si="11"/>
        <v>November</v>
      </c>
      <c r="AO330" s="7">
        <v>3</v>
      </c>
      <c r="AP330" s="10">
        <v>17682</v>
      </c>
      <c r="AQ330" s="7">
        <v>1</v>
      </c>
      <c r="AR330" s="7">
        <v>1</v>
      </c>
      <c r="AS330" t="s">
        <v>40</v>
      </c>
    </row>
    <row r="331" spans="1:45" x14ac:dyDescent="0.35">
      <c r="A331" t="s">
        <v>397</v>
      </c>
      <c r="B331">
        <v>30</v>
      </c>
      <c r="C331" t="s">
        <v>190</v>
      </c>
      <c r="D331" t="s">
        <v>49</v>
      </c>
      <c r="E331" t="s">
        <v>41</v>
      </c>
      <c r="F331">
        <v>1358</v>
      </c>
      <c r="G331" t="s">
        <v>42</v>
      </c>
      <c r="H331">
        <v>24</v>
      </c>
      <c r="I331">
        <v>1</v>
      </c>
      <c r="J331" t="s">
        <v>43</v>
      </c>
      <c r="K331">
        <v>1</v>
      </c>
      <c r="L331">
        <v>11</v>
      </c>
      <c r="M331">
        <v>4</v>
      </c>
      <c r="N331" t="s">
        <v>44</v>
      </c>
      <c r="O331">
        <v>67</v>
      </c>
      <c r="P331">
        <v>3</v>
      </c>
      <c r="Q331">
        <v>1</v>
      </c>
      <c r="R331" t="s">
        <v>45</v>
      </c>
      <c r="S331">
        <v>3</v>
      </c>
      <c r="T331" t="s">
        <v>102</v>
      </c>
      <c r="U331">
        <v>2693</v>
      </c>
      <c r="V331" t="s">
        <v>47</v>
      </c>
      <c r="W331">
        <v>13335</v>
      </c>
      <c r="X331">
        <v>1</v>
      </c>
      <c r="Y331" t="s">
        <v>48</v>
      </c>
      <c r="Z331" t="s">
        <v>49</v>
      </c>
      <c r="AA331">
        <v>22</v>
      </c>
      <c r="AB331">
        <v>4</v>
      </c>
      <c r="AC331">
        <v>2</v>
      </c>
      <c r="AD331">
        <v>80</v>
      </c>
      <c r="AE331">
        <v>1</v>
      </c>
      <c r="AF331">
        <v>1</v>
      </c>
      <c r="AG331">
        <v>2</v>
      </c>
      <c r="AH331">
        <v>3</v>
      </c>
      <c r="AI331">
        <v>0</v>
      </c>
      <c r="AK331" s="16">
        <v>46352</v>
      </c>
      <c r="AL331" s="7">
        <v>31</v>
      </c>
      <c r="AM331" s="7" t="str">
        <f t="shared" si="10"/>
        <v>2026</v>
      </c>
      <c r="AN331" s="7" t="str">
        <f t="shared" si="11"/>
        <v>November</v>
      </c>
      <c r="AO331" s="7">
        <v>3</v>
      </c>
      <c r="AP331" s="10">
        <v>16955</v>
      </c>
      <c r="AQ331" s="7">
        <v>2</v>
      </c>
      <c r="AR331" s="7">
        <v>1</v>
      </c>
      <c r="AS331" t="s">
        <v>40</v>
      </c>
    </row>
    <row r="332" spans="1:45" x14ac:dyDescent="0.35">
      <c r="A332" t="s">
        <v>398</v>
      </c>
      <c r="B332">
        <v>30</v>
      </c>
      <c r="C332" t="s">
        <v>190</v>
      </c>
      <c r="D332" t="s">
        <v>49</v>
      </c>
      <c r="E332" t="s">
        <v>41</v>
      </c>
      <c r="F332">
        <v>125</v>
      </c>
      <c r="G332" t="s">
        <v>42</v>
      </c>
      <c r="H332">
        <v>9</v>
      </c>
      <c r="I332">
        <v>2</v>
      </c>
      <c r="J332" t="s">
        <v>52</v>
      </c>
      <c r="K332">
        <v>1</v>
      </c>
      <c r="L332">
        <v>41</v>
      </c>
      <c r="M332">
        <v>4</v>
      </c>
      <c r="N332" t="s">
        <v>44</v>
      </c>
      <c r="O332">
        <v>83</v>
      </c>
      <c r="P332">
        <v>2</v>
      </c>
      <c r="Q332">
        <v>1</v>
      </c>
      <c r="R332" t="s">
        <v>45</v>
      </c>
      <c r="S332">
        <v>3</v>
      </c>
      <c r="T332" t="s">
        <v>46</v>
      </c>
      <c r="U332">
        <v>2206</v>
      </c>
      <c r="V332" t="s">
        <v>47</v>
      </c>
      <c r="W332">
        <v>16117</v>
      </c>
      <c r="X332">
        <v>1</v>
      </c>
      <c r="Y332" t="s">
        <v>48</v>
      </c>
      <c r="Z332" t="s">
        <v>49</v>
      </c>
      <c r="AA332">
        <v>13</v>
      </c>
      <c r="AB332">
        <v>3</v>
      </c>
      <c r="AC332">
        <v>1</v>
      </c>
      <c r="AD332">
        <v>80</v>
      </c>
      <c r="AE332">
        <v>0</v>
      </c>
      <c r="AF332">
        <v>10</v>
      </c>
      <c r="AG332">
        <v>5</v>
      </c>
      <c r="AH332">
        <v>3</v>
      </c>
      <c r="AI332">
        <v>1</v>
      </c>
      <c r="AJ332">
        <v>8</v>
      </c>
      <c r="AK332" s="16">
        <v>46353</v>
      </c>
      <c r="AL332" s="7">
        <v>59</v>
      </c>
      <c r="AM332" s="7" t="str">
        <f t="shared" si="10"/>
        <v>2026</v>
      </c>
      <c r="AN332" s="7" t="str">
        <f t="shared" si="11"/>
        <v>November</v>
      </c>
      <c r="AO332" s="7">
        <v>29</v>
      </c>
      <c r="AP332" s="10">
        <v>16895</v>
      </c>
      <c r="AQ332" s="7">
        <v>2</v>
      </c>
      <c r="AR332" s="7">
        <v>0</v>
      </c>
      <c r="AS332" t="s">
        <v>40</v>
      </c>
    </row>
    <row r="333" spans="1:45" x14ac:dyDescent="0.35">
      <c r="A333" t="s">
        <v>399</v>
      </c>
      <c r="B333">
        <v>30</v>
      </c>
      <c r="C333" t="s">
        <v>190</v>
      </c>
      <c r="D333" t="s">
        <v>49</v>
      </c>
      <c r="E333" t="s">
        <v>56</v>
      </c>
      <c r="F333">
        <v>721</v>
      </c>
      <c r="G333" t="s">
        <v>42</v>
      </c>
      <c r="H333">
        <v>1</v>
      </c>
      <c r="I333">
        <v>2</v>
      </c>
      <c r="J333" t="s">
        <v>52</v>
      </c>
      <c r="K333">
        <v>1</v>
      </c>
      <c r="L333">
        <v>57</v>
      </c>
      <c r="M333">
        <v>3</v>
      </c>
      <c r="N333" t="s">
        <v>53</v>
      </c>
      <c r="O333">
        <v>58</v>
      </c>
      <c r="P333">
        <v>3</v>
      </c>
      <c r="Q333">
        <v>2</v>
      </c>
      <c r="R333" t="s">
        <v>45</v>
      </c>
      <c r="S333">
        <v>4</v>
      </c>
      <c r="T333" t="s">
        <v>46</v>
      </c>
      <c r="U333">
        <v>4011</v>
      </c>
      <c r="V333" t="s">
        <v>47</v>
      </c>
      <c r="W333">
        <v>10781</v>
      </c>
      <c r="X333">
        <v>1</v>
      </c>
      <c r="Y333" t="s">
        <v>48</v>
      </c>
      <c r="Z333" t="s">
        <v>49</v>
      </c>
      <c r="AA333">
        <v>23</v>
      </c>
      <c r="AB333">
        <v>4</v>
      </c>
      <c r="AC333">
        <v>4</v>
      </c>
      <c r="AD333">
        <v>80</v>
      </c>
      <c r="AE333">
        <v>0</v>
      </c>
      <c r="AF333">
        <v>12</v>
      </c>
      <c r="AG333">
        <v>2</v>
      </c>
      <c r="AH333">
        <v>3</v>
      </c>
      <c r="AI333">
        <v>3</v>
      </c>
      <c r="AJ333">
        <v>7</v>
      </c>
      <c r="AK333" s="16">
        <v>46354</v>
      </c>
      <c r="AL333" s="7">
        <v>50</v>
      </c>
      <c r="AM333" s="7" t="str">
        <f t="shared" si="10"/>
        <v>2026</v>
      </c>
      <c r="AN333" s="7" t="str">
        <f t="shared" si="11"/>
        <v>November</v>
      </c>
      <c r="AO333" s="7">
        <v>24</v>
      </c>
      <c r="AP333" s="10">
        <v>21845</v>
      </c>
      <c r="AQ333" s="7">
        <v>9</v>
      </c>
      <c r="AR333" s="7">
        <v>6</v>
      </c>
      <c r="AS333" t="s">
        <v>40</v>
      </c>
    </row>
    <row r="334" spans="1:45" x14ac:dyDescent="0.35">
      <c r="A334" t="s">
        <v>400</v>
      </c>
      <c r="B334">
        <v>30</v>
      </c>
      <c r="C334" t="s">
        <v>190</v>
      </c>
      <c r="D334" t="s">
        <v>40</v>
      </c>
      <c r="E334" t="s">
        <v>41</v>
      </c>
      <c r="F334">
        <v>852</v>
      </c>
      <c r="G334" t="s">
        <v>42</v>
      </c>
      <c r="H334">
        <v>1</v>
      </c>
      <c r="I334">
        <v>1</v>
      </c>
      <c r="J334" t="s">
        <v>43</v>
      </c>
      <c r="K334">
        <v>1</v>
      </c>
      <c r="L334">
        <v>104</v>
      </c>
      <c r="M334">
        <v>4</v>
      </c>
      <c r="N334" t="s">
        <v>44</v>
      </c>
      <c r="O334">
        <v>55</v>
      </c>
      <c r="P334">
        <v>2</v>
      </c>
      <c r="Q334">
        <v>2</v>
      </c>
      <c r="R334" t="s">
        <v>45</v>
      </c>
      <c r="S334">
        <v>4</v>
      </c>
      <c r="T334" t="s">
        <v>105</v>
      </c>
      <c r="U334">
        <v>5126</v>
      </c>
      <c r="V334" t="s">
        <v>163</v>
      </c>
      <c r="W334">
        <v>15998</v>
      </c>
      <c r="X334">
        <v>1</v>
      </c>
      <c r="Y334" t="s">
        <v>48</v>
      </c>
      <c r="Z334" t="s">
        <v>40</v>
      </c>
      <c r="AA334">
        <v>12</v>
      </c>
      <c r="AB334">
        <v>3</v>
      </c>
      <c r="AC334">
        <v>3</v>
      </c>
      <c r="AD334">
        <v>80</v>
      </c>
      <c r="AE334">
        <v>2</v>
      </c>
      <c r="AF334">
        <v>10</v>
      </c>
      <c r="AG334">
        <v>1</v>
      </c>
      <c r="AH334">
        <v>2</v>
      </c>
      <c r="AI334">
        <v>3</v>
      </c>
      <c r="AJ334">
        <v>0</v>
      </c>
      <c r="AK334" s="16">
        <v>46355</v>
      </c>
      <c r="AL334" s="7">
        <v>20</v>
      </c>
      <c r="AM334" s="7" t="str">
        <f t="shared" si="10"/>
        <v>2026</v>
      </c>
      <c r="AN334" s="7" t="str">
        <f t="shared" si="11"/>
        <v>November</v>
      </c>
      <c r="AO334" s="7">
        <v>0</v>
      </c>
      <c r="AP334" s="10">
        <v>11352</v>
      </c>
      <c r="AQ334" s="7">
        <v>0</v>
      </c>
      <c r="AR334" s="7">
        <v>0</v>
      </c>
      <c r="AS334" t="s">
        <v>40</v>
      </c>
    </row>
    <row r="335" spans="1:45" x14ac:dyDescent="0.35">
      <c r="A335" t="s">
        <v>401</v>
      </c>
      <c r="B335">
        <v>30</v>
      </c>
      <c r="C335" t="s">
        <v>190</v>
      </c>
      <c r="D335" t="s">
        <v>49</v>
      </c>
      <c r="E335" t="s">
        <v>41</v>
      </c>
      <c r="F335">
        <v>288</v>
      </c>
      <c r="G335" t="s">
        <v>42</v>
      </c>
      <c r="H335">
        <v>2</v>
      </c>
      <c r="I335">
        <v>3</v>
      </c>
      <c r="J335" t="s">
        <v>43</v>
      </c>
      <c r="K335">
        <v>1</v>
      </c>
      <c r="L335">
        <v>117</v>
      </c>
      <c r="M335">
        <v>3</v>
      </c>
      <c r="N335" t="s">
        <v>44</v>
      </c>
      <c r="O335">
        <v>99</v>
      </c>
      <c r="P335">
        <v>2</v>
      </c>
      <c r="Q335">
        <v>2</v>
      </c>
      <c r="R335" t="s">
        <v>161</v>
      </c>
      <c r="S335">
        <v>4</v>
      </c>
      <c r="T335" t="s">
        <v>105</v>
      </c>
      <c r="U335">
        <v>4152</v>
      </c>
      <c r="V335" t="s">
        <v>47</v>
      </c>
      <c r="W335">
        <v>15830</v>
      </c>
      <c r="X335">
        <v>1</v>
      </c>
      <c r="Y335" t="s">
        <v>48</v>
      </c>
      <c r="Z335" t="s">
        <v>49</v>
      </c>
      <c r="AA335">
        <v>19</v>
      </c>
      <c r="AB335">
        <v>3</v>
      </c>
      <c r="AC335">
        <v>1</v>
      </c>
      <c r="AD335">
        <v>80</v>
      </c>
      <c r="AE335">
        <v>3</v>
      </c>
      <c r="AF335">
        <v>11</v>
      </c>
      <c r="AG335">
        <v>3</v>
      </c>
      <c r="AH335">
        <v>3</v>
      </c>
      <c r="AI335">
        <v>10</v>
      </c>
      <c r="AJ335">
        <v>8</v>
      </c>
      <c r="AK335" s="16">
        <v>46356</v>
      </c>
      <c r="AL335" s="7">
        <v>32</v>
      </c>
      <c r="AM335" s="7" t="str">
        <f t="shared" si="10"/>
        <v>2026</v>
      </c>
      <c r="AN335" s="7" t="str">
        <f t="shared" si="11"/>
        <v>November</v>
      </c>
      <c r="AO335" s="7">
        <v>2</v>
      </c>
      <c r="AP335" s="10">
        <v>17354</v>
      </c>
      <c r="AQ335" s="7">
        <v>0</v>
      </c>
      <c r="AR335" s="7">
        <v>0</v>
      </c>
      <c r="AS335" t="s">
        <v>40</v>
      </c>
    </row>
    <row r="336" spans="1:45" x14ac:dyDescent="0.35">
      <c r="A336" t="s">
        <v>402</v>
      </c>
      <c r="B336">
        <v>30</v>
      </c>
      <c r="C336" t="s">
        <v>190</v>
      </c>
      <c r="D336" t="s">
        <v>40</v>
      </c>
      <c r="E336" t="s">
        <v>41</v>
      </c>
      <c r="F336">
        <v>1334</v>
      </c>
      <c r="G336" t="s">
        <v>51</v>
      </c>
      <c r="H336">
        <v>4</v>
      </c>
      <c r="I336">
        <v>2</v>
      </c>
      <c r="J336" t="s">
        <v>52</v>
      </c>
      <c r="K336">
        <v>1</v>
      </c>
      <c r="L336">
        <v>121</v>
      </c>
      <c r="M336">
        <v>3</v>
      </c>
      <c r="N336" t="s">
        <v>53</v>
      </c>
      <c r="O336">
        <v>63</v>
      </c>
      <c r="P336">
        <v>2</v>
      </c>
      <c r="Q336">
        <v>2</v>
      </c>
      <c r="R336" t="s">
        <v>137</v>
      </c>
      <c r="S336">
        <v>2</v>
      </c>
      <c r="T336" t="s">
        <v>102</v>
      </c>
      <c r="U336">
        <v>5209</v>
      </c>
      <c r="V336" t="s">
        <v>163</v>
      </c>
      <c r="W336">
        <v>19760</v>
      </c>
      <c r="X336">
        <v>1</v>
      </c>
      <c r="Y336" t="s">
        <v>48</v>
      </c>
      <c r="Z336" t="s">
        <v>40</v>
      </c>
      <c r="AA336">
        <v>12</v>
      </c>
      <c r="AB336">
        <v>3</v>
      </c>
      <c r="AC336">
        <v>2</v>
      </c>
      <c r="AD336">
        <v>80</v>
      </c>
      <c r="AE336">
        <v>3</v>
      </c>
      <c r="AF336">
        <v>11</v>
      </c>
      <c r="AG336">
        <v>4</v>
      </c>
      <c r="AH336">
        <v>2</v>
      </c>
      <c r="AI336">
        <v>2</v>
      </c>
      <c r="AJ336">
        <v>7</v>
      </c>
      <c r="AK336" s="16">
        <v>46357</v>
      </c>
      <c r="AL336" s="7">
        <v>31</v>
      </c>
      <c r="AM336" s="7" t="str">
        <f t="shared" si="10"/>
        <v>2026</v>
      </c>
      <c r="AN336" s="7" t="str">
        <f t="shared" si="11"/>
        <v>December</v>
      </c>
      <c r="AO336" s="7">
        <v>13</v>
      </c>
      <c r="AP336" s="10">
        <v>23193</v>
      </c>
      <c r="AQ336" s="7">
        <v>4</v>
      </c>
      <c r="AR336" s="7">
        <v>1</v>
      </c>
      <c r="AS336" t="s">
        <v>40</v>
      </c>
    </row>
    <row r="337" spans="1:45" x14ac:dyDescent="0.35">
      <c r="A337" t="s">
        <v>403</v>
      </c>
      <c r="B337">
        <v>30</v>
      </c>
      <c r="C337" t="s">
        <v>190</v>
      </c>
      <c r="D337" t="s">
        <v>49</v>
      </c>
      <c r="E337" t="s">
        <v>56</v>
      </c>
      <c r="F337">
        <v>1312</v>
      </c>
      <c r="G337" t="s">
        <v>42</v>
      </c>
      <c r="H337">
        <v>23</v>
      </c>
      <c r="I337">
        <v>3</v>
      </c>
      <c r="J337" t="s">
        <v>43</v>
      </c>
      <c r="K337">
        <v>1</v>
      </c>
      <c r="L337">
        <v>159</v>
      </c>
      <c r="M337">
        <v>1</v>
      </c>
      <c r="N337" t="s">
        <v>44</v>
      </c>
      <c r="O337">
        <v>96</v>
      </c>
      <c r="P337">
        <v>1</v>
      </c>
      <c r="Q337">
        <v>1</v>
      </c>
      <c r="R337" t="s">
        <v>60</v>
      </c>
      <c r="S337">
        <v>3</v>
      </c>
      <c r="T337" t="s">
        <v>102</v>
      </c>
      <c r="U337">
        <v>2613</v>
      </c>
      <c r="V337" t="s">
        <v>47</v>
      </c>
      <c r="W337">
        <v>22310</v>
      </c>
      <c r="X337">
        <v>1</v>
      </c>
      <c r="Y337" t="s">
        <v>48</v>
      </c>
      <c r="Z337" t="s">
        <v>49</v>
      </c>
      <c r="AA337">
        <v>25</v>
      </c>
      <c r="AB337">
        <v>4</v>
      </c>
      <c r="AC337">
        <v>3</v>
      </c>
      <c r="AD337">
        <v>80</v>
      </c>
      <c r="AE337">
        <v>3</v>
      </c>
      <c r="AF337">
        <v>10</v>
      </c>
      <c r="AG337">
        <v>2</v>
      </c>
      <c r="AH337">
        <v>2</v>
      </c>
      <c r="AI337">
        <v>0</v>
      </c>
      <c r="AJ337">
        <v>9</v>
      </c>
      <c r="AK337" s="16">
        <v>46358</v>
      </c>
      <c r="AL337" s="7">
        <v>25</v>
      </c>
      <c r="AM337" s="7" t="str">
        <f t="shared" si="10"/>
        <v>2026</v>
      </c>
      <c r="AN337" s="7" t="str">
        <f t="shared" si="11"/>
        <v>December</v>
      </c>
      <c r="AO337" s="7">
        <v>6</v>
      </c>
      <c r="AP337" s="10">
        <v>5227</v>
      </c>
      <c r="AQ337" s="7">
        <v>2</v>
      </c>
      <c r="AR337" s="7">
        <v>2</v>
      </c>
      <c r="AS337" t="s">
        <v>40</v>
      </c>
    </row>
    <row r="338" spans="1:45" x14ac:dyDescent="0.35">
      <c r="A338" t="s">
        <v>404</v>
      </c>
      <c r="B338">
        <v>30</v>
      </c>
      <c r="C338" t="s">
        <v>190</v>
      </c>
      <c r="D338" t="s">
        <v>40</v>
      </c>
      <c r="E338" t="s">
        <v>41</v>
      </c>
      <c r="F338">
        <v>1240</v>
      </c>
      <c r="G338" t="s">
        <v>71</v>
      </c>
      <c r="H338">
        <v>9</v>
      </c>
      <c r="I338">
        <v>3</v>
      </c>
      <c r="J338" t="s">
        <v>71</v>
      </c>
      <c r="K338">
        <v>1</v>
      </c>
      <c r="L338">
        <v>184</v>
      </c>
      <c r="M338">
        <v>3</v>
      </c>
      <c r="N338" t="s">
        <v>44</v>
      </c>
      <c r="O338">
        <v>48</v>
      </c>
      <c r="P338">
        <v>3</v>
      </c>
      <c r="Q338">
        <v>2</v>
      </c>
      <c r="R338" t="s">
        <v>71</v>
      </c>
      <c r="S338">
        <v>4</v>
      </c>
      <c r="T338" t="s">
        <v>105</v>
      </c>
      <c r="U338">
        <v>6347</v>
      </c>
      <c r="V338" t="s">
        <v>163</v>
      </c>
      <c r="W338">
        <v>13982</v>
      </c>
      <c r="X338">
        <v>0</v>
      </c>
      <c r="Y338" t="s">
        <v>48</v>
      </c>
      <c r="Z338" t="s">
        <v>40</v>
      </c>
      <c r="AA338">
        <v>19</v>
      </c>
      <c r="AB338">
        <v>3</v>
      </c>
      <c r="AC338">
        <v>4</v>
      </c>
      <c r="AD338">
        <v>80</v>
      </c>
      <c r="AE338">
        <v>0</v>
      </c>
      <c r="AF338">
        <v>12</v>
      </c>
      <c r="AG338">
        <v>2</v>
      </c>
      <c r="AH338">
        <v>1</v>
      </c>
      <c r="AI338">
        <v>4</v>
      </c>
      <c r="AK338" s="16">
        <v>46359</v>
      </c>
      <c r="AL338" s="7">
        <v>21</v>
      </c>
      <c r="AM338" s="7" t="str">
        <f t="shared" si="10"/>
        <v>2026</v>
      </c>
      <c r="AN338" s="7" t="str">
        <f t="shared" si="11"/>
        <v>December</v>
      </c>
      <c r="AO338" s="7">
        <v>2</v>
      </c>
      <c r="AP338" s="10">
        <v>10643</v>
      </c>
      <c r="AQ338" s="7">
        <v>1</v>
      </c>
      <c r="AR338" s="7">
        <v>0</v>
      </c>
      <c r="AS338" t="s">
        <v>40</v>
      </c>
    </row>
    <row r="339" spans="1:45" x14ac:dyDescent="0.35">
      <c r="A339" t="s">
        <v>405</v>
      </c>
      <c r="B339">
        <v>30</v>
      </c>
      <c r="C339" t="s">
        <v>190</v>
      </c>
      <c r="D339" t="s">
        <v>49</v>
      </c>
      <c r="E339" t="s">
        <v>41</v>
      </c>
      <c r="F339">
        <v>438</v>
      </c>
      <c r="G339" t="s">
        <v>42</v>
      </c>
      <c r="H339">
        <v>18</v>
      </c>
      <c r="I339">
        <v>3</v>
      </c>
      <c r="J339" t="s">
        <v>43</v>
      </c>
      <c r="K339">
        <v>1</v>
      </c>
      <c r="L339">
        <v>194</v>
      </c>
      <c r="M339">
        <v>1</v>
      </c>
      <c r="N339" t="s">
        <v>53</v>
      </c>
      <c r="O339">
        <v>75</v>
      </c>
      <c r="P339">
        <v>3</v>
      </c>
      <c r="Q339">
        <v>1</v>
      </c>
      <c r="R339" t="s">
        <v>60</v>
      </c>
      <c r="S339">
        <v>3</v>
      </c>
      <c r="T339" t="s">
        <v>46</v>
      </c>
      <c r="U339">
        <v>2632</v>
      </c>
      <c r="V339" t="s">
        <v>47</v>
      </c>
      <c r="W339">
        <v>23910</v>
      </c>
      <c r="X339">
        <v>1</v>
      </c>
      <c r="Y339" t="s">
        <v>48</v>
      </c>
      <c r="Z339" t="s">
        <v>49</v>
      </c>
      <c r="AA339">
        <v>14</v>
      </c>
      <c r="AB339">
        <v>3</v>
      </c>
      <c r="AC339">
        <v>3</v>
      </c>
      <c r="AD339">
        <v>80</v>
      </c>
      <c r="AE339">
        <v>0</v>
      </c>
      <c r="AF339">
        <v>5</v>
      </c>
      <c r="AG339">
        <v>4</v>
      </c>
      <c r="AH339">
        <v>2</v>
      </c>
      <c r="AI339">
        <v>0</v>
      </c>
      <c r="AK339" s="16">
        <v>46360</v>
      </c>
      <c r="AL339" s="7">
        <v>45</v>
      </c>
      <c r="AM339" s="7" t="str">
        <f t="shared" si="10"/>
        <v>2026</v>
      </c>
      <c r="AN339" s="7" t="str">
        <f t="shared" si="11"/>
        <v>December</v>
      </c>
      <c r="AO339" s="7">
        <v>23</v>
      </c>
      <c r="AP339" s="10">
        <v>16312</v>
      </c>
      <c r="AQ339" s="7">
        <v>9</v>
      </c>
      <c r="AR339" s="7">
        <v>9</v>
      </c>
      <c r="AS339" t="s">
        <v>40</v>
      </c>
    </row>
    <row r="340" spans="1:45" x14ac:dyDescent="0.35">
      <c r="A340" t="s">
        <v>406</v>
      </c>
      <c r="B340">
        <v>30</v>
      </c>
      <c r="C340" t="s">
        <v>190</v>
      </c>
      <c r="D340" t="s">
        <v>49</v>
      </c>
      <c r="E340" t="s">
        <v>41</v>
      </c>
      <c r="F340">
        <v>201</v>
      </c>
      <c r="G340" t="s">
        <v>42</v>
      </c>
      <c r="H340">
        <v>5</v>
      </c>
      <c r="I340">
        <v>3</v>
      </c>
      <c r="J340" t="s">
        <v>68</v>
      </c>
      <c r="K340">
        <v>1</v>
      </c>
      <c r="L340">
        <v>197</v>
      </c>
      <c r="M340">
        <v>4</v>
      </c>
      <c r="N340" t="s">
        <v>53</v>
      </c>
      <c r="O340">
        <v>84</v>
      </c>
      <c r="P340">
        <v>3</v>
      </c>
      <c r="Q340">
        <v>1</v>
      </c>
      <c r="R340" t="s">
        <v>60</v>
      </c>
      <c r="S340">
        <v>1</v>
      </c>
      <c r="T340" t="s">
        <v>102</v>
      </c>
      <c r="U340">
        <v>3204</v>
      </c>
      <c r="V340" t="s">
        <v>47</v>
      </c>
      <c r="W340">
        <v>10415</v>
      </c>
      <c r="X340">
        <v>5</v>
      </c>
      <c r="Y340" t="s">
        <v>48</v>
      </c>
      <c r="Z340" t="s">
        <v>49</v>
      </c>
      <c r="AA340">
        <v>14</v>
      </c>
      <c r="AB340">
        <v>3</v>
      </c>
      <c r="AC340">
        <v>4</v>
      </c>
      <c r="AD340">
        <v>80</v>
      </c>
      <c r="AE340">
        <v>1</v>
      </c>
      <c r="AF340">
        <v>8</v>
      </c>
      <c r="AG340">
        <v>3</v>
      </c>
      <c r="AH340">
        <v>3</v>
      </c>
      <c r="AI340">
        <v>2</v>
      </c>
      <c r="AK340" s="16">
        <v>46361</v>
      </c>
      <c r="AL340" s="7">
        <v>20</v>
      </c>
      <c r="AM340" s="7" t="str">
        <f t="shared" si="10"/>
        <v>2026</v>
      </c>
      <c r="AN340" s="7" t="str">
        <f t="shared" si="11"/>
        <v>December</v>
      </c>
      <c r="AO340" s="7">
        <v>2</v>
      </c>
      <c r="AP340" s="10">
        <v>22853</v>
      </c>
      <c r="AQ340" s="7">
        <v>1</v>
      </c>
      <c r="AR340" s="7">
        <v>1</v>
      </c>
      <c r="AS340" t="s">
        <v>40</v>
      </c>
    </row>
    <row r="341" spans="1:45" x14ac:dyDescent="0.35">
      <c r="A341" t="s">
        <v>407</v>
      </c>
      <c r="B341">
        <v>30</v>
      </c>
      <c r="C341" t="s">
        <v>190</v>
      </c>
      <c r="D341" t="s">
        <v>49</v>
      </c>
      <c r="E341" t="s">
        <v>41</v>
      </c>
      <c r="F341">
        <v>1427</v>
      </c>
      <c r="G341" t="s">
        <v>42</v>
      </c>
      <c r="H341">
        <v>2</v>
      </c>
      <c r="I341">
        <v>1</v>
      </c>
      <c r="J341" t="s">
        <v>52</v>
      </c>
      <c r="K341">
        <v>1</v>
      </c>
      <c r="L341">
        <v>198</v>
      </c>
      <c r="M341">
        <v>2</v>
      </c>
      <c r="N341" t="s">
        <v>44</v>
      </c>
      <c r="O341">
        <v>35</v>
      </c>
      <c r="P341">
        <v>2</v>
      </c>
      <c r="Q341">
        <v>1</v>
      </c>
      <c r="R341" t="s">
        <v>45</v>
      </c>
      <c r="S341">
        <v>4</v>
      </c>
      <c r="T341" t="s">
        <v>46</v>
      </c>
      <c r="U341">
        <v>2720</v>
      </c>
      <c r="V341" t="s">
        <v>47</v>
      </c>
      <c r="W341">
        <v>11162</v>
      </c>
      <c r="X341">
        <v>0</v>
      </c>
      <c r="Y341" t="s">
        <v>48</v>
      </c>
      <c r="Z341" t="s">
        <v>49</v>
      </c>
      <c r="AA341">
        <v>13</v>
      </c>
      <c r="AB341">
        <v>3</v>
      </c>
      <c r="AC341">
        <v>4</v>
      </c>
      <c r="AD341">
        <v>80</v>
      </c>
      <c r="AE341">
        <v>0</v>
      </c>
      <c r="AF341">
        <v>6</v>
      </c>
      <c r="AG341">
        <v>3</v>
      </c>
      <c r="AH341">
        <v>3</v>
      </c>
      <c r="AI341">
        <v>1</v>
      </c>
      <c r="AK341" s="16">
        <v>46362</v>
      </c>
      <c r="AL341" s="7">
        <v>21</v>
      </c>
      <c r="AM341" s="7" t="str">
        <f t="shared" si="10"/>
        <v>2026</v>
      </c>
      <c r="AN341" s="7" t="str">
        <f t="shared" si="11"/>
        <v>December</v>
      </c>
      <c r="AO341" s="7">
        <v>0</v>
      </c>
      <c r="AP341" s="10">
        <v>20986</v>
      </c>
      <c r="AQ341" s="7">
        <v>0</v>
      </c>
      <c r="AR341" s="7">
        <v>0</v>
      </c>
      <c r="AS341" t="s">
        <v>40</v>
      </c>
    </row>
    <row r="342" spans="1:45" x14ac:dyDescent="0.35">
      <c r="A342" t="s">
        <v>408</v>
      </c>
      <c r="B342">
        <v>30</v>
      </c>
      <c r="C342" t="s">
        <v>190</v>
      </c>
      <c r="D342" t="s">
        <v>49</v>
      </c>
      <c r="E342" t="s">
        <v>41</v>
      </c>
      <c r="F342">
        <v>1339</v>
      </c>
      <c r="G342" t="s">
        <v>51</v>
      </c>
      <c r="H342">
        <v>5</v>
      </c>
      <c r="I342">
        <v>3</v>
      </c>
      <c r="J342" t="s">
        <v>43</v>
      </c>
      <c r="K342">
        <v>1</v>
      </c>
      <c r="L342">
        <v>228</v>
      </c>
      <c r="M342">
        <v>2</v>
      </c>
      <c r="N342" t="s">
        <v>53</v>
      </c>
      <c r="O342">
        <v>41</v>
      </c>
      <c r="P342">
        <v>3</v>
      </c>
      <c r="Q342">
        <v>3</v>
      </c>
      <c r="R342" t="s">
        <v>137</v>
      </c>
      <c r="S342">
        <v>4</v>
      </c>
      <c r="T342" t="s">
        <v>105</v>
      </c>
      <c r="U342">
        <v>9419</v>
      </c>
      <c r="V342" t="s">
        <v>163</v>
      </c>
      <c r="W342">
        <v>8053</v>
      </c>
      <c r="X342">
        <v>2</v>
      </c>
      <c r="Y342" t="s">
        <v>48</v>
      </c>
      <c r="Z342" t="s">
        <v>49</v>
      </c>
      <c r="AA342">
        <v>12</v>
      </c>
      <c r="AB342">
        <v>3</v>
      </c>
      <c r="AC342">
        <v>3</v>
      </c>
      <c r="AD342">
        <v>80</v>
      </c>
      <c r="AE342">
        <v>1</v>
      </c>
      <c r="AF342">
        <v>12</v>
      </c>
      <c r="AG342">
        <v>2</v>
      </c>
      <c r="AH342">
        <v>3</v>
      </c>
      <c r="AI342">
        <v>7</v>
      </c>
      <c r="AJ342">
        <v>4</v>
      </c>
      <c r="AK342" s="16">
        <v>46363</v>
      </c>
      <c r="AL342" s="7">
        <v>55</v>
      </c>
      <c r="AM342" s="7" t="str">
        <f t="shared" si="10"/>
        <v>2026</v>
      </c>
      <c r="AN342" s="7" t="str">
        <f t="shared" si="11"/>
        <v>December</v>
      </c>
      <c r="AO342" s="7">
        <v>29</v>
      </c>
      <c r="AP342" s="10">
        <v>8965</v>
      </c>
      <c r="AQ342" s="7">
        <v>24</v>
      </c>
      <c r="AR342" s="7">
        <v>14</v>
      </c>
      <c r="AS342" t="s">
        <v>40</v>
      </c>
    </row>
    <row r="343" spans="1:45" x14ac:dyDescent="0.35">
      <c r="A343" t="s">
        <v>409</v>
      </c>
      <c r="B343">
        <v>30</v>
      </c>
      <c r="C343" t="s">
        <v>190</v>
      </c>
      <c r="D343" t="s">
        <v>49</v>
      </c>
      <c r="E343" t="s">
        <v>59</v>
      </c>
      <c r="F343">
        <v>111</v>
      </c>
      <c r="G343" t="s">
        <v>42</v>
      </c>
      <c r="H343">
        <v>9</v>
      </c>
      <c r="I343">
        <v>3</v>
      </c>
      <c r="J343" t="s">
        <v>52</v>
      </c>
      <c r="K343">
        <v>1</v>
      </c>
      <c r="L343">
        <v>239</v>
      </c>
      <c r="M343">
        <v>3</v>
      </c>
      <c r="N343" t="s">
        <v>44</v>
      </c>
      <c r="O343">
        <v>66</v>
      </c>
      <c r="P343">
        <v>3</v>
      </c>
      <c r="Q343">
        <v>2</v>
      </c>
      <c r="R343" t="s">
        <v>45</v>
      </c>
      <c r="S343">
        <v>1</v>
      </c>
      <c r="T343" t="s">
        <v>102</v>
      </c>
      <c r="U343">
        <v>3072</v>
      </c>
      <c r="V343" t="s">
        <v>47</v>
      </c>
      <c r="W343">
        <v>11012</v>
      </c>
      <c r="X343">
        <v>1</v>
      </c>
      <c r="Y343" t="s">
        <v>48</v>
      </c>
      <c r="Z343" t="s">
        <v>49</v>
      </c>
      <c r="AA343">
        <v>11</v>
      </c>
      <c r="AB343">
        <v>3</v>
      </c>
      <c r="AC343">
        <v>3</v>
      </c>
      <c r="AD343">
        <v>80</v>
      </c>
      <c r="AE343">
        <v>2</v>
      </c>
      <c r="AF343">
        <v>12</v>
      </c>
      <c r="AG343">
        <v>4</v>
      </c>
      <c r="AH343">
        <v>3</v>
      </c>
      <c r="AI343">
        <v>6</v>
      </c>
      <c r="AJ343">
        <v>10</v>
      </c>
      <c r="AK343" s="16">
        <v>46364</v>
      </c>
      <c r="AL343" s="7">
        <v>60</v>
      </c>
      <c r="AM343" s="7" t="str">
        <f t="shared" si="10"/>
        <v>2026</v>
      </c>
      <c r="AN343" s="7" t="str">
        <f t="shared" si="11"/>
        <v>December</v>
      </c>
      <c r="AO343" s="7">
        <v>38</v>
      </c>
      <c r="AP343" s="10">
        <v>16570</v>
      </c>
      <c r="AQ343" s="7">
        <v>23</v>
      </c>
      <c r="AR343" s="7">
        <v>15</v>
      </c>
      <c r="AS343" t="s">
        <v>40</v>
      </c>
    </row>
    <row r="344" spans="1:45" x14ac:dyDescent="0.35">
      <c r="A344" t="s">
        <v>410</v>
      </c>
      <c r="B344">
        <v>30</v>
      </c>
      <c r="C344" t="s">
        <v>190</v>
      </c>
      <c r="D344" t="s">
        <v>49</v>
      </c>
      <c r="E344" t="s">
        <v>59</v>
      </c>
      <c r="F344">
        <v>829</v>
      </c>
      <c r="G344" t="s">
        <v>42</v>
      </c>
      <c r="H344">
        <v>1</v>
      </c>
      <c r="I344">
        <v>1</v>
      </c>
      <c r="J344" t="s">
        <v>43</v>
      </c>
      <c r="K344">
        <v>1</v>
      </c>
      <c r="L344">
        <v>292</v>
      </c>
      <c r="M344">
        <v>3</v>
      </c>
      <c r="N344" t="s">
        <v>44</v>
      </c>
      <c r="O344">
        <v>88</v>
      </c>
      <c r="P344">
        <v>2</v>
      </c>
      <c r="Q344">
        <v>3</v>
      </c>
      <c r="R344" t="s">
        <v>112</v>
      </c>
      <c r="S344">
        <v>3</v>
      </c>
      <c r="T344" t="s">
        <v>46</v>
      </c>
      <c r="U344">
        <v>8474</v>
      </c>
      <c r="V344" t="s">
        <v>163</v>
      </c>
      <c r="W344">
        <v>20925</v>
      </c>
      <c r="X344">
        <v>1</v>
      </c>
      <c r="Y344" t="s">
        <v>48</v>
      </c>
      <c r="Z344" t="s">
        <v>49</v>
      </c>
      <c r="AA344">
        <v>22</v>
      </c>
      <c r="AB344">
        <v>4</v>
      </c>
      <c r="AC344">
        <v>3</v>
      </c>
      <c r="AD344">
        <v>80</v>
      </c>
      <c r="AE344">
        <v>0</v>
      </c>
      <c r="AF344">
        <v>12</v>
      </c>
      <c r="AG344">
        <v>2</v>
      </c>
      <c r="AH344">
        <v>3</v>
      </c>
      <c r="AI344">
        <v>5</v>
      </c>
      <c r="AJ344">
        <v>8</v>
      </c>
      <c r="AK344" s="16">
        <v>46365</v>
      </c>
      <c r="AL344" s="7">
        <v>58</v>
      </c>
      <c r="AM344" s="7" t="str">
        <f t="shared" si="10"/>
        <v>2026</v>
      </c>
      <c r="AN344" s="7" t="str">
        <f t="shared" si="11"/>
        <v>December</v>
      </c>
      <c r="AO344" s="7">
        <v>34</v>
      </c>
      <c r="AP344" s="10">
        <v>18795</v>
      </c>
      <c r="AQ344" s="7">
        <v>6</v>
      </c>
      <c r="AR344" s="7">
        <v>0</v>
      </c>
      <c r="AS344" t="s">
        <v>40</v>
      </c>
    </row>
    <row r="345" spans="1:45" x14ac:dyDescent="0.35">
      <c r="A345" t="s">
        <v>411</v>
      </c>
      <c r="B345">
        <v>30</v>
      </c>
      <c r="C345" t="s">
        <v>190</v>
      </c>
      <c r="D345" t="s">
        <v>40</v>
      </c>
      <c r="E345" t="s">
        <v>41</v>
      </c>
      <c r="F345">
        <v>1005</v>
      </c>
      <c r="G345" t="s">
        <v>42</v>
      </c>
      <c r="H345">
        <v>3</v>
      </c>
      <c r="I345">
        <v>3</v>
      </c>
      <c r="J345" t="s">
        <v>68</v>
      </c>
      <c r="K345">
        <v>1</v>
      </c>
      <c r="L345">
        <v>297</v>
      </c>
      <c r="M345">
        <v>4</v>
      </c>
      <c r="N345" t="s">
        <v>53</v>
      </c>
      <c r="O345">
        <v>88</v>
      </c>
      <c r="P345">
        <v>3</v>
      </c>
      <c r="Q345">
        <v>1</v>
      </c>
      <c r="R345" t="s">
        <v>60</v>
      </c>
      <c r="S345">
        <v>1</v>
      </c>
      <c r="T345" t="s">
        <v>46</v>
      </c>
      <c r="U345">
        <v>2657</v>
      </c>
      <c r="V345" t="s">
        <v>47</v>
      </c>
      <c r="W345">
        <v>8556</v>
      </c>
      <c r="X345">
        <v>5</v>
      </c>
      <c r="Y345" t="s">
        <v>48</v>
      </c>
      <c r="Z345" t="s">
        <v>40</v>
      </c>
      <c r="AA345">
        <v>11</v>
      </c>
      <c r="AB345">
        <v>3</v>
      </c>
      <c r="AC345">
        <v>3</v>
      </c>
      <c r="AD345">
        <v>80</v>
      </c>
      <c r="AE345">
        <v>0</v>
      </c>
      <c r="AF345">
        <v>8</v>
      </c>
      <c r="AG345">
        <v>5</v>
      </c>
      <c r="AH345">
        <v>3</v>
      </c>
      <c r="AI345">
        <v>0</v>
      </c>
      <c r="AJ345">
        <v>4</v>
      </c>
      <c r="AK345" s="16">
        <v>46366</v>
      </c>
      <c r="AL345" s="7">
        <v>39</v>
      </c>
      <c r="AM345" s="7" t="str">
        <f t="shared" si="10"/>
        <v>2026</v>
      </c>
      <c r="AN345" s="7" t="str">
        <f t="shared" si="11"/>
        <v>December</v>
      </c>
      <c r="AO345" s="7">
        <v>0</v>
      </c>
      <c r="AP345" s="10">
        <v>23925</v>
      </c>
      <c r="AQ345" s="7">
        <v>0</v>
      </c>
      <c r="AR345" s="7">
        <v>0</v>
      </c>
      <c r="AS345" t="s">
        <v>40</v>
      </c>
    </row>
    <row r="346" spans="1:45" x14ac:dyDescent="0.35">
      <c r="A346" t="s">
        <v>412</v>
      </c>
      <c r="B346">
        <v>30</v>
      </c>
      <c r="C346" t="s">
        <v>190</v>
      </c>
      <c r="D346" t="s">
        <v>40</v>
      </c>
      <c r="E346" t="s">
        <v>56</v>
      </c>
      <c r="F346">
        <v>334</v>
      </c>
      <c r="G346" t="s">
        <v>51</v>
      </c>
      <c r="H346">
        <v>26</v>
      </c>
      <c r="I346">
        <v>4</v>
      </c>
      <c r="J346" t="s">
        <v>57</v>
      </c>
      <c r="K346">
        <v>1</v>
      </c>
      <c r="L346">
        <v>299</v>
      </c>
      <c r="M346">
        <v>3</v>
      </c>
      <c r="N346" t="s">
        <v>53</v>
      </c>
      <c r="O346">
        <v>52</v>
      </c>
      <c r="P346">
        <v>2</v>
      </c>
      <c r="Q346">
        <v>2</v>
      </c>
      <c r="R346" t="s">
        <v>137</v>
      </c>
      <c r="S346">
        <v>1</v>
      </c>
      <c r="T346" t="s">
        <v>46</v>
      </c>
      <c r="U346">
        <v>6696</v>
      </c>
      <c r="V346" t="s">
        <v>163</v>
      </c>
      <c r="W346">
        <v>22967</v>
      </c>
      <c r="X346">
        <v>5</v>
      </c>
      <c r="Y346" t="s">
        <v>48</v>
      </c>
      <c r="Z346" t="s">
        <v>49</v>
      </c>
      <c r="AA346">
        <v>15</v>
      </c>
      <c r="AB346">
        <v>3</v>
      </c>
      <c r="AC346">
        <v>3</v>
      </c>
      <c r="AD346">
        <v>80</v>
      </c>
      <c r="AE346">
        <v>0</v>
      </c>
      <c r="AF346">
        <v>9</v>
      </c>
      <c r="AG346">
        <v>5</v>
      </c>
      <c r="AH346">
        <v>2</v>
      </c>
      <c r="AI346">
        <v>0</v>
      </c>
      <c r="AJ346">
        <v>1</v>
      </c>
      <c r="AK346" s="16">
        <v>46367</v>
      </c>
      <c r="AL346" s="7">
        <v>54</v>
      </c>
      <c r="AM346" s="7" t="str">
        <f t="shared" si="10"/>
        <v>2026</v>
      </c>
      <c r="AN346" s="7" t="str">
        <f t="shared" si="11"/>
        <v>December</v>
      </c>
      <c r="AO346" s="7">
        <v>20</v>
      </c>
      <c r="AP346" s="10">
        <v>8855</v>
      </c>
      <c r="AQ346" s="7">
        <v>17</v>
      </c>
      <c r="AR346" s="7">
        <v>2</v>
      </c>
      <c r="AS346" t="s">
        <v>40</v>
      </c>
    </row>
    <row r="347" spans="1:45" x14ac:dyDescent="0.35">
      <c r="A347" t="s">
        <v>413</v>
      </c>
      <c r="B347">
        <v>30</v>
      </c>
      <c r="C347" t="s">
        <v>190</v>
      </c>
      <c r="D347" t="s">
        <v>49</v>
      </c>
      <c r="E347" t="s">
        <v>41</v>
      </c>
      <c r="F347">
        <v>1275</v>
      </c>
      <c r="G347" t="s">
        <v>42</v>
      </c>
      <c r="H347">
        <v>28</v>
      </c>
      <c r="I347">
        <v>2</v>
      </c>
      <c r="J347" t="s">
        <v>52</v>
      </c>
      <c r="K347">
        <v>1</v>
      </c>
      <c r="L347">
        <v>441</v>
      </c>
      <c r="M347">
        <v>4</v>
      </c>
      <c r="N347" t="s">
        <v>53</v>
      </c>
      <c r="O347">
        <v>64</v>
      </c>
      <c r="P347">
        <v>3</v>
      </c>
      <c r="Q347">
        <v>2</v>
      </c>
      <c r="R347" t="s">
        <v>60</v>
      </c>
      <c r="S347">
        <v>4</v>
      </c>
      <c r="T347" t="s">
        <v>105</v>
      </c>
      <c r="U347">
        <v>5775</v>
      </c>
      <c r="V347" t="s">
        <v>163</v>
      </c>
      <c r="W347">
        <v>11934</v>
      </c>
      <c r="X347">
        <v>1</v>
      </c>
      <c r="Y347" t="s">
        <v>48</v>
      </c>
      <c r="Z347" t="s">
        <v>49</v>
      </c>
      <c r="AA347">
        <v>13</v>
      </c>
      <c r="AB347">
        <v>3</v>
      </c>
      <c r="AC347">
        <v>4</v>
      </c>
      <c r="AD347">
        <v>80</v>
      </c>
      <c r="AE347">
        <v>2</v>
      </c>
      <c r="AF347">
        <v>11</v>
      </c>
      <c r="AG347">
        <v>2</v>
      </c>
      <c r="AH347">
        <v>3</v>
      </c>
      <c r="AI347">
        <v>1</v>
      </c>
      <c r="AJ347">
        <v>9</v>
      </c>
      <c r="AK347" s="16">
        <v>46368</v>
      </c>
      <c r="AL347" s="7">
        <v>39</v>
      </c>
      <c r="AM347" s="7" t="str">
        <f t="shared" si="10"/>
        <v>2026</v>
      </c>
      <c r="AN347" s="7" t="str">
        <f t="shared" si="11"/>
        <v>December</v>
      </c>
      <c r="AO347" s="7">
        <v>19</v>
      </c>
      <c r="AP347" s="10">
        <v>18426</v>
      </c>
      <c r="AQ347" s="7">
        <v>14</v>
      </c>
      <c r="AR347" s="7">
        <v>2</v>
      </c>
      <c r="AS347" t="s">
        <v>40</v>
      </c>
    </row>
    <row r="348" spans="1:45" x14ac:dyDescent="0.35">
      <c r="A348" t="s">
        <v>414</v>
      </c>
      <c r="B348">
        <v>30</v>
      </c>
      <c r="C348" t="s">
        <v>190</v>
      </c>
      <c r="D348" t="s">
        <v>49</v>
      </c>
      <c r="E348" t="s">
        <v>41</v>
      </c>
      <c r="F348">
        <v>570</v>
      </c>
      <c r="G348" t="s">
        <v>51</v>
      </c>
      <c r="H348">
        <v>5</v>
      </c>
      <c r="I348">
        <v>3</v>
      </c>
      <c r="J348" t="s">
        <v>57</v>
      </c>
      <c r="K348">
        <v>1</v>
      </c>
      <c r="L348">
        <v>456</v>
      </c>
      <c r="M348">
        <v>4</v>
      </c>
      <c r="N348" t="s">
        <v>53</v>
      </c>
      <c r="O348">
        <v>30</v>
      </c>
      <c r="P348">
        <v>2</v>
      </c>
      <c r="Q348">
        <v>2</v>
      </c>
      <c r="R348" t="s">
        <v>137</v>
      </c>
      <c r="S348">
        <v>3</v>
      </c>
      <c r="T348" t="s">
        <v>102</v>
      </c>
      <c r="U348">
        <v>6118</v>
      </c>
      <c r="V348" t="s">
        <v>163</v>
      </c>
      <c r="W348">
        <v>5431</v>
      </c>
      <c r="X348">
        <v>1</v>
      </c>
      <c r="Y348" t="s">
        <v>48</v>
      </c>
      <c r="Z348" t="s">
        <v>49</v>
      </c>
      <c r="AA348">
        <v>13</v>
      </c>
      <c r="AB348">
        <v>3</v>
      </c>
      <c r="AC348">
        <v>3</v>
      </c>
      <c r="AD348">
        <v>80</v>
      </c>
      <c r="AE348">
        <v>3</v>
      </c>
      <c r="AF348">
        <v>10</v>
      </c>
      <c r="AG348">
        <v>2</v>
      </c>
      <c r="AH348">
        <v>3</v>
      </c>
      <c r="AI348">
        <v>1</v>
      </c>
      <c r="AJ348">
        <v>2</v>
      </c>
      <c r="AK348" s="16">
        <v>46369</v>
      </c>
      <c r="AL348" s="7">
        <v>56</v>
      </c>
      <c r="AM348" s="7" t="str">
        <f t="shared" si="10"/>
        <v>2026</v>
      </c>
      <c r="AN348" s="7" t="str">
        <f t="shared" si="11"/>
        <v>December</v>
      </c>
      <c r="AO348" s="7">
        <v>31</v>
      </c>
      <c r="AP348" s="10">
        <v>20394</v>
      </c>
      <c r="AQ348" s="7">
        <v>3</v>
      </c>
      <c r="AR348" s="7">
        <v>3</v>
      </c>
      <c r="AS348" t="s">
        <v>40</v>
      </c>
    </row>
    <row r="349" spans="1:45" x14ac:dyDescent="0.35">
      <c r="A349" t="s">
        <v>415</v>
      </c>
      <c r="B349">
        <v>30</v>
      </c>
      <c r="C349" t="s">
        <v>190</v>
      </c>
      <c r="D349" t="s">
        <v>40</v>
      </c>
      <c r="E349" t="s">
        <v>59</v>
      </c>
      <c r="F349">
        <v>641</v>
      </c>
      <c r="G349" t="s">
        <v>51</v>
      </c>
      <c r="H349">
        <v>25</v>
      </c>
      <c r="I349">
        <v>2</v>
      </c>
      <c r="J349" t="s">
        <v>68</v>
      </c>
      <c r="K349">
        <v>1</v>
      </c>
      <c r="L349">
        <v>475</v>
      </c>
      <c r="M349">
        <v>4</v>
      </c>
      <c r="N349" t="s">
        <v>53</v>
      </c>
      <c r="O349">
        <v>85</v>
      </c>
      <c r="P349">
        <v>3</v>
      </c>
      <c r="Q349">
        <v>2</v>
      </c>
      <c r="R349" t="s">
        <v>137</v>
      </c>
      <c r="S349">
        <v>3</v>
      </c>
      <c r="T349" t="s">
        <v>105</v>
      </c>
      <c r="U349">
        <v>4736</v>
      </c>
      <c r="V349" t="s">
        <v>47</v>
      </c>
      <c r="W349">
        <v>6069</v>
      </c>
      <c r="X349">
        <v>7</v>
      </c>
      <c r="Y349" t="s">
        <v>48</v>
      </c>
      <c r="Z349" t="s">
        <v>40</v>
      </c>
      <c r="AA349">
        <v>12</v>
      </c>
      <c r="AB349">
        <v>3</v>
      </c>
      <c r="AC349">
        <v>2</v>
      </c>
      <c r="AD349">
        <v>80</v>
      </c>
      <c r="AE349">
        <v>1</v>
      </c>
      <c r="AF349">
        <v>4</v>
      </c>
      <c r="AG349">
        <v>2</v>
      </c>
      <c r="AH349">
        <v>4</v>
      </c>
      <c r="AI349">
        <v>2</v>
      </c>
      <c r="AJ349">
        <v>2</v>
      </c>
      <c r="AK349" s="16">
        <v>46370</v>
      </c>
      <c r="AL349" s="7">
        <v>53</v>
      </c>
      <c r="AM349" s="7" t="str">
        <f t="shared" si="10"/>
        <v>2026</v>
      </c>
      <c r="AN349" s="7" t="str">
        <f t="shared" si="11"/>
        <v>December</v>
      </c>
      <c r="AO349" s="7">
        <v>14</v>
      </c>
      <c r="AP349" s="10">
        <v>21771</v>
      </c>
      <c r="AQ349" s="7">
        <v>7</v>
      </c>
      <c r="AR349" s="7">
        <v>4</v>
      </c>
      <c r="AS349" t="s">
        <v>40</v>
      </c>
    </row>
    <row r="350" spans="1:45" x14ac:dyDescent="0.35">
      <c r="A350" t="s">
        <v>416</v>
      </c>
      <c r="B350">
        <v>30</v>
      </c>
      <c r="C350" t="s">
        <v>190</v>
      </c>
      <c r="D350" t="s">
        <v>49</v>
      </c>
      <c r="E350" t="s">
        <v>41</v>
      </c>
      <c r="F350">
        <v>202</v>
      </c>
      <c r="G350" t="s">
        <v>51</v>
      </c>
      <c r="H350">
        <v>2</v>
      </c>
      <c r="I350">
        <v>1</v>
      </c>
      <c r="J350" t="s">
        <v>68</v>
      </c>
      <c r="K350">
        <v>1</v>
      </c>
      <c r="L350">
        <v>508</v>
      </c>
      <c r="M350">
        <v>3</v>
      </c>
      <c r="N350" t="s">
        <v>44</v>
      </c>
      <c r="O350">
        <v>72</v>
      </c>
      <c r="P350">
        <v>3</v>
      </c>
      <c r="Q350">
        <v>1</v>
      </c>
      <c r="R350" t="s">
        <v>54</v>
      </c>
      <c r="S350">
        <v>2</v>
      </c>
      <c r="T350" t="s">
        <v>105</v>
      </c>
      <c r="U350">
        <v>2476</v>
      </c>
      <c r="V350" t="s">
        <v>47</v>
      </c>
      <c r="W350">
        <v>17434</v>
      </c>
      <c r="X350">
        <v>1</v>
      </c>
      <c r="Y350" t="s">
        <v>48</v>
      </c>
      <c r="Z350" t="s">
        <v>49</v>
      </c>
      <c r="AA350">
        <v>18</v>
      </c>
      <c r="AB350">
        <v>3</v>
      </c>
      <c r="AC350">
        <v>1</v>
      </c>
      <c r="AD350">
        <v>80</v>
      </c>
      <c r="AE350">
        <v>1</v>
      </c>
      <c r="AF350">
        <v>1</v>
      </c>
      <c r="AG350">
        <v>3</v>
      </c>
      <c r="AH350">
        <v>3</v>
      </c>
      <c r="AI350">
        <v>0</v>
      </c>
      <c r="AJ350">
        <v>0</v>
      </c>
      <c r="AK350" s="16">
        <v>46371</v>
      </c>
      <c r="AL350" s="7">
        <v>25</v>
      </c>
      <c r="AM350" s="7" t="str">
        <f t="shared" si="10"/>
        <v>2026</v>
      </c>
      <c r="AN350" s="7" t="str">
        <f t="shared" si="11"/>
        <v>December</v>
      </c>
      <c r="AO350" s="7">
        <v>3</v>
      </c>
      <c r="AP350" s="10">
        <v>20807</v>
      </c>
      <c r="AQ350" s="7">
        <v>2</v>
      </c>
      <c r="AR350" s="7">
        <v>0</v>
      </c>
      <c r="AS350" t="s">
        <v>40</v>
      </c>
    </row>
    <row r="351" spans="1:45" x14ac:dyDescent="0.35">
      <c r="A351" t="s">
        <v>417</v>
      </c>
      <c r="B351">
        <v>30</v>
      </c>
      <c r="C351" t="s">
        <v>190</v>
      </c>
      <c r="D351" t="s">
        <v>40</v>
      </c>
      <c r="E351" t="s">
        <v>56</v>
      </c>
      <c r="F351">
        <v>464</v>
      </c>
      <c r="G351" t="s">
        <v>42</v>
      </c>
      <c r="H351">
        <v>4</v>
      </c>
      <c r="I351">
        <v>3</v>
      </c>
      <c r="J351" t="s">
        <v>68</v>
      </c>
      <c r="K351">
        <v>1</v>
      </c>
      <c r="L351">
        <v>514</v>
      </c>
      <c r="M351">
        <v>3</v>
      </c>
      <c r="N351" t="s">
        <v>44</v>
      </c>
      <c r="O351">
        <v>40</v>
      </c>
      <c r="P351">
        <v>3</v>
      </c>
      <c r="Q351">
        <v>1</v>
      </c>
      <c r="R351" t="s">
        <v>60</v>
      </c>
      <c r="S351">
        <v>4</v>
      </c>
      <c r="T351" t="s">
        <v>46</v>
      </c>
      <c r="U351">
        <v>2285</v>
      </c>
      <c r="V351" t="s">
        <v>47</v>
      </c>
      <c r="W351">
        <v>3427</v>
      </c>
      <c r="X351">
        <v>9</v>
      </c>
      <c r="Y351" t="s">
        <v>48</v>
      </c>
      <c r="Z351" t="s">
        <v>40</v>
      </c>
      <c r="AA351">
        <v>23</v>
      </c>
      <c r="AB351">
        <v>4</v>
      </c>
      <c r="AC351">
        <v>3</v>
      </c>
      <c r="AD351">
        <v>80</v>
      </c>
      <c r="AE351">
        <v>0</v>
      </c>
      <c r="AF351">
        <v>3</v>
      </c>
      <c r="AG351">
        <v>4</v>
      </c>
      <c r="AH351">
        <v>3</v>
      </c>
      <c r="AI351">
        <v>0</v>
      </c>
      <c r="AJ351">
        <v>0</v>
      </c>
      <c r="AK351" s="16">
        <v>46372</v>
      </c>
      <c r="AL351" s="7">
        <v>36</v>
      </c>
      <c r="AM351" s="7" t="str">
        <f t="shared" si="10"/>
        <v>2026</v>
      </c>
      <c r="AN351" s="7" t="str">
        <f t="shared" si="11"/>
        <v>December</v>
      </c>
      <c r="AO351" s="7">
        <v>16</v>
      </c>
      <c r="AP351" s="10">
        <v>17406</v>
      </c>
      <c r="AQ351" s="7">
        <v>5</v>
      </c>
      <c r="AR351" s="7">
        <v>0</v>
      </c>
      <c r="AS351" t="s">
        <v>40</v>
      </c>
    </row>
    <row r="352" spans="1:45" x14ac:dyDescent="0.35">
      <c r="A352" t="s">
        <v>418</v>
      </c>
      <c r="B352">
        <v>30</v>
      </c>
      <c r="C352" t="s">
        <v>190</v>
      </c>
      <c r="D352" t="s">
        <v>49</v>
      </c>
      <c r="E352" t="s">
        <v>41</v>
      </c>
      <c r="F352">
        <v>1082</v>
      </c>
      <c r="G352" t="s">
        <v>51</v>
      </c>
      <c r="H352">
        <v>12</v>
      </c>
      <c r="I352">
        <v>3</v>
      </c>
      <c r="J352" t="s">
        <v>68</v>
      </c>
      <c r="K352">
        <v>1</v>
      </c>
      <c r="L352">
        <v>533</v>
      </c>
      <c r="M352">
        <v>2</v>
      </c>
      <c r="N352" t="s">
        <v>53</v>
      </c>
      <c r="O352">
        <v>83</v>
      </c>
      <c r="P352">
        <v>3</v>
      </c>
      <c r="Q352">
        <v>2</v>
      </c>
      <c r="R352" t="s">
        <v>137</v>
      </c>
      <c r="S352">
        <v>3</v>
      </c>
      <c r="T352" t="s">
        <v>46</v>
      </c>
      <c r="U352">
        <v>6577</v>
      </c>
      <c r="V352" t="s">
        <v>163</v>
      </c>
      <c r="W352">
        <v>19558</v>
      </c>
      <c r="X352">
        <v>0</v>
      </c>
      <c r="Y352" t="s">
        <v>48</v>
      </c>
      <c r="Z352" t="s">
        <v>49</v>
      </c>
      <c r="AA352">
        <v>11</v>
      </c>
      <c r="AB352">
        <v>3</v>
      </c>
      <c r="AC352">
        <v>2</v>
      </c>
      <c r="AD352">
        <v>80</v>
      </c>
      <c r="AE352">
        <v>0</v>
      </c>
      <c r="AF352">
        <v>6</v>
      </c>
      <c r="AG352">
        <v>6</v>
      </c>
      <c r="AH352">
        <v>3</v>
      </c>
      <c r="AI352">
        <v>4</v>
      </c>
      <c r="AJ352">
        <v>4</v>
      </c>
      <c r="AK352" s="16">
        <v>46373</v>
      </c>
      <c r="AL352" s="7">
        <v>18</v>
      </c>
      <c r="AM352" s="7" t="str">
        <f t="shared" si="10"/>
        <v>2026</v>
      </c>
      <c r="AN352" s="7" t="str">
        <f t="shared" si="11"/>
        <v>December</v>
      </c>
      <c r="AO352" s="7">
        <v>0</v>
      </c>
      <c r="AP352" s="10">
        <v>10904</v>
      </c>
      <c r="AQ352" s="7">
        <v>0</v>
      </c>
      <c r="AR352" s="7">
        <v>0</v>
      </c>
      <c r="AS352" t="s">
        <v>40</v>
      </c>
    </row>
    <row r="353" spans="1:45" x14ac:dyDescent="0.35">
      <c r="A353" t="s">
        <v>419</v>
      </c>
      <c r="B353">
        <v>30</v>
      </c>
      <c r="C353" t="s">
        <v>190</v>
      </c>
      <c r="D353" t="s">
        <v>49</v>
      </c>
      <c r="E353" t="s">
        <v>41</v>
      </c>
      <c r="F353">
        <v>317</v>
      </c>
      <c r="G353" t="s">
        <v>42</v>
      </c>
      <c r="H353">
        <v>2</v>
      </c>
      <c r="I353">
        <v>3</v>
      </c>
      <c r="J353" t="s">
        <v>43</v>
      </c>
      <c r="K353">
        <v>1</v>
      </c>
      <c r="L353">
        <v>548</v>
      </c>
      <c r="M353">
        <v>3</v>
      </c>
      <c r="N353" t="s">
        <v>53</v>
      </c>
      <c r="O353">
        <v>43</v>
      </c>
      <c r="P353">
        <v>1</v>
      </c>
      <c r="Q353">
        <v>2</v>
      </c>
      <c r="R353" t="s">
        <v>112</v>
      </c>
      <c r="S353">
        <v>4</v>
      </c>
      <c r="T353" t="s">
        <v>46</v>
      </c>
      <c r="U353">
        <v>6091</v>
      </c>
      <c r="V353" t="s">
        <v>163</v>
      </c>
      <c r="W353">
        <v>24793</v>
      </c>
      <c r="X353">
        <v>2</v>
      </c>
      <c r="Y353" t="s">
        <v>48</v>
      </c>
      <c r="Z353" t="s">
        <v>49</v>
      </c>
      <c r="AA353">
        <v>20</v>
      </c>
      <c r="AB353">
        <v>4</v>
      </c>
      <c r="AC353">
        <v>3</v>
      </c>
      <c r="AD353">
        <v>80</v>
      </c>
      <c r="AE353">
        <v>0</v>
      </c>
      <c r="AF353">
        <v>11</v>
      </c>
      <c r="AG353">
        <v>2</v>
      </c>
      <c r="AH353">
        <v>3</v>
      </c>
      <c r="AI353">
        <v>0</v>
      </c>
      <c r="AJ353">
        <v>2</v>
      </c>
      <c r="AK353" s="16">
        <v>46374</v>
      </c>
      <c r="AL353" s="7">
        <v>35</v>
      </c>
      <c r="AM353" s="7" t="str">
        <f t="shared" si="10"/>
        <v>2026</v>
      </c>
      <c r="AN353" s="7" t="str">
        <f t="shared" si="11"/>
        <v>December</v>
      </c>
      <c r="AO353" s="7">
        <v>16</v>
      </c>
      <c r="AP353" s="10">
        <v>18900</v>
      </c>
      <c r="AQ353" s="7">
        <v>4</v>
      </c>
      <c r="AR353" s="7">
        <v>3</v>
      </c>
      <c r="AS353" t="s">
        <v>40</v>
      </c>
    </row>
    <row r="354" spans="1:45" x14ac:dyDescent="0.35">
      <c r="A354" t="s">
        <v>420</v>
      </c>
      <c r="B354">
        <v>30</v>
      </c>
      <c r="C354" t="s">
        <v>190</v>
      </c>
      <c r="D354" t="s">
        <v>49</v>
      </c>
      <c r="E354" t="s">
        <v>59</v>
      </c>
      <c r="F354">
        <v>1400</v>
      </c>
      <c r="G354" t="s">
        <v>42</v>
      </c>
      <c r="H354">
        <v>3</v>
      </c>
      <c r="I354">
        <v>3</v>
      </c>
      <c r="J354" t="s">
        <v>43</v>
      </c>
      <c r="K354">
        <v>1</v>
      </c>
      <c r="L354">
        <v>562</v>
      </c>
      <c r="M354">
        <v>3</v>
      </c>
      <c r="N354" t="s">
        <v>44</v>
      </c>
      <c r="O354">
        <v>53</v>
      </c>
      <c r="P354">
        <v>3</v>
      </c>
      <c r="Q354">
        <v>1</v>
      </c>
      <c r="R354" t="s">
        <v>45</v>
      </c>
      <c r="S354">
        <v>4</v>
      </c>
      <c r="T354" t="s">
        <v>105</v>
      </c>
      <c r="U354">
        <v>2097</v>
      </c>
      <c r="V354" t="s">
        <v>47</v>
      </c>
      <c r="W354">
        <v>16734</v>
      </c>
      <c r="X354">
        <v>4</v>
      </c>
      <c r="Y354" t="s">
        <v>48</v>
      </c>
      <c r="Z354" t="s">
        <v>49</v>
      </c>
      <c r="AA354">
        <v>15</v>
      </c>
      <c r="AB354">
        <v>3</v>
      </c>
      <c r="AC354">
        <v>3</v>
      </c>
      <c r="AD354">
        <v>80</v>
      </c>
      <c r="AE354">
        <v>1</v>
      </c>
      <c r="AF354">
        <v>9</v>
      </c>
      <c r="AG354">
        <v>3</v>
      </c>
      <c r="AH354">
        <v>1</v>
      </c>
      <c r="AI354">
        <v>1</v>
      </c>
      <c r="AJ354">
        <v>4</v>
      </c>
      <c r="AK354" s="16">
        <v>46375</v>
      </c>
      <c r="AL354" s="7">
        <v>53</v>
      </c>
      <c r="AM354" s="7" t="str">
        <f t="shared" si="10"/>
        <v>2026</v>
      </c>
      <c r="AN354" s="7" t="str">
        <f t="shared" si="11"/>
        <v>December</v>
      </c>
      <c r="AO354" s="7">
        <v>19</v>
      </c>
      <c r="AP354" s="10">
        <v>20398</v>
      </c>
      <c r="AQ354" s="7">
        <v>16</v>
      </c>
      <c r="AR354" s="7">
        <v>10</v>
      </c>
      <c r="AS354" t="s">
        <v>40</v>
      </c>
    </row>
    <row r="355" spans="1:45" x14ac:dyDescent="0.35">
      <c r="A355" t="s">
        <v>421</v>
      </c>
      <c r="B355">
        <v>30</v>
      </c>
      <c r="C355" t="s">
        <v>190</v>
      </c>
      <c r="D355" t="s">
        <v>49</v>
      </c>
      <c r="E355" t="s">
        <v>59</v>
      </c>
      <c r="F355">
        <v>1398</v>
      </c>
      <c r="G355" t="s">
        <v>51</v>
      </c>
      <c r="H355">
        <v>22</v>
      </c>
      <c r="I355">
        <v>4</v>
      </c>
      <c r="J355" t="s">
        <v>73</v>
      </c>
      <c r="K355">
        <v>1</v>
      </c>
      <c r="L355">
        <v>567</v>
      </c>
      <c r="M355">
        <v>3</v>
      </c>
      <c r="N355" t="s">
        <v>53</v>
      </c>
      <c r="O355">
        <v>69</v>
      </c>
      <c r="P355">
        <v>3</v>
      </c>
      <c r="Q355">
        <v>3</v>
      </c>
      <c r="R355" t="s">
        <v>137</v>
      </c>
      <c r="S355">
        <v>1</v>
      </c>
      <c r="T355" t="s">
        <v>105</v>
      </c>
      <c r="U355">
        <v>8412</v>
      </c>
      <c r="V355" t="s">
        <v>163</v>
      </c>
      <c r="W355">
        <v>2890</v>
      </c>
      <c r="X355">
        <v>0</v>
      </c>
      <c r="Y355" t="s">
        <v>48</v>
      </c>
      <c r="Z355" t="s">
        <v>49</v>
      </c>
      <c r="AA355">
        <v>11</v>
      </c>
      <c r="AB355">
        <v>3</v>
      </c>
      <c r="AC355">
        <v>3</v>
      </c>
      <c r="AD355">
        <v>80</v>
      </c>
      <c r="AE355">
        <v>0</v>
      </c>
      <c r="AF355">
        <v>10</v>
      </c>
      <c r="AG355">
        <v>3</v>
      </c>
      <c r="AH355">
        <v>3</v>
      </c>
      <c r="AI355">
        <v>7</v>
      </c>
      <c r="AJ355">
        <v>8</v>
      </c>
      <c r="AK355" s="16">
        <v>46376</v>
      </c>
      <c r="AL355" s="7">
        <v>37</v>
      </c>
      <c r="AM355" s="7" t="str">
        <f t="shared" si="10"/>
        <v>2026</v>
      </c>
      <c r="AN355" s="7" t="str">
        <f t="shared" si="11"/>
        <v>December</v>
      </c>
      <c r="AO355" s="7">
        <v>18</v>
      </c>
      <c r="AP355" s="10">
        <v>23494</v>
      </c>
      <c r="AQ355" s="7">
        <v>0</v>
      </c>
      <c r="AR355" s="7">
        <v>0</v>
      </c>
      <c r="AS355" t="s">
        <v>40</v>
      </c>
    </row>
    <row r="356" spans="1:45" x14ac:dyDescent="0.35">
      <c r="A356" t="s">
        <v>422</v>
      </c>
      <c r="B356">
        <v>30</v>
      </c>
      <c r="C356" t="s">
        <v>190</v>
      </c>
      <c r="D356" t="s">
        <v>49</v>
      </c>
      <c r="E356" t="s">
        <v>59</v>
      </c>
      <c r="F356">
        <v>1116</v>
      </c>
      <c r="G356" t="s">
        <v>42</v>
      </c>
      <c r="H356">
        <v>2</v>
      </c>
      <c r="I356">
        <v>3</v>
      </c>
      <c r="J356" t="s">
        <v>52</v>
      </c>
      <c r="K356">
        <v>1</v>
      </c>
      <c r="L356">
        <v>571</v>
      </c>
      <c r="M356">
        <v>3</v>
      </c>
      <c r="N356" t="s">
        <v>53</v>
      </c>
      <c r="O356">
        <v>49</v>
      </c>
      <c r="P356">
        <v>3</v>
      </c>
      <c r="Q356">
        <v>1</v>
      </c>
      <c r="R356" t="s">
        <v>45</v>
      </c>
      <c r="S356">
        <v>4</v>
      </c>
      <c r="T356" t="s">
        <v>46</v>
      </c>
      <c r="U356">
        <v>2564</v>
      </c>
      <c r="V356" t="s">
        <v>47</v>
      </c>
      <c r="W356">
        <v>7181</v>
      </c>
      <c r="X356">
        <v>0</v>
      </c>
      <c r="Y356" t="s">
        <v>48</v>
      </c>
      <c r="Z356" t="s">
        <v>49</v>
      </c>
      <c r="AA356">
        <v>14</v>
      </c>
      <c r="AB356">
        <v>3</v>
      </c>
      <c r="AC356">
        <v>3</v>
      </c>
      <c r="AD356">
        <v>80</v>
      </c>
      <c r="AE356">
        <v>0</v>
      </c>
      <c r="AF356">
        <v>12</v>
      </c>
      <c r="AG356">
        <v>2</v>
      </c>
      <c r="AH356">
        <v>2</v>
      </c>
      <c r="AI356">
        <v>6</v>
      </c>
      <c r="AJ356">
        <v>7</v>
      </c>
      <c r="AK356" s="16">
        <v>46377</v>
      </c>
      <c r="AL356" s="7">
        <v>55</v>
      </c>
      <c r="AM356" s="7" t="str">
        <f t="shared" si="10"/>
        <v>2026</v>
      </c>
      <c r="AN356" s="7" t="str">
        <f t="shared" si="11"/>
        <v>December</v>
      </c>
      <c r="AO356" s="7">
        <v>12</v>
      </c>
      <c r="AP356" s="10">
        <v>16470</v>
      </c>
      <c r="AQ356" s="7">
        <v>12</v>
      </c>
      <c r="AR356" s="7">
        <v>5</v>
      </c>
      <c r="AS356" t="s">
        <v>40</v>
      </c>
    </row>
    <row r="357" spans="1:45" x14ac:dyDescent="0.35">
      <c r="A357" t="s">
        <v>423</v>
      </c>
      <c r="B357">
        <v>30</v>
      </c>
      <c r="C357" t="s">
        <v>190</v>
      </c>
      <c r="D357" t="s">
        <v>49</v>
      </c>
      <c r="E357" t="s">
        <v>41</v>
      </c>
      <c r="F357">
        <v>413</v>
      </c>
      <c r="G357" t="s">
        <v>51</v>
      </c>
      <c r="H357">
        <v>7</v>
      </c>
      <c r="I357">
        <v>1</v>
      </c>
      <c r="J357" t="s">
        <v>57</v>
      </c>
      <c r="K357">
        <v>1</v>
      </c>
      <c r="L357">
        <v>585</v>
      </c>
      <c r="M357">
        <v>4</v>
      </c>
      <c r="N357" t="s">
        <v>44</v>
      </c>
      <c r="O357">
        <v>57</v>
      </c>
      <c r="P357">
        <v>3</v>
      </c>
      <c r="Q357">
        <v>1</v>
      </c>
      <c r="R357" t="s">
        <v>54</v>
      </c>
      <c r="S357">
        <v>2</v>
      </c>
      <c r="T357" t="s">
        <v>46</v>
      </c>
      <c r="U357">
        <v>2983</v>
      </c>
      <c r="V357" t="s">
        <v>47</v>
      </c>
      <c r="W357">
        <v>18398</v>
      </c>
      <c r="X357">
        <v>0</v>
      </c>
      <c r="Y357" t="s">
        <v>48</v>
      </c>
      <c r="Z357" t="s">
        <v>49</v>
      </c>
      <c r="AA357">
        <v>14</v>
      </c>
      <c r="AB357">
        <v>3</v>
      </c>
      <c r="AC357">
        <v>1</v>
      </c>
      <c r="AD357">
        <v>80</v>
      </c>
      <c r="AE357">
        <v>0</v>
      </c>
      <c r="AF357">
        <v>4</v>
      </c>
      <c r="AG357">
        <v>3</v>
      </c>
      <c r="AH357">
        <v>3</v>
      </c>
      <c r="AI357">
        <v>1</v>
      </c>
      <c r="AJ357">
        <v>2</v>
      </c>
      <c r="AK357" s="16">
        <v>46378</v>
      </c>
      <c r="AL357" s="7">
        <v>45</v>
      </c>
      <c r="AM357" s="7" t="str">
        <f t="shared" si="10"/>
        <v>2026</v>
      </c>
      <c r="AN357" s="7" t="str">
        <f t="shared" si="11"/>
        <v>December</v>
      </c>
      <c r="AO357" s="7">
        <v>14</v>
      </c>
      <c r="AP357" s="10">
        <v>8980</v>
      </c>
      <c r="AQ357" s="7">
        <v>11</v>
      </c>
      <c r="AR357" s="7">
        <v>7</v>
      </c>
      <c r="AS357" t="s">
        <v>40</v>
      </c>
    </row>
    <row r="358" spans="1:45" x14ac:dyDescent="0.35">
      <c r="A358" t="s">
        <v>424</v>
      </c>
      <c r="B358">
        <v>30</v>
      </c>
      <c r="C358" t="s">
        <v>190</v>
      </c>
      <c r="D358" t="s">
        <v>40</v>
      </c>
      <c r="E358" t="s">
        <v>56</v>
      </c>
      <c r="F358">
        <v>448</v>
      </c>
      <c r="G358" t="s">
        <v>51</v>
      </c>
      <c r="H358">
        <v>12</v>
      </c>
      <c r="I358">
        <v>4</v>
      </c>
      <c r="J358" t="s">
        <v>43</v>
      </c>
      <c r="K358">
        <v>1</v>
      </c>
      <c r="L358">
        <v>648</v>
      </c>
      <c r="M358">
        <v>2</v>
      </c>
      <c r="N358" t="s">
        <v>44</v>
      </c>
      <c r="O358">
        <v>74</v>
      </c>
      <c r="P358">
        <v>2</v>
      </c>
      <c r="Q358">
        <v>1</v>
      </c>
      <c r="R358" t="s">
        <v>54</v>
      </c>
      <c r="S358">
        <v>1</v>
      </c>
      <c r="T358" t="s">
        <v>105</v>
      </c>
      <c r="U358">
        <v>2033</v>
      </c>
      <c r="V358" t="s">
        <v>47</v>
      </c>
      <c r="W358">
        <v>14470</v>
      </c>
      <c r="X358">
        <v>1</v>
      </c>
      <c r="Y358" t="s">
        <v>48</v>
      </c>
      <c r="Z358" t="s">
        <v>49</v>
      </c>
      <c r="AA358">
        <v>18</v>
      </c>
      <c r="AB358">
        <v>3</v>
      </c>
      <c r="AC358">
        <v>3</v>
      </c>
      <c r="AD358">
        <v>80</v>
      </c>
      <c r="AE358">
        <v>1</v>
      </c>
      <c r="AF358">
        <v>1</v>
      </c>
      <c r="AG358">
        <v>2</v>
      </c>
      <c r="AH358">
        <v>4</v>
      </c>
      <c r="AI358">
        <v>0</v>
      </c>
      <c r="AJ358">
        <v>0</v>
      </c>
      <c r="AK358" s="16">
        <v>46379</v>
      </c>
      <c r="AL358" s="7">
        <v>25</v>
      </c>
      <c r="AM358" s="7" t="str">
        <f t="shared" si="10"/>
        <v>2026</v>
      </c>
      <c r="AN358" s="7" t="str">
        <f t="shared" si="11"/>
        <v>December</v>
      </c>
      <c r="AO358" s="7">
        <v>5</v>
      </c>
      <c r="AP358" s="10">
        <v>14584</v>
      </c>
      <c r="AQ358" s="7">
        <v>4</v>
      </c>
      <c r="AR358" s="7">
        <v>2</v>
      </c>
      <c r="AS358" t="s">
        <v>40</v>
      </c>
    </row>
    <row r="359" spans="1:45" x14ac:dyDescent="0.35">
      <c r="A359" t="s">
        <v>425</v>
      </c>
      <c r="B359">
        <v>30</v>
      </c>
      <c r="C359" t="s">
        <v>190</v>
      </c>
      <c r="D359" t="s">
        <v>49</v>
      </c>
      <c r="E359" t="s">
        <v>56</v>
      </c>
      <c r="F359">
        <v>160</v>
      </c>
      <c r="G359" t="s">
        <v>42</v>
      </c>
      <c r="H359">
        <v>3</v>
      </c>
      <c r="I359">
        <v>3</v>
      </c>
      <c r="J359" t="s">
        <v>52</v>
      </c>
      <c r="K359">
        <v>1</v>
      </c>
      <c r="L359">
        <v>680</v>
      </c>
      <c r="M359">
        <v>3</v>
      </c>
      <c r="N359" t="s">
        <v>53</v>
      </c>
      <c r="O359">
        <v>71</v>
      </c>
      <c r="P359">
        <v>3</v>
      </c>
      <c r="Q359">
        <v>1</v>
      </c>
      <c r="R359" t="s">
        <v>60</v>
      </c>
      <c r="S359">
        <v>3</v>
      </c>
      <c r="T359" t="s">
        <v>102</v>
      </c>
      <c r="U359">
        <v>2083</v>
      </c>
      <c r="V359" t="s">
        <v>47</v>
      </c>
      <c r="W359">
        <v>22653</v>
      </c>
      <c r="X359">
        <v>1</v>
      </c>
      <c r="Y359" t="s">
        <v>48</v>
      </c>
      <c r="Z359" t="s">
        <v>49</v>
      </c>
      <c r="AA359">
        <v>20</v>
      </c>
      <c r="AB359">
        <v>4</v>
      </c>
      <c r="AC359">
        <v>3</v>
      </c>
      <c r="AD359">
        <v>80</v>
      </c>
      <c r="AE359">
        <v>1</v>
      </c>
      <c r="AF359">
        <v>1</v>
      </c>
      <c r="AG359">
        <v>2</v>
      </c>
      <c r="AH359">
        <v>3</v>
      </c>
      <c r="AI359">
        <v>0</v>
      </c>
      <c r="AJ359">
        <v>0</v>
      </c>
      <c r="AK359" s="16">
        <v>46380</v>
      </c>
      <c r="AL359" s="7">
        <v>49</v>
      </c>
      <c r="AM359" s="7" t="str">
        <f t="shared" si="10"/>
        <v>2026</v>
      </c>
      <c r="AN359" s="7" t="str">
        <f t="shared" si="11"/>
        <v>December</v>
      </c>
      <c r="AO359" s="7">
        <v>0</v>
      </c>
      <c r="AP359" s="10">
        <v>21812</v>
      </c>
      <c r="AQ359" s="7">
        <v>0</v>
      </c>
      <c r="AR359" s="7">
        <v>0</v>
      </c>
      <c r="AS359" t="s">
        <v>40</v>
      </c>
    </row>
    <row r="360" spans="1:45" x14ac:dyDescent="0.35">
      <c r="A360" t="s">
        <v>426</v>
      </c>
      <c r="B360">
        <v>30</v>
      </c>
      <c r="C360" t="s">
        <v>190</v>
      </c>
      <c r="D360" t="s">
        <v>49</v>
      </c>
      <c r="E360" t="s">
        <v>41</v>
      </c>
      <c r="F360">
        <v>501</v>
      </c>
      <c r="G360" t="s">
        <v>51</v>
      </c>
      <c r="H360">
        <v>27</v>
      </c>
      <c r="I360">
        <v>5</v>
      </c>
      <c r="J360" t="s">
        <v>57</v>
      </c>
      <c r="K360">
        <v>1</v>
      </c>
      <c r="L360">
        <v>747</v>
      </c>
      <c r="M360">
        <v>3</v>
      </c>
      <c r="N360" t="s">
        <v>44</v>
      </c>
      <c r="O360">
        <v>99</v>
      </c>
      <c r="P360">
        <v>3</v>
      </c>
      <c r="Q360">
        <v>2</v>
      </c>
      <c r="R360" t="s">
        <v>137</v>
      </c>
      <c r="S360">
        <v>4</v>
      </c>
      <c r="T360" t="s">
        <v>102</v>
      </c>
      <c r="U360">
        <v>5304</v>
      </c>
      <c r="V360" t="s">
        <v>163</v>
      </c>
      <c r="W360">
        <v>25275</v>
      </c>
      <c r="X360">
        <v>7</v>
      </c>
      <c r="Y360" t="s">
        <v>48</v>
      </c>
      <c r="Z360" t="s">
        <v>49</v>
      </c>
      <c r="AA360">
        <v>23</v>
      </c>
      <c r="AB360">
        <v>4</v>
      </c>
      <c r="AC360">
        <v>4</v>
      </c>
      <c r="AD360">
        <v>80</v>
      </c>
      <c r="AE360">
        <v>1</v>
      </c>
      <c r="AF360">
        <v>10</v>
      </c>
      <c r="AG360">
        <v>2</v>
      </c>
      <c r="AH360">
        <v>2</v>
      </c>
      <c r="AI360">
        <v>7</v>
      </c>
      <c r="AJ360">
        <v>7</v>
      </c>
      <c r="AK360" s="16">
        <v>46381</v>
      </c>
      <c r="AL360" s="7">
        <v>38</v>
      </c>
      <c r="AM360" s="7" t="str">
        <f t="shared" si="10"/>
        <v>2026</v>
      </c>
      <c r="AN360" s="7" t="str">
        <f t="shared" si="11"/>
        <v>December</v>
      </c>
      <c r="AO360" s="7">
        <v>2</v>
      </c>
      <c r="AP360" s="10">
        <v>16050</v>
      </c>
      <c r="AQ360" s="7">
        <v>2</v>
      </c>
      <c r="AR360" s="7">
        <v>2</v>
      </c>
      <c r="AS360" t="s">
        <v>40</v>
      </c>
    </row>
    <row r="361" spans="1:45" x14ac:dyDescent="0.35">
      <c r="A361" t="s">
        <v>427</v>
      </c>
      <c r="B361">
        <v>30</v>
      </c>
      <c r="C361" t="s">
        <v>190</v>
      </c>
      <c r="D361" t="s">
        <v>49</v>
      </c>
      <c r="E361" t="s">
        <v>41</v>
      </c>
      <c r="F361">
        <v>921</v>
      </c>
      <c r="G361" t="s">
        <v>42</v>
      </c>
      <c r="H361">
        <v>1</v>
      </c>
      <c r="I361">
        <v>3</v>
      </c>
      <c r="J361" t="s">
        <v>43</v>
      </c>
      <c r="K361">
        <v>1</v>
      </c>
      <c r="L361">
        <v>806</v>
      </c>
      <c r="M361">
        <v>4</v>
      </c>
      <c r="N361" t="s">
        <v>44</v>
      </c>
      <c r="O361">
        <v>38</v>
      </c>
      <c r="P361">
        <v>1</v>
      </c>
      <c r="Q361">
        <v>1</v>
      </c>
      <c r="R361" t="s">
        <v>45</v>
      </c>
      <c r="S361">
        <v>3</v>
      </c>
      <c r="T361" t="s">
        <v>105</v>
      </c>
      <c r="U361">
        <v>3833</v>
      </c>
      <c r="V361" t="s">
        <v>47</v>
      </c>
      <c r="W361">
        <v>24375</v>
      </c>
      <c r="X361">
        <v>3</v>
      </c>
      <c r="Y361" t="s">
        <v>48</v>
      </c>
      <c r="Z361" t="s">
        <v>49</v>
      </c>
      <c r="AA361">
        <v>21</v>
      </c>
      <c r="AB361">
        <v>4</v>
      </c>
      <c r="AC361">
        <v>3</v>
      </c>
      <c r="AD361">
        <v>80</v>
      </c>
      <c r="AE361">
        <v>2</v>
      </c>
      <c r="AF361">
        <v>7</v>
      </c>
      <c r="AG361">
        <v>2</v>
      </c>
      <c r="AH361">
        <v>3</v>
      </c>
      <c r="AI361">
        <v>0</v>
      </c>
      <c r="AJ361">
        <v>2</v>
      </c>
      <c r="AK361" s="16">
        <v>46382</v>
      </c>
      <c r="AL361" s="7">
        <v>52</v>
      </c>
      <c r="AM361" s="7" t="str">
        <f t="shared" si="10"/>
        <v>2026</v>
      </c>
      <c r="AN361" s="7" t="str">
        <f t="shared" si="11"/>
        <v>December</v>
      </c>
      <c r="AO361" s="7">
        <v>3</v>
      </c>
      <c r="AP361" s="10">
        <v>20679</v>
      </c>
      <c r="AQ361" s="7">
        <v>1</v>
      </c>
      <c r="AR361" s="7">
        <v>1</v>
      </c>
      <c r="AS361" t="s">
        <v>40</v>
      </c>
    </row>
    <row r="362" spans="1:45" x14ac:dyDescent="0.35">
      <c r="A362" t="s">
        <v>428</v>
      </c>
      <c r="B362">
        <v>30</v>
      </c>
      <c r="C362" t="s">
        <v>190</v>
      </c>
      <c r="D362" t="s">
        <v>40</v>
      </c>
      <c r="E362" t="s">
        <v>41</v>
      </c>
      <c r="F362">
        <v>946</v>
      </c>
      <c r="G362" t="s">
        <v>42</v>
      </c>
      <c r="H362">
        <v>2</v>
      </c>
      <c r="I362">
        <v>3</v>
      </c>
      <c r="J362" t="s">
        <v>52</v>
      </c>
      <c r="K362">
        <v>1</v>
      </c>
      <c r="L362">
        <v>833</v>
      </c>
      <c r="M362">
        <v>3</v>
      </c>
      <c r="N362" t="s">
        <v>53</v>
      </c>
      <c r="O362">
        <v>52</v>
      </c>
      <c r="P362">
        <v>2</v>
      </c>
      <c r="Q362">
        <v>2</v>
      </c>
      <c r="R362" t="s">
        <v>112</v>
      </c>
      <c r="S362">
        <v>4</v>
      </c>
      <c r="T362" t="s">
        <v>46</v>
      </c>
      <c r="U362">
        <v>6877</v>
      </c>
      <c r="V362" t="s">
        <v>163</v>
      </c>
      <c r="W362">
        <v>20234</v>
      </c>
      <c r="X362">
        <v>5</v>
      </c>
      <c r="Y362" t="s">
        <v>48</v>
      </c>
      <c r="Z362" t="s">
        <v>40</v>
      </c>
      <c r="AA362">
        <v>24</v>
      </c>
      <c r="AB362">
        <v>4</v>
      </c>
      <c r="AC362">
        <v>2</v>
      </c>
      <c r="AD362">
        <v>80</v>
      </c>
      <c r="AE362">
        <v>0</v>
      </c>
      <c r="AF362">
        <v>12</v>
      </c>
      <c r="AG362">
        <v>4</v>
      </c>
      <c r="AH362">
        <v>2</v>
      </c>
      <c r="AI362">
        <v>0</v>
      </c>
      <c r="AJ362">
        <v>0</v>
      </c>
      <c r="AK362" s="16">
        <v>46383</v>
      </c>
      <c r="AL362" s="7">
        <v>19</v>
      </c>
      <c r="AM362" s="7" t="str">
        <f t="shared" si="10"/>
        <v>2026</v>
      </c>
      <c r="AN362" s="7" t="str">
        <f t="shared" si="11"/>
        <v>December</v>
      </c>
      <c r="AO362" s="7">
        <v>1</v>
      </c>
      <c r="AP362" s="10">
        <v>14963</v>
      </c>
      <c r="AQ362" s="7">
        <v>1</v>
      </c>
      <c r="AR362" s="7">
        <v>0</v>
      </c>
      <c r="AS362" t="s">
        <v>40</v>
      </c>
    </row>
    <row r="363" spans="1:45" x14ac:dyDescent="0.35">
      <c r="A363" t="s">
        <v>429</v>
      </c>
      <c r="B363">
        <v>30</v>
      </c>
      <c r="C363" t="s">
        <v>190</v>
      </c>
      <c r="D363" t="s">
        <v>49</v>
      </c>
      <c r="E363" t="s">
        <v>56</v>
      </c>
      <c r="F363">
        <v>1012</v>
      </c>
      <c r="G363" t="s">
        <v>42</v>
      </c>
      <c r="H363">
        <v>5</v>
      </c>
      <c r="I363">
        <v>4</v>
      </c>
      <c r="J363" t="s">
        <v>43</v>
      </c>
      <c r="K363">
        <v>1</v>
      </c>
      <c r="L363">
        <v>861</v>
      </c>
      <c r="M363">
        <v>2</v>
      </c>
      <c r="N363" t="s">
        <v>44</v>
      </c>
      <c r="O363">
        <v>75</v>
      </c>
      <c r="P363">
        <v>2</v>
      </c>
      <c r="Q363">
        <v>1</v>
      </c>
      <c r="R363" t="s">
        <v>60</v>
      </c>
      <c r="S363">
        <v>4</v>
      </c>
      <c r="T363" t="s">
        <v>102</v>
      </c>
      <c r="U363">
        <v>3761</v>
      </c>
      <c r="V363" t="s">
        <v>47</v>
      </c>
      <c r="W363">
        <v>2373</v>
      </c>
      <c r="X363">
        <v>9</v>
      </c>
      <c r="Y363" t="s">
        <v>48</v>
      </c>
      <c r="Z363" t="s">
        <v>49</v>
      </c>
      <c r="AA363">
        <v>12</v>
      </c>
      <c r="AB363">
        <v>3</v>
      </c>
      <c r="AC363">
        <v>2</v>
      </c>
      <c r="AD363">
        <v>80</v>
      </c>
      <c r="AE363">
        <v>1</v>
      </c>
      <c r="AF363">
        <v>10</v>
      </c>
      <c r="AG363">
        <v>3</v>
      </c>
      <c r="AH363">
        <v>2</v>
      </c>
      <c r="AI363">
        <v>0</v>
      </c>
      <c r="AJ363">
        <v>3</v>
      </c>
      <c r="AK363" s="16">
        <v>46384</v>
      </c>
      <c r="AL363" s="7">
        <v>38</v>
      </c>
      <c r="AM363" s="7" t="str">
        <f t="shared" si="10"/>
        <v>2026</v>
      </c>
      <c r="AN363" s="7" t="str">
        <f t="shared" si="11"/>
        <v>December</v>
      </c>
      <c r="AO363" s="7">
        <v>5</v>
      </c>
      <c r="AP363" s="10">
        <v>7190</v>
      </c>
      <c r="AQ363" s="7">
        <v>0</v>
      </c>
      <c r="AR363" s="7">
        <v>0</v>
      </c>
      <c r="AS363" t="s">
        <v>40</v>
      </c>
    </row>
    <row r="364" spans="1:45" x14ac:dyDescent="0.35">
      <c r="A364" t="s">
        <v>430</v>
      </c>
      <c r="B364">
        <v>30</v>
      </c>
      <c r="C364" t="s">
        <v>190</v>
      </c>
      <c r="D364" t="s">
        <v>49</v>
      </c>
      <c r="E364" t="s">
        <v>41</v>
      </c>
      <c r="F364">
        <v>231</v>
      </c>
      <c r="G364" t="s">
        <v>51</v>
      </c>
      <c r="H364">
        <v>8</v>
      </c>
      <c r="I364">
        <v>2</v>
      </c>
      <c r="J364" t="s">
        <v>73</v>
      </c>
      <c r="K364">
        <v>1</v>
      </c>
      <c r="L364">
        <v>982</v>
      </c>
      <c r="M364">
        <v>3</v>
      </c>
      <c r="N364" t="s">
        <v>44</v>
      </c>
      <c r="O364">
        <v>62</v>
      </c>
      <c r="P364">
        <v>3</v>
      </c>
      <c r="Q364">
        <v>3</v>
      </c>
      <c r="R364" t="s">
        <v>137</v>
      </c>
      <c r="S364">
        <v>3</v>
      </c>
      <c r="T364" t="s">
        <v>102</v>
      </c>
      <c r="U364">
        <v>7264</v>
      </c>
      <c r="V364" t="s">
        <v>163</v>
      </c>
      <c r="W364">
        <v>9977</v>
      </c>
      <c r="X364">
        <v>5</v>
      </c>
      <c r="Y364" t="s">
        <v>48</v>
      </c>
      <c r="Z364" t="s">
        <v>49</v>
      </c>
      <c r="AA364">
        <v>11</v>
      </c>
      <c r="AB364">
        <v>3</v>
      </c>
      <c r="AC364">
        <v>1</v>
      </c>
      <c r="AD364">
        <v>80</v>
      </c>
      <c r="AE364">
        <v>1</v>
      </c>
      <c r="AF364">
        <v>10</v>
      </c>
      <c r="AG364">
        <v>2</v>
      </c>
      <c r="AH364">
        <v>4</v>
      </c>
      <c r="AI364">
        <v>7</v>
      </c>
      <c r="AJ364">
        <v>7</v>
      </c>
      <c r="AK364" s="16">
        <v>46385</v>
      </c>
      <c r="AL364" s="7">
        <v>38</v>
      </c>
      <c r="AM364" s="7" t="str">
        <f t="shared" si="10"/>
        <v>2026</v>
      </c>
      <c r="AN364" s="7" t="str">
        <f t="shared" si="11"/>
        <v>December</v>
      </c>
      <c r="AO364" s="7">
        <v>14</v>
      </c>
      <c r="AP364" s="10">
        <v>9778</v>
      </c>
      <c r="AQ364" s="7">
        <v>8</v>
      </c>
      <c r="AR364" s="7">
        <v>6</v>
      </c>
      <c r="AS364" t="s">
        <v>40</v>
      </c>
    </row>
    <row r="365" spans="1:45" x14ac:dyDescent="0.35">
      <c r="A365" t="s">
        <v>431</v>
      </c>
      <c r="B365">
        <v>30</v>
      </c>
      <c r="C365" t="s">
        <v>190</v>
      </c>
      <c r="D365" t="s">
        <v>40</v>
      </c>
      <c r="E365" t="s">
        <v>41</v>
      </c>
      <c r="F365">
        <v>138</v>
      </c>
      <c r="G365" t="s">
        <v>42</v>
      </c>
      <c r="H365">
        <v>22</v>
      </c>
      <c r="I365">
        <v>3</v>
      </c>
      <c r="J365" t="s">
        <v>43</v>
      </c>
      <c r="K365">
        <v>1</v>
      </c>
      <c r="L365">
        <v>1004</v>
      </c>
      <c r="M365">
        <v>1</v>
      </c>
      <c r="N365" t="s">
        <v>53</v>
      </c>
      <c r="O365">
        <v>48</v>
      </c>
      <c r="P365">
        <v>3</v>
      </c>
      <c r="Q365">
        <v>1</v>
      </c>
      <c r="R365" t="s">
        <v>60</v>
      </c>
      <c r="S365">
        <v>3</v>
      </c>
      <c r="T365" t="s">
        <v>105</v>
      </c>
      <c r="U365">
        <v>2132</v>
      </c>
      <c r="V365" t="s">
        <v>47</v>
      </c>
      <c r="W365">
        <v>11539</v>
      </c>
      <c r="X365">
        <v>4</v>
      </c>
      <c r="Y365" t="s">
        <v>48</v>
      </c>
      <c r="Z365" t="s">
        <v>40</v>
      </c>
      <c r="AA365">
        <v>11</v>
      </c>
      <c r="AB365">
        <v>3</v>
      </c>
      <c r="AC365">
        <v>2</v>
      </c>
      <c r="AD365">
        <v>80</v>
      </c>
      <c r="AE365">
        <v>0</v>
      </c>
      <c r="AF365">
        <v>7</v>
      </c>
      <c r="AG365">
        <v>2</v>
      </c>
      <c r="AH365">
        <v>3</v>
      </c>
      <c r="AI365">
        <v>0</v>
      </c>
      <c r="AJ365">
        <v>1</v>
      </c>
      <c r="AK365" s="16">
        <v>46386</v>
      </c>
      <c r="AL365" s="7">
        <v>33</v>
      </c>
      <c r="AM365" s="7" t="str">
        <f t="shared" si="10"/>
        <v>2026</v>
      </c>
      <c r="AN365" s="7" t="str">
        <f t="shared" si="11"/>
        <v>December</v>
      </c>
      <c r="AO365" s="7">
        <v>13</v>
      </c>
      <c r="AP365" s="10">
        <v>14182</v>
      </c>
      <c r="AQ365" s="7">
        <v>8</v>
      </c>
      <c r="AR365" s="7">
        <v>7</v>
      </c>
      <c r="AS365" t="s">
        <v>40</v>
      </c>
    </row>
    <row r="366" spans="1:45" x14ac:dyDescent="0.35">
      <c r="A366" t="s">
        <v>432</v>
      </c>
      <c r="B366">
        <v>30</v>
      </c>
      <c r="C366" t="s">
        <v>190</v>
      </c>
      <c r="D366" t="s">
        <v>40</v>
      </c>
      <c r="E366" t="s">
        <v>41</v>
      </c>
      <c r="F366">
        <v>153</v>
      </c>
      <c r="G366" t="s">
        <v>42</v>
      </c>
      <c r="H366">
        <v>8</v>
      </c>
      <c r="I366">
        <v>2</v>
      </c>
      <c r="J366" t="s">
        <v>43</v>
      </c>
      <c r="K366">
        <v>1</v>
      </c>
      <c r="L366">
        <v>1015</v>
      </c>
      <c r="M366">
        <v>2</v>
      </c>
      <c r="N366" t="s">
        <v>53</v>
      </c>
      <c r="O366">
        <v>73</v>
      </c>
      <c r="P366">
        <v>4</v>
      </c>
      <c r="Q366">
        <v>3</v>
      </c>
      <c r="R366" t="s">
        <v>252</v>
      </c>
      <c r="S366">
        <v>1</v>
      </c>
      <c r="T366" t="s">
        <v>105</v>
      </c>
      <c r="U366">
        <v>11416</v>
      </c>
      <c r="V366" t="s">
        <v>253</v>
      </c>
      <c r="W366">
        <v>17802</v>
      </c>
      <c r="X366">
        <v>0</v>
      </c>
      <c r="Y366" t="s">
        <v>48</v>
      </c>
      <c r="Z366" t="s">
        <v>40</v>
      </c>
      <c r="AA366">
        <v>12</v>
      </c>
      <c r="AB366">
        <v>3</v>
      </c>
      <c r="AC366">
        <v>3</v>
      </c>
      <c r="AD366">
        <v>80</v>
      </c>
      <c r="AE366">
        <v>3</v>
      </c>
      <c r="AF366">
        <v>9</v>
      </c>
      <c r="AG366">
        <v>4</v>
      </c>
      <c r="AH366">
        <v>2</v>
      </c>
      <c r="AI366">
        <v>1</v>
      </c>
      <c r="AJ366">
        <v>7</v>
      </c>
      <c r="AK366" s="16">
        <v>46387</v>
      </c>
      <c r="AL366" s="7">
        <v>52</v>
      </c>
      <c r="AM366" s="7" t="str">
        <f t="shared" si="10"/>
        <v>2026</v>
      </c>
      <c r="AN366" s="7" t="str">
        <f t="shared" si="11"/>
        <v>December</v>
      </c>
      <c r="AO366" s="7">
        <v>4</v>
      </c>
      <c r="AP366" s="10">
        <v>7245</v>
      </c>
      <c r="AQ366" s="7">
        <v>2</v>
      </c>
      <c r="AR366" s="7">
        <v>0</v>
      </c>
      <c r="AS366" t="s">
        <v>40</v>
      </c>
    </row>
    <row r="367" spans="1:45" x14ac:dyDescent="0.35">
      <c r="A367" t="s">
        <v>433</v>
      </c>
      <c r="B367">
        <v>30</v>
      </c>
      <c r="C367" t="s">
        <v>190</v>
      </c>
      <c r="D367" t="s">
        <v>40</v>
      </c>
      <c r="E367" t="s">
        <v>56</v>
      </c>
      <c r="F367">
        <v>109</v>
      </c>
      <c r="G367" t="s">
        <v>42</v>
      </c>
      <c r="H367">
        <v>5</v>
      </c>
      <c r="I367">
        <v>3</v>
      </c>
      <c r="J367" t="s">
        <v>52</v>
      </c>
      <c r="K367">
        <v>1</v>
      </c>
      <c r="L367">
        <v>1017</v>
      </c>
      <c r="M367">
        <v>2</v>
      </c>
      <c r="N367" t="s">
        <v>53</v>
      </c>
      <c r="O367">
        <v>60</v>
      </c>
      <c r="P367">
        <v>3</v>
      </c>
      <c r="Q367">
        <v>1</v>
      </c>
      <c r="R367" t="s">
        <v>45</v>
      </c>
      <c r="S367">
        <v>2</v>
      </c>
      <c r="T367" t="s">
        <v>46</v>
      </c>
      <c r="U367">
        <v>2422</v>
      </c>
      <c r="V367" t="s">
        <v>47</v>
      </c>
      <c r="W367">
        <v>25725</v>
      </c>
      <c r="X367">
        <v>0</v>
      </c>
      <c r="Y367" t="s">
        <v>48</v>
      </c>
      <c r="Z367" t="s">
        <v>49</v>
      </c>
      <c r="AA367">
        <v>17</v>
      </c>
      <c r="AB367">
        <v>3</v>
      </c>
      <c r="AC367">
        <v>1</v>
      </c>
      <c r="AD367">
        <v>80</v>
      </c>
      <c r="AE367">
        <v>0</v>
      </c>
      <c r="AF367">
        <v>4</v>
      </c>
      <c r="AG367">
        <v>3</v>
      </c>
      <c r="AH367">
        <v>3</v>
      </c>
      <c r="AI367">
        <v>1</v>
      </c>
      <c r="AJ367">
        <v>2</v>
      </c>
      <c r="AK367" s="16">
        <v>46023</v>
      </c>
      <c r="AL367" s="7">
        <v>31</v>
      </c>
      <c r="AM367" s="7" t="str">
        <f t="shared" si="10"/>
        <v>2026</v>
      </c>
      <c r="AN367" s="7" t="str">
        <f t="shared" si="11"/>
        <v>January</v>
      </c>
      <c r="AO367" s="7">
        <v>7</v>
      </c>
      <c r="AP367" s="10">
        <v>3713</v>
      </c>
      <c r="AQ367" s="7">
        <v>5</v>
      </c>
      <c r="AR367" s="7">
        <v>0</v>
      </c>
      <c r="AS367" t="s">
        <v>40</v>
      </c>
    </row>
    <row r="368" spans="1:45" x14ac:dyDescent="0.35">
      <c r="A368" t="s">
        <v>434</v>
      </c>
      <c r="B368">
        <v>30</v>
      </c>
      <c r="C368" t="s">
        <v>190</v>
      </c>
      <c r="D368" t="s">
        <v>49</v>
      </c>
      <c r="E368" t="s">
        <v>41</v>
      </c>
      <c r="F368">
        <v>1176</v>
      </c>
      <c r="G368" t="s">
        <v>42</v>
      </c>
      <c r="H368">
        <v>20</v>
      </c>
      <c r="I368">
        <v>3</v>
      </c>
      <c r="J368" t="s">
        <v>73</v>
      </c>
      <c r="K368">
        <v>1</v>
      </c>
      <c r="L368">
        <v>1084</v>
      </c>
      <c r="M368">
        <v>3</v>
      </c>
      <c r="N368" t="s">
        <v>44</v>
      </c>
      <c r="O368">
        <v>85</v>
      </c>
      <c r="P368">
        <v>3</v>
      </c>
      <c r="Q368">
        <v>2</v>
      </c>
      <c r="R368" t="s">
        <v>112</v>
      </c>
      <c r="S368">
        <v>1</v>
      </c>
      <c r="T368" t="s">
        <v>105</v>
      </c>
      <c r="U368">
        <v>9957</v>
      </c>
      <c r="V368" t="s">
        <v>163</v>
      </c>
      <c r="W368">
        <v>9096</v>
      </c>
      <c r="X368">
        <v>0</v>
      </c>
      <c r="Y368" t="s">
        <v>48</v>
      </c>
      <c r="Z368" t="s">
        <v>49</v>
      </c>
      <c r="AA368">
        <v>15</v>
      </c>
      <c r="AB368">
        <v>3</v>
      </c>
      <c r="AC368">
        <v>3</v>
      </c>
      <c r="AD368">
        <v>80</v>
      </c>
      <c r="AE368">
        <v>1</v>
      </c>
      <c r="AF368">
        <v>7</v>
      </c>
      <c r="AG368">
        <v>1</v>
      </c>
      <c r="AH368">
        <v>2</v>
      </c>
      <c r="AI368">
        <v>0</v>
      </c>
      <c r="AJ368">
        <v>2</v>
      </c>
      <c r="AK368" s="16">
        <v>46024</v>
      </c>
      <c r="AL368" s="7">
        <v>42</v>
      </c>
      <c r="AM368" s="7" t="str">
        <f t="shared" si="10"/>
        <v>2026</v>
      </c>
      <c r="AN368" s="7" t="str">
        <f t="shared" si="11"/>
        <v>January</v>
      </c>
      <c r="AO368" s="7">
        <v>19</v>
      </c>
      <c r="AP368" s="10">
        <v>9753</v>
      </c>
      <c r="AQ368" s="7">
        <v>11</v>
      </c>
      <c r="AR368" s="7">
        <v>6</v>
      </c>
      <c r="AS368" t="s">
        <v>40</v>
      </c>
    </row>
    <row r="369" spans="1:45" x14ac:dyDescent="0.35">
      <c r="A369" t="s">
        <v>435</v>
      </c>
      <c r="B369">
        <v>30</v>
      </c>
      <c r="C369" t="s">
        <v>190</v>
      </c>
      <c r="D369" t="s">
        <v>49</v>
      </c>
      <c r="E369" t="s">
        <v>41</v>
      </c>
      <c r="F369">
        <v>852</v>
      </c>
      <c r="G369" t="s">
        <v>51</v>
      </c>
      <c r="H369">
        <v>10</v>
      </c>
      <c r="I369">
        <v>3</v>
      </c>
      <c r="J369" t="s">
        <v>57</v>
      </c>
      <c r="K369">
        <v>1</v>
      </c>
      <c r="L369">
        <v>1179</v>
      </c>
      <c r="M369">
        <v>3</v>
      </c>
      <c r="N369" t="s">
        <v>44</v>
      </c>
      <c r="O369">
        <v>72</v>
      </c>
      <c r="P369">
        <v>2</v>
      </c>
      <c r="Q369">
        <v>2</v>
      </c>
      <c r="R369" t="s">
        <v>137</v>
      </c>
      <c r="S369">
        <v>3</v>
      </c>
      <c r="T369" t="s">
        <v>105</v>
      </c>
      <c r="U369">
        <v>6578</v>
      </c>
      <c r="V369" t="s">
        <v>163</v>
      </c>
      <c r="W369">
        <v>2706</v>
      </c>
      <c r="X369">
        <v>1</v>
      </c>
      <c r="Y369" t="s">
        <v>48</v>
      </c>
      <c r="Z369" t="s">
        <v>49</v>
      </c>
      <c r="AA369">
        <v>18</v>
      </c>
      <c r="AB369">
        <v>3</v>
      </c>
      <c r="AC369">
        <v>1</v>
      </c>
      <c r="AD369">
        <v>80</v>
      </c>
      <c r="AE369">
        <v>1</v>
      </c>
      <c r="AF369">
        <v>10</v>
      </c>
      <c r="AG369">
        <v>3</v>
      </c>
      <c r="AH369">
        <v>3</v>
      </c>
      <c r="AI369">
        <v>1</v>
      </c>
      <c r="AJ369">
        <v>4</v>
      </c>
      <c r="AK369" s="16">
        <v>46025</v>
      </c>
      <c r="AL369" s="7">
        <v>32</v>
      </c>
      <c r="AM369" s="7" t="str">
        <f t="shared" si="10"/>
        <v>2026</v>
      </c>
      <c r="AN369" s="7" t="str">
        <f t="shared" si="11"/>
        <v>January</v>
      </c>
      <c r="AO369" s="7">
        <v>3</v>
      </c>
      <c r="AP369" s="10">
        <v>22686</v>
      </c>
      <c r="AQ369" s="7">
        <v>3</v>
      </c>
      <c r="AR369" s="7">
        <v>2</v>
      </c>
      <c r="AS369" t="s">
        <v>40</v>
      </c>
    </row>
    <row r="370" spans="1:45" x14ac:dyDescent="0.35">
      <c r="A370" t="s">
        <v>436</v>
      </c>
      <c r="B370">
        <v>30</v>
      </c>
      <c r="C370" t="s">
        <v>190</v>
      </c>
      <c r="D370" t="s">
        <v>49</v>
      </c>
      <c r="E370" t="s">
        <v>41</v>
      </c>
      <c r="F370">
        <v>1329</v>
      </c>
      <c r="G370" t="s">
        <v>51</v>
      </c>
      <c r="H370">
        <v>29</v>
      </c>
      <c r="I370">
        <v>4</v>
      </c>
      <c r="J370" t="s">
        <v>43</v>
      </c>
      <c r="K370">
        <v>1</v>
      </c>
      <c r="L370">
        <v>1211</v>
      </c>
      <c r="M370">
        <v>3</v>
      </c>
      <c r="N370" t="s">
        <v>44</v>
      </c>
      <c r="O370">
        <v>61</v>
      </c>
      <c r="P370">
        <v>3</v>
      </c>
      <c r="Q370">
        <v>2</v>
      </c>
      <c r="R370" t="s">
        <v>137</v>
      </c>
      <c r="S370">
        <v>1</v>
      </c>
      <c r="T370" t="s">
        <v>102</v>
      </c>
      <c r="U370">
        <v>4115</v>
      </c>
      <c r="V370" t="s">
        <v>47</v>
      </c>
      <c r="W370">
        <v>13192</v>
      </c>
      <c r="X370">
        <v>8</v>
      </c>
      <c r="Y370" t="s">
        <v>48</v>
      </c>
      <c r="Z370" t="s">
        <v>49</v>
      </c>
      <c r="AA370">
        <v>19</v>
      </c>
      <c r="AB370">
        <v>3</v>
      </c>
      <c r="AC370">
        <v>3</v>
      </c>
      <c r="AD370">
        <v>80</v>
      </c>
      <c r="AE370">
        <v>3</v>
      </c>
      <c r="AF370">
        <v>8</v>
      </c>
      <c r="AG370">
        <v>3</v>
      </c>
      <c r="AH370">
        <v>3</v>
      </c>
      <c r="AI370">
        <v>0</v>
      </c>
      <c r="AJ370">
        <v>3</v>
      </c>
      <c r="AK370" s="16">
        <v>46026</v>
      </c>
      <c r="AL370" s="7">
        <v>34</v>
      </c>
      <c r="AM370" s="7" t="str">
        <f t="shared" si="10"/>
        <v>2026</v>
      </c>
      <c r="AN370" s="7" t="str">
        <f t="shared" si="11"/>
        <v>January</v>
      </c>
      <c r="AO370" s="7">
        <v>7</v>
      </c>
      <c r="AP370" s="10">
        <v>21681</v>
      </c>
      <c r="AQ370" s="7">
        <v>4</v>
      </c>
      <c r="AR370" s="7">
        <v>1</v>
      </c>
      <c r="AS370" t="s">
        <v>40</v>
      </c>
    </row>
    <row r="371" spans="1:45" x14ac:dyDescent="0.35">
      <c r="A371" t="s">
        <v>437</v>
      </c>
      <c r="B371">
        <v>30</v>
      </c>
      <c r="C371" t="s">
        <v>190</v>
      </c>
      <c r="D371" t="s">
        <v>49</v>
      </c>
      <c r="E371" t="s">
        <v>41</v>
      </c>
      <c r="F371">
        <v>853</v>
      </c>
      <c r="G371" t="s">
        <v>42</v>
      </c>
      <c r="H371">
        <v>7</v>
      </c>
      <c r="I371">
        <v>4</v>
      </c>
      <c r="J371" t="s">
        <v>43</v>
      </c>
      <c r="K371">
        <v>1</v>
      </c>
      <c r="L371">
        <v>1224</v>
      </c>
      <c r="M371">
        <v>3</v>
      </c>
      <c r="N371" t="s">
        <v>44</v>
      </c>
      <c r="O371">
        <v>49</v>
      </c>
      <c r="P371">
        <v>3</v>
      </c>
      <c r="Q371">
        <v>2</v>
      </c>
      <c r="R371" t="s">
        <v>45</v>
      </c>
      <c r="S371">
        <v>3</v>
      </c>
      <c r="T371" t="s">
        <v>102</v>
      </c>
      <c r="U371">
        <v>3491</v>
      </c>
      <c r="V371" t="s">
        <v>47</v>
      </c>
      <c r="W371">
        <v>11309</v>
      </c>
      <c r="X371">
        <v>1</v>
      </c>
      <c r="Y371" t="s">
        <v>48</v>
      </c>
      <c r="Z371" t="s">
        <v>49</v>
      </c>
      <c r="AA371">
        <v>13</v>
      </c>
      <c r="AB371">
        <v>3</v>
      </c>
      <c r="AC371">
        <v>1</v>
      </c>
      <c r="AD371">
        <v>80</v>
      </c>
      <c r="AE371">
        <v>3</v>
      </c>
      <c r="AF371">
        <v>10</v>
      </c>
      <c r="AG371">
        <v>4</v>
      </c>
      <c r="AH371">
        <v>2</v>
      </c>
      <c r="AI371">
        <v>8</v>
      </c>
      <c r="AJ371">
        <v>9</v>
      </c>
      <c r="AK371" s="16">
        <v>46027</v>
      </c>
      <c r="AL371" s="7">
        <v>32</v>
      </c>
      <c r="AM371" s="7" t="str">
        <f t="shared" si="10"/>
        <v>2026</v>
      </c>
      <c r="AN371" s="7" t="str">
        <f t="shared" si="11"/>
        <v>January</v>
      </c>
      <c r="AO371" s="7">
        <v>0</v>
      </c>
      <c r="AP371" s="10">
        <v>8818</v>
      </c>
      <c r="AQ371" s="7">
        <v>0</v>
      </c>
      <c r="AR371" s="7">
        <v>0</v>
      </c>
      <c r="AS371" t="s">
        <v>40</v>
      </c>
    </row>
    <row r="372" spans="1:45" x14ac:dyDescent="0.35">
      <c r="A372" t="s">
        <v>438</v>
      </c>
      <c r="B372">
        <v>30</v>
      </c>
      <c r="C372" t="s">
        <v>190</v>
      </c>
      <c r="D372" t="s">
        <v>40</v>
      </c>
      <c r="E372" t="s">
        <v>41</v>
      </c>
      <c r="F372">
        <v>1465</v>
      </c>
      <c r="G372" t="s">
        <v>42</v>
      </c>
      <c r="H372">
        <v>1</v>
      </c>
      <c r="I372">
        <v>3</v>
      </c>
      <c r="J372" t="s">
        <v>52</v>
      </c>
      <c r="K372">
        <v>1</v>
      </c>
      <c r="L372">
        <v>1241</v>
      </c>
      <c r="M372">
        <v>4</v>
      </c>
      <c r="N372" t="s">
        <v>44</v>
      </c>
      <c r="O372">
        <v>63</v>
      </c>
      <c r="P372">
        <v>3</v>
      </c>
      <c r="Q372">
        <v>1</v>
      </c>
      <c r="R372" t="s">
        <v>60</v>
      </c>
      <c r="S372">
        <v>2</v>
      </c>
      <c r="T372" t="s">
        <v>105</v>
      </c>
      <c r="U372">
        <v>3579</v>
      </c>
      <c r="V372" t="s">
        <v>47</v>
      </c>
      <c r="W372">
        <v>9369</v>
      </c>
      <c r="X372">
        <v>0</v>
      </c>
      <c r="Y372" t="s">
        <v>48</v>
      </c>
      <c r="Z372" t="s">
        <v>40</v>
      </c>
      <c r="AA372">
        <v>21</v>
      </c>
      <c r="AB372">
        <v>4</v>
      </c>
      <c r="AC372">
        <v>1</v>
      </c>
      <c r="AD372">
        <v>80</v>
      </c>
      <c r="AE372">
        <v>1</v>
      </c>
      <c r="AF372">
        <v>12</v>
      </c>
      <c r="AG372">
        <v>2</v>
      </c>
      <c r="AH372">
        <v>3</v>
      </c>
      <c r="AI372">
        <v>5</v>
      </c>
      <c r="AJ372">
        <v>7</v>
      </c>
      <c r="AK372" s="16">
        <v>46028</v>
      </c>
      <c r="AL372" s="7">
        <v>45</v>
      </c>
      <c r="AM372" s="7" t="str">
        <f t="shared" si="10"/>
        <v>2026</v>
      </c>
      <c r="AN372" s="7" t="str">
        <f t="shared" si="11"/>
        <v>January</v>
      </c>
      <c r="AO372" s="7">
        <v>25</v>
      </c>
      <c r="AP372" s="10">
        <v>10258</v>
      </c>
      <c r="AQ372" s="7">
        <v>0</v>
      </c>
      <c r="AR372" s="7">
        <v>0</v>
      </c>
      <c r="AS372" t="s">
        <v>40</v>
      </c>
    </row>
    <row r="373" spans="1:45" x14ac:dyDescent="0.35">
      <c r="A373" t="s">
        <v>439</v>
      </c>
      <c r="B373">
        <v>30</v>
      </c>
      <c r="C373" t="s">
        <v>190</v>
      </c>
      <c r="D373" t="s">
        <v>40</v>
      </c>
      <c r="E373" t="s">
        <v>59</v>
      </c>
      <c r="F373">
        <v>879</v>
      </c>
      <c r="G373" t="s">
        <v>42</v>
      </c>
      <c r="H373">
        <v>9</v>
      </c>
      <c r="I373">
        <v>2</v>
      </c>
      <c r="J373" t="s">
        <v>52</v>
      </c>
      <c r="K373">
        <v>1</v>
      </c>
      <c r="L373">
        <v>1298</v>
      </c>
      <c r="M373">
        <v>3</v>
      </c>
      <c r="N373" t="s">
        <v>53</v>
      </c>
      <c r="O373">
        <v>72</v>
      </c>
      <c r="P373">
        <v>3</v>
      </c>
      <c r="Q373">
        <v>2</v>
      </c>
      <c r="R373" t="s">
        <v>112</v>
      </c>
      <c r="S373">
        <v>3</v>
      </c>
      <c r="T373" t="s">
        <v>46</v>
      </c>
      <c r="U373">
        <v>4695</v>
      </c>
      <c r="V373" t="s">
        <v>47</v>
      </c>
      <c r="W373">
        <v>12858</v>
      </c>
      <c r="X373">
        <v>7</v>
      </c>
      <c r="Y373" t="s">
        <v>48</v>
      </c>
      <c r="Z373" t="s">
        <v>40</v>
      </c>
      <c r="AA373">
        <v>18</v>
      </c>
      <c r="AB373">
        <v>3</v>
      </c>
      <c r="AC373">
        <v>3</v>
      </c>
      <c r="AD373">
        <v>80</v>
      </c>
      <c r="AE373">
        <v>0</v>
      </c>
      <c r="AF373">
        <v>10</v>
      </c>
      <c r="AG373">
        <v>3</v>
      </c>
      <c r="AH373">
        <v>3</v>
      </c>
      <c r="AI373">
        <v>1</v>
      </c>
      <c r="AJ373">
        <v>7</v>
      </c>
      <c r="AK373" s="16">
        <v>46029</v>
      </c>
      <c r="AL373" s="7">
        <v>20</v>
      </c>
      <c r="AM373" s="7" t="str">
        <f t="shared" si="10"/>
        <v>2026</v>
      </c>
      <c r="AN373" s="7" t="str">
        <f t="shared" si="11"/>
        <v>January</v>
      </c>
      <c r="AO373" s="7">
        <v>1</v>
      </c>
      <c r="AP373" s="10">
        <v>17704</v>
      </c>
      <c r="AQ373" s="7">
        <v>1</v>
      </c>
      <c r="AR373" s="7">
        <v>0</v>
      </c>
      <c r="AS373" t="s">
        <v>40</v>
      </c>
    </row>
    <row r="374" spans="1:45" x14ac:dyDescent="0.35">
      <c r="A374" t="s">
        <v>440</v>
      </c>
      <c r="B374">
        <v>30</v>
      </c>
      <c r="C374" t="s">
        <v>190</v>
      </c>
      <c r="D374" t="s">
        <v>49</v>
      </c>
      <c r="E374" t="s">
        <v>41</v>
      </c>
      <c r="F374">
        <v>1138</v>
      </c>
      <c r="G374" t="s">
        <v>42</v>
      </c>
      <c r="H374">
        <v>6</v>
      </c>
      <c r="I374">
        <v>3</v>
      </c>
      <c r="J374" t="s">
        <v>68</v>
      </c>
      <c r="K374">
        <v>1</v>
      </c>
      <c r="L374">
        <v>1311</v>
      </c>
      <c r="M374">
        <v>1</v>
      </c>
      <c r="N374" t="s">
        <v>53</v>
      </c>
      <c r="O374">
        <v>48</v>
      </c>
      <c r="P374">
        <v>2</v>
      </c>
      <c r="Q374">
        <v>2</v>
      </c>
      <c r="R374" t="s">
        <v>45</v>
      </c>
      <c r="S374">
        <v>4</v>
      </c>
      <c r="T374" t="s">
        <v>105</v>
      </c>
      <c r="U374">
        <v>4627</v>
      </c>
      <c r="V374" t="s">
        <v>47</v>
      </c>
      <c r="W374">
        <v>23631</v>
      </c>
      <c r="X374">
        <v>0</v>
      </c>
      <c r="Y374" t="s">
        <v>48</v>
      </c>
      <c r="Z374" t="s">
        <v>49</v>
      </c>
      <c r="AA374">
        <v>12</v>
      </c>
      <c r="AB374">
        <v>3</v>
      </c>
      <c r="AC374">
        <v>1</v>
      </c>
      <c r="AD374">
        <v>80</v>
      </c>
      <c r="AE374">
        <v>1</v>
      </c>
      <c r="AF374">
        <v>10</v>
      </c>
      <c r="AG374">
        <v>6</v>
      </c>
      <c r="AH374">
        <v>3</v>
      </c>
      <c r="AI374">
        <v>6</v>
      </c>
      <c r="AJ374">
        <v>7</v>
      </c>
      <c r="AK374" s="16">
        <v>46030</v>
      </c>
      <c r="AL374" s="7">
        <v>56</v>
      </c>
      <c r="AM374" s="7" t="str">
        <f t="shared" si="10"/>
        <v>2026</v>
      </c>
      <c r="AN374" s="7" t="str">
        <f t="shared" si="11"/>
        <v>January</v>
      </c>
      <c r="AO374" s="7">
        <v>0</v>
      </c>
      <c r="AP374" s="10">
        <v>7706</v>
      </c>
      <c r="AQ374" s="7">
        <v>0</v>
      </c>
      <c r="AR374" s="7">
        <v>0</v>
      </c>
      <c r="AS374" t="s">
        <v>40</v>
      </c>
    </row>
    <row r="375" spans="1:45" x14ac:dyDescent="0.35">
      <c r="A375" t="s">
        <v>441</v>
      </c>
      <c r="B375">
        <v>30</v>
      </c>
      <c r="C375" t="s">
        <v>190</v>
      </c>
      <c r="D375" t="s">
        <v>40</v>
      </c>
      <c r="E375" t="s">
        <v>41</v>
      </c>
      <c r="F375">
        <v>634</v>
      </c>
      <c r="G375" t="s">
        <v>42</v>
      </c>
      <c r="H375">
        <v>17</v>
      </c>
      <c r="I375">
        <v>4</v>
      </c>
      <c r="J375" t="s">
        <v>52</v>
      </c>
      <c r="K375">
        <v>1</v>
      </c>
      <c r="L375">
        <v>1321</v>
      </c>
      <c r="M375">
        <v>2</v>
      </c>
      <c r="N375" t="s">
        <v>53</v>
      </c>
      <c r="O375">
        <v>95</v>
      </c>
      <c r="P375">
        <v>3</v>
      </c>
      <c r="Q375">
        <v>3</v>
      </c>
      <c r="R375" t="s">
        <v>442</v>
      </c>
      <c r="S375">
        <v>1</v>
      </c>
      <c r="T375" t="s">
        <v>105</v>
      </c>
      <c r="U375">
        <v>11916</v>
      </c>
      <c r="V375" t="s">
        <v>253</v>
      </c>
      <c r="W375">
        <v>25927</v>
      </c>
      <c r="X375">
        <v>1</v>
      </c>
      <c r="Y375" t="s">
        <v>48</v>
      </c>
      <c r="Z375" t="s">
        <v>40</v>
      </c>
      <c r="AA375">
        <v>23</v>
      </c>
      <c r="AB375">
        <v>4</v>
      </c>
      <c r="AC375">
        <v>4</v>
      </c>
      <c r="AD375">
        <v>80</v>
      </c>
      <c r="AE375">
        <v>2</v>
      </c>
      <c r="AF375">
        <v>9</v>
      </c>
      <c r="AG375">
        <v>2</v>
      </c>
      <c r="AH375">
        <v>3</v>
      </c>
      <c r="AI375">
        <v>0</v>
      </c>
      <c r="AJ375">
        <v>8</v>
      </c>
      <c r="AK375" s="16">
        <v>46031</v>
      </c>
      <c r="AL375" s="7">
        <v>44</v>
      </c>
      <c r="AM375" s="7" t="str">
        <f t="shared" si="10"/>
        <v>2026</v>
      </c>
      <c r="AN375" s="7" t="str">
        <f t="shared" si="11"/>
        <v>January</v>
      </c>
      <c r="AO375" s="7">
        <v>15</v>
      </c>
      <c r="AP375" s="10">
        <v>5072</v>
      </c>
      <c r="AQ375" s="7">
        <v>14</v>
      </c>
      <c r="AR375" s="7">
        <v>2</v>
      </c>
      <c r="AS375" t="s">
        <v>40</v>
      </c>
    </row>
    <row r="376" spans="1:45" x14ac:dyDescent="0.35">
      <c r="A376" t="s">
        <v>443</v>
      </c>
      <c r="B376">
        <v>30</v>
      </c>
      <c r="C376" t="s">
        <v>190</v>
      </c>
      <c r="D376" t="s">
        <v>49</v>
      </c>
      <c r="E376" t="s">
        <v>41</v>
      </c>
      <c r="F376">
        <v>855</v>
      </c>
      <c r="G376" t="s">
        <v>51</v>
      </c>
      <c r="H376">
        <v>7</v>
      </c>
      <c r="I376">
        <v>4</v>
      </c>
      <c r="J376" t="s">
        <v>57</v>
      </c>
      <c r="K376">
        <v>1</v>
      </c>
      <c r="L376">
        <v>1428</v>
      </c>
      <c r="M376">
        <v>4</v>
      </c>
      <c r="N376" t="s">
        <v>53</v>
      </c>
      <c r="O376">
        <v>73</v>
      </c>
      <c r="P376">
        <v>3</v>
      </c>
      <c r="Q376">
        <v>2</v>
      </c>
      <c r="R376" t="s">
        <v>137</v>
      </c>
      <c r="S376">
        <v>1</v>
      </c>
      <c r="T376" t="s">
        <v>102</v>
      </c>
      <c r="U376">
        <v>4779</v>
      </c>
      <c r="V376" t="s">
        <v>47</v>
      </c>
      <c r="W376">
        <v>12761</v>
      </c>
      <c r="X376">
        <v>7</v>
      </c>
      <c r="Y376" t="s">
        <v>48</v>
      </c>
      <c r="Z376" t="s">
        <v>49</v>
      </c>
      <c r="AA376">
        <v>14</v>
      </c>
      <c r="AB376">
        <v>5</v>
      </c>
      <c r="AC376">
        <v>2</v>
      </c>
      <c r="AD376">
        <v>80</v>
      </c>
      <c r="AE376">
        <v>2</v>
      </c>
      <c r="AF376">
        <v>8</v>
      </c>
      <c r="AG376">
        <v>3</v>
      </c>
      <c r="AH376">
        <v>3</v>
      </c>
      <c r="AI376">
        <v>0</v>
      </c>
      <c r="AJ376">
        <v>2</v>
      </c>
      <c r="AK376" s="16">
        <v>46032</v>
      </c>
      <c r="AL376" s="7">
        <v>51</v>
      </c>
      <c r="AM376" s="7" t="str">
        <f t="shared" si="10"/>
        <v>2026</v>
      </c>
      <c r="AN376" s="7" t="str">
        <f t="shared" si="11"/>
        <v>January</v>
      </c>
      <c r="AO376" s="7">
        <v>9</v>
      </c>
      <c r="AP376" s="10">
        <v>10275</v>
      </c>
      <c r="AQ376" s="7">
        <v>0</v>
      </c>
      <c r="AR376" s="7">
        <v>0</v>
      </c>
      <c r="AS376" t="s">
        <v>40</v>
      </c>
    </row>
    <row r="377" spans="1:45" x14ac:dyDescent="0.35">
      <c r="A377" t="s">
        <v>444</v>
      </c>
      <c r="B377">
        <v>30</v>
      </c>
      <c r="C377" t="s">
        <v>190</v>
      </c>
      <c r="D377" t="s">
        <v>49</v>
      </c>
      <c r="E377" t="s">
        <v>41</v>
      </c>
      <c r="F377">
        <v>1358</v>
      </c>
      <c r="G377" t="s">
        <v>51</v>
      </c>
      <c r="H377">
        <v>16</v>
      </c>
      <c r="I377">
        <v>1</v>
      </c>
      <c r="J377" t="s">
        <v>43</v>
      </c>
      <c r="K377">
        <v>1</v>
      </c>
      <c r="L377">
        <v>1479</v>
      </c>
      <c r="M377">
        <v>4</v>
      </c>
      <c r="N377" t="s">
        <v>44</v>
      </c>
      <c r="O377">
        <v>96</v>
      </c>
      <c r="P377">
        <v>3</v>
      </c>
      <c r="Q377">
        <v>2</v>
      </c>
      <c r="R377" t="s">
        <v>137</v>
      </c>
      <c r="S377">
        <v>3</v>
      </c>
      <c r="T377" t="s">
        <v>105</v>
      </c>
      <c r="U377">
        <v>5301</v>
      </c>
      <c r="V377" t="s">
        <v>163</v>
      </c>
      <c r="W377">
        <v>2939</v>
      </c>
      <c r="X377">
        <v>8</v>
      </c>
      <c r="Y377" t="s">
        <v>48</v>
      </c>
      <c r="Z377" t="s">
        <v>49</v>
      </c>
      <c r="AA377">
        <v>15</v>
      </c>
      <c r="AB377">
        <v>5</v>
      </c>
      <c r="AC377">
        <v>3</v>
      </c>
      <c r="AD377">
        <v>80</v>
      </c>
      <c r="AE377">
        <v>2</v>
      </c>
      <c r="AF377">
        <v>4</v>
      </c>
      <c r="AG377">
        <v>2</v>
      </c>
      <c r="AH377">
        <v>2</v>
      </c>
      <c r="AI377">
        <v>2</v>
      </c>
      <c r="AJ377">
        <v>2</v>
      </c>
      <c r="AK377" s="16">
        <v>46033</v>
      </c>
      <c r="AL377" s="7">
        <v>24</v>
      </c>
      <c r="AM377" s="7" t="str">
        <f t="shared" si="10"/>
        <v>2026</v>
      </c>
      <c r="AN377" s="7" t="str">
        <f t="shared" si="11"/>
        <v>January</v>
      </c>
      <c r="AO377" s="7">
        <v>3</v>
      </c>
      <c r="AP377" s="10">
        <v>10899</v>
      </c>
      <c r="AQ377" s="7">
        <v>0</v>
      </c>
      <c r="AR377" s="7">
        <v>0</v>
      </c>
      <c r="AS377" t="s">
        <v>40</v>
      </c>
    </row>
    <row r="378" spans="1:45" x14ac:dyDescent="0.35">
      <c r="A378" t="s">
        <v>445</v>
      </c>
      <c r="B378">
        <v>30</v>
      </c>
      <c r="C378" t="s">
        <v>190</v>
      </c>
      <c r="D378" t="s">
        <v>49</v>
      </c>
      <c r="E378" t="s">
        <v>59</v>
      </c>
      <c r="F378">
        <v>990</v>
      </c>
      <c r="G378" t="s">
        <v>42</v>
      </c>
      <c r="H378">
        <v>7</v>
      </c>
      <c r="I378">
        <v>3</v>
      </c>
      <c r="J378" t="s">
        <v>68</v>
      </c>
      <c r="K378">
        <v>1</v>
      </c>
      <c r="L378">
        <v>1482</v>
      </c>
      <c r="M378">
        <v>3</v>
      </c>
      <c r="N378" t="s">
        <v>44</v>
      </c>
      <c r="O378">
        <v>64</v>
      </c>
      <c r="P378">
        <v>3</v>
      </c>
      <c r="Q378">
        <v>1</v>
      </c>
      <c r="R378" t="s">
        <v>60</v>
      </c>
      <c r="S378">
        <v>3</v>
      </c>
      <c r="T378" t="s">
        <v>102</v>
      </c>
      <c r="U378">
        <v>1274</v>
      </c>
      <c r="V378" t="s">
        <v>47</v>
      </c>
      <c r="W378">
        <v>7152</v>
      </c>
      <c r="X378">
        <v>1</v>
      </c>
      <c r="Y378" t="s">
        <v>48</v>
      </c>
      <c r="Z378" t="s">
        <v>49</v>
      </c>
      <c r="AA378">
        <v>13</v>
      </c>
      <c r="AB378">
        <v>5</v>
      </c>
      <c r="AC378">
        <v>2</v>
      </c>
      <c r="AD378">
        <v>80</v>
      </c>
      <c r="AE378">
        <v>2</v>
      </c>
      <c r="AF378">
        <v>1</v>
      </c>
      <c r="AG378">
        <v>2</v>
      </c>
      <c r="AH378">
        <v>2</v>
      </c>
      <c r="AI378">
        <v>0</v>
      </c>
      <c r="AJ378">
        <v>0</v>
      </c>
      <c r="AK378" s="16">
        <v>46034</v>
      </c>
      <c r="AL378" s="7">
        <v>19</v>
      </c>
      <c r="AM378" s="7" t="str">
        <f t="shared" si="10"/>
        <v>2026</v>
      </c>
      <c r="AN378" s="7" t="str">
        <f t="shared" si="11"/>
        <v>January</v>
      </c>
      <c r="AO378" s="7">
        <v>0</v>
      </c>
      <c r="AP378" s="10">
        <v>14281</v>
      </c>
      <c r="AQ378" s="7">
        <v>0</v>
      </c>
      <c r="AR378" s="7">
        <v>0</v>
      </c>
      <c r="AS378" t="s">
        <v>40</v>
      </c>
    </row>
    <row r="379" spans="1:45" x14ac:dyDescent="0.35">
      <c r="A379" t="s">
        <v>446</v>
      </c>
      <c r="B379">
        <v>30</v>
      </c>
      <c r="C379" t="s">
        <v>190</v>
      </c>
      <c r="D379" t="s">
        <v>49</v>
      </c>
      <c r="E379" t="s">
        <v>41</v>
      </c>
      <c r="F379">
        <v>330</v>
      </c>
      <c r="G379" t="s">
        <v>71</v>
      </c>
      <c r="H379">
        <v>1</v>
      </c>
      <c r="I379">
        <v>3</v>
      </c>
      <c r="J379" t="s">
        <v>43</v>
      </c>
      <c r="K379">
        <v>1</v>
      </c>
      <c r="L379">
        <v>1499</v>
      </c>
      <c r="M379">
        <v>3</v>
      </c>
      <c r="N379" t="s">
        <v>44</v>
      </c>
      <c r="O379">
        <v>46</v>
      </c>
      <c r="P379">
        <v>3</v>
      </c>
      <c r="Q379">
        <v>1</v>
      </c>
      <c r="R379" t="s">
        <v>71</v>
      </c>
      <c r="S379">
        <v>3</v>
      </c>
      <c r="T379" t="s">
        <v>102</v>
      </c>
      <c r="U379">
        <v>2064</v>
      </c>
      <c r="V379" t="s">
        <v>47</v>
      </c>
      <c r="W379">
        <v>15428</v>
      </c>
      <c r="X379">
        <v>0</v>
      </c>
      <c r="Y379" t="s">
        <v>48</v>
      </c>
      <c r="Z379" t="s">
        <v>49</v>
      </c>
      <c r="AA379">
        <v>21</v>
      </c>
      <c r="AB379">
        <v>5</v>
      </c>
      <c r="AC379">
        <v>1</v>
      </c>
      <c r="AD379">
        <v>80</v>
      </c>
      <c r="AE379">
        <v>1</v>
      </c>
      <c r="AF379">
        <v>6</v>
      </c>
      <c r="AG379">
        <v>3</v>
      </c>
      <c r="AH379">
        <v>4</v>
      </c>
      <c r="AI379">
        <v>1</v>
      </c>
      <c r="AJ379">
        <v>3</v>
      </c>
      <c r="AK379" s="16">
        <v>46035</v>
      </c>
      <c r="AL379" s="7">
        <v>34</v>
      </c>
      <c r="AM379" s="7" t="str">
        <f t="shared" si="10"/>
        <v>2026</v>
      </c>
      <c r="AN379" s="7" t="str">
        <f t="shared" si="11"/>
        <v>January</v>
      </c>
      <c r="AO379" s="7">
        <v>3</v>
      </c>
      <c r="AP379" s="10">
        <v>9913</v>
      </c>
      <c r="AQ379" s="7">
        <v>0</v>
      </c>
      <c r="AR379" s="7">
        <v>0</v>
      </c>
      <c r="AS379" t="s">
        <v>40</v>
      </c>
    </row>
    <row r="380" spans="1:45" x14ac:dyDescent="0.35">
      <c r="A380" t="s">
        <v>447</v>
      </c>
      <c r="B380">
        <v>30</v>
      </c>
      <c r="C380" t="s">
        <v>190</v>
      </c>
      <c r="D380" t="s">
        <v>40</v>
      </c>
      <c r="E380" t="s">
        <v>41</v>
      </c>
      <c r="F380">
        <v>740</v>
      </c>
      <c r="G380" t="s">
        <v>51</v>
      </c>
      <c r="H380">
        <v>1</v>
      </c>
      <c r="I380">
        <v>3</v>
      </c>
      <c r="J380" t="s">
        <v>43</v>
      </c>
      <c r="K380">
        <v>1</v>
      </c>
      <c r="L380">
        <v>1562</v>
      </c>
      <c r="M380">
        <v>2</v>
      </c>
      <c r="N380" t="s">
        <v>44</v>
      </c>
      <c r="O380">
        <v>64</v>
      </c>
      <c r="P380">
        <v>2</v>
      </c>
      <c r="Q380">
        <v>2</v>
      </c>
      <c r="R380" t="s">
        <v>137</v>
      </c>
      <c r="S380">
        <v>1</v>
      </c>
      <c r="T380" t="s">
        <v>105</v>
      </c>
      <c r="U380">
        <v>9714</v>
      </c>
      <c r="V380" t="s">
        <v>163</v>
      </c>
      <c r="W380">
        <v>5323</v>
      </c>
      <c r="X380">
        <v>1</v>
      </c>
      <c r="Y380" t="s">
        <v>48</v>
      </c>
      <c r="Z380" t="s">
        <v>49</v>
      </c>
      <c r="AA380">
        <v>11</v>
      </c>
      <c r="AB380">
        <v>5</v>
      </c>
      <c r="AC380">
        <v>4</v>
      </c>
      <c r="AD380">
        <v>80</v>
      </c>
      <c r="AE380">
        <v>1</v>
      </c>
      <c r="AF380">
        <v>10</v>
      </c>
      <c r="AG380">
        <v>4</v>
      </c>
      <c r="AH380">
        <v>3</v>
      </c>
      <c r="AI380">
        <v>6</v>
      </c>
      <c r="AJ380">
        <v>7</v>
      </c>
      <c r="AK380" s="16">
        <v>46036</v>
      </c>
      <c r="AL380" s="7">
        <v>52</v>
      </c>
      <c r="AM380" s="7" t="str">
        <f t="shared" si="10"/>
        <v>2026</v>
      </c>
      <c r="AN380" s="7" t="str">
        <f t="shared" si="11"/>
        <v>January</v>
      </c>
      <c r="AO380" s="7">
        <v>24</v>
      </c>
      <c r="AP380" s="10">
        <v>11548</v>
      </c>
      <c r="AQ380" s="7">
        <v>22</v>
      </c>
      <c r="AR380" s="7">
        <v>11</v>
      </c>
      <c r="AS380" t="s">
        <v>40</v>
      </c>
    </row>
    <row r="381" spans="1:45" x14ac:dyDescent="0.35">
      <c r="A381" t="s">
        <v>448</v>
      </c>
      <c r="B381">
        <v>30</v>
      </c>
      <c r="C381" t="s">
        <v>190</v>
      </c>
      <c r="D381" t="s">
        <v>49</v>
      </c>
      <c r="E381" t="s">
        <v>41</v>
      </c>
      <c r="F381">
        <v>1288</v>
      </c>
      <c r="G381" t="s">
        <v>51</v>
      </c>
      <c r="H381">
        <v>29</v>
      </c>
      <c r="I381">
        <v>4</v>
      </c>
      <c r="J381" t="s">
        <v>68</v>
      </c>
      <c r="K381">
        <v>1</v>
      </c>
      <c r="L381">
        <v>1568</v>
      </c>
      <c r="M381">
        <v>3</v>
      </c>
      <c r="N381" t="s">
        <v>44</v>
      </c>
      <c r="O381">
        <v>33</v>
      </c>
      <c r="P381">
        <v>3</v>
      </c>
      <c r="Q381">
        <v>3</v>
      </c>
      <c r="R381" t="s">
        <v>137</v>
      </c>
      <c r="S381">
        <v>2</v>
      </c>
      <c r="T381" t="s">
        <v>105</v>
      </c>
      <c r="U381">
        <v>9250</v>
      </c>
      <c r="V381" t="s">
        <v>163</v>
      </c>
      <c r="W381">
        <v>17799</v>
      </c>
      <c r="X381">
        <v>3</v>
      </c>
      <c r="Y381" t="s">
        <v>48</v>
      </c>
      <c r="Z381" t="s">
        <v>49</v>
      </c>
      <c r="AA381">
        <v>12</v>
      </c>
      <c r="AB381">
        <v>5</v>
      </c>
      <c r="AC381">
        <v>2</v>
      </c>
      <c r="AD381">
        <v>80</v>
      </c>
      <c r="AE381">
        <v>1</v>
      </c>
      <c r="AF381">
        <v>9</v>
      </c>
      <c r="AG381">
        <v>3</v>
      </c>
      <c r="AH381">
        <v>3</v>
      </c>
      <c r="AI381">
        <v>1</v>
      </c>
      <c r="AJ381">
        <v>3</v>
      </c>
      <c r="AK381" s="16">
        <v>46037</v>
      </c>
      <c r="AL381" s="7">
        <v>23</v>
      </c>
      <c r="AM381" s="7" t="str">
        <f t="shared" si="10"/>
        <v>2026</v>
      </c>
      <c r="AN381" s="7" t="str">
        <f t="shared" si="11"/>
        <v>January</v>
      </c>
      <c r="AO381" s="7">
        <v>3</v>
      </c>
      <c r="AP381" s="10">
        <v>17979</v>
      </c>
      <c r="AQ381" s="7">
        <v>0</v>
      </c>
      <c r="AR381" s="7">
        <v>0</v>
      </c>
      <c r="AS381" t="s">
        <v>40</v>
      </c>
    </row>
    <row r="382" spans="1:45" x14ac:dyDescent="0.35">
      <c r="A382" t="s">
        <v>449</v>
      </c>
      <c r="B382">
        <v>30</v>
      </c>
      <c r="C382" t="s">
        <v>190</v>
      </c>
      <c r="D382" t="s">
        <v>49</v>
      </c>
      <c r="E382" t="s">
        <v>41</v>
      </c>
      <c r="F382">
        <v>241</v>
      </c>
      <c r="G382" t="s">
        <v>42</v>
      </c>
      <c r="H382">
        <v>7</v>
      </c>
      <c r="I382">
        <v>3</v>
      </c>
      <c r="J382" t="s">
        <v>52</v>
      </c>
      <c r="K382">
        <v>1</v>
      </c>
      <c r="L382">
        <v>1609</v>
      </c>
      <c r="M382">
        <v>2</v>
      </c>
      <c r="N382" t="s">
        <v>44</v>
      </c>
      <c r="O382">
        <v>48</v>
      </c>
      <c r="P382">
        <v>2</v>
      </c>
      <c r="Q382">
        <v>1</v>
      </c>
      <c r="R382" t="s">
        <v>60</v>
      </c>
      <c r="S382">
        <v>2</v>
      </c>
      <c r="T382" t="s">
        <v>105</v>
      </c>
      <c r="U382">
        <v>2141</v>
      </c>
      <c r="V382" t="s">
        <v>47</v>
      </c>
      <c r="W382">
        <v>5348</v>
      </c>
      <c r="X382">
        <v>1</v>
      </c>
      <c r="Y382" t="s">
        <v>48</v>
      </c>
      <c r="Z382" t="s">
        <v>49</v>
      </c>
      <c r="AA382">
        <v>12</v>
      </c>
      <c r="AB382">
        <v>5</v>
      </c>
      <c r="AC382">
        <v>2</v>
      </c>
      <c r="AD382">
        <v>80</v>
      </c>
      <c r="AE382">
        <v>1</v>
      </c>
      <c r="AF382">
        <v>6</v>
      </c>
      <c r="AG382">
        <v>3</v>
      </c>
      <c r="AH382">
        <v>2</v>
      </c>
      <c r="AI382">
        <v>1</v>
      </c>
      <c r="AJ382">
        <v>1</v>
      </c>
      <c r="AK382" s="16">
        <v>46038</v>
      </c>
      <c r="AL382" s="7">
        <v>33</v>
      </c>
      <c r="AM382" s="7" t="str">
        <f t="shared" si="10"/>
        <v>2026</v>
      </c>
      <c r="AN382" s="7" t="str">
        <f t="shared" si="11"/>
        <v>January</v>
      </c>
      <c r="AO382" s="7">
        <v>12</v>
      </c>
      <c r="AP382" s="10">
        <v>15178</v>
      </c>
      <c r="AQ382" s="7">
        <v>3</v>
      </c>
      <c r="AR382" s="7">
        <v>2</v>
      </c>
      <c r="AS382" t="s">
        <v>40</v>
      </c>
    </row>
    <row r="383" spans="1:45" x14ac:dyDescent="0.35">
      <c r="A383" t="s">
        <v>450</v>
      </c>
      <c r="B383">
        <v>30</v>
      </c>
      <c r="C383" t="s">
        <v>190</v>
      </c>
      <c r="D383" t="s">
        <v>49</v>
      </c>
      <c r="E383" t="s">
        <v>41</v>
      </c>
      <c r="F383">
        <v>793</v>
      </c>
      <c r="G383" t="s">
        <v>42</v>
      </c>
      <c r="H383">
        <v>16</v>
      </c>
      <c r="I383">
        <v>1</v>
      </c>
      <c r="J383" t="s">
        <v>43</v>
      </c>
      <c r="K383">
        <v>1</v>
      </c>
      <c r="L383">
        <v>1729</v>
      </c>
      <c r="M383">
        <v>2</v>
      </c>
      <c r="N383" t="s">
        <v>44</v>
      </c>
      <c r="O383">
        <v>33</v>
      </c>
      <c r="P383">
        <v>3</v>
      </c>
      <c r="Q383">
        <v>1</v>
      </c>
      <c r="R383" t="s">
        <v>60</v>
      </c>
      <c r="S383">
        <v>4</v>
      </c>
      <c r="T383" t="s">
        <v>105</v>
      </c>
      <c r="U383">
        <v>2862</v>
      </c>
      <c r="V383" t="s">
        <v>47</v>
      </c>
      <c r="W383">
        <v>3811</v>
      </c>
      <c r="X383">
        <v>1</v>
      </c>
      <c r="Y383" t="s">
        <v>48</v>
      </c>
      <c r="Z383" t="s">
        <v>49</v>
      </c>
      <c r="AA383">
        <v>12</v>
      </c>
      <c r="AB383">
        <v>5</v>
      </c>
      <c r="AC383">
        <v>2</v>
      </c>
      <c r="AD383">
        <v>80</v>
      </c>
      <c r="AE383">
        <v>1</v>
      </c>
      <c r="AF383">
        <v>10</v>
      </c>
      <c r="AG383">
        <v>2</v>
      </c>
      <c r="AH383">
        <v>2</v>
      </c>
      <c r="AI383">
        <v>0</v>
      </c>
      <c r="AJ383">
        <v>8</v>
      </c>
      <c r="AK383" s="16">
        <v>46039</v>
      </c>
      <c r="AL383" s="7">
        <v>45</v>
      </c>
      <c r="AM383" s="7" t="str">
        <f t="shared" si="10"/>
        <v>2026</v>
      </c>
      <c r="AN383" s="7" t="str">
        <f t="shared" si="11"/>
        <v>January</v>
      </c>
      <c r="AO383" s="7">
        <v>13</v>
      </c>
      <c r="AP383" s="10">
        <v>9188</v>
      </c>
      <c r="AQ383" s="7">
        <v>5</v>
      </c>
      <c r="AR383" s="7">
        <v>3</v>
      </c>
      <c r="AS383" t="s">
        <v>40</v>
      </c>
    </row>
    <row r="384" spans="1:45" x14ac:dyDescent="0.35">
      <c r="A384" t="s">
        <v>451</v>
      </c>
      <c r="B384">
        <v>30</v>
      </c>
      <c r="C384" t="s">
        <v>190</v>
      </c>
      <c r="D384" t="s">
        <v>49</v>
      </c>
      <c r="E384" t="s">
        <v>56</v>
      </c>
      <c r="F384">
        <v>1312</v>
      </c>
      <c r="G384" t="s">
        <v>42</v>
      </c>
      <c r="H384">
        <v>2</v>
      </c>
      <c r="I384">
        <v>4</v>
      </c>
      <c r="J384" t="s">
        <v>68</v>
      </c>
      <c r="K384">
        <v>1</v>
      </c>
      <c r="L384">
        <v>1745</v>
      </c>
      <c r="M384">
        <v>4</v>
      </c>
      <c r="N384" t="s">
        <v>53</v>
      </c>
      <c r="O384">
        <v>78</v>
      </c>
      <c r="P384">
        <v>2</v>
      </c>
      <c r="Q384">
        <v>1</v>
      </c>
      <c r="R384" t="s">
        <v>60</v>
      </c>
      <c r="S384">
        <v>1</v>
      </c>
      <c r="T384" t="s">
        <v>46</v>
      </c>
      <c r="U384">
        <v>4968</v>
      </c>
      <c r="V384" t="s">
        <v>47</v>
      </c>
      <c r="W384">
        <v>26427</v>
      </c>
      <c r="X384">
        <v>0</v>
      </c>
      <c r="Y384" t="s">
        <v>48</v>
      </c>
      <c r="Z384" t="s">
        <v>49</v>
      </c>
      <c r="AA384">
        <v>16</v>
      </c>
      <c r="AB384">
        <v>5</v>
      </c>
      <c r="AC384">
        <v>4</v>
      </c>
      <c r="AD384">
        <v>80</v>
      </c>
      <c r="AE384">
        <v>0</v>
      </c>
      <c r="AF384">
        <v>10</v>
      </c>
      <c r="AG384">
        <v>2</v>
      </c>
      <c r="AH384">
        <v>3</v>
      </c>
      <c r="AI384">
        <v>0</v>
      </c>
      <c r="AJ384">
        <v>7</v>
      </c>
      <c r="AK384" s="16">
        <v>46040</v>
      </c>
      <c r="AL384" s="7">
        <v>22</v>
      </c>
      <c r="AM384" s="7" t="str">
        <f t="shared" si="10"/>
        <v>2026</v>
      </c>
      <c r="AN384" s="7" t="str">
        <f t="shared" si="11"/>
        <v>January</v>
      </c>
      <c r="AO384" s="7">
        <v>2</v>
      </c>
      <c r="AP384" s="10">
        <v>11819</v>
      </c>
      <c r="AQ384" s="7">
        <v>0</v>
      </c>
      <c r="AR384" s="7">
        <v>0</v>
      </c>
      <c r="AS384" t="s">
        <v>40</v>
      </c>
    </row>
    <row r="385" spans="1:45" x14ac:dyDescent="0.35">
      <c r="A385" t="s">
        <v>452</v>
      </c>
      <c r="B385">
        <v>30</v>
      </c>
      <c r="C385" t="s">
        <v>190</v>
      </c>
      <c r="D385" t="s">
        <v>40</v>
      </c>
      <c r="E385" t="s">
        <v>56</v>
      </c>
      <c r="F385">
        <v>600</v>
      </c>
      <c r="G385" t="s">
        <v>71</v>
      </c>
      <c r="H385">
        <v>8</v>
      </c>
      <c r="I385">
        <v>3</v>
      </c>
      <c r="J385" t="s">
        <v>71</v>
      </c>
      <c r="K385">
        <v>1</v>
      </c>
      <c r="L385">
        <v>1747</v>
      </c>
      <c r="M385">
        <v>3</v>
      </c>
      <c r="N385" t="s">
        <v>53</v>
      </c>
      <c r="O385">
        <v>66</v>
      </c>
      <c r="P385">
        <v>2</v>
      </c>
      <c r="Q385">
        <v>1</v>
      </c>
      <c r="R385" t="s">
        <v>71</v>
      </c>
      <c r="S385">
        <v>4</v>
      </c>
      <c r="T385" t="s">
        <v>102</v>
      </c>
      <c r="U385">
        <v>2180</v>
      </c>
      <c r="V385" t="s">
        <v>47</v>
      </c>
      <c r="W385">
        <v>9732</v>
      </c>
      <c r="X385">
        <v>6</v>
      </c>
      <c r="Y385" t="s">
        <v>48</v>
      </c>
      <c r="Z385" t="s">
        <v>49</v>
      </c>
      <c r="AA385">
        <v>11</v>
      </c>
      <c r="AB385">
        <v>5</v>
      </c>
      <c r="AC385">
        <v>3</v>
      </c>
      <c r="AD385">
        <v>80</v>
      </c>
      <c r="AE385">
        <v>1</v>
      </c>
      <c r="AF385">
        <v>6</v>
      </c>
      <c r="AG385">
        <v>0</v>
      </c>
      <c r="AH385">
        <v>2</v>
      </c>
      <c r="AI385">
        <v>1</v>
      </c>
      <c r="AJ385">
        <v>2</v>
      </c>
      <c r="AK385" s="16">
        <v>46041</v>
      </c>
      <c r="AL385" s="7">
        <v>55</v>
      </c>
      <c r="AM385" s="7" t="str">
        <f t="shared" si="10"/>
        <v>2026</v>
      </c>
      <c r="AN385" s="7" t="str">
        <f t="shared" si="11"/>
        <v>January</v>
      </c>
      <c r="AO385" s="7">
        <v>0</v>
      </c>
      <c r="AP385" s="10">
        <v>9462</v>
      </c>
      <c r="AQ385" s="7">
        <v>0</v>
      </c>
      <c r="AR385" s="7">
        <v>0</v>
      </c>
      <c r="AS385" t="s">
        <v>40</v>
      </c>
    </row>
    <row r="386" spans="1:45" x14ac:dyDescent="0.35">
      <c r="A386" t="s">
        <v>453</v>
      </c>
      <c r="B386">
        <v>30</v>
      </c>
      <c r="C386" t="s">
        <v>190</v>
      </c>
      <c r="D386" t="s">
        <v>49</v>
      </c>
      <c r="E386" t="s">
        <v>41</v>
      </c>
      <c r="F386">
        <v>979</v>
      </c>
      <c r="G386" t="s">
        <v>51</v>
      </c>
      <c r="H386">
        <v>15</v>
      </c>
      <c r="I386">
        <v>2</v>
      </c>
      <c r="J386" t="s">
        <v>57</v>
      </c>
      <c r="K386">
        <v>1</v>
      </c>
      <c r="L386">
        <v>1754</v>
      </c>
      <c r="M386">
        <v>3</v>
      </c>
      <c r="N386" t="s">
        <v>44</v>
      </c>
      <c r="O386">
        <v>94</v>
      </c>
      <c r="P386">
        <v>2</v>
      </c>
      <c r="Q386">
        <v>3</v>
      </c>
      <c r="R386" t="s">
        <v>137</v>
      </c>
      <c r="S386">
        <v>1</v>
      </c>
      <c r="T386" t="s">
        <v>102</v>
      </c>
      <c r="U386">
        <v>7140</v>
      </c>
      <c r="V386" t="s">
        <v>163</v>
      </c>
      <c r="W386">
        <v>3088</v>
      </c>
      <c r="X386">
        <v>2</v>
      </c>
      <c r="Y386" t="s">
        <v>48</v>
      </c>
      <c r="Z386" t="s">
        <v>49</v>
      </c>
      <c r="AA386">
        <v>11</v>
      </c>
      <c r="AB386">
        <v>5</v>
      </c>
      <c r="AC386">
        <v>1</v>
      </c>
      <c r="AD386">
        <v>80</v>
      </c>
      <c r="AE386">
        <v>1</v>
      </c>
      <c r="AF386">
        <v>12</v>
      </c>
      <c r="AG386">
        <v>2</v>
      </c>
      <c r="AH386">
        <v>3</v>
      </c>
      <c r="AI386">
        <v>1</v>
      </c>
      <c r="AJ386">
        <v>7</v>
      </c>
      <c r="AK386" s="16">
        <v>46042</v>
      </c>
      <c r="AL386" s="7">
        <v>53</v>
      </c>
      <c r="AM386" s="7" t="str">
        <f t="shared" si="10"/>
        <v>2026</v>
      </c>
      <c r="AN386" s="7" t="str">
        <f t="shared" si="11"/>
        <v>January</v>
      </c>
      <c r="AO386" s="7">
        <v>1</v>
      </c>
      <c r="AP386" s="10">
        <v>5361</v>
      </c>
      <c r="AQ386" s="7">
        <v>1</v>
      </c>
      <c r="AR386" s="7">
        <v>0</v>
      </c>
      <c r="AS386" t="s">
        <v>40</v>
      </c>
    </row>
    <row r="387" spans="1:45" x14ac:dyDescent="0.35">
      <c r="A387" t="s">
        <v>454</v>
      </c>
      <c r="B387">
        <v>30</v>
      </c>
      <c r="C387" t="s">
        <v>190</v>
      </c>
      <c r="D387" t="s">
        <v>49</v>
      </c>
      <c r="E387" t="s">
        <v>41</v>
      </c>
      <c r="F387">
        <v>305</v>
      </c>
      <c r="G387" t="s">
        <v>42</v>
      </c>
      <c r="H387">
        <v>16</v>
      </c>
      <c r="I387">
        <v>3</v>
      </c>
      <c r="J387" t="s">
        <v>43</v>
      </c>
      <c r="K387">
        <v>1</v>
      </c>
      <c r="L387">
        <v>1763</v>
      </c>
      <c r="M387">
        <v>3</v>
      </c>
      <c r="N387" t="s">
        <v>44</v>
      </c>
      <c r="O387">
        <v>58</v>
      </c>
      <c r="P387">
        <v>4</v>
      </c>
      <c r="Q387">
        <v>2</v>
      </c>
      <c r="R387" t="s">
        <v>161</v>
      </c>
      <c r="S387">
        <v>3</v>
      </c>
      <c r="T387" t="s">
        <v>105</v>
      </c>
      <c r="U387">
        <v>5294</v>
      </c>
      <c r="V387" t="s">
        <v>163</v>
      </c>
      <c r="W387">
        <v>9128</v>
      </c>
      <c r="X387">
        <v>3</v>
      </c>
      <c r="Y387" t="s">
        <v>48</v>
      </c>
      <c r="Z387" t="s">
        <v>49</v>
      </c>
      <c r="AA387">
        <v>16</v>
      </c>
      <c r="AB387">
        <v>5</v>
      </c>
      <c r="AC387">
        <v>3</v>
      </c>
      <c r="AD387">
        <v>80</v>
      </c>
      <c r="AE387">
        <v>1</v>
      </c>
      <c r="AF387">
        <v>10</v>
      </c>
      <c r="AG387">
        <v>3</v>
      </c>
      <c r="AH387">
        <v>3</v>
      </c>
      <c r="AI387">
        <v>1</v>
      </c>
      <c r="AJ387">
        <v>7</v>
      </c>
      <c r="AK387" s="16">
        <v>46043</v>
      </c>
      <c r="AL387" s="7">
        <v>39</v>
      </c>
      <c r="AM387" s="7" t="str">
        <f t="shared" ref="AM387:AM450" si="12">TEXT(AK387,"yyyy")</f>
        <v>2026</v>
      </c>
      <c r="AN387" s="7" t="str">
        <f t="shared" ref="AN387:AN450" si="13">TEXT(AK387,"mmmm")</f>
        <v>January</v>
      </c>
      <c r="AO387" s="7">
        <v>18</v>
      </c>
      <c r="AP387" s="10">
        <v>7275</v>
      </c>
      <c r="AQ387" s="7">
        <v>18</v>
      </c>
      <c r="AR387" s="7">
        <v>12</v>
      </c>
      <c r="AS387" t="s">
        <v>40</v>
      </c>
    </row>
    <row r="388" spans="1:45" x14ac:dyDescent="0.35">
      <c r="A388" t="s">
        <v>455</v>
      </c>
      <c r="B388">
        <v>30</v>
      </c>
      <c r="C388" t="s">
        <v>190</v>
      </c>
      <c r="D388" t="s">
        <v>49</v>
      </c>
      <c r="E388" t="s">
        <v>41</v>
      </c>
      <c r="F388">
        <v>1092</v>
      </c>
      <c r="G388" t="s">
        <v>42</v>
      </c>
      <c r="H388">
        <v>10</v>
      </c>
      <c r="I388">
        <v>3</v>
      </c>
      <c r="J388" t="s">
        <v>52</v>
      </c>
      <c r="K388">
        <v>1</v>
      </c>
      <c r="L388">
        <v>1816</v>
      </c>
      <c r="M388">
        <v>1</v>
      </c>
      <c r="N388" t="s">
        <v>53</v>
      </c>
      <c r="O388">
        <v>64</v>
      </c>
      <c r="P388">
        <v>3</v>
      </c>
      <c r="Q388">
        <v>3</v>
      </c>
      <c r="R388" t="s">
        <v>112</v>
      </c>
      <c r="S388">
        <v>3</v>
      </c>
      <c r="T388" t="s">
        <v>46</v>
      </c>
      <c r="U388">
        <v>9667</v>
      </c>
      <c r="V388" t="s">
        <v>163</v>
      </c>
      <c r="W388">
        <v>2739</v>
      </c>
      <c r="X388">
        <v>9</v>
      </c>
      <c r="Y388" t="s">
        <v>48</v>
      </c>
      <c r="Z388" t="s">
        <v>49</v>
      </c>
      <c r="AA388">
        <v>14</v>
      </c>
      <c r="AB388">
        <v>5</v>
      </c>
      <c r="AC388">
        <v>2</v>
      </c>
      <c r="AD388">
        <v>80</v>
      </c>
      <c r="AE388">
        <v>0</v>
      </c>
      <c r="AF388">
        <v>9</v>
      </c>
      <c r="AG388">
        <v>3</v>
      </c>
      <c r="AH388">
        <v>3</v>
      </c>
      <c r="AI388">
        <v>0</v>
      </c>
      <c r="AJ388">
        <v>2</v>
      </c>
      <c r="AK388" s="16">
        <v>46044</v>
      </c>
      <c r="AL388" s="7">
        <v>56</v>
      </c>
      <c r="AM388" s="7" t="str">
        <f t="shared" si="12"/>
        <v>2026</v>
      </c>
      <c r="AN388" s="7" t="str">
        <f t="shared" si="13"/>
        <v>January</v>
      </c>
      <c r="AO388" s="7">
        <v>31</v>
      </c>
      <c r="AP388" s="10">
        <v>16804</v>
      </c>
      <c r="AQ388" s="7">
        <v>0</v>
      </c>
      <c r="AR388" s="7">
        <v>0</v>
      </c>
      <c r="AS388" t="s">
        <v>40</v>
      </c>
    </row>
    <row r="389" spans="1:45" x14ac:dyDescent="0.35">
      <c r="A389" t="s">
        <v>456</v>
      </c>
      <c r="B389">
        <v>30</v>
      </c>
      <c r="C389" t="s">
        <v>190</v>
      </c>
      <c r="D389" t="s">
        <v>40</v>
      </c>
      <c r="E389" t="s">
        <v>41</v>
      </c>
      <c r="F389">
        <v>945</v>
      </c>
      <c r="G389" t="s">
        <v>51</v>
      </c>
      <c r="H389">
        <v>9</v>
      </c>
      <c r="I389">
        <v>3</v>
      </c>
      <c r="J389" t="s">
        <v>52</v>
      </c>
      <c r="K389">
        <v>1</v>
      </c>
      <c r="L389">
        <v>1876</v>
      </c>
      <c r="M389">
        <v>2</v>
      </c>
      <c r="N389" t="s">
        <v>44</v>
      </c>
      <c r="O389">
        <v>89</v>
      </c>
      <c r="P389">
        <v>3</v>
      </c>
      <c r="Q389">
        <v>1</v>
      </c>
      <c r="R389" t="s">
        <v>54</v>
      </c>
      <c r="S389">
        <v>4</v>
      </c>
      <c r="T389" t="s">
        <v>46</v>
      </c>
      <c r="U389">
        <v>1081</v>
      </c>
      <c r="V389" t="s">
        <v>47</v>
      </c>
      <c r="W389">
        <v>16019</v>
      </c>
      <c r="X389">
        <v>1</v>
      </c>
      <c r="Y389" t="s">
        <v>48</v>
      </c>
      <c r="Z389" t="s">
        <v>49</v>
      </c>
      <c r="AA389">
        <v>13</v>
      </c>
      <c r="AB389">
        <v>5</v>
      </c>
      <c r="AC389">
        <v>3</v>
      </c>
      <c r="AD389">
        <v>80</v>
      </c>
      <c r="AE389">
        <v>0</v>
      </c>
      <c r="AF389">
        <v>1</v>
      </c>
      <c r="AG389">
        <v>3</v>
      </c>
      <c r="AH389">
        <v>2</v>
      </c>
      <c r="AI389">
        <v>0</v>
      </c>
      <c r="AJ389">
        <v>0</v>
      </c>
      <c r="AK389" s="16">
        <v>46045</v>
      </c>
      <c r="AL389" s="7">
        <v>52</v>
      </c>
      <c r="AM389" s="7" t="str">
        <f t="shared" si="12"/>
        <v>2026</v>
      </c>
      <c r="AN389" s="7" t="str">
        <f t="shared" si="13"/>
        <v>January</v>
      </c>
      <c r="AO389" s="7">
        <v>26</v>
      </c>
      <c r="AP389" s="10">
        <v>9156</v>
      </c>
      <c r="AQ389" s="7">
        <v>15</v>
      </c>
      <c r="AR389" s="7">
        <v>2</v>
      </c>
      <c r="AS389" t="s">
        <v>40</v>
      </c>
    </row>
    <row r="390" spans="1:45" x14ac:dyDescent="0.35">
      <c r="A390" t="s">
        <v>457</v>
      </c>
      <c r="B390">
        <v>30</v>
      </c>
      <c r="C390" t="s">
        <v>190</v>
      </c>
      <c r="D390" t="s">
        <v>49</v>
      </c>
      <c r="E390" t="s">
        <v>41</v>
      </c>
      <c r="F390">
        <v>911</v>
      </c>
      <c r="G390" t="s">
        <v>42</v>
      </c>
      <c r="H390">
        <v>1</v>
      </c>
      <c r="I390">
        <v>2</v>
      </c>
      <c r="J390" t="s">
        <v>52</v>
      </c>
      <c r="K390">
        <v>1</v>
      </c>
      <c r="L390">
        <v>1989</v>
      </c>
      <c r="M390">
        <v>4</v>
      </c>
      <c r="N390" t="s">
        <v>44</v>
      </c>
      <c r="O390">
        <v>76</v>
      </c>
      <c r="P390">
        <v>3</v>
      </c>
      <c r="Q390">
        <v>1</v>
      </c>
      <c r="R390" t="s">
        <v>45</v>
      </c>
      <c r="S390">
        <v>2</v>
      </c>
      <c r="T390" t="s">
        <v>105</v>
      </c>
      <c r="U390">
        <v>3748</v>
      </c>
      <c r="V390" t="s">
        <v>47</v>
      </c>
      <c r="W390">
        <v>4077</v>
      </c>
      <c r="X390">
        <v>1</v>
      </c>
      <c r="Y390" t="s">
        <v>48</v>
      </c>
      <c r="Z390" t="s">
        <v>49</v>
      </c>
      <c r="AA390">
        <v>13</v>
      </c>
      <c r="AB390">
        <v>5</v>
      </c>
      <c r="AC390">
        <v>3</v>
      </c>
      <c r="AD390">
        <v>80</v>
      </c>
      <c r="AE390">
        <v>0</v>
      </c>
      <c r="AF390">
        <v>12</v>
      </c>
      <c r="AG390">
        <v>6</v>
      </c>
      <c r="AH390">
        <v>2</v>
      </c>
      <c r="AI390">
        <v>1</v>
      </c>
      <c r="AJ390">
        <v>7</v>
      </c>
      <c r="AK390" s="16">
        <v>46046</v>
      </c>
      <c r="AL390" s="7">
        <v>22</v>
      </c>
      <c r="AM390" s="7" t="str">
        <f t="shared" si="12"/>
        <v>2026</v>
      </c>
      <c r="AN390" s="7" t="str">
        <f t="shared" si="13"/>
        <v>January</v>
      </c>
      <c r="AO390" s="7">
        <v>3</v>
      </c>
      <c r="AP390" s="10">
        <v>3866</v>
      </c>
      <c r="AQ390" s="7">
        <v>1</v>
      </c>
      <c r="AR390" s="7">
        <v>1</v>
      </c>
      <c r="AS390" t="s">
        <v>40</v>
      </c>
    </row>
    <row r="391" spans="1:45" x14ac:dyDescent="0.35">
      <c r="A391" t="s">
        <v>458</v>
      </c>
      <c r="B391">
        <v>31</v>
      </c>
      <c r="C391" t="s">
        <v>190</v>
      </c>
      <c r="D391" t="s">
        <v>49</v>
      </c>
      <c r="E391" t="s">
        <v>41</v>
      </c>
      <c r="F391">
        <v>670</v>
      </c>
      <c r="G391" t="s">
        <v>42</v>
      </c>
      <c r="H391">
        <v>26</v>
      </c>
      <c r="I391">
        <v>1</v>
      </c>
      <c r="J391" t="s">
        <v>43</v>
      </c>
      <c r="K391">
        <v>1</v>
      </c>
      <c r="L391">
        <v>16</v>
      </c>
      <c r="M391">
        <v>1</v>
      </c>
      <c r="N391" t="s">
        <v>44</v>
      </c>
      <c r="O391">
        <v>31</v>
      </c>
      <c r="P391">
        <v>3</v>
      </c>
      <c r="Q391">
        <v>1</v>
      </c>
      <c r="R391" t="s">
        <v>60</v>
      </c>
      <c r="S391">
        <v>3</v>
      </c>
      <c r="T391" t="s">
        <v>102</v>
      </c>
      <c r="U391">
        <v>2911</v>
      </c>
      <c r="V391" t="s">
        <v>47</v>
      </c>
      <c r="W391">
        <v>15170</v>
      </c>
      <c r="X391">
        <v>1</v>
      </c>
      <c r="Y391" t="s">
        <v>48</v>
      </c>
      <c r="Z391" t="s">
        <v>49</v>
      </c>
      <c r="AA391">
        <v>17</v>
      </c>
      <c r="AB391">
        <v>5</v>
      </c>
      <c r="AC391">
        <v>4</v>
      </c>
      <c r="AD391">
        <v>80</v>
      </c>
      <c r="AE391">
        <v>1</v>
      </c>
      <c r="AF391">
        <v>5</v>
      </c>
      <c r="AG391">
        <v>1</v>
      </c>
      <c r="AH391">
        <v>2</v>
      </c>
      <c r="AI391">
        <v>4</v>
      </c>
      <c r="AJ391">
        <v>3</v>
      </c>
      <c r="AK391" s="16">
        <v>46047</v>
      </c>
      <c r="AL391" s="7">
        <v>54</v>
      </c>
      <c r="AM391" s="7" t="str">
        <f t="shared" si="12"/>
        <v>2026</v>
      </c>
      <c r="AN391" s="7" t="str">
        <f t="shared" si="13"/>
        <v>January</v>
      </c>
      <c r="AO391" s="7">
        <v>6</v>
      </c>
      <c r="AP391" s="10">
        <v>20018</v>
      </c>
      <c r="AQ391" s="7">
        <v>3</v>
      </c>
      <c r="AR391" s="7">
        <v>0</v>
      </c>
      <c r="AS391" t="s">
        <v>40</v>
      </c>
    </row>
    <row r="392" spans="1:45" x14ac:dyDescent="0.35">
      <c r="A392" t="s">
        <v>459</v>
      </c>
      <c r="B392">
        <v>31</v>
      </c>
      <c r="C392" t="s">
        <v>190</v>
      </c>
      <c r="D392" t="s">
        <v>49</v>
      </c>
      <c r="E392" t="s">
        <v>41</v>
      </c>
      <c r="F392">
        <v>655</v>
      </c>
      <c r="G392" t="s">
        <v>42</v>
      </c>
      <c r="H392">
        <v>7</v>
      </c>
      <c r="I392">
        <v>4</v>
      </c>
      <c r="J392" t="s">
        <v>43</v>
      </c>
      <c r="K392">
        <v>1</v>
      </c>
      <c r="L392">
        <v>76</v>
      </c>
      <c r="M392">
        <v>4</v>
      </c>
      <c r="N392" t="s">
        <v>44</v>
      </c>
      <c r="O392">
        <v>48</v>
      </c>
      <c r="P392">
        <v>3</v>
      </c>
      <c r="Q392">
        <v>2</v>
      </c>
      <c r="R392" t="s">
        <v>45</v>
      </c>
      <c r="S392">
        <v>4</v>
      </c>
      <c r="T392" t="s">
        <v>102</v>
      </c>
      <c r="U392">
        <v>5915</v>
      </c>
      <c r="V392" t="s">
        <v>163</v>
      </c>
      <c r="W392">
        <v>9528</v>
      </c>
      <c r="X392">
        <v>3</v>
      </c>
      <c r="Y392" t="s">
        <v>48</v>
      </c>
      <c r="Z392" t="s">
        <v>49</v>
      </c>
      <c r="AA392">
        <v>22</v>
      </c>
      <c r="AB392">
        <v>5</v>
      </c>
      <c r="AC392">
        <v>4</v>
      </c>
      <c r="AD392">
        <v>80</v>
      </c>
      <c r="AE392">
        <v>1</v>
      </c>
      <c r="AF392">
        <v>10</v>
      </c>
      <c r="AG392">
        <v>3</v>
      </c>
      <c r="AH392">
        <v>2</v>
      </c>
      <c r="AI392">
        <v>1</v>
      </c>
      <c r="AJ392">
        <v>7</v>
      </c>
      <c r="AK392" s="16">
        <v>46048</v>
      </c>
      <c r="AL392" s="7">
        <v>34</v>
      </c>
      <c r="AM392" s="7" t="str">
        <f t="shared" si="12"/>
        <v>2026</v>
      </c>
      <c r="AN392" s="7" t="str">
        <f t="shared" si="13"/>
        <v>January</v>
      </c>
      <c r="AO392" s="7">
        <v>6</v>
      </c>
      <c r="AP392" s="10">
        <v>17625</v>
      </c>
      <c r="AQ392" s="7">
        <v>4</v>
      </c>
      <c r="AR392" s="7">
        <v>0</v>
      </c>
      <c r="AS392" t="s">
        <v>40</v>
      </c>
    </row>
    <row r="393" spans="1:45" x14ac:dyDescent="0.35">
      <c r="A393" t="s">
        <v>460</v>
      </c>
      <c r="B393">
        <v>31</v>
      </c>
      <c r="C393" t="s">
        <v>190</v>
      </c>
      <c r="D393" t="s">
        <v>49</v>
      </c>
      <c r="E393" t="s">
        <v>41</v>
      </c>
      <c r="F393">
        <v>1082</v>
      </c>
      <c r="G393" t="s">
        <v>42</v>
      </c>
      <c r="H393">
        <v>1</v>
      </c>
      <c r="I393">
        <v>4</v>
      </c>
      <c r="J393" t="s">
        <v>52</v>
      </c>
      <c r="K393">
        <v>1</v>
      </c>
      <c r="L393">
        <v>95</v>
      </c>
      <c r="M393">
        <v>3</v>
      </c>
      <c r="N393" t="s">
        <v>44</v>
      </c>
      <c r="O393">
        <v>87</v>
      </c>
      <c r="P393">
        <v>3</v>
      </c>
      <c r="Q393">
        <v>1</v>
      </c>
      <c r="R393" t="s">
        <v>60</v>
      </c>
      <c r="S393">
        <v>2</v>
      </c>
      <c r="T393" t="s">
        <v>46</v>
      </c>
      <c r="U393">
        <v>2501</v>
      </c>
      <c r="V393" t="s">
        <v>47</v>
      </c>
      <c r="W393">
        <v>18775</v>
      </c>
      <c r="X393">
        <v>1</v>
      </c>
      <c r="Y393" t="s">
        <v>48</v>
      </c>
      <c r="Z393" t="s">
        <v>49</v>
      </c>
      <c r="AA393">
        <v>17</v>
      </c>
      <c r="AB393">
        <v>5</v>
      </c>
      <c r="AC393">
        <v>2</v>
      </c>
      <c r="AD393">
        <v>80</v>
      </c>
      <c r="AE393">
        <v>0</v>
      </c>
      <c r="AF393">
        <v>1</v>
      </c>
      <c r="AG393">
        <v>4</v>
      </c>
      <c r="AH393">
        <v>3</v>
      </c>
      <c r="AI393">
        <v>1</v>
      </c>
      <c r="AK393" s="16">
        <v>46049</v>
      </c>
      <c r="AL393" s="7">
        <v>23</v>
      </c>
      <c r="AM393" s="7" t="str">
        <f t="shared" si="12"/>
        <v>2026</v>
      </c>
      <c r="AN393" s="7" t="str">
        <f t="shared" si="13"/>
        <v>January</v>
      </c>
      <c r="AO393" s="7">
        <v>4</v>
      </c>
      <c r="AP393" s="10">
        <v>8509</v>
      </c>
      <c r="AQ393" s="7">
        <v>1</v>
      </c>
      <c r="AR393" s="7">
        <v>1</v>
      </c>
      <c r="AS393" t="s">
        <v>40</v>
      </c>
    </row>
    <row r="394" spans="1:45" x14ac:dyDescent="0.35">
      <c r="A394" t="s">
        <v>461</v>
      </c>
      <c r="B394">
        <v>31</v>
      </c>
      <c r="C394" t="s">
        <v>190</v>
      </c>
      <c r="D394" t="s">
        <v>49</v>
      </c>
      <c r="E394" t="s">
        <v>41</v>
      </c>
      <c r="F394">
        <v>746</v>
      </c>
      <c r="G394" t="s">
        <v>42</v>
      </c>
      <c r="H394">
        <v>8</v>
      </c>
      <c r="I394">
        <v>4</v>
      </c>
      <c r="J394" t="s">
        <v>43</v>
      </c>
      <c r="K394">
        <v>1</v>
      </c>
      <c r="L394">
        <v>98</v>
      </c>
      <c r="M394">
        <v>3</v>
      </c>
      <c r="N394" t="s">
        <v>53</v>
      </c>
      <c r="O394">
        <v>61</v>
      </c>
      <c r="P394">
        <v>3</v>
      </c>
      <c r="Q394">
        <v>2</v>
      </c>
      <c r="R394" t="s">
        <v>112</v>
      </c>
      <c r="S394">
        <v>4</v>
      </c>
      <c r="T394" t="s">
        <v>46</v>
      </c>
      <c r="U394">
        <v>4424</v>
      </c>
      <c r="V394" t="s">
        <v>47</v>
      </c>
      <c r="W394">
        <v>20682</v>
      </c>
      <c r="X394">
        <v>1</v>
      </c>
      <c r="Y394" t="s">
        <v>48</v>
      </c>
      <c r="Z394" t="s">
        <v>49</v>
      </c>
      <c r="AA394">
        <v>23</v>
      </c>
      <c r="AB394">
        <v>5</v>
      </c>
      <c r="AC394">
        <v>4</v>
      </c>
      <c r="AD394">
        <v>80</v>
      </c>
      <c r="AE394">
        <v>0</v>
      </c>
      <c r="AF394">
        <v>11</v>
      </c>
      <c r="AG394">
        <v>2</v>
      </c>
      <c r="AH394">
        <v>3</v>
      </c>
      <c r="AI394">
        <v>1</v>
      </c>
      <c r="AK394" s="16">
        <v>46050</v>
      </c>
      <c r="AL394" s="7">
        <v>40</v>
      </c>
      <c r="AM394" s="7" t="str">
        <f t="shared" si="12"/>
        <v>2026</v>
      </c>
      <c r="AN394" s="7" t="str">
        <f t="shared" si="13"/>
        <v>January</v>
      </c>
      <c r="AO394" s="7">
        <v>5</v>
      </c>
      <c r="AP394" s="10">
        <v>21801</v>
      </c>
      <c r="AQ394" s="7">
        <v>1</v>
      </c>
      <c r="AR394" s="7">
        <v>0</v>
      </c>
      <c r="AS394" t="s">
        <v>40</v>
      </c>
    </row>
    <row r="395" spans="1:45" x14ac:dyDescent="0.35">
      <c r="A395" t="s">
        <v>462</v>
      </c>
      <c r="B395">
        <v>31</v>
      </c>
      <c r="C395" t="s">
        <v>190</v>
      </c>
      <c r="D395" t="s">
        <v>40</v>
      </c>
      <c r="E395" t="s">
        <v>41</v>
      </c>
      <c r="F395">
        <v>249</v>
      </c>
      <c r="G395" t="s">
        <v>51</v>
      </c>
      <c r="H395">
        <v>6</v>
      </c>
      <c r="I395">
        <v>4</v>
      </c>
      <c r="J395" t="s">
        <v>43</v>
      </c>
      <c r="K395">
        <v>1</v>
      </c>
      <c r="L395">
        <v>163</v>
      </c>
      <c r="M395">
        <v>2</v>
      </c>
      <c r="N395" t="s">
        <v>44</v>
      </c>
      <c r="O395">
        <v>76</v>
      </c>
      <c r="P395">
        <v>1</v>
      </c>
      <c r="Q395">
        <v>2</v>
      </c>
      <c r="R395" t="s">
        <v>137</v>
      </c>
      <c r="S395">
        <v>3</v>
      </c>
      <c r="T395" t="s">
        <v>105</v>
      </c>
      <c r="U395">
        <v>6172</v>
      </c>
      <c r="V395" t="s">
        <v>163</v>
      </c>
      <c r="W395">
        <v>20739</v>
      </c>
      <c r="X395">
        <v>4</v>
      </c>
      <c r="Y395" t="s">
        <v>48</v>
      </c>
      <c r="Z395" t="s">
        <v>40</v>
      </c>
      <c r="AA395">
        <v>18</v>
      </c>
      <c r="AB395">
        <v>5</v>
      </c>
      <c r="AC395">
        <v>2</v>
      </c>
      <c r="AD395">
        <v>80</v>
      </c>
      <c r="AE395">
        <v>0</v>
      </c>
      <c r="AF395">
        <v>12</v>
      </c>
      <c r="AG395">
        <v>3</v>
      </c>
      <c r="AH395">
        <v>2</v>
      </c>
      <c r="AI395">
        <v>7</v>
      </c>
      <c r="AJ395">
        <v>7</v>
      </c>
      <c r="AK395" s="16">
        <v>46051</v>
      </c>
      <c r="AL395" s="7">
        <v>23</v>
      </c>
      <c r="AM395" s="7" t="str">
        <f t="shared" si="12"/>
        <v>2026</v>
      </c>
      <c r="AN395" s="7" t="str">
        <f t="shared" si="13"/>
        <v>January</v>
      </c>
      <c r="AO395" s="7">
        <v>0</v>
      </c>
      <c r="AP395" s="10">
        <v>5445</v>
      </c>
      <c r="AQ395" s="7">
        <v>0</v>
      </c>
      <c r="AR395" s="7">
        <v>0</v>
      </c>
      <c r="AS395" t="s">
        <v>40</v>
      </c>
    </row>
    <row r="396" spans="1:45" x14ac:dyDescent="0.35">
      <c r="A396" t="s">
        <v>463</v>
      </c>
      <c r="B396">
        <v>31</v>
      </c>
      <c r="C396" t="s">
        <v>190</v>
      </c>
      <c r="D396" t="s">
        <v>40</v>
      </c>
      <c r="E396" t="s">
        <v>41</v>
      </c>
      <c r="F396">
        <v>542</v>
      </c>
      <c r="G396" t="s">
        <v>51</v>
      </c>
      <c r="H396">
        <v>20</v>
      </c>
      <c r="I396">
        <v>3</v>
      </c>
      <c r="J396" t="s">
        <v>43</v>
      </c>
      <c r="K396">
        <v>1</v>
      </c>
      <c r="L396">
        <v>175</v>
      </c>
      <c r="M396">
        <v>2</v>
      </c>
      <c r="N396" t="s">
        <v>53</v>
      </c>
      <c r="O396">
        <v>71</v>
      </c>
      <c r="P396">
        <v>1</v>
      </c>
      <c r="Q396">
        <v>2</v>
      </c>
      <c r="R396" t="s">
        <v>137</v>
      </c>
      <c r="S396">
        <v>3</v>
      </c>
      <c r="T396" t="s">
        <v>105</v>
      </c>
      <c r="U396">
        <v>4559</v>
      </c>
      <c r="V396" t="s">
        <v>47</v>
      </c>
      <c r="W396">
        <v>24788</v>
      </c>
      <c r="X396">
        <v>3</v>
      </c>
      <c r="Y396" t="s">
        <v>48</v>
      </c>
      <c r="Z396" t="s">
        <v>40</v>
      </c>
      <c r="AA396">
        <v>11</v>
      </c>
      <c r="AB396">
        <v>5</v>
      </c>
      <c r="AC396">
        <v>3</v>
      </c>
      <c r="AD396">
        <v>80</v>
      </c>
      <c r="AE396">
        <v>1</v>
      </c>
      <c r="AF396">
        <v>4</v>
      </c>
      <c r="AG396">
        <v>2</v>
      </c>
      <c r="AH396">
        <v>3</v>
      </c>
      <c r="AI396">
        <v>2</v>
      </c>
      <c r="AJ396">
        <v>2</v>
      </c>
      <c r="AK396" s="16">
        <v>46052</v>
      </c>
      <c r="AL396" s="7">
        <v>32</v>
      </c>
      <c r="AM396" s="7" t="str">
        <f t="shared" si="12"/>
        <v>2026</v>
      </c>
      <c r="AN396" s="7" t="str">
        <f t="shared" si="13"/>
        <v>January</v>
      </c>
      <c r="AO396" s="7">
        <v>3</v>
      </c>
      <c r="AP396" s="10">
        <v>12474</v>
      </c>
      <c r="AQ396" s="7">
        <v>0</v>
      </c>
      <c r="AR396" s="7">
        <v>0</v>
      </c>
      <c r="AS396" t="s">
        <v>40</v>
      </c>
    </row>
    <row r="397" spans="1:45" x14ac:dyDescent="0.35">
      <c r="A397" t="s">
        <v>464</v>
      </c>
      <c r="B397">
        <v>31</v>
      </c>
      <c r="C397" t="s">
        <v>190</v>
      </c>
      <c r="D397" t="s">
        <v>40</v>
      </c>
      <c r="E397" t="s">
        <v>41</v>
      </c>
      <c r="F397">
        <v>140</v>
      </c>
      <c r="G397" t="s">
        <v>42</v>
      </c>
      <c r="H397">
        <v>12</v>
      </c>
      <c r="I397">
        <v>1</v>
      </c>
      <c r="J397" t="s">
        <v>52</v>
      </c>
      <c r="K397">
        <v>1</v>
      </c>
      <c r="L397">
        <v>246</v>
      </c>
      <c r="M397">
        <v>3</v>
      </c>
      <c r="N397" t="s">
        <v>53</v>
      </c>
      <c r="O397">
        <v>95</v>
      </c>
      <c r="P397">
        <v>3</v>
      </c>
      <c r="Q397">
        <v>1</v>
      </c>
      <c r="R397" t="s">
        <v>60</v>
      </c>
      <c r="S397">
        <v>4</v>
      </c>
      <c r="T397" t="s">
        <v>105</v>
      </c>
      <c r="U397">
        <v>3929</v>
      </c>
      <c r="V397" t="s">
        <v>47</v>
      </c>
      <c r="W397">
        <v>6984</v>
      </c>
      <c r="X397">
        <v>8</v>
      </c>
      <c r="Y397" t="s">
        <v>48</v>
      </c>
      <c r="Z397" t="s">
        <v>40</v>
      </c>
      <c r="AA397">
        <v>23</v>
      </c>
      <c r="AB397">
        <v>5</v>
      </c>
      <c r="AC397">
        <v>3</v>
      </c>
      <c r="AD397">
        <v>80</v>
      </c>
      <c r="AE397">
        <v>1</v>
      </c>
      <c r="AF397">
        <v>7</v>
      </c>
      <c r="AG397">
        <v>0</v>
      </c>
      <c r="AH397">
        <v>3</v>
      </c>
      <c r="AI397">
        <v>0</v>
      </c>
      <c r="AJ397">
        <v>2</v>
      </c>
      <c r="AK397" s="16">
        <v>46053</v>
      </c>
      <c r="AL397" s="7">
        <v>56</v>
      </c>
      <c r="AM397" s="7" t="str">
        <f t="shared" si="12"/>
        <v>2026</v>
      </c>
      <c r="AN397" s="7" t="str">
        <f t="shared" si="13"/>
        <v>January</v>
      </c>
      <c r="AO397" s="7">
        <v>31</v>
      </c>
      <c r="AP397" s="10">
        <v>16520</v>
      </c>
      <c r="AQ397" s="7">
        <v>3</v>
      </c>
      <c r="AR397" s="7">
        <v>1</v>
      </c>
      <c r="AS397" t="s">
        <v>40</v>
      </c>
    </row>
    <row r="398" spans="1:45" x14ac:dyDescent="0.35">
      <c r="A398" t="s">
        <v>465</v>
      </c>
      <c r="B398">
        <v>31</v>
      </c>
      <c r="C398" t="s">
        <v>190</v>
      </c>
      <c r="D398" t="s">
        <v>49</v>
      </c>
      <c r="E398" t="s">
        <v>59</v>
      </c>
      <c r="F398">
        <v>979</v>
      </c>
      <c r="G398" t="s">
        <v>42</v>
      </c>
      <c r="H398">
        <v>1</v>
      </c>
      <c r="I398">
        <v>4</v>
      </c>
      <c r="J398" t="s">
        <v>52</v>
      </c>
      <c r="K398">
        <v>1</v>
      </c>
      <c r="L398">
        <v>308</v>
      </c>
      <c r="M398">
        <v>3</v>
      </c>
      <c r="N398" t="s">
        <v>44</v>
      </c>
      <c r="O398">
        <v>90</v>
      </c>
      <c r="P398">
        <v>1</v>
      </c>
      <c r="Q398">
        <v>2</v>
      </c>
      <c r="R398" t="s">
        <v>112</v>
      </c>
      <c r="S398">
        <v>3</v>
      </c>
      <c r="T398" t="s">
        <v>105</v>
      </c>
      <c r="U398">
        <v>4345</v>
      </c>
      <c r="V398" t="s">
        <v>47</v>
      </c>
      <c r="W398">
        <v>4381</v>
      </c>
      <c r="X398">
        <v>0</v>
      </c>
      <c r="Y398" t="s">
        <v>48</v>
      </c>
      <c r="Z398" t="s">
        <v>49</v>
      </c>
      <c r="AA398">
        <v>12</v>
      </c>
      <c r="AB398">
        <v>5</v>
      </c>
      <c r="AC398">
        <v>4</v>
      </c>
      <c r="AD398">
        <v>80</v>
      </c>
      <c r="AE398">
        <v>1</v>
      </c>
      <c r="AF398">
        <v>6</v>
      </c>
      <c r="AG398">
        <v>2</v>
      </c>
      <c r="AH398">
        <v>3</v>
      </c>
      <c r="AI398">
        <v>1</v>
      </c>
      <c r="AJ398">
        <v>4</v>
      </c>
      <c r="AK398" s="16">
        <v>46054</v>
      </c>
      <c r="AL398" s="7">
        <v>58</v>
      </c>
      <c r="AM398" s="7" t="str">
        <f t="shared" si="12"/>
        <v>2026</v>
      </c>
      <c r="AN398" s="7" t="str">
        <f t="shared" si="13"/>
        <v>February</v>
      </c>
      <c r="AO398" s="7">
        <v>14</v>
      </c>
      <c r="AP398" s="10">
        <v>7097</v>
      </c>
      <c r="AQ398" s="7">
        <v>8</v>
      </c>
      <c r="AR398" s="7">
        <v>0</v>
      </c>
      <c r="AS398" t="s">
        <v>40</v>
      </c>
    </row>
    <row r="399" spans="1:45" x14ac:dyDescent="0.35">
      <c r="A399" t="s">
        <v>466</v>
      </c>
      <c r="B399">
        <v>31</v>
      </c>
      <c r="C399" t="s">
        <v>190</v>
      </c>
      <c r="D399" t="s">
        <v>49</v>
      </c>
      <c r="E399" t="s">
        <v>56</v>
      </c>
      <c r="F399">
        <v>1327</v>
      </c>
      <c r="G399" t="s">
        <v>42</v>
      </c>
      <c r="H399">
        <v>3</v>
      </c>
      <c r="I399">
        <v>4</v>
      </c>
      <c r="J399" t="s">
        <v>52</v>
      </c>
      <c r="K399">
        <v>1</v>
      </c>
      <c r="L399">
        <v>337</v>
      </c>
      <c r="M399">
        <v>2</v>
      </c>
      <c r="N399" t="s">
        <v>44</v>
      </c>
      <c r="O399">
        <v>73</v>
      </c>
      <c r="P399">
        <v>3</v>
      </c>
      <c r="Q399">
        <v>3</v>
      </c>
      <c r="R399" t="s">
        <v>252</v>
      </c>
      <c r="S399">
        <v>3</v>
      </c>
      <c r="T399" t="s">
        <v>102</v>
      </c>
      <c r="U399">
        <v>13675</v>
      </c>
      <c r="V399" t="s">
        <v>253</v>
      </c>
      <c r="W399">
        <v>13523</v>
      </c>
      <c r="X399">
        <v>9</v>
      </c>
      <c r="Y399" t="s">
        <v>48</v>
      </c>
      <c r="Z399" t="s">
        <v>49</v>
      </c>
      <c r="AA399">
        <v>12</v>
      </c>
      <c r="AB399">
        <v>5</v>
      </c>
      <c r="AC399">
        <v>1</v>
      </c>
      <c r="AD399">
        <v>80</v>
      </c>
      <c r="AE399">
        <v>1</v>
      </c>
      <c r="AF399">
        <v>9</v>
      </c>
      <c r="AG399">
        <v>3</v>
      </c>
      <c r="AH399">
        <v>3</v>
      </c>
      <c r="AI399">
        <v>2</v>
      </c>
      <c r="AJ399">
        <v>2</v>
      </c>
      <c r="AK399" s="16">
        <v>46055</v>
      </c>
      <c r="AL399" s="7">
        <v>56</v>
      </c>
      <c r="AM399" s="7" t="str">
        <f t="shared" si="12"/>
        <v>2026</v>
      </c>
      <c r="AN399" s="7" t="str">
        <f t="shared" si="13"/>
        <v>February</v>
      </c>
      <c r="AO399" s="7">
        <v>28</v>
      </c>
      <c r="AP399" s="10">
        <v>4763</v>
      </c>
      <c r="AQ399" s="7">
        <v>23</v>
      </c>
      <c r="AR399" s="7">
        <v>10</v>
      </c>
      <c r="AS399" t="s">
        <v>40</v>
      </c>
    </row>
    <row r="400" spans="1:45" x14ac:dyDescent="0.35">
      <c r="A400" t="s">
        <v>467</v>
      </c>
      <c r="B400">
        <v>31</v>
      </c>
      <c r="C400" t="s">
        <v>190</v>
      </c>
      <c r="D400" t="s">
        <v>40</v>
      </c>
      <c r="E400" t="s">
        <v>56</v>
      </c>
      <c r="F400">
        <v>307</v>
      </c>
      <c r="G400" t="s">
        <v>42</v>
      </c>
      <c r="H400">
        <v>29</v>
      </c>
      <c r="I400">
        <v>2</v>
      </c>
      <c r="J400" t="s">
        <v>52</v>
      </c>
      <c r="K400">
        <v>1</v>
      </c>
      <c r="L400">
        <v>355</v>
      </c>
      <c r="M400">
        <v>3</v>
      </c>
      <c r="N400" t="s">
        <v>44</v>
      </c>
      <c r="O400">
        <v>71</v>
      </c>
      <c r="P400">
        <v>2</v>
      </c>
      <c r="Q400">
        <v>1</v>
      </c>
      <c r="R400" t="s">
        <v>45</v>
      </c>
      <c r="S400">
        <v>2</v>
      </c>
      <c r="T400" t="s">
        <v>46</v>
      </c>
      <c r="U400">
        <v>3479</v>
      </c>
      <c r="V400" t="s">
        <v>47</v>
      </c>
      <c r="W400">
        <v>11652</v>
      </c>
      <c r="X400">
        <v>0</v>
      </c>
      <c r="Y400" t="s">
        <v>48</v>
      </c>
      <c r="Z400" t="s">
        <v>49</v>
      </c>
      <c r="AA400">
        <v>11</v>
      </c>
      <c r="AB400">
        <v>5</v>
      </c>
      <c r="AC400">
        <v>2</v>
      </c>
      <c r="AD400">
        <v>80</v>
      </c>
      <c r="AE400">
        <v>0</v>
      </c>
      <c r="AF400">
        <v>6</v>
      </c>
      <c r="AG400">
        <v>2</v>
      </c>
      <c r="AH400">
        <v>4</v>
      </c>
      <c r="AI400">
        <v>1</v>
      </c>
      <c r="AJ400">
        <v>4</v>
      </c>
      <c r="AK400" s="16">
        <v>46056</v>
      </c>
      <c r="AL400" s="7">
        <v>38</v>
      </c>
      <c r="AM400" s="7" t="str">
        <f t="shared" si="12"/>
        <v>2026</v>
      </c>
      <c r="AN400" s="7" t="str">
        <f t="shared" si="13"/>
        <v>February</v>
      </c>
      <c r="AO400" s="7">
        <v>5</v>
      </c>
      <c r="AP400" s="10">
        <v>8459</v>
      </c>
      <c r="AQ400" s="7">
        <v>3</v>
      </c>
      <c r="AR400" s="7">
        <v>0</v>
      </c>
      <c r="AS400" t="s">
        <v>40</v>
      </c>
    </row>
    <row r="401" spans="1:45" x14ac:dyDescent="0.35">
      <c r="A401" t="s">
        <v>468</v>
      </c>
      <c r="B401">
        <v>31</v>
      </c>
      <c r="C401" t="s">
        <v>190</v>
      </c>
      <c r="D401" t="s">
        <v>49</v>
      </c>
      <c r="E401" t="s">
        <v>41</v>
      </c>
      <c r="F401">
        <v>1463</v>
      </c>
      <c r="G401" t="s">
        <v>42</v>
      </c>
      <c r="H401">
        <v>23</v>
      </c>
      <c r="I401">
        <v>3</v>
      </c>
      <c r="J401" t="s">
        <v>52</v>
      </c>
      <c r="K401">
        <v>1</v>
      </c>
      <c r="L401">
        <v>367</v>
      </c>
      <c r="M401">
        <v>2</v>
      </c>
      <c r="N401" t="s">
        <v>44</v>
      </c>
      <c r="O401">
        <v>64</v>
      </c>
      <c r="P401">
        <v>2</v>
      </c>
      <c r="Q401">
        <v>2</v>
      </c>
      <c r="R401" t="s">
        <v>161</v>
      </c>
      <c r="S401">
        <v>4</v>
      </c>
      <c r="T401" t="s">
        <v>105</v>
      </c>
      <c r="U401">
        <v>5582</v>
      </c>
      <c r="V401" t="s">
        <v>163</v>
      </c>
      <c r="W401">
        <v>14408</v>
      </c>
      <c r="X401">
        <v>0</v>
      </c>
      <c r="Y401" t="s">
        <v>48</v>
      </c>
      <c r="Z401" t="s">
        <v>49</v>
      </c>
      <c r="AA401">
        <v>21</v>
      </c>
      <c r="AB401">
        <v>5</v>
      </c>
      <c r="AC401">
        <v>2</v>
      </c>
      <c r="AD401">
        <v>80</v>
      </c>
      <c r="AE401">
        <v>1</v>
      </c>
      <c r="AF401">
        <v>10</v>
      </c>
      <c r="AG401">
        <v>2</v>
      </c>
      <c r="AH401">
        <v>3</v>
      </c>
      <c r="AI401">
        <v>7</v>
      </c>
      <c r="AJ401">
        <v>8</v>
      </c>
      <c r="AK401" s="16">
        <v>46057</v>
      </c>
      <c r="AL401" s="7">
        <v>30</v>
      </c>
      <c r="AM401" s="7" t="str">
        <f t="shared" si="12"/>
        <v>2026</v>
      </c>
      <c r="AN401" s="7" t="str">
        <f t="shared" si="13"/>
        <v>February</v>
      </c>
      <c r="AO401" s="7">
        <v>3</v>
      </c>
      <c r="AP401" s="10">
        <v>17438</v>
      </c>
      <c r="AQ401" s="7">
        <v>3</v>
      </c>
      <c r="AR401" s="7">
        <v>1</v>
      </c>
      <c r="AS401" t="s">
        <v>40</v>
      </c>
    </row>
    <row r="402" spans="1:45" x14ac:dyDescent="0.35">
      <c r="A402" t="s">
        <v>469</v>
      </c>
      <c r="B402">
        <v>31</v>
      </c>
      <c r="C402" t="s">
        <v>190</v>
      </c>
      <c r="D402" t="s">
        <v>49</v>
      </c>
      <c r="E402" t="s">
        <v>56</v>
      </c>
      <c r="F402">
        <v>444</v>
      </c>
      <c r="G402" t="s">
        <v>51</v>
      </c>
      <c r="H402">
        <v>5</v>
      </c>
      <c r="I402">
        <v>3</v>
      </c>
      <c r="J402" t="s">
        <v>57</v>
      </c>
      <c r="K402">
        <v>1</v>
      </c>
      <c r="L402">
        <v>399</v>
      </c>
      <c r="M402">
        <v>4</v>
      </c>
      <c r="N402" t="s">
        <v>53</v>
      </c>
      <c r="O402">
        <v>84</v>
      </c>
      <c r="P402">
        <v>3</v>
      </c>
      <c r="Q402">
        <v>1</v>
      </c>
      <c r="R402" t="s">
        <v>54</v>
      </c>
      <c r="S402">
        <v>2</v>
      </c>
      <c r="T402" t="s">
        <v>102</v>
      </c>
      <c r="U402">
        <v>2789</v>
      </c>
      <c r="V402" t="s">
        <v>47</v>
      </c>
      <c r="W402">
        <v>3909</v>
      </c>
      <c r="X402">
        <v>1</v>
      </c>
      <c r="Y402" t="s">
        <v>48</v>
      </c>
      <c r="Z402" t="s">
        <v>49</v>
      </c>
      <c r="AA402">
        <v>11</v>
      </c>
      <c r="AB402">
        <v>5</v>
      </c>
      <c r="AC402">
        <v>3</v>
      </c>
      <c r="AD402">
        <v>80</v>
      </c>
      <c r="AE402">
        <v>1</v>
      </c>
      <c r="AF402">
        <v>2</v>
      </c>
      <c r="AG402">
        <v>5</v>
      </c>
      <c r="AH402">
        <v>2</v>
      </c>
      <c r="AI402">
        <v>2</v>
      </c>
      <c r="AJ402">
        <v>2</v>
      </c>
      <c r="AK402" s="16">
        <v>46058</v>
      </c>
      <c r="AL402" s="7">
        <v>42</v>
      </c>
      <c r="AM402" s="7" t="str">
        <f t="shared" si="12"/>
        <v>2026</v>
      </c>
      <c r="AN402" s="7" t="str">
        <f t="shared" si="13"/>
        <v>February</v>
      </c>
      <c r="AO402" s="7">
        <v>13</v>
      </c>
      <c r="AP402" s="10">
        <v>8538</v>
      </c>
      <c r="AQ402" s="7">
        <v>13</v>
      </c>
      <c r="AR402" s="7">
        <v>1</v>
      </c>
      <c r="AS402" t="s">
        <v>40</v>
      </c>
    </row>
    <row r="403" spans="1:45" x14ac:dyDescent="0.35">
      <c r="A403" t="s">
        <v>470</v>
      </c>
      <c r="B403">
        <v>31</v>
      </c>
      <c r="C403" t="s">
        <v>190</v>
      </c>
      <c r="D403" t="s">
        <v>49</v>
      </c>
      <c r="E403" t="s">
        <v>41</v>
      </c>
      <c r="F403">
        <v>218</v>
      </c>
      <c r="G403" t="s">
        <v>51</v>
      </c>
      <c r="H403">
        <v>7</v>
      </c>
      <c r="I403">
        <v>3</v>
      </c>
      <c r="J403" t="s">
        <v>68</v>
      </c>
      <c r="K403">
        <v>1</v>
      </c>
      <c r="L403">
        <v>416</v>
      </c>
      <c r="M403">
        <v>2</v>
      </c>
      <c r="N403" t="s">
        <v>44</v>
      </c>
      <c r="O403">
        <v>100</v>
      </c>
      <c r="P403">
        <v>4</v>
      </c>
      <c r="Q403">
        <v>2</v>
      </c>
      <c r="R403" t="s">
        <v>137</v>
      </c>
      <c r="S403">
        <v>4</v>
      </c>
      <c r="T403" t="s">
        <v>105</v>
      </c>
      <c r="U403">
        <v>6929</v>
      </c>
      <c r="V403" t="s">
        <v>163</v>
      </c>
      <c r="W403">
        <v>12241</v>
      </c>
      <c r="X403">
        <v>4</v>
      </c>
      <c r="Y403" t="s">
        <v>48</v>
      </c>
      <c r="Z403" t="s">
        <v>49</v>
      </c>
      <c r="AA403">
        <v>11</v>
      </c>
      <c r="AB403">
        <v>5</v>
      </c>
      <c r="AC403">
        <v>2</v>
      </c>
      <c r="AD403">
        <v>80</v>
      </c>
      <c r="AE403">
        <v>1</v>
      </c>
      <c r="AF403">
        <v>10</v>
      </c>
      <c r="AG403">
        <v>3</v>
      </c>
      <c r="AH403">
        <v>2</v>
      </c>
      <c r="AI403">
        <v>7</v>
      </c>
      <c r="AJ403">
        <v>7</v>
      </c>
      <c r="AK403" s="16">
        <v>46059</v>
      </c>
      <c r="AL403" s="7">
        <v>48</v>
      </c>
      <c r="AM403" s="7" t="str">
        <f t="shared" si="12"/>
        <v>2026</v>
      </c>
      <c r="AN403" s="7" t="str">
        <f t="shared" si="13"/>
        <v>February</v>
      </c>
      <c r="AO403" s="7">
        <v>6</v>
      </c>
      <c r="AP403" s="10">
        <v>17275</v>
      </c>
      <c r="AQ403" s="7">
        <v>1</v>
      </c>
      <c r="AR403" s="7">
        <v>0</v>
      </c>
      <c r="AS403" t="s">
        <v>40</v>
      </c>
    </row>
    <row r="404" spans="1:45" x14ac:dyDescent="0.35">
      <c r="A404" t="s">
        <v>471</v>
      </c>
      <c r="B404">
        <v>31</v>
      </c>
      <c r="C404" t="s">
        <v>190</v>
      </c>
      <c r="D404" t="s">
        <v>40</v>
      </c>
      <c r="E404" t="s">
        <v>41</v>
      </c>
      <c r="F404">
        <v>691</v>
      </c>
      <c r="G404" t="s">
        <v>42</v>
      </c>
      <c r="H404">
        <v>5</v>
      </c>
      <c r="I404">
        <v>4</v>
      </c>
      <c r="J404" t="s">
        <v>68</v>
      </c>
      <c r="K404">
        <v>1</v>
      </c>
      <c r="L404">
        <v>423</v>
      </c>
      <c r="M404">
        <v>3</v>
      </c>
      <c r="N404" t="s">
        <v>44</v>
      </c>
      <c r="O404">
        <v>86</v>
      </c>
      <c r="P404">
        <v>3</v>
      </c>
      <c r="Q404">
        <v>1</v>
      </c>
      <c r="R404" t="s">
        <v>60</v>
      </c>
      <c r="S404">
        <v>4</v>
      </c>
      <c r="T404" t="s">
        <v>105</v>
      </c>
      <c r="U404">
        <v>4821</v>
      </c>
      <c r="V404" t="s">
        <v>47</v>
      </c>
      <c r="W404">
        <v>10077</v>
      </c>
      <c r="X404">
        <v>0</v>
      </c>
      <c r="Y404" t="s">
        <v>48</v>
      </c>
      <c r="Z404" t="s">
        <v>40</v>
      </c>
      <c r="AA404">
        <v>12</v>
      </c>
      <c r="AB404">
        <v>5</v>
      </c>
      <c r="AC404">
        <v>3</v>
      </c>
      <c r="AD404">
        <v>80</v>
      </c>
      <c r="AE404">
        <v>1</v>
      </c>
      <c r="AF404">
        <v>6</v>
      </c>
      <c r="AG404">
        <v>4</v>
      </c>
      <c r="AH404">
        <v>3</v>
      </c>
      <c r="AI404">
        <v>0</v>
      </c>
      <c r="AJ404">
        <v>3</v>
      </c>
      <c r="AK404" s="16">
        <v>46060</v>
      </c>
      <c r="AL404" s="7">
        <v>54</v>
      </c>
      <c r="AM404" s="7" t="str">
        <f t="shared" si="12"/>
        <v>2026</v>
      </c>
      <c r="AN404" s="7" t="str">
        <f t="shared" si="13"/>
        <v>February</v>
      </c>
      <c r="AO404" s="7">
        <v>10</v>
      </c>
      <c r="AP404" s="10">
        <v>19711</v>
      </c>
      <c r="AQ404" s="7">
        <v>3</v>
      </c>
      <c r="AR404" s="7">
        <v>3</v>
      </c>
      <c r="AS404" t="s">
        <v>40</v>
      </c>
    </row>
    <row r="405" spans="1:45" x14ac:dyDescent="0.35">
      <c r="A405" t="s">
        <v>472</v>
      </c>
      <c r="B405">
        <v>31</v>
      </c>
      <c r="C405" t="s">
        <v>190</v>
      </c>
      <c r="D405" t="s">
        <v>49</v>
      </c>
      <c r="E405" t="s">
        <v>41</v>
      </c>
      <c r="F405">
        <v>106</v>
      </c>
      <c r="G405" t="s">
        <v>71</v>
      </c>
      <c r="H405">
        <v>2</v>
      </c>
      <c r="I405">
        <v>3</v>
      </c>
      <c r="J405" t="s">
        <v>71</v>
      </c>
      <c r="K405">
        <v>1</v>
      </c>
      <c r="L405">
        <v>424</v>
      </c>
      <c r="M405">
        <v>1</v>
      </c>
      <c r="N405" t="s">
        <v>44</v>
      </c>
      <c r="O405">
        <v>62</v>
      </c>
      <c r="P405">
        <v>2</v>
      </c>
      <c r="Q405">
        <v>2</v>
      </c>
      <c r="R405" t="s">
        <v>71</v>
      </c>
      <c r="S405">
        <v>1</v>
      </c>
      <c r="T405" t="s">
        <v>105</v>
      </c>
      <c r="U405">
        <v>6410</v>
      </c>
      <c r="V405" t="s">
        <v>163</v>
      </c>
      <c r="W405">
        <v>17822</v>
      </c>
      <c r="X405">
        <v>3</v>
      </c>
      <c r="Y405" t="s">
        <v>48</v>
      </c>
      <c r="Z405" t="s">
        <v>49</v>
      </c>
      <c r="AA405">
        <v>12</v>
      </c>
      <c r="AB405">
        <v>5</v>
      </c>
      <c r="AC405">
        <v>4</v>
      </c>
      <c r="AD405">
        <v>80</v>
      </c>
      <c r="AE405">
        <v>0</v>
      </c>
      <c r="AF405">
        <v>9</v>
      </c>
      <c r="AG405">
        <v>1</v>
      </c>
      <c r="AH405">
        <v>3</v>
      </c>
      <c r="AI405">
        <v>1</v>
      </c>
      <c r="AJ405">
        <v>0</v>
      </c>
      <c r="AK405" s="16">
        <v>46061</v>
      </c>
      <c r="AL405" s="7">
        <v>27</v>
      </c>
      <c r="AM405" s="7" t="str">
        <f t="shared" si="12"/>
        <v>2026</v>
      </c>
      <c r="AN405" s="7" t="str">
        <f t="shared" si="13"/>
        <v>February</v>
      </c>
      <c r="AO405" s="7">
        <v>4</v>
      </c>
      <c r="AP405" s="10">
        <v>16515</v>
      </c>
      <c r="AQ405" s="7">
        <v>1</v>
      </c>
      <c r="AR405" s="7">
        <v>0</v>
      </c>
      <c r="AS405" t="s">
        <v>40</v>
      </c>
    </row>
    <row r="406" spans="1:45" x14ac:dyDescent="0.35">
      <c r="A406" t="s">
        <v>473</v>
      </c>
      <c r="B406">
        <v>31</v>
      </c>
      <c r="C406" t="s">
        <v>190</v>
      </c>
      <c r="D406" t="s">
        <v>40</v>
      </c>
      <c r="E406" t="s">
        <v>41</v>
      </c>
      <c r="F406">
        <v>192</v>
      </c>
      <c r="G406" t="s">
        <v>42</v>
      </c>
      <c r="H406">
        <v>2</v>
      </c>
      <c r="I406">
        <v>4</v>
      </c>
      <c r="J406" t="s">
        <v>43</v>
      </c>
      <c r="K406">
        <v>1</v>
      </c>
      <c r="L406">
        <v>426</v>
      </c>
      <c r="M406">
        <v>3</v>
      </c>
      <c r="N406" t="s">
        <v>44</v>
      </c>
      <c r="O406">
        <v>32</v>
      </c>
      <c r="P406">
        <v>3</v>
      </c>
      <c r="Q406">
        <v>1</v>
      </c>
      <c r="R406" t="s">
        <v>60</v>
      </c>
      <c r="S406">
        <v>4</v>
      </c>
      <c r="T406" t="s">
        <v>102</v>
      </c>
      <c r="U406">
        <v>2695</v>
      </c>
      <c r="V406" t="s">
        <v>47</v>
      </c>
      <c r="W406">
        <v>7747</v>
      </c>
      <c r="X406">
        <v>0</v>
      </c>
      <c r="Y406" t="s">
        <v>48</v>
      </c>
      <c r="Z406" t="s">
        <v>40</v>
      </c>
      <c r="AA406">
        <v>18</v>
      </c>
      <c r="AB406">
        <v>5</v>
      </c>
      <c r="AC406">
        <v>2</v>
      </c>
      <c r="AD406">
        <v>80</v>
      </c>
      <c r="AE406">
        <v>1</v>
      </c>
      <c r="AF406">
        <v>3</v>
      </c>
      <c r="AG406">
        <v>2</v>
      </c>
      <c r="AH406">
        <v>1</v>
      </c>
      <c r="AI406">
        <v>2</v>
      </c>
      <c r="AJ406">
        <v>2</v>
      </c>
      <c r="AK406" s="16">
        <v>46062</v>
      </c>
      <c r="AL406" s="7">
        <v>58</v>
      </c>
      <c r="AM406" s="7" t="str">
        <f t="shared" si="12"/>
        <v>2026</v>
      </c>
      <c r="AN406" s="7" t="str">
        <f t="shared" si="13"/>
        <v>February</v>
      </c>
      <c r="AO406" s="7">
        <v>36</v>
      </c>
      <c r="AP406" s="10">
        <v>16685</v>
      </c>
      <c r="AQ406" s="7">
        <v>24</v>
      </c>
      <c r="AR406" s="7">
        <v>11</v>
      </c>
      <c r="AS406" t="s">
        <v>40</v>
      </c>
    </row>
    <row r="407" spans="1:45" x14ac:dyDescent="0.35">
      <c r="A407" t="s">
        <v>474</v>
      </c>
      <c r="B407">
        <v>31</v>
      </c>
      <c r="C407" t="s">
        <v>190</v>
      </c>
      <c r="D407" t="s">
        <v>49</v>
      </c>
      <c r="E407" t="s">
        <v>41</v>
      </c>
      <c r="F407">
        <v>691</v>
      </c>
      <c r="G407" t="s">
        <v>51</v>
      </c>
      <c r="H407">
        <v>7</v>
      </c>
      <c r="I407">
        <v>3</v>
      </c>
      <c r="J407" t="s">
        <v>57</v>
      </c>
      <c r="K407">
        <v>1</v>
      </c>
      <c r="L407">
        <v>438</v>
      </c>
      <c r="M407">
        <v>4</v>
      </c>
      <c r="N407" t="s">
        <v>44</v>
      </c>
      <c r="O407">
        <v>73</v>
      </c>
      <c r="P407">
        <v>3</v>
      </c>
      <c r="Q407">
        <v>2</v>
      </c>
      <c r="R407" t="s">
        <v>137</v>
      </c>
      <c r="S407">
        <v>4</v>
      </c>
      <c r="T407" t="s">
        <v>102</v>
      </c>
      <c r="U407">
        <v>7547</v>
      </c>
      <c r="V407" t="s">
        <v>163</v>
      </c>
      <c r="W407">
        <v>7143</v>
      </c>
      <c r="X407">
        <v>4</v>
      </c>
      <c r="Y407" t="s">
        <v>48</v>
      </c>
      <c r="Z407" t="s">
        <v>49</v>
      </c>
      <c r="AA407">
        <v>12</v>
      </c>
      <c r="AB407">
        <v>5</v>
      </c>
      <c r="AC407">
        <v>4</v>
      </c>
      <c r="AD407">
        <v>80</v>
      </c>
      <c r="AE407">
        <v>3</v>
      </c>
      <c r="AF407">
        <v>13</v>
      </c>
      <c r="AG407">
        <v>3</v>
      </c>
      <c r="AH407">
        <v>3</v>
      </c>
      <c r="AI407">
        <v>1</v>
      </c>
      <c r="AJ407">
        <v>7</v>
      </c>
      <c r="AK407" s="16">
        <v>46063</v>
      </c>
      <c r="AL407" s="7">
        <v>29</v>
      </c>
      <c r="AM407" s="7" t="str">
        <f t="shared" si="12"/>
        <v>2026</v>
      </c>
      <c r="AN407" s="7" t="str">
        <f t="shared" si="13"/>
        <v>February</v>
      </c>
      <c r="AO407" s="7">
        <v>11</v>
      </c>
      <c r="AP407" s="10">
        <v>6934</v>
      </c>
      <c r="AQ407" s="7">
        <v>2</v>
      </c>
      <c r="AR407" s="7">
        <v>0</v>
      </c>
      <c r="AS407" t="s">
        <v>40</v>
      </c>
    </row>
    <row r="408" spans="1:45" x14ac:dyDescent="0.35">
      <c r="A408" t="s">
        <v>475</v>
      </c>
      <c r="B408">
        <v>31</v>
      </c>
      <c r="C408" t="s">
        <v>190</v>
      </c>
      <c r="D408" t="s">
        <v>49</v>
      </c>
      <c r="E408" t="s">
        <v>56</v>
      </c>
      <c r="F408">
        <v>798</v>
      </c>
      <c r="G408" t="s">
        <v>42</v>
      </c>
      <c r="H408">
        <v>7</v>
      </c>
      <c r="I408">
        <v>2</v>
      </c>
      <c r="J408" t="s">
        <v>43</v>
      </c>
      <c r="K408">
        <v>1</v>
      </c>
      <c r="L408">
        <v>442</v>
      </c>
      <c r="M408">
        <v>3</v>
      </c>
      <c r="N408" t="s">
        <v>53</v>
      </c>
      <c r="O408">
        <v>48</v>
      </c>
      <c r="P408">
        <v>2</v>
      </c>
      <c r="Q408">
        <v>3</v>
      </c>
      <c r="R408" t="s">
        <v>112</v>
      </c>
      <c r="S408">
        <v>3</v>
      </c>
      <c r="T408" t="s">
        <v>105</v>
      </c>
      <c r="U408">
        <v>8943</v>
      </c>
      <c r="V408" t="s">
        <v>163</v>
      </c>
      <c r="W408">
        <v>14034</v>
      </c>
      <c r="X408">
        <v>1</v>
      </c>
      <c r="Y408" t="s">
        <v>48</v>
      </c>
      <c r="Z408" t="s">
        <v>49</v>
      </c>
      <c r="AA408">
        <v>24</v>
      </c>
      <c r="AB408">
        <v>5</v>
      </c>
      <c r="AC408">
        <v>1</v>
      </c>
      <c r="AD408">
        <v>80</v>
      </c>
      <c r="AE408">
        <v>1</v>
      </c>
      <c r="AF408">
        <v>10</v>
      </c>
      <c r="AG408">
        <v>2</v>
      </c>
      <c r="AH408">
        <v>3</v>
      </c>
      <c r="AI408">
        <v>8</v>
      </c>
      <c r="AJ408">
        <v>9</v>
      </c>
      <c r="AK408" s="16">
        <v>46064</v>
      </c>
      <c r="AL408" s="7">
        <v>23</v>
      </c>
      <c r="AM408" s="7" t="str">
        <f t="shared" si="12"/>
        <v>2026</v>
      </c>
      <c r="AN408" s="7" t="str">
        <f t="shared" si="13"/>
        <v>February</v>
      </c>
      <c r="AO408" s="7">
        <v>3</v>
      </c>
      <c r="AP408" s="10">
        <v>10282</v>
      </c>
      <c r="AQ408" s="7">
        <v>0</v>
      </c>
      <c r="AR408" s="7">
        <v>0</v>
      </c>
      <c r="AS408" t="s">
        <v>40</v>
      </c>
    </row>
    <row r="409" spans="1:45" x14ac:dyDescent="0.35">
      <c r="A409" t="s">
        <v>476</v>
      </c>
      <c r="B409">
        <v>31</v>
      </c>
      <c r="C409" t="s">
        <v>190</v>
      </c>
      <c r="D409" t="s">
        <v>40</v>
      </c>
      <c r="E409" t="s">
        <v>41</v>
      </c>
      <c r="F409">
        <v>1232</v>
      </c>
      <c r="G409" t="s">
        <v>42</v>
      </c>
      <c r="H409">
        <v>7</v>
      </c>
      <c r="I409">
        <v>4</v>
      </c>
      <c r="J409" t="s">
        <v>52</v>
      </c>
      <c r="K409">
        <v>1</v>
      </c>
      <c r="L409">
        <v>462</v>
      </c>
      <c r="M409">
        <v>3</v>
      </c>
      <c r="N409" t="s">
        <v>53</v>
      </c>
      <c r="O409">
        <v>39</v>
      </c>
      <c r="P409">
        <v>3</v>
      </c>
      <c r="Q409">
        <v>3</v>
      </c>
      <c r="R409" t="s">
        <v>112</v>
      </c>
      <c r="S409">
        <v>4</v>
      </c>
      <c r="T409" t="s">
        <v>46</v>
      </c>
      <c r="U409">
        <v>7143</v>
      </c>
      <c r="V409" t="s">
        <v>163</v>
      </c>
      <c r="W409">
        <v>25713</v>
      </c>
      <c r="X409">
        <v>1</v>
      </c>
      <c r="Y409" t="s">
        <v>48</v>
      </c>
      <c r="Z409" t="s">
        <v>40</v>
      </c>
      <c r="AA409">
        <v>14</v>
      </c>
      <c r="AB409">
        <v>5</v>
      </c>
      <c r="AC409">
        <v>3</v>
      </c>
      <c r="AD409">
        <v>80</v>
      </c>
      <c r="AE409">
        <v>0</v>
      </c>
      <c r="AF409">
        <v>11</v>
      </c>
      <c r="AG409">
        <v>2</v>
      </c>
      <c r="AH409">
        <v>2</v>
      </c>
      <c r="AI409">
        <v>4</v>
      </c>
      <c r="AJ409">
        <v>10</v>
      </c>
      <c r="AK409" s="16">
        <v>46065</v>
      </c>
      <c r="AL409" s="7">
        <v>51</v>
      </c>
      <c r="AM409" s="7" t="str">
        <f t="shared" si="12"/>
        <v>2026</v>
      </c>
      <c r="AN409" s="7" t="str">
        <f t="shared" si="13"/>
        <v>February</v>
      </c>
      <c r="AO409" s="7">
        <v>17</v>
      </c>
      <c r="AP409" s="10">
        <v>14186</v>
      </c>
      <c r="AQ409" s="7">
        <v>15</v>
      </c>
      <c r="AR409" s="7">
        <v>15</v>
      </c>
      <c r="AS409" t="s">
        <v>40</v>
      </c>
    </row>
    <row r="410" spans="1:45" x14ac:dyDescent="0.35">
      <c r="A410" t="s">
        <v>477</v>
      </c>
      <c r="B410">
        <v>31</v>
      </c>
      <c r="C410" t="s">
        <v>190</v>
      </c>
      <c r="D410" t="s">
        <v>40</v>
      </c>
      <c r="E410" t="s">
        <v>41</v>
      </c>
      <c r="F410">
        <v>408</v>
      </c>
      <c r="G410" t="s">
        <v>42</v>
      </c>
      <c r="H410">
        <v>9</v>
      </c>
      <c r="I410">
        <v>4</v>
      </c>
      <c r="J410" t="s">
        <v>43</v>
      </c>
      <c r="K410">
        <v>1</v>
      </c>
      <c r="L410">
        <v>493</v>
      </c>
      <c r="M410">
        <v>3</v>
      </c>
      <c r="N410" t="s">
        <v>44</v>
      </c>
      <c r="O410">
        <v>42</v>
      </c>
      <c r="P410">
        <v>2</v>
      </c>
      <c r="Q410">
        <v>1</v>
      </c>
      <c r="R410" t="s">
        <v>60</v>
      </c>
      <c r="S410">
        <v>2</v>
      </c>
      <c r="T410" t="s">
        <v>46</v>
      </c>
      <c r="U410">
        <v>2657</v>
      </c>
      <c r="V410" t="s">
        <v>47</v>
      </c>
      <c r="W410">
        <v>7551</v>
      </c>
      <c r="X410">
        <v>0</v>
      </c>
      <c r="Y410" t="s">
        <v>48</v>
      </c>
      <c r="Z410" t="s">
        <v>40</v>
      </c>
      <c r="AA410">
        <v>16</v>
      </c>
      <c r="AB410">
        <v>5</v>
      </c>
      <c r="AC410">
        <v>4</v>
      </c>
      <c r="AD410">
        <v>80</v>
      </c>
      <c r="AE410">
        <v>0</v>
      </c>
      <c r="AF410">
        <v>3</v>
      </c>
      <c r="AG410">
        <v>5</v>
      </c>
      <c r="AH410">
        <v>3</v>
      </c>
      <c r="AI410">
        <v>2</v>
      </c>
      <c r="AJ410">
        <v>2</v>
      </c>
      <c r="AK410" s="16">
        <v>46066</v>
      </c>
      <c r="AL410" s="7">
        <v>43</v>
      </c>
      <c r="AM410" s="7" t="str">
        <f t="shared" si="12"/>
        <v>2026</v>
      </c>
      <c r="AN410" s="7" t="str">
        <f t="shared" si="13"/>
        <v>February</v>
      </c>
      <c r="AO410" s="7">
        <v>23</v>
      </c>
      <c r="AP410" s="10">
        <v>13173</v>
      </c>
      <c r="AQ410" s="7">
        <v>4</v>
      </c>
      <c r="AR410" s="7">
        <v>0</v>
      </c>
      <c r="AS410" t="s">
        <v>40</v>
      </c>
    </row>
    <row r="411" spans="1:45" x14ac:dyDescent="0.35">
      <c r="A411" t="s">
        <v>478</v>
      </c>
      <c r="B411">
        <v>31</v>
      </c>
      <c r="C411" t="s">
        <v>190</v>
      </c>
      <c r="D411" t="s">
        <v>49</v>
      </c>
      <c r="E411" t="s">
        <v>41</v>
      </c>
      <c r="F411">
        <v>480</v>
      </c>
      <c r="G411" t="s">
        <v>42</v>
      </c>
      <c r="H411">
        <v>7</v>
      </c>
      <c r="I411">
        <v>2</v>
      </c>
      <c r="J411" t="s">
        <v>52</v>
      </c>
      <c r="K411">
        <v>1</v>
      </c>
      <c r="L411">
        <v>524</v>
      </c>
      <c r="M411">
        <v>2</v>
      </c>
      <c r="N411" t="s">
        <v>53</v>
      </c>
      <c r="O411">
        <v>31</v>
      </c>
      <c r="P411">
        <v>3</v>
      </c>
      <c r="Q411">
        <v>2</v>
      </c>
      <c r="R411" t="s">
        <v>112</v>
      </c>
      <c r="S411">
        <v>1</v>
      </c>
      <c r="T411" t="s">
        <v>105</v>
      </c>
      <c r="U411">
        <v>4306</v>
      </c>
      <c r="V411" t="s">
        <v>47</v>
      </c>
      <c r="W411">
        <v>4156</v>
      </c>
      <c r="X411">
        <v>1</v>
      </c>
      <c r="Y411" t="s">
        <v>48</v>
      </c>
      <c r="Z411" t="s">
        <v>49</v>
      </c>
      <c r="AA411">
        <v>12</v>
      </c>
      <c r="AB411">
        <v>5</v>
      </c>
      <c r="AC411">
        <v>2</v>
      </c>
      <c r="AD411">
        <v>80</v>
      </c>
      <c r="AE411">
        <v>1</v>
      </c>
      <c r="AF411">
        <v>13</v>
      </c>
      <c r="AG411">
        <v>5</v>
      </c>
      <c r="AH411">
        <v>1</v>
      </c>
      <c r="AI411">
        <v>3</v>
      </c>
      <c r="AJ411">
        <v>12</v>
      </c>
      <c r="AK411" s="16">
        <v>46067</v>
      </c>
      <c r="AL411" s="7">
        <v>56</v>
      </c>
      <c r="AM411" s="7" t="str">
        <f t="shared" si="12"/>
        <v>2026</v>
      </c>
      <c r="AN411" s="7" t="str">
        <f t="shared" si="13"/>
        <v>February</v>
      </c>
      <c r="AO411" s="7">
        <v>31</v>
      </c>
      <c r="AP411" s="10">
        <v>16608</v>
      </c>
      <c r="AQ411" s="7">
        <v>12</v>
      </c>
      <c r="AR411" s="7">
        <v>11</v>
      </c>
      <c r="AS411" t="s">
        <v>40</v>
      </c>
    </row>
    <row r="412" spans="1:45" x14ac:dyDescent="0.35">
      <c r="A412" t="s">
        <v>479</v>
      </c>
      <c r="B412">
        <v>31</v>
      </c>
      <c r="C412" t="s">
        <v>190</v>
      </c>
      <c r="D412" t="s">
        <v>49</v>
      </c>
      <c r="E412" t="s">
        <v>41</v>
      </c>
      <c r="F412">
        <v>329</v>
      </c>
      <c r="G412" t="s">
        <v>42</v>
      </c>
      <c r="H412">
        <v>1</v>
      </c>
      <c r="I412">
        <v>2</v>
      </c>
      <c r="J412" t="s">
        <v>43</v>
      </c>
      <c r="K412">
        <v>1</v>
      </c>
      <c r="L412">
        <v>530</v>
      </c>
      <c r="M412">
        <v>4</v>
      </c>
      <c r="N412" t="s">
        <v>44</v>
      </c>
      <c r="O412">
        <v>98</v>
      </c>
      <c r="P412">
        <v>2</v>
      </c>
      <c r="Q412">
        <v>1</v>
      </c>
      <c r="R412" t="s">
        <v>45</v>
      </c>
      <c r="S412">
        <v>1</v>
      </c>
      <c r="T412" t="s">
        <v>105</v>
      </c>
      <c r="U412">
        <v>2218</v>
      </c>
      <c r="V412" t="s">
        <v>47</v>
      </c>
      <c r="W412">
        <v>16193</v>
      </c>
      <c r="X412">
        <v>1</v>
      </c>
      <c r="Y412" t="s">
        <v>48</v>
      </c>
      <c r="Z412" t="s">
        <v>49</v>
      </c>
      <c r="AA412">
        <v>12</v>
      </c>
      <c r="AB412">
        <v>5</v>
      </c>
      <c r="AC412">
        <v>3</v>
      </c>
      <c r="AD412">
        <v>80</v>
      </c>
      <c r="AE412">
        <v>1</v>
      </c>
      <c r="AF412">
        <v>4</v>
      </c>
      <c r="AG412">
        <v>3</v>
      </c>
      <c r="AH412">
        <v>3</v>
      </c>
      <c r="AI412">
        <v>3</v>
      </c>
      <c r="AJ412">
        <v>2</v>
      </c>
      <c r="AK412" s="16">
        <v>46068</v>
      </c>
      <c r="AL412" s="7">
        <v>53</v>
      </c>
      <c r="AM412" s="7" t="str">
        <f t="shared" si="12"/>
        <v>2026</v>
      </c>
      <c r="AN412" s="7" t="str">
        <f t="shared" si="13"/>
        <v>February</v>
      </c>
      <c r="AO412" s="7">
        <v>29</v>
      </c>
      <c r="AP412" s="10">
        <v>11340</v>
      </c>
      <c r="AQ412" s="7">
        <v>5</v>
      </c>
      <c r="AR412" s="7">
        <v>3</v>
      </c>
      <c r="AS412" t="s">
        <v>40</v>
      </c>
    </row>
    <row r="413" spans="1:45" x14ac:dyDescent="0.35">
      <c r="A413" t="s">
        <v>480</v>
      </c>
      <c r="B413">
        <v>31</v>
      </c>
      <c r="C413" t="s">
        <v>190</v>
      </c>
      <c r="D413" t="s">
        <v>49</v>
      </c>
      <c r="E413" t="s">
        <v>41</v>
      </c>
      <c r="F413">
        <v>1274</v>
      </c>
      <c r="G413" t="s">
        <v>42</v>
      </c>
      <c r="H413">
        <v>9</v>
      </c>
      <c r="I413">
        <v>1</v>
      </c>
      <c r="J413" t="s">
        <v>43</v>
      </c>
      <c r="K413">
        <v>1</v>
      </c>
      <c r="L413">
        <v>581</v>
      </c>
      <c r="M413">
        <v>3</v>
      </c>
      <c r="N413" t="s">
        <v>44</v>
      </c>
      <c r="O413">
        <v>33</v>
      </c>
      <c r="P413">
        <v>3</v>
      </c>
      <c r="Q413">
        <v>3</v>
      </c>
      <c r="R413" t="s">
        <v>112</v>
      </c>
      <c r="S413">
        <v>2</v>
      </c>
      <c r="T413" t="s">
        <v>102</v>
      </c>
      <c r="U413">
        <v>10648</v>
      </c>
      <c r="V413" t="s">
        <v>253</v>
      </c>
      <c r="W413">
        <v>14394</v>
      </c>
      <c r="X413">
        <v>1</v>
      </c>
      <c r="Y413" t="s">
        <v>48</v>
      </c>
      <c r="Z413" t="s">
        <v>49</v>
      </c>
      <c r="AA413">
        <v>25</v>
      </c>
      <c r="AB413">
        <v>4</v>
      </c>
      <c r="AC413">
        <v>4</v>
      </c>
      <c r="AD413">
        <v>80</v>
      </c>
      <c r="AE413">
        <v>1</v>
      </c>
      <c r="AF413">
        <v>13</v>
      </c>
      <c r="AG413">
        <v>6</v>
      </c>
      <c r="AH413">
        <v>4</v>
      </c>
      <c r="AI413">
        <v>0</v>
      </c>
      <c r="AJ413">
        <v>8</v>
      </c>
      <c r="AK413" s="16">
        <v>46069</v>
      </c>
      <c r="AL413" s="7">
        <v>60</v>
      </c>
      <c r="AM413" s="7" t="str">
        <f t="shared" si="12"/>
        <v>2026</v>
      </c>
      <c r="AN413" s="7" t="str">
        <f t="shared" si="13"/>
        <v>February</v>
      </c>
      <c r="AO413" s="7">
        <v>7</v>
      </c>
      <c r="AP413" s="10">
        <v>13763</v>
      </c>
      <c r="AQ413" s="7">
        <v>2</v>
      </c>
      <c r="AR413" s="7">
        <v>2</v>
      </c>
      <c r="AS413" t="s">
        <v>40</v>
      </c>
    </row>
    <row r="414" spans="1:45" x14ac:dyDescent="0.35">
      <c r="A414" t="s">
        <v>481</v>
      </c>
      <c r="B414">
        <v>31</v>
      </c>
      <c r="C414" t="s">
        <v>190</v>
      </c>
      <c r="D414" t="s">
        <v>40</v>
      </c>
      <c r="E414" t="s">
        <v>56</v>
      </c>
      <c r="F414">
        <v>534</v>
      </c>
      <c r="G414" t="s">
        <v>42</v>
      </c>
      <c r="H414">
        <v>20</v>
      </c>
      <c r="I414">
        <v>3</v>
      </c>
      <c r="J414" t="s">
        <v>43</v>
      </c>
      <c r="K414">
        <v>1</v>
      </c>
      <c r="L414">
        <v>587</v>
      </c>
      <c r="M414">
        <v>1</v>
      </c>
      <c r="N414" t="s">
        <v>44</v>
      </c>
      <c r="O414">
        <v>66</v>
      </c>
      <c r="P414">
        <v>3</v>
      </c>
      <c r="Q414">
        <v>3</v>
      </c>
      <c r="R414" t="s">
        <v>161</v>
      </c>
      <c r="S414">
        <v>3</v>
      </c>
      <c r="T414" t="s">
        <v>105</v>
      </c>
      <c r="U414">
        <v>9824</v>
      </c>
      <c r="V414" t="s">
        <v>163</v>
      </c>
      <c r="W414">
        <v>22908</v>
      </c>
      <c r="X414">
        <v>3</v>
      </c>
      <c r="Y414" t="s">
        <v>48</v>
      </c>
      <c r="Z414" t="s">
        <v>49</v>
      </c>
      <c r="AA414">
        <v>12</v>
      </c>
      <c r="AB414">
        <v>3</v>
      </c>
      <c r="AC414">
        <v>1</v>
      </c>
      <c r="AD414">
        <v>80</v>
      </c>
      <c r="AE414">
        <v>0</v>
      </c>
      <c r="AF414">
        <v>12</v>
      </c>
      <c r="AG414">
        <v>2</v>
      </c>
      <c r="AH414">
        <v>3</v>
      </c>
      <c r="AI414">
        <v>0</v>
      </c>
      <c r="AJ414">
        <v>0</v>
      </c>
      <c r="AK414" s="16">
        <v>46070</v>
      </c>
      <c r="AL414" s="7">
        <v>36</v>
      </c>
      <c r="AM414" s="7" t="str">
        <f t="shared" si="12"/>
        <v>2026</v>
      </c>
      <c r="AN414" s="7" t="str">
        <f t="shared" si="13"/>
        <v>February</v>
      </c>
      <c r="AO414" s="7">
        <v>2</v>
      </c>
      <c r="AP414" s="10">
        <v>8262</v>
      </c>
      <c r="AQ414" s="7">
        <v>0</v>
      </c>
      <c r="AR414" s="7">
        <v>0</v>
      </c>
      <c r="AS414" t="s">
        <v>40</v>
      </c>
    </row>
    <row r="415" spans="1:45" x14ac:dyDescent="0.35">
      <c r="A415" t="s">
        <v>482</v>
      </c>
      <c r="B415">
        <v>31</v>
      </c>
      <c r="C415" t="s">
        <v>190</v>
      </c>
      <c r="D415" t="s">
        <v>40</v>
      </c>
      <c r="E415" t="s">
        <v>41</v>
      </c>
      <c r="F415">
        <v>828</v>
      </c>
      <c r="G415" t="s">
        <v>51</v>
      </c>
      <c r="H415">
        <v>2</v>
      </c>
      <c r="I415">
        <v>1</v>
      </c>
      <c r="J415" t="s">
        <v>43</v>
      </c>
      <c r="K415">
        <v>1</v>
      </c>
      <c r="L415">
        <v>604</v>
      </c>
      <c r="M415">
        <v>2</v>
      </c>
      <c r="N415" t="s">
        <v>44</v>
      </c>
      <c r="O415">
        <v>77</v>
      </c>
      <c r="P415">
        <v>3</v>
      </c>
      <c r="Q415">
        <v>2</v>
      </c>
      <c r="R415" t="s">
        <v>137</v>
      </c>
      <c r="S415">
        <v>4</v>
      </c>
      <c r="T415" t="s">
        <v>46</v>
      </c>
      <c r="U415">
        <v>6582</v>
      </c>
      <c r="V415" t="s">
        <v>163</v>
      </c>
      <c r="W415">
        <v>8346</v>
      </c>
      <c r="X415">
        <v>4</v>
      </c>
      <c r="Y415" t="s">
        <v>48</v>
      </c>
      <c r="Z415" t="s">
        <v>40</v>
      </c>
      <c r="AA415">
        <v>13</v>
      </c>
      <c r="AB415">
        <v>3</v>
      </c>
      <c r="AC415">
        <v>3</v>
      </c>
      <c r="AD415">
        <v>80</v>
      </c>
      <c r="AE415">
        <v>0</v>
      </c>
      <c r="AF415">
        <v>10</v>
      </c>
      <c r="AG415">
        <v>2</v>
      </c>
      <c r="AH415">
        <v>4</v>
      </c>
      <c r="AI415">
        <v>0</v>
      </c>
      <c r="AJ415">
        <v>5</v>
      </c>
      <c r="AK415" s="16">
        <v>46071</v>
      </c>
      <c r="AL415" s="7">
        <v>60</v>
      </c>
      <c r="AM415" s="7" t="str">
        <f t="shared" si="12"/>
        <v>2026</v>
      </c>
      <c r="AN415" s="7" t="str">
        <f t="shared" si="13"/>
        <v>February</v>
      </c>
      <c r="AO415" s="7">
        <v>38</v>
      </c>
      <c r="AP415" s="10">
        <v>17516</v>
      </c>
      <c r="AQ415" s="7">
        <v>18</v>
      </c>
      <c r="AR415" s="7">
        <v>7</v>
      </c>
      <c r="AS415" t="s">
        <v>40</v>
      </c>
    </row>
    <row r="416" spans="1:45" x14ac:dyDescent="0.35">
      <c r="A416" t="s">
        <v>483</v>
      </c>
      <c r="B416">
        <v>31</v>
      </c>
      <c r="C416" t="s">
        <v>190</v>
      </c>
      <c r="D416" t="s">
        <v>49</v>
      </c>
      <c r="E416" t="s">
        <v>41</v>
      </c>
      <c r="F416">
        <v>688</v>
      </c>
      <c r="G416" t="s">
        <v>51</v>
      </c>
      <c r="H416">
        <v>7</v>
      </c>
      <c r="I416">
        <v>3</v>
      </c>
      <c r="J416" t="s">
        <v>43</v>
      </c>
      <c r="K416">
        <v>1</v>
      </c>
      <c r="L416">
        <v>613</v>
      </c>
      <c r="M416">
        <v>3</v>
      </c>
      <c r="N416" t="s">
        <v>44</v>
      </c>
      <c r="O416">
        <v>44</v>
      </c>
      <c r="P416">
        <v>2</v>
      </c>
      <c r="Q416">
        <v>3</v>
      </c>
      <c r="R416" t="s">
        <v>442</v>
      </c>
      <c r="S416">
        <v>4</v>
      </c>
      <c r="T416" t="s">
        <v>102</v>
      </c>
      <c r="U416">
        <v>11557</v>
      </c>
      <c r="V416" t="s">
        <v>253</v>
      </c>
      <c r="W416">
        <v>25291</v>
      </c>
      <c r="X416">
        <v>9</v>
      </c>
      <c r="Y416" t="s">
        <v>48</v>
      </c>
      <c r="Z416" t="s">
        <v>49</v>
      </c>
      <c r="AA416">
        <v>21</v>
      </c>
      <c r="AB416">
        <v>4</v>
      </c>
      <c r="AC416">
        <v>3</v>
      </c>
      <c r="AD416">
        <v>80</v>
      </c>
      <c r="AE416">
        <v>1</v>
      </c>
      <c r="AF416">
        <v>10</v>
      </c>
      <c r="AG416">
        <v>3</v>
      </c>
      <c r="AH416">
        <v>2</v>
      </c>
      <c r="AI416">
        <v>0</v>
      </c>
      <c r="AJ416">
        <v>1</v>
      </c>
      <c r="AK416" s="16">
        <v>46072</v>
      </c>
      <c r="AL416" s="7">
        <v>54</v>
      </c>
      <c r="AM416" s="7" t="str">
        <f t="shared" si="12"/>
        <v>2026</v>
      </c>
      <c r="AN416" s="7" t="str">
        <f t="shared" si="13"/>
        <v>February</v>
      </c>
      <c r="AO416" s="7">
        <v>30</v>
      </c>
      <c r="AP416" s="10">
        <v>15223</v>
      </c>
      <c r="AQ416" s="7">
        <v>20</v>
      </c>
      <c r="AR416" s="7">
        <v>6</v>
      </c>
      <c r="AS416" t="s">
        <v>40</v>
      </c>
    </row>
    <row r="417" spans="1:45" x14ac:dyDescent="0.35">
      <c r="A417" t="s">
        <v>484</v>
      </c>
      <c r="B417">
        <v>31</v>
      </c>
      <c r="C417" t="s">
        <v>190</v>
      </c>
      <c r="D417" t="s">
        <v>40</v>
      </c>
      <c r="E417" t="s">
        <v>41</v>
      </c>
      <c r="F417">
        <v>1365</v>
      </c>
      <c r="G417" t="s">
        <v>51</v>
      </c>
      <c r="H417">
        <v>13</v>
      </c>
      <c r="I417">
        <v>4</v>
      </c>
      <c r="J417" t="s">
        <v>52</v>
      </c>
      <c r="K417">
        <v>1</v>
      </c>
      <c r="L417">
        <v>650</v>
      </c>
      <c r="M417">
        <v>2</v>
      </c>
      <c r="N417" t="s">
        <v>44</v>
      </c>
      <c r="O417">
        <v>46</v>
      </c>
      <c r="P417">
        <v>3</v>
      </c>
      <c r="Q417">
        <v>2</v>
      </c>
      <c r="R417" t="s">
        <v>137</v>
      </c>
      <c r="S417">
        <v>1</v>
      </c>
      <c r="T417" t="s">
        <v>102</v>
      </c>
      <c r="U417">
        <v>4233</v>
      </c>
      <c r="V417" t="s">
        <v>47</v>
      </c>
      <c r="W417">
        <v>11512</v>
      </c>
      <c r="X417">
        <v>2</v>
      </c>
      <c r="Y417" t="s">
        <v>48</v>
      </c>
      <c r="Z417" t="s">
        <v>49</v>
      </c>
      <c r="AA417">
        <v>17</v>
      </c>
      <c r="AB417">
        <v>3</v>
      </c>
      <c r="AC417">
        <v>3</v>
      </c>
      <c r="AD417">
        <v>80</v>
      </c>
      <c r="AE417">
        <v>0</v>
      </c>
      <c r="AF417">
        <v>9</v>
      </c>
      <c r="AG417">
        <v>2</v>
      </c>
      <c r="AH417">
        <v>1</v>
      </c>
      <c r="AI417">
        <v>1</v>
      </c>
      <c r="AJ417">
        <v>2</v>
      </c>
      <c r="AK417" s="16">
        <v>46073</v>
      </c>
      <c r="AL417" s="7">
        <v>60</v>
      </c>
      <c r="AM417" s="7" t="str">
        <f t="shared" si="12"/>
        <v>2026</v>
      </c>
      <c r="AN417" s="7" t="str">
        <f t="shared" si="13"/>
        <v>February</v>
      </c>
      <c r="AO417" s="7">
        <v>10</v>
      </c>
      <c r="AP417" s="10">
        <v>15313</v>
      </c>
      <c r="AQ417" s="7">
        <v>0</v>
      </c>
      <c r="AR417" s="7">
        <v>0</v>
      </c>
      <c r="AS417" t="s">
        <v>40</v>
      </c>
    </row>
    <row r="418" spans="1:45" x14ac:dyDescent="0.35">
      <c r="A418" t="s">
        <v>485</v>
      </c>
      <c r="B418">
        <v>31</v>
      </c>
      <c r="C418" t="s">
        <v>190</v>
      </c>
      <c r="D418" t="s">
        <v>49</v>
      </c>
      <c r="E418" t="s">
        <v>41</v>
      </c>
      <c r="F418">
        <v>525</v>
      </c>
      <c r="G418" t="s">
        <v>51</v>
      </c>
      <c r="H418">
        <v>6</v>
      </c>
      <c r="I418">
        <v>4</v>
      </c>
      <c r="J418" t="s">
        <v>52</v>
      </c>
      <c r="K418">
        <v>1</v>
      </c>
      <c r="L418">
        <v>653</v>
      </c>
      <c r="M418">
        <v>1</v>
      </c>
      <c r="N418" t="s">
        <v>44</v>
      </c>
      <c r="O418">
        <v>66</v>
      </c>
      <c r="P418">
        <v>4</v>
      </c>
      <c r="Q418">
        <v>2</v>
      </c>
      <c r="R418" t="s">
        <v>137</v>
      </c>
      <c r="S418">
        <v>4</v>
      </c>
      <c r="T418" t="s">
        <v>102</v>
      </c>
      <c r="U418">
        <v>5460</v>
      </c>
      <c r="V418" t="s">
        <v>163</v>
      </c>
      <c r="W418">
        <v>6219</v>
      </c>
      <c r="X418">
        <v>4</v>
      </c>
      <c r="Y418" t="s">
        <v>48</v>
      </c>
      <c r="Z418" t="s">
        <v>49</v>
      </c>
      <c r="AA418">
        <v>22</v>
      </c>
      <c r="AB418">
        <v>4</v>
      </c>
      <c r="AC418">
        <v>4</v>
      </c>
      <c r="AD418">
        <v>80</v>
      </c>
      <c r="AE418">
        <v>2</v>
      </c>
      <c r="AF418">
        <v>13</v>
      </c>
      <c r="AG418">
        <v>4</v>
      </c>
      <c r="AH418">
        <v>4</v>
      </c>
      <c r="AI418">
        <v>5</v>
      </c>
      <c r="AJ418">
        <v>7</v>
      </c>
      <c r="AK418" s="16">
        <v>46074</v>
      </c>
      <c r="AL418" s="7">
        <v>37</v>
      </c>
      <c r="AM418" s="7" t="str">
        <f t="shared" si="12"/>
        <v>2026</v>
      </c>
      <c r="AN418" s="7" t="str">
        <f t="shared" si="13"/>
        <v>February</v>
      </c>
      <c r="AO418" s="7">
        <v>14</v>
      </c>
      <c r="AP418" s="10">
        <v>18804</v>
      </c>
      <c r="AQ418" s="7">
        <v>10</v>
      </c>
      <c r="AR418" s="7">
        <v>2</v>
      </c>
      <c r="AS418" t="s">
        <v>40</v>
      </c>
    </row>
    <row r="419" spans="1:45" x14ac:dyDescent="0.35">
      <c r="A419" t="s">
        <v>486</v>
      </c>
      <c r="B419">
        <v>31</v>
      </c>
      <c r="C419" t="s">
        <v>190</v>
      </c>
      <c r="D419" t="s">
        <v>40</v>
      </c>
      <c r="E419" t="s">
        <v>41</v>
      </c>
      <c r="F419">
        <v>1222</v>
      </c>
      <c r="G419" t="s">
        <v>42</v>
      </c>
      <c r="H419">
        <v>11</v>
      </c>
      <c r="I419">
        <v>4</v>
      </c>
      <c r="J419" t="s">
        <v>43</v>
      </c>
      <c r="K419">
        <v>1</v>
      </c>
      <c r="L419">
        <v>895</v>
      </c>
      <c r="M419">
        <v>4</v>
      </c>
      <c r="N419" t="s">
        <v>44</v>
      </c>
      <c r="O419">
        <v>48</v>
      </c>
      <c r="P419">
        <v>3</v>
      </c>
      <c r="Q419">
        <v>1</v>
      </c>
      <c r="R419" t="s">
        <v>60</v>
      </c>
      <c r="S419">
        <v>4</v>
      </c>
      <c r="T419" t="s">
        <v>105</v>
      </c>
      <c r="U419">
        <v>2356</v>
      </c>
      <c r="V419" t="s">
        <v>47</v>
      </c>
      <c r="W419">
        <v>14871</v>
      </c>
      <c r="X419">
        <v>3</v>
      </c>
      <c r="Y419" t="s">
        <v>48</v>
      </c>
      <c r="Z419" t="s">
        <v>40</v>
      </c>
      <c r="AA419">
        <v>19</v>
      </c>
      <c r="AB419">
        <v>3</v>
      </c>
      <c r="AC419">
        <v>2</v>
      </c>
      <c r="AD419">
        <v>80</v>
      </c>
      <c r="AE419">
        <v>1</v>
      </c>
      <c r="AF419">
        <v>8</v>
      </c>
      <c r="AG419">
        <v>2</v>
      </c>
      <c r="AH419">
        <v>3</v>
      </c>
      <c r="AI419">
        <v>0</v>
      </c>
      <c r="AJ419">
        <v>2</v>
      </c>
      <c r="AK419" s="16">
        <v>46075</v>
      </c>
      <c r="AL419" s="7">
        <v>28</v>
      </c>
      <c r="AM419" s="7" t="str">
        <f t="shared" si="12"/>
        <v>2026</v>
      </c>
      <c r="AN419" s="7" t="str">
        <f t="shared" si="13"/>
        <v>February</v>
      </c>
      <c r="AO419" s="7">
        <v>0</v>
      </c>
      <c r="AP419" s="10">
        <v>8953</v>
      </c>
      <c r="AQ419" s="7">
        <v>0</v>
      </c>
      <c r="AR419" s="7">
        <v>0</v>
      </c>
      <c r="AS419" t="s">
        <v>40</v>
      </c>
    </row>
    <row r="420" spans="1:45" x14ac:dyDescent="0.35">
      <c r="A420" t="s">
        <v>487</v>
      </c>
      <c r="B420">
        <v>31</v>
      </c>
      <c r="C420" t="s">
        <v>190</v>
      </c>
      <c r="D420" t="s">
        <v>49</v>
      </c>
      <c r="E420" t="s">
        <v>41</v>
      </c>
      <c r="F420">
        <v>154</v>
      </c>
      <c r="G420" t="s">
        <v>51</v>
      </c>
      <c r="H420">
        <v>7</v>
      </c>
      <c r="I420">
        <v>4</v>
      </c>
      <c r="J420" t="s">
        <v>43</v>
      </c>
      <c r="K420">
        <v>1</v>
      </c>
      <c r="L420">
        <v>941</v>
      </c>
      <c r="M420">
        <v>2</v>
      </c>
      <c r="N420" t="s">
        <v>44</v>
      </c>
      <c r="O420">
        <v>41</v>
      </c>
      <c r="P420">
        <v>2</v>
      </c>
      <c r="Q420">
        <v>1</v>
      </c>
      <c r="R420" t="s">
        <v>54</v>
      </c>
      <c r="S420">
        <v>3</v>
      </c>
      <c r="T420" t="s">
        <v>105</v>
      </c>
      <c r="U420">
        <v>2329</v>
      </c>
      <c r="V420" t="s">
        <v>47</v>
      </c>
      <c r="W420">
        <v>11737</v>
      </c>
      <c r="X420">
        <v>3</v>
      </c>
      <c r="Y420" t="s">
        <v>48</v>
      </c>
      <c r="Z420" t="s">
        <v>49</v>
      </c>
      <c r="AA420">
        <v>15</v>
      </c>
      <c r="AB420">
        <v>3</v>
      </c>
      <c r="AC420">
        <v>2</v>
      </c>
      <c r="AD420">
        <v>80</v>
      </c>
      <c r="AE420">
        <v>0</v>
      </c>
      <c r="AF420">
        <v>13</v>
      </c>
      <c r="AG420">
        <v>2</v>
      </c>
      <c r="AH420">
        <v>4</v>
      </c>
      <c r="AI420">
        <v>5</v>
      </c>
      <c r="AJ420">
        <v>2</v>
      </c>
      <c r="AK420" s="16">
        <v>46076</v>
      </c>
      <c r="AL420" s="7">
        <v>56</v>
      </c>
      <c r="AM420" s="7" t="str">
        <f t="shared" si="12"/>
        <v>2026</v>
      </c>
      <c r="AN420" s="7" t="str">
        <f t="shared" si="13"/>
        <v>February</v>
      </c>
      <c r="AO420" s="7">
        <v>11</v>
      </c>
      <c r="AP420" s="10">
        <v>17958</v>
      </c>
      <c r="AQ420" s="7">
        <v>10</v>
      </c>
      <c r="AR420" s="7">
        <v>6</v>
      </c>
      <c r="AS420" t="s">
        <v>40</v>
      </c>
    </row>
    <row r="421" spans="1:45" x14ac:dyDescent="0.35">
      <c r="A421" t="s">
        <v>488</v>
      </c>
      <c r="B421">
        <v>31</v>
      </c>
      <c r="C421" t="s">
        <v>190</v>
      </c>
      <c r="D421" t="s">
        <v>49</v>
      </c>
      <c r="E421" t="s">
        <v>59</v>
      </c>
      <c r="F421">
        <v>1188</v>
      </c>
      <c r="G421" t="s">
        <v>51</v>
      </c>
      <c r="H421">
        <v>20</v>
      </c>
      <c r="I421">
        <v>2</v>
      </c>
      <c r="J421" t="s">
        <v>57</v>
      </c>
      <c r="K421">
        <v>1</v>
      </c>
      <c r="L421">
        <v>947</v>
      </c>
      <c r="M421">
        <v>4</v>
      </c>
      <c r="N421" t="s">
        <v>53</v>
      </c>
      <c r="O421">
        <v>45</v>
      </c>
      <c r="P421">
        <v>3</v>
      </c>
      <c r="Q421">
        <v>2</v>
      </c>
      <c r="R421" t="s">
        <v>137</v>
      </c>
      <c r="S421">
        <v>3</v>
      </c>
      <c r="T421" t="s">
        <v>105</v>
      </c>
      <c r="U421">
        <v>6932</v>
      </c>
      <c r="V421" t="s">
        <v>163</v>
      </c>
      <c r="W421">
        <v>24406</v>
      </c>
      <c r="X421">
        <v>1</v>
      </c>
      <c r="Y421" t="s">
        <v>48</v>
      </c>
      <c r="Z421" t="s">
        <v>49</v>
      </c>
      <c r="AA421">
        <v>13</v>
      </c>
      <c r="AB421">
        <v>3</v>
      </c>
      <c r="AC421">
        <v>4</v>
      </c>
      <c r="AD421">
        <v>80</v>
      </c>
      <c r="AE421">
        <v>1</v>
      </c>
      <c r="AF421">
        <v>9</v>
      </c>
      <c r="AG421">
        <v>2</v>
      </c>
      <c r="AH421">
        <v>2</v>
      </c>
      <c r="AI421">
        <v>0</v>
      </c>
      <c r="AJ421">
        <v>0</v>
      </c>
      <c r="AK421" s="16">
        <v>46077</v>
      </c>
      <c r="AL421" s="7">
        <v>24</v>
      </c>
      <c r="AM421" s="7" t="str">
        <f t="shared" si="12"/>
        <v>2026</v>
      </c>
      <c r="AN421" s="7" t="str">
        <f t="shared" si="13"/>
        <v>February</v>
      </c>
      <c r="AO421" s="7">
        <v>6</v>
      </c>
      <c r="AP421" s="10">
        <v>19035</v>
      </c>
      <c r="AQ421" s="7">
        <v>4</v>
      </c>
      <c r="AR421" s="7">
        <v>1</v>
      </c>
      <c r="AS421" t="s">
        <v>40</v>
      </c>
    </row>
    <row r="422" spans="1:45" x14ac:dyDescent="0.35">
      <c r="A422" t="s">
        <v>489</v>
      </c>
      <c r="B422">
        <v>31</v>
      </c>
      <c r="C422" t="s">
        <v>190</v>
      </c>
      <c r="D422" t="s">
        <v>40</v>
      </c>
      <c r="E422" t="s">
        <v>41</v>
      </c>
      <c r="F422">
        <v>616</v>
      </c>
      <c r="G422" t="s">
        <v>42</v>
      </c>
      <c r="H422">
        <v>12</v>
      </c>
      <c r="I422">
        <v>3</v>
      </c>
      <c r="J422" t="s">
        <v>52</v>
      </c>
      <c r="K422">
        <v>1</v>
      </c>
      <c r="L422">
        <v>961</v>
      </c>
      <c r="M422">
        <v>4</v>
      </c>
      <c r="N422" t="s">
        <v>53</v>
      </c>
      <c r="O422">
        <v>41</v>
      </c>
      <c r="P422">
        <v>3</v>
      </c>
      <c r="Q422">
        <v>2</v>
      </c>
      <c r="R422" t="s">
        <v>161</v>
      </c>
      <c r="S422">
        <v>4</v>
      </c>
      <c r="T422" t="s">
        <v>105</v>
      </c>
      <c r="U422">
        <v>5855</v>
      </c>
      <c r="V422" t="s">
        <v>163</v>
      </c>
      <c r="W422">
        <v>17369</v>
      </c>
      <c r="X422">
        <v>0</v>
      </c>
      <c r="Y422" t="s">
        <v>48</v>
      </c>
      <c r="Z422" t="s">
        <v>40</v>
      </c>
      <c r="AA422">
        <v>11</v>
      </c>
      <c r="AB422">
        <v>3</v>
      </c>
      <c r="AC422">
        <v>3</v>
      </c>
      <c r="AD422">
        <v>80</v>
      </c>
      <c r="AE422">
        <v>2</v>
      </c>
      <c r="AF422">
        <v>10</v>
      </c>
      <c r="AG422">
        <v>2</v>
      </c>
      <c r="AH422">
        <v>1</v>
      </c>
      <c r="AI422">
        <v>8</v>
      </c>
      <c r="AJ422">
        <v>5</v>
      </c>
      <c r="AK422" s="16">
        <v>46078</v>
      </c>
      <c r="AL422" s="7">
        <v>55</v>
      </c>
      <c r="AM422" s="7" t="str">
        <f t="shared" si="12"/>
        <v>2026</v>
      </c>
      <c r="AN422" s="7" t="str">
        <f t="shared" si="13"/>
        <v>February</v>
      </c>
      <c r="AO422" s="7">
        <v>34</v>
      </c>
      <c r="AP422" s="10">
        <v>8069</v>
      </c>
      <c r="AQ422" s="7">
        <v>22</v>
      </c>
      <c r="AR422" s="7">
        <v>3</v>
      </c>
      <c r="AS422" t="s">
        <v>40</v>
      </c>
    </row>
    <row r="423" spans="1:45" x14ac:dyDescent="0.35">
      <c r="A423" t="s">
        <v>490</v>
      </c>
      <c r="B423">
        <v>31</v>
      </c>
      <c r="C423" t="s">
        <v>190</v>
      </c>
      <c r="D423" t="s">
        <v>40</v>
      </c>
      <c r="E423" t="s">
        <v>59</v>
      </c>
      <c r="F423">
        <v>335</v>
      </c>
      <c r="G423" t="s">
        <v>42</v>
      </c>
      <c r="H423">
        <v>9</v>
      </c>
      <c r="I423">
        <v>2</v>
      </c>
      <c r="J423" t="s">
        <v>52</v>
      </c>
      <c r="K423">
        <v>1</v>
      </c>
      <c r="L423">
        <v>991</v>
      </c>
      <c r="M423">
        <v>3</v>
      </c>
      <c r="N423" t="s">
        <v>44</v>
      </c>
      <c r="O423">
        <v>46</v>
      </c>
      <c r="P423">
        <v>2</v>
      </c>
      <c r="Q423">
        <v>1</v>
      </c>
      <c r="R423" t="s">
        <v>60</v>
      </c>
      <c r="S423">
        <v>1</v>
      </c>
      <c r="T423" t="s">
        <v>46</v>
      </c>
      <c r="U423">
        <v>2321</v>
      </c>
      <c r="V423" t="s">
        <v>47</v>
      </c>
      <c r="W423">
        <v>10322</v>
      </c>
      <c r="X423">
        <v>0</v>
      </c>
      <c r="Y423" t="s">
        <v>48</v>
      </c>
      <c r="Z423" t="s">
        <v>40</v>
      </c>
      <c r="AA423">
        <v>22</v>
      </c>
      <c r="AB423">
        <v>4</v>
      </c>
      <c r="AC423">
        <v>1</v>
      </c>
      <c r="AD423">
        <v>80</v>
      </c>
      <c r="AE423">
        <v>0</v>
      </c>
      <c r="AF423">
        <v>4</v>
      </c>
      <c r="AG423">
        <v>0</v>
      </c>
      <c r="AH423">
        <v>3</v>
      </c>
      <c r="AI423">
        <v>1</v>
      </c>
      <c r="AJ423">
        <v>2</v>
      </c>
      <c r="AK423" s="16">
        <v>46079</v>
      </c>
      <c r="AL423" s="7">
        <v>20</v>
      </c>
      <c r="AM423" s="7" t="str">
        <f t="shared" si="12"/>
        <v>2026</v>
      </c>
      <c r="AN423" s="7" t="str">
        <f t="shared" si="13"/>
        <v>February</v>
      </c>
      <c r="AO423" s="7">
        <v>0</v>
      </c>
      <c r="AP423" s="10">
        <v>2910</v>
      </c>
      <c r="AQ423" s="7">
        <v>0</v>
      </c>
      <c r="AR423" s="7">
        <v>0</v>
      </c>
      <c r="AS423" t="s">
        <v>40</v>
      </c>
    </row>
    <row r="424" spans="1:45" x14ac:dyDescent="0.35">
      <c r="A424" t="s">
        <v>491</v>
      </c>
      <c r="B424">
        <v>31</v>
      </c>
      <c r="C424" t="s">
        <v>190</v>
      </c>
      <c r="D424" t="s">
        <v>49</v>
      </c>
      <c r="E424" t="s">
        <v>56</v>
      </c>
      <c r="F424">
        <v>853</v>
      </c>
      <c r="G424" t="s">
        <v>42</v>
      </c>
      <c r="H424">
        <v>1</v>
      </c>
      <c r="I424">
        <v>1</v>
      </c>
      <c r="J424" t="s">
        <v>43</v>
      </c>
      <c r="K424">
        <v>1</v>
      </c>
      <c r="L424">
        <v>1011</v>
      </c>
      <c r="M424">
        <v>3</v>
      </c>
      <c r="N424" t="s">
        <v>53</v>
      </c>
      <c r="O424">
        <v>96</v>
      </c>
      <c r="P424">
        <v>3</v>
      </c>
      <c r="Q424">
        <v>2</v>
      </c>
      <c r="R424" t="s">
        <v>112</v>
      </c>
      <c r="S424">
        <v>1</v>
      </c>
      <c r="T424" t="s">
        <v>105</v>
      </c>
      <c r="U424">
        <v>4148</v>
      </c>
      <c r="V424" t="s">
        <v>47</v>
      </c>
      <c r="W424">
        <v>11275</v>
      </c>
      <c r="X424">
        <v>1</v>
      </c>
      <c r="Y424" t="s">
        <v>48</v>
      </c>
      <c r="Z424" t="s">
        <v>49</v>
      </c>
      <c r="AA424">
        <v>12</v>
      </c>
      <c r="AB424">
        <v>3</v>
      </c>
      <c r="AC424">
        <v>3</v>
      </c>
      <c r="AD424">
        <v>80</v>
      </c>
      <c r="AE424">
        <v>1</v>
      </c>
      <c r="AF424">
        <v>4</v>
      </c>
      <c r="AG424">
        <v>1</v>
      </c>
      <c r="AH424">
        <v>3</v>
      </c>
      <c r="AI424">
        <v>0</v>
      </c>
      <c r="AJ424">
        <v>3</v>
      </c>
      <c r="AK424" s="16">
        <v>46080</v>
      </c>
      <c r="AL424" s="7">
        <v>20</v>
      </c>
      <c r="AM424" s="7" t="str">
        <f t="shared" si="12"/>
        <v>2026</v>
      </c>
      <c r="AN424" s="7" t="str">
        <f t="shared" si="13"/>
        <v>February</v>
      </c>
      <c r="AO424" s="7">
        <v>0</v>
      </c>
      <c r="AP424" s="10">
        <v>10689</v>
      </c>
      <c r="AQ424" s="7">
        <v>0</v>
      </c>
      <c r="AR424" s="7">
        <v>0</v>
      </c>
      <c r="AS424" t="s">
        <v>40</v>
      </c>
    </row>
    <row r="425" spans="1:45" x14ac:dyDescent="0.35">
      <c r="A425" t="s">
        <v>492</v>
      </c>
      <c r="B425">
        <v>31</v>
      </c>
      <c r="C425" t="s">
        <v>190</v>
      </c>
      <c r="D425" t="s">
        <v>49</v>
      </c>
      <c r="E425" t="s">
        <v>56</v>
      </c>
      <c r="F425">
        <v>793</v>
      </c>
      <c r="G425" t="s">
        <v>51</v>
      </c>
      <c r="H425">
        <v>20</v>
      </c>
      <c r="I425">
        <v>3</v>
      </c>
      <c r="J425" t="s">
        <v>43</v>
      </c>
      <c r="K425">
        <v>1</v>
      </c>
      <c r="L425">
        <v>1135</v>
      </c>
      <c r="M425">
        <v>3</v>
      </c>
      <c r="N425" t="s">
        <v>44</v>
      </c>
      <c r="O425">
        <v>67</v>
      </c>
      <c r="P425">
        <v>4</v>
      </c>
      <c r="Q425">
        <v>1</v>
      </c>
      <c r="R425" t="s">
        <v>54</v>
      </c>
      <c r="S425">
        <v>4</v>
      </c>
      <c r="T425" t="s">
        <v>105</v>
      </c>
      <c r="U425">
        <v>2791</v>
      </c>
      <c r="V425" t="s">
        <v>47</v>
      </c>
      <c r="W425">
        <v>21981</v>
      </c>
      <c r="X425">
        <v>0</v>
      </c>
      <c r="Y425" t="s">
        <v>48</v>
      </c>
      <c r="Z425" t="s">
        <v>49</v>
      </c>
      <c r="AA425">
        <v>12</v>
      </c>
      <c r="AB425">
        <v>3</v>
      </c>
      <c r="AC425">
        <v>1</v>
      </c>
      <c r="AD425">
        <v>80</v>
      </c>
      <c r="AE425">
        <v>1</v>
      </c>
      <c r="AF425">
        <v>3</v>
      </c>
      <c r="AG425">
        <v>4</v>
      </c>
      <c r="AH425">
        <v>3</v>
      </c>
      <c r="AI425">
        <v>2</v>
      </c>
      <c r="AJ425">
        <v>2</v>
      </c>
      <c r="AK425" s="16">
        <v>46081</v>
      </c>
      <c r="AL425" s="7">
        <v>45</v>
      </c>
      <c r="AM425" s="7" t="str">
        <f t="shared" si="12"/>
        <v>2026</v>
      </c>
      <c r="AN425" s="7" t="str">
        <f t="shared" si="13"/>
        <v>February</v>
      </c>
      <c r="AO425" s="7">
        <v>22</v>
      </c>
      <c r="AP425" s="10">
        <v>12523</v>
      </c>
      <c r="AQ425" s="7">
        <v>4</v>
      </c>
      <c r="AR425" s="7">
        <v>4</v>
      </c>
      <c r="AS425" t="s">
        <v>40</v>
      </c>
    </row>
    <row r="426" spans="1:45" x14ac:dyDescent="0.35">
      <c r="A426" t="s">
        <v>493</v>
      </c>
      <c r="B426">
        <v>31</v>
      </c>
      <c r="C426" t="s">
        <v>190</v>
      </c>
      <c r="D426" t="s">
        <v>40</v>
      </c>
      <c r="E426" t="s">
        <v>56</v>
      </c>
      <c r="F426">
        <v>874</v>
      </c>
      <c r="G426" t="s">
        <v>42</v>
      </c>
      <c r="H426">
        <v>15</v>
      </c>
      <c r="I426">
        <v>3</v>
      </c>
      <c r="J426" t="s">
        <v>52</v>
      </c>
      <c r="K426">
        <v>1</v>
      </c>
      <c r="L426">
        <v>1160</v>
      </c>
      <c r="M426">
        <v>3</v>
      </c>
      <c r="N426" t="s">
        <v>44</v>
      </c>
      <c r="O426">
        <v>72</v>
      </c>
      <c r="P426">
        <v>3</v>
      </c>
      <c r="Q426">
        <v>1</v>
      </c>
      <c r="R426" t="s">
        <v>45</v>
      </c>
      <c r="S426">
        <v>3</v>
      </c>
      <c r="T426" t="s">
        <v>105</v>
      </c>
      <c r="U426">
        <v>2610</v>
      </c>
      <c r="V426" t="s">
        <v>47</v>
      </c>
      <c r="W426">
        <v>6233</v>
      </c>
      <c r="X426">
        <v>1</v>
      </c>
      <c r="Y426" t="s">
        <v>48</v>
      </c>
      <c r="Z426" t="s">
        <v>49</v>
      </c>
      <c r="AA426">
        <v>12</v>
      </c>
      <c r="AB426">
        <v>3</v>
      </c>
      <c r="AC426">
        <v>3</v>
      </c>
      <c r="AD426">
        <v>80</v>
      </c>
      <c r="AE426">
        <v>1</v>
      </c>
      <c r="AF426">
        <v>2</v>
      </c>
      <c r="AG426">
        <v>5</v>
      </c>
      <c r="AH426">
        <v>2</v>
      </c>
      <c r="AI426">
        <v>2</v>
      </c>
      <c r="AJ426">
        <v>2</v>
      </c>
      <c r="AK426" s="16">
        <v>46082</v>
      </c>
      <c r="AL426" s="7">
        <v>52</v>
      </c>
      <c r="AM426" s="7" t="str">
        <f t="shared" si="12"/>
        <v>2026</v>
      </c>
      <c r="AN426" s="7" t="str">
        <f t="shared" si="13"/>
        <v>March</v>
      </c>
      <c r="AO426" s="7">
        <v>7</v>
      </c>
      <c r="AP426" s="10">
        <v>13307</v>
      </c>
      <c r="AQ426" s="7">
        <v>6</v>
      </c>
      <c r="AR426" s="7">
        <v>0</v>
      </c>
      <c r="AS426" t="s">
        <v>40</v>
      </c>
    </row>
    <row r="427" spans="1:45" x14ac:dyDescent="0.35">
      <c r="A427" t="s">
        <v>494</v>
      </c>
      <c r="B427">
        <v>31</v>
      </c>
      <c r="C427" t="s">
        <v>190</v>
      </c>
      <c r="D427" t="s">
        <v>40</v>
      </c>
      <c r="E427" t="s">
        <v>41</v>
      </c>
      <c r="F427">
        <v>1332</v>
      </c>
      <c r="G427" t="s">
        <v>42</v>
      </c>
      <c r="H427">
        <v>11</v>
      </c>
      <c r="I427">
        <v>2</v>
      </c>
      <c r="J427" t="s">
        <v>52</v>
      </c>
      <c r="K427">
        <v>1</v>
      </c>
      <c r="L427">
        <v>1251</v>
      </c>
      <c r="M427">
        <v>3</v>
      </c>
      <c r="N427" t="s">
        <v>44</v>
      </c>
      <c r="O427">
        <v>80</v>
      </c>
      <c r="P427">
        <v>3</v>
      </c>
      <c r="Q427">
        <v>2</v>
      </c>
      <c r="R427" t="s">
        <v>161</v>
      </c>
      <c r="S427">
        <v>1</v>
      </c>
      <c r="T427" t="s">
        <v>105</v>
      </c>
      <c r="U427">
        <v>6833</v>
      </c>
      <c r="V427" t="s">
        <v>163</v>
      </c>
      <c r="W427">
        <v>17089</v>
      </c>
      <c r="X427">
        <v>1</v>
      </c>
      <c r="Y427" t="s">
        <v>48</v>
      </c>
      <c r="Z427" t="s">
        <v>40</v>
      </c>
      <c r="AA427">
        <v>12</v>
      </c>
      <c r="AB427">
        <v>3</v>
      </c>
      <c r="AC427">
        <v>4</v>
      </c>
      <c r="AD427">
        <v>80</v>
      </c>
      <c r="AE427">
        <v>0</v>
      </c>
      <c r="AF427">
        <v>6</v>
      </c>
      <c r="AG427">
        <v>2</v>
      </c>
      <c r="AH427">
        <v>2</v>
      </c>
      <c r="AI427">
        <v>0</v>
      </c>
      <c r="AJ427">
        <v>1</v>
      </c>
      <c r="AK427" s="16">
        <v>46083</v>
      </c>
      <c r="AL427" s="7">
        <v>40</v>
      </c>
      <c r="AM427" s="7" t="str">
        <f t="shared" si="12"/>
        <v>2026</v>
      </c>
      <c r="AN427" s="7" t="str">
        <f t="shared" si="13"/>
        <v>March</v>
      </c>
      <c r="AO427" s="7">
        <v>22</v>
      </c>
      <c r="AP427" s="10">
        <v>4319</v>
      </c>
      <c r="AQ427" s="7">
        <v>18</v>
      </c>
      <c r="AR427" s="7">
        <v>9</v>
      </c>
      <c r="AS427" t="s">
        <v>40</v>
      </c>
    </row>
    <row r="428" spans="1:45" x14ac:dyDescent="0.35">
      <c r="A428" t="s">
        <v>495</v>
      </c>
      <c r="B428">
        <v>31</v>
      </c>
      <c r="C428" t="s">
        <v>190</v>
      </c>
      <c r="D428" t="s">
        <v>49</v>
      </c>
      <c r="E428" t="s">
        <v>41</v>
      </c>
      <c r="F428">
        <v>1062</v>
      </c>
      <c r="G428" t="s">
        <v>42</v>
      </c>
      <c r="H428">
        <v>24</v>
      </c>
      <c r="I428">
        <v>3</v>
      </c>
      <c r="J428" t="s">
        <v>52</v>
      </c>
      <c r="K428">
        <v>1</v>
      </c>
      <c r="L428">
        <v>1252</v>
      </c>
      <c r="M428">
        <v>3</v>
      </c>
      <c r="N428" t="s">
        <v>53</v>
      </c>
      <c r="O428">
        <v>96</v>
      </c>
      <c r="P428">
        <v>2</v>
      </c>
      <c r="Q428">
        <v>2</v>
      </c>
      <c r="R428" t="s">
        <v>161</v>
      </c>
      <c r="S428">
        <v>1</v>
      </c>
      <c r="T428" t="s">
        <v>46</v>
      </c>
      <c r="U428">
        <v>6812</v>
      </c>
      <c r="V428" t="s">
        <v>163</v>
      </c>
      <c r="W428">
        <v>17198</v>
      </c>
      <c r="X428">
        <v>1</v>
      </c>
      <c r="Y428" t="s">
        <v>48</v>
      </c>
      <c r="Z428" t="s">
        <v>49</v>
      </c>
      <c r="AA428">
        <v>19</v>
      </c>
      <c r="AB428">
        <v>3</v>
      </c>
      <c r="AC428">
        <v>2</v>
      </c>
      <c r="AD428">
        <v>80</v>
      </c>
      <c r="AE428">
        <v>0</v>
      </c>
      <c r="AF428">
        <v>10</v>
      </c>
      <c r="AG428">
        <v>2</v>
      </c>
      <c r="AH428">
        <v>3</v>
      </c>
      <c r="AI428">
        <v>1</v>
      </c>
      <c r="AJ428">
        <v>8</v>
      </c>
      <c r="AK428" s="16">
        <v>46084</v>
      </c>
      <c r="AL428" s="7">
        <v>50</v>
      </c>
      <c r="AM428" s="7" t="str">
        <f t="shared" si="12"/>
        <v>2026</v>
      </c>
      <c r="AN428" s="7" t="str">
        <f t="shared" si="13"/>
        <v>March</v>
      </c>
      <c r="AO428" s="7">
        <v>9</v>
      </c>
      <c r="AP428" s="10">
        <v>6394</v>
      </c>
      <c r="AQ428" s="7">
        <v>2</v>
      </c>
      <c r="AR428" s="7">
        <v>0</v>
      </c>
      <c r="AS428" t="s">
        <v>40</v>
      </c>
    </row>
    <row r="429" spans="1:45" x14ac:dyDescent="0.35">
      <c r="A429" t="s">
        <v>496</v>
      </c>
      <c r="B429">
        <v>31</v>
      </c>
      <c r="C429" t="s">
        <v>190</v>
      </c>
      <c r="D429" t="s">
        <v>40</v>
      </c>
      <c r="E429" t="s">
        <v>59</v>
      </c>
      <c r="F429">
        <v>587</v>
      </c>
      <c r="G429" t="s">
        <v>51</v>
      </c>
      <c r="H429">
        <v>2</v>
      </c>
      <c r="I429">
        <v>4</v>
      </c>
      <c r="J429" t="s">
        <v>43</v>
      </c>
      <c r="K429">
        <v>1</v>
      </c>
      <c r="L429">
        <v>1324</v>
      </c>
      <c r="M429">
        <v>4</v>
      </c>
      <c r="N429" t="s">
        <v>53</v>
      </c>
      <c r="O429">
        <v>57</v>
      </c>
      <c r="P429">
        <v>3</v>
      </c>
      <c r="Q429">
        <v>3</v>
      </c>
      <c r="R429" t="s">
        <v>137</v>
      </c>
      <c r="S429">
        <v>3</v>
      </c>
      <c r="T429" t="s">
        <v>102</v>
      </c>
      <c r="U429">
        <v>9852</v>
      </c>
      <c r="V429" t="s">
        <v>163</v>
      </c>
      <c r="W429">
        <v>8935</v>
      </c>
      <c r="X429">
        <v>1</v>
      </c>
      <c r="Y429" t="s">
        <v>48</v>
      </c>
      <c r="Z429" t="s">
        <v>40</v>
      </c>
      <c r="AA429">
        <v>19</v>
      </c>
      <c r="AB429">
        <v>3</v>
      </c>
      <c r="AC429">
        <v>1</v>
      </c>
      <c r="AD429">
        <v>80</v>
      </c>
      <c r="AE429">
        <v>1</v>
      </c>
      <c r="AF429">
        <v>10</v>
      </c>
      <c r="AG429">
        <v>5</v>
      </c>
      <c r="AH429">
        <v>2</v>
      </c>
      <c r="AI429">
        <v>9</v>
      </c>
      <c r="AJ429">
        <v>6</v>
      </c>
      <c r="AK429" s="16">
        <v>46085</v>
      </c>
      <c r="AL429" s="7">
        <v>58</v>
      </c>
      <c r="AM429" s="7" t="str">
        <f t="shared" si="12"/>
        <v>2026</v>
      </c>
      <c r="AN429" s="7" t="str">
        <f t="shared" si="13"/>
        <v>March</v>
      </c>
      <c r="AO429" s="7">
        <v>5</v>
      </c>
      <c r="AP429" s="10">
        <v>5403</v>
      </c>
      <c r="AQ429" s="7">
        <v>2</v>
      </c>
      <c r="AR429" s="7">
        <v>1</v>
      </c>
      <c r="AS429" t="s">
        <v>40</v>
      </c>
    </row>
    <row r="430" spans="1:45" x14ac:dyDescent="0.35">
      <c r="A430" t="s">
        <v>497</v>
      </c>
      <c r="B430">
        <v>31</v>
      </c>
      <c r="C430" t="s">
        <v>190</v>
      </c>
      <c r="D430" t="s">
        <v>40</v>
      </c>
      <c r="E430" t="s">
        <v>56</v>
      </c>
      <c r="F430">
        <v>1060</v>
      </c>
      <c r="G430" t="s">
        <v>51</v>
      </c>
      <c r="H430">
        <v>1</v>
      </c>
      <c r="I430">
        <v>3</v>
      </c>
      <c r="J430" t="s">
        <v>43</v>
      </c>
      <c r="K430">
        <v>1</v>
      </c>
      <c r="L430">
        <v>1331</v>
      </c>
      <c r="M430">
        <v>4</v>
      </c>
      <c r="N430" t="s">
        <v>53</v>
      </c>
      <c r="O430">
        <v>54</v>
      </c>
      <c r="P430">
        <v>3</v>
      </c>
      <c r="Q430">
        <v>1</v>
      </c>
      <c r="R430" t="s">
        <v>54</v>
      </c>
      <c r="S430">
        <v>2</v>
      </c>
      <c r="T430" t="s">
        <v>46</v>
      </c>
      <c r="U430">
        <v>2302</v>
      </c>
      <c r="V430" t="s">
        <v>47</v>
      </c>
      <c r="W430">
        <v>8319</v>
      </c>
      <c r="X430">
        <v>1</v>
      </c>
      <c r="Y430" t="s">
        <v>48</v>
      </c>
      <c r="Z430" t="s">
        <v>40</v>
      </c>
      <c r="AA430">
        <v>11</v>
      </c>
      <c r="AB430">
        <v>3</v>
      </c>
      <c r="AC430">
        <v>1</v>
      </c>
      <c r="AD430">
        <v>80</v>
      </c>
      <c r="AE430">
        <v>0</v>
      </c>
      <c r="AF430">
        <v>3</v>
      </c>
      <c r="AG430">
        <v>2</v>
      </c>
      <c r="AH430">
        <v>4</v>
      </c>
      <c r="AI430">
        <v>2</v>
      </c>
      <c r="AJ430">
        <v>2</v>
      </c>
      <c r="AK430" s="16">
        <v>46086</v>
      </c>
      <c r="AL430" s="7">
        <v>18</v>
      </c>
      <c r="AM430" s="7" t="str">
        <f t="shared" si="12"/>
        <v>2026</v>
      </c>
      <c r="AN430" s="7" t="str">
        <f t="shared" si="13"/>
        <v>March</v>
      </c>
      <c r="AO430" s="7">
        <v>0</v>
      </c>
      <c r="AP430" s="10">
        <v>24105</v>
      </c>
      <c r="AQ430" s="7">
        <v>0</v>
      </c>
      <c r="AR430" s="7">
        <v>0</v>
      </c>
      <c r="AS430" t="s">
        <v>40</v>
      </c>
    </row>
    <row r="431" spans="1:45" x14ac:dyDescent="0.35">
      <c r="A431" t="s">
        <v>498</v>
      </c>
      <c r="B431">
        <v>31</v>
      </c>
      <c r="C431" t="s">
        <v>190</v>
      </c>
      <c r="D431" t="s">
        <v>40</v>
      </c>
      <c r="E431" t="s">
        <v>56</v>
      </c>
      <c r="F431">
        <v>703</v>
      </c>
      <c r="G431" t="s">
        <v>51</v>
      </c>
      <c r="H431">
        <v>2</v>
      </c>
      <c r="I431">
        <v>3</v>
      </c>
      <c r="J431" t="s">
        <v>43</v>
      </c>
      <c r="K431">
        <v>1</v>
      </c>
      <c r="L431">
        <v>1379</v>
      </c>
      <c r="M431">
        <v>3</v>
      </c>
      <c r="N431" t="s">
        <v>53</v>
      </c>
      <c r="O431">
        <v>90</v>
      </c>
      <c r="P431">
        <v>2</v>
      </c>
      <c r="Q431">
        <v>1</v>
      </c>
      <c r="R431" t="s">
        <v>54</v>
      </c>
      <c r="S431">
        <v>4</v>
      </c>
      <c r="T431" t="s">
        <v>46</v>
      </c>
      <c r="U431">
        <v>2785</v>
      </c>
      <c r="V431" t="s">
        <v>47</v>
      </c>
      <c r="W431">
        <v>11882</v>
      </c>
      <c r="X431">
        <v>7</v>
      </c>
      <c r="Y431" t="s">
        <v>48</v>
      </c>
      <c r="Z431" t="s">
        <v>49</v>
      </c>
      <c r="AA431">
        <v>14</v>
      </c>
      <c r="AB431">
        <v>3</v>
      </c>
      <c r="AC431">
        <v>3</v>
      </c>
      <c r="AD431">
        <v>80</v>
      </c>
      <c r="AE431">
        <v>0</v>
      </c>
      <c r="AF431">
        <v>3</v>
      </c>
      <c r="AG431">
        <v>3</v>
      </c>
      <c r="AH431">
        <v>4</v>
      </c>
      <c r="AI431">
        <v>0</v>
      </c>
      <c r="AJ431">
        <v>0</v>
      </c>
      <c r="AK431" s="16">
        <v>46087</v>
      </c>
      <c r="AL431" s="7">
        <v>49</v>
      </c>
      <c r="AM431" s="7" t="str">
        <f t="shared" si="12"/>
        <v>2026</v>
      </c>
      <c r="AN431" s="7" t="str">
        <f t="shared" si="13"/>
        <v>March</v>
      </c>
      <c r="AO431" s="7">
        <v>24</v>
      </c>
      <c r="AP431" s="10">
        <v>13392</v>
      </c>
      <c r="AQ431" s="7">
        <v>5</v>
      </c>
      <c r="AR431" s="7">
        <v>2</v>
      </c>
      <c r="AS431" t="s">
        <v>40</v>
      </c>
    </row>
    <row r="432" spans="1:45" x14ac:dyDescent="0.35">
      <c r="A432" t="s">
        <v>499</v>
      </c>
      <c r="B432">
        <v>31</v>
      </c>
      <c r="C432" t="s">
        <v>190</v>
      </c>
      <c r="D432" t="s">
        <v>40</v>
      </c>
      <c r="E432" t="s">
        <v>41</v>
      </c>
      <c r="F432">
        <v>330</v>
      </c>
      <c r="G432" t="s">
        <v>42</v>
      </c>
      <c r="H432">
        <v>22</v>
      </c>
      <c r="I432">
        <v>4</v>
      </c>
      <c r="J432" t="s">
        <v>52</v>
      </c>
      <c r="K432">
        <v>1</v>
      </c>
      <c r="L432">
        <v>1389</v>
      </c>
      <c r="M432">
        <v>4</v>
      </c>
      <c r="N432" t="s">
        <v>44</v>
      </c>
      <c r="O432">
        <v>98</v>
      </c>
      <c r="P432">
        <v>3</v>
      </c>
      <c r="Q432">
        <v>2</v>
      </c>
      <c r="R432" t="s">
        <v>112</v>
      </c>
      <c r="S432">
        <v>3</v>
      </c>
      <c r="T432" t="s">
        <v>105</v>
      </c>
      <c r="U432">
        <v>6179</v>
      </c>
      <c r="V432" t="s">
        <v>163</v>
      </c>
      <c r="W432">
        <v>21057</v>
      </c>
      <c r="X432">
        <v>1</v>
      </c>
      <c r="Y432" t="s">
        <v>48</v>
      </c>
      <c r="Z432" t="s">
        <v>40</v>
      </c>
      <c r="AA432">
        <v>15</v>
      </c>
      <c r="AB432">
        <v>3</v>
      </c>
      <c r="AC432">
        <v>4</v>
      </c>
      <c r="AD432">
        <v>80</v>
      </c>
      <c r="AE432">
        <v>2</v>
      </c>
      <c r="AF432">
        <v>10</v>
      </c>
      <c r="AG432">
        <v>3</v>
      </c>
      <c r="AH432">
        <v>2</v>
      </c>
      <c r="AI432">
        <v>6</v>
      </c>
      <c r="AJ432">
        <v>7</v>
      </c>
      <c r="AK432" s="16">
        <v>46088</v>
      </c>
      <c r="AL432" s="7">
        <v>47</v>
      </c>
      <c r="AM432" s="7" t="str">
        <f t="shared" si="12"/>
        <v>2026</v>
      </c>
      <c r="AN432" s="7" t="str">
        <f t="shared" si="13"/>
        <v>March</v>
      </c>
      <c r="AO432" s="7">
        <v>28</v>
      </c>
      <c r="AP432" s="10">
        <v>17520</v>
      </c>
      <c r="AQ432" s="7">
        <v>19</v>
      </c>
      <c r="AR432" s="7">
        <v>15</v>
      </c>
      <c r="AS432" t="s">
        <v>49</v>
      </c>
    </row>
    <row r="433" spans="1:45" x14ac:dyDescent="0.35">
      <c r="A433" t="s">
        <v>500</v>
      </c>
      <c r="B433">
        <v>31</v>
      </c>
      <c r="C433" t="s">
        <v>190</v>
      </c>
      <c r="D433" t="s">
        <v>40</v>
      </c>
      <c r="E433" t="s">
        <v>56</v>
      </c>
      <c r="F433">
        <v>667</v>
      </c>
      <c r="G433" t="s">
        <v>51</v>
      </c>
      <c r="H433">
        <v>1</v>
      </c>
      <c r="I433">
        <v>4</v>
      </c>
      <c r="J433" t="s">
        <v>43</v>
      </c>
      <c r="K433">
        <v>1</v>
      </c>
      <c r="L433">
        <v>1427</v>
      </c>
      <c r="M433">
        <v>2</v>
      </c>
      <c r="N433" t="s">
        <v>53</v>
      </c>
      <c r="O433">
        <v>50</v>
      </c>
      <c r="P433">
        <v>1</v>
      </c>
      <c r="Q433">
        <v>1</v>
      </c>
      <c r="R433" t="s">
        <v>54</v>
      </c>
      <c r="S433">
        <v>3</v>
      </c>
      <c r="T433" t="s">
        <v>46</v>
      </c>
      <c r="U433">
        <v>1359</v>
      </c>
      <c r="V433" t="s">
        <v>47</v>
      </c>
      <c r="W433">
        <v>16154</v>
      </c>
      <c r="X433">
        <v>1</v>
      </c>
      <c r="Y433" t="s">
        <v>48</v>
      </c>
      <c r="Z433" t="s">
        <v>49</v>
      </c>
      <c r="AA433">
        <v>12</v>
      </c>
      <c r="AB433">
        <v>3</v>
      </c>
      <c r="AC433">
        <v>2</v>
      </c>
      <c r="AD433">
        <v>80</v>
      </c>
      <c r="AE433">
        <v>0</v>
      </c>
      <c r="AF433">
        <v>1</v>
      </c>
      <c r="AG433">
        <v>3</v>
      </c>
      <c r="AH433">
        <v>3</v>
      </c>
      <c r="AI433">
        <v>0</v>
      </c>
      <c r="AJ433">
        <v>0</v>
      </c>
      <c r="AK433" s="16">
        <v>46089</v>
      </c>
      <c r="AL433" s="7">
        <v>51</v>
      </c>
      <c r="AM433" s="7" t="str">
        <f t="shared" si="12"/>
        <v>2026</v>
      </c>
      <c r="AN433" s="7" t="str">
        <f t="shared" si="13"/>
        <v>March</v>
      </c>
      <c r="AO433" s="7">
        <v>32</v>
      </c>
      <c r="AP433" s="10">
        <v>3862</v>
      </c>
      <c r="AQ433" s="7">
        <v>28</v>
      </c>
      <c r="AR433" s="7">
        <v>4</v>
      </c>
      <c r="AS433" t="s">
        <v>49</v>
      </c>
    </row>
    <row r="434" spans="1:45" x14ac:dyDescent="0.35">
      <c r="A434" t="s">
        <v>501</v>
      </c>
      <c r="B434">
        <v>31</v>
      </c>
      <c r="C434" t="s">
        <v>190</v>
      </c>
      <c r="D434" t="s">
        <v>49</v>
      </c>
      <c r="E434" t="s">
        <v>41</v>
      </c>
      <c r="F434">
        <v>182</v>
      </c>
      <c r="G434" t="s">
        <v>42</v>
      </c>
      <c r="H434">
        <v>8</v>
      </c>
      <c r="I434">
        <v>5</v>
      </c>
      <c r="J434" t="s">
        <v>43</v>
      </c>
      <c r="K434">
        <v>1</v>
      </c>
      <c r="L434">
        <v>1430</v>
      </c>
      <c r="M434">
        <v>1</v>
      </c>
      <c r="N434" t="s">
        <v>53</v>
      </c>
      <c r="O434">
        <v>93</v>
      </c>
      <c r="P434">
        <v>3</v>
      </c>
      <c r="Q434">
        <v>4</v>
      </c>
      <c r="R434" t="s">
        <v>252</v>
      </c>
      <c r="S434">
        <v>2</v>
      </c>
      <c r="T434" t="s">
        <v>46</v>
      </c>
      <c r="U434">
        <v>16422</v>
      </c>
      <c r="V434" t="s">
        <v>368</v>
      </c>
      <c r="W434">
        <v>8847</v>
      </c>
      <c r="X434">
        <v>3</v>
      </c>
      <c r="Y434" t="s">
        <v>48</v>
      </c>
      <c r="Z434" t="s">
        <v>49</v>
      </c>
      <c r="AA434">
        <v>11</v>
      </c>
      <c r="AB434">
        <v>3</v>
      </c>
      <c r="AC434">
        <v>3</v>
      </c>
      <c r="AD434">
        <v>80</v>
      </c>
      <c r="AE434">
        <v>0</v>
      </c>
      <c r="AF434">
        <v>9</v>
      </c>
      <c r="AG434">
        <v>3</v>
      </c>
      <c r="AH434">
        <v>4</v>
      </c>
      <c r="AI434">
        <v>1</v>
      </c>
      <c r="AJ434">
        <v>0</v>
      </c>
      <c r="AK434" s="16">
        <v>46090</v>
      </c>
      <c r="AL434" s="7">
        <v>26</v>
      </c>
      <c r="AM434" s="7" t="str">
        <f t="shared" si="12"/>
        <v>2026</v>
      </c>
      <c r="AN434" s="7" t="str">
        <f t="shared" si="13"/>
        <v>March</v>
      </c>
      <c r="AO434" s="7">
        <v>5</v>
      </c>
      <c r="AP434" s="10">
        <v>9955</v>
      </c>
      <c r="AQ434" s="7">
        <v>5</v>
      </c>
      <c r="AR434" s="7">
        <v>3</v>
      </c>
      <c r="AS434" t="s">
        <v>49</v>
      </c>
    </row>
    <row r="435" spans="1:45" x14ac:dyDescent="0.35">
      <c r="A435" t="s">
        <v>502</v>
      </c>
      <c r="B435">
        <v>31</v>
      </c>
      <c r="C435" t="s">
        <v>190</v>
      </c>
      <c r="D435" t="s">
        <v>40</v>
      </c>
      <c r="E435" t="s">
        <v>41</v>
      </c>
      <c r="F435">
        <v>202</v>
      </c>
      <c r="G435" t="s">
        <v>42</v>
      </c>
      <c r="H435">
        <v>8</v>
      </c>
      <c r="I435">
        <v>3</v>
      </c>
      <c r="J435" t="s">
        <v>43</v>
      </c>
      <c r="K435">
        <v>1</v>
      </c>
      <c r="L435">
        <v>1433</v>
      </c>
      <c r="M435">
        <v>1</v>
      </c>
      <c r="N435" t="s">
        <v>53</v>
      </c>
      <c r="O435">
        <v>34</v>
      </c>
      <c r="P435">
        <v>2</v>
      </c>
      <c r="Q435">
        <v>1</v>
      </c>
      <c r="R435" t="s">
        <v>60</v>
      </c>
      <c r="S435">
        <v>2</v>
      </c>
      <c r="T435" t="s">
        <v>46</v>
      </c>
      <c r="U435">
        <v>1261</v>
      </c>
      <c r="V435" t="s">
        <v>47</v>
      </c>
      <c r="W435">
        <v>22262</v>
      </c>
      <c r="X435">
        <v>1</v>
      </c>
      <c r="Y435" t="s">
        <v>48</v>
      </c>
      <c r="Z435" t="s">
        <v>49</v>
      </c>
      <c r="AA435">
        <v>12</v>
      </c>
      <c r="AB435">
        <v>3</v>
      </c>
      <c r="AC435">
        <v>3</v>
      </c>
      <c r="AD435">
        <v>80</v>
      </c>
      <c r="AE435">
        <v>0</v>
      </c>
      <c r="AF435">
        <v>1</v>
      </c>
      <c r="AG435">
        <v>3</v>
      </c>
      <c r="AH435">
        <v>4</v>
      </c>
      <c r="AI435">
        <v>0</v>
      </c>
      <c r="AJ435">
        <v>0</v>
      </c>
      <c r="AK435" s="16">
        <v>46091</v>
      </c>
      <c r="AL435" s="7">
        <v>49</v>
      </c>
      <c r="AM435" s="7" t="str">
        <f t="shared" si="12"/>
        <v>2026</v>
      </c>
      <c r="AN435" s="7" t="str">
        <f t="shared" si="13"/>
        <v>March</v>
      </c>
      <c r="AO435" s="7">
        <v>31</v>
      </c>
      <c r="AP435" s="10">
        <v>15409</v>
      </c>
      <c r="AQ435" s="7">
        <v>25</v>
      </c>
      <c r="AR435" s="7">
        <v>4</v>
      </c>
      <c r="AS435" t="s">
        <v>40</v>
      </c>
    </row>
    <row r="436" spans="1:45" x14ac:dyDescent="0.35">
      <c r="A436" t="s">
        <v>503</v>
      </c>
      <c r="B436">
        <v>31</v>
      </c>
      <c r="C436" t="s">
        <v>190</v>
      </c>
      <c r="D436" t="s">
        <v>49</v>
      </c>
      <c r="E436" t="s">
        <v>41</v>
      </c>
      <c r="F436">
        <v>326</v>
      </c>
      <c r="G436" t="s">
        <v>51</v>
      </c>
      <c r="H436">
        <v>8</v>
      </c>
      <c r="I436">
        <v>2</v>
      </c>
      <c r="J436" t="s">
        <v>43</v>
      </c>
      <c r="K436">
        <v>1</v>
      </c>
      <c r="L436">
        <v>1453</v>
      </c>
      <c r="M436">
        <v>1</v>
      </c>
      <c r="N436" t="s">
        <v>44</v>
      </c>
      <c r="O436">
        <v>31</v>
      </c>
      <c r="P436">
        <v>3</v>
      </c>
      <c r="Q436">
        <v>3</v>
      </c>
      <c r="R436" t="s">
        <v>137</v>
      </c>
      <c r="S436">
        <v>4</v>
      </c>
      <c r="T436" t="s">
        <v>102</v>
      </c>
      <c r="U436">
        <v>10793</v>
      </c>
      <c r="V436" t="s">
        <v>253</v>
      </c>
      <c r="W436">
        <v>8386</v>
      </c>
      <c r="X436">
        <v>1</v>
      </c>
      <c r="Y436" t="s">
        <v>48</v>
      </c>
      <c r="Z436" t="s">
        <v>49</v>
      </c>
      <c r="AA436">
        <v>18</v>
      </c>
      <c r="AB436">
        <v>3</v>
      </c>
      <c r="AC436">
        <v>1</v>
      </c>
      <c r="AD436">
        <v>80</v>
      </c>
      <c r="AE436">
        <v>1</v>
      </c>
      <c r="AF436">
        <v>13</v>
      </c>
      <c r="AG436">
        <v>5</v>
      </c>
      <c r="AH436">
        <v>3</v>
      </c>
      <c r="AI436">
        <v>9</v>
      </c>
      <c r="AJ436">
        <v>9</v>
      </c>
      <c r="AK436" s="16">
        <v>46092</v>
      </c>
      <c r="AL436" s="7">
        <v>48</v>
      </c>
      <c r="AM436" s="7" t="str">
        <f t="shared" si="12"/>
        <v>2026</v>
      </c>
      <c r="AN436" s="7" t="str">
        <f t="shared" si="13"/>
        <v>March</v>
      </c>
      <c r="AO436" s="7">
        <v>9</v>
      </c>
      <c r="AP436" s="10">
        <v>7619</v>
      </c>
      <c r="AQ436" s="7">
        <v>4</v>
      </c>
      <c r="AR436" s="7">
        <v>3</v>
      </c>
      <c r="AS436" t="s">
        <v>49</v>
      </c>
    </row>
    <row r="437" spans="1:45" x14ac:dyDescent="0.35">
      <c r="A437" t="s">
        <v>504</v>
      </c>
      <c r="B437">
        <v>31</v>
      </c>
      <c r="C437" t="s">
        <v>190</v>
      </c>
      <c r="D437" t="s">
        <v>40</v>
      </c>
      <c r="E437" t="s">
        <v>56</v>
      </c>
      <c r="F437">
        <v>1445</v>
      </c>
      <c r="G437" t="s">
        <v>42</v>
      </c>
      <c r="H437">
        <v>1</v>
      </c>
      <c r="I437">
        <v>5</v>
      </c>
      <c r="J437" t="s">
        <v>43</v>
      </c>
      <c r="K437">
        <v>1</v>
      </c>
      <c r="L437">
        <v>1459</v>
      </c>
      <c r="M437">
        <v>3</v>
      </c>
      <c r="N437" t="s">
        <v>53</v>
      </c>
      <c r="O437">
        <v>100</v>
      </c>
      <c r="P437">
        <v>4</v>
      </c>
      <c r="Q437">
        <v>3</v>
      </c>
      <c r="R437" t="s">
        <v>112</v>
      </c>
      <c r="S437">
        <v>2</v>
      </c>
      <c r="T437" t="s">
        <v>46</v>
      </c>
      <c r="U437">
        <v>7446</v>
      </c>
      <c r="V437" t="s">
        <v>163</v>
      </c>
      <c r="W437">
        <v>8931</v>
      </c>
      <c r="X437">
        <v>1</v>
      </c>
      <c r="Y437" t="s">
        <v>48</v>
      </c>
      <c r="Z437" t="s">
        <v>49</v>
      </c>
      <c r="AA437">
        <v>11</v>
      </c>
      <c r="AB437">
        <v>3</v>
      </c>
      <c r="AC437">
        <v>1</v>
      </c>
      <c r="AD437">
        <v>80</v>
      </c>
      <c r="AE437">
        <v>0</v>
      </c>
      <c r="AF437">
        <v>10</v>
      </c>
      <c r="AG437">
        <v>2</v>
      </c>
      <c r="AH437">
        <v>3</v>
      </c>
      <c r="AI437">
        <v>4</v>
      </c>
      <c r="AJ437">
        <v>7</v>
      </c>
      <c r="AK437" s="16">
        <v>46093</v>
      </c>
      <c r="AL437" s="7">
        <v>55</v>
      </c>
      <c r="AM437" s="7" t="str">
        <f t="shared" si="12"/>
        <v>2026</v>
      </c>
      <c r="AN437" s="7" t="str">
        <f t="shared" si="13"/>
        <v>March</v>
      </c>
      <c r="AO437" s="7">
        <v>9</v>
      </c>
      <c r="AP437" s="10">
        <v>8546</v>
      </c>
      <c r="AQ437" s="7">
        <v>3</v>
      </c>
      <c r="AR437" s="7">
        <v>0</v>
      </c>
      <c r="AS437" t="s">
        <v>49</v>
      </c>
    </row>
    <row r="438" spans="1:45" x14ac:dyDescent="0.35">
      <c r="A438" t="s">
        <v>505</v>
      </c>
      <c r="B438">
        <v>31</v>
      </c>
      <c r="C438" t="s">
        <v>190</v>
      </c>
      <c r="D438" t="s">
        <v>49</v>
      </c>
      <c r="E438" t="s">
        <v>41</v>
      </c>
      <c r="F438">
        <v>1398</v>
      </c>
      <c r="G438" t="s">
        <v>71</v>
      </c>
      <c r="H438">
        <v>8</v>
      </c>
      <c r="I438">
        <v>2</v>
      </c>
      <c r="J438" t="s">
        <v>52</v>
      </c>
      <c r="K438">
        <v>1</v>
      </c>
      <c r="L438">
        <v>1461</v>
      </c>
      <c r="M438">
        <v>4</v>
      </c>
      <c r="N438" t="s">
        <v>53</v>
      </c>
      <c r="O438">
        <v>96</v>
      </c>
      <c r="P438">
        <v>4</v>
      </c>
      <c r="Q438">
        <v>1</v>
      </c>
      <c r="R438" t="s">
        <v>71</v>
      </c>
      <c r="S438">
        <v>2</v>
      </c>
      <c r="T438" t="s">
        <v>46</v>
      </c>
      <c r="U438">
        <v>2109</v>
      </c>
      <c r="V438" t="s">
        <v>47</v>
      </c>
      <c r="W438">
        <v>24609</v>
      </c>
      <c r="X438">
        <v>9</v>
      </c>
      <c r="Y438" t="s">
        <v>48</v>
      </c>
      <c r="Z438" t="s">
        <v>49</v>
      </c>
      <c r="AA438">
        <v>18</v>
      </c>
      <c r="AB438">
        <v>3</v>
      </c>
      <c r="AC438">
        <v>4</v>
      </c>
      <c r="AD438">
        <v>80</v>
      </c>
      <c r="AE438">
        <v>0</v>
      </c>
      <c r="AF438">
        <v>8</v>
      </c>
      <c r="AG438">
        <v>3</v>
      </c>
      <c r="AH438">
        <v>3</v>
      </c>
      <c r="AI438">
        <v>0</v>
      </c>
      <c r="AJ438">
        <v>2</v>
      </c>
      <c r="AK438" s="16">
        <v>46094</v>
      </c>
      <c r="AL438" s="7">
        <v>21</v>
      </c>
      <c r="AM438" s="7" t="str">
        <f t="shared" si="12"/>
        <v>2026</v>
      </c>
      <c r="AN438" s="7" t="str">
        <f t="shared" si="13"/>
        <v>March</v>
      </c>
      <c r="AO438" s="7">
        <v>3</v>
      </c>
      <c r="AP438" s="10">
        <v>14758</v>
      </c>
      <c r="AQ438" s="7">
        <v>0</v>
      </c>
      <c r="AR438" s="7">
        <v>0</v>
      </c>
      <c r="AS438" t="s">
        <v>40</v>
      </c>
    </row>
    <row r="439" spans="1:45" x14ac:dyDescent="0.35">
      <c r="A439" t="s">
        <v>506</v>
      </c>
      <c r="B439">
        <v>31</v>
      </c>
      <c r="C439" t="s">
        <v>190</v>
      </c>
      <c r="D439" t="s">
        <v>40</v>
      </c>
      <c r="E439" t="s">
        <v>56</v>
      </c>
      <c r="F439">
        <v>523</v>
      </c>
      <c r="G439" t="s">
        <v>42</v>
      </c>
      <c r="H439">
        <v>2</v>
      </c>
      <c r="I439">
        <v>3</v>
      </c>
      <c r="J439" t="s">
        <v>43</v>
      </c>
      <c r="K439">
        <v>1</v>
      </c>
      <c r="L439">
        <v>1464</v>
      </c>
      <c r="M439">
        <v>2</v>
      </c>
      <c r="N439" t="s">
        <v>44</v>
      </c>
      <c r="O439">
        <v>94</v>
      </c>
      <c r="P439">
        <v>3</v>
      </c>
      <c r="Q439">
        <v>1</v>
      </c>
      <c r="R439" t="s">
        <v>45</v>
      </c>
      <c r="S439">
        <v>4</v>
      </c>
      <c r="T439" t="s">
        <v>105</v>
      </c>
      <c r="U439">
        <v>3722</v>
      </c>
      <c r="V439" t="s">
        <v>47</v>
      </c>
      <c r="W439">
        <v>21081</v>
      </c>
      <c r="X439">
        <v>6</v>
      </c>
      <c r="Y439" t="s">
        <v>48</v>
      </c>
      <c r="Z439" t="s">
        <v>40</v>
      </c>
      <c r="AA439">
        <v>13</v>
      </c>
      <c r="AB439">
        <v>3</v>
      </c>
      <c r="AC439">
        <v>3</v>
      </c>
      <c r="AD439">
        <v>80</v>
      </c>
      <c r="AE439">
        <v>1</v>
      </c>
      <c r="AF439">
        <v>7</v>
      </c>
      <c r="AG439">
        <v>2</v>
      </c>
      <c r="AH439">
        <v>1</v>
      </c>
      <c r="AI439">
        <v>2</v>
      </c>
      <c r="AJ439">
        <v>2</v>
      </c>
      <c r="AK439" s="16">
        <v>46095</v>
      </c>
      <c r="AL439" s="7">
        <v>49</v>
      </c>
      <c r="AM439" s="7" t="str">
        <f t="shared" si="12"/>
        <v>2026</v>
      </c>
      <c r="AN439" s="7" t="str">
        <f t="shared" si="13"/>
        <v>March</v>
      </c>
      <c r="AO439" s="7">
        <v>23</v>
      </c>
      <c r="AP439" s="10">
        <v>21179</v>
      </c>
      <c r="AQ439" s="7">
        <v>10</v>
      </c>
      <c r="AR439" s="7">
        <v>4</v>
      </c>
      <c r="AS439" t="s">
        <v>49</v>
      </c>
    </row>
    <row r="440" spans="1:45" x14ac:dyDescent="0.35">
      <c r="A440" t="s">
        <v>507</v>
      </c>
      <c r="B440">
        <v>31</v>
      </c>
      <c r="C440" t="s">
        <v>190</v>
      </c>
      <c r="D440" t="s">
        <v>40</v>
      </c>
      <c r="E440" t="s">
        <v>56</v>
      </c>
      <c r="F440">
        <v>561</v>
      </c>
      <c r="G440" t="s">
        <v>42</v>
      </c>
      <c r="H440">
        <v>3</v>
      </c>
      <c r="I440">
        <v>3</v>
      </c>
      <c r="J440" t="s">
        <v>43</v>
      </c>
      <c r="K440">
        <v>1</v>
      </c>
      <c r="L440">
        <v>1537</v>
      </c>
      <c r="M440">
        <v>4</v>
      </c>
      <c r="N440" t="s">
        <v>53</v>
      </c>
      <c r="O440">
        <v>33</v>
      </c>
      <c r="P440">
        <v>3</v>
      </c>
      <c r="Q440">
        <v>1</v>
      </c>
      <c r="R440" t="s">
        <v>60</v>
      </c>
      <c r="S440">
        <v>3</v>
      </c>
      <c r="T440" t="s">
        <v>46</v>
      </c>
      <c r="U440">
        <v>4084</v>
      </c>
      <c r="V440" t="s">
        <v>47</v>
      </c>
      <c r="W440">
        <v>4156</v>
      </c>
      <c r="X440">
        <v>1</v>
      </c>
      <c r="Y440" t="s">
        <v>48</v>
      </c>
      <c r="Z440" t="s">
        <v>49</v>
      </c>
      <c r="AA440">
        <v>12</v>
      </c>
      <c r="AB440">
        <v>3</v>
      </c>
      <c r="AC440">
        <v>1</v>
      </c>
      <c r="AD440">
        <v>80</v>
      </c>
      <c r="AE440">
        <v>0</v>
      </c>
      <c r="AF440">
        <v>7</v>
      </c>
      <c r="AG440">
        <v>2</v>
      </c>
      <c r="AH440">
        <v>1</v>
      </c>
      <c r="AI440">
        <v>7</v>
      </c>
      <c r="AJ440">
        <v>7</v>
      </c>
      <c r="AK440" s="16">
        <v>46096</v>
      </c>
      <c r="AL440" s="7">
        <v>59</v>
      </c>
      <c r="AM440" s="7" t="str">
        <f t="shared" si="12"/>
        <v>2026</v>
      </c>
      <c r="AN440" s="7" t="str">
        <f t="shared" si="13"/>
        <v>March</v>
      </c>
      <c r="AO440" s="7">
        <v>12</v>
      </c>
      <c r="AP440" s="10">
        <v>15468</v>
      </c>
      <c r="AQ440" s="7">
        <v>3</v>
      </c>
      <c r="AR440" s="7">
        <v>3</v>
      </c>
      <c r="AS440" t="s">
        <v>40</v>
      </c>
    </row>
    <row r="441" spans="1:45" x14ac:dyDescent="0.35">
      <c r="A441" t="s">
        <v>508</v>
      </c>
      <c r="B441">
        <v>31</v>
      </c>
      <c r="C441" t="s">
        <v>190</v>
      </c>
      <c r="D441" t="s">
        <v>49</v>
      </c>
      <c r="E441" t="s">
        <v>56</v>
      </c>
      <c r="F441">
        <v>715</v>
      </c>
      <c r="G441" t="s">
        <v>51</v>
      </c>
      <c r="H441">
        <v>2</v>
      </c>
      <c r="I441">
        <v>4</v>
      </c>
      <c r="J441" t="s">
        <v>73</v>
      </c>
      <c r="K441">
        <v>1</v>
      </c>
      <c r="L441">
        <v>1613</v>
      </c>
      <c r="M441">
        <v>4</v>
      </c>
      <c r="N441" t="s">
        <v>44</v>
      </c>
      <c r="O441">
        <v>54</v>
      </c>
      <c r="P441">
        <v>3</v>
      </c>
      <c r="Q441">
        <v>2</v>
      </c>
      <c r="R441" t="s">
        <v>137</v>
      </c>
      <c r="S441">
        <v>1</v>
      </c>
      <c r="T441" t="s">
        <v>46</v>
      </c>
      <c r="U441">
        <v>5332</v>
      </c>
      <c r="V441" t="s">
        <v>163</v>
      </c>
      <c r="W441">
        <v>21602</v>
      </c>
      <c r="X441">
        <v>7</v>
      </c>
      <c r="Y441" t="s">
        <v>48</v>
      </c>
      <c r="Z441" t="s">
        <v>49</v>
      </c>
      <c r="AA441">
        <v>13</v>
      </c>
      <c r="AB441">
        <v>3</v>
      </c>
      <c r="AC441">
        <v>4</v>
      </c>
      <c r="AD441">
        <v>80</v>
      </c>
      <c r="AE441">
        <v>0</v>
      </c>
      <c r="AF441">
        <v>10</v>
      </c>
      <c r="AG441">
        <v>3</v>
      </c>
      <c r="AH441">
        <v>3</v>
      </c>
      <c r="AI441">
        <v>0</v>
      </c>
      <c r="AJ441">
        <v>3</v>
      </c>
      <c r="AK441" s="16">
        <v>46097</v>
      </c>
      <c r="AL441" s="7">
        <v>45</v>
      </c>
      <c r="AM441" s="7" t="str">
        <f t="shared" si="12"/>
        <v>2026</v>
      </c>
      <c r="AN441" s="7" t="str">
        <f t="shared" si="13"/>
        <v>March</v>
      </c>
      <c r="AO441" s="7">
        <v>2</v>
      </c>
      <c r="AP441" s="10">
        <v>7216</v>
      </c>
      <c r="AQ441" s="7">
        <v>1</v>
      </c>
      <c r="AR441" s="7">
        <v>1</v>
      </c>
      <c r="AS441" t="s">
        <v>49</v>
      </c>
    </row>
    <row r="442" spans="1:45" x14ac:dyDescent="0.35">
      <c r="A442" t="s">
        <v>509</v>
      </c>
      <c r="B442">
        <v>31</v>
      </c>
      <c r="C442" t="s">
        <v>190</v>
      </c>
      <c r="D442" t="s">
        <v>49</v>
      </c>
      <c r="E442" t="s">
        <v>41</v>
      </c>
      <c r="F442">
        <v>1112</v>
      </c>
      <c r="G442" t="s">
        <v>51</v>
      </c>
      <c r="H442">
        <v>5</v>
      </c>
      <c r="I442">
        <v>4</v>
      </c>
      <c r="J442" t="s">
        <v>43</v>
      </c>
      <c r="K442">
        <v>1</v>
      </c>
      <c r="L442">
        <v>1673</v>
      </c>
      <c r="M442">
        <v>1</v>
      </c>
      <c r="N442" t="s">
        <v>53</v>
      </c>
      <c r="O442">
        <v>67</v>
      </c>
      <c r="P442">
        <v>3</v>
      </c>
      <c r="Q442">
        <v>2</v>
      </c>
      <c r="R442" t="s">
        <v>137</v>
      </c>
      <c r="S442">
        <v>4</v>
      </c>
      <c r="T442" t="s">
        <v>105</v>
      </c>
      <c r="U442">
        <v>5476</v>
      </c>
      <c r="V442" t="s">
        <v>163</v>
      </c>
      <c r="W442">
        <v>22589</v>
      </c>
      <c r="X442">
        <v>1</v>
      </c>
      <c r="Y442" t="s">
        <v>48</v>
      </c>
      <c r="Z442" t="s">
        <v>49</v>
      </c>
      <c r="AA442">
        <v>11</v>
      </c>
      <c r="AB442">
        <v>3</v>
      </c>
      <c r="AC442">
        <v>1</v>
      </c>
      <c r="AD442">
        <v>80</v>
      </c>
      <c r="AE442">
        <v>2</v>
      </c>
      <c r="AF442">
        <v>10</v>
      </c>
      <c r="AG442">
        <v>2</v>
      </c>
      <c r="AH442">
        <v>3</v>
      </c>
      <c r="AI442">
        <v>0</v>
      </c>
      <c r="AJ442">
        <v>2</v>
      </c>
      <c r="AK442" s="16">
        <v>46098</v>
      </c>
      <c r="AL442" s="7">
        <v>35</v>
      </c>
      <c r="AM442" s="7" t="str">
        <f t="shared" si="12"/>
        <v>2026</v>
      </c>
      <c r="AN442" s="7" t="str">
        <f t="shared" si="13"/>
        <v>March</v>
      </c>
      <c r="AO442" s="7">
        <v>6</v>
      </c>
      <c r="AP442" s="10">
        <v>3740</v>
      </c>
      <c r="AQ442" s="7">
        <v>1</v>
      </c>
      <c r="AR442" s="7">
        <v>0</v>
      </c>
      <c r="AS442" t="s">
        <v>49</v>
      </c>
    </row>
    <row r="443" spans="1:45" x14ac:dyDescent="0.35">
      <c r="A443" t="s">
        <v>510</v>
      </c>
      <c r="B443">
        <v>31</v>
      </c>
      <c r="C443" t="s">
        <v>190</v>
      </c>
      <c r="D443" t="s">
        <v>49</v>
      </c>
      <c r="E443" t="s">
        <v>41</v>
      </c>
      <c r="F443">
        <v>741</v>
      </c>
      <c r="G443" t="s">
        <v>42</v>
      </c>
      <c r="H443">
        <v>2</v>
      </c>
      <c r="I443">
        <v>4</v>
      </c>
      <c r="J443" t="s">
        <v>43</v>
      </c>
      <c r="K443">
        <v>1</v>
      </c>
      <c r="L443">
        <v>1721</v>
      </c>
      <c r="M443">
        <v>2</v>
      </c>
      <c r="N443" t="s">
        <v>44</v>
      </c>
      <c r="O443">
        <v>69</v>
      </c>
      <c r="P443">
        <v>3</v>
      </c>
      <c r="Q443">
        <v>1</v>
      </c>
      <c r="R443" t="s">
        <v>45</v>
      </c>
      <c r="S443">
        <v>3</v>
      </c>
      <c r="T443" t="s">
        <v>105</v>
      </c>
      <c r="U443">
        <v>3477</v>
      </c>
      <c r="V443" t="s">
        <v>47</v>
      </c>
      <c r="W443">
        <v>18103</v>
      </c>
      <c r="X443">
        <v>1</v>
      </c>
      <c r="Y443" t="s">
        <v>48</v>
      </c>
      <c r="Z443" t="s">
        <v>49</v>
      </c>
      <c r="AA443">
        <v>14</v>
      </c>
      <c r="AB443">
        <v>3</v>
      </c>
      <c r="AC443">
        <v>4</v>
      </c>
      <c r="AD443">
        <v>80</v>
      </c>
      <c r="AE443">
        <v>1</v>
      </c>
      <c r="AF443">
        <v>6</v>
      </c>
      <c r="AG443">
        <v>2</v>
      </c>
      <c r="AH443">
        <v>4</v>
      </c>
      <c r="AI443">
        <v>0</v>
      </c>
      <c r="AJ443">
        <v>3</v>
      </c>
      <c r="AK443" s="16">
        <v>46099</v>
      </c>
      <c r="AL443" s="7">
        <v>33</v>
      </c>
      <c r="AM443" s="7" t="str">
        <f t="shared" si="12"/>
        <v>2026</v>
      </c>
      <c r="AN443" s="7" t="str">
        <f t="shared" si="13"/>
        <v>March</v>
      </c>
      <c r="AO443" s="7">
        <v>9</v>
      </c>
      <c r="AP443" s="10">
        <v>4445</v>
      </c>
      <c r="AQ443" s="7">
        <v>0</v>
      </c>
      <c r="AR443" s="7">
        <v>0</v>
      </c>
      <c r="AS443" t="s">
        <v>49</v>
      </c>
    </row>
    <row r="444" spans="1:45" x14ac:dyDescent="0.35">
      <c r="A444" t="s">
        <v>511</v>
      </c>
      <c r="B444">
        <v>31</v>
      </c>
      <c r="C444" t="s">
        <v>190</v>
      </c>
      <c r="D444" t="s">
        <v>49</v>
      </c>
      <c r="E444" t="s">
        <v>56</v>
      </c>
      <c r="F444">
        <v>163</v>
      </c>
      <c r="G444" t="s">
        <v>42</v>
      </c>
      <c r="H444">
        <v>24</v>
      </c>
      <c r="I444">
        <v>1</v>
      </c>
      <c r="J444" t="s">
        <v>68</v>
      </c>
      <c r="K444">
        <v>1</v>
      </c>
      <c r="L444">
        <v>1736</v>
      </c>
      <c r="M444">
        <v>4</v>
      </c>
      <c r="N444" t="s">
        <v>53</v>
      </c>
      <c r="O444">
        <v>30</v>
      </c>
      <c r="P444">
        <v>3</v>
      </c>
      <c r="Q444">
        <v>2</v>
      </c>
      <c r="R444" t="s">
        <v>112</v>
      </c>
      <c r="S444">
        <v>4</v>
      </c>
      <c r="T444" t="s">
        <v>46</v>
      </c>
      <c r="U444">
        <v>5238</v>
      </c>
      <c r="V444" t="s">
        <v>163</v>
      </c>
      <c r="W444">
        <v>6670</v>
      </c>
      <c r="X444">
        <v>2</v>
      </c>
      <c r="Y444" t="s">
        <v>48</v>
      </c>
      <c r="Z444" t="s">
        <v>49</v>
      </c>
      <c r="AA444">
        <v>20</v>
      </c>
      <c r="AB444">
        <v>4</v>
      </c>
      <c r="AC444">
        <v>4</v>
      </c>
      <c r="AD444">
        <v>80</v>
      </c>
      <c r="AE444">
        <v>0</v>
      </c>
      <c r="AF444">
        <v>9</v>
      </c>
      <c r="AG444">
        <v>3</v>
      </c>
      <c r="AH444">
        <v>2</v>
      </c>
      <c r="AI444">
        <v>1</v>
      </c>
      <c r="AJ444">
        <v>4</v>
      </c>
      <c r="AK444" s="16">
        <v>46100</v>
      </c>
      <c r="AL444" s="7">
        <v>21</v>
      </c>
      <c r="AM444" s="7" t="str">
        <f t="shared" si="12"/>
        <v>2026</v>
      </c>
      <c r="AN444" s="7" t="str">
        <f t="shared" si="13"/>
        <v>March</v>
      </c>
      <c r="AO444" s="7">
        <v>0</v>
      </c>
      <c r="AP444" s="10">
        <v>3162</v>
      </c>
      <c r="AQ444" s="7">
        <v>0</v>
      </c>
      <c r="AR444" s="7">
        <v>0</v>
      </c>
      <c r="AS444" t="s">
        <v>49</v>
      </c>
    </row>
    <row r="445" spans="1:45" x14ac:dyDescent="0.35">
      <c r="A445" t="s">
        <v>512</v>
      </c>
      <c r="B445">
        <v>31</v>
      </c>
      <c r="C445" t="s">
        <v>190</v>
      </c>
      <c r="D445" t="s">
        <v>49</v>
      </c>
      <c r="E445" t="s">
        <v>41</v>
      </c>
      <c r="F445">
        <v>1003</v>
      </c>
      <c r="G445" t="s">
        <v>51</v>
      </c>
      <c r="H445">
        <v>5</v>
      </c>
      <c r="I445">
        <v>3</v>
      </c>
      <c r="J445" t="s">
        <v>68</v>
      </c>
      <c r="K445">
        <v>1</v>
      </c>
      <c r="L445">
        <v>1749</v>
      </c>
      <c r="M445">
        <v>1</v>
      </c>
      <c r="N445" t="s">
        <v>44</v>
      </c>
      <c r="O445">
        <v>51</v>
      </c>
      <c r="P445">
        <v>3</v>
      </c>
      <c r="Q445">
        <v>2</v>
      </c>
      <c r="R445" t="s">
        <v>137</v>
      </c>
      <c r="S445">
        <v>3</v>
      </c>
      <c r="T445" t="s">
        <v>105</v>
      </c>
      <c r="U445">
        <v>8346</v>
      </c>
      <c r="V445" t="s">
        <v>163</v>
      </c>
      <c r="W445">
        <v>20943</v>
      </c>
      <c r="X445">
        <v>1</v>
      </c>
      <c r="Y445" t="s">
        <v>48</v>
      </c>
      <c r="Z445" t="s">
        <v>49</v>
      </c>
      <c r="AA445">
        <v>19</v>
      </c>
      <c r="AB445">
        <v>3</v>
      </c>
      <c r="AC445">
        <v>3</v>
      </c>
      <c r="AD445">
        <v>80</v>
      </c>
      <c r="AE445">
        <v>1</v>
      </c>
      <c r="AF445">
        <v>6</v>
      </c>
      <c r="AG445">
        <v>3</v>
      </c>
      <c r="AH445">
        <v>3</v>
      </c>
      <c r="AI445">
        <v>0</v>
      </c>
      <c r="AJ445">
        <v>2</v>
      </c>
      <c r="AK445" s="16">
        <v>46101</v>
      </c>
      <c r="AL445" s="7">
        <v>31</v>
      </c>
      <c r="AM445" s="7" t="str">
        <f t="shared" si="12"/>
        <v>2026</v>
      </c>
      <c r="AN445" s="7" t="str">
        <f t="shared" si="13"/>
        <v>March</v>
      </c>
      <c r="AO445" s="7">
        <v>9</v>
      </c>
      <c r="AP445" s="10">
        <v>18049</v>
      </c>
      <c r="AQ445" s="7">
        <v>6</v>
      </c>
      <c r="AR445" s="7">
        <v>1</v>
      </c>
      <c r="AS445" t="s">
        <v>49</v>
      </c>
    </row>
    <row r="446" spans="1:45" x14ac:dyDescent="0.35">
      <c r="A446" t="s">
        <v>513</v>
      </c>
      <c r="B446">
        <v>31</v>
      </c>
      <c r="C446" t="s">
        <v>190</v>
      </c>
      <c r="D446" t="s">
        <v>40</v>
      </c>
      <c r="E446" t="s">
        <v>41</v>
      </c>
      <c r="F446">
        <v>1079</v>
      </c>
      <c r="G446" t="s">
        <v>51</v>
      </c>
      <c r="H446">
        <v>16</v>
      </c>
      <c r="I446">
        <v>4</v>
      </c>
      <c r="J446" t="s">
        <v>57</v>
      </c>
      <c r="K446">
        <v>1</v>
      </c>
      <c r="L446">
        <v>1761</v>
      </c>
      <c r="M446">
        <v>1</v>
      </c>
      <c r="N446" t="s">
        <v>44</v>
      </c>
      <c r="O446">
        <v>70</v>
      </c>
      <c r="P446">
        <v>3</v>
      </c>
      <c r="Q446">
        <v>3</v>
      </c>
      <c r="R446" t="s">
        <v>137</v>
      </c>
      <c r="S446">
        <v>3</v>
      </c>
      <c r="T446" t="s">
        <v>105</v>
      </c>
      <c r="U446">
        <v>8161</v>
      </c>
      <c r="V446" t="s">
        <v>163</v>
      </c>
      <c r="W446">
        <v>19002</v>
      </c>
      <c r="X446">
        <v>2</v>
      </c>
      <c r="Y446" t="s">
        <v>48</v>
      </c>
      <c r="Z446" t="s">
        <v>49</v>
      </c>
      <c r="AA446">
        <v>13</v>
      </c>
      <c r="AB446">
        <v>3</v>
      </c>
      <c r="AC446">
        <v>1</v>
      </c>
      <c r="AD446">
        <v>80</v>
      </c>
      <c r="AE446">
        <v>3</v>
      </c>
      <c r="AF446">
        <v>10</v>
      </c>
      <c r="AG446">
        <v>2</v>
      </c>
      <c r="AH446">
        <v>3</v>
      </c>
      <c r="AI446">
        <v>0</v>
      </c>
      <c r="AJ446">
        <v>0</v>
      </c>
      <c r="AK446" s="16">
        <v>46102</v>
      </c>
      <c r="AL446" s="7">
        <v>28</v>
      </c>
      <c r="AM446" s="7" t="str">
        <f t="shared" si="12"/>
        <v>2026</v>
      </c>
      <c r="AN446" s="7" t="str">
        <f t="shared" si="13"/>
        <v>March</v>
      </c>
      <c r="AO446" s="7">
        <v>2</v>
      </c>
      <c r="AP446" s="10">
        <v>10601</v>
      </c>
      <c r="AQ446" s="7">
        <v>1</v>
      </c>
      <c r="AR446" s="7">
        <v>0</v>
      </c>
      <c r="AS446" t="s">
        <v>49</v>
      </c>
    </row>
    <row r="447" spans="1:45" x14ac:dyDescent="0.35">
      <c r="A447" t="s">
        <v>514</v>
      </c>
      <c r="B447">
        <v>31</v>
      </c>
      <c r="C447" t="s">
        <v>190</v>
      </c>
      <c r="D447" t="s">
        <v>49</v>
      </c>
      <c r="E447" t="s">
        <v>41</v>
      </c>
      <c r="F447">
        <v>196</v>
      </c>
      <c r="G447" t="s">
        <v>51</v>
      </c>
      <c r="H447">
        <v>29</v>
      </c>
      <c r="I447">
        <v>4</v>
      </c>
      <c r="J447" t="s">
        <v>57</v>
      </c>
      <c r="K447">
        <v>1</v>
      </c>
      <c r="L447">
        <v>1784</v>
      </c>
      <c r="M447">
        <v>1</v>
      </c>
      <c r="N447" t="s">
        <v>53</v>
      </c>
      <c r="O447">
        <v>91</v>
      </c>
      <c r="P447">
        <v>2</v>
      </c>
      <c r="Q447">
        <v>2</v>
      </c>
      <c r="R447" t="s">
        <v>137</v>
      </c>
      <c r="S447">
        <v>4</v>
      </c>
      <c r="T447" t="s">
        <v>105</v>
      </c>
      <c r="U447">
        <v>5468</v>
      </c>
      <c r="V447" t="s">
        <v>163</v>
      </c>
      <c r="W447">
        <v>13402</v>
      </c>
      <c r="X447">
        <v>1</v>
      </c>
      <c r="Y447" t="s">
        <v>48</v>
      </c>
      <c r="Z447" t="s">
        <v>49</v>
      </c>
      <c r="AA447">
        <v>14</v>
      </c>
      <c r="AB447">
        <v>3</v>
      </c>
      <c r="AC447">
        <v>1</v>
      </c>
      <c r="AD447">
        <v>80</v>
      </c>
      <c r="AE447">
        <v>2</v>
      </c>
      <c r="AF447">
        <v>13</v>
      </c>
      <c r="AG447">
        <v>3</v>
      </c>
      <c r="AH447">
        <v>3</v>
      </c>
      <c r="AI447">
        <v>5</v>
      </c>
      <c r="AJ447">
        <v>7</v>
      </c>
      <c r="AK447" s="16">
        <v>46103</v>
      </c>
      <c r="AL447" s="7">
        <v>59</v>
      </c>
      <c r="AM447" s="7" t="str">
        <f t="shared" si="12"/>
        <v>2026</v>
      </c>
      <c r="AN447" s="7" t="str">
        <f t="shared" si="13"/>
        <v>March</v>
      </c>
      <c r="AO447" s="7">
        <v>2</v>
      </c>
      <c r="AP447" s="10">
        <v>21761</v>
      </c>
      <c r="AQ447" s="7">
        <v>0</v>
      </c>
      <c r="AR447" s="7">
        <v>0</v>
      </c>
      <c r="AS447" t="s">
        <v>49</v>
      </c>
    </row>
    <row r="448" spans="1:45" x14ac:dyDescent="0.35">
      <c r="A448" t="s">
        <v>515</v>
      </c>
      <c r="B448">
        <v>31</v>
      </c>
      <c r="C448" t="s">
        <v>190</v>
      </c>
      <c r="D448" t="s">
        <v>49</v>
      </c>
      <c r="E448" t="s">
        <v>56</v>
      </c>
      <c r="F448">
        <v>1125</v>
      </c>
      <c r="G448" t="s">
        <v>51</v>
      </c>
      <c r="H448">
        <v>7</v>
      </c>
      <c r="I448">
        <v>4</v>
      </c>
      <c r="J448" t="s">
        <v>57</v>
      </c>
      <c r="K448">
        <v>1</v>
      </c>
      <c r="L448">
        <v>1833</v>
      </c>
      <c r="M448">
        <v>1</v>
      </c>
      <c r="N448" t="s">
        <v>53</v>
      </c>
      <c r="O448">
        <v>68</v>
      </c>
      <c r="P448">
        <v>3</v>
      </c>
      <c r="Q448">
        <v>3</v>
      </c>
      <c r="R448" t="s">
        <v>137</v>
      </c>
      <c r="S448">
        <v>1</v>
      </c>
      <c r="T448" t="s">
        <v>105</v>
      </c>
      <c r="U448">
        <v>9637</v>
      </c>
      <c r="V448" t="s">
        <v>163</v>
      </c>
      <c r="W448">
        <v>8277</v>
      </c>
      <c r="X448">
        <v>2</v>
      </c>
      <c r="Y448" t="s">
        <v>48</v>
      </c>
      <c r="Z448" t="s">
        <v>49</v>
      </c>
      <c r="AA448">
        <v>14</v>
      </c>
      <c r="AB448">
        <v>3</v>
      </c>
      <c r="AC448">
        <v>4</v>
      </c>
      <c r="AD448">
        <v>80</v>
      </c>
      <c r="AE448">
        <v>2</v>
      </c>
      <c r="AF448">
        <v>9</v>
      </c>
      <c r="AG448">
        <v>3</v>
      </c>
      <c r="AH448">
        <v>3</v>
      </c>
      <c r="AI448">
        <v>2</v>
      </c>
      <c r="AJ448">
        <v>2</v>
      </c>
      <c r="AK448" s="16">
        <v>46104</v>
      </c>
      <c r="AL448" s="7">
        <v>27</v>
      </c>
      <c r="AM448" s="7" t="str">
        <f t="shared" si="12"/>
        <v>2026</v>
      </c>
      <c r="AN448" s="7" t="str">
        <f t="shared" si="13"/>
        <v>March</v>
      </c>
      <c r="AO448" s="7">
        <v>3</v>
      </c>
      <c r="AP448" s="10">
        <v>7740</v>
      </c>
      <c r="AQ448" s="7">
        <v>0</v>
      </c>
      <c r="AR448" s="7">
        <v>0</v>
      </c>
      <c r="AS448" t="s">
        <v>49</v>
      </c>
    </row>
    <row r="449" spans="1:45" x14ac:dyDescent="0.35">
      <c r="A449" t="s">
        <v>516</v>
      </c>
      <c r="B449">
        <v>31</v>
      </c>
      <c r="C449" t="s">
        <v>190</v>
      </c>
      <c r="D449" t="s">
        <v>40</v>
      </c>
      <c r="E449" t="s">
        <v>41</v>
      </c>
      <c r="F449">
        <v>359</v>
      </c>
      <c r="G449" t="s">
        <v>71</v>
      </c>
      <c r="H449">
        <v>18</v>
      </c>
      <c r="I449">
        <v>5</v>
      </c>
      <c r="J449" t="s">
        <v>71</v>
      </c>
      <c r="K449">
        <v>1</v>
      </c>
      <c r="L449">
        <v>1842</v>
      </c>
      <c r="M449">
        <v>4</v>
      </c>
      <c r="N449" t="s">
        <v>44</v>
      </c>
      <c r="O449">
        <v>89</v>
      </c>
      <c r="P449">
        <v>4</v>
      </c>
      <c r="Q449">
        <v>1</v>
      </c>
      <c r="R449" t="s">
        <v>71</v>
      </c>
      <c r="S449">
        <v>1</v>
      </c>
      <c r="T449" t="s">
        <v>105</v>
      </c>
      <c r="U449">
        <v>2956</v>
      </c>
      <c r="V449" t="s">
        <v>47</v>
      </c>
      <c r="W449">
        <v>21495</v>
      </c>
      <c r="X449">
        <v>0</v>
      </c>
      <c r="Y449" t="s">
        <v>48</v>
      </c>
      <c r="Z449" t="s">
        <v>49</v>
      </c>
      <c r="AA449">
        <v>17</v>
      </c>
      <c r="AB449">
        <v>3</v>
      </c>
      <c r="AC449">
        <v>3</v>
      </c>
      <c r="AD449">
        <v>80</v>
      </c>
      <c r="AE449">
        <v>0</v>
      </c>
      <c r="AF449">
        <v>2</v>
      </c>
      <c r="AG449">
        <v>4</v>
      </c>
      <c r="AH449">
        <v>3</v>
      </c>
      <c r="AI449">
        <v>0</v>
      </c>
      <c r="AJ449">
        <v>0</v>
      </c>
      <c r="AK449" s="16">
        <v>46105</v>
      </c>
      <c r="AL449" s="7">
        <v>42</v>
      </c>
      <c r="AM449" s="7" t="str">
        <f t="shared" si="12"/>
        <v>2026</v>
      </c>
      <c r="AN449" s="7" t="str">
        <f t="shared" si="13"/>
        <v>March</v>
      </c>
      <c r="AO449" s="7">
        <v>21</v>
      </c>
      <c r="AP449" s="10">
        <v>11699</v>
      </c>
      <c r="AQ449" s="7">
        <v>3</v>
      </c>
      <c r="AR449" s="7">
        <v>3</v>
      </c>
      <c r="AS449" t="s">
        <v>49</v>
      </c>
    </row>
    <row r="450" spans="1:45" x14ac:dyDescent="0.35">
      <c r="A450" t="s">
        <v>517</v>
      </c>
      <c r="B450">
        <v>31</v>
      </c>
      <c r="C450" t="s">
        <v>190</v>
      </c>
      <c r="D450" t="s">
        <v>49</v>
      </c>
      <c r="E450" t="s">
        <v>41</v>
      </c>
      <c r="F450">
        <v>311</v>
      </c>
      <c r="G450" t="s">
        <v>42</v>
      </c>
      <c r="H450">
        <v>20</v>
      </c>
      <c r="I450">
        <v>3</v>
      </c>
      <c r="J450" t="s">
        <v>43</v>
      </c>
      <c r="K450">
        <v>1</v>
      </c>
      <c r="L450">
        <v>1881</v>
      </c>
      <c r="M450">
        <v>2</v>
      </c>
      <c r="N450" t="s">
        <v>44</v>
      </c>
      <c r="O450">
        <v>89</v>
      </c>
      <c r="P450">
        <v>3</v>
      </c>
      <c r="Q450">
        <v>2</v>
      </c>
      <c r="R450" t="s">
        <v>45</v>
      </c>
      <c r="S450">
        <v>3</v>
      </c>
      <c r="T450" t="s">
        <v>102</v>
      </c>
      <c r="U450">
        <v>4197</v>
      </c>
      <c r="V450" t="s">
        <v>47</v>
      </c>
      <c r="W450">
        <v>18624</v>
      </c>
      <c r="X450">
        <v>1</v>
      </c>
      <c r="Y450" t="s">
        <v>48</v>
      </c>
      <c r="Z450" t="s">
        <v>49</v>
      </c>
      <c r="AA450">
        <v>11</v>
      </c>
      <c r="AB450">
        <v>3</v>
      </c>
      <c r="AC450">
        <v>1</v>
      </c>
      <c r="AD450">
        <v>80</v>
      </c>
      <c r="AE450">
        <v>1</v>
      </c>
      <c r="AF450">
        <v>10</v>
      </c>
      <c r="AG450">
        <v>2</v>
      </c>
      <c r="AH450">
        <v>3</v>
      </c>
      <c r="AI450">
        <v>0</v>
      </c>
      <c r="AJ450">
        <v>2</v>
      </c>
      <c r="AK450" s="16">
        <v>46106</v>
      </c>
      <c r="AL450" s="7">
        <v>45</v>
      </c>
      <c r="AM450" s="7" t="str">
        <f t="shared" si="12"/>
        <v>2026</v>
      </c>
      <c r="AN450" s="7" t="str">
        <f t="shared" si="13"/>
        <v>March</v>
      </c>
      <c r="AO450" s="7">
        <v>4</v>
      </c>
      <c r="AP450" s="10">
        <v>13927</v>
      </c>
      <c r="AQ450" s="7">
        <v>2</v>
      </c>
      <c r="AR450" s="7">
        <v>2</v>
      </c>
      <c r="AS450" t="s">
        <v>49</v>
      </c>
    </row>
    <row r="451" spans="1:45" x14ac:dyDescent="0.35">
      <c r="A451" t="s">
        <v>518</v>
      </c>
      <c r="B451">
        <v>31</v>
      </c>
      <c r="C451" t="s">
        <v>190</v>
      </c>
      <c r="D451" t="s">
        <v>40</v>
      </c>
      <c r="E451" t="s">
        <v>41</v>
      </c>
      <c r="F451">
        <v>1079</v>
      </c>
      <c r="G451" t="s">
        <v>51</v>
      </c>
      <c r="H451">
        <v>10</v>
      </c>
      <c r="I451">
        <v>2</v>
      </c>
      <c r="J451" t="s">
        <v>52</v>
      </c>
      <c r="K451">
        <v>1</v>
      </c>
      <c r="L451">
        <v>1912</v>
      </c>
      <c r="M451">
        <v>3</v>
      </c>
      <c r="N451" t="s">
        <v>53</v>
      </c>
      <c r="O451">
        <v>86</v>
      </c>
      <c r="P451">
        <v>3</v>
      </c>
      <c r="Q451">
        <v>2</v>
      </c>
      <c r="R451" t="s">
        <v>137</v>
      </c>
      <c r="S451">
        <v>4</v>
      </c>
      <c r="T451" t="s">
        <v>102</v>
      </c>
      <c r="U451">
        <v>6583</v>
      </c>
      <c r="V451" t="s">
        <v>163</v>
      </c>
      <c r="W451">
        <v>20115</v>
      </c>
      <c r="X451">
        <v>2</v>
      </c>
      <c r="Y451" t="s">
        <v>48</v>
      </c>
      <c r="Z451" t="s">
        <v>40</v>
      </c>
      <c r="AA451">
        <v>11</v>
      </c>
      <c r="AB451">
        <v>3</v>
      </c>
      <c r="AC451">
        <v>4</v>
      </c>
      <c r="AD451">
        <v>80</v>
      </c>
      <c r="AE451">
        <v>1</v>
      </c>
      <c r="AF451">
        <v>8</v>
      </c>
      <c r="AG451">
        <v>2</v>
      </c>
      <c r="AH451">
        <v>3</v>
      </c>
      <c r="AI451">
        <v>1</v>
      </c>
      <c r="AJ451">
        <v>4</v>
      </c>
      <c r="AK451" s="16">
        <v>46107</v>
      </c>
      <c r="AL451" s="7">
        <v>22</v>
      </c>
      <c r="AM451" s="7" t="str">
        <f t="shared" ref="AM451:AM514" si="14">TEXT(AK451,"yyyy")</f>
        <v>2026</v>
      </c>
      <c r="AN451" s="7" t="str">
        <f t="shared" ref="AN451:AN514" si="15">TEXT(AK451,"mmmm")</f>
        <v>March</v>
      </c>
      <c r="AO451" s="7">
        <v>0</v>
      </c>
      <c r="AP451" s="10">
        <v>6951</v>
      </c>
      <c r="AQ451" s="7">
        <v>0</v>
      </c>
      <c r="AR451" s="7">
        <v>0</v>
      </c>
      <c r="AS451" t="s">
        <v>49</v>
      </c>
    </row>
    <row r="452" spans="1:45" x14ac:dyDescent="0.35">
      <c r="A452" t="s">
        <v>519</v>
      </c>
      <c r="B452">
        <v>31</v>
      </c>
      <c r="C452" t="s">
        <v>190</v>
      </c>
      <c r="D452" t="s">
        <v>49</v>
      </c>
      <c r="E452" t="s">
        <v>41</v>
      </c>
      <c r="F452">
        <v>471</v>
      </c>
      <c r="G452" t="s">
        <v>42</v>
      </c>
      <c r="H452">
        <v>4</v>
      </c>
      <c r="I452">
        <v>3</v>
      </c>
      <c r="J452" t="s">
        <v>52</v>
      </c>
      <c r="K452">
        <v>1</v>
      </c>
      <c r="L452">
        <v>1916</v>
      </c>
      <c r="M452">
        <v>1</v>
      </c>
      <c r="N452" t="s">
        <v>53</v>
      </c>
      <c r="O452">
        <v>62</v>
      </c>
      <c r="P452">
        <v>4</v>
      </c>
      <c r="Q452">
        <v>1</v>
      </c>
      <c r="R452" t="s">
        <v>45</v>
      </c>
      <c r="S452">
        <v>3</v>
      </c>
      <c r="T452" t="s">
        <v>102</v>
      </c>
      <c r="U452">
        <v>3978</v>
      </c>
      <c r="V452" t="s">
        <v>47</v>
      </c>
      <c r="W452">
        <v>16031</v>
      </c>
      <c r="X452">
        <v>8</v>
      </c>
      <c r="Y452" t="s">
        <v>48</v>
      </c>
      <c r="Z452" t="s">
        <v>49</v>
      </c>
      <c r="AA452">
        <v>12</v>
      </c>
      <c r="AB452">
        <v>3</v>
      </c>
      <c r="AC452">
        <v>2</v>
      </c>
      <c r="AD452">
        <v>80</v>
      </c>
      <c r="AE452">
        <v>1</v>
      </c>
      <c r="AF452">
        <v>4</v>
      </c>
      <c r="AG452">
        <v>0</v>
      </c>
      <c r="AH452">
        <v>2</v>
      </c>
      <c r="AI452">
        <v>2</v>
      </c>
      <c r="AJ452">
        <v>2</v>
      </c>
      <c r="AK452" s="16">
        <v>46108</v>
      </c>
      <c r="AL452" s="7">
        <v>49</v>
      </c>
      <c r="AM452" s="7" t="str">
        <f t="shared" si="14"/>
        <v>2026</v>
      </c>
      <c r="AN452" s="7" t="str">
        <f t="shared" si="15"/>
        <v>March</v>
      </c>
      <c r="AO452" s="7">
        <v>31</v>
      </c>
      <c r="AP452" s="10">
        <v>17300</v>
      </c>
      <c r="AQ452" s="7">
        <v>17</v>
      </c>
      <c r="AR452" s="7">
        <v>7</v>
      </c>
      <c r="AS452" t="s">
        <v>49</v>
      </c>
    </row>
    <row r="453" spans="1:45" x14ac:dyDescent="0.35">
      <c r="A453" t="s">
        <v>520</v>
      </c>
      <c r="B453">
        <v>31</v>
      </c>
      <c r="C453" t="s">
        <v>190</v>
      </c>
      <c r="D453" t="s">
        <v>40</v>
      </c>
      <c r="E453" t="s">
        <v>59</v>
      </c>
      <c r="F453">
        <v>976</v>
      </c>
      <c r="G453" t="s">
        <v>42</v>
      </c>
      <c r="H453">
        <v>3</v>
      </c>
      <c r="I453">
        <v>2</v>
      </c>
      <c r="J453" t="s">
        <v>52</v>
      </c>
      <c r="K453">
        <v>1</v>
      </c>
      <c r="L453">
        <v>1948</v>
      </c>
      <c r="M453">
        <v>3</v>
      </c>
      <c r="N453" t="s">
        <v>44</v>
      </c>
      <c r="O453">
        <v>48</v>
      </c>
      <c r="P453">
        <v>3</v>
      </c>
      <c r="Q453">
        <v>1</v>
      </c>
      <c r="R453" t="s">
        <v>60</v>
      </c>
      <c r="S453">
        <v>1</v>
      </c>
      <c r="T453" t="s">
        <v>102</v>
      </c>
      <c r="U453">
        <v>3065</v>
      </c>
      <c r="V453" t="s">
        <v>47</v>
      </c>
      <c r="W453">
        <v>3995</v>
      </c>
      <c r="X453">
        <v>1</v>
      </c>
      <c r="Y453" t="s">
        <v>48</v>
      </c>
      <c r="Z453" t="s">
        <v>40</v>
      </c>
      <c r="AA453">
        <v>13</v>
      </c>
      <c r="AB453">
        <v>3</v>
      </c>
      <c r="AC453">
        <v>4</v>
      </c>
      <c r="AD453">
        <v>80</v>
      </c>
      <c r="AE453">
        <v>1</v>
      </c>
      <c r="AF453">
        <v>4</v>
      </c>
      <c r="AG453">
        <v>3</v>
      </c>
      <c r="AH453">
        <v>4</v>
      </c>
      <c r="AI453">
        <v>2</v>
      </c>
      <c r="AJ453">
        <v>3</v>
      </c>
      <c r="AK453" s="16">
        <v>46109</v>
      </c>
      <c r="AL453" s="7">
        <v>40</v>
      </c>
      <c r="AM453" s="7" t="str">
        <f t="shared" si="14"/>
        <v>2026</v>
      </c>
      <c r="AN453" s="7" t="str">
        <f t="shared" si="15"/>
        <v>March</v>
      </c>
      <c r="AO453" s="7">
        <v>11</v>
      </c>
      <c r="AP453" s="10">
        <v>22064</v>
      </c>
      <c r="AQ453" s="7">
        <v>2</v>
      </c>
      <c r="AR453" s="7">
        <v>1</v>
      </c>
      <c r="AS453" t="s">
        <v>40</v>
      </c>
    </row>
    <row r="454" spans="1:45" x14ac:dyDescent="0.35">
      <c r="A454" t="s">
        <v>521</v>
      </c>
      <c r="B454">
        <v>31</v>
      </c>
      <c r="C454" t="s">
        <v>190</v>
      </c>
      <c r="D454" t="s">
        <v>49</v>
      </c>
      <c r="E454" t="s">
        <v>56</v>
      </c>
      <c r="F454">
        <v>1125</v>
      </c>
      <c r="G454" t="s">
        <v>42</v>
      </c>
      <c r="H454">
        <v>1</v>
      </c>
      <c r="I454">
        <v>3</v>
      </c>
      <c r="J454" t="s">
        <v>43</v>
      </c>
      <c r="K454">
        <v>1</v>
      </c>
      <c r="L454">
        <v>1956</v>
      </c>
      <c r="M454">
        <v>4</v>
      </c>
      <c r="N454" t="s">
        <v>44</v>
      </c>
      <c r="O454">
        <v>48</v>
      </c>
      <c r="P454">
        <v>1</v>
      </c>
      <c r="Q454">
        <v>2</v>
      </c>
      <c r="R454" t="s">
        <v>60</v>
      </c>
      <c r="S454">
        <v>1</v>
      </c>
      <c r="T454" t="s">
        <v>105</v>
      </c>
      <c r="U454">
        <v>5003</v>
      </c>
      <c r="V454" t="s">
        <v>163</v>
      </c>
      <c r="W454">
        <v>5771</v>
      </c>
      <c r="X454">
        <v>1</v>
      </c>
      <c r="Y454" t="s">
        <v>48</v>
      </c>
      <c r="Z454" t="s">
        <v>49</v>
      </c>
      <c r="AA454">
        <v>21</v>
      </c>
      <c r="AB454">
        <v>4</v>
      </c>
      <c r="AC454">
        <v>2</v>
      </c>
      <c r="AD454">
        <v>80</v>
      </c>
      <c r="AE454">
        <v>0</v>
      </c>
      <c r="AF454">
        <v>10</v>
      </c>
      <c r="AG454">
        <v>6</v>
      </c>
      <c r="AH454">
        <v>3</v>
      </c>
      <c r="AI454">
        <v>8</v>
      </c>
      <c r="AJ454">
        <v>7</v>
      </c>
      <c r="AK454" s="16">
        <v>46110</v>
      </c>
      <c r="AL454" s="7">
        <v>55</v>
      </c>
      <c r="AM454" s="7" t="str">
        <f t="shared" si="14"/>
        <v>2026</v>
      </c>
      <c r="AN454" s="7" t="str">
        <f t="shared" si="15"/>
        <v>March</v>
      </c>
      <c r="AO454" s="7">
        <v>4</v>
      </c>
      <c r="AP454" s="10">
        <v>5488</v>
      </c>
      <c r="AQ454" s="7">
        <v>3</v>
      </c>
      <c r="AR454" s="7">
        <v>1</v>
      </c>
      <c r="AS454" t="s">
        <v>49</v>
      </c>
    </row>
    <row r="455" spans="1:45" x14ac:dyDescent="0.35">
      <c r="A455" t="s">
        <v>522</v>
      </c>
      <c r="B455">
        <v>31</v>
      </c>
      <c r="C455" t="s">
        <v>190</v>
      </c>
      <c r="D455" t="s">
        <v>40</v>
      </c>
      <c r="E455" t="s">
        <v>56</v>
      </c>
      <c r="F455">
        <v>754</v>
      </c>
      <c r="G455" t="s">
        <v>51</v>
      </c>
      <c r="H455">
        <v>26</v>
      </c>
      <c r="I455">
        <v>4</v>
      </c>
      <c r="J455" t="s">
        <v>57</v>
      </c>
      <c r="K455">
        <v>1</v>
      </c>
      <c r="L455">
        <v>1967</v>
      </c>
      <c r="M455">
        <v>1</v>
      </c>
      <c r="N455" t="s">
        <v>44</v>
      </c>
      <c r="O455">
        <v>63</v>
      </c>
      <c r="P455">
        <v>3</v>
      </c>
      <c r="Q455">
        <v>2</v>
      </c>
      <c r="R455" t="s">
        <v>137</v>
      </c>
      <c r="S455">
        <v>4</v>
      </c>
      <c r="T455" t="s">
        <v>105</v>
      </c>
      <c r="U455">
        <v>5617</v>
      </c>
      <c r="V455" t="s">
        <v>163</v>
      </c>
      <c r="W455">
        <v>21075</v>
      </c>
      <c r="X455">
        <v>1</v>
      </c>
      <c r="Y455" t="s">
        <v>48</v>
      </c>
      <c r="Z455" t="s">
        <v>40</v>
      </c>
      <c r="AA455">
        <v>11</v>
      </c>
      <c r="AB455">
        <v>3</v>
      </c>
      <c r="AC455">
        <v>3</v>
      </c>
      <c r="AD455">
        <v>80</v>
      </c>
      <c r="AE455">
        <v>0</v>
      </c>
      <c r="AF455">
        <v>10</v>
      </c>
      <c r="AG455">
        <v>4</v>
      </c>
      <c r="AH455">
        <v>3</v>
      </c>
      <c r="AI455">
        <v>0</v>
      </c>
      <c r="AJ455">
        <v>8</v>
      </c>
      <c r="AK455" s="16">
        <v>46111</v>
      </c>
      <c r="AL455" s="7">
        <v>59</v>
      </c>
      <c r="AM455" s="7" t="str">
        <f t="shared" si="14"/>
        <v>2026</v>
      </c>
      <c r="AN455" s="7" t="str">
        <f t="shared" si="15"/>
        <v>March</v>
      </c>
      <c r="AO455" s="7">
        <v>0</v>
      </c>
      <c r="AP455" s="10">
        <v>6524</v>
      </c>
      <c r="AQ455" s="7">
        <v>0</v>
      </c>
      <c r="AR455" s="7">
        <v>0</v>
      </c>
      <c r="AS455" t="s">
        <v>49</v>
      </c>
    </row>
    <row r="456" spans="1:45" x14ac:dyDescent="0.35">
      <c r="A456" t="s">
        <v>523</v>
      </c>
      <c r="B456">
        <v>31</v>
      </c>
      <c r="C456" t="s">
        <v>190</v>
      </c>
      <c r="D456" t="s">
        <v>40</v>
      </c>
      <c r="E456" t="s">
        <v>41</v>
      </c>
      <c r="F456">
        <v>1276</v>
      </c>
      <c r="G456" t="s">
        <v>42</v>
      </c>
      <c r="H456">
        <v>2</v>
      </c>
      <c r="I456">
        <v>1</v>
      </c>
      <c r="J456" t="s">
        <v>52</v>
      </c>
      <c r="K456">
        <v>1</v>
      </c>
      <c r="L456">
        <v>1974</v>
      </c>
      <c r="M456">
        <v>4</v>
      </c>
      <c r="N456" t="s">
        <v>53</v>
      </c>
      <c r="O456">
        <v>59</v>
      </c>
      <c r="P456">
        <v>1</v>
      </c>
      <c r="Q456">
        <v>1</v>
      </c>
      <c r="R456" t="s">
        <v>45</v>
      </c>
      <c r="S456">
        <v>4</v>
      </c>
      <c r="T456" t="s">
        <v>102</v>
      </c>
      <c r="U456">
        <v>1129</v>
      </c>
      <c r="V456" t="s">
        <v>47</v>
      </c>
      <c r="W456">
        <v>17536</v>
      </c>
      <c r="X456">
        <v>1</v>
      </c>
      <c r="Y456" t="s">
        <v>48</v>
      </c>
      <c r="Z456" t="s">
        <v>40</v>
      </c>
      <c r="AA456">
        <v>11</v>
      </c>
      <c r="AB456">
        <v>3</v>
      </c>
      <c r="AC456">
        <v>3</v>
      </c>
      <c r="AD456">
        <v>80</v>
      </c>
      <c r="AE456">
        <v>3</v>
      </c>
      <c r="AF456">
        <v>1</v>
      </c>
      <c r="AG456">
        <v>4</v>
      </c>
      <c r="AH456">
        <v>3</v>
      </c>
      <c r="AI456">
        <v>0</v>
      </c>
      <c r="AJ456">
        <v>0</v>
      </c>
      <c r="AK456" s="16">
        <v>46112</v>
      </c>
      <c r="AL456" s="7">
        <v>28</v>
      </c>
      <c r="AM456" s="7" t="str">
        <f t="shared" si="14"/>
        <v>2026</v>
      </c>
      <c r="AN456" s="7" t="str">
        <f t="shared" si="15"/>
        <v>March</v>
      </c>
      <c r="AO456" s="7">
        <v>4</v>
      </c>
      <c r="AP456" s="10">
        <v>4682</v>
      </c>
      <c r="AQ456" s="7">
        <v>0</v>
      </c>
      <c r="AR456" s="7">
        <v>0</v>
      </c>
      <c r="AS456" t="s">
        <v>49</v>
      </c>
    </row>
    <row r="457" spans="1:45" x14ac:dyDescent="0.35">
      <c r="A457" t="s">
        <v>524</v>
      </c>
      <c r="B457">
        <v>31</v>
      </c>
      <c r="C457" t="s">
        <v>190</v>
      </c>
      <c r="D457" t="s">
        <v>49</v>
      </c>
      <c r="E457" t="s">
        <v>59</v>
      </c>
      <c r="F457">
        <v>697</v>
      </c>
      <c r="G457" t="s">
        <v>42</v>
      </c>
      <c r="H457">
        <v>10</v>
      </c>
      <c r="I457">
        <v>3</v>
      </c>
      <c r="J457" t="s">
        <v>52</v>
      </c>
      <c r="K457">
        <v>1</v>
      </c>
      <c r="L457">
        <v>1979</v>
      </c>
      <c r="M457">
        <v>3</v>
      </c>
      <c r="N457" t="s">
        <v>53</v>
      </c>
      <c r="O457">
        <v>40</v>
      </c>
      <c r="P457">
        <v>3</v>
      </c>
      <c r="Q457">
        <v>3</v>
      </c>
      <c r="R457" t="s">
        <v>252</v>
      </c>
      <c r="S457">
        <v>3</v>
      </c>
      <c r="T457" t="s">
        <v>105</v>
      </c>
      <c r="U457">
        <v>11031</v>
      </c>
      <c r="V457" t="s">
        <v>253</v>
      </c>
      <c r="W457">
        <v>26862</v>
      </c>
      <c r="X457">
        <v>4</v>
      </c>
      <c r="Y457" t="s">
        <v>48</v>
      </c>
      <c r="Z457" t="s">
        <v>49</v>
      </c>
      <c r="AA457">
        <v>20</v>
      </c>
      <c r="AB457">
        <v>4</v>
      </c>
      <c r="AC457">
        <v>3</v>
      </c>
      <c r="AD457">
        <v>80</v>
      </c>
      <c r="AE457">
        <v>1</v>
      </c>
      <c r="AF457">
        <v>13</v>
      </c>
      <c r="AG457">
        <v>2</v>
      </c>
      <c r="AH457">
        <v>4</v>
      </c>
      <c r="AI457">
        <v>4</v>
      </c>
      <c r="AJ457">
        <v>8</v>
      </c>
      <c r="AK457" s="16">
        <v>46113</v>
      </c>
      <c r="AL457" s="7">
        <v>24</v>
      </c>
      <c r="AM457" s="7" t="str">
        <f t="shared" si="14"/>
        <v>2026</v>
      </c>
      <c r="AN457" s="7" t="str">
        <f t="shared" si="15"/>
        <v>April</v>
      </c>
      <c r="AO457" s="7">
        <v>0</v>
      </c>
      <c r="AP457" s="10">
        <v>19955</v>
      </c>
      <c r="AQ457" s="7">
        <v>0</v>
      </c>
      <c r="AR457" s="7">
        <v>0</v>
      </c>
      <c r="AS457" t="s">
        <v>49</v>
      </c>
    </row>
    <row r="458" spans="1:45" x14ac:dyDescent="0.35">
      <c r="A458" t="s">
        <v>525</v>
      </c>
      <c r="B458">
        <v>31</v>
      </c>
      <c r="C458" t="s">
        <v>190</v>
      </c>
      <c r="D458" t="s">
        <v>49</v>
      </c>
      <c r="E458" t="s">
        <v>41</v>
      </c>
      <c r="F458">
        <v>1154</v>
      </c>
      <c r="G458" t="s">
        <v>51</v>
      </c>
      <c r="H458">
        <v>2</v>
      </c>
      <c r="I458">
        <v>2</v>
      </c>
      <c r="J458" t="s">
        <v>43</v>
      </c>
      <c r="K458">
        <v>1</v>
      </c>
      <c r="L458">
        <v>1996</v>
      </c>
      <c r="M458">
        <v>1</v>
      </c>
      <c r="N458" t="s">
        <v>44</v>
      </c>
      <c r="O458">
        <v>54</v>
      </c>
      <c r="P458">
        <v>3</v>
      </c>
      <c r="Q458">
        <v>1</v>
      </c>
      <c r="R458" t="s">
        <v>54</v>
      </c>
      <c r="S458">
        <v>3</v>
      </c>
      <c r="T458" t="s">
        <v>105</v>
      </c>
      <c r="U458">
        <v>3067</v>
      </c>
      <c r="V458" t="s">
        <v>47</v>
      </c>
      <c r="W458">
        <v>6393</v>
      </c>
      <c r="X458">
        <v>0</v>
      </c>
      <c r="Y458" t="s">
        <v>48</v>
      </c>
      <c r="Z458" t="s">
        <v>49</v>
      </c>
      <c r="AA458">
        <v>19</v>
      </c>
      <c r="AB458">
        <v>3</v>
      </c>
      <c r="AC458">
        <v>3</v>
      </c>
      <c r="AD458">
        <v>80</v>
      </c>
      <c r="AE458">
        <v>1</v>
      </c>
      <c r="AF458">
        <v>3</v>
      </c>
      <c r="AG458">
        <v>1</v>
      </c>
      <c r="AH458">
        <v>3</v>
      </c>
      <c r="AI458">
        <v>1</v>
      </c>
      <c r="AJ458">
        <v>2</v>
      </c>
      <c r="AK458" s="16">
        <v>46114</v>
      </c>
      <c r="AL458" s="7">
        <v>23</v>
      </c>
      <c r="AM458" s="7" t="str">
        <f t="shared" si="14"/>
        <v>2026</v>
      </c>
      <c r="AN458" s="7" t="str">
        <f t="shared" si="15"/>
        <v>April</v>
      </c>
      <c r="AO458" s="7">
        <v>2</v>
      </c>
      <c r="AP458" s="10">
        <v>13504</v>
      </c>
      <c r="AQ458" s="7">
        <v>0</v>
      </c>
      <c r="AR458" s="7">
        <v>0</v>
      </c>
      <c r="AS458" t="s">
        <v>49</v>
      </c>
    </row>
    <row r="459" spans="1:45" x14ac:dyDescent="0.35">
      <c r="A459" t="s">
        <v>526</v>
      </c>
      <c r="B459">
        <v>31</v>
      </c>
      <c r="C459" t="s">
        <v>190</v>
      </c>
      <c r="D459" t="s">
        <v>49</v>
      </c>
      <c r="E459" t="s">
        <v>59</v>
      </c>
      <c r="F459">
        <v>325</v>
      </c>
      <c r="G459" t="s">
        <v>42</v>
      </c>
      <c r="H459">
        <v>5</v>
      </c>
      <c r="I459">
        <v>3</v>
      </c>
      <c r="J459" t="s">
        <v>52</v>
      </c>
      <c r="K459">
        <v>1</v>
      </c>
      <c r="L459">
        <v>2057</v>
      </c>
      <c r="M459">
        <v>2</v>
      </c>
      <c r="N459" t="s">
        <v>44</v>
      </c>
      <c r="O459">
        <v>74</v>
      </c>
      <c r="P459">
        <v>3</v>
      </c>
      <c r="Q459">
        <v>2</v>
      </c>
      <c r="R459" t="s">
        <v>112</v>
      </c>
      <c r="S459">
        <v>1</v>
      </c>
      <c r="T459" t="s">
        <v>46</v>
      </c>
      <c r="U459">
        <v>9936</v>
      </c>
      <c r="V459" t="s">
        <v>163</v>
      </c>
      <c r="W459">
        <v>3787</v>
      </c>
      <c r="X459">
        <v>0</v>
      </c>
      <c r="Y459" t="s">
        <v>48</v>
      </c>
      <c r="Z459" t="s">
        <v>49</v>
      </c>
      <c r="AA459">
        <v>19</v>
      </c>
      <c r="AB459">
        <v>3</v>
      </c>
      <c r="AC459">
        <v>2</v>
      </c>
      <c r="AD459">
        <v>80</v>
      </c>
      <c r="AE459">
        <v>0</v>
      </c>
      <c r="AF459">
        <v>10</v>
      </c>
      <c r="AG459">
        <v>2</v>
      </c>
      <c r="AH459">
        <v>3</v>
      </c>
      <c r="AI459">
        <v>1</v>
      </c>
      <c r="AJ459">
        <v>7</v>
      </c>
      <c r="AK459" s="16">
        <v>46115</v>
      </c>
      <c r="AL459" s="7">
        <v>28</v>
      </c>
      <c r="AM459" s="7" t="str">
        <f t="shared" si="14"/>
        <v>2026</v>
      </c>
      <c r="AN459" s="7" t="str">
        <f t="shared" si="15"/>
        <v>April</v>
      </c>
      <c r="AO459" s="7">
        <v>2</v>
      </c>
      <c r="AP459" s="10">
        <v>9908</v>
      </c>
      <c r="AQ459" s="7">
        <v>2</v>
      </c>
      <c r="AR459" s="7">
        <v>1</v>
      </c>
      <c r="AS459" t="s">
        <v>49</v>
      </c>
    </row>
    <row r="460" spans="1:45" x14ac:dyDescent="0.35">
      <c r="A460" t="s">
        <v>526</v>
      </c>
      <c r="B460">
        <v>31</v>
      </c>
      <c r="C460" t="s">
        <v>190</v>
      </c>
      <c r="D460" t="s">
        <v>49</v>
      </c>
      <c r="E460" t="s">
        <v>59</v>
      </c>
      <c r="F460">
        <v>325</v>
      </c>
      <c r="G460" t="s">
        <v>42</v>
      </c>
      <c r="H460">
        <v>5</v>
      </c>
      <c r="I460">
        <v>3</v>
      </c>
      <c r="J460" t="s">
        <v>52</v>
      </c>
      <c r="K460">
        <v>1</v>
      </c>
      <c r="L460">
        <v>2057</v>
      </c>
      <c r="M460">
        <v>2</v>
      </c>
      <c r="N460" t="s">
        <v>44</v>
      </c>
      <c r="O460">
        <v>74</v>
      </c>
      <c r="P460">
        <v>3</v>
      </c>
      <c r="Q460">
        <v>2</v>
      </c>
      <c r="R460" t="s">
        <v>112</v>
      </c>
      <c r="S460">
        <v>1</v>
      </c>
      <c r="T460" t="s">
        <v>46</v>
      </c>
      <c r="U460">
        <v>9936</v>
      </c>
      <c r="V460" t="s">
        <v>163</v>
      </c>
      <c r="W460">
        <v>3787</v>
      </c>
      <c r="X460">
        <v>0</v>
      </c>
      <c r="Y460" t="s">
        <v>48</v>
      </c>
      <c r="Z460" t="s">
        <v>49</v>
      </c>
      <c r="AA460">
        <v>19</v>
      </c>
      <c r="AB460">
        <v>3</v>
      </c>
      <c r="AC460">
        <v>2</v>
      </c>
      <c r="AD460">
        <v>80</v>
      </c>
      <c r="AE460">
        <v>0</v>
      </c>
      <c r="AF460">
        <v>10</v>
      </c>
      <c r="AG460">
        <v>2</v>
      </c>
      <c r="AH460">
        <v>3</v>
      </c>
      <c r="AI460">
        <v>1</v>
      </c>
      <c r="AJ460">
        <v>7</v>
      </c>
      <c r="AK460" s="16">
        <v>46116</v>
      </c>
      <c r="AL460" s="7">
        <v>57</v>
      </c>
      <c r="AM460" s="7" t="str">
        <f t="shared" si="14"/>
        <v>2026</v>
      </c>
      <c r="AN460" s="7" t="str">
        <f t="shared" si="15"/>
        <v>April</v>
      </c>
      <c r="AO460" s="7">
        <v>38</v>
      </c>
      <c r="AP460" s="10">
        <v>6566</v>
      </c>
      <c r="AQ460" s="7">
        <v>2</v>
      </c>
      <c r="AR460" s="7">
        <v>0</v>
      </c>
      <c r="AS460" t="s">
        <v>49</v>
      </c>
    </row>
    <row r="461" spans="1:45" x14ac:dyDescent="0.35">
      <c r="A461" t="s">
        <v>527</v>
      </c>
      <c r="B461">
        <v>32</v>
      </c>
      <c r="C461" t="s">
        <v>190</v>
      </c>
      <c r="D461" t="s">
        <v>49</v>
      </c>
      <c r="E461" t="s">
        <v>56</v>
      </c>
      <c r="F461">
        <v>1005</v>
      </c>
      <c r="G461" t="s">
        <v>42</v>
      </c>
      <c r="H461">
        <v>2</v>
      </c>
      <c r="I461">
        <v>2</v>
      </c>
      <c r="J461" t="s">
        <v>43</v>
      </c>
      <c r="K461">
        <v>1</v>
      </c>
      <c r="L461">
        <v>8</v>
      </c>
      <c r="M461">
        <v>4</v>
      </c>
      <c r="N461" t="s">
        <v>44</v>
      </c>
      <c r="O461">
        <v>79</v>
      </c>
      <c r="P461">
        <v>3</v>
      </c>
      <c r="Q461">
        <v>1</v>
      </c>
      <c r="R461" t="s">
        <v>45</v>
      </c>
      <c r="S461">
        <v>4</v>
      </c>
      <c r="T461" t="s">
        <v>46</v>
      </c>
      <c r="U461">
        <v>3068</v>
      </c>
      <c r="V461" t="s">
        <v>47</v>
      </c>
      <c r="W461">
        <v>11864</v>
      </c>
      <c r="X461">
        <v>0</v>
      </c>
      <c r="Y461" t="s">
        <v>48</v>
      </c>
      <c r="Z461" t="s">
        <v>49</v>
      </c>
      <c r="AA461">
        <v>13</v>
      </c>
      <c r="AB461">
        <v>3</v>
      </c>
      <c r="AC461">
        <v>3</v>
      </c>
      <c r="AD461">
        <v>80</v>
      </c>
      <c r="AE461">
        <v>0</v>
      </c>
      <c r="AF461">
        <v>8</v>
      </c>
      <c r="AG461">
        <v>2</v>
      </c>
      <c r="AH461">
        <v>2</v>
      </c>
      <c r="AI461">
        <v>3</v>
      </c>
      <c r="AJ461">
        <v>6</v>
      </c>
      <c r="AK461" s="16">
        <v>46117</v>
      </c>
      <c r="AL461" s="7">
        <v>22</v>
      </c>
      <c r="AM461" s="7" t="str">
        <f t="shared" si="14"/>
        <v>2026</v>
      </c>
      <c r="AN461" s="7" t="str">
        <f t="shared" si="15"/>
        <v>April</v>
      </c>
      <c r="AO461" s="7">
        <v>1</v>
      </c>
      <c r="AP461" s="10">
        <v>19179</v>
      </c>
      <c r="AQ461" s="7">
        <v>1</v>
      </c>
      <c r="AR461" s="7">
        <v>1</v>
      </c>
      <c r="AS461" t="s">
        <v>49</v>
      </c>
    </row>
    <row r="462" spans="1:45" x14ac:dyDescent="0.35">
      <c r="A462" t="s">
        <v>528</v>
      </c>
      <c r="B462">
        <v>32</v>
      </c>
      <c r="C462" t="s">
        <v>190</v>
      </c>
      <c r="D462" t="s">
        <v>40</v>
      </c>
      <c r="E462" t="s">
        <v>41</v>
      </c>
      <c r="F462">
        <v>334</v>
      </c>
      <c r="G462" t="s">
        <v>42</v>
      </c>
      <c r="H462">
        <v>5</v>
      </c>
      <c r="I462">
        <v>2</v>
      </c>
      <c r="J462" t="s">
        <v>43</v>
      </c>
      <c r="K462">
        <v>1</v>
      </c>
      <c r="L462">
        <v>21</v>
      </c>
      <c r="M462">
        <v>1</v>
      </c>
      <c r="N462" t="s">
        <v>44</v>
      </c>
      <c r="O462">
        <v>80</v>
      </c>
      <c r="P462">
        <v>4</v>
      </c>
      <c r="Q462">
        <v>1</v>
      </c>
      <c r="R462" t="s">
        <v>60</v>
      </c>
      <c r="S462">
        <v>2</v>
      </c>
      <c r="T462" t="s">
        <v>102</v>
      </c>
      <c r="U462">
        <v>3298</v>
      </c>
      <c r="V462" t="s">
        <v>47</v>
      </c>
      <c r="W462">
        <v>15053</v>
      </c>
      <c r="X462">
        <v>0</v>
      </c>
      <c r="Y462" t="s">
        <v>48</v>
      </c>
      <c r="Z462" t="s">
        <v>40</v>
      </c>
      <c r="AA462">
        <v>12</v>
      </c>
      <c r="AB462">
        <v>3</v>
      </c>
      <c r="AC462">
        <v>4</v>
      </c>
      <c r="AD462">
        <v>80</v>
      </c>
      <c r="AE462">
        <v>2</v>
      </c>
      <c r="AF462">
        <v>7</v>
      </c>
      <c r="AG462">
        <v>5</v>
      </c>
      <c r="AH462">
        <v>2</v>
      </c>
      <c r="AI462">
        <v>0</v>
      </c>
      <c r="AJ462">
        <v>5</v>
      </c>
      <c r="AK462" s="16">
        <v>46118</v>
      </c>
      <c r="AL462" s="7">
        <v>23</v>
      </c>
      <c r="AM462" s="7" t="str">
        <f t="shared" si="14"/>
        <v>2026</v>
      </c>
      <c r="AN462" s="7" t="str">
        <f t="shared" si="15"/>
        <v>April</v>
      </c>
      <c r="AO462" s="7">
        <v>5</v>
      </c>
      <c r="AP462" s="10">
        <v>4769</v>
      </c>
      <c r="AQ462" s="7">
        <v>3</v>
      </c>
      <c r="AR462" s="7">
        <v>3</v>
      </c>
      <c r="AS462" t="s">
        <v>49</v>
      </c>
    </row>
    <row r="463" spans="1:45" x14ac:dyDescent="0.35">
      <c r="A463" t="s">
        <v>529</v>
      </c>
      <c r="B463">
        <v>32</v>
      </c>
      <c r="C463" t="s">
        <v>190</v>
      </c>
      <c r="D463" t="s">
        <v>40</v>
      </c>
      <c r="E463" t="s">
        <v>56</v>
      </c>
      <c r="F463">
        <v>1125</v>
      </c>
      <c r="G463" t="s">
        <v>42</v>
      </c>
      <c r="H463">
        <v>16</v>
      </c>
      <c r="I463">
        <v>1</v>
      </c>
      <c r="J463" t="s">
        <v>43</v>
      </c>
      <c r="K463">
        <v>1</v>
      </c>
      <c r="L463">
        <v>33</v>
      </c>
      <c r="M463">
        <v>2</v>
      </c>
      <c r="N463" t="s">
        <v>53</v>
      </c>
      <c r="O463">
        <v>72</v>
      </c>
      <c r="P463">
        <v>1</v>
      </c>
      <c r="Q463">
        <v>1</v>
      </c>
      <c r="R463" t="s">
        <v>60</v>
      </c>
      <c r="S463">
        <v>1</v>
      </c>
      <c r="T463" t="s">
        <v>46</v>
      </c>
      <c r="U463">
        <v>3919</v>
      </c>
      <c r="V463" t="s">
        <v>47</v>
      </c>
      <c r="W463">
        <v>4681</v>
      </c>
      <c r="X463">
        <v>1</v>
      </c>
      <c r="Y463" t="s">
        <v>48</v>
      </c>
      <c r="Z463" t="s">
        <v>40</v>
      </c>
      <c r="AA463">
        <v>22</v>
      </c>
      <c r="AB463">
        <v>4</v>
      </c>
      <c r="AC463">
        <v>2</v>
      </c>
      <c r="AD463">
        <v>80</v>
      </c>
      <c r="AE463">
        <v>0</v>
      </c>
      <c r="AF463">
        <v>10</v>
      </c>
      <c r="AG463">
        <v>5</v>
      </c>
      <c r="AH463">
        <v>3</v>
      </c>
      <c r="AI463">
        <v>6</v>
      </c>
      <c r="AK463" s="16">
        <v>46119</v>
      </c>
      <c r="AL463" s="7">
        <v>47</v>
      </c>
      <c r="AM463" s="7" t="str">
        <f t="shared" si="14"/>
        <v>2026</v>
      </c>
      <c r="AN463" s="7" t="str">
        <f t="shared" si="15"/>
        <v>April</v>
      </c>
      <c r="AO463" s="7">
        <v>21</v>
      </c>
      <c r="AP463" s="10">
        <v>17854</v>
      </c>
      <c r="AQ463" s="7">
        <v>2</v>
      </c>
      <c r="AR463" s="7">
        <v>1</v>
      </c>
      <c r="AS463" t="s">
        <v>49</v>
      </c>
    </row>
    <row r="464" spans="1:45" x14ac:dyDescent="0.35">
      <c r="A464" t="s">
        <v>530</v>
      </c>
      <c r="B464">
        <v>32</v>
      </c>
      <c r="C464" t="s">
        <v>190</v>
      </c>
      <c r="D464" t="s">
        <v>40</v>
      </c>
      <c r="E464" t="s">
        <v>41</v>
      </c>
      <c r="F464">
        <v>427</v>
      </c>
      <c r="G464" t="s">
        <v>42</v>
      </c>
      <c r="H464">
        <v>1</v>
      </c>
      <c r="I464">
        <v>3</v>
      </c>
      <c r="J464" t="s">
        <v>52</v>
      </c>
      <c r="K464">
        <v>1</v>
      </c>
      <c r="L464">
        <v>78</v>
      </c>
      <c r="M464">
        <v>1</v>
      </c>
      <c r="N464" t="s">
        <v>44</v>
      </c>
      <c r="O464">
        <v>33</v>
      </c>
      <c r="P464">
        <v>3</v>
      </c>
      <c r="Q464">
        <v>2</v>
      </c>
      <c r="R464" t="s">
        <v>112</v>
      </c>
      <c r="S464">
        <v>4</v>
      </c>
      <c r="T464" t="s">
        <v>105</v>
      </c>
      <c r="U464">
        <v>6162</v>
      </c>
      <c r="V464" t="s">
        <v>163</v>
      </c>
      <c r="W464">
        <v>10877</v>
      </c>
      <c r="X464">
        <v>1</v>
      </c>
      <c r="Y464" t="s">
        <v>48</v>
      </c>
      <c r="Z464" t="s">
        <v>40</v>
      </c>
      <c r="AA464">
        <v>22</v>
      </c>
      <c r="AB464">
        <v>4</v>
      </c>
      <c r="AC464">
        <v>2</v>
      </c>
      <c r="AD464">
        <v>80</v>
      </c>
      <c r="AE464">
        <v>1</v>
      </c>
      <c r="AF464">
        <v>9</v>
      </c>
      <c r="AG464">
        <v>3</v>
      </c>
      <c r="AH464">
        <v>3</v>
      </c>
      <c r="AI464">
        <v>7</v>
      </c>
      <c r="AJ464">
        <v>8</v>
      </c>
      <c r="AK464" s="16">
        <v>46120</v>
      </c>
      <c r="AL464" s="7">
        <v>47</v>
      </c>
      <c r="AM464" s="7" t="str">
        <f t="shared" si="14"/>
        <v>2026</v>
      </c>
      <c r="AN464" s="7" t="str">
        <f t="shared" si="15"/>
        <v>April</v>
      </c>
      <c r="AO464" s="7">
        <v>1</v>
      </c>
      <c r="AP464" s="10">
        <v>4656</v>
      </c>
      <c r="AQ464" s="7">
        <v>0</v>
      </c>
      <c r="AR464" s="7">
        <v>0</v>
      </c>
      <c r="AS464" t="s">
        <v>49</v>
      </c>
    </row>
    <row r="465" spans="1:45" x14ac:dyDescent="0.35">
      <c r="A465" t="s">
        <v>531</v>
      </c>
      <c r="B465">
        <v>32</v>
      </c>
      <c r="C465" t="s">
        <v>190</v>
      </c>
      <c r="D465" t="s">
        <v>49</v>
      </c>
      <c r="E465" t="s">
        <v>41</v>
      </c>
      <c r="F465">
        <v>548</v>
      </c>
      <c r="G465" t="s">
        <v>42</v>
      </c>
      <c r="H465">
        <v>1</v>
      </c>
      <c r="I465">
        <v>3</v>
      </c>
      <c r="J465" t="s">
        <v>43</v>
      </c>
      <c r="K465">
        <v>1</v>
      </c>
      <c r="L465">
        <v>96</v>
      </c>
      <c r="M465">
        <v>2</v>
      </c>
      <c r="N465" t="s">
        <v>44</v>
      </c>
      <c r="O465">
        <v>66</v>
      </c>
      <c r="P465">
        <v>3</v>
      </c>
      <c r="Q465">
        <v>2</v>
      </c>
      <c r="R465" t="s">
        <v>60</v>
      </c>
      <c r="S465">
        <v>2</v>
      </c>
      <c r="T465" t="s">
        <v>105</v>
      </c>
      <c r="U465">
        <v>6220</v>
      </c>
      <c r="V465" t="s">
        <v>163</v>
      </c>
      <c r="W465">
        <v>7346</v>
      </c>
      <c r="X465">
        <v>1</v>
      </c>
      <c r="Y465" t="s">
        <v>48</v>
      </c>
      <c r="Z465" t="s">
        <v>49</v>
      </c>
      <c r="AA465">
        <v>17</v>
      </c>
      <c r="AB465">
        <v>3</v>
      </c>
      <c r="AC465">
        <v>2</v>
      </c>
      <c r="AD465">
        <v>80</v>
      </c>
      <c r="AE465">
        <v>2</v>
      </c>
      <c r="AF465">
        <v>10</v>
      </c>
      <c r="AG465">
        <v>3</v>
      </c>
      <c r="AH465">
        <v>3</v>
      </c>
      <c r="AI465">
        <v>0</v>
      </c>
      <c r="AK465" s="16">
        <v>46121</v>
      </c>
      <c r="AL465" s="7">
        <v>27</v>
      </c>
      <c r="AM465" s="7" t="str">
        <f t="shared" si="14"/>
        <v>2026</v>
      </c>
      <c r="AN465" s="7" t="str">
        <f t="shared" si="15"/>
        <v>April</v>
      </c>
      <c r="AO465" s="7">
        <v>1</v>
      </c>
      <c r="AP465" s="10">
        <v>19508</v>
      </c>
      <c r="AQ465" s="7">
        <v>1</v>
      </c>
      <c r="AR465" s="7">
        <v>1</v>
      </c>
      <c r="AS465" t="s">
        <v>49</v>
      </c>
    </row>
    <row r="466" spans="1:45" x14ac:dyDescent="0.35">
      <c r="A466" t="s">
        <v>532</v>
      </c>
      <c r="B466">
        <v>32</v>
      </c>
      <c r="C466" t="s">
        <v>190</v>
      </c>
      <c r="D466" t="s">
        <v>49</v>
      </c>
      <c r="E466" t="s">
        <v>41</v>
      </c>
      <c r="F466">
        <v>1093</v>
      </c>
      <c r="G466" t="s">
        <v>51</v>
      </c>
      <c r="H466">
        <v>6</v>
      </c>
      <c r="I466">
        <v>4</v>
      </c>
      <c r="J466" t="s">
        <v>52</v>
      </c>
      <c r="K466">
        <v>1</v>
      </c>
      <c r="L466">
        <v>125</v>
      </c>
      <c r="M466">
        <v>2</v>
      </c>
      <c r="N466" t="s">
        <v>44</v>
      </c>
      <c r="O466">
        <v>87</v>
      </c>
      <c r="P466">
        <v>3</v>
      </c>
      <c r="Q466">
        <v>2</v>
      </c>
      <c r="R466" t="s">
        <v>137</v>
      </c>
      <c r="S466">
        <v>3</v>
      </c>
      <c r="T466" t="s">
        <v>46</v>
      </c>
      <c r="U466">
        <v>5010</v>
      </c>
      <c r="V466" t="s">
        <v>163</v>
      </c>
      <c r="W466">
        <v>24301</v>
      </c>
      <c r="X466">
        <v>1</v>
      </c>
      <c r="Y466" t="s">
        <v>48</v>
      </c>
      <c r="Z466" t="s">
        <v>49</v>
      </c>
      <c r="AA466">
        <v>16</v>
      </c>
      <c r="AB466">
        <v>3</v>
      </c>
      <c r="AC466">
        <v>1</v>
      </c>
      <c r="AD466">
        <v>80</v>
      </c>
      <c r="AE466">
        <v>0</v>
      </c>
      <c r="AF466">
        <v>12</v>
      </c>
      <c r="AG466">
        <v>0</v>
      </c>
      <c r="AH466">
        <v>3</v>
      </c>
      <c r="AI466">
        <v>5</v>
      </c>
      <c r="AJ466">
        <v>7</v>
      </c>
      <c r="AK466" s="16">
        <v>46122</v>
      </c>
      <c r="AL466" s="7">
        <v>52</v>
      </c>
      <c r="AM466" s="7" t="str">
        <f t="shared" si="14"/>
        <v>2026</v>
      </c>
      <c r="AN466" s="7" t="str">
        <f t="shared" si="15"/>
        <v>April</v>
      </c>
      <c r="AO466" s="7">
        <v>10</v>
      </c>
      <c r="AP466" s="10">
        <v>3873</v>
      </c>
      <c r="AQ466" s="7">
        <v>6</v>
      </c>
      <c r="AR466" s="7">
        <v>2</v>
      </c>
      <c r="AS466" t="s">
        <v>49</v>
      </c>
    </row>
    <row r="467" spans="1:45" x14ac:dyDescent="0.35">
      <c r="A467" t="s">
        <v>533</v>
      </c>
      <c r="B467">
        <v>32</v>
      </c>
      <c r="C467" t="s">
        <v>190</v>
      </c>
      <c r="D467" t="s">
        <v>49</v>
      </c>
      <c r="E467" t="s">
        <v>41</v>
      </c>
      <c r="F467">
        <v>827</v>
      </c>
      <c r="G467" t="s">
        <v>42</v>
      </c>
      <c r="H467">
        <v>1</v>
      </c>
      <c r="I467">
        <v>1</v>
      </c>
      <c r="J467" t="s">
        <v>43</v>
      </c>
      <c r="K467">
        <v>1</v>
      </c>
      <c r="L467">
        <v>134</v>
      </c>
      <c r="M467">
        <v>4</v>
      </c>
      <c r="N467" t="s">
        <v>44</v>
      </c>
      <c r="O467">
        <v>71</v>
      </c>
      <c r="P467">
        <v>3</v>
      </c>
      <c r="Q467">
        <v>1</v>
      </c>
      <c r="R467" t="s">
        <v>60</v>
      </c>
      <c r="S467">
        <v>1</v>
      </c>
      <c r="T467" t="s">
        <v>46</v>
      </c>
      <c r="U467">
        <v>2956</v>
      </c>
      <c r="V467" t="s">
        <v>47</v>
      </c>
      <c r="W467">
        <v>15178</v>
      </c>
      <c r="X467">
        <v>1</v>
      </c>
      <c r="Y467" t="s">
        <v>48</v>
      </c>
      <c r="Z467" t="s">
        <v>49</v>
      </c>
      <c r="AA467">
        <v>13</v>
      </c>
      <c r="AB467">
        <v>3</v>
      </c>
      <c r="AC467">
        <v>4</v>
      </c>
      <c r="AD467">
        <v>80</v>
      </c>
      <c r="AE467">
        <v>0</v>
      </c>
      <c r="AF467">
        <v>1</v>
      </c>
      <c r="AG467">
        <v>2</v>
      </c>
      <c r="AH467">
        <v>3</v>
      </c>
      <c r="AI467">
        <v>0</v>
      </c>
      <c r="AJ467">
        <v>0</v>
      </c>
      <c r="AK467" s="16">
        <v>46123</v>
      </c>
      <c r="AL467" s="7">
        <v>27</v>
      </c>
      <c r="AM467" s="7" t="str">
        <f t="shared" si="14"/>
        <v>2026</v>
      </c>
      <c r="AN467" s="7" t="str">
        <f t="shared" si="15"/>
        <v>April</v>
      </c>
      <c r="AO467" s="7">
        <v>7</v>
      </c>
      <c r="AP467" s="10">
        <v>2681</v>
      </c>
      <c r="AQ467" s="7">
        <v>5</v>
      </c>
      <c r="AR467" s="7">
        <v>0</v>
      </c>
      <c r="AS467" t="s">
        <v>49</v>
      </c>
    </row>
    <row r="468" spans="1:45" x14ac:dyDescent="0.35">
      <c r="A468" t="s">
        <v>534</v>
      </c>
      <c r="B468">
        <v>32</v>
      </c>
      <c r="C468" t="s">
        <v>190</v>
      </c>
      <c r="D468" t="s">
        <v>40</v>
      </c>
      <c r="E468" t="s">
        <v>41</v>
      </c>
      <c r="F468">
        <v>1033</v>
      </c>
      <c r="G468" t="s">
        <v>42</v>
      </c>
      <c r="H468">
        <v>9</v>
      </c>
      <c r="I468">
        <v>3</v>
      </c>
      <c r="J468" t="s">
        <v>52</v>
      </c>
      <c r="K468">
        <v>1</v>
      </c>
      <c r="L468">
        <v>190</v>
      </c>
      <c r="M468">
        <v>1</v>
      </c>
      <c r="N468" t="s">
        <v>53</v>
      </c>
      <c r="O468">
        <v>41</v>
      </c>
      <c r="P468">
        <v>3</v>
      </c>
      <c r="Q468">
        <v>1</v>
      </c>
      <c r="R468" t="s">
        <v>45</v>
      </c>
      <c r="S468">
        <v>1</v>
      </c>
      <c r="T468" t="s">
        <v>46</v>
      </c>
      <c r="U468">
        <v>4200</v>
      </c>
      <c r="V468" t="s">
        <v>47</v>
      </c>
      <c r="W468">
        <v>10224</v>
      </c>
      <c r="X468">
        <v>7</v>
      </c>
      <c r="Y468" t="s">
        <v>48</v>
      </c>
      <c r="Z468" t="s">
        <v>49</v>
      </c>
      <c r="AA468">
        <v>22</v>
      </c>
      <c r="AB468">
        <v>4</v>
      </c>
      <c r="AC468">
        <v>1</v>
      </c>
      <c r="AD468">
        <v>80</v>
      </c>
      <c r="AE468">
        <v>0</v>
      </c>
      <c r="AF468">
        <v>10</v>
      </c>
      <c r="AG468">
        <v>2</v>
      </c>
      <c r="AH468">
        <v>4</v>
      </c>
      <c r="AI468">
        <v>0</v>
      </c>
      <c r="AK468" s="16">
        <v>46124</v>
      </c>
      <c r="AL468" s="7">
        <v>30</v>
      </c>
      <c r="AM468" s="7" t="str">
        <f t="shared" si="14"/>
        <v>2026</v>
      </c>
      <c r="AN468" s="7" t="str">
        <f t="shared" si="15"/>
        <v>April</v>
      </c>
      <c r="AO468" s="7">
        <v>10</v>
      </c>
      <c r="AP468" s="10">
        <v>12672</v>
      </c>
      <c r="AQ468" s="7">
        <v>9</v>
      </c>
      <c r="AR468" s="7">
        <v>0</v>
      </c>
      <c r="AS468" t="s">
        <v>49</v>
      </c>
    </row>
    <row r="469" spans="1:45" x14ac:dyDescent="0.35">
      <c r="A469" t="s">
        <v>535</v>
      </c>
      <c r="B469">
        <v>32</v>
      </c>
      <c r="C469" t="s">
        <v>190</v>
      </c>
      <c r="D469" t="s">
        <v>49</v>
      </c>
      <c r="E469" t="s">
        <v>56</v>
      </c>
      <c r="F469">
        <v>689</v>
      </c>
      <c r="G469" t="s">
        <v>51</v>
      </c>
      <c r="H469">
        <v>9</v>
      </c>
      <c r="I469">
        <v>2</v>
      </c>
      <c r="J469" t="s">
        <v>52</v>
      </c>
      <c r="K469">
        <v>1</v>
      </c>
      <c r="L469">
        <v>195</v>
      </c>
      <c r="M469">
        <v>4</v>
      </c>
      <c r="N469" t="s">
        <v>44</v>
      </c>
      <c r="O469">
        <v>35</v>
      </c>
      <c r="P469">
        <v>1</v>
      </c>
      <c r="Q469">
        <v>2</v>
      </c>
      <c r="R469" t="s">
        <v>137</v>
      </c>
      <c r="S469">
        <v>4</v>
      </c>
      <c r="T469" t="s">
        <v>102</v>
      </c>
      <c r="U469">
        <v>4668</v>
      </c>
      <c r="V469" t="s">
        <v>47</v>
      </c>
      <c r="W469">
        <v>22812</v>
      </c>
      <c r="X469">
        <v>0</v>
      </c>
      <c r="Y469" t="s">
        <v>48</v>
      </c>
      <c r="Z469" t="s">
        <v>49</v>
      </c>
      <c r="AA469">
        <v>17</v>
      </c>
      <c r="AB469">
        <v>3</v>
      </c>
      <c r="AC469">
        <v>4</v>
      </c>
      <c r="AD469">
        <v>80</v>
      </c>
      <c r="AE469">
        <v>3</v>
      </c>
      <c r="AF469">
        <v>9</v>
      </c>
      <c r="AG469">
        <v>2</v>
      </c>
      <c r="AH469">
        <v>4</v>
      </c>
      <c r="AI469">
        <v>0</v>
      </c>
      <c r="AK469" s="16">
        <v>46125</v>
      </c>
      <c r="AL469" s="7">
        <v>41</v>
      </c>
      <c r="AM469" s="7" t="str">
        <f t="shared" si="14"/>
        <v>2026</v>
      </c>
      <c r="AN469" s="7" t="str">
        <f t="shared" si="15"/>
        <v>April</v>
      </c>
      <c r="AO469" s="7">
        <v>5</v>
      </c>
      <c r="AP469" s="10">
        <v>13089</v>
      </c>
      <c r="AQ469" s="7">
        <v>4</v>
      </c>
      <c r="AR469" s="7">
        <v>4</v>
      </c>
      <c r="AS469" t="s">
        <v>49</v>
      </c>
    </row>
    <row r="470" spans="1:45" x14ac:dyDescent="0.35">
      <c r="A470" t="s">
        <v>536</v>
      </c>
      <c r="B470">
        <v>32</v>
      </c>
      <c r="C470" t="s">
        <v>190</v>
      </c>
      <c r="D470" t="s">
        <v>49</v>
      </c>
      <c r="E470" t="s">
        <v>56</v>
      </c>
      <c r="F470">
        <v>967</v>
      </c>
      <c r="G470" t="s">
        <v>51</v>
      </c>
      <c r="H470">
        <v>8</v>
      </c>
      <c r="I470">
        <v>3</v>
      </c>
      <c r="J470" t="s">
        <v>57</v>
      </c>
      <c r="K470">
        <v>1</v>
      </c>
      <c r="L470">
        <v>207</v>
      </c>
      <c r="M470">
        <v>2</v>
      </c>
      <c r="N470" t="s">
        <v>53</v>
      </c>
      <c r="O470">
        <v>43</v>
      </c>
      <c r="P470">
        <v>3</v>
      </c>
      <c r="Q470">
        <v>3</v>
      </c>
      <c r="R470" t="s">
        <v>137</v>
      </c>
      <c r="S470">
        <v>4</v>
      </c>
      <c r="T470" t="s">
        <v>46</v>
      </c>
      <c r="U470">
        <v>8998</v>
      </c>
      <c r="V470" t="s">
        <v>163</v>
      </c>
      <c r="W470">
        <v>15589</v>
      </c>
      <c r="X470">
        <v>1</v>
      </c>
      <c r="Y470" t="s">
        <v>48</v>
      </c>
      <c r="Z470" t="s">
        <v>49</v>
      </c>
      <c r="AA470">
        <v>14</v>
      </c>
      <c r="AB470">
        <v>3</v>
      </c>
      <c r="AC470">
        <v>4</v>
      </c>
      <c r="AD470">
        <v>80</v>
      </c>
      <c r="AE470">
        <v>0</v>
      </c>
      <c r="AF470">
        <v>9</v>
      </c>
      <c r="AG470">
        <v>2</v>
      </c>
      <c r="AH470">
        <v>3</v>
      </c>
      <c r="AI470">
        <v>3</v>
      </c>
      <c r="AJ470">
        <v>7</v>
      </c>
      <c r="AK470" s="16">
        <v>46126</v>
      </c>
      <c r="AL470" s="7">
        <v>46</v>
      </c>
      <c r="AM470" s="7" t="str">
        <f t="shared" si="14"/>
        <v>2026</v>
      </c>
      <c r="AN470" s="7" t="str">
        <f t="shared" si="15"/>
        <v>April</v>
      </c>
      <c r="AO470" s="7">
        <v>16</v>
      </c>
      <c r="AP470" s="10">
        <v>17561</v>
      </c>
      <c r="AQ470" s="7">
        <v>1</v>
      </c>
      <c r="AR470" s="7">
        <v>1</v>
      </c>
      <c r="AS470" t="s">
        <v>49</v>
      </c>
    </row>
    <row r="471" spans="1:45" x14ac:dyDescent="0.35">
      <c r="A471" t="s">
        <v>537</v>
      </c>
      <c r="B471">
        <v>32</v>
      </c>
      <c r="C471" t="s">
        <v>190</v>
      </c>
      <c r="D471" t="s">
        <v>49</v>
      </c>
      <c r="E471" t="s">
        <v>41</v>
      </c>
      <c r="F471">
        <v>120</v>
      </c>
      <c r="G471" t="s">
        <v>42</v>
      </c>
      <c r="H471">
        <v>6</v>
      </c>
      <c r="I471">
        <v>5</v>
      </c>
      <c r="J471" t="s">
        <v>43</v>
      </c>
      <c r="K471">
        <v>1</v>
      </c>
      <c r="L471">
        <v>231</v>
      </c>
      <c r="M471">
        <v>3</v>
      </c>
      <c r="N471" t="s">
        <v>44</v>
      </c>
      <c r="O471">
        <v>43</v>
      </c>
      <c r="P471">
        <v>3</v>
      </c>
      <c r="Q471">
        <v>1</v>
      </c>
      <c r="R471" t="s">
        <v>60</v>
      </c>
      <c r="S471">
        <v>3</v>
      </c>
      <c r="T471" t="s">
        <v>46</v>
      </c>
      <c r="U471">
        <v>3038</v>
      </c>
      <c r="V471" t="s">
        <v>47</v>
      </c>
      <c r="W471">
        <v>12430</v>
      </c>
      <c r="X471">
        <v>3</v>
      </c>
      <c r="Y471" t="s">
        <v>48</v>
      </c>
      <c r="Z471" t="s">
        <v>49</v>
      </c>
      <c r="AA471">
        <v>20</v>
      </c>
      <c r="AB471">
        <v>4</v>
      </c>
      <c r="AC471">
        <v>1</v>
      </c>
      <c r="AD471">
        <v>80</v>
      </c>
      <c r="AE471">
        <v>0</v>
      </c>
      <c r="AF471">
        <v>8</v>
      </c>
      <c r="AG471">
        <v>2</v>
      </c>
      <c r="AH471">
        <v>3</v>
      </c>
      <c r="AI471">
        <v>1</v>
      </c>
      <c r="AJ471">
        <v>4</v>
      </c>
      <c r="AK471" s="16">
        <v>46127</v>
      </c>
      <c r="AL471" s="7">
        <v>36</v>
      </c>
      <c r="AM471" s="7" t="str">
        <f t="shared" si="14"/>
        <v>2026</v>
      </c>
      <c r="AN471" s="7" t="str">
        <f t="shared" si="15"/>
        <v>April</v>
      </c>
      <c r="AO471" s="7">
        <v>8</v>
      </c>
      <c r="AP471" s="10">
        <v>15717</v>
      </c>
      <c r="AQ471" s="7">
        <v>4</v>
      </c>
      <c r="AR471" s="7">
        <v>2</v>
      </c>
      <c r="AS471" t="s">
        <v>49</v>
      </c>
    </row>
    <row r="472" spans="1:45" x14ac:dyDescent="0.35">
      <c r="A472" t="s">
        <v>538</v>
      </c>
      <c r="B472">
        <v>32</v>
      </c>
      <c r="C472" t="s">
        <v>190</v>
      </c>
      <c r="D472" t="s">
        <v>40</v>
      </c>
      <c r="E472" t="s">
        <v>41</v>
      </c>
      <c r="F472">
        <v>1045</v>
      </c>
      <c r="G472" t="s">
        <v>51</v>
      </c>
      <c r="H472">
        <v>4</v>
      </c>
      <c r="I472">
        <v>4</v>
      </c>
      <c r="J472" t="s">
        <v>52</v>
      </c>
      <c r="K472">
        <v>1</v>
      </c>
      <c r="L472">
        <v>291</v>
      </c>
      <c r="M472">
        <v>4</v>
      </c>
      <c r="N472" t="s">
        <v>44</v>
      </c>
      <c r="O472">
        <v>32</v>
      </c>
      <c r="P472">
        <v>1</v>
      </c>
      <c r="Q472">
        <v>3</v>
      </c>
      <c r="R472" t="s">
        <v>137</v>
      </c>
      <c r="S472">
        <v>4</v>
      </c>
      <c r="T472" t="s">
        <v>105</v>
      </c>
      <c r="U472">
        <v>10400</v>
      </c>
      <c r="V472" t="s">
        <v>253</v>
      </c>
      <c r="W472">
        <v>25812</v>
      </c>
      <c r="X472">
        <v>1</v>
      </c>
      <c r="Y472" t="s">
        <v>48</v>
      </c>
      <c r="Z472" t="s">
        <v>49</v>
      </c>
      <c r="AA472">
        <v>11</v>
      </c>
      <c r="AB472">
        <v>3</v>
      </c>
      <c r="AC472">
        <v>3</v>
      </c>
      <c r="AD472">
        <v>80</v>
      </c>
      <c r="AE472">
        <v>0</v>
      </c>
      <c r="AF472">
        <v>14</v>
      </c>
      <c r="AG472">
        <v>2</v>
      </c>
      <c r="AH472">
        <v>2</v>
      </c>
      <c r="AI472">
        <v>9</v>
      </c>
      <c r="AK472" s="16">
        <v>46128</v>
      </c>
      <c r="AL472" s="7">
        <v>54</v>
      </c>
      <c r="AM472" s="7" t="str">
        <f t="shared" si="14"/>
        <v>2026</v>
      </c>
      <c r="AN472" s="7" t="str">
        <f t="shared" si="15"/>
        <v>April</v>
      </c>
      <c r="AO472" s="7">
        <v>27</v>
      </c>
      <c r="AP472" s="10">
        <v>20598</v>
      </c>
      <c r="AQ472" s="7">
        <v>4</v>
      </c>
      <c r="AR472" s="7">
        <v>3</v>
      </c>
      <c r="AS472" t="s">
        <v>49</v>
      </c>
    </row>
    <row r="473" spans="1:45" x14ac:dyDescent="0.35">
      <c r="A473" t="s">
        <v>539</v>
      </c>
      <c r="B473">
        <v>32</v>
      </c>
      <c r="C473" t="s">
        <v>190</v>
      </c>
      <c r="D473" t="s">
        <v>49</v>
      </c>
      <c r="E473" t="s">
        <v>41</v>
      </c>
      <c r="F473">
        <v>1401</v>
      </c>
      <c r="G473" t="s">
        <v>51</v>
      </c>
      <c r="H473">
        <v>4</v>
      </c>
      <c r="I473">
        <v>2</v>
      </c>
      <c r="J473" t="s">
        <v>43</v>
      </c>
      <c r="K473">
        <v>1</v>
      </c>
      <c r="L473">
        <v>330</v>
      </c>
      <c r="M473">
        <v>3</v>
      </c>
      <c r="N473" t="s">
        <v>53</v>
      </c>
      <c r="O473">
        <v>56</v>
      </c>
      <c r="P473">
        <v>3</v>
      </c>
      <c r="Q473">
        <v>1</v>
      </c>
      <c r="R473" t="s">
        <v>54</v>
      </c>
      <c r="S473">
        <v>2</v>
      </c>
      <c r="T473" t="s">
        <v>105</v>
      </c>
      <c r="U473">
        <v>3931</v>
      </c>
      <c r="V473" t="s">
        <v>47</v>
      </c>
      <c r="W473">
        <v>20990</v>
      </c>
      <c r="X473">
        <v>2</v>
      </c>
      <c r="Y473" t="s">
        <v>48</v>
      </c>
      <c r="Z473" t="s">
        <v>49</v>
      </c>
      <c r="AA473">
        <v>11</v>
      </c>
      <c r="AB473">
        <v>3</v>
      </c>
      <c r="AC473">
        <v>1</v>
      </c>
      <c r="AD473">
        <v>80</v>
      </c>
      <c r="AE473">
        <v>1</v>
      </c>
      <c r="AF473">
        <v>6</v>
      </c>
      <c r="AG473">
        <v>5</v>
      </c>
      <c r="AH473">
        <v>3</v>
      </c>
      <c r="AI473">
        <v>1</v>
      </c>
      <c r="AJ473">
        <v>2</v>
      </c>
      <c r="AK473" s="16">
        <v>46129</v>
      </c>
      <c r="AL473" s="7">
        <v>19</v>
      </c>
      <c r="AM473" s="7" t="str">
        <f t="shared" si="14"/>
        <v>2026</v>
      </c>
      <c r="AN473" s="7" t="str">
        <f t="shared" si="15"/>
        <v>April</v>
      </c>
      <c r="AO473" s="7">
        <v>1</v>
      </c>
      <c r="AP473" s="10">
        <v>3494</v>
      </c>
      <c r="AQ473" s="7">
        <v>0</v>
      </c>
      <c r="AR473" s="7">
        <v>0</v>
      </c>
      <c r="AS473" t="s">
        <v>49</v>
      </c>
    </row>
    <row r="474" spans="1:45" x14ac:dyDescent="0.35">
      <c r="A474" t="s">
        <v>540</v>
      </c>
      <c r="B474">
        <v>32</v>
      </c>
      <c r="C474" t="s">
        <v>190</v>
      </c>
      <c r="D474" t="s">
        <v>40</v>
      </c>
      <c r="E474" t="s">
        <v>41</v>
      </c>
      <c r="F474">
        <v>515</v>
      </c>
      <c r="G474" t="s">
        <v>42</v>
      </c>
      <c r="H474">
        <v>1</v>
      </c>
      <c r="I474">
        <v>3</v>
      </c>
      <c r="J474" t="s">
        <v>43</v>
      </c>
      <c r="K474">
        <v>1</v>
      </c>
      <c r="L474">
        <v>331</v>
      </c>
      <c r="M474">
        <v>4</v>
      </c>
      <c r="N474" t="s">
        <v>44</v>
      </c>
      <c r="O474">
        <v>62</v>
      </c>
      <c r="P474">
        <v>2</v>
      </c>
      <c r="Q474">
        <v>1</v>
      </c>
      <c r="R474" t="s">
        <v>45</v>
      </c>
      <c r="S474">
        <v>3</v>
      </c>
      <c r="T474" t="s">
        <v>46</v>
      </c>
      <c r="U474">
        <v>3730</v>
      </c>
      <c r="V474" t="s">
        <v>47</v>
      </c>
      <c r="W474">
        <v>9571</v>
      </c>
      <c r="X474">
        <v>0</v>
      </c>
      <c r="Y474" t="s">
        <v>48</v>
      </c>
      <c r="Z474" t="s">
        <v>40</v>
      </c>
      <c r="AA474">
        <v>14</v>
      </c>
      <c r="AB474">
        <v>3</v>
      </c>
      <c r="AC474">
        <v>4</v>
      </c>
      <c r="AD474">
        <v>80</v>
      </c>
      <c r="AE474">
        <v>0</v>
      </c>
      <c r="AF474">
        <v>4</v>
      </c>
      <c r="AG474">
        <v>2</v>
      </c>
      <c r="AH474">
        <v>1</v>
      </c>
      <c r="AI474">
        <v>1</v>
      </c>
      <c r="AJ474">
        <v>2</v>
      </c>
      <c r="AK474" s="16">
        <v>46130</v>
      </c>
      <c r="AL474" s="7">
        <v>23</v>
      </c>
      <c r="AM474" s="7" t="str">
        <f t="shared" si="14"/>
        <v>2026</v>
      </c>
      <c r="AN474" s="7" t="str">
        <f t="shared" si="15"/>
        <v>April</v>
      </c>
      <c r="AO474" s="7">
        <v>1</v>
      </c>
      <c r="AP474" s="10">
        <v>7456</v>
      </c>
      <c r="AQ474" s="7">
        <v>0</v>
      </c>
      <c r="AR474" s="7">
        <v>0</v>
      </c>
      <c r="AS474" t="s">
        <v>49</v>
      </c>
    </row>
    <row r="475" spans="1:45" x14ac:dyDescent="0.35">
      <c r="A475" t="s">
        <v>541</v>
      </c>
      <c r="B475">
        <v>32</v>
      </c>
      <c r="C475" t="s">
        <v>190</v>
      </c>
      <c r="D475" t="s">
        <v>49</v>
      </c>
      <c r="E475" t="s">
        <v>59</v>
      </c>
      <c r="F475">
        <v>976</v>
      </c>
      <c r="G475" t="s">
        <v>51</v>
      </c>
      <c r="H475">
        <v>26</v>
      </c>
      <c r="I475">
        <v>4</v>
      </c>
      <c r="J475" t="s">
        <v>57</v>
      </c>
      <c r="K475">
        <v>1</v>
      </c>
      <c r="L475">
        <v>333</v>
      </c>
      <c r="M475">
        <v>3</v>
      </c>
      <c r="N475" t="s">
        <v>44</v>
      </c>
      <c r="O475">
        <v>100</v>
      </c>
      <c r="P475">
        <v>3</v>
      </c>
      <c r="Q475">
        <v>2</v>
      </c>
      <c r="R475" t="s">
        <v>137</v>
      </c>
      <c r="S475">
        <v>4</v>
      </c>
      <c r="T475" t="s">
        <v>105</v>
      </c>
      <c r="U475">
        <v>4465</v>
      </c>
      <c r="V475" t="s">
        <v>47</v>
      </c>
      <c r="W475">
        <v>12069</v>
      </c>
      <c r="X475">
        <v>0</v>
      </c>
      <c r="Y475" t="s">
        <v>48</v>
      </c>
      <c r="Z475" t="s">
        <v>49</v>
      </c>
      <c r="AA475">
        <v>18</v>
      </c>
      <c r="AB475">
        <v>3</v>
      </c>
      <c r="AC475">
        <v>1</v>
      </c>
      <c r="AD475">
        <v>80</v>
      </c>
      <c r="AE475">
        <v>0</v>
      </c>
      <c r="AF475">
        <v>4</v>
      </c>
      <c r="AG475">
        <v>2</v>
      </c>
      <c r="AH475">
        <v>3</v>
      </c>
      <c r="AI475">
        <v>2</v>
      </c>
      <c r="AJ475">
        <v>2</v>
      </c>
      <c r="AK475" s="16">
        <v>46131</v>
      </c>
      <c r="AL475" s="7">
        <v>58</v>
      </c>
      <c r="AM475" s="7" t="str">
        <f t="shared" si="14"/>
        <v>2026</v>
      </c>
      <c r="AN475" s="7" t="str">
        <f t="shared" si="15"/>
        <v>April</v>
      </c>
      <c r="AO475" s="7">
        <v>4</v>
      </c>
      <c r="AP475" s="10">
        <v>17502</v>
      </c>
      <c r="AQ475" s="7">
        <v>1</v>
      </c>
      <c r="AR475" s="7">
        <v>1</v>
      </c>
      <c r="AS475" t="s">
        <v>49</v>
      </c>
    </row>
    <row r="476" spans="1:45" x14ac:dyDescent="0.35">
      <c r="A476" t="s">
        <v>542</v>
      </c>
      <c r="B476">
        <v>32</v>
      </c>
      <c r="C476" t="s">
        <v>190</v>
      </c>
      <c r="D476" t="s">
        <v>49</v>
      </c>
      <c r="E476" t="s">
        <v>56</v>
      </c>
      <c r="F476">
        <v>1311</v>
      </c>
      <c r="G476" t="s">
        <v>42</v>
      </c>
      <c r="H476">
        <v>7</v>
      </c>
      <c r="I476">
        <v>3</v>
      </c>
      <c r="J476" t="s">
        <v>43</v>
      </c>
      <c r="K476">
        <v>1</v>
      </c>
      <c r="L476">
        <v>359</v>
      </c>
      <c r="M476">
        <v>2</v>
      </c>
      <c r="N476" t="s">
        <v>44</v>
      </c>
      <c r="O476">
        <v>100</v>
      </c>
      <c r="P476">
        <v>4</v>
      </c>
      <c r="Q476">
        <v>1</v>
      </c>
      <c r="R476" t="s">
        <v>45</v>
      </c>
      <c r="S476">
        <v>2</v>
      </c>
      <c r="T476" t="s">
        <v>105</v>
      </c>
      <c r="U476">
        <v>2794</v>
      </c>
      <c r="V476" t="s">
        <v>47</v>
      </c>
      <c r="W476">
        <v>26062</v>
      </c>
      <c r="X476">
        <v>1</v>
      </c>
      <c r="Y476" t="s">
        <v>48</v>
      </c>
      <c r="Z476" t="s">
        <v>49</v>
      </c>
      <c r="AA476">
        <v>20</v>
      </c>
      <c r="AB476">
        <v>4</v>
      </c>
      <c r="AC476">
        <v>3</v>
      </c>
      <c r="AD476">
        <v>80</v>
      </c>
      <c r="AE476">
        <v>0</v>
      </c>
      <c r="AF476">
        <v>5</v>
      </c>
      <c r="AG476">
        <v>3</v>
      </c>
      <c r="AH476">
        <v>1</v>
      </c>
      <c r="AI476">
        <v>0</v>
      </c>
      <c r="AJ476">
        <v>3</v>
      </c>
      <c r="AK476" s="16">
        <v>46132</v>
      </c>
      <c r="AL476" s="7">
        <v>56</v>
      </c>
      <c r="AM476" s="7" t="str">
        <f t="shared" si="14"/>
        <v>2026</v>
      </c>
      <c r="AN476" s="7" t="str">
        <f t="shared" si="15"/>
        <v>April</v>
      </c>
      <c r="AO476" s="7">
        <v>1</v>
      </c>
      <c r="AP476" s="10">
        <v>9239</v>
      </c>
      <c r="AQ476" s="7">
        <v>0</v>
      </c>
      <c r="AR476" s="7">
        <v>0</v>
      </c>
      <c r="AS476" t="s">
        <v>49</v>
      </c>
    </row>
    <row r="477" spans="1:45" x14ac:dyDescent="0.35">
      <c r="A477" t="s">
        <v>543</v>
      </c>
      <c r="B477">
        <v>32</v>
      </c>
      <c r="C477" t="s">
        <v>190</v>
      </c>
      <c r="D477" t="s">
        <v>49</v>
      </c>
      <c r="E477" t="s">
        <v>41</v>
      </c>
      <c r="F477">
        <v>128</v>
      </c>
      <c r="G477" t="s">
        <v>42</v>
      </c>
      <c r="H477">
        <v>2</v>
      </c>
      <c r="I477">
        <v>1</v>
      </c>
      <c r="J477" t="s">
        <v>68</v>
      </c>
      <c r="K477">
        <v>1</v>
      </c>
      <c r="L477">
        <v>362</v>
      </c>
      <c r="M477">
        <v>4</v>
      </c>
      <c r="N477" t="s">
        <v>44</v>
      </c>
      <c r="O477">
        <v>84</v>
      </c>
      <c r="P477">
        <v>2</v>
      </c>
      <c r="Q477">
        <v>2</v>
      </c>
      <c r="R477" t="s">
        <v>45</v>
      </c>
      <c r="S477">
        <v>1</v>
      </c>
      <c r="T477" t="s">
        <v>46</v>
      </c>
      <c r="U477">
        <v>2176</v>
      </c>
      <c r="V477" t="s">
        <v>47</v>
      </c>
      <c r="W477">
        <v>19737</v>
      </c>
      <c r="X477">
        <v>4</v>
      </c>
      <c r="Y477" t="s">
        <v>48</v>
      </c>
      <c r="Z477" t="s">
        <v>49</v>
      </c>
      <c r="AA477">
        <v>13</v>
      </c>
      <c r="AB477">
        <v>3</v>
      </c>
      <c r="AC477">
        <v>4</v>
      </c>
      <c r="AD477">
        <v>80</v>
      </c>
      <c r="AE477">
        <v>0</v>
      </c>
      <c r="AF477">
        <v>9</v>
      </c>
      <c r="AG477">
        <v>5</v>
      </c>
      <c r="AH477">
        <v>3</v>
      </c>
      <c r="AI477">
        <v>0</v>
      </c>
      <c r="AJ477">
        <v>4</v>
      </c>
      <c r="AK477" s="16">
        <v>46133</v>
      </c>
      <c r="AL477" s="7">
        <v>43</v>
      </c>
      <c r="AM477" s="7" t="str">
        <f t="shared" si="14"/>
        <v>2026</v>
      </c>
      <c r="AN477" s="7" t="str">
        <f t="shared" si="15"/>
        <v>April</v>
      </c>
      <c r="AO477" s="7">
        <v>6</v>
      </c>
      <c r="AP477" s="10">
        <v>13116</v>
      </c>
      <c r="AQ477" s="7">
        <v>2</v>
      </c>
      <c r="AR477" s="7">
        <v>0</v>
      </c>
      <c r="AS477" t="s">
        <v>49</v>
      </c>
    </row>
    <row r="478" spans="1:45" x14ac:dyDescent="0.35">
      <c r="A478" t="s">
        <v>544</v>
      </c>
      <c r="B478">
        <v>32</v>
      </c>
      <c r="C478" t="s">
        <v>190</v>
      </c>
      <c r="D478" t="s">
        <v>49</v>
      </c>
      <c r="E478" t="s">
        <v>41</v>
      </c>
      <c r="F478">
        <v>906</v>
      </c>
      <c r="G478" t="s">
        <v>51</v>
      </c>
      <c r="H478">
        <v>7</v>
      </c>
      <c r="I478">
        <v>3</v>
      </c>
      <c r="J478" t="s">
        <v>43</v>
      </c>
      <c r="K478">
        <v>1</v>
      </c>
      <c r="L478">
        <v>420</v>
      </c>
      <c r="M478">
        <v>4</v>
      </c>
      <c r="N478" t="s">
        <v>44</v>
      </c>
      <c r="O478">
        <v>91</v>
      </c>
      <c r="P478">
        <v>2</v>
      </c>
      <c r="Q478">
        <v>2</v>
      </c>
      <c r="R478" t="s">
        <v>137</v>
      </c>
      <c r="S478">
        <v>3</v>
      </c>
      <c r="T478" t="s">
        <v>105</v>
      </c>
      <c r="U478">
        <v>5484</v>
      </c>
      <c r="V478" t="s">
        <v>163</v>
      </c>
      <c r="W478">
        <v>16985</v>
      </c>
      <c r="X478">
        <v>1</v>
      </c>
      <c r="Y478" t="s">
        <v>48</v>
      </c>
      <c r="Z478" t="s">
        <v>49</v>
      </c>
      <c r="AA478">
        <v>14</v>
      </c>
      <c r="AB478">
        <v>3</v>
      </c>
      <c r="AC478">
        <v>3</v>
      </c>
      <c r="AD478">
        <v>80</v>
      </c>
      <c r="AE478">
        <v>1</v>
      </c>
      <c r="AF478">
        <v>13</v>
      </c>
      <c r="AG478">
        <v>3</v>
      </c>
      <c r="AH478">
        <v>2</v>
      </c>
      <c r="AI478">
        <v>4</v>
      </c>
      <c r="AJ478">
        <v>8</v>
      </c>
      <c r="AK478" s="16">
        <v>46134</v>
      </c>
      <c r="AL478" s="7">
        <v>30</v>
      </c>
      <c r="AM478" s="7" t="str">
        <f t="shared" si="14"/>
        <v>2026</v>
      </c>
      <c r="AN478" s="7" t="str">
        <f t="shared" si="15"/>
        <v>April</v>
      </c>
      <c r="AO478" s="7">
        <v>9</v>
      </c>
      <c r="AP478" s="10">
        <v>4552</v>
      </c>
      <c r="AQ478" s="7">
        <v>5</v>
      </c>
      <c r="AR478" s="7">
        <v>2</v>
      </c>
      <c r="AS478" t="s">
        <v>49</v>
      </c>
    </row>
    <row r="479" spans="1:45" x14ac:dyDescent="0.35">
      <c r="A479" t="s">
        <v>545</v>
      </c>
      <c r="B479">
        <v>32</v>
      </c>
      <c r="C479" t="s">
        <v>190</v>
      </c>
      <c r="D479" t="s">
        <v>40</v>
      </c>
      <c r="E479" t="s">
        <v>41</v>
      </c>
      <c r="F479">
        <v>588</v>
      </c>
      <c r="G479" t="s">
        <v>51</v>
      </c>
      <c r="H479">
        <v>8</v>
      </c>
      <c r="I479">
        <v>2</v>
      </c>
      <c r="J479" t="s">
        <v>68</v>
      </c>
      <c r="K479">
        <v>1</v>
      </c>
      <c r="L479">
        <v>436</v>
      </c>
      <c r="M479">
        <v>3</v>
      </c>
      <c r="N479" t="s">
        <v>53</v>
      </c>
      <c r="O479">
        <v>65</v>
      </c>
      <c r="P479">
        <v>2</v>
      </c>
      <c r="Q479">
        <v>2</v>
      </c>
      <c r="R479" t="s">
        <v>137</v>
      </c>
      <c r="S479">
        <v>2</v>
      </c>
      <c r="T479" t="s">
        <v>105</v>
      </c>
      <c r="U479">
        <v>5228</v>
      </c>
      <c r="V479" t="s">
        <v>163</v>
      </c>
      <c r="W479">
        <v>24624</v>
      </c>
      <c r="X479">
        <v>1</v>
      </c>
      <c r="Y479" t="s">
        <v>48</v>
      </c>
      <c r="Z479" t="s">
        <v>40</v>
      </c>
      <c r="AA479">
        <v>11</v>
      </c>
      <c r="AB479">
        <v>3</v>
      </c>
      <c r="AC479">
        <v>4</v>
      </c>
      <c r="AD479">
        <v>80</v>
      </c>
      <c r="AE479">
        <v>0</v>
      </c>
      <c r="AF479">
        <v>13</v>
      </c>
      <c r="AG479">
        <v>2</v>
      </c>
      <c r="AH479">
        <v>3</v>
      </c>
      <c r="AI479">
        <v>11</v>
      </c>
      <c r="AJ479">
        <v>9</v>
      </c>
      <c r="AK479" s="16">
        <v>46135</v>
      </c>
      <c r="AL479" s="7">
        <v>60</v>
      </c>
      <c r="AM479" s="7" t="str">
        <f t="shared" si="14"/>
        <v>2026</v>
      </c>
      <c r="AN479" s="7" t="str">
        <f t="shared" si="15"/>
        <v>April</v>
      </c>
      <c r="AO479" s="7">
        <v>23</v>
      </c>
      <c r="AP479" s="10">
        <v>2793</v>
      </c>
      <c r="AQ479" s="7">
        <v>11</v>
      </c>
      <c r="AR479" s="7">
        <v>2</v>
      </c>
      <c r="AS479" t="s">
        <v>49</v>
      </c>
    </row>
    <row r="480" spans="1:45" x14ac:dyDescent="0.35">
      <c r="A480" t="s">
        <v>546</v>
      </c>
      <c r="B480">
        <v>32</v>
      </c>
      <c r="C480" t="s">
        <v>190</v>
      </c>
      <c r="D480" t="s">
        <v>49</v>
      </c>
      <c r="E480" t="s">
        <v>41</v>
      </c>
      <c r="F480">
        <v>1018</v>
      </c>
      <c r="G480" t="s">
        <v>42</v>
      </c>
      <c r="H480">
        <v>2</v>
      </c>
      <c r="I480">
        <v>4</v>
      </c>
      <c r="J480" t="s">
        <v>52</v>
      </c>
      <c r="K480">
        <v>1</v>
      </c>
      <c r="L480">
        <v>439</v>
      </c>
      <c r="M480">
        <v>1</v>
      </c>
      <c r="N480" t="s">
        <v>53</v>
      </c>
      <c r="O480">
        <v>74</v>
      </c>
      <c r="P480">
        <v>4</v>
      </c>
      <c r="Q480">
        <v>2</v>
      </c>
      <c r="R480" t="s">
        <v>60</v>
      </c>
      <c r="S480">
        <v>4</v>
      </c>
      <c r="T480" t="s">
        <v>46</v>
      </c>
      <c r="U480">
        <v>5055</v>
      </c>
      <c r="V480" t="s">
        <v>163</v>
      </c>
      <c r="W480">
        <v>10557</v>
      </c>
      <c r="X480">
        <v>7</v>
      </c>
      <c r="Y480" t="s">
        <v>48</v>
      </c>
      <c r="Z480" t="s">
        <v>49</v>
      </c>
      <c r="AA480">
        <v>16</v>
      </c>
      <c r="AB480">
        <v>3</v>
      </c>
      <c r="AC480">
        <v>3</v>
      </c>
      <c r="AD480">
        <v>80</v>
      </c>
      <c r="AE480">
        <v>0</v>
      </c>
      <c r="AF480">
        <v>10</v>
      </c>
      <c r="AG480">
        <v>0</v>
      </c>
      <c r="AH480">
        <v>2</v>
      </c>
      <c r="AI480">
        <v>0</v>
      </c>
      <c r="AJ480">
        <v>7</v>
      </c>
      <c r="AK480" s="16">
        <v>46136</v>
      </c>
      <c r="AL480" s="7">
        <v>45</v>
      </c>
      <c r="AM480" s="7" t="str">
        <f t="shared" si="14"/>
        <v>2026</v>
      </c>
      <c r="AN480" s="7" t="str">
        <f t="shared" si="15"/>
        <v>April</v>
      </c>
      <c r="AO480" s="7">
        <v>10</v>
      </c>
      <c r="AP480" s="10">
        <v>19180</v>
      </c>
      <c r="AQ480" s="7">
        <v>5</v>
      </c>
      <c r="AR480" s="7">
        <v>1</v>
      </c>
      <c r="AS480" t="s">
        <v>49</v>
      </c>
    </row>
    <row r="481" spans="1:45" x14ac:dyDescent="0.35">
      <c r="A481" t="s">
        <v>547</v>
      </c>
      <c r="B481">
        <v>32</v>
      </c>
      <c r="C481" t="s">
        <v>190</v>
      </c>
      <c r="D481" t="s">
        <v>49</v>
      </c>
      <c r="E481" t="s">
        <v>41</v>
      </c>
      <c r="F481">
        <v>1062</v>
      </c>
      <c r="G481" t="s">
        <v>42</v>
      </c>
      <c r="H481">
        <v>2</v>
      </c>
      <c r="I481">
        <v>3</v>
      </c>
      <c r="J481" t="s">
        <v>52</v>
      </c>
      <c r="K481">
        <v>1</v>
      </c>
      <c r="L481">
        <v>471</v>
      </c>
      <c r="M481">
        <v>3</v>
      </c>
      <c r="N481" t="s">
        <v>53</v>
      </c>
      <c r="O481">
        <v>75</v>
      </c>
      <c r="P481">
        <v>3</v>
      </c>
      <c r="Q481">
        <v>1</v>
      </c>
      <c r="R481" t="s">
        <v>45</v>
      </c>
      <c r="S481">
        <v>2</v>
      </c>
      <c r="T481" t="s">
        <v>105</v>
      </c>
      <c r="U481">
        <v>2370</v>
      </c>
      <c r="V481" t="s">
        <v>47</v>
      </c>
      <c r="W481">
        <v>3956</v>
      </c>
      <c r="X481">
        <v>1</v>
      </c>
      <c r="Y481" t="s">
        <v>48</v>
      </c>
      <c r="Z481" t="s">
        <v>49</v>
      </c>
      <c r="AA481">
        <v>13</v>
      </c>
      <c r="AB481">
        <v>3</v>
      </c>
      <c r="AC481">
        <v>3</v>
      </c>
      <c r="AD481">
        <v>80</v>
      </c>
      <c r="AE481">
        <v>1</v>
      </c>
      <c r="AF481">
        <v>8</v>
      </c>
      <c r="AG481">
        <v>4</v>
      </c>
      <c r="AH481">
        <v>3</v>
      </c>
      <c r="AI481">
        <v>0</v>
      </c>
      <c r="AJ481">
        <v>7</v>
      </c>
      <c r="AK481" s="16">
        <v>46137</v>
      </c>
      <c r="AL481" s="7">
        <v>54</v>
      </c>
      <c r="AM481" s="7" t="str">
        <f t="shared" si="14"/>
        <v>2026</v>
      </c>
      <c r="AN481" s="7" t="str">
        <f t="shared" si="15"/>
        <v>April</v>
      </c>
      <c r="AO481" s="7">
        <v>0</v>
      </c>
      <c r="AP481" s="10">
        <v>20120</v>
      </c>
      <c r="AQ481" s="7">
        <v>0</v>
      </c>
      <c r="AR481" s="7">
        <v>0</v>
      </c>
      <c r="AS481" t="s">
        <v>49</v>
      </c>
    </row>
    <row r="482" spans="1:45" x14ac:dyDescent="0.35">
      <c r="A482" t="s">
        <v>548</v>
      </c>
      <c r="B482">
        <v>32</v>
      </c>
      <c r="C482" t="s">
        <v>190</v>
      </c>
      <c r="D482" t="s">
        <v>40</v>
      </c>
      <c r="E482" t="s">
        <v>59</v>
      </c>
      <c r="F482">
        <v>1474</v>
      </c>
      <c r="G482" t="s">
        <v>51</v>
      </c>
      <c r="H482">
        <v>11</v>
      </c>
      <c r="I482">
        <v>4</v>
      </c>
      <c r="J482" t="s">
        <v>73</v>
      </c>
      <c r="K482">
        <v>1</v>
      </c>
      <c r="L482">
        <v>631</v>
      </c>
      <c r="M482">
        <v>4</v>
      </c>
      <c r="N482" t="s">
        <v>44</v>
      </c>
      <c r="O482">
        <v>60</v>
      </c>
      <c r="P482">
        <v>4</v>
      </c>
      <c r="Q482">
        <v>2</v>
      </c>
      <c r="R482" t="s">
        <v>137</v>
      </c>
      <c r="S482">
        <v>3</v>
      </c>
      <c r="T482" t="s">
        <v>105</v>
      </c>
      <c r="U482">
        <v>4707</v>
      </c>
      <c r="V482" t="s">
        <v>47</v>
      </c>
      <c r="W482">
        <v>23914</v>
      </c>
      <c r="X482">
        <v>8</v>
      </c>
      <c r="Y482" t="s">
        <v>48</v>
      </c>
      <c r="Z482" t="s">
        <v>49</v>
      </c>
      <c r="AA482">
        <v>12</v>
      </c>
      <c r="AB482">
        <v>3</v>
      </c>
      <c r="AC482">
        <v>4</v>
      </c>
      <c r="AD482">
        <v>80</v>
      </c>
      <c r="AE482">
        <v>0</v>
      </c>
      <c r="AF482">
        <v>6</v>
      </c>
      <c r="AG482">
        <v>2</v>
      </c>
      <c r="AH482">
        <v>3</v>
      </c>
      <c r="AI482">
        <v>1</v>
      </c>
      <c r="AJ482">
        <v>2</v>
      </c>
      <c r="AK482" s="16">
        <v>46138</v>
      </c>
      <c r="AL482" s="7">
        <v>38</v>
      </c>
      <c r="AM482" s="7" t="str">
        <f t="shared" si="14"/>
        <v>2026</v>
      </c>
      <c r="AN482" s="7" t="str">
        <f t="shared" si="15"/>
        <v>April</v>
      </c>
      <c r="AO482" s="7">
        <v>15</v>
      </c>
      <c r="AP482" s="10">
        <v>7142</v>
      </c>
      <c r="AQ482" s="7">
        <v>1</v>
      </c>
      <c r="AR482" s="7">
        <v>1</v>
      </c>
      <c r="AS482" t="s">
        <v>49</v>
      </c>
    </row>
    <row r="483" spans="1:45" x14ac:dyDescent="0.35">
      <c r="A483" t="s">
        <v>549</v>
      </c>
      <c r="B483">
        <v>32</v>
      </c>
      <c r="C483" t="s">
        <v>190</v>
      </c>
      <c r="D483" t="s">
        <v>40</v>
      </c>
      <c r="E483" t="s">
        <v>41</v>
      </c>
      <c r="F483">
        <v>646</v>
      </c>
      <c r="G483" t="s">
        <v>42</v>
      </c>
      <c r="H483">
        <v>9</v>
      </c>
      <c r="I483">
        <v>4</v>
      </c>
      <c r="J483" t="s">
        <v>43</v>
      </c>
      <c r="K483">
        <v>1</v>
      </c>
      <c r="L483">
        <v>679</v>
      </c>
      <c r="M483">
        <v>1</v>
      </c>
      <c r="N483" t="s">
        <v>53</v>
      </c>
      <c r="O483">
        <v>92</v>
      </c>
      <c r="P483">
        <v>3</v>
      </c>
      <c r="Q483">
        <v>2</v>
      </c>
      <c r="R483" t="s">
        <v>60</v>
      </c>
      <c r="S483">
        <v>4</v>
      </c>
      <c r="T483" t="s">
        <v>105</v>
      </c>
      <c r="U483">
        <v>6322</v>
      </c>
      <c r="V483" t="s">
        <v>163</v>
      </c>
      <c r="W483">
        <v>18089</v>
      </c>
      <c r="X483">
        <v>1</v>
      </c>
      <c r="Y483" t="s">
        <v>48</v>
      </c>
      <c r="Z483" t="s">
        <v>40</v>
      </c>
      <c r="AA483">
        <v>12</v>
      </c>
      <c r="AB483">
        <v>3</v>
      </c>
      <c r="AC483">
        <v>4</v>
      </c>
      <c r="AD483">
        <v>80</v>
      </c>
      <c r="AE483">
        <v>1</v>
      </c>
      <c r="AF483">
        <v>6</v>
      </c>
      <c r="AG483">
        <v>2</v>
      </c>
      <c r="AH483">
        <v>2</v>
      </c>
      <c r="AI483">
        <v>0</v>
      </c>
      <c r="AJ483">
        <v>5</v>
      </c>
      <c r="AK483" s="16">
        <v>46139</v>
      </c>
      <c r="AL483" s="7">
        <v>41</v>
      </c>
      <c r="AM483" s="7" t="str">
        <f t="shared" si="14"/>
        <v>2026</v>
      </c>
      <c r="AN483" s="7" t="str">
        <f t="shared" si="15"/>
        <v>April</v>
      </c>
      <c r="AO483" s="7">
        <v>17</v>
      </c>
      <c r="AP483" s="10">
        <v>12146</v>
      </c>
      <c r="AQ483" s="7">
        <v>0</v>
      </c>
      <c r="AR483" s="7">
        <v>0</v>
      </c>
      <c r="AS483" t="s">
        <v>49</v>
      </c>
    </row>
    <row r="484" spans="1:45" x14ac:dyDescent="0.35">
      <c r="A484" t="s">
        <v>550</v>
      </c>
      <c r="B484">
        <v>32</v>
      </c>
      <c r="C484" t="s">
        <v>190</v>
      </c>
      <c r="D484" t="s">
        <v>49</v>
      </c>
      <c r="E484" t="s">
        <v>41</v>
      </c>
      <c r="F484">
        <v>929</v>
      </c>
      <c r="G484" t="s">
        <v>51</v>
      </c>
      <c r="H484">
        <v>10</v>
      </c>
      <c r="I484">
        <v>3</v>
      </c>
      <c r="J484" t="s">
        <v>57</v>
      </c>
      <c r="K484">
        <v>1</v>
      </c>
      <c r="L484">
        <v>722</v>
      </c>
      <c r="M484">
        <v>4</v>
      </c>
      <c r="N484" t="s">
        <v>44</v>
      </c>
      <c r="O484">
        <v>55</v>
      </c>
      <c r="P484">
        <v>3</v>
      </c>
      <c r="Q484">
        <v>2</v>
      </c>
      <c r="R484" t="s">
        <v>137</v>
      </c>
      <c r="S484">
        <v>4</v>
      </c>
      <c r="T484" t="s">
        <v>46</v>
      </c>
      <c r="U484">
        <v>5396</v>
      </c>
      <c r="V484" t="s">
        <v>163</v>
      </c>
      <c r="W484">
        <v>21703</v>
      </c>
      <c r="X484">
        <v>1</v>
      </c>
      <c r="Y484" t="s">
        <v>48</v>
      </c>
      <c r="Z484" t="s">
        <v>49</v>
      </c>
      <c r="AA484">
        <v>12</v>
      </c>
      <c r="AB484">
        <v>3</v>
      </c>
      <c r="AC484">
        <v>4</v>
      </c>
      <c r="AD484">
        <v>80</v>
      </c>
      <c r="AE484">
        <v>0</v>
      </c>
      <c r="AF484">
        <v>10</v>
      </c>
      <c r="AG484">
        <v>2</v>
      </c>
      <c r="AH484">
        <v>2</v>
      </c>
      <c r="AI484">
        <v>0</v>
      </c>
      <c r="AJ484">
        <v>8</v>
      </c>
      <c r="AK484" s="16">
        <v>46140</v>
      </c>
      <c r="AL484" s="7">
        <v>25</v>
      </c>
      <c r="AM484" s="7" t="str">
        <f t="shared" si="14"/>
        <v>2026</v>
      </c>
      <c r="AN484" s="7" t="str">
        <f t="shared" si="15"/>
        <v>April</v>
      </c>
      <c r="AO484" s="7">
        <v>3</v>
      </c>
      <c r="AP484" s="10">
        <v>19210</v>
      </c>
      <c r="AQ484" s="7">
        <v>3</v>
      </c>
      <c r="AR484" s="7">
        <v>3</v>
      </c>
      <c r="AS484" t="s">
        <v>49</v>
      </c>
    </row>
    <row r="485" spans="1:45" x14ac:dyDescent="0.35">
      <c r="A485" t="s">
        <v>551</v>
      </c>
      <c r="B485">
        <v>32</v>
      </c>
      <c r="C485" t="s">
        <v>190</v>
      </c>
      <c r="D485" t="s">
        <v>49</v>
      </c>
      <c r="E485" t="s">
        <v>41</v>
      </c>
      <c r="F485">
        <v>1018</v>
      </c>
      <c r="G485" t="s">
        <v>42</v>
      </c>
      <c r="H485">
        <v>3</v>
      </c>
      <c r="I485">
        <v>2</v>
      </c>
      <c r="J485" t="s">
        <v>43</v>
      </c>
      <c r="K485">
        <v>1</v>
      </c>
      <c r="L485">
        <v>727</v>
      </c>
      <c r="M485">
        <v>3</v>
      </c>
      <c r="N485" t="s">
        <v>53</v>
      </c>
      <c r="O485">
        <v>39</v>
      </c>
      <c r="P485">
        <v>3</v>
      </c>
      <c r="Q485">
        <v>3</v>
      </c>
      <c r="R485" t="s">
        <v>252</v>
      </c>
      <c r="S485">
        <v>4</v>
      </c>
      <c r="T485" t="s">
        <v>46</v>
      </c>
      <c r="U485">
        <v>11159</v>
      </c>
      <c r="V485" t="s">
        <v>253</v>
      </c>
      <c r="W485">
        <v>19373</v>
      </c>
      <c r="X485">
        <v>3</v>
      </c>
      <c r="Y485" t="s">
        <v>48</v>
      </c>
      <c r="Z485" t="s">
        <v>49</v>
      </c>
      <c r="AA485">
        <v>15</v>
      </c>
      <c r="AB485">
        <v>3</v>
      </c>
      <c r="AC485">
        <v>4</v>
      </c>
      <c r="AD485">
        <v>80</v>
      </c>
      <c r="AE485">
        <v>0</v>
      </c>
      <c r="AF485">
        <v>10</v>
      </c>
      <c r="AG485">
        <v>6</v>
      </c>
      <c r="AH485">
        <v>3</v>
      </c>
      <c r="AI485">
        <v>7</v>
      </c>
      <c r="AJ485">
        <v>7</v>
      </c>
      <c r="AK485" s="16">
        <v>46141</v>
      </c>
      <c r="AL485" s="7">
        <v>31</v>
      </c>
      <c r="AM485" s="7" t="str">
        <f t="shared" si="14"/>
        <v>2026</v>
      </c>
      <c r="AN485" s="7" t="str">
        <f t="shared" si="15"/>
        <v>April</v>
      </c>
      <c r="AO485" s="7">
        <v>0</v>
      </c>
      <c r="AP485" s="10">
        <v>13981</v>
      </c>
      <c r="AQ485" s="7">
        <v>0</v>
      </c>
      <c r="AR485" s="7">
        <v>0</v>
      </c>
      <c r="AS485" t="s">
        <v>49</v>
      </c>
    </row>
    <row r="486" spans="1:45" x14ac:dyDescent="0.35">
      <c r="A486" t="s">
        <v>552</v>
      </c>
      <c r="B486">
        <v>32</v>
      </c>
      <c r="C486" t="s">
        <v>190</v>
      </c>
      <c r="D486" t="s">
        <v>49</v>
      </c>
      <c r="E486" t="s">
        <v>56</v>
      </c>
      <c r="F486">
        <v>430</v>
      </c>
      <c r="G486" t="s">
        <v>42</v>
      </c>
      <c r="H486">
        <v>24</v>
      </c>
      <c r="I486">
        <v>4</v>
      </c>
      <c r="J486" t="s">
        <v>43</v>
      </c>
      <c r="K486">
        <v>1</v>
      </c>
      <c r="L486">
        <v>772</v>
      </c>
      <c r="M486">
        <v>1</v>
      </c>
      <c r="N486" t="s">
        <v>44</v>
      </c>
      <c r="O486">
        <v>80</v>
      </c>
      <c r="P486">
        <v>3</v>
      </c>
      <c r="Q486">
        <v>2</v>
      </c>
      <c r="R486" t="s">
        <v>45</v>
      </c>
      <c r="S486">
        <v>4</v>
      </c>
      <c r="T486" t="s">
        <v>105</v>
      </c>
      <c r="U486">
        <v>5309</v>
      </c>
      <c r="V486" t="s">
        <v>163</v>
      </c>
      <c r="W486">
        <v>21146</v>
      </c>
      <c r="X486">
        <v>1</v>
      </c>
      <c r="Y486" t="s">
        <v>48</v>
      </c>
      <c r="Z486" t="s">
        <v>49</v>
      </c>
      <c r="AA486">
        <v>15</v>
      </c>
      <c r="AB486">
        <v>3</v>
      </c>
      <c r="AC486">
        <v>4</v>
      </c>
      <c r="AD486">
        <v>80</v>
      </c>
      <c r="AE486">
        <v>2</v>
      </c>
      <c r="AF486">
        <v>10</v>
      </c>
      <c r="AG486">
        <v>2</v>
      </c>
      <c r="AH486">
        <v>3</v>
      </c>
      <c r="AI486">
        <v>4</v>
      </c>
      <c r="AJ486">
        <v>7</v>
      </c>
      <c r="AK486" s="16">
        <v>46142</v>
      </c>
      <c r="AL486" s="7">
        <v>57</v>
      </c>
      <c r="AM486" s="7" t="str">
        <f t="shared" si="14"/>
        <v>2026</v>
      </c>
      <c r="AN486" s="7" t="str">
        <f t="shared" si="15"/>
        <v>April</v>
      </c>
      <c r="AO486" s="7">
        <v>32</v>
      </c>
      <c r="AP486" s="10">
        <v>16131</v>
      </c>
      <c r="AQ486" s="7">
        <v>6</v>
      </c>
      <c r="AR486" s="7">
        <v>6</v>
      </c>
      <c r="AS486" t="s">
        <v>49</v>
      </c>
    </row>
    <row r="487" spans="1:45" x14ac:dyDescent="0.35">
      <c r="A487" t="s">
        <v>553</v>
      </c>
      <c r="B487">
        <v>32</v>
      </c>
      <c r="C487" t="s">
        <v>190</v>
      </c>
      <c r="D487" t="s">
        <v>49</v>
      </c>
      <c r="E487" t="s">
        <v>41</v>
      </c>
      <c r="F487">
        <v>859</v>
      </c>
      <c r="G487" t="s">
        <v>42</v>
      </c>
      <c r="H487">
        <v>4</v>
      </c>
      <c r="I487">
        <v>3</v>
      </c>
      <c r="J487" t="s">
        <v>43</v>
      </c>
      <c r="K487">
        <v>1</v>
      </c>
      <c r="L487">
        <v>830</v>
      </c>
      <c r="M487">
        <v>3</v>
      </c>
      <c r="N487" t="s">
        <v>53</v>
      </c>
      <c r="O487">
        <v>98</v>
      </c>
      <c r="P487">
        <v>2</v>
      </c>
      <c r="Q487">
        <v>2</v>
      </c>
      <c r="R487" t="s">
        <v>112</v>
      </c>
      <c r="S487">
        <v>3</v>
      </c>
      <c r="T487" t="s">
        <v>105</v>
      </c>
      <c r="U487">
        <v>6162</v>
      </c>
      <c r="V487" t="s">
        <v>163</v>
      </c>
      <c r="W487">
        <v>19124</v>
      </c>
      <c r="X487">
        <v>1</v>
      </c>
      <c r="Y487" t="s">
        <v>48</v>
      </c>
      <c r="Z487" t="s">
        <v>49</v>
      </c>
      <c r="AA487">
        <v>12</v>
      </c>
      <c r="AB487">
        <v>3</v>
      </c>
      <c r="AC487">
        <v>3</v>
      </c>
      <c r="AD487">
        <v>80</v>
      </c>
      <c r="AE487">
        <v>1</v>
      </c>
      <c r="AF487">
        <v>14</v>
      </c>
      <c r="AG487">
        <v>3</v>
      </c>
      <c r="AH487">
        <v>3</v>
      </c>
      <c r="AI487">
        <v>6</v>
      </c>
      <c r="AJ487">
        <v>8</v>
      </c>
      <c r="AK487" s="16">
        <v>46143</v>
      </c>
      <c r="AL487" s="7">
        <v>48</v>
      </c>
      <c r="AM487" s="7" t="str">
        <f t="shared" si="14"/>
        <v>2026</v>
      </c>
      <c r="AN487" s="7" t="str">
        <f t="shared" si="15"/>
        <v>May</v>
      </c>
      <c r="AO487" s="7">
        <v>21</v>
      </c>
      <c r="AP487" s="10">
        <v>20218</v>
      </c>
      <c r="AQ487" s="7">
        <v>16</v>
      </c>
      <c r="AR487" s="7">
        <v>14</v>
      </c>
      <c r="AS487" t="s">
        <v>49</v>
      </c>
    </row>
    <row r="488" spans="1:45" x14ac:dyDescent="0.35">
      <c r="A488" t="s">
        <v>554</v>
      </c>
      <c r="B488">
        <v>32</v>
      </c>
      <c r="C488" t="s">
        <v>190</v>
      </c>
      <c r="D488" t="s">
        <v>49</v>
      </c>
      <c r="E488" t="s">
        <v>41</v>
      </c>
      <c r="F488">
        <v>117</v>
      </c>
      <c r="G488" t="s">
        <v>51</v>
      </c>
      <c r="H488">
        <v>13</v>
      </c>
      <c r="I488">
        <v>4</v>
      </c>
      <c r="J488" t="s">
        <v>43</v>
      </c>
      <c r="K488">
        <v>1</v>
      </c>
      <c r="L488">
        <v>859</v>
      </c>
      <c r="M488">
        <v>2</v>
      </c>
      <c r="N488" t="s">
        <v>44</v>
      </c>
      <c r="O488">
        <v>73</v>
      </c>
      <c r="P488">
        <v>3</v>
      </c>
      <c r="Q488">
        <v>2</v>
      </c>
      <c r="R488" t="s">
        <v>137</v>
      </c>
      <c r="S488">
        <v>4</v>
      </c>
      <c r="T488" t="s">
        <v>102</v>
      </c>
      <c r="U488">
        <v>4403</v>
      </c>
      <c r="V488" t="s">
        <v>47</v>
      </c>
      <c r="W488">
        <v>9250</v>
      </c>
      <c r="X488">
        <v>2</v>
      </c>
      <c r="Y488" t="s">
        <v>48</v>
      </c>
      <c r="Z488" t="s">
        <v>49</v>
      </c>
      <c r="AA488">
        <v>11</v>
      </c>
      <c r="AB488">
        <v>3</v>
      </c>
      <c r="AC488">
        <v>3</v>
      </c>
      <c r="AD488">
        <v>80</v>
      </c>
      <c r="AE488">
        <v>1</v>
      </c>
      <c r="AF488">
        <v>8</v>
      </c>
      <c r="AG488">
        <v>3</v>
      </c>
      <c r="AH488">
        <v>2</v>
      </c>
      <c r="AI488">
        <v>0</v>
      </c>
      <c r="AJ488">
        <v>3</v>
      </c>
      <c r="AK488" s="16">
        <v>46144</v>
      </c>
      <c r="AL488" s="7">
        <v>42</v>
      </c>
      <c r="AM488" s="7" t="str">
        <f t="shared" si="14"/>
        <v>2026</v>
      </c>
      <c r="AN488" s="7" t="str">
        <f t="shared" si="15"/>
        <v>May</v>
      </c>
      <c r="AO488" s="7">
        <v>23</v>
      </c>
      <c r="AP488" s="10">
        <v>22429</v>
      </c>
      <c r="AQ488" s="7">
        <v>13</v>
      </c>
      <c r="AR488" s="7">
        <v>3</v>
      </c>
      <c r="AS488" t="s">
        <v>49</v>
      </c>
    </row>
    <row r="489" spans="1:45" x14ac:dyDescent="0.35">
      <c r="A489" t="s">
        <v>555</v>
      </c>
      <c r="B489">
        <v>32</v>
      </c>
      <c r="C489" t="s">
        <v>190</v>
      </c>
      <c r="D489" t="s">
        <v>49</v>
      </c>
      <c r="E489" t="s">
        <v>41</v>
      </c>
      <c r="F489">
        <v>638</v>
      </c>
      <c r="G489" t="s">
        <v>42</v>
      </c>
      <c r="H489">
        <v>8</v>
      </c>
      <c r="I489">
        <v>2</v>
      </c>
      <c r="J489" t="s">
        <v>52</v>
      </c>
      <c r="K489">
        <v>1</v>
      </c>
      <c r="L489">
        <v>865</v>
      </c>
      <c r="M489">
        <v>3</v>
      </c>
      <c r="N489" t="s">
        <v>53</v>
      </c>
      <c r="O489">
        <v>91</v>
      </c>
      <c r="P489">
        <v>4</v>
      </c>
      <c r="Q489">
        <v>2</v>
      </c>
      <c r="R489" t="s">
        <v>60</v>
      </c>
      <c r="S489">
        <v>3</v>
      </c>
      <c r="T489" t="s">
        <v>105</v>
      </c>
      <c r="U489">
        <v>5175</v>
      </c>
      <c r="V489" t="s">
        <v>163</v>
      </c>
      <c r="W489">
        <v>22162</v>
      </c>
      <c r="X489">
        <v>5</v>
      </c>
      <c r="Y489" t="s">
        <v>48</v>
      </c>
      <c r="Z489" t="s">
        <v>49</v>
      </c>
      <c r="AA489">
        <v>12</v>
      </c>
      <c r="AB489">
        <v>3</v>
      </c>
      <c r="AC489">
        <v>3</v>
      </c>
      <c r="AD489">
        <v>80</v>
      </c>
      <c r="AE489">
        <v>1</v>
      </c>
      <c r="AF489">
        <v>9</v>
      </c>
      <c r="AG489">
        <v>3</v>
      </c>
      <c r="AH489">
        <v>2</v>
      </c>
      <c r="AI489">
        <v>1</v>
      </c>
      <c r="AJ489">
        <v>3</v>
      </c>
      <c r="AK489" s="16">
        <v>46145</v>
      </c>
      <c r="AL489" s="7">
        <v>52</v>
      </c>
      <c r="AM489" s="7" t="str">
        <f t="shared" si="14"/>
        <v>2026</v>
      </c>
      <c r="AN489" s="7" t="str">
        <f t="shared" si="15"/>
        <v>May</v>
      </c>
      <c r="AO489" s="7">
        <v>6</v>
      </c>
      <c r="AP489" s="10">
        <v>16748</v>
      </c>
      <c r="AQ489" s="7">
        <v>2</v>
      </c>
      <c r="AR489" s="7">
        <v>0</v>
      </c>
      <c r="AS489" t="s">
        <v>49</v>
      </c>
    </row>
    <row r="490" spans="1:45" x14ac:dyDescent="0.35">
      <c r="A490" t="s">
        <v>556</v>
      </c>
      <c r="B490">
        <v>32</v>
      </c>
      <c r="C490" t="s">
        <v>190</v>
      </c>
      <c r="D490" t="s">
        <v>49</v>
      </c>
      <c r="E490" t="s">
        <v>59</v>
      </c>
      <c r="F490">
        <v>300</v>
      </c>
      <c r="G490" t="s">
        <v>42</v>
      </c>
      <c r="H490">
        <v>1</v>
      </c>
      <c r="I490">
        <v>3</v>
      </c>
      <c r="J490" t="s">
        <v>43</v>
      </c>
      <c r="K490">
        <v>1</v>
      </c>
      <c r="L490">
        <v>882</v>
      </c>
      <c r="M490">
        <v>4</v>
      </c>
      <c r="N490" t="s">
        <v>44</v>
      </c>
      <c r="O490">
        <v>61</v>
      </c>
      <c r="P490">
        <v>3</v>
      </c>
      <c r="Q490">
        <v>1</v>
      </c>
      <c r="R490" t="s">
        <v>45</v>
      </c>
      <c r="S490">
        <v>4</v>
      </c>
      <c r="T490" t="s">
        <v>102</v>
      </c>
      <c r="U490">
        <v>2314</v>
      </c>
      <c r="V490" t="s">
        <v>47</v>
      </c>
      <c r="W490">
        <v>9148</v>
      </c>
      <c r="X490">
        <v>0</v>
      </c>
      <c r="Y490" t="s">
        <v>48</v>
      </c>
      <c r="Z490" t="s">
        <v>49</v>
      </c>
      <c r="AA490">
        <v>12</v>
      </c>
      <c r="AB490">
        <v>3</v>
      </c>
      <c r="AC490">
        <v>2</v>
      </c>
      <c r="AD490">
        <v>80</v>
      </c>
      <c r="AE490">
        <v>1</v>
      </c>
      <c r="AF490">
        <v>4</v>
      </c>
      <c r="AG490">
        <v>2</v>
      </c>
      <c r="AH490">
        <v>3</v>
      </c>
      <c r="AI490">
        <v>0</v>
      </c>
      <c r="AJ490">
        <v>2</v>
      </c>
      <c r="AK490" s="16">
        <v>46146</v>
      </c>
      <c r="AL490" s="7">
        <v>57</v>
      </c>
      <c r="AM490" s="7" t="str">
        <f t="shared" si="14"/>
        <v>2026</v>
      </c>
      <c r="AN490" s="7" t="str">
        <f t="shared" si="15"/>
        <v>May</v>
      </c>
      <c r="AO490" s="7">
        <v>30</v>
      </c>
      <c r="AP490" s="10">
        <v>4545</v>
      </c>
      <c r="AQ490" s="7">
        <v>23</v>
      </c>
      <c r="AR490" s="7">
        <v>9</v>
      </c>
      <c r="AS490" t="s">
        <v>49</v>
      </c>
    </row>
    <row r="491" spans="1:45" x14ac:dyDescent="0.35">
      <c r="A491" t="s">
        <v>557</v>
      </c>
      <c r="B491">
        <v>32</v>
      </c>
      <c r="C491" t="s">
        <v>190</v>
      </c>
      <c r="D491" t="s">
        <v>49</v>
      </c>
      <c r="E491" t="s">
        <v>56</v>
      </c>
      <c r="F491">
        <v>379</v>
      </c>
      <c r="G491" t="s">
        <v>51</v>
      </c>
      <c r="H491">
        <v>5</v>
      </c>
      <c r="I491">
        <v>2</v>
      </c>
      <c r="J491" t="s">
        <v>43</v>
      </c>
      <c r="K491">
        <v>1</v>
      </c>
      <c r="L491">
        <v>889</v>
      </c>
      <c r="M491">
        <v>2</v>
      </c>
      <c r="N491" t="s">
        <v>44</v>
      </c>
      <c r="O491">
        <v>48</v>
      </c>
      <c r="P491">
        <v>3</v>
      </c>
      <c r="Q491">
        <v>2</v>
      </c>
      <c r="R491" t="s">
        <v>137</v>
      </c>
      <c r="S491">
        <v>2</v>
      </c>
      <c r="T491" t="s">
        <v>105</v>
      </c>
      <c r="U491">
        <v>6524</v>
      </c>
      <c r="V491" t="s">
        <v>163</v>
      </c>
      <c r="W491">
        <v>8891</v>
      </c>
      <c r="X491">
        <v>1</v>
      </c>
      <c r="Y491" t="s">
        <v>48</v>
      </c>
      <c r="Z491" t="s">
        <v>49</v>
      </c>
      <c r="AA491">
        <v>14</v>
      </c>
      <c r="AB491">
        <v>3</v>
      </c>
      <c r="AC491">
        <v>4</v>
      </c>
      <c r="AD491">
        <v>80</v>
      </c>
      <c r="AE491">
        <v>1</v>
      </c>
      <c r="AF491">
        <v>10</v>
      </c>
      <c r="AG491">
        <v>3</v>
      </c>
      <c r="AH491">
        <v>3</v>
      </c>
      <c r="AI491">
        <v>5</v>
      </c>
      <c r="AJ491">
        <v>3</v>
      </c>
      <c r="AK491" s="16">
        <v>46147</v>
      </c>
      <c r="AL491" s="7">
        <v>40</v>
      </c>
      <c r="AM491" s="7" t="str">
        <f t="shared" si="14"/>
        <v>2026</v>
      </c>
      <c r="AN491" s="7" t="str">
        <f t="shared" si="15"/>
        <v>May</v>
      </c>
      <c r="AO491" s="7">
        <v>15</v>
      </c>
      <c r="AP491" s="10">
        <v>3249</v>
      </c>
      <c r="AQ491" s="7">
        <v>0</v>
      </c>
      <c r="AR491" s="7">
        <v>0</v>
      </c>
      <c r="AS491" t="s">
        <v>49</v>
      </c>
    </row>
    <row r="492" spans="1:45" x14ac:dyDescent="0.35">
      <c r="A492" t="s">
        <v>558</v>
      </c>
      <c r="B492">
        <v>32</v>
      </c>
      <c r="C492" t="s">
        <v>190</v>
      </c>
      <c r="D492" t="s">
        <v>40</v>
      </c>
      <c r="E492" t="s">
        <v>41</v>
      </c>
      <c r="F492">
        <v>374</v>
      </c>
      <c r="G492" t="s">
        <v>42</v>
      </c>
      <c r="H492">
        <v>25</v>
      </c>
      <c r="I492">
        <v>4</v>
      </c>
      <c r="J492" t="s">
        <v>43</v>
      </c>
      <c r="K492">
        <v>1</v>
      </c>
      <c r="L492">
        <v>911</v>
      </c>
      <c r="M492">
        <v>1</v>
      </c>
      <c r="N492" t="s">
        <v>44</v>
      </c>
      <c r="O492">
        <v>87</v>
      </c>
      <c r="P492">
        <v>3</v>
      </c>
      <c r="Q492">
        <v>1</v>
      </c>
      <c r="R492" t="s">
        <v>45</v>
      </c>
      <c r="S492">
        <v>4</v>
      </c>
      <c r="T492" t="s">
        <v>46</v>
      </c>
      <c r="U492">
        <v>2795</v>
      </c>
      <c r="V492" t="s">
        <v>47</v>
      </c>
      <c r="W492">
        <v>18016</v>
      </c>
      <c r="X492">
        <v>1</v>
      </c>
      <c r="Y492" t="s">
        <v>48</v>
      </c>
      <c r="Z492" t="s">
        <v>40</v>
      </c>
      <c r="AA492">
        <v>24</v>
      </c>
      <c r="AB492">
        <v>4</v>
      </c>
      <c r="AC492">
        <v>3</v>
      </c>
      <c r="AD492">
        <v>80</v>
      </c>
      <c r="AE492">
        <v>0</v>
      </c>
      <c r="AF492">
        <v>1</v>
      </c>
      <c r="AG492">
        <v>2</v>
      </c>
      <c r="AH492">
        <v>1</v>
      </c>
      <c r="AI492">
        <v>0</v>
      </c>
      <c r="AJ492">
        <v>1</v>
      </c>
      <c r="AK492" s="16">
        <v>46148</v>
      </c>
      <c r="AL492" s="7">
        <v>34</v>
      </c>
      <c r="AM492" s="7" t="str">
        <f t="shared" si="14"/>
        <v>2026</v>
      </c>
      <c r="AN492" s="7" t="str">
        <f t="shared" si="15"/>
        <v>May</v>
      </c>
      <c r="AO492" s="7">
        <v>15</v>
      </c>
      <c r="AP492" s="10">
        <v>13590</v>
      </c>
      <c r="AQ492" s="7">
        <v>8</v>
      </c>
      <c r="AR492" s="7">
        <v>5</v>
      </c>
      <c r="AS492" t="s">
        <v>49</v>
      </c>
    </row>
    <row r="493" spans="1:45" x14ac:dyDescent="0.35">
      <c r="A493" t="s">
        <v>559</v>
      </c>
      <c r="B493">
        <v>32</v>
      </c>
      <c r="C493" t="s">
        <v>190</v>
      </c>
      <c r="D493" t="s">
        <v>49</v>
      </c>
      <c r="E493" t="s">
        <v>59</v>
      </c>
      <c r="F493">
        <v>1184</v>
      </c>
      <c r="G493" t="s">
        <v>42</v>
      </c>
      <c r="H493">
        <v>1</v>
      </c>
      <c r="I493">
        <v>3</v>
      </c>
      <c r="J493" t="s">
        <v>43</v>
      </c>
      <c r="K493">
        <v>1</v>
      </c>
      <c r="L493">
        <v>951</v>
      </c>
      <c r="M493">
        <v>3</v>
      </c>
      <c r="N493" t="s">
        <v>53</v>
      </c>
      <c r="O493">
        <v>70</v>
      </c>
      <c r="P493">
        <v>2</v>
      </c>
      <c r="Q493">
        <v>1</v>
      </c>
      <c r="R493" t="s">
        <v>45</v>
      </c>
      <c r="S493">
        <v>2</v>
      </c>
      <c r="T493" t="s">
        <v>105</v>
      </c>
      <c r="U493">
        <v>2332</v>
      </c>
      <c r="V493" t="s">
        <v>47</v>
      </c>
      <c r="W493">
        <v>3974</v>
      </c>
      <c r="X493">
        <v>6</v>
      </c>
      <c r="Y493" t="s">
        <v>48</v>
      </c>
      <c r="Z493" t="s">
        <v>49</v>
      </c>
      <c r="AA493">
        <v>20</v>
      </c>
      <c r="AB493">
        <v>4</v>
      </c>
      <c r="AC493">
        <v>3</v>
      </c>
      <c r="AD493">
        <v>80</v>
      </c>
      <c r="AE493">
        <v>0</v>
      </c>
      <c r="AF493">
        <v>5</v>
      </c>
      <c r="AG493">
        <v>3</v>
      </c>
      <c r="AH493">
        <v>3</v>
      </c>
      <c r="AI493">
        <v>0</v>
      </c>
      <c r="AJ493">
        <v>2</v>
      </c>
      <c r="AK493" s="16">
        <v>46149</v>
      </c>
      <c r="AL493" s="7">
        <v>49</v>
      </c>
      <c r="AM493" s="7" t="str">
        <f t="shared" si="14"/>
        <v>2026</v>
      </c>
      <c r="AN493" s="7" t="str">
        <f t="shared" si="15"/>
        <v>May</v>
      </c>
      <c r="AO493" s="7">
        <v>1</v>
      </c>
      <c r="AP493" s="10">
        <v>10209</v>
      </c>
      <c r="AQ493" s="7">
        <v>0</v>
      </c>
      <c r="AR493" s="7">
        <v>0</v>
      </c>
      <c r="AS493" t="s">
        <v>49</v>
      </c>
    </row>
    <row r="494" spans="1:45" x14ac:dyDescent="0.35">
      <c r="A494" t="s">
        <v>560</v>
      </c>
      <c r="B494">
        <v>32</v>
      </c>
      <c r="C494" t="s">
        <v>190</v>
      </c>
      <c r="D494" t="s">
        <v>49</v>
      </c>
      <c r="E494" t="s">
        <v>41</v>
      </c>
      <c r="F494">
        <v>498</v>
      </c>
      <c r="G494" t="s">
        <v>42</v>
      </c>
      <c r="H494">
        <v>3</v>
      </c>
      <c r="I494">
        <v>4</v>
      </c>
      <c r="J494" t="s">
        <v>52</v>
      </c>
      <c r="K494">
        <v>1</v>
      </c>
      <c r="L494">
        <v>966</v>
      </c>
      <c r="M494">
        <v>3</v>
      </c>
      <c r="N494" t="s">
        <v>53</v>
      </c>
      <c r="O494">
        <v>93</v>
      </c>
      <c r="P494">
        <v>3</v>
      </c>
      <c r="Q494">
        <v>2</v>
      </c>
      <c r="R494" t="s">
        <v>112</v>
      </c>
      <c r="S494">
        <v>1</v>
      </c>
      <c r="T494" t="s">
        <v>105</v>
      </c>
      <c r="U494">
        <v>6725</v>
      </c>
      <c r="V494" t="s">
        <v>163</v>
      </c>
      <c r="W494">
        <v>13554</v>
      </c>
      <c r="X494">
        <v>1</v>
      </c>
      <c r="Y494" t="s">
        <v>48</v>
      </c>
      <c r="Z494" t="s">
        <v>49</v>
      </c>
      <c r="AA494">
        <v>12</v>
      </c>
      <c r="AB494">
        <v>3</v>
      </c>
      <c r="AC494">
        <v>3</v>
      </c>
      <c r="AD494">
        <v>80</v>
      </c>
      <c r="AE494">
        <v>1</v>
      </c>
      <c r="AF494">
        <v>8</v>
      </c>
      <c r="AG494">
        <v>2</v>
      </c>
      <c r="AH494">
        <v>4</v>
      </c>
      <c r="AI494">
        <v>6</v>
      </c>
      <c r="AJ494">
        <v>3</v>
      </c>
      <c r="AK494" s="16">
        <v>46150</v>
      </c>
      <c r="AL494" s="7">
        <v>55</v>
      </c>
      <c r="AM494" s="7" t="str">
        <f t="shared" si="14"/>
        <v>2026</v>
      </c>
      <c r="AN494" s="7" t="str">
        <f t="shared" si="15"/>
        <v>May</v>
      </c>
      <c r="AO494" s="7">
        <v>33</v>
      </c>
      <c r="AP494" s="10">
        <v>18470</v>
      </c>
      <c r="AQ494" s="7">
        <v>22</v>
      </c>
      <c r="AR494" s="7">
        <v>10</v>
      </c>
      <c r="AS494" t="s">
        <v>49</v>
      </c>
    </row>
    <row r="495" spans="1:45" x14ac:dyDescent="0.35">
      <c r="A495" t="s">
        <v>561</v>
      </c>
      <c r="B495">
        <v>32</v>
      </c>
      <c r="C495" t="s">
        <v>190</v>
      </c>
      <c r="D495" t="s">
        <v>49</v>
      </c>
      <c r="E495" t="s">
        <v>59</v>
      </c>
      <c r="F495">
        <v>1109</v>
      </c>
      <c r="G495" t="s">
        <v>42</v>
      </c>
      <c r="H495">
        <v>29</v>
      </c>
      <c r="I495">
        <v>4</v>
      </c>
      <c r="J495" t="s">
        <v>52</v>
      </c>
      <c r="K495">
        <v>1</v>
      </c>
      <c r="L495">
        <v>1046</v>
      </c>
      <c r="M495">
        <v>4</v>
      </c>
      <c r="N495" t="s">
        <v>53</v>
      </c>
      <c r="O495">
        <v>69</v>
      </c>
      <c r="P495">
        <v>3</v>
      </c>
      <c r="Q495">
        <v>1</v>
      </c>
      <c r="R495" t="s">
        <v>45</v>
      </c>
      <c r="S495">
        <v>3</v>
      </c>
      <c r="T495" t="s">
        <v>46</v>
      </c>
      <c r="U495">
        <v>4025</v>
      </c>
      <c r="V495" t="s">
        <v>47</v>
      </c>
      <c r="W495">
        <v>11135</v>
      </c>
      <c r="X495">
        <v>9</v>
      </c>
      <c r="Y495" t="s">
        <v>48</v>
      </c>
      <c r="Z495" t="s">
        <v>49</v>
      </c>
      <c r="AA495">
        <v>12</v>
      </c>
      <c r="AB495">
        <v>3</v>
      </c>
      <c r="AC495">
        <v>2</v>
      </c>
      <c r="AD495">
        <v>80</v>
      </c>
      <c r="AE495">
        <v>0</v>
      </c>
      <c r="AF495">
        <v>10</v>
      </c>
      <c r="AG495">
        <v>2</v>
      </c>
      <c r="AH495">
        <v>3</v>
      </c>
      <c r="AI495">
        <v>7</v>
      </c>
      <c r="AJ495">
        <v>7</v>
      </c>
      <c r="AK495" s="16">
        <v>46151</v>
      </c>
      <c r="AL495" s="7">
        <v>36</v>
      </c>
      <c r="AM495" s="7" t="str">
        <f t="shared" si="14"/>
        <v>2026</v>
      </c>
      <c r="AN495" s="7" t="str">
        <f t="shared" si="15"/>
        <v>May</v>
      </c>
      <c r="AO495" s="7">
        <v>2</v>
      </c>
      <c r="AP495" s="10">
        <v>21659</v>
      </c>
      <c r="AQ495" s="7">
        <v>1</v>
      </c>
      <c r="AR495" s="7">
        <v>0</v>
      </c>
      <c r="AS495" t="s">
        <v>49</v>
      </c>
    </row>
    <row r="496" spans="1:45" x14ac:dyDescent="0.35">
      <c r="A496" t="s">
        <v>562</v>
      </c>
      <c r="B496">
        <v>32</v>
      </c>
      <c r="C496" t="s">
        <v>190</v>
      </c>
      <c r="D496" t="s">
        <v>49</v>
      </c>
      <c r="E496" t="s">
        <v>59</v>
      </c>
      <c r="F496">
        <v>862</v>
      </c>
      <c r="G496" t="s">
        <v>51</v>
      </c>
      <c r="H496">
        <v>2</v>
      </c>
      <c r="I496">
        <v>1</v>
      </c>
      <c r="J496" t="s">
        <v>43</v>
      </c>
      <c r="K496">
        <v>1</v>
      </c>
      <c r="L496">
        <v>1190</v>
      </c>
      <c r="M496">
        <v>3</v>
      </c>
      <c r="N496" t="s">
        <v>53</v>
      </c>
      <c r="O496">
        <v>76</v>
      </c>
      <c r="P496">
        <v>3</v>
      </c>
      <c r="Q496">
        <v>1</v>
      </c>
      <c r="R496" t="s">
        <v>54</v>
      </c>
      <c r="S496">
        <v>1</v>
      </c>
      <c r="T496" t="s">
        <v>102</v>
      </c>
      <c r="U496">
        <v>2827</v>
      </c>
      <c r="V496" t="s">
        <v>47</v>
      </c>
      <c r="W496">
        <v>14947</v>
      </c>
      <c r="X496">
        <v>1</v>
      </c>
      <c r="Y496" t="s">
        <v>48</v>
      </c>
      <c r="Z496" t="s">
        <v>49</v>
      </c>
      <c r="AA496">
        <v>12</v>
      </c>
      <c r="AB496">
        <v>3</v>
      </c>
      <c r="AC496">
        <v>3</v>
      </c>
      <c r="AD496">
        <v>80</v>
      </c>
      <c r="AE496">
        <v>3</v>
      </c>
      <c r="AF496">
        <v>1</v>
      </c>
      <c r="AG496">
        <v>3</v>
      </c>
      <c r="AH496">
        <v>3</v>
      </c>
      <c r="AI496">
        <v>0</v>
      </c>
      <c r="AJ496">
        <v>0</v>
      </c>
      <c r="AK496" s="16">
        <v>46152</v>
      </c>
      <c r="AL496" s="7">
        <v>35</v>
      </c>
      <c r="AM496" s="7" t="str">
        <f t="shared" si="14"/>
        <v>2026</v>
      </c>
      <c r="AN496" s="7" t="str">
        <f t="shared" si="15"/>
        <v>May</v>
      </c>
      <c r="AO496" s="7">
        <v>4</v>
      </c>
      <c r="AP496" s="10">
        <v>17968</v>
      </c>
      <c r="AQ496" s="7">
        <v>1</v>
      </c>
      <c r="AR496" s="7">
        <v>1</v>
      </c>
      <c r="AS496" t="s">
        <v>49</v>
      </c>
    </row>
    <row r="497" spans="1:45" x14ac:dyDescent="0.35">
      <c r="A497" t="s">
        <v>563</v>
      </c>
      <c r="B497">
        <v>32</v>
      </c>
      <c r="C497" t="s">
        <v>190</v>
      </c>
      <c r="D497" t="s">
        <v>49</v>
      </c>
      <c r="E497" t="s">
        <v>56</v>
      </c>
      <c r="F497">
        <v>116</v>
      </c>
      <c r="G497" t="s">
        <v>42</v>
      </c>
      <c r="H497">
        <v>13</v>
      </c>
      <c r="I497">
        <v>3</v>
      </c>
      <c r="J497" t="s">
        <v>73</v>
      </c>
      <c r="K497">
        <v>1</v>
      </c>
      <c r="L497">
        <v>1234</v>
      </c>
      <c r="M497">
        <v>3</v>
      </c>
      <c r="N497" t="s">
        <v>53</v>
      </c>
      <c r="O497">
        <v>77</v>
      </c>
      <c r="P497">
        <v>2</v>
      </c>
      <c r="Q497">
        <v>1</v>
      </c>
      <c r="R497" t="s">
        <v>45</v>
      </c>
      <c r="S497">
        <v>2</v>
      </c>
      <c r="T497" t="s">
        <v>105</v>
      </c>
      <c r="U497">
        <v>2743</v>
      </c>
      <c r="V497" t="s">
        <v>47</v>
      </c>
      <c r="W497">
        <v>7331</v>
      </c>
      <c r="X497">
        <v>1</v>
      </c>
      <c r="Y497" t="s">
        <v>48</v>
      </c>
      <c r="Z497" t="s">
        <v>49</v>
      </c>
      <c r="AA497">
        <v>20</v>
      </c>
      <c r="AB497">
        <v>4</v>
      </c>
      <c r="AC497">
        <v>3</v>
      </c>
      <c r="AD497">
        <v>80</v>
      </c>
      <c r="AE497">
        <v>1</v>
      </c>
      <c r="AF497">
        <v>2</v>
      </c>
      <c r="AG497">
        <v>2</v>
      </c>
      <c r="AH497">
        <v>3</v>
      </c>
      <c r="AI497">
        <v>2</v>
      </c>
      <c r="AJ497">
        <v>2</v>
      </c>
      <c r="AK497" s="16">
        <v>46153</v>
      </c>
      <c r="AL497" s="7">
        <v>55</v>
      </c>
      <c r="AM497" s="7" t="str">
        <f t="shared" si="14"/>
        <v>2026</v>
      </c>
      <c r="AN497" s="7" t="str">
        <f t="shared" si="15"/>
        <v>May</v>
      </c>
      <c r="AO497" s="7">
        <v>8</v>
      </c>
      <c r="AP497" s="10">
        <v>12889</v>
      </c>
      <c r="AQ497" s="7">
        <v>3</v>
      </c>
      <c r="AR497" s="7">
        <v>2</v>
      </c>
      <c r="AS497" t="s">
        <v>49</v>
      </c>
    </row>
    <row r="498" spans="1:45" x14ac:dyDescent="0.35">
      <c r="A498" t="s">
        <v>564</v>
      </c>
      <c r="B498">
        <v>32</v>
      </c>
      <c r="C498" t="s">
        <v>190</v>
      </c>
      <c r="D498" t="s">
        <v>40</v>
      </c>
      <c r="E498" t="s">
        <v>56</v>
      </c>
      <c r="F498">
        <v>1316</v>
      </c>
      <c r="G498" t="s">
        <v>42</v>
      </c>
      <c r="H498">
        <v>2</v>
      </c>
      <c r="I498">
        <v>2</v>
      </c>
      <c r="J498" t="s">
        <v>43</v>
      </c>
      <c r="K498">
        <v>1</v>
      </c>
      <c r="L498">
        <v>1235</v>
      </c>
      <c r="M498">
        <v>4</v>
      </c>
      <c r="N498" t="s">
        <v>53</v>
      </c>
      <c r="O498">
        <v>38</v>
      </c>
      <c r="P498">
        <v>3</v>
      </c>
      <c r="Q498">
        <v>2</v>
      </c>
      <c r="R498" t="s">
        <v>60</v>
      </c>
      <c r="S498">
        <v>3</v>
      </c>
      <c r="T498" t="s">
        <v>46</v>
      </c>
      <c r="U498">
        <v>4998</v>
      </c>
      <c r="V498" t="s">
        <v>47</v>
      </c>
      <c r="W498">
        <v>2338</v>
      </c>
      <c r="X498">
        <v>4</v>
      </c>
      <c r="Y498" t="s">
        <v>48</v>
      </c>
      <c r="Z498" t="s">
        <v>40</v>
      </c>
      <c r="AA498">
        <v>14</v>
      </c>
      <c r="AB498">
        <v>3</v>
      </c>
      <c r="AC498">
        <v>4</v>
      </c>
      <c r="AD498">
        <v>80</v>
      </c>
      <c r="AE498">
        <v>0</v>
      </c>
      <c r="AF498">
        <v>10</v>
      </c>
      <c r="AG498">
        <v>2</v>
      </c>
      <c r="AH498">
        <v>3</v>
      </c>
      <c r="AI498">
        <v>0</v>
      </c>
      <c r="AJ498">
        <v>7</v>
      </c>
      <c r="AK498" s="16">
        <v>46154</v>
      </c>
      <c r="AL498" s="7">
        <v>45</v>
      </c>
      <c r="AM498" s="7" t="str">
        <f t="shared" si="14"/>
        <v>2026</v>
      </c>
      <c r="AN498" s="7" t="str">
        <f t="shared" si="15"/>
        <v>May</v>
      </c>
      <c r="AO498" s="7">
        <v>14</v>
      </c>
      <c r="AP498" s="10">
        <v>5589</v>
      </c>
      <c r="AQ498" s="7">
        <v>6</v>
      </c>
      <c r="AR498" s="7">
        <v>3</v>
      </c>
      <c r="AS498" t="s">
        <v>49</v>
      </c>
    </row>
    <row r="499" spans="1:45" x14ac:dyDescent="0.35">
      <c r="A499" t="s">
        <v>565</v>
      </c>
      <c r="B499">
        <v>32</v>
      </c>
      <c r="C499" t="s">
        <v>190</v>
      </c>
      <c r="D499" t="s">
        <v>49</v>
      </c>
      <c r="E499" t="s">
        <v>41</v>
      </c>
      <c r="F499">
        <v>604</v>
      </c>
      <c r="G499" t="s">
        <v>51</v>
      </c>
      <c r="H499">
        <v>8</v>
      </c>
      <c r="I499">
        <v>3</v>
      </c>
      <c r="J499" t="s">
        <v>52</v>
      </c>
      <c r="K499">
        <v>1</v>
      </c>
      <c r="L499">
        <v>1304</v>
      </c>
      <c r="M499">
        <v>3</v>
      </c>
      <c r="N499" t="s">
        <v>44</v>
      </c>
      <c r="O499">
        <v>56</v>
      </c>
      <c r="P499">
        <v>4</v>
      </c>
      <c r="Q499">
        <v>2</v>
      </c>
      <c r="R499" t="s">
        <v>137</v>
      </c>
      <c r="S499">
        <v>4</v>
      </c>
      <c r="T499" t="s">
        <v>105</v>
      </c>
      <c r="U499">
        <v>6209</v>
      </c>
      <c r="V499" t="s">
        <v>163</v>
      </c>
      <c r="W499">
        <v>11693</v>
      </c>
      <c r="X499">
        <v>1</v>
      </c>
      <c r="Y499" t="s">
        <v>48</v>
      </c>
      <c r="Z499" t="s">
        <v>49</v>
      </c>
      <c r="AA499">
        <v>15</v>
      </c>
      <c r="AB499">
        <v>3</v>
      </c>
      <c r="AC499">
        <v>3</v>
      </c>
      <c r="AD499">
        <v>80</v>
      </c>
      <c r="AE499">
        <v>2</v>
      </c>
      <c r="AF499">
        <v>10</v>
      </c>
      <c r="AG499">
        <v>4</v>
      </c>
      <c r="AH499">
        <v>4</v>
      </c>
      <c r="AI499">
        <v>0</v>
      </c>
      <c r="AJ499">
        <v>8</v>
      </c>
      <c r="AK499" s="16">
        <v>46155</v>
      </c>
      <c r="AL499" s="7">
        <v>60</v>
      </c>
      <c r="AM499" s="7" t="str">
        <f t="shared" si="14"/>
        <v>2026</v>
      </c>
      <c r="AN499" s="7" t="str">
        <f t="shared" si="15"/>
        <v>May</v>
      </c>
      <c r="AO499" s="7">
        <v>0</v>
      </c>
      <c r="AP499" s="10">
        <v>5948</v>
      </c>
      <c r="AQ499" s="7">
        <v>0</v>
      </c>
      <c r="AR499" s="7">
        <v>0</v>
      </c>
      <c r="AS499" t="s">
        <v>49</v>
      </c>
    </row>
    <row r="500" spans="1:45" x14ac:dyDescent="0.35">
      <c r="A500" t="s">
        <v>566</v>
      </c>
      <c r="B500">
        <v>32</v>
      </c>
      <c r="C500" t="s">
        <v>190</v>
      </c>
      <c r="D500" t="s">
        <v>40</v>
      </c>
      <c r="E500" t="s">
        <v>41</v>
      </c>
      <c r="F500">
        <v>1089</v>
      </c>
      <c r="G500" t="s">
        <v>42</v>
      </c>
      <c r="H500">
        <v>7</v>
      </c>
      <c r="I500">
        <v>2</v>
      </c>
      <c r="J500" t="s">
        <v>43</v>
      </c>
      <c r="K500">
        <v>1</v>
      </c>
      <c r="L500">
        <v>1309</v>
      </c>
      <c r="M500">
        <v>4</v>
      </c>
      <c r="N500" t="s">
        <v>44</v>
      </c>
      <c r="O500">
        <v>79</v>
      </c>
      <c r="P500">
        <v>3</v>
      </c>
      <c r="Q500">
        <v>2</v>
      </c>
      <c r="R500" t="s">
        <v>45</v>
      </c>
      <c r="S500">
        <v>3</v>
      </c>
      <c r="T500" t="s">
        <v>105</v>
      </c>
      <c r="U500">
        <v>4883</v>
      </c>
      <c r="V500" t="s">
        <v>47</v>
      </c>
      <c r="W500">
        <v>22845</v>
      </c>
      <c r="X500">
        <v>1</v>
      </c>
      <c r="Y500" t="s">
        <v>48</v>
      </c>
      <c r="Z500" t="s">
        <v>49</v>
      </c>
      <c r="AA500">
        <v>18</v>
      </c>
      <c r="AB500">
        <v>3</v>
      </c>
      <c r="AC500">
        <v>1</v>
      </c>
      <c r="AD500">
        <v>80</v>
      </c>
      <c r="AE500">
        <v>1</v>
      </c>
      <c r="AF500">
        <v>10</v>
      </c>
      <c r="AG500">
        <v>3</v>
      </c>
      <c r="AH500">
        <v>3</v>
      </c>
      <c r="AI500">
        <v>1</v>
      </c>
      <c r="AJ500">
        <v>1</v>
      </c>
      <c r="AK500" s="16">
        <v>46156</v>
      </c>
      <c r="AL500" s="7">
        <v>32</v>
      </c>
      <c r="AM500" s="7" t="str">
        <f t="shared" si="14"/>
        <v>2026</v>
      </c>
      <c r="AN500" s="7" t="str">
        <f t="shared" si="15"/>
        <v>May</v>
      </c>
      <c r="AO500" s="7">
        <v>14</v>
      </c>
      <c r="AP500" s="10">
        <v>3603</v>
      </c>
      <c r="AQ500" s="7">
        <v>10</v>
      </c>
      <c r="AR500" s="7">
        <v>10</v>
      </c>
      <c r="AS500" t="s">
        <v>49</v>
      </c>
    </row>
    <row r="501" spans="1:45" x14ac:dyDescent="0.35">
      <c r="A501" t="s">
        <v>567</v>
      </c>
      <c r="B501">
        <v>32</v>
      </c>
      <c r="C501" t="s">
        <v>190</v>
      </c>
      <c r="D501" t="s">
        <v>40</v>
      </c>
      <c r="E501" t="s">
        <v>41</v>
      </c>
      <c r="F501">
        <v>499</v>
      </c>
      <c r="G501" t="s">
        <v>51</v>
      </c>
      <c r="H501">
        <v>2</v>
      </c>
      <c r="I501">
        <v>1</v>
      </c>
      <c r="J501" t="s">
        <v>57</v>
      </c>
      <c r="K501">
        <v>1</v>
      </c>
      <c r="L501">
        <v>1396</v>
      </c>
      <c r="M501">
        <v>3</v>
      </c>
      <c r="N501" t="s">
        <v>44</v>
      </c>
      <c r="O501">
        <v>36</v>
      </c>
      <c r="P501">
        <v>3</v>
      </c>
      <c r="Q501">
        <v>2</v>
      </c>
      <c r="R501" t="s">
        <v>137</v>
      </c>
      <c r="S501">
        <v>2</v>
      </c>
      <c r="T501" t="s">
        <v>105</v>
      </c>
      <c r="U501">
        <v>4078</v>
      </c>
      <c r="V501" t="s">
        <v>47</v>
      </c>
      <c r="W501">
        <v>20497</v>
      </c>
      <c r="X501">
        <v>0</v>
      </c>
      <c r="Y501" t="s">
        <v>48</v>
      </c>
      <c r="Z501" t="s">
        <v>40</v>
      </c>
      <c r="AA501">
        <v>13</v>
      </c>
      <c r="AB501">
        <v>3</v>
      </c>
      <c r="AC501">
        <v>1</v>
      </c>
      <c r="AD501">
        <v>80</v>
      </c>
      <c r="AE501">
        <v>3</v>
      </c>
      <c r="AF501">
        <v>4</v>
      </c>
      <c r="AG501">
        <v>3</v>
      </c>
      <c r="AH501">
        <v>2</v>
      </c>
      <c r="AI501">
        <v>1</v>
      </c>
      <c r="AJ501">
        <v>2</v>
      </c>
      <c r="AK501" s="16">
        <v>46157</v>
      </c>
      <c r="AL501" s="7">
        <v>50</v>
      </c>
      <c r="AM501" s="7" t="str">
        <f t="shared" si="14"/>
        <v>2026</v>
      </c>
      <c r="AN501" s="7" t="str">
        <f t="shared" si="15"/>
        <v>May</v>
      </c>
      <c r="AO501" s="7">
        <v>28</v>
      </c>
      <c r="AP501" s="10">
        <v>8910</v>
      </c>
      <c r="AQ501" s="7">
        <v>12</v>
      </c>
      <c r="AR501" s="7">
        <v>0</v>
      </c>
      <c r="AS501" t="s">
        <v>49</v>
      </c>
    </row>
    <row r="502" spans="1:45" x14ac:dyDescent="0.35">
      <c r="A502" t="s">
        <v>568</v>
      </c>
      <c r="B502">
        <v>32</v>
      </c>
      <c r="C502" t="s">
        <v>190</v>
      </c>
      <c r="D502" t="s">
        <v>49</v>
      </c>
      <c r="E502" t="s">
        <v>41</v>
      </c>
      <c r="F502">
        <v>601</v>
      </c>
      <c r="G502" t="s">
        <v>51</v>
      </c>
      <c r="H502">
        <v>7</v>
      </c>
      <c r="I502">
        <v>5</v>
      </c>
      <c r="J502" t="s">
        <v>57</v>
      </c>
      <c r="K502">
        <v>1</v>
      </c>
      <c r="L502">
        <v>1446</v>
      </c>
      <c r="M502">
        <v>4</v>
      </c>
      <c r="N502" t="s">
        <v>44</v>
      </c>
      <c r="O502">
        <v>97</v>
      </c>
      <c r="P502">
        <v>3</v>
      </c>
      <c r="Q502">
        <v>2</v>
      </c>
      <c r="R502" t="s">
        <v>137</v>
      </c>
      <c r="S502">
        <v>4</v>
      </c>
      <c r="T502" t="s">
        <v>105</v>
      </c>
      <c r="U502">
        <v>9204</v>
      </c>
      <c r="V502" t="s">
        <v>163</v>
      </c>
      <c r="W502">
        <v>23343</v>
      </c>
      <c r="X502">
        <v>4</v>
      </c>
      <c r="Y502" t="s">
        <v>48</v>
      </c>
      <c r="Z502" t="s">
        <v>49</v>
      </c>
      <c r="AA502">
        <v>12</v>
      </c>
      <c r="AB502">
        <v>3</v>
      </c>
      <c r="AC502">
        <v>3</v>
      </c>
      <c r="AD502">
        <v>80</v>
      </c>
      <c r="AE502">
        <v>1</v>
      </c>
      <c r="AF502">
        <v>7</v>
      </c>
      <c r="AG502">
        <v>3</v>
      </c>
      <c r="AH502">
        <v>2</v>
      </c>
      <c r="AI502">
        <v>0</v>
      </c>
      <c r="AJ502">
        <v>3</v>
      </c>
      <c r="AK502" s="16">
        <v>46158</v>
      </c>
      <c r="AL502" s="7">
        <v>50</v>
      </c>
      <c r="AM502" s="7" t="str">
        <f t="shared" si="14"/>
        <v>2026</v>
      </c>
      <c r="AN502" s="7" t="str">
        <f t="shared" si="15"/>
        <v>May</v>
      </c>
      <c r="AO502" s="7">
        <v>12</v>
      </c>
      <c r="AP502" s="10">
        <v>23504</v>
      </c>
      <c r="AQ502" s="7">
        <v>7</v>
      </c>
      <c r="AR502" s="7">
        <v>7</v>
      </c>
      <c r="AS502" t="s">
        <v>49</v>
      </c>
    </row>
    <row r="503" spans="1:45" x14ac:dyDescent="0.35">
      <c r="A503" t="s">
        <v>569</v>
      </c>
      <c r="B503">
        <v>32</v>
      </c>
      <c r="C503" t="s">
        <v>190</v>
      </c>
      <c r="D503" t="s">
        <v>49</v>
      </c>
      <c r="E503" t="s">
        <v>41</v>
      </c>
      <c r="F503">
        <v>495</v>
      </c>
      <c r="G503" t="s">
        <v>42</v>
      </c>
      <c r="H503">
        <v>10</v>
      </c>
      <c r="I503">
        <v>3</v>
      </c>
      <c r="J503" t="s">
        <v>52</v>
      </c>
      <c r="K503">
        <v>1</v>
      </c>
      <c r="L503">
        <v>1516</v>
      </c>
      <c r="M503">
        <v>3</v>
      </c>
      <c r="N503" t="s">
        <v>44</v>
      </c>
      <c r="O503">
        <v>64</v>
      </c>
      <c r="P503">
        <v>3</v>
      </c>
      <c r="Q503">
        <v>3</v>
      </c>
      <c r="R503" t="s">
        <v>442</v>
      </c>
      <c r="S503">
        <v>4</v>
      </c>
      <c r="T503" t="s">
        <v>46</v>
      </c>
      <c r="U503">
        <v>11244</v>
      </c>
      <c r="V503" t="s">
        <v>253</v>
      </c>
      <c r="W503">
        <v>21072</v>
      </c>
      <c r="X503">
        <v>2</v>
      </c>
      <c r="Y503" t="s">
        <v>48</v>
      </c>
      <c r="Z503" t="s">
        <v>49</v>
      </c>
      <c r="AA503">
        <v>25</v>
      </c>
      <c r="AB503">
        <v>4</v>
      </c>
      <c r="AC503">
        <v>2</v>
      </c>
      <c r="AD503">
        <v>80</v>
      </c>
      <c r="AE503">
        <v>0</v>
      </c>
      <c r="AF503">
        <v>10</v>
      </c>
      <c r="AG503">
        <v>5</v>
      </c>
      <c r="AH503">
        <v>4</v>
      </c>
      <c r="AI503">
        <v>0</v>
      </c>
      <c r="AJ503">
        <v>0</v>
      </c>
      <c r="AK503" s="16">
        <v>46159</v>
      </c>
      <c r="AL503" s="7">
        <v>54</v>
      </c>
      <c r="AM503" s="7" t="str">
        <f t="shared" si="14"/>
        <v>2026</v>
      </c>
      <c r="AN503" s="7" t="str">
        <f t="shared" si="15"/>
        <v>May</v>
      </c>
      <c r="AO503" s="7">
        <v>24</v>
      </c>
      <c r="AP503" s="10">
        <v>13865</v>
      </c>
      <c r="AQ503" s="7">
        <v>0</v>
      </c>
      <c r="AR503" s="7">
        <v>0</v>
      </c>
      <c r="AS503" t="s">
        <v>49</v>
      </c>
    </row>
    <row r="504" spans="1:45" x14ac:dyDescent="0.35">
      <c r="A504" t="s">
        <v>570</v>
      </c>
      <c r="B504">
        <v>32</v>
      </c>
      <c r="C504" t="s">
        <v>190</v>
      </c>
      <c r="D504" t="s">
        <v>49</v>
      </c>
      <c r="E504" t="s">
        <v>41</v>
      </c>
      <c r="F504">
        <v>824</v>
      </c>
      <c r="G504" t="s">
        <v>42</v>
      </c>
      <c r="H504">
        <v>5</v>
      </c>
      <c r="I504">
        <v>2</v>
      </c>
      <c r="J504" t="s">
        <v>43</v>
      </c>
      <c r="K504">
        <v>1</v>
      </c>
      <c r="L504">
        <v>1555</v>
      </c>
      <c r="M504">
        <v>4</v>
      </c>
      <c r="N504" t="s">
        <v>53</v>
      </c>
      <c r="O504">
        <v>67</v>
      </c>
      <c r="P504">
        <v>2</v>
      </c>
      <c r="Q504">
        <v>2</v>
      </c>
      <c r="R504" t="s">
        <v>60</v>
      </c>
      <c r="S504">
        <v>2</v>
      </c>
      <c r="T504" t="s">
        <v>105</v>
      </c>
      <c r="U504">
        <v>5878</v>
      </c>
      <c r="V504" t="s">
        <v>163</v>
      </c>
      <c r="W504">
        <v>15624</v>
      </c>
      <c r="X504">
        <v>3</v>
      </c>
      <c r="Y504" t="s">
        <v>48</v>
      </c>
      <c r="Z504" t="s">
        <v>49</v>
      </c>
      <c r="AA504">
        <v>12</v>
      </c>
      <c r="AB504">
        <v>3</v>
      </c>
      <c r="AC504">
        <v>1</v>
      </c>
      <c r="AD504">
        <v>80</v>
      </c>
      <c r="AE504">
        <v>1</v>
      </c>
      <c r="AF504">
        <v>12</v>
      </c>
      <c r="AG504">
        <v>2</v>
      </c>
      <c r="AH504">
        <v>3</v>
      </c>
      <c r="AI504">
        <v>2</v>
      </c>
      <c r="AJ504">
        <v>5</v>
      </c>
      <c r="AK504" s="16">
        <v>46160</v>
      </c>
      <c r="AL504" s="7">
        <v>27</v>
      </c>
      <c r="AM504" s="7" t="str">
        <f t="shared" si="14"/>
        <v>2026</v>
      </c>
      <c r="AN504" s="7" t="str">
        <f t="shared" si="15"/>
        <v>May</v>
      </c>
      <c r="AO504" s="7">
        <v>5</v>
      </c>
      <c r="AP504" s="10">
        <v>7558</v>
      </c>
      <c r="AQ504" s="7">
        <v>5</v>
      </c>
      <c r="AR504" s="7">
        <v>5</v>
      </c>
      <c r="AS504" t="s">
        <v>49</v>
      </c>
    </row>
    <row r="505" spans="1:45" x14ac:dyDescent="0.35">
      <c r="A505" t="s">
        <v>571</v>
      </c>
      <c r="B505">
        <v>32</v>
      </c>
      <c r="C505" t="s">
        <v>190</v>
      </c>
      <c r="D505" t="s">
        <v>49</v>
      </c>
      <c r="E505" t="s">
        <v>59</v>
      </c>
      <c r="F505">
        <v>1200</v>
      </c>
      <c r="G505" t="s">
        <v>42</v>
      </c>
      <c r="H505">
        <v>1</v>
      </c>
      <c r="I505">
        <v>4</v>
      </c>
      <c r="J505" t="s">
        <v>68</v>
      </c>
      <c r="K505">
        <v>1</v>
      </c>
      <c r="L505">
        <v>1574</v>
      </c>
      <c r="M505">
        <v>4</v>
      </c>
      <c r="N505" t="s">
        <v>44</v>
      </c>
      <c r="O505">
        <v>62</v>
      </c>
      <c r="P505">
        <v>3</v>
      </c>
      <c r="Q505">
        <v>2</v>
      </c>
      <c r="R505" t="s">
        <v>60</v>
      </c>
      <c r="S505">
        <v>1</v>
      </c>
      <c r="T505" t="s">
        <v>105</v>
      </c>
      <c r="U505">
        <v>4087</v>
      </c>
      <c r="V505" t="s">
        <v>47</v>
      </c>
      <c r="W505">
        <v>25174</v>
      </c>
      <c r="X505">
        <v>4</v>
      </c>
      <c r="Y505" t="s">
        <v>48</v>
      </c>
      <c r="Z505" t="s">
        <v>49</v>
      </c>
      <c r="AA505">
        <v>14</v>
      </c>
      <c r="AB505">
        <v>3</v>
      </c>
      <c r="AC505">
        <v>2</v>
      </c>
      <c r="AD505">
        <v>80</v>
      </c>
      <c r="AE505">
        <v>1</v>
      </c>
      <c r="AF505">
        <v>9</v>
      </c>
      <c r="AG505">
        <v>3</v>
      </c>
      <c r="AH505">
        <v>2</v>
      </c>
      <c r="AI505">
        <v>1</v>
      </c>
      <c r="AJ505">
        <v>2</v>
      </c>
      <c r="AK505" s="16">
        <v>46161</v>
      </c>
      <c r="AL505" s="7">
        <v>55</v>
      </c>
      <c r="AM505" s="7" t="str">
        <f t="shared" si="14"/>
        <v>2026</v>
      </c>
      <c r="AN505" s="7" t="str">
        <f t="shared" si="15"/>
        <v>May</v>
      </c>
      <c r="AO505" s="7">
        <v>22</v>
      </c>
      <c r="AP505" s="10">
        <v>7552</v>
      </c>
      <c r="AQ505" s="7">
        <v>18</v>
      </c>
      <c r="AR505" s="7">
        <v>12</v>
      </c>
      <c r="AS505" t="s">
        <v>49</v>
      </c>
    </row>
    <row r="506" spans="1:45" x14ac:dyDescent="0.35">
      <c r="A506" t="s">
        <v>572</v>
      </c>
      <c r="B506">
        <v>32</v>
      </c>
      <c r="C506" t="s">
        <v>190</v>
      </c>
      <c r="D506" t="s">
        <v>49</v>
      </c>
      <c r="E506" t="s">
        <v>41</v>
      </c>
      <c r="F506">
        <v>634</v>
      </c>
      <c r="G506" t="s">
        <v>42</v>
      </c>
      <c r="H506">
        <v>5</v>
      </c>
      <c r="I506">
        <v>4</v>
      </c>
      <c r="J506" t="s">
        <v>73</v>
      </c>
      <c r="K506">
        <v>1</v>
      </c>
      <c r="L506">
        <v>1607</v>
      </c>
      <c r="M506">
        <v>2</v>
      </c>
      <c r="N506" t="s">
        <v>53</v>
      </c>
      <c r="O506">
        <v>35</v>
      </c>
      <c r="P506">
        <v>4</v>
      </c>
      <c r="Q506">
        <v>1</v>
      </c>
      <c r="R506" t="s">
        <v>60</v>
      </c>
      <c r="S506">
        <v>4</v>
      </c>
      <c r="T506" t="s">
        <v>105</v>
      </c>
      <c r="U506">
        <v>3312</v>
      </c>
      <c r="V506" t="s">
        <v>47</v>
      </c>
      <c r="W506">
        <v>18783</v>
      </c>
      <c r="X506">
        <v>3</v>
      </c>
      <c r="Y506" t="s">
        <v>48</v>
      </c>
      <c r="Z506" t="s">
        <v>49</v>
      </c>
      <c r="AA506">
        <v>17</v>
      </c>
      <c r="AB506">
        <v>3</v>
      </c>
      <c r="AC506">
        <v>4</v>
      </c>
      <c r="AD506">
        <v>80</v>
      </c>
      <c r="AE506">
        <v>2</v>
      </c>
      <c r="AF506">
        <v>6</v>
      </c>
      <c r="AG506">
        <v>3</v>
      </c>
      <c r="AH506">
        <v>3</v>
      </c>
      <c r="AI506">
        <v>0</v>
      </c>
      <c r="AJ506">
        <v>2</v>
      </c>
      <c r="AK506" s="16">
        <v>46162</v>
      </c>
      <c r="AL506" s="7">
        <v>57</v>
      </c>
      <c r="AM506" s="7" t="str">
        <f t="shared" si="14"/>
        <v>2026</v>
      </c>
      <c r="AN506" s="7" t="str">
        <f t="shared" si="15"/>
        <v>May</v>
      </c>
      <c r="AO506" s="7">
        <v>16</v>
      </c>
      <c r="AP506" s="10">
        <v>24512</v>
      </c>
      <c r="AQ506" s="7">
        <v>3</v>
      </c>
      <c r="AR506" s="7">
        <v>0</v>
      </c>
      <c r="AS506" t="s">
        <v>49</v>
      </c>
    </row>
    <row r="507" spans="1:45" x14ac:dyDescent="0.35">
      <c r="A507" t="s">
        <v>573</v>
      </c>
      <c r="B507">
        <v>32</v>
      </c>
      <c r="C507" t="s">
        <v>190</v>
      </c>
      <c r="D507" t="s">
        <v>49</v>
      </c>
      <c r="E507" t="s">
        <v>41</v>
      </c>
      <c r="F507">
        <v>977</v>
      </c>
      <c r="G507" t="s">
        <v>42</v>
      </c>
      <c r="H507">
        <v>2</v>
      </c>
      <c r="I507">
        <v>3</v>
      </c>
      <c r="J507" t="s">
        <v>52</v>
      </c>
      <c r="K507">
        <v>1</v>
      </c>
      <c r="L507">
        <v>1671</v>
      </c>
      <c r="M507">
        <v>4</v>
      </c>
      <c r="N507" t="s">
        <v>44</v>
      </c>
      <c r="O507">
        <v>45</v>
      </c>
      <c r="P507">
        <v>3</v>
      </c>
      <c r="Q507">
        <v>2</v>
      </c>
      <c r="R507" t="s">
        <v>60</v>
      </c>
      <c r="S507">
        <v>2</v>
      </c>
      <c r="T507" t="s">
        <v>102</v>
      </c>
      <c r="U507">
        <v>5470</v>
      </c>
      <c r="V507" t="s">
        <v>163</v>
      </c>
      <c r="W507">
        <v>25518</v>
      </c>
      <c r="X507">
        <v>0</v>
      </c>
      <c r="Y507" t="s">
        <v>48</v>
      </c>
      <c r="Z507" t="s">
        <v>49</v>
      </c>
      <c r="AA507">
        <v>13</v>
      </c>
      <c r="AB507">
        <v>3</v>
      </c>
      <c r="AC507">
        <v>3</v>
      </c>
      <c r="AD507">
        <v>80</v>
      </c>
      <c r="AE507">
        <v>2</v>
      </c>
      <c r="AF507">
        <v>10</v>
      </c>
      <c r="AG507">
        <v>4</v>
      </c>
      <c r="AH507">
        <v>2</v>
      </c>
      <c r="AI507">
        <v>1</v>
      </c>
      <c r="AJ507">
        <v>6</v>
      </c>
      <c r="AK507" s="16">
        <v>46163</v>
      </c>
      <c r="AL507" s="7">
        <v>36</v>
      </c>
      <c r="AM507" s="7" t="str">
        <f t="shared" si="14"/>
        <v>2026</v>
      </c>
      <c r="AN507" s="7" t="str">
        <f t="shared" si="15"/>
        <v>May</v>
      </c>
      <c r="AO507" s="7">
        <v>7</v>
      </c>
      <c r="AP507" s="10">
        <v>3538</v>
      </c>
      <c r="AQ507" s="7">
        <v>3</v>
      </c>
      <c r="AR507" s="7">
        <v>1</v>
      </c>
      <c r="AS507" t="s">
        <v>49</v>
      </c>
    </row>
    <row r="508" spans="1:45" x14ac:dyDescent="0.35">
      <c r="A508" t="s">
        <v>574</v>
      </c>
      <c r="B508">
        <v>32</v>
      </c>
      <c r="C508" t="s">
        <v>190</v>
      </c>
      <c r="D508" t="s">
        <v>40</v>
      </c>
      <c r="E508" t="s">
        <v>41</v>
      </c>
      <c r="F508">
        <v>1259</v>
      </c>
      <c r="G508" t="s">
        <v>42</v>
      </c>
      <c r="H508">
        <v>2</v>
      </c>
      <c r="I508">
        <v>4</v>
      </c>
      <c r="J508" t="s">
        <v>43</v>
      </c>
      <c r="K508">
        <v>1</v>
      </c>
      <c r="L508">
        <v>1692</v>
      </c>
      <c r="M508">
        <v>4</v>
      </c>
      <c r="N508" t="s">
        <v>44</v>
      </c>
      <c r="O508">
        <v>95</v>
      </c>
      <c r="P508">
        <v>3</v>
      </c>
      <c r="Q508">
        <v>1</v>
      </c>
      <c r="R508" t="s">
        <v>45</v>
      </c>
      <c r="S508">
        <v>2</v>
      </c>
      <c r="T508" t="s">
        <v>46</v>
      </c>
      <c r="U508">
        <v>1393</v>
      </c>
      <c r="V508" t="s">
        <v>47</v>
      </c>
      <c r="W508">
        <v>24852</v>
      </c>
      <c r="X508">
        <v>1</v>
      </c>
      <c r="Y508" t="s">
        <v>48</v>
      </c>
      <c r="Z508" t="s">
        <v>49</v>
      </c>
      <c r="AA508">
        <v>12</v>
      </c>
      <c r="AB508">
        <v>3</v>
      </c>
      <c r="AC508">
        <v>1</v>
      </c>
      <c r="AD508">
        <v>80</v>
      </c>
      <c r="AE508">
        <v>0</v>
      </c>
      <c r="AF508">
        <v>1</v>
      </c>
      <c r="AG508">
        <v>2</v>
      </c>
      <c r="AH508">
        <v>3</v>
      </c>
      <c r="AI508">
        <v>0</v>
      </c>
      <c r="AJ508">
        <v>0</v>
      </c>
      <c r="AK508" s="16">
        <v>46164</v>
      </c>
      <c r="AL508" s="7">
        <v>31</v>
      </c>
      <c r="AM508" s="7" t="str">
        <f t="shared" si="14"/>
        <v>2026</v>
      </c>
      <c r="AN508" s="7" t="str">
        <f t="shared" si="15"/>
        <v>May</v>
      </c>
      <c r="AO508" s="7">
        <v>9</v>
      </c>
      <c r="AP508" s="10">
        <v>18392</v>
      </c>
      <c r="AQ508" s="7">
        <v>7</v>
      </c>
      <c r="AR508" s="7">
        <v>5</v>
      </c>
      <c r="AS508" t="s">
        <v>49</v>
      </c>
    </row>
    <row r="509" spans="1:45" x14ac:dyDescent="0.35">
      <c r="A509" t="s">
        <v>575</v>
      </c>
      <c r="B509">
        <v>32</v>
      </c>
      <c r="C509" t="s">
        <v>190</v>
      </c>
      <c r="D509" t="s">
        <v>49</v>
      </c>
      <c r="E509" t="s">
        <v>56</v>
      </c>
      <c r="F509">
        <v>585</v>
      </c>
      <c r="G509" t="s">
        <v>42</v>
      </c>
      <c r="H509">
        <v>10</v>
      </c>
      <c r="I509">
        <v>3</v>
      </c>
      <c r="J509" t="s">
        <v>43</v>
      </c>
      <c r="K509">
        <v>1</v>
      </c>
      <c r="L509">
        <v>1720</v>
      </c>
      <c r="M509">
        <v>1</v>
      </c>
      <c r="N509" t="s">
        <v>44</v>
      </c>
      <c r="O509">
        <v>56</v>
      </c>
      <c r="P509">
        <v>3</v>
      </c>
      <c r="Q509">
        <v>1</v>
      </c>
      <c r="R509" t="s">
        <v>60</v>
      </c>
      <c r="S509">
        <v>3</v>
      </c>
      <c r="T509" t="s">
        <v>105</v>
      </c>
      <c r="U509">
        <v>3433</v>
      </c>
      <c r="V509" t="s">
        <v>47</v>
      </c>
      <c r="W509">
        <v>17360</v>
      </c>
      <c r="X509">
        <v>6</v>
      </c>
      <c r="Y509" t="s">
        <v>48</v>
      </c>
      <c r="Z509" t="s">
        <v>49</v>
      </c>
      <c r="AA509">
        <v>13</v>
      </c>
      <c r="AB509">
        <v>3</v>
      </c>
      <c r="AC509">
        <v>1</v>
      </c>
      <c r="AD509">
        <v>80</v>
      </c>
      <c r="AE509">
        <v>1</v>
      </c>
      <c r="AF509">
        <v>10</v>
      </c>
      <c r="AG509">
        <v>3</v>
      </c>
      <c r="AH509">
        <v>2</v>
      </c>
      <c r="AI509">
        <v>1</v>
      </c>
      <c r="AJ509">
        <v>3</v>
      </c>
      <c r="AK509" s="16">
        <v>46165</v>
      </c>
      <c r="AL509" s="7">
        <v>36</v>
      </c>
      <c r="AM509" s="7" t="str">
        <f t="shared" si="14"/>
        <v>2026</v>
      </c>
      <c r="AN509" s="7" t="str">
        <f t="shared" si="15"/>
        <v>May</v>
      </c>
      <c r="AO509" s="7">
        <v>8</v>
      </c>
      <c r="AP509" s="10">
        <v>9348</v>
      </c>
      <c r="AQ509" s="7">
        <v>6</v>
      </c>
      <c r="AR509" s="7">
        <v>5</v>
      </c>
      <c r="AS509" t="s">
        <v>49</v>
      </c>
    </row>
    <row r="510" spans="1:45" x14ac:dyDescent="0.35">
      <c r="A510" t="s">
        <v>576</v>
      </c>
      <c r="B510">
        <v>32</v>
      </c>
      <c r="C510" t="s">
        <v>190</v>
      </c>
      <c r="D510" t="s">
        <v>40</v>
      </c>
      <c r="E510" t="s">
        <v>41</v>
      </c>
      <c r="F510">
        <v>964</v>
      </c>
      <c r="G510" t="s">
        <v>51</v>
      </c>
      <c r="H510">
        <v>1</v>
      </c>
      <c r="I510">
        <v>2</v>
      </c>
      <c r="J510" t="s">
        <v>43</v>
      </c>
      <c r="K510">
        <v>1</v>
      </c>
      <c r="L510">
        <v>1734</v>
      </c>
      <c r="M510">
        <v>1</v>
      </c>
      <c r="N510" t="s">
        <v>44</v>
      </c>
      <c r="O510">
        <v>34</v>
      </c>
      <c r="P510">
        <v>1</v>
      </c>
      <c r="Q510">
        <v>2</v>
      </c>
      <c r="R510" t="s">
        <v>137</v>
      </c>
      <c r="S510">
        <v>2</v>
      </c>
      <c r="T510" t="s">
        <v>46</v>
      </c>
      <c r="U510">
        <v>6735</v>
      </c>
      <c r="V510" t="s">
        <v>163</v>
      </c>
      <c r="W510">
        <v>12147</v>
      </c>
      <c r="X510">
        <v>6</v>
      </c>
      <c r="Y510" t="s">
        <v>48</v>
      </c>
      <c r="Z510" t="s">
        <v>49</v>
      </c>
      <c r="AA510">
        <v>15</v>
      </c>
      <c r="AB510">
        <v>3</v>
      </c>
      <c r="AC510">
        <v>2</v>
      </c>
      <c r="AD510">
        <v>80</v>
      </c>
      <c r="AE510">
        <v>0</v>
      </c>
      <c r="AF510">
        <v>10</v>
      </c>
      <c r="AG510">
        <v>2</v>
      </c>
      <c r="AH510">
        <v>3</v>
      </c>
      <c r="AI510">
        <v>0</v>
      </c>
      <c r="AJ510">
        <v>0</v>
      </c>
      <c r="AK510" s="16">
        <v>46166</v>
      </c>
      <c r="AL510" s="7">
        <v>44</v>
      </c>
      <c r="AM510" s="7" t="str">
        <f t="shared" si="14"/>
        <v>2026</v>
      </c>
      <c r="AN510" s="7" t="str">
        <f t="shared" si="15"/>
        <v>May</v>
      </c>
      <c r="AO510" s="7">
        <v>8</v>
      </c>
      <c r="AP510" s="10">
        <v>13579</v>
      </c>
      <c r="AQ510" s="7">
        <v>3</v>
      </c>
      <c r="AR510" s="7">
        <v>2</v>
      </c>
      <c r="AS510" t="s">
        <v>49</v>
      </c>
    </row>
    <row r="511" spans="1:45" x14ac:dyDescent="0.35">
      <c r="A511" t="s">
        <v>577</v>
      </c>
      <c r="B511">
        <v>32</v>
      </c>
      <c r="C511" t="s">
        <v>190</v>
      </c>
      <c r="D511" t="s">
        <v>49</v>
      </c>
      <c r="E511" t="s">
        <v>41</v>
      </c>
      <c r="F511">
        <v>371</v>
      </c>
      <c r="G511" t="s">
        <v>51</v>
      </c>
      <c r="H511">
        <v>19</v>
      </c>
      <c r="I511">
        <v>3</v>
      </c>
      <c r="J511" t="s">
        <v>43</v>
      </c>
      <c r="K511">
        <v>1</v>
      </c>
      <c r="L511">
        <v>1739</v>
      </c>
      <c r="M511">
        <v>4</v>
      </c>
      <c r="N511" t="s">
        <v>44</v>
      </c>
      <c r="O511">
        <v>80</v>
      </c>
      <c r="P511">
        <v>1</v>
      </c>
      <c r="Q511">
        <v>3</v>
      </c>
      <c r="R511" t="s">
        <v>137</v>
      </c>
      <c r="S511">
        <v>3</v>
      </c>
      <c r="T511" t="s">
        <v>105</v>
      </c>
      <c r="U511">
        <v>9610</v>
      </c>
      <c r="V511" t="s">
        <v>163</v>
      </c>
      <c r="W511">
        <v>3840</v>
      </c>
      <c r="X511">
        <v>3</v>
      </c>
      <c r="Y511" t="s">
        <v>48</v>
      </c>
      <c r="Z511" t="s">
        <v>49</v>
      </c>
      <c r="AA511">
        <v>13</v>
      </c>
      <c r="AB511">
        <v>3</v>
      </c>
      <c r="AC511">
        <v>3</v>
      </c>
      <c r="AD511">
        <v>80</v>
      </c>
      <c r="AE511">
        <v>1</v>
      </c>
      <c r="AF511">
        <v>10</v>
      </c>
      <c r="AG511">
        <v>2</v>
      </c>
      <c r="AH511">
        <v>1</v>
      </c>
      <c r="AI511">
        <v>0</v>
      </c>
      <c r="AJ511">
        <v>2</v>
      </c>
      <c r="AK511" s="16">
        <v>46167</v>
      </c>
      <c r="AL511" s="7">
        <v>53</v>
      </c>
      <c r="AM511" s="7" t="str">
        <f t="shared" si="14"/>
        <v>2026</v>
      </c>
      <c r="AN511" s="7" t="str">
        <f t="shared" si="15"/>
        <v>May</v>
      </c>
      <c r="AO511" s="7">
        <v>30</v>
      </c>
      <c r="AP511" s="10">
        <v>18891</v>
      </c>
      <c r="AQ511" s="7">
        <v>30</v>
      </c>
      <c r="AR511" s="7">
        <v>4</v>
      </c>
      <c r="AS511" t="s">
        <v>49</v>
      </c>
    </row>
    <row r="512" spans="1:45" x14ac:dyDescent="0.35">
      <c r="A512" t="s">
        <v>578</v>
      </c>
      <c r="B512">
        <v>32</v>
      </c>
      <c r="C512" t="s">
        <v>190</v>
      </c>
      <c r="D512" t="s">
        <v>49</v>
      </c>
      <c r="E512" t="s">
        <v>59</v>
      </c>
      <c r="F512">
        <v>953</v>
      </c>
      <c r="G512" t="s">
        <v>42</v>
      </c>
      <c r="H512">
        <v>5</v>
      </c>
      <c r="I512">
        <v>4</v>
      </c>
      <c r="J512" t="s">
        <v>68</v>
      </c>
      <c r="K512">
        <v>1</v>
      </c>
      <c r="L512">
        <v>1764</v>
      </c>
      <c r="M512">
        <v>2</v>
      </c>
      <c r="N512" t="s">
        <v>44</v>
      </c>
      <c r="O512">
        <v>65</v>
      </c>
      <c r="P512">
        <v>3</v>
      </c>
      <c r="Q512">
        <v>1</v>
      </c>
      <c r="R512" t="s">
        <v>60</v>
      </c>
      <c r="S512">
        <v>2</v>
      </c>
      <c r="T512" t="s">
        <v>46</v>
      </c>
      <c r="U512">
        <v>2718</v>
      </c>
      <c r="V512" t="s">
        <v>47</v>
      </c>
      <c r="W512">
        <v>17674</v>
      </c>
      <c r="X512">
        <v>2</v>
      </c>
      <c r="Y512" t="s">
        <v>48</v>
      </c>
      <c r="Z512" t="s">
        <v>49</v>
      </c>
      <c r="AA512">
        <v>14</v>
      </c>
      <c r="AB512">
        <v>3</v>
      </c>
      <c r="AC512">
        <v>2</v>
      </c>
      <c r="AD512">
        <v>80</v>
      </c>
      <c r="AE512">
        <v>0</v>
      </c>
      <c r="AF512">
        <v>12</v>
      </c>
      <c r="AG512">
        <v>3</v>
      </c>
      <c r="AH512">
        <v>3</v>
      </c>
      <c r="AI512">
        <v>0</v>
      </c>
      <c r="AJ512">
        <v>7</v>
      </c>
      <c r="AK512" s="16">
        <v>46168</v>
      </c>
      <c r="AL512" s="7">
        <v>42</v>
      </c>
      <c r="AM512" s="7" t="str">
        <f t="shared" si="14"/>
        <v>2026</v>
      </c>
      <c r="AN512" s="7" t="str">
        <f t="shared" si="15"/>
        <v>May</v>
      </c>
      <c r="AO512" s="7">
        <v>24</v>
      </c>
      <c r="AP512" s="10">
        <v>21130</v>
      </c>
      <c r="AQ512" s="7">
        <v>12</v>
      </c>
      <c r="AR512" s="7">
        <v>11</v>
      </c>
      <c r="AS512" t="s">
        <v>49</v>
      </c>
    </row>
    <row r="513" spans="1:45" x14ac:dyDescent="0.35">
      <c r="A513" t="s">
        <v>579</v>
      </c>
      <c r="B513">
        <v>32</v>
      </c>
      <c r="C513" t="s">
        <v>190</v>
      </c>
      <c r="D513" t="s">
        <v>49</v>
      </c>
      <c r="E513" t="s">
        <v>56</v>
      </c>
      <c r="F513">
        <v>1318</v>
      </c>
      <c r="G513" t="s">
        <v>51</v>
      </c>
      <c r="H513">
        <v>10</v>
      </c>
      <c r="I513">
        <v>4</v>
      </c>
      <c r="J513" t="s">
        <v>57</v>
      </c>
      <c r="K513">
        <v>1</v>
      </c>
      <c r="L513">
        <v>1853</v>
      </c>
      <c r="M513">
        <v>4</v>
      </c>
      <c r="N513" t="s">
        <v>44</v>
      </c>
      <c r="O513">
        <v>79</v>
      </c>
      <c r="P513">
        <v>3</v>
      </c>
      <c r="Q513">
        <v>2</v>
      </c>
      <c r="R513" t="s">
        <v>137</v>
      </c>
      <c r="S513">
        <v>4</v>
      </c>
      <c r="T513" t="s">
        <v>46</v>
      </c>
      <c r="U513">
        <v>4648</v>
      </c>
      <c r="V513" t="s">
        <v>47</v>
      </c>
      <c r="W513">
        <v>26075</v>
      </c>
      <c r="X513">
        <v>8</v>
      </c>
      <c r="Y513" t="s">
        <v>48</v>
      </c>
      <c r="Z513" t="s">
        <v>49</v>
      </c>
      <c r="AA513">
        <v>13</v>
      </c>
      <c r="AB513">
        <v>3</v>
      </c>
      <c r="AC513">
        <v>3</v>
      </c>
      <c r="AD513">
        <v>80</v>
      </c>
      <c r="AE513">
        <v>0</v>
      </c>
      <c r="AF513">
        <v>4</v>
      </c>
      <c r="AG513">
        <v>2</v>
      </c>
      <c r="AH513">
        <v>4</v>
      </c>
      <c r="AI513">
        <v>0</v>
      </c>
      <c r="AJ513">
        <v>0</v>
      </c>
      <c r="AK513" s="16">
        <v>46169</v>
      </c>
      <c r="AL513" s="7">
        <v>52</v>
      </c>
      <c r="AM513" s="7" t="str">
        <f t="shared" si="14"/>
        <v>2026</v>
      </c>
      <c r="AN513" s="7" t="str">
        <f t="shared" si="15"/>
        <v>May</v>
      </c>
      <c r="AO513" s="7">
        <v>2</v>
      </c>
      <c r="AP513" s="10">
        <v>16654</v>
      </c>
      <c r="AQ513" s="7">
        <v>0</v>
      </c>
      <c r="AR513" s="7">
        <v>0</v>
      </c>
      <c r="AS513" t="s">
        <v>49</v>
      </c>
    </row>
    <row r="514" spans="1:45" x14ac:dyDescent="0.35">
      <c r="A514" t="s">
        <v>580</v>
      </c>
      <c r="B514">
        <v>32</v>
      </c>
      <c r="C514" t="s">
        <v>190</v>
      </c>
      <c r="D514" t="s">
        <v>40</v>
      </c>
      <c r="E514" t="s">
        <v>41</v>
      </c>
      <c r="F514">
        <v>414</v>
      </c>
      <c r="G514" t="s">
        <v>51</v>
      </c>
      <c r="H514">
        <v>2</v>
      </c>
      <c r="I514">
        <v>4</v>
      </c>
      <c r="J514" t="s">
        <v>57</v>
      </c>
      <c r="K514">
        <v>1</v>
      </c>
      <c r="L514">
        <v>1862</v>
      </c>
      <c r="M514">
        <v>3</v>
      </c>
      <c r="N514" t="s">
        <v>44</v>
      </c>
      <c r="O514">
        <v>82</v>
      </c>
      <c r="P514">
        <v>2</v>
      </c>
      <c r="Q514">
        <v>2</v>
      </c>
      <c r="R514" t="s">
        <v>137</v>
      </c>
      <c r="S514">
        <v>2</v>
      </c>
      <c r="T514" t="s">
        <v>46</v>
      </c>
      <c r="U514">
        <v>9907</v>
      </c>
      <c r="V514" t="s">
        <v>163</v>
      </c>
      <c r="W514">
        <v>26186</v>
      </c>
      <c r="X514">
        <v>7</v>
      </c>
      <c r="Y514" t="s">
        <v>48</v>
      </c>
      <c r="Z514" t="s">
        <v>40</v>
      </c>
      <c r="AA514">
        <v>12</v>
      </c>
      <c r="AB514">
        <v>3</v>
      </c>
      <c r="AC514">
        <v>3</v>
      </c>
      <c r="AD514">
        <v>80</v>
      </c>
      <c r="AE514">
        <v>0</v>
      </c>
      <c r="AF514">
        <v>7</v>
      </c>
      <c r="AG514">
        <v>3</v>
      </c>
      <c r="AH514">
        <v>2</v>
      </c>
      <c r="AI514">
        <v>2</v>
      </c>
      <c r="AJ514">
        <v>2</v>
      </c>
      <c r="AK514" s="16">
        <v>46170</v>
      </c>
      <c r="AL514" s="7">
        <v>31</v>
      </c>
      <c r="AM514" s="7" t="str">
        <f t="shared" si="14"/>
        <v>2026</v>
      </c>
      <c r="AN514" s="7" t="str">
        <f t="shared" si="15"/>
        <v>May</v>
      </c>
      <c r="AO514" s="7">
        <v>7</v>
      </c>
      <c r="AP514" s="10">
        <v>15551</v>
      </c>
      <c r="AQ514" s="7">
        <v>5</v>
      </c>
      <c r="AR514" s="7">
        <v>1</v>
      </c>
      <c r="AS514" t="s">
        <v>49</v>
      </c>
    </row>
    <row r="515" spans="1:45" x14ac:dyDescent="0.35">
      <c r="A515" t="s">
        <v>581</v>
      </c>
      <c r="B515">
        <v>32</v>
      </c>
      <c r="C515" t="s">
        <v>190</v>
      </c>
      <c r="D515" t="s">
        <v>40</v>
      </c>
      <c r="E515" t="s">
        <v>56</v>
      </c>
      <c r="F515">
        <v>238</v>
      </c>
      <c r="G515" t="s">
        <v>42</v>
      </c>
      <c r="H515">
        <v>5</v>
      </c>
      <c r="I515">
        <v>2</v>
      </c>
      <c r="J515" t="s">
        <v>43</v>
      </c>
      <c r="K515">
        <v>1</v>
      </c>
      <c r="L515">
        <v>1939</v>
      </c>
      <c r="M515">
        <v>1</v>
      </c>
      <c r="N515" t="s">
        <v>53</v>
      </c>
      <c r="O515">
        <v>47</v>
      </c>
      <c r="P515">
        <v>4</v>
      </c>
      <c r="Q515">
        <v>1</v>
      </c>
      <c r="R515" t="s">
        <v>60</v>
      </c>
      <c r="S515">
        <v>3</v>
      </c>
      <c r="T515" t="s">
        <v>46</v>
      </c>
      <c r="U515">
        <v>2432</v>
      </c>
      <c r="V515" t="s">
        <v>47</v>
      </c>
      <c r="W515">
        <v>15318</v>
      </c>
      <c r="X515">
        <v>3</v>
      </c>
      <c r="Y515" t="s">
        <v>48</v>
      </c>
      <c r="Z515" t="s">
        <v>40</v>
      </c>
      <c r="AA515">
        <v>14</v>
      </c>
      <c r="AB515">
        <v>3</v>
      </c>
      <c r="AC515">
        <v>1</v>
      </c>
      <c r="AD515">
        <v>80</v>
      </c>
      <c r="AE515">
        <v>0</v>
      </c>
      <c r="AF515">
        <v>8</v>
      </c>
      <c r="AG515">
        <v>2</v>
      </c>
      <c r="AH515">
        <v>3</v>
      </c>
      <c r="AI515">
        <v>0</v>
      </c>
      <c r="AJ515">
        <v>3</v>
      </c>
      <c r="AK515" s="16">
        <v>46171</v>
      </c>
      <c r="AL515" s="7">
        <v>26</v>
      </c>
      <c r="AM515" s="7" t="str">
        <f t="shared" ref="AM515:AM578" si="16">TEXT(AK515,"yyyy")</f>
        <v>2026</v>
      </c>
      <c r="AN515" s="7" t="str">
        <f t="shared" ref="AN515:AN578" si="17">TEXT(AK515,"mmmm")</f>
        <v>May</v>
      </c>
      <c r="AO515" s="7">
        <v>8</v>
      </c>
      <c r="AP515" s="10">
        <v>7123</v>
      </c>
      <c r="AQ515" s="7">
        <v>3</v>
      </c>
      <c r="AR515" s="7">
        <v>2</v>
      </c>
      <c r="AS515" t="s">
        <v>49</v>
      </c>
    </row>
    <row r="516" spans="1:45" x14ac:dyDescent="0.35">
      <c r="A516" t="s">
        <v>582</v>
      </c>
      <c r="B516">
        <v>32</v>
      </c>
      <c r="C516" t="s">
        <v>190</v>
      </c>
      <c r="D516" t="s">
        <v>49</v>
      </c>
      <c r="E516" t="s">
        <v>59</v>
      </c>
      <c r="F516">
        <v>1146</v>
      </c>
      <c r="G516" t="s">
        <v>42</v>
      </c>
      <c r="H516">
        <v>15</v>
      </c>
      <c r="I516">
        <v>4</v>
      </c>
      <c r="J516" t="s">
        <v>52</v>
      </c>
      <c r="K516">
        <v>1</v>
      </c>
      <c r="L516">
        <v>1955</v>
      </c>
      <c r="M516">
        <v>3</v>
      </c>
      <c r="N516" t="s">
        <v>53</v>
      </c>
      <c r="O516">
        <v>34</v>
      </c>
      <c r="P516">
        <v>3</v>
      </c>
      <c r="Q516">
        <v>2</v>
      </c>
      <c r="R516" t="s">
        <v>161</v>
      </c>
      <c r="S516">
        <v>4</v>
      </c>
      <c r="T516" t="s">
        <v>102</v>
      </c>
      <c r="U516">
        <v>6667</v>
      </c>
      <c r="V516" t="s">
        <v>163</v>
      </c>
      <c r="W516">
        <v>16542</v>
      </c>
      <c r="X516">
        <v>5</v>
      </c>
      <c r="Y516" t="s">
        <v>48</v>
      </c>
      <c r="Z516" t="s">
        <v>49</v>
      </c>
      <c r="AA516">
        <v>18</v>
      </c>
      <c r="AB516">
        <v>3</v>
      </c>
      <c r="AC516">
        <v>2</v>
      </c>
      <c r="AD516">
        <v>80</v>
      </c>
      <c r="AE516">
        <v>1</v>
      </c>
      <c r="AF516">
        <v>9</v>
      </c>
      <c r="AG516">
        <v>6</v>
      </c>
      <c r="AH516">
        <v>3</v>
      </c>
      <c r="AI516">
        <v>1</v>
      </c>
      <c r="AJ516">
        <v>2</v>
      </c>
      <c r="AK516" s="16">
        <v>46172</v>
      </c>
      <c r="AL516" s="7">
        <v>35</v>
      </c>
      <c r="AM516" s="7" t="str">
        <f t="shared" si="16"/>
        <v>2026</v>
      </c>
      <c r="AN516" s="7" t="str">
        <f t="shared" si="17"/>
        <v>May</v>
      </c>
      <c r="AO516" s="7">
        <v>12</v>
      </c>
      <c r="AP516" s="10">
        <v>10174</v>
      </c>
      <c r="AQ516" s="7">
        <v>7</v>
      </c>
      <c r="AR516" s="7">
        <v>0</v>
      </c>
      <c r="AS516" t="s">
        <v>49</v>
      </c>
    </row>
    <row r="517" spans="1:45" x14ac:dyDescent="0.35">
      <c r="A517" t="s">
        <v>583</v>
      </c>
      <c r="B517">
        <v>32</v>
      </c>
      <c r="C517" t="s">
        <v>190</v>
      </c>
      <c r="D517" t="s">
        <v>49</v>
      </c>
      <c r="E517" t="s">
        <v>41</v>
      </c>
      <c r="F517">
        <v>1373</v>
      </c>
      <c r="G517" t="s">
        <v>42</v>
      </c>
      <c r="H517">
        <v>5</v>
      </c>
      <c r="I517">
        <v>4</v>
      </c>
      <c r="J517" t="s">
        <v>43</v>
      </c>
      <c r="K517">
        <v>1</v>
      </c>
      <c r="L517">
        <v>1966</v>
      </c>
      <c r="M517">
        <v>4</v>
      </c>
      <c r="N517" t="s">
        <v>44</v>
      </c>
      <c r="O517">
        <v>56</v>
      </c>
      <c r="P517">
        <v>2</v>
      </c>
      <c r="Q517">
        <v>2</v>
      </c>
      <c r="R517" t="s">
        <v>112</v>
      </c>
      <c r="S517">
        <v>4</v>
      </c>
      <c r="T517" t="s">
        <v>46</v>
      </c>
      <c r="U517">
        <v>9679</v>
      </c>
      <c r="V517" t="s">
        <v>163</v>
      </c>
      <c r="W517">
        <v>10138</v>
      </c>
      <c r="X517">
        <v>8</v>
      </c>
      <c r="Y517" t="s">
        <v>48</v>
      </c>
      <c r="Z517" t="s">
        <v>49</v>
      </c>
      <c r="AA517">
        <v>24</v>
      </c>
      <c r="AB517">
        <v>4</v>
      </c>
      <c r="AC517">
        <v>2</v>
      </c>
      <c r="AD517">
        <v>80</v>
      </c>
      <c r="AE517">
        <v>0</v>
      </c>
      <c r="AF517">
        <v>8</v>
      </c>
      <c r="AG517">
        <v>1</v>
      </c>
      <c r="AH517">
        <v>3</v>
      </c>
      <c r="AI517">
        <v>0</v>
      </c>
      <c r="AJ517">
        <v>0</v>
      </c>
      <c r="AK517" s="16">
        <v>46173</v>
      </c>
      <c r="AL517" s="7">
        <v>57</v>
      </c>
      <c r="AM517" s="7" t="str">
        <f t="shared" si="16"/>
        <v>2026</v>
      </c>
      <c r="AN517" s="7" t="str">
        <f t="shared" si="17"/>
        <v>May</v>
      </c>
      <c r="AO517" s="7">
        <v>27</v>
      </c>
      <c r="AP517" s="10">
        <v>22021</v>
      </c>
      <c r="AQ517" s="7">
        <v>27</v>
      </c>
      <c r="AR517" s="7">
        <v>13</v>
      </c>
      <c r="AS517" t="s">
        <v>49</v>
      </c>
    </row>
    <row r="518" spans="1:45" x14ac:dyDescent="0.35">
      <c r="A518" t="s">
        <v>584</v>
      </c>
      <c r="B518">
        <v>32</v>
      </c>
      <c r="C518" t="s">
        <v>190</v>
      </c>
      <c r="D518" t="s">
        <v>49</v>
      </c>
      <c r="E518" t="s">
        <v>41</v>
      </c>
      <c r="F518">
        <v>267</v>
      </c>
      <c r="G518" t="s">
        <v>42</v>
      </c>
      <c r="H518">
        <v>29</v>
      </c>
      <c r="I518">
        <v>4</v>
      </c>
      <c r="J518" t="s">
        <v>43</v>
      </c>
      <c r="K518">
        <v>1</v>
      </c>
      <c r="L518">
        <v>2010</v>
      </c>
      <c r="M518">
        <v>3</v>
      </c>
      <c r="N518" t="s">
        <v>53</v>
      </c>
      <c r="O518">
        <v>49</v>
      </c>
      <c r="P518">
        <v>2</v>
      </c>
      <c r="Q518">
        <v>1</v>
      </c>
      <c r="R518" t="s">
        <v>45</v>
      </c>
      <c r="S518">
        <v>2</v>
      </c>
      <c r="T518" t="s">
        <v>46</v>
      </c>
      <c r="U518">
        <v>2837</v>
      </c>
      <c r="V518" t="s">
        <v>47</v>
      </c>
      <c r="W518">
        <v>15919</v>
      </c>
      <c r="X518">
        <v>1</v>
      </c>
      <c r="Y518" t="s">
        <v>48</v>
      </c>
      <c r="Z518" t="s">
        <v>49</v>
      </c>
      <c r="AA518">
        <v>13</v>
      </c>
      <c r="AB518">
        <v>3</v>
      </c>
      <c r="AC518">
        <v>3</v>
      </c>
      <c r="AD518">
        <v>80</v>
      </c>
      <c r="AE518">
        <v>0</v>
      </c>
      <c r="AF518">
        <v>6</v>
      </c>
      <c r="AG518">
        <v>3</v>
      </c>
      <c r="AH518">
        <v>3</v>
      </c>
      <c r="AI518">
        <v>4</v>
      </c>
      <c r="AJ518">
        <v>1</v>
      </c>
      <c r="AK518" s="16">
        <v>46174</v>
      </c>
      <c r="AL518" s="7">
        <v>18</v>
      </c>
      <c r="AM518" s="7" t="str">
        <f t="shared" si="16"/>
        <v>2026</v>
      </c>
      <c r="AN518" s="7" t="str">
        <f t="shared" si="17"/>
        <v>June</v>
      </c>
      <c r="AO518" s="7">
        <v>1</v>
      </c>
      <c r="AP518" s="10">
        <v>15408</v>
      </c>
      <c r="AQ518" s="7">
        <v>1</v>
      </c>
      <c r="AR518" s="7">
        <v>0</v>
      </c>
      <c r="AS518" t="s">
        <v>49</v>
      </c>
    </row>
    <row r="519" spans="1:45" x14ac:dyDescent="0.35">
      <c r="A519" t="s">
        <v>585</v>
      </c>
      <c r="B519">
        <v>32</v>
      </c>
      <c r="C519" t="s">
        <v>190</v>
      </c>
      <c r="D519" t="s">
        <v>49</v>
      </c>
      <c r="E519" t="s">
        <v>41</v>
      </c>
      <c r="F519">
        <v>234</v>
      </c>
      <c r="G519" t="s">
        <v>51</v>
      </c>
      <c r="H519">
        <v>1</v>
      </c>
      <c r="I519">
        <v>4</v>
      </c>
      <c r="J519" t="s">
        <v>52</v>
      </c>
      <c r="K519">
        <v>1</v>
      </c>
      <c r="L519">
        <v>2013</v>
      </c>
      <c r="M519">
        <v>2</v>
      </c>
      <c r="N519" t="s">
        <v>44</v>
      </c>
      <c r="O519">
        <v>68</v>
      </c>
      <c r="P519">
        <v>2</v>
      </c>
      <c r="Q519">
        <v>1</v>
      </c>
      <c r="R519" t="s">
        <v>54</v>
      </c>
      <c r="S519">
        <v>2</v>
      </c>
      <c r="T519" t="s">
        <v>105</v>
      </c>
      <c r="U519">
        <v>2269</v>
      </c>
      <c r="V519" t="s">
        <v>47</v>
      </c>
      <c r="W519">
        <v>18024</v>
      </c>
      <c r="X519">
        <v>0</v>
      </c>
      <c r="Y519" t="s">
        <v>48</v>
      </c>
      <c r="Z519" t="s">
        <v>49</v>
      </c>
      <c r="AA519">
        <v>14</v>
      </c>
      <c r="AB519">
        <v>3</v>
      </c>
      <c r="AC519">
        <v>2</v>
      </c>
      <c r="AD519">
        <v>80</v>
      </c>
      <c r="AE519">
        <v>1</v>
      </c>
      <c r="AF519">
        <v>3</v>
      </c>
      <c r="AG519">
        <v>2</v>
      </c>
      <c r="AH519">
        <v>3</v>
      </c>
      <c r="AI519">
        <v>2</v>
      </c>
      <c r="AJ519">
        <v>2</v>
      </c>
      <c r="AK519" s="16">
        <v>46175</v>
      </c>
      <c r="AL519" s="7">
        <v>19</v>
      </c>
      <c r="AM519" s="7" t="str">
        <f t="shared" si="16"/>
        <v>2026</v>
      </c>
      <c r="AN519" s="7" t="str">
        <f t="shared" si="17"/>
        <v>June</v>
      </c>
      <c r="AO519" s="7">
        <v>1</v>
      </c>
      <c r="AP519" s="10">
        <v>21084</v>
      </c>
      <c r="AQ519" s="7">
        <v>0</v>
      </c>
      <c r="AR519" s="7">
        <v>0</v>
      </c>
      <c r="AS519" t="s">
        <v>49</v>
      </c>
    </row>
    <row r="520" spans="1:45" x14ac:dyDescent="0.35">
      <c r="A520" t="s">
        <v>586</v>
      </c>
      <c r="B520">
        <v>32</v>
      </c>
      <c r="C520" t="s">
        <v>190</v>
      </c>
      <c r="D520" t="s">
        <v>49</v>
      </c>
      <c r="E520" t="s">
        <v>41</v>
      </c>
      <c r="F520">
        <v>801</v>
      </c>
      <c r="G520" t="s">
        <v>51</v>
      </c>
      <c r="H520">
        <v>1</v>
      </c>
      <c r="I520">
        <v>4</v>
      </c>
      <c r="J520" t="s">
        <v>57</v>
      </c>
      <c r="K520">
        <v>1</v>
      </c>
      <c r="L520">
        <v>2016</v>
      </c>
      <c r="M520">
        <v>3</v>
      </c>
      <c r="N520" t="s">
        <v>53</v>
      </c>
      <c r="O520">
        <v>48</v>
      </c>
      <c r="P520">
        <v>3</v>
      </c>
      <c r="Q520">
        <v>3</v>
      </c>
      <c r="R520" t="s">
        <v>137</v>
      </c>
      <c r="S520">
        <v>4</v>
      </c>
      <c r="T520" t="s">
        <v>105</v>
      </c>
      <c r="U520">
        <v>10422</v>
      </c>
      <c r="V520" t="s">
        <v>253</v>
      </c>
      <c r="W520">
        <v>24032</v>
      </c>
      <c r="X520">
        <v>1</v>
      </c>
      <c r="Y520" t="s">
        <v>48</v>
      </c>
      <c r="Z520" t="s">
        <v>49</v>
      </c>
      <c r="AA520">
        <v>19</v>
      </c>
      <c r="AB520">
        <v>3</v>
      </c>
      <c r="AC520">
        <v>3</v>
      </c>
      <c r="AD520">
        <v>80</v>
      </c>
      <c r="AE520">
        <v>2</v>
      </c>
      <c r="AF520">
        <v>14</v>
      </c>
      <c r="AG520">
        <v>3</v>
      </c>
      <c r="AH520">
        <v>3</v>
      </c>
      <c r="AI520">
        <v>5</v>
      </c>
      <c r="AJ520">
        <v>7</v>
      </c>
      <c r="AK520" s="16">
        <v>46176</v>
      </c>
      <c r="AL520" s="7">
        <v>49</v>
      </c>
      <c r="AM520" s="7" t="str">
        <f t="shared" si="16"/>
        <v>2026</v>
      </c>
      <c r="AN520" s="7" t="str">
        <f t="shared" si="17"/>
        <v>June</v>
      </c>
      <c r="AO520" s="7">
        <v>8</v>
      </c>
      <c r="AP520" s="10">
        <v>3549</v>
      </c>
      <c r="AQ520" s="7">
        <v>3</v>
      </c>
      <c r="AR520" s="7">
        <v>1</v>
      </c>
      <c r="AS520" t="s">
        <v>49</v>
      </c>
    </row>
    <row r="521" spans="1:45" x14ac:dyDescent="0.35">
      <c r="A521" t="s">
        <v>587</v>
      </c>
      <c r="B521">
        <v>32</v>
      </c>
      <c r="C521" t="s">
        <v>190</v>
      </c>
      <c r="D521" t="s">
        <v>49</v>
      </c>
      <c r="E521" t="s">
        <v>41</v>
      </c>
      <c r="F521">
        <v>529</v>
      </c>
      <c r="G521" t="s">
        <v>42</v>
      </c>
      <c r="H521">
        <v>2</v>
      </c>
      <c r="I521">
        <v>3</v>
      </c>
      <c r="J521" t="s">
        <v>68</v>
      </c>
      <c r="K521">
        <v>1</v>
      </c>
      <c r="L521">
        <v>2038</v>
      </c>
      <c r="M521">
        <v>4</v>
      </c>
      <c r="N521" t="s">
        <v>44</v>
      </c>
      <c r="O521">
        <v>78</v>
      </c>
      <c r="P521">
        <v>3</v>
      </c>
      <c r="Q521">
        <v>1</v>
      </c>
      <c r="R521" t="s">
        <v>60</v>
      </c>
      <c r="S521">
        <v>1</v>
      </c>
      <c r="T521" t="s">
        <v>46</v>
      </c>
      <c r="U521">
        <v>2439</v>
      </c>
      <c r="V521" t="s">
        <v>47</v>
      </c>
      <c r="W521">
        <v>11288</v>
      </c>
      <c r="X521">
        <v>1</v>
      </c>
      <c r="Y521" t="s">
        <v>48</v>
      </c>
      <c r="Z521" t="s">
        <v>49</v>
      </c>
      <c r="AA521">
        <v>14</v>
      </c>
      <c r="AB521">
        <v>3</v>
      </c>
      <c r="AC521">
        <v>4</v>
      </c>
      <c r="AD521">
        <v>80</v>
      </c>
      <c r="AE521">
        <v>0</v>
      </c>
      <c r="AF521">
        <v>4</v>
      </c>
      <c r="AG521">
        <v>4</v>
      </c>
      <c r="AH521">
        <v>3</v>
      </c>
      <c r="AI521">
        <v>1</v>
      </c>
      <c r="AJ521">
        <v>2</v>
      </c>
      <c r="AK521" s="16">
        <v>46177</v>
      </c>
      <c r="AL521" s="7">
        <v>33</v>
      </c>
      <c r="AM521" s="7" t="str">
        <f t="shared" si="16"/>
        <v>2026</v>
      </c>
      <c r="AN521" s="7" t="str">
        <f t="shared" si="17"/>
        <v>June</v>
      </c>
      <c r="AO521" s="7">
        <v>11</v>
      </c>
      <c r="AP521" s="10">
        <v>10581</v>
      </c>
      <c r="AQ521" s="7">
        <v>1</v>
      </c>
      <c r="AR521" s="7">
        <v>0</v>
      </c>
      <c r="AS521" t="s">
        <v>49</v>
      </c>
    </row>
    <row r="522" spans="1:45" x14ac:dyDescent="0.35">
      <c r="A522" t="s">
        <v>588</v>
      </c>
      <c r="B522">
        <v>33</v>
      </c>
      <c r="C522" t="s">
        <v>190</v>
      </c>
      <c r="D522" t="s">
        <v>40</v>
      </c>
      <c r="E522" t="s">
        <v>56</v>
      </c>
      <c r="F522">
        <v>1392</v>
      </c>
      <c r="G522" t="s">
        <v>42</v>
      </c>
      <c r="H522">
        <v>3</v>
      </c>
      <c r="I522">
        <v>4</v>
      </c>
      <c r="J522" t="s">
        <v>43</v>
      </c>
      <c r="K522">
        <v>1</v>
      </c>
      <c r="L522">
        <v>5</v>
      </c>
      <c r="M522">
        <v>4</v>
      </c>
      <c r="N522" t="s">
        <v>53</v>
      </c>
      <c r="O522">
        <v>56</v>
      </c>
      <c r="P522">
        <v>3</v>
      </c>
      <c r="Q522">
        <v>1</v>
      </c>
      <c r="R522" t="s">
        <v>60</v>
      </c>
      <c r="S522">
        <v>3</v>
      </c>
      <c r="T522" t="s">
        <v>105</v>
      </c>
      <c r="U522">
        <v>2909</v>
      </c>
      <c r="V522" t="s">
        <v>47</v>
      </c>
      <c r="W522">
        <v>23159</v>
      </c>
      <c r="X522">
        <v>1</v>
      </c>
      <c r="Y522" t="s">
        <v>48</v>
      </c>
      <c r="Z522" t="s">
        <v>40</v>
      </c>
      <c r="AA522">
        <v>11</v>
      </c>
      <c r="AB522">
        <v>3</v>
      </c>
      <c r="AC522">
        <v>3</v>
      </c>
      <c r="AD522">
        <v>80</v>
      </c>
      <c r="AE522">
        <v>0</v>
      </c>
      <c r="AF522">
        <v>8</v>
      </c>
      <c r="AG522">
        <v>3</v>
      </c>
      <c r="AH522">
        <v>3</v>
      </c>
      <c r="AI522">
        <v>3</v>
      </c>
      <c r="AJ522">
        <v>0</v>
      </c>
      <c r="AK522" s="16">
        <v>46178</v>
      </c>
      <c r="AL522" s="7">
        <v>36</v>
      </c>
      <c r="AM522" s="7" t="str">
        <f t="shared" si="16"/>
        <v>2026</v>
      </c>
      <c r="AN522" s="7" t="str">
        <f t="shared" si="17"/>
        <v>June</v>
      </c>
      <c r="AO522" s="7">
        <v>0</v>
      </c>
      <c r="AP522" s="10">
        <v>22477</v>
      </c>
      <c r="AQ522" s="7">
        <v>0</v>
      </c>
      <c r="AR522" s="7">
        <v>0</v>
      </c>
      <c r="AS522" t="s">
        <v>49</v>
      </c>
    </row>
    <row r="523" spans="1:45" x14ac:dyDescent="0.35">
      <c r="A523" t="s">
        <v>589</v>
      </c>
      <c r="B523">
        <v>33</v>
      </c>
      <c r="C523" t="s">
        <v>190</v>
      </c>
      <c r="D523" t="s">
        <v>49</v>
      </c>
      <c r="E523" t="s">
        <v>41</v>
      </c>
      <c r="F523">
        <v>924</v>
      </c>
      <c r="G523" t="s">
        <v>42</v>
      </c>
      <c r="H523">
        <v>2</v>
      </c>
      <c r="I523">
        <v>3</v>
      </c>
      <c r="J523" t="s">
        <v>52</v>
      </c>
      <c r="K523">
        <v>1</v>
      </c>
      <c r="L523">
        <v>39</v>
      </c>
      <c r="M523">
        <v>3</v>
      </c>
      <c r="N523" t="s">
        <v>44</v>
      </c>
      <c r="O523">
        <v>78</v>
      </c>
      <c r="P523">
        <v>3</v>
      </c>
      <c r="Q523">
        <v>1</v>
      </c>
      <c r="R523" t="s">
        <v>45</v>
      </c>
      <c r="S523">
        <v>4</v>
      </c>
      <c r="T523" t="s">
        <v>46</v>
      </c>
      <c r="U523">
        <v>2496</v>
      </c>
      <c r="V523" t="s">
        <v>47</v>
      </c>
      <c r="W523">
        <v>6670</v>
      </c>
      <c r="X523">
        <v>4</v>
      </c>
      <c r="Y523" t="s">
        <v>48</v>
      </c>
      <c r="Z523" t="s">
        <v>49</v>
      </c>
      <c r="AA523">
        <v>11</v>
      </c>
      <c r="AB523">
        <v>3</v>
      </c>
      <c r="AC523">
        <v>4</v>
      </c>
      <c r="AD523">
        <v>80</v>
      </c>
      <c r="AE523">
        <v>0</v>
      </c>
      <c r="AF523">
        <v>7</v>
      </c>
      <c r="AG523">
        <v>3</v>
      </c>
      <c r="AH523">
        <v>3</v>
      </c>
      <c r="AI523">
        <v>0</v>
      </c>
      <c r="AK523" s="16">
        <v>46179</v>
      </c>
      <c r="AL523" s="7">
        <v>32</v>
      </c>
      <c r="AM523" s="7" t="str">
        <f t="shared" si="16"/>
        <v>2026</v>
      </c>
      <c r="AN523" s="7" t="str">
        <f t="shared" si="17"/>
        <v>June</v>
      </c>
      <c r="AO523" s="7">
        <v>9</v>
      </c>
      <c r="AP523" s="10">
        <v>20149</v>
      </c>
      <c r="AQ523" s="7">
        <v>8</v>
      </c>
      <c r="AR523" s="7">
        <v>8</v>
      </c>
      <c r="AS523" t="s">
        <v>49</v>
      </c>
    </row>
    <row r="524" spans="1:45" x14ac:dyDescent="0.35">
      <c r="A524" t="s">
        <v>590</v>
      </c>
      <c r="B524">
        <v>33</v>
      </c>
      <c r="C524" t="s">
        <v>190</v>
      </c>
      <c r="D524" t="s">
        <v>49</v>
      </c>
      <c r="E524" t="s">
        <v>56</v>
      </c>
      <c r="F524">
        <v>1141</v>
      </c>
      <c r="G524" t="s">
        <v>51</v>
      </c>
      <c r="H524">
        <v>1</v>
      </c>
      <c r="I524">
        <v>3</v>
      </c>
      <c r="J524" t="s">
        <v>43</v>
      </c>
      <c r="K524">
        <v>1</v>
      </c>
      <c r="L524">
        <v>52</v>
      </c>
      <c r="M524">
        <v>3</v>
      </c>
      <c r="N524" t="s">
        <v>53</v>
      </c>
      <c r="O524">
        <v>42</v>
      </c>
      <c r="P524">
        <v>4</v>
      </c>
      <c r="Q524">
        <v>2</v>
      </c>
      <c r="R524" t="s">
        <v>137</v>
      </c>
      <c r="S524">
        <v>1</v>
      </c>
      <c r="T524" t="s">
        <v>105</v>
      </c>
      <c r="U524">
        <v>5376</v>
      </c>
      <c r="V524" t="s">
        <v>163</v>
      </c>
      <c r="W524">
        <v>3193</v>
      </c>
      <c r="X524">
        <v>2</v>
      </c>
      <c r="Y524" t="s">
        <v>48</v>
      </c>
      <c r="Z524" t="s">
        <v>49</v>
      </c>
      <c r="AA524">
        <v>19</v>
      </c>
      <c r="AB524">
        <v>3</v>
      </c>
      <c r="AC524">
        <v>1</v>
      </c>
      <c r="AD524">
        <v>80</v>
      </c>
      <c r="AE524">
        <v>2</v>
      </c>
      <c r="AF524">
        <v>10</v>
      </c>
      <c r="AG524">
        <v>3</v>
      </c>
      <c r="AH524">
        <v>3</v>
      </c>
      <c r="AI524">
        <v>1</v>
      </c>
      <c r="AJ524">
        <v>3</v>
      </c>
      <c r="AK524" s="16">
        <v>46180</v>
      </c>
      <c r="AL524" s="7">
        <v>25</v>
      </c>
      <c r="AM524" s="7" t="str">
        <f t="shared" si="16"/>
        <v>2026</v>
      </c>
      <c r="AN524" s="7" t="str">
        <f t="shared" si="17"/>
        <v>June</v>
      </c>
      <c r="AO524" s="7">
        <v>3</v>
      </c>
      <c r="AP524" s="10">
        <v>19124</v>
      </c>
      <c r="AQ524" s="7">
        <v>3</v>
      </c>
      <c r="AR524" s="7">
        <v>3</v>
      </c>
      <c r="AS524" t="s">
        <v>49</v>
      </c>
    </row>
    <row r="525" spans="1:45" x14ac:dyDescent="0.35">
      <c r="A525" t="s">
        <v>591</v>
      </c>
      <c r="B525">
        <v>33</v>
      </c>
      <c r="C525" t="s">
        <v>190</v>
      </c>
      <c r="D525" t="s">
        <v>40</v>
      </c>
      <c r="E525" t="s">
        <v>56</v>
      </c>
      <c r="F525">
        <v>515</v>
      </c>
      <c r="G525" t="s">
        <v>42</v>
      </c>
      <c r="H525">
        <v>1</v>
      </c>
      <c r="I525">
        <v>2</v>
      </c>
      <c r="J525" t="s">
        <v>43</v>
      </c>
      <c r="K525">
        <v>1</v>
      </c>
      <c r="L525">
        <v>73</v>
      </c>
      <c r="M525">
        <v>1</v>
      </c>
      <c r="N525" t="s">
        <v>53</v>
      </c>
      <c r="O525">
        <v>98</v>
      </c>
      <c r="P525">
        <v>3</v>
      </c>
      <c r="Q525">
        <v>3</v>
      </c>
      <c r="R525" t="s">
        <v>252</v>
      </c>
      <c r="S525">
        <v>4</v>
      </c>
      <c r="T525" t="s">
        <v>46</v>
      </c>
      <c r="U525">
        <v>13458</v>
      </c>
      <c r="V525" t="s">
        <v>253</v>
      </c>
      <c r="W525">
        <v>15146</v>
      </c>
      <c r="X525">
        <v>1</v>
      </c>
      <c r="Y525" t="s">
        <v>48</v>
      </c>
      <c r="Z525" t="s">
        <v>40</v>
      </c>
      <c r="AA525">
        <v>12</v>
      </c>
      <c r="AB525">
        <v>3</v>
      </c>
      <c r="AC525">
        <v>3</v>
      </c>
      <c r="AD525">
        <v>80</v>
      </c>
      <c r="AE525">
        <v>0</v>
      </c>
      <c r="AF525">
        <v>15</v>
      </c>
      <c r="AG525">
        <v>1</v>
      </c>
      <c r="AH525">
        <v>3</v>
      </c>
      <c r="AI525">
        <v>8</v>
      </c>
      <c r="AJ525">
        <v>12</v>
      </c>
      <c r="AK525" s="16">
        <v>46181</v>
      </c>
      <c r="AL525" s="7">
        <v>36</v>
      </c>
      <c r="AM525" s="7" t="str">
        <f t="shared" si="16"/>
        <v>2026</v>
      </c>
      <c r="AN525" s="7" t="str">
        <f t="shared" si="17"/>
        <v>June</v>
      </c>
      <c r="AO525" s="7">
        <v>10</v>
      </c>
      <c r="AP525" s="10">
        <v>8440</v>
      </c>
      <c r="AQ525" s="7">
        <v>5</v>
      </c>
      <c r="AR525" s="7">
        <v>0</v>
      </c>
      <c r="AS525" t="s">
        <v>49</v>
      </c>
    </row>
    <row r="526" spans="1:45" x14ac:dyDescent="0.35">
      <c r="A526" t="s">
        <v>592</v>
      </c>
      <c r="B526">
        <v>33</v>
      </c>
      <c r="C526" t="s">
        <v>190</v>
      </c>
      <c r="D526" t="s">
        <v>49</v>
      </c>
      <c r="E526" t="s">
        <v>59</v>
      </c>
      <c r="F526">
        <v>750</v>
      </c>
      <c r="G526" t="s">
        <v>51</v>
      </c>
      <c r="H526">
        <v>22</v>
      </c>
      <c r="I526">
        <v>2</v>
      </c>
      <c r="J526" t="s">
        <v>57</v>
      </c>
      <c r="K526">
        <v>1</v>
      </c>
      <c r="L526">
        <v>160</v>
      </c>
      <c r="M526">
        <v>3</v>
      </c>
      <c r="N526" t="s">
        <v>44</v>
      </c>
      <c r="O526">
        <v>95</v>
      </c>
      <c r="P526">
        <v>3</v>
      </c>
      <c r="Q526">
        <v>2</v>
      </c>
      <c r="R526" t="s">
        <v>137</v>
      </c>
      <c r="S526">
        <v>2</v>
      </c>
      <c r="T526" t="s">
        <v>105</v>
      </c>
      <c r="U526">
        <v>6146</v>
      </c>
      <c r="V526" t="s">
        <v>163</v>
      </c>
      <c r="W526">
        <v>15480</v>
      </c>
      <c r="X526">
        <v>0</v>
      </c>
      <c r="Y526" t="s">
        <v>48</v>
      </c>
      <c r="Z526" t="s">
        <v>49</v>
      </c>
      <c r="AA526">
        <v>13</v>
      </c>
      <c r="AB526">
        <v>3</v>
      </c>
      <c r="AC526">
        <v>1</v>
      </c>
      <c r="AD526">
        <v>80</v>
      </c>
      <c r="AE526">
        <v>1</v>
      </c>
      <c r="AF526">
        <v>8</v>
      </c>
      <c r="AG526">
        <v>2</v>
      </c>
      <c r="AH526">
        <v>4</v>
      </c>
      <c r="AI526">
        <v>0</v>
      </c>
      <c r="AJ526">
        <v>7</v>
      </c>
      <c r="AK526" s="16">
        <v>46182</v>
      </c>
      <c r="AL526" s="7">
        <v>45</v>
      </c>
      <c r="AM526" s="7" t="str">
        <f t="shared" si="16"/>
        <v>2026</v>
      </c>
      <c r="AN526" s="7" t="str">
        <f t="shared" si="17"/>
        <v>June</v>
      </c>
      <c r="AO526" s="7">
        <v>0</v>
      </c>
      <c r="AP526" s="10">
        <v>15131</v>
      </c>
      <c r="AQ526" s="7">
        <v>0</v>
      </c>
      <c r="AR526" s="7">
        <v>0</v>
      </c>
      <c r="AS526" t="s">
        <v>49</v>
      </c>
    </row>
    <row r="527" spans="1:45" x14ac:dyDescent="0.35">
      <c r="A527" t="s">
        <v>593</v>
      </c>
      <c r="B527">
        <v>33</v>
      </c>
      <c r="C527" t="s">
        <v>190</v>
      </c>
      <c r="D527" t="s">
        <v>49</v>
      </c>
      <c r="E527" t="s">
        <v>41</v>
      </c>
      <c r="F527">
        <v>134</v>
      </c>
      <c r="G527" t="s">
        <v>42</v>
      </c>
      <c r="H527">
        <v>2</v>
      </c>
      <c r="I527">
        <v>3</v>
      </c>
      <c r="J527" t="s">
        <v>43</v>
      </c>
      <c r="K527">
        <v>1</v>
      </c>
      <c r="L527">
        <v>242</v>
      </c>
      <c r="M527">
        <v>3</v>
      </c>
      <c r="N527" t="s">
        <v>44</v>
      </c>
      <c r="O527">
        <v>90</v>
      </c>
      <c r="P527">
        <v>3</v>
      </c>
      <c r="Q527">
        <v>1</v>
      </c>
      <c r="R527" t="s">
        <v>60</v>
      </c>
      <c r="S527">
        <v>4</v>
      </c>
      <c r="T527" t="s">
        <v>46</v>
      </c>
      <c r="U527">
        <v>2500</v>
      </c>
      <c r="V527" t="s">
        <v>47</v>
      </c>
      <c r="W527">
        <v>10515</v>
      </c>
      <c r="X527">
        <v>0</v>
      </c>
      <c r="Y527" t="s">
        <v>48</v>
      </c>
      <c r="Z527" t="s">
        <v>49</v>
      </c>
      <c r="AA527">
        <v>14</v>
      </c>
      <c r="AB527">
        <v>3</v>
      </c>
      <c r="AC527">
        <v>1</v>
      </c>
      <c r="AD527">
        <v>80</v>
      </c>
      <c r="AE527">
        <v>0</v>
      </c>
      <c r="AF527">
        <v>4</v>
      </c>
      <c r="AG527">
        <v>2</v>
      </c>
      <c r="AH527">
        <v>4</v>
      </c>
      <c r="AI527">
        <v>0</v>
      </c>
      <c r="AJ527">
        <v>2</v>
      </c>
      <c r="AK527" s="16">
        <v>46183</v>
      </c>
      <c r="AL527" s="7">
        <v>44</v>
      </c>
      <c r="AM527" s="7" t="str">
        <f t="shared" si="16"/>
        <v>2026</v>
      </c>
      <c r="AN527" s="7" t="str">
        <f t="shared" si="17"/>
        <v>June</v>
      </c>
      <c r="AO527" s="7">
        <v>20</v>
      </c>
      <c r="AP527" s="10">
        <v>7671</v>
      </c>
      <c r="AQ527" s="7">
        <v>14</v>
      </c>
      <c r="AR527" s="7">
        <v>11</v>
      </c>
      <c r="AS527" t="s">
        <v>49</v>
      </c>
    </row>
    <row r="528" spans="1:45" x14ac:dyDescent="0.35">
      <c r="A528" t="s">
        <v>594</v>
      </c>
      <c r="B528">
        <v>33</v>
      </c>
      <c r="C528" t="s">
        <v>190</v>
      </c>
      <c r="D528" t="s">
        <v>49</v>
      </c>
      <c r="E528" t="s">
        <v>41</v>
      </c>
      <c r="F528">
        <v>931</v>
      </c>
      <c r="G528" t="s">
        <v>42</v>
      </c>
      <c r="H528">
        <v>14</v>
      </c>
      <c r="I528">
        <v>3</v>
      </c>
      <c r="J528" t="s">
        <v>52</v>
      </c>
      <c r="K528">
        <v>1</v>
      </c>
      <c r="L528">
        <v>252</v>
      </c>
      <c r="M528">
        <v>4</v>
      </c>
      <c r="N528" t="s">
        <v>53</v>
      </c>
      <c r="O528">
        <v>72</v>
      </c>
      <c r="P528">
        <v>3</v>
      </c>
      <c r="Q528">
        <v>1</v>
      </c>
      <c r="R528" t="s">
        <v>60</v>
      </c>
      <c r="S528">
        <v>2</v>
      </c>
      <c r="T528" t="s">
        <v>105</v>
      </c>
      <c r="U528">
        <v>2756</v>
      </c>
      <c r="V528" t="s">
        <v>47</v>
      </c>
      <c r="W528">
        <v>4673</v>
      </c>
      <c r="X528">
        <v>1</v>
      </c>
      <c r="Y528" t="s">
        <v>48</v>
      </c>
      <c r="Z528" t="s">
        <v>49</v>
      </c>
      <c r="AA528">
        <v>13</v>
      </c>
      <c r="AB528">
        <v>3</v>
      </c>
      <c r="AC528">
        <v>4</v>
      </c>
      <c r="AD528">
        <v>80</v>
      </c>
      <c r="AE528">
        <v>1</v>
      </c>
      <c r="AF528">
        <v>8</v>
      </c>
      <c r="AG528">
        <v>5</v>
      </c>
      <c r="AH528">
        <v>3</v>
      </c>
      <c r="AI528">
        <v>1</v>
      </c>
      <c r="AJ528">
        <v>6</v>
      </c>
      <c r="AK528" s="16">
        <v>46184</v>
      </c>
      <c r="AL528" s="7">
        <v>50</v>
      </c>
      <c r="AM528" s="7" t="str">
        <f t="shared" si="16"/>
        <v>2026</v>
      </c>
      <c r="AN528" s="7" t="str">
        <f t="shared" si="17"/>
        <v>June</v>
      </c>
      <c r="AO528" s="7">
        <v>17</v>
      </c>
      <c r="AP528" s="10">
        <v>21945</v>
      </c>
      <c r="AQ528" s="7">
        <v>3</v>
      </c>
      <c r="AR528" s="7">
        <v>1</v>
      </c>
      <c r="AS528" t="s">
        <v>49</v>
      </c>
    </row>
    <row r="529" spans="1:45" x14ac:dyDescent="0.35">
      <c r="A529" t="s">
        <v>595</v>
      </c>
      <c r="B529">
        <v>33</v>
      </c>
      <c r="C529" t="s">
        <v>190</v>
      </c>
      <c r="D529" t="s">
        <v>49</v>
      </c>
      <c r="E529" t="s">
        <v>41</v>
      </c>
      <c r="F529">
        <v>147</v>
      </c>
      <c r="G529" t="s">
        <v>42</v>
      </c>
      <c r="H529">
        <v>4</v>
      </c>
      <c r="I529">
        <v>4</v>
      </c>
      <c r="J529" t="s">
        <v>52</v>
      </c>
      <c r="K529">
        <v>1</v>
      </c>
      <c r="L529">
        <v>305</v>
      </c>
      <c r="M529">
        <v>3</v>
      </c>
      <c r="N529" t="s">
        <v>53</v>
      </c>
      <c r="O529">
        <v>47</v>
      </c>
      <c r="P529">
        <v>2</v>
      </c>
      <c r="Q529">
        <v>1</v>
      </c>
      <c r="R529" t="s">
        <v>60</v>
      </c>
      <c r="S529">
        <v>2</v>
      </c>
      <c r="T529" t="s">
        <v>105</v>
      </c>
      <c r="U529">
        <v>2622</v>
      </c>
      <c r="V529" t="s">
        <v>47</v>
      </c>
      <c r="W529">
        <v>13248</v>
      </c>
      <c r="X529">
        <v>6</v>
      </c>
      <c r="Y529" t="s">
        <v>48</v>
      </c>
      <c r="Z529" t="s">
        <v>49</v>
      </c>
      <c r="AA529">
        <v>21</v>
      </c>
      <c r="AB529">
        <v>4</v>
      </c>
      <c r="AC529">
        <v>4</v>
      </c>
      <c r="AD529">
        <v>80</v>
      </c>
      <c r="AE529">
        <v>0</v>
      </c>
      <c r="AF529">
        <v>7</v>
      </c>
      <c r="AG529">
        <v>3</v>
      </c>
      <c r="AH529">
        <v>3</v>
      </c>
      <c r="AI529">
        <v>1</v>
      </c>
      <c r="AJ529">
        <v>1</v>
      </c>
      <c r="AK529" s="16">
        <v>46185</v>
      </c>
      <c r="AL529" s="7">
        <v>40</v>
      </c>
      <c r="AM529" s="7" t="str">
        <f t="shared" si="16"/>
        <v>2026</v>
      </c>
      <c r="AN529" s="7" t="str">
        <f t="shared" si="17"/>
        <v>June</v>
      </c>
      <c r="AO529" s="7">
        <v>9</v>
      </c>
      <c r="AP529" s="10">
        <v>10074</v>
      </c>
      <c r="AQ529" s="7">
        <v>2</v>
      </c>
      <c r="AR529" s="7">
        <v>0</v>
      </c>
      <c r="AS529" t="s">
        <v>49</v>
      </c>
    </row>
    <row r="530" spans="1:45" x14ac:dyDescent="0.35">
      <c r="A530" t="s">
        <v>596</v>
      </c>
      <c r="B530">
        <v>33</v>
      </c>
      <c r="C530" t="s">
        <v>190</v>
      </c>
      <c r="D530" t="s">
        <v>40</v>
      </c>
      <c r="E530" t="s">
        <v>41</v>
      </c>
      <c r="F530">
        <v>813</v>
      </c>
      <c r="G530" t="s">
        <v>42</v>
      </c>
      <c r="H530">
        <v>14</v>
      </c>
      <c r="I530">
        <v>3</v>
      </c>
      <c r="J530" t="s">
        <v>52</v>
      </c>
      <c r="K530">
        <v>1</v>
      </c>
      <c r="L530">
        <v>325</v>
      </c>
      <c r="M530">
        <v>3</v>
      </c>
      <c r="N530" t="s">
        <v>44</v>
      </c>
      <c r="O530">
        <v>58</v>
      </c>
      <c r="P530">
        <v>3</v>
      </c>
      <c r="Q530">
        <v>1</v>
      </c>
      <c r="R530" t="s">
        <v>45</v>
      </c>
      <c r="S530">
        <v>4</v>
      </c>
      <c r="T530" t="s">
        <v>105</v>
      </c>
      <c r="U530">
        <v>2436</v>
      </c>
      <c r="V530" t="s">
        <v>47</v>
      </c>
      <c r="W530">
        <v>22149</v>
      </c>
      <c r="X530">
        <v>5</v>
      </c>
      <c r="Y530" t="s">
        <v>48</v>
      </c>
      <c r="Z530" t="s">
        <v>40</v>
      </c>
      <c r="AA530">
        <v>13</v>
      </c>
      <c r="AB530">
        <v>3</v>
      </c>
      <c r="AC530">
        <v>3</v>
      </c>
      <c r="AD530">
        <v>80</v>
      </c>
      <c r="AE530">
        <v>1</v>
      </c>
      <c r="AF530">
        <v>8</v>
      </c>
      <c r="AG530">
        <v>2</v>
      </c>
      <c r="AH530">
        <v>1</v>
      </c>
      <c r="AI530">
        <v>0</v>
      </c>
      <c r="AJ530">
        <v>4</v>
      </c>
      <c r="AK530" s="16">
        <v>46186</v>
      </c>
      <c r="AL530" s="7">
        <v>49</v>
      </c>
      <c r="AM530" s="7" t="str">
        <f t="shared" si="16"/>
        <v>2026</v>
      </c>
      <c r="AN530" s="7" t="str">
        <f t="shared" si="17"/>
        <v>June</v>
      </c>
      <c r="AO530" s="7">
        <v>1</v>
      </c>
      <c r="AP530" s="10">
        <v>20155</v>
      </c>
      <c r="AQ530" s="7">
        <v>1</v>
      </c>
      <c r="AR530" s="7">
        <v>0</v>
      </c>
      <c r="AS530" t="s">
        <v>49</v>
      </c>
    </row>
    <row r="531" spans="1:45" x14ac:dyDescent="0.35">
      <c r="A531" t="s">
        <v>597</v>
      </c>
      <c r="B531">
        <v>33</v>
      </c>
      <c r="C531" t="s">
        <v>190</v>
      </c>
      <c r="D531" t="s">
        <v>40</v>
      </c>
      <c r="E531" t="s">
        <v>41</v>
      </c>
      <c r="F531">
        <v>465</v>
      </c>
      <c r="G531" t="s">
        <v>42</v>
      </c>
      <c r="H531">
        <v>2</v>
      </c>
      <c r="I531">
        <v>2</v>
      </c>
      <c r="J531" t="s">
        <v>43</v>
      </c>
      <c r="K531">
        <v>1</v>
      </c>
      <c r="L531">
        <v>328</v>
      </c>
      <c r="M531">
        <v>1</v>
      </c>
      <c r="N531" t="s">
        <v>53</v>
      </c>
      <c r="O531">
        <v>39</v>
      </c>
      <c r="P531">
        <v>3</v>
      </c>
      <c r="Q531">
        <v>1</v>
      </c>
      <c r="R531" t="s">
        <v>45</v>
      </c>
      <c r="S531">
        <v>1</v>
      </c>
      <c r="T531" t="s">
        <v>105</v>
      </c>
      <c r="U531">
        <v>2707</v>
      </c>
      <c r="V531" t="s">
        <v>47</v>
      </c>
      <c r="W531">
        <v>21509</v>
      </c>
      <c r="X531">
        <v>7</v>
      </c>
      <c r="Y531" t="s">
        <v>48</v>
      </c>
      <c r="Z531" t="s">
        <v>49</v>
      </c>
      <c r="AA531">
        <v>20</v>
      </c>
      <c r="AB531">
        <v>4</v>
      </c>
      <c r="AC531">
        <v>1</v>
      </c>
      <c r="AD531">
        <v>80</v>
      </c>
      <c r="AE531">
        <v>0</v>
      </c>
      <c r="AF531">
        <v>13</v>
      </c>
      <c r="AG531">
        <v>3</v>
      </c>
      <c r="AH531">
        <v>4</v>
      </c>
      <c r="AI531">
        <v>1</v>
      </c>
      <c r="AJ531">
        <v>7</v>
      </c>
      <c r="AK531" s="16">
        <v>46187</v>
      </c>
      <c r="AL531" s="7">
        <v>23</v>
      </c>
      <c r="AM531" s="7" t="str">
        <f t="shared" si="16"/>
        <v>2026</v>
      </c>
      <c r="AN531" s="7" t="str">
        <f t="shared" si="17"/>
        <v>June</v>
      </c>
      <c r="AO531" s="7">
        <v>5</v>
      </c>
      <c r="AP531" s="10">
        <v>12375</v>
      </c>
      <c r="AQ531" s="7">
        <v>1</v>
      </c>
      <c r="AR531" s="7">
        <v>0</v>
      </c>
      <c r="AS531" t="s">
        <v>49</v>
      </c>
    </row>
    <row r="532" spans="1:45" x14ac:dyDescent="0.35">
      <c r="A532" t="s">
        <v>598</v>
      </c>
      <c r="B532">
        <v>33</v>
      </c>
      <c r="C532" t="s">
        <v>190</v>
      </c>
      <c r="D532" t="s">
        <v>49</v>
      </c>
      <c r="E532" t="s">
        <v>41</v>
      </c>
      <c r="F532">
        <v>832</v>
      </c>
      <c r="G532" t="s">
        <v>42</v>
      </c>
      <c r="H532">
        <v>5</v>
      </c>
      <c r="I532">
        <v>4</v>
      </c>
      <c r="J532" t="s">
        <v>43</v>
      </c>
      <c r="K532">
        <v>1</v>
      </c>
      <c r="L532">
        <v>338</v>
      </c>
      <c r="M532">
        <v>3</v>
      </c>
      <c r="N532" t="s">
        <v>53</v>
      </c>
      <c r="O532">
        <v>63</v>
      </c>
      <c r="P532">
        <v>2</v>
      </c>
      <c r="Q532">
        <v>1</v>
      </c>
      <c r="R532" t="s">
        <v>60</v>
      </c>
      <c r="S532">
        <v>4</v>
      </c>
      <c r="T532" t="s">
        <v>105</v>
      </c>
      <c r="U532">
        <v>2911</v>
      </c>
      <c r="V532" t="s">
        <v>47</v>
      </c>
      <c r="W532">
        <v>14776</v>
      </c>
      <c r="X532">
        <v>1</v>
      </c>
      <c r="Y532" t="s">
        <v>48</v>
      </c>
      <c r="Z532" t="s">
        <v>49</v>
      </c>
      <c r="AA532">
        <v>13</v>
      </c>
      <c r="AB532">
        <v>3</v>
      </c>
      <c r="AC532">
        <v>3</v>
      </c>
      <c r="AD532">
        <v>80</v>
      </c>
      <c r="AE532">
        <v>1</v>
      </c>
      <c r="AF532">
        <v>2</v>
      </c>
      <c r="AG532">
        <v>2</v>
      </c>
      <c r="AH532">
        <v>2</v>
      </c>
      <c r="AI532">
        <v>0</v>
      </c>
      <c r="AJ532">
        <v>2</v>
      </c>
      <c r="AK532" s="16">
        <v>46188</v>
      </c>
      <c r="AL532" s="7">
        <v>26</v>
      </c>
      <c r="AM532" s="7" t="str">
        <f t="shared" si="16"/>
        <v>2026</v>
      </c>
      <c r="AN532" s="7" t="str">
        <f t="shared" si="17"/>
        <v>June</v>
      </c>
      <c r="AO532" s="7">
        <v>6</v>
      </c>
      <c r="AP532" s="10">
        <v>7558</v>
      </c>
      <c r="AQ532" s="7">
        <v>6</v>
      </c>
      <c r="AR532" s="7">
        <v>1</v>
      </c>
      <c r="AS532" t="s">
        <v>49</v>
      </c>
    </row>
    <row r="533" spans="1:45" x14ac:dyDescent="0.35">
      <c r="A533" t="s">
        <v>599</v>
      </c>
      <c r="B533">
        <v>33</v>
      </c>
      <c r="C533" t="s">
        <v>190</v>
      </c>
      <c r="D533" t="s">
        <v>49</v>
      </c>
      <c r="E533" t="s">
        <v>56</v>
      </c>
      <c r="F533">
        <v>553</v>
      </c>
      <c r="G533" t="s">
        <v>42</v>
      </c>
      <c r="H533">
        <v>5</v>
      </c>
      <c r="I533">
        <v>4</v>
      </c>
      <c r="J533" t="s">
        <v>43</v>
      </c>
      <c r="K533">
        <v>1</v>
      </c>
      <c r="L533">
        <v>428</v>
      </c>
      <c r="M533">
        <v>4</v>
      </c>
      <c r="N533" t="s">
        <v>53</v>
      </c>
      <c r="O533">
        <v>74</v>
      </c>
      <c r="P533">
        <v>3</v>
      </c>
      <c r="Q533">
        <v>3</v>
      </c>
      <c r="R533" t="s">
        <v>442</v>
      </c>
      <c r="S533">
        <v>2</v>
      </c>
      <c r="T533" t="s">
        <v>105</v>
      </c>
      <c r="U533">
        <v>11878</v>
      </c>
      <c r="V533" t="s">
        <v>253</v>
      </c>
      <c r="W533">
        <v>23364</v>
      </c>
      <c r="X533">
        <v>6</v>
      </c>
      <c r="Y533" t="s">
        <v>48</v>
      </c>
      <c r="Z533" t="s">
        <v>49</v>
      </c>
      <c r="AA533">
        <v>11</v>
      </c>
      <c r="AB533">
        <v>3</v>
      </c>
      <c r="AC533">
        <v>2</v>
      </c>
      <c r="AD533">
        <v>80</v>
      </c>
      <c r="AE533">
        <v>2</v>
      </c>
      <c r="AF533">
        <v>12</v>
      </c>
      <c r="AG533">
        <v>2</v>
      </c>
      <c r="AH533">
        <v>3</v>
      </c>
      <c r="AI533">
        <v>8</v>
      </c>
      <c r="AJ533">
        <v>8</v>
      </c>
      <c r="AK533" s="16">
        <v>46189</v>
      </c>
      <c r="AL533" s="7">
        <v>53</v>
      </c>
      <c r="AM533" s="7" t="str">
        <f t="shared" si="16"/>
        <v>2026</v>
      </c>
      <c r="AN533" s="7" t="str">
        <f t="shared" si="17"/>
        <v>June</v>
      </c>
      <c r="AO533" s="7">
        <v>13</v>
      </c>
      <c r="AP533" s="10">
        <v>23966</v>
      </c>
      <c r="AQ533" s="7">
        <v>11</v>
      </c>
      <c r="AR533" s="7">
        <v>2</v>
      </c>
      <c r="AS533" t="s">
        <v>49</v>
      </c>
    </row>
    <row r="534" spans="1:45" x14ac:dyDescent="0.35">
      <c r="A534" t="s">
        <v>600</v>
      </c>
      <c r="B534">
        <v>33</v>
      </c>
      <c r="C534" t="s">
        <v>190</v>
      </c>
      <c r="D534" t="s">
        <v>49</v>
      </c>
      <c r="E534" t="s">
        <v>56</v>
      </c>
      <c r="F534">
        <v>508</v>
      </c>
      <c r="G534" t="s">
        <v>51</v>
      </c>
      <c r="H534">
        <v>10</v>
      </c>
      <c r="I534">
        <v>3</v>
      </c>
      <c r="J534" t="s">
        <v>57</v>
      </c>
      <c r="K534">
        <v>1</v>
      </c>
      <c r="L534">
        <v>446</v>
      </c>
      <c r="M534">
        <v>2</v>
      </c>
      <c r="N534" t="s">
        <v>44</v>
      </c>
      <c r="O534">
        <v>46</v>
      </c>
      <c r="P534">
        <v>2</v>
      </c>
      <c r="Q534">
        <v>2</v>
      </c>
      <c r="R534" t="s">
        <v>137</v>
      </c>
      <c r="S534">
        <v>4</v>
      </c>
      <c r="T534" t="s">
        <v>46</v>
      </c>
      <c r="U534">
        <v>4682</v>
      </c>
      <c r="V534" t="s">
        <v>47</v>
      </c>
      <c r="W534">
        <v>4317</v>
      </c>
      <c r="X534">
        <v>3</v>
      </c>
      <c r="Y534" t="s">
        <v>48</v>
      </c>
      <c r="Z534" t="s">
        <v>49</v>
      </c>
      <c r="AA534">
        <v>14</v>
      </c>
      <c r="AB534">
        <v>3</v>
      </c>
      <c r="AC534">
        <v>3</v>
      </c>
      <c r="AD534">
        <v>80</v>
      </c>
      <c r="AE534">
        <v>0</v>
      </c>
      <c r="AF534">
        <v>9</v>
      </c>
      <c r="AG534">
        <v>6</v>
      </c>
      <c r="AH534">
        <v>2</v>
      </c>
      <c r="AI534">
        <v>0</v>
      </c>
      <c r="AJ534">
        <v>1</v>
      </c>
      <c r="AK534" s="16">
        <v>46190</v>
      </c>
      <c r="AL534" s="7">
        <v>48</v>
      </c>
      <c r="AM534" s="7" t="str">
        <f t="shared" si="16"/>
        <v>2026</v>
      </c>
      <c r="AN534" s="7" t="str">
        <f t="shared" si="17"/>
        <v>June</v>
      </c>
      <c r="AO534" s="7">
        <v>9</v>
      </c>
      <c r="AP534" s="10">
        <v>17718</v>
      </c>
      <c r="AQ534" s="7">
        <v>1</v>
      </c>
      <c r="AR534" s="7">
        <v>0</v>
      </c>
      <c r="AS534" t="s">
        <v>49</v>
      </c>
    </row>
    <row r="535" spans="1:45" x14ac:dyDescent="0.35">
      <c r="A535" t="s">
        <v>601</v>
      </c>
      <c r="B535">
        <v>33</v>
      </c>
      <c r="C535" t="s">
        <v>190</v>
      </c>
      <c r="D535" t="s">
        <v>40</v>
      </c>
      <c r="E535" t="s">
        <v>41</v>
      </c>
      <c r="F535">
        <v>350</v>
      </c>
      <c r="G535" t="s">
        <v>51</v>
      </c>
      <c r="H535">
        <v>5</v>
      </c>
      <c r="I535">
        <v>3</v>
      </c>
      <c r="J535" t="s">
        <v>57</v>
      </c>
      <c r="K535">
        <v>1</v>
      </c>
      <c r="L535">
        <v>485</v>
      </c>
      <c r="M535">
        <v>4</v>
      </c>
      <c r="N535" t="s">
        <v>53</v>
      </c>
      <c r="O535">
        <v>34</v>
      </c>
      <c r="P535">
        <v>3</v>
      </c>
      <c r="Q535">
        <v>1</v>
      </c>
      <c r="R535" t="s">
        <v>54</v>
      </c>
      <c r="S535">
        <v>3</v>
      </c>
      <c r="T535" t="s">
        <v>46</v>
      </c>
      <c r="U535">
        <v>2851</v>
      </c>
      <c r="V535" t="s">
        <v>47</v>
      </c>
      <c r="W535">
        <v>9150</v>
      </c>
      <c r="X535">
        <v>1</v>
      </c>
      <c r="Y535" t="s">
        <v>48</v>
      </c>
      <c r="Z535" t="s">
        <v>40</v>
      </c>
      <c r="AA535">
        <v>13</v>
      </c>
      <c r="AB535">
        <v>3</v>
      </c>
      <c r="AC535">
        <v>2</v>
      </c>
      <c r="AD535">
        <v>80</v>
      </c>
      <c r="AE535">
        <v>0</v>
      </c>
      <c r="AF535">
        <v>1</v>
      </c>
      <c r="AG535">
        <v>2</v>
      </c>
      <c r="AH535">
        <v>3</v>
      </c>
      <c r="AI535">
        <v>0</v>
      </c>
      <c r="AJ535">
        <v>0</v>
      </c>
      <c r="AK535" s="16">
        <v>46191</v>
      </c>
      <c r="AL535" s="7">
        <v>44</v>
      </c>
      <c r="AM535" s="7" t="str">
        <f t="shared" si="16"/>
        <v>2026</v>
      </c>
      <c r="AN535" s="7" t="str">
        <f t="shared" si="17"/>
        <v>June</v>
      </c>
      <c r="AO535" s="7">
        <v>21</v>
      </c>
      <c r="AP535" s="10">
        <v>15926</v>
      </c>
      <c r="AQ535" s="7">
        <v>7</v>
      </c>
      <c r="AR535" s="7">
        <v>0</v>
      </c>
      <c r="AS535" t="s">
        <v>49</v>
      </c>
    </row>
    <row r="536" spans="1:45" x14ac:dyDescent="0.35">
      <c r="A536" t="s">
        <v>602</v>
      </c>
      <c r="B536">
        <v>33</v>
      </c>
      <c r="C536" t="s">
        <v>190</v>
      </c>
      <c r="D536" t="s">
        <v>40</v>
      </c>
      <c r="E536" t="s">
        <v>41</v>
      </c>
      <c r="F536">
        <v>1277</v>
      </c>
      <c r="G536" t="s">
        <v>42</v>
      </c>
      <c r="H536">
        <v>15</v>
      </c>
      <c r="I536">
        <v>1</v>
      </c>
      <c r="J536" t="s">
        <v>52</v>
      </c>
      <c r="K536">
        <v>1</v>
      </c>
      <c r="L536">
        <v>582</v>
      </c>
      <c r="M536">
        <v>2</v>
      </c>
      <c r="N536" t="s">
        <v>44</v>
      </c>
      <c r="O536">
        <v>56</v>
      </c>
      <c r="P536">
        <v>3</v>
      </c>
      <c r="Q536">
        <v>3</v>
      </c>
      <c r="R536" t="s">
        <v>442</v>
      </c>
      <c r="S536">
        <v>3</v>
      </c>
      <c r="T536" t="s">
        <v>105</v>
      </c>
      <c r="U536">
        <v>13610</v>
      </c>
      <c r="V536" t="s">
        <v>253</v>
      </c>
      <c r="W536">
        <v>24619</v>
      </c>
      <c r="X536">
        <v>7</v>
      </c>
      <c r="Y536" t="s">
        <v>48</v>
      </c>
      <c r="Z536" t="s">
        <v>40</v>
      </c>
      <c r="AA536">
        <v>12</v>
      </c>
      <c r="AB536">
        <v>3</v>
      </c>
      <c r="AC536">
        <v>4</v>
      </c>
      <c r="AD536">
        <v>80</v>
      </c>
      <c r="AE536">
        <v>0</v>
      </c>
      <c r="AF536">
        <v>15</v>
      </c>
      <c r="AG536">
        <v>2</v>
      </c>
      <c r="AH536">
        <v>4</v>
      </c>
      <c r="AI536">
        <v>7</v>
      </c>
      <c r="AJ536">
        <v>7</v>
      </c>
      <c r="AK536" s="16">
        <v>46192</v>
      </c>
      <c r="AL536" s="7">
        <v>58</v>
      </c>
      <c r="AM536" s="7" t="str">
        <f t="shared" si="16"/>
        <v>2026</v>
      </c>
      <c r="AN536" s="7" t="str">
        <f t="shared" si="17"/>
        <v>June</v>
      </c>
      <c r="AO536" s="7">
        <v>2</v>
      </c>
      <c r="AP536" s="10">
        <v>8953</v>
      </c>
      <c r="AQ536" s="7">
        <v>1</v>
      </c>
      <c r="AR536" s="7">
        <v>1</v>
      </c>
      <c r="AS536" t="s">
        <v>49</v>
      </c>
    </row>
    <row r="537" spans="1:45" x14ac:dyDescent="0.35">
      <c r="A537" t="s">
        <v>603</v>
      </c>
      <c r="B537">
        <v>33</v>
      </c>
      <c r="C537" t="s">
        <v>190</v>
      </c>
      <c r="D537" t="s">
        <v>40</v>
      </c>
      <c r="E537" t="s">
        <v>41</v>
      </c>
      <c r="F537">
        <v>587</v>
      </c>
      <c r="G537" t="s">
        <v>42</v>
      </c>
      <c r="H537">
        <v>10</v>
      </c>
      <c r="I537">
        <v>1</v>
      </c>
      <c r="J537" t="s">
        <v>52</v>
      </c>
      <c r="K537">
        <v>1</v>
      </c>
      <c r="L537">
        <v>584</v>
      </c>
      <c r="M537">
        <v>1</v>
      </c>
      <c r="N537" t="s">
        <v>44</v>
      </c>
      <c r="O537">
        <v>38</v>
      </c>
      <c r="P537">
        <v>1</v>
      </c>
      <c r="Q537">
        <v>1</v>
      </c>
      <c r="R537" t="s">
        <v>45</v>
      </c>
      <c r="S537">
        <v>4</v>
      </c>
      <c r="T537" t="s">
        <v>102</v>
      </c>
      <c r="U537">
        <v>3408</v>
      </c>
      <c r="V537" t="s">
        <v>47</v>
      </c>
      <c r="W537">
        <v>6705</v>
      </c>
      <c r="X537">
        <v>7</v>
      </c>
      <c r="Y537" t="s">
        <v>48</v>
      </c>
      <c r="Z537" t="s">
        <v>49</v>
      </c>
      <c r="AA537">
        <v>13</v>
      </c>
      <c r="AB537">
        <v>3</v>
      </c>
      <c r="AC537">
        <v>1</v>
      </c>
      <c r="AD537">
        <v>80</v>
      </c>
      <c r="AE537">
        <v>3</v>
      </c>
      <c r="AF537">
        <v>8</v>
      </c>
      <c r="AG537">
        <v>2</v>
      </c>
      <c r="AH537">
        <v>3</v>
      </c>
      <c r="AI537">
        <v>1</v>
      </c>
      <c r="AJ537">
        <v>3</v>
      </c>
      <c r="AK537" s="16">
        <v>46193</v>
      </c>
      <c r="AL537" s="7">
        <v>21</v>
      </c>
      <c r="AM537" s="7" t="str">
        <f t="shared" si="16"/>
        <v>2026</v>
      </c>
      <c r="AN537" s="7" t="str">
        <f t="shared" si="17"/>
        <v>June</v>
      </c>
      <c r="AO537" s="7">
        <v>1</v>
      </c>
      <c r="AP537" s="10">
        <v>11702</v>
      </c>
      <c r="AQ537" s="7">
        <v>1</v>
      </c>
      <c r="AR537" s="7">
        <v>0</v>
      </c>
      <c r="AS537" t="s">
        <v>49</v>
      </c>
    </row>
    <row r="538" spans="1:45" x14ac:dyDescent="0.35">
      <c r="A538" t="s">
        <v>604</v>
      </c>
      <c r="B538">
        <v>33</v>
      </c>
      <c r="C538" t="s">
        <v>190</v>
      </c>
      <c r="D538" t="s">
        <v>49</v>
      </c>
      <c r="E538" t="s">
        <v>41</v>
      </c>
      <c r="F538">
        <v>922</v>
      </c>
      <c r="G538" t="s">
        <v>42</v>
      </c>
      <c r="H538">
        <v>1</v>
      </c>
      <c r="I538">
        <v>5</v>
      </c>
      <c r="J538" t="s">
        <v>52</v>
      </c>
      <c r="K538">
        <v>1</v>
      </c>
      <c r="L538">
        <v>612</v>
      </c>
      <c r="M538">
        <v>1</v>
      </c>
      <c r="N538" t="s">
        <v>53</v>
      </c>
      <c r="O538">
        <v>95</v>
      </c>
      <c r="P538">
        <v>4</v>
      </c>
      <c r="Q538">
        <v>4</v>
      </c>
      <c r="R538" t="s">
        <v>252</v>
      </c>
      <c r="S538">
        <v>3</v>
      </c>
      <c r="T538" t="s">
        <v>102</v>
      </c>
      <c r="U538">
        <v>16184</v>
      </c>
      <c r="V538" t="s">
        <v>368</v>
      </c>
      <c r="W538">
        <v>22578</v>
      </c>
      <c r="X538">
        <v>4</v>
      </c>
      <c r="Y538" t="s">
        <v>48</v>
      </c>
      <c r="Z538" t="s">
        <v>49</v>
      </c>
      <c r="AA538">
        <v>19</v>
      </c>
      <c r="AB538">
        <v>3</v>
      </c>
      <c r="AC538">
        <v>3</v>
      </c>
      <c r="AD538">
        <v>80</v>
      </c>
      <c r="AE538">
        <v>1</v>
      </c>
      <c r="AF538">
        <v>10</v>
      </c>
      <c r="AG538">
        <v>2</v>
      </c>
      <c r="AH538">
        <v>3</v>
      </c>
      <c r="AI538">
        <v>0</v>
      </c>
      <c r="AJ538">
        <v>5</v>
      </c>
      <c r="AK538" s="16">
        <v>46194</v>
      </c>
      <c r="AL538" s="7">
        <v>36</v>
      </c>
      <c r="AM538" s="7" t="str">
        <f t="shared" si="16"/>
        <v>2026</v>
      </c>
      <c r="AN538" s="7" t="str">
        <f t="shared" si="17"/>
        <v>June</v>
      </c>
      <c r="AO538" s="7">
        <v>9</v>
      </c>
      <c r="AP538" s="10">
        <v>6537</v>
      </c>
      <c r="AQ538" s="7">
        <v>0</v>
      </c>
      <c r="AR538" s="7">
        <v>0</v>
      </c>
      <c r="AS538" t="s">
        <v>49</v>
      </c>
    </row>
    <row r="539" spans="1:45" x14ac:dyDescent="0.35">
      <c r="A539" t="s">
        <v>605</v>
      </c>
      <c r="B539">
        <v>33</v>
      </c>
      <c r="C539" t="s">
        <v>190</v>
      </c>
      <c r="D539" t="s">
        <v>49</v>
      </c>
      <c r="E539" t="s">
        <v>41</v>
      </c>
      <c r="F539">
        <v>1216</v>
      </c>
      <c r="G539" t="s">
        <v>51</v>
      </c>
      <c r="H539">
        <v>8</v>
      </c>
      <c r="I539">
        <v>4</v>
      </c>
      <c r="J539" t="s">
        <v>57</v>
      </c>
      <c r="K539">
        <v>1</v>
      </c>
      <c r="L539">
        <v>677</v>
      </c>
      <c r="M539">
        <v>3</v>
      </c>
      <c r="N539" t="s">
        <v>44</v>
      </c>
      <c r="O539">
        <v>39</v>
      </c>
      <c r="P539">
        <v>3</v>
      </c>
      <c r="Q539">
        <v>2</v>
      </c>
      <c r="R539" t="s">
        <v>137</v>
      </c>
      <c r="S539">
        <v>3</v>
      </c>
      <c r="T539" t="s">
        <v>102</v>
      </c>
      <c r="U539">
        <v>7104</v>
      </c>
      <c r="V539" t="s">
        <v>163</v>
      </c>
      <c r="W539">
        <v>20431</v>
      </c>
      <c r="X539">
        <v>0</v>
      </c>
      <c r="Y539" t="s">
        <v>48</v>
      </c>
      <c r="Z539" t="s">
        <v>49</v>
      </c>
      <c r="AA539">
        <v>12</v>
      </c>
      <c r="AB539">
        <v>3</v>
      </c>
      <c r="AC539">
        <v>4</v>
      </c>
      <c r="AD539">
        <v>80</v>
      </c>
      <c r="AE539">
        <v>0</v>
      </c>
      <c r="AF539">
        <v>6</v>
      </c>
      <c r="AG539">
        <v>3</v>
      </c>
      <c r="AH539">
        <v>3</v>
      </c>
      <c r="AI539">
        <v>1</v>
      </c>
      <c r="AJ539">
        <v>2</v>
      </c>
      <c r="AK539" s="16">
        <v>46195</v>
      </c>
      <c r="AL539" s="7">
        <v>55</v>
      </c>
      <c r="AM539" s="7" t="str">
        <f t="shared" si="16"/>
        <v>2026</v>
      </c>
      <c r="AN539" s="7" t="str">
        <f t="shared" si="17"/>
        <v>June</v>
      </c>
      <c r="AO539" s="7">
        <v>25</v>
      </c>
      <c r="AP539" s="10">
        <v>13877</v>
      </c>
      <c r="AQ539" s="7">
        <v>6</v>
      </c>
      <c r="AR539" s="7">
        <v>6</v>
      </c>
      <c r="AS539" t="s">
        <v>49</v>
      </c>
    </row>
    <row r="540" spans="1:45" x14ac:dyDescent="0.35">
      <c r="A540" t="s">
        <v>606</v>
      </c>
      <c r="B540">
        <v>33</v>
      </c>
      <c r="C540" t="s">
        <v>190</v>
      </c>
      <c r="D540" t="s">
        <v>49</v>
      </c>
      <c r="E540" t="s">
        <v>56</v>
      </c>
      <c r="F540">
        <v>1296</v>
      </c>
      <c r="G540" t="s">
        <v>42</v>
      </c>
      <c r="H540">
        <v>6</v>
      </c>
      <c r="I540">
        <v>3</v>
      </c>
      <c r="J540" t="s">
        <v>43</v>
      </c>
      <c r="K540">
        <v>1</v>
      </c>
      <c r="L540">
        <v>692</v>
      </c>
      <c r="M540">
        <v>3</v>
      </c>
      <c r="N540" t="s">
        <v>44</v>
      </c>
      <c r="O540">
        <v>30</v>
      </c>
      <c r="P540">
        <v>3</v>
      </c>
      <c r="Q540">
        <v>2</v>
      </c>
      <c r="R540" t="s">
        <v>161</v>
      </c>
      <c r="S540">
        <v>4</v>
      </c>
      <c r="T540" t="s">
        <v>102</v>
      </c>
      <c r="U540">
        <v>7725</v>
      </c>
      <c r="V540" t="s">
        <v>163</v>
      </c>
      <c r="W540">
        <v>5335</v>
      </c>
      <c r="X540">
        <v>3</v>
      </c>
      <c r="Y540" t="s">
        <v>48</v>
      </c>
      <c r="Z540" t="s">
        <v>49</v>
      </c>
      <c r="AA540">
        <v>23</v>
      </c>
      <c r="AB540">
        <v>4</v>
      </c>
      <c r="AC540">
        <v>3</v>
      </c>
      <c r="AD540">
        <v>80</v>
      </c>
      <c r="AE540">
        <v>1</v>
      </c>
      <c r="AF540">
        <v>15</v>
      </c>
      <c r="AG540">
        <v>2</v>
      </c>
      <c r="AH540">
        <v>1</v>
      </c>
      <c r="AI540">
        <v>4</v>
      </c>
      <c r="AJ540">
        <v>7</v>
      </c>
      <c r="AK540" s="16">
        <v>46196</v>
      </c>
      <c r="AL540" s="7">
        <v>32</v>
      </c>
      <c r="AM540" s="7" t="str">
        <f t="shared" si="16"/>
        <v>2026</v>
      </c>
      <c r="AN540" s="7" t="str">
        <f t="shared" si="17"/>
        <v>June</v>
      </c>
      <c r="AO540" s="7">
        <v>6</v>
      </c>
      <c r="AP540" s="10">
        <v>22544</v>
      </c>
      <c r="AQ540" s="7">
        <v>4</v>
      </c>
      <c r="AR540" s="7">
        <v>2</v>
      </c>
      <c r="AS540" t="s">
        <v>49</v>
      </c>
    </row>
    <row r="541" spans="1:45" x14ac:dyDescent="0.35">
      <c r="A541" t="s">
        <v>607</v>
      </c>
      <c r="B541">
        <v>33</v>
      </c>
      <c r="C541" t="s">
        <v>190</v>
      </c>
      <c r="D541" t="s">
        <v>40</v>
      </c>
      <c r="E541" t="s">
        <v>56</v>
      </c>
      <c r="F541">
        <v>1076</v>
      </c>
      <c r="G541" t="s">
        <v>42</v>
      </c>
      <c r="H541">
        <v>3</v>
      </c>
      <c r="I541">
        <v>3</v>
      </c>
      <c r="J541" t="s">
        <v>43</v>
      </c>
      <c r="K541">
        <v>1</v>
      </c>
      <c r="L541">
        <v>702</v>
      </c>
      <c r="M541">
        <v>1</v>
      </c>
      <c r="N541" t="s">
        <v>44</v>
      </c>
      <c r="O541">
        <v>70</v>
      </c>
      <c r="P541">
        <v>3</v>
      </c>
      <c r="Q541">
        <v>1</v>
      </c>
      <c r="R541" t="s">
        <v>60</v>
      </c>
      <c r="S541">
        <v>1</v>
      </c>
      <c r="T541" t="s">
        <v>46</v>
      </c>
      <c r="U541">
        <v>3348</v>
      </c>
      <c r="V541" t="s">
        <v>47</v>
      </c>
      <c r="W541">
        <v>3164</v>
      </c>
      <c r="X541">
        <v>1</v>
      </c>
      <c r="Y541" t="s">
        <v>48</v>
      </c>
      <c r="Z541" t="s">
        <v>40</v>
      </c>
      <c r="AA541">
        <v>11</v>
      </c>
      <c r="AB541">
        <v>3</v>
      </c>
      <c r="AC541">
        <v>1</v>
      </c>
      <c r="AD541">
        <v>80</v>
      </c>
      <c r="AE541">
        <v>0</v>
      </c>
      <c r="AF541">
        <v>10</v>
      </c>
      <c r="AG541">
        <v>3</v>
      </c>
      <c r="AH541">
        <v>3</v>
      </c>
      <c r="AI541">
        <v>9</v>
      </c>
      <c r="AJ541">
        <v>7</v>
      </c>
      <c r="AK541" s="16">
        <v>46197</v>
      </c>
      <c r="AL541" s="7">
        <v>41</v>
      </c>
      <c r="AM541" s="7" t="str">
        <f t="shared" si="16"/>
        <v>2026</v>
      </c>
      <c r="AN541" s="7" t="str">
        <f t="shared" si="17"/>
        <v>June</v>
      </c>
      <c r="AO541" s="7">
        <v>15</v>
      </c>
      <c r="AP541" s="10">
        <v>5731</v>
      </c>
      <c r="AQ541" s="7">
        <v>3</v>
      </c>
      <c r="AR541" s="7">
        <v>2</v>
      </c>
      <c r="AS541" t="s">
        <v>49</v>
      </c>
    </row>
    <row r="542" spans="1:45" x14ac:dyDescent="0.35">
      <c r="A542" t="s">
        <v>608</v>
      </c>
      <c r="B542">
        <v>33</v>
      </c>
      <c r="C542" t="s">
        <v>190</v>
      </c>
      <c r="D542" t="s">
        <v>40</v>
      </c>
      <c r="E542" t="s">
        <v>41</v>
      </c>
      <c r="F542">
        <v>527</v>
      </c>
      <c r="G542" t="s">
        <v>42</v>
      </c>
      <c r="H542">
        <v>1</v>
      </c>
      <c r="I542">
        <v>4</v>
      </c>
      <c r="J542" t="s">
        <v>73</v>
      </c>
      <c r="K542">
        <v>1</v>
      </c>
      <c r="L542">
        <v>780</v>
      </c>
      <c r="M542">
        <v>4</v>
      </c>
      <c r="N542" t="s">
        <v>44</v>
      </c>
      <c r="O542">
        <v>63</v>
      </c>
      <c r="P542">
        <v>3</v>
      </c>
      <c r="Q542">
        <v>1</v>
      </c>
      <c r="R542" t="s">
        <v>60</v>
      </c>
      <c r="S542">
        <v>4</v>
      </c>
      <c r="T542" t="s">
        <v>46</v>
      </c>
      <c r="U542">
        <v>2686</v>
      </c>
      <c r="V542" t="s">
        <v>47</v>
      </c>
      <c r="W542">
        <v>5207</v>
      </c>
      <c r="X542">
        <v>1</v>
      </c>
      <c r="Y542" t="s">
        <v>48</v>
      </c>
      <c r="Z542" t="s">
        <v>40</v>
      </c>
      <c r="AA542">
        <v>13</v>
      </c>
      <c r="AB542">
        <v>3</v>
      </c>
      <c r="AC542">
        <v>3</v>
      </c>
      <c r="AD542">
        <v>80</v>
      </c>
      <c r="AE542">
        <v>0</v>
      </c>
      <c r="AF542">
        <v>10</v>
      </c>
      <c r="AG542">
        <v>2</v>
      </c>
      <c r="AH542">
        <v>2</v>
      </c>
      <c r="AI542">
        <v>7</v>
      </c>
      <c r="AJ542">
        <v>8</v>
      </c>
      <c r="AK542" s="16">
        <v>46198</v>
      </c>
      <c r="AL542" s="7">
        <v>37</v>
      </c>
      <c r="AM542" s="7" t="str">
        <f t="shared" si="16"/>
        <v>2026</v>
      </c>
      <c r="AN542" s="7" t="str">
        <f t="shared" si="17"/>
        <v>June</v>
      </c>
      <c r="AO542" s="7">
        <v>10</v>
      </c>
      <c r="AP542" s="10">
        <v>15731</v>
      </c>
      <c r="AQ542" s="7">
        <v>2</v>
      </c>
      <c r="AR542" s="7">
        <v>0</v>
      </c>
      <c r="AS542" t="s">
        <v>49</v>
      </c>
    </row>
    <row r="543" spans="1:45" x14ac:dyDescent="0.35">
      <c r="A543" t="s">
        <v>609</v>
      </c>
      <c r="B543">
        <v>33</v>
      </c>
      <c r="C543" t="s">
        <v>190</v>
      </c>
      <c r="D543" t="s">
        <v>49</v>
      </c>
      <c r="E543" t="s">
        <v>41</v>
      </c>
      <c r="F543">
        <v>213</v>
      </c>
      <c r="G543" t="s">
        <v>42</v>
      </c>
      <c r="H543">
        <v>7</v>
      </c>
      <c r="I543">
        <v>3</v>
      </c>
      <c r="J543" t="s">
        <v>52</v>
      </c>
      <c r="K543">
        <v>1</v>
      </c>
      <c r="L543">
        <v>817</v>
      </c>
      <c r="M543">
        <v>3</v>
      </c>
      <c r="N543" t="s">
        <v>44</v>
      </c>
      <c r="O543">
        <v>49</v>
      </c>
      <c r="P543">
        <v>3</v>
      </c>
      <c r="Q543">
        <v>3</v>
      </c>
      <c r="R543" t="s">
        <v>252</v>
      </c>
      <c r="S543">
        <v>3</v>
      </c>
      <c r="T543" t="s">
        <v>105</v>
      </c>
      <c r="U543">
        <v>11691</v>
      </c>
      <c r="V543" t="s">
        <v>253</v>
      </c>
      <c r="W543">
        <v>25995</v>
      </c>
      <c r="X543">
        <v>0</v>
      </c>
      <c r="Y543" t="s">
        <v>48</v>
      </c>
      <c r="Z543" t="s">
        <v>49</v>
      </c>
      <c r="AA543">
        <v>11</v>
      </c>
      <c r="AB543">
        <v>3</v>
      </c>
      <c r="AC543">
        <v>4</v>
      </c>
      <c r="AD543">
        <v>80</v>
      </c>
      <c r="AE543">
        <v>0</v>
      </c>
      <c r="AF543">
        <v>14</v>
      </c>
      <c r="AG543">
        <v>3</v>
      </c>
      <c r="AH543">
        <v>4</v>
      </c>
      <c r="AI543">
        <v>3</v>
      </c>
      <c r="AJ543">
        <v>7</v>
      </c>
      <c r="AK543" s="16">
        <v>46199</v>
      </c>
      <c r="AL543" s="7">
        <v>22</v>
      </c>
      <c r="AM543" s="7" t="str">
        <f t="shared" si="16"/>
        <v>2026</v>
      </c>
      <c r="AN543" s="7" t="str">
        <f t="shared" si="17"/>
        <v>June</v>
      </c>
      <c r="AO543" s="7">
        <v>3</v>
      </c>
      <c r="AP543" s="10">
        <v>16555</v>
      </c>
      <c r="AQ543" s="7">
        <v>1</v>
      </c>
      <c r="AR543" s="7">
        <v>0</v>
      </c>
      <c r="AS543" t="s">
        <v>49</v>
      </c>
    </row>
    <row r="544" spans="1:45" x14ac:dyDescent="0.35">
      <c r="A544" t="s">
        <v>610</v>
      </c>
      <c r="B544">
        <v>33</v>
      </c>
      <c r="C544" t="s">
        <v>190</v>
      </c>
      <c r="D544" t="s">
        <v>40</v>
      </c>
      <c r="E544" t="s">
        <v>41</v>
      </c>
      <c r="F544">
        <v>118</v>
      </c>
      <c r="G544" t="s">
        <v>51</v>
      </c>
      <c r="H544">
        <v>16</v>
      </c>
      <c r="I544">
        <v>3</v>
      </c>
      <c r="J544" t="s">
        <v>57</v>
      </c>
      <c r="K544">
        <v>1</v>
      </c>
      <c r="L544">
        <v>819</v>
      </c>
      <c r="M544">
        <v>1</v>
      </c>
      <c r="N544" t="s">
        <v>53</v>
      </c>
      <c r="O544">
        <v>69</v>
      </c>
      <c r="P544">
        <v>3</v>
      </c>
      <c r="Q544">
        <v>2</v>
      </c>
      <c r="R544" t="s">
        <v>137</v>
      </c>
      <c r="S544">
        <v>1</v>
      </c>
      <c r="T544" t="s">
        <v>46</v>
      </c>
      <c r="U544">
        <v>5324</v>
      </c>
      <c r="V544" t="s">
        <v>163</v>
      </c>
      <c r="W544">
        <v>26507</v>
      </c>
      <c r="X544">
        <v>5</v>
      </c>
      <c r="Y544" t="s">
        <v>48</v>
      </c>
      <c r="Z544" t="s">
        <v>49</v>
      </c>
      <c r="AA544">
        <v>15</v>
      </c>
      <c r="AB544">
        <v>3</v>
      </c>
      <c r="AC544">
        <v>3</v>
      </c>
      <c r="AD544">
        <v>80</v>
      </c>
      <c r="AE544">
        <v>0</v>
      </c>
      <c r="AF544">
        <v>6</v>
      </c>
      <c r="AG544">
        <v>3</v>
      </c>
      <c r="AH544">
        <v>3</v>
      </c>
      <c r="AI544">
        <v>0</v>
      </c>
      <c r="AJ544">
        <v>2</v>
      </c>
      <c r="AK544" s="16">
        <v>46200</v>
      </c>
      <c r="AL544" s="7">
        <v>45</v>
      </c>
      <c r="AM544" s="7" t="str">
        <f t="shared" si="16"/>
        <v>2026</v>
      </c>
      <c r="AN544" s="7" t="str">
        <f t="shared" si="17"/>
        <v>June</v>
      </c>
      <c r="AO544" s="7">
        <v>9</v>
      </c>
      <c r="AP544" s="10">
        <v>24134</v>
      </c>
      <c r="AQ544" s="7">
        <v>4</v>
      </c>
      <c r="AR544" s="7">
        <v>4</v>
      </c>
      <c r="AS544" t="s">
        <v>49</v>
      </c>
    </row>
    <row r="545" spans="1:45" x14ac:dyDescent="0.35">
      <c r="A545" t="s">
        <v>611</v>
      </c>
      <c r="B545">
        <v>33</v>
      </c>
      <c r="C545" t="s">
        <v>190</v>
      </c>
      <c r="D545" t="s">
        <v>49</v>
      </c>
      <c r="E545" t="s">
        <v>41</v>
      </c>
      <c r="F545">
        <v>586</v>
      </c>
      <c r="G545" t="s">
        <v>51</v>
      </c>
      <c r="H545">
        <v>1</v>
      </c>
      <c r="I545">
        <v>3</v>
      </c>
      <c r="J545" t="s">
        <v>52</v>
      </c>
      <c r="K545">
        <v>1</v>
      </c>
      <c r="L545">
        <v>855</v>
      </c>
      <c r="M545">
        <v>1</v>
      </c>
      <c r="N545" t="s">
        <v>44</v>
      </c>
      <c r="O545">
        <v>48</v>
      </c>
      <c r="P545">
        <v>4</v>
      </c>
      <c r="Q545">
        <v>2</v>
      </c>
      <c r="R545" t="s">
        <v>137</v>
      </c>
      <c r="S545">
        <v>1</v>
      </c>
      <c r="T545" t="s">
        <v>102</v>
      </c>
      <c r="U545">
        <v>4037</v>
      </c>
      <c r="V545" t="s">
        <v>47</v>
      </c>
      <c r="W545">
        <v>21816</v>
      </c>
      <c r="X545">
        <v>1</v>
      </c>
      <c r="Y545" t="s">
        <v>48</v>
      </c>
      <c r="Z545" t="s">
        <v>49</v>
      </c>
      <c r="AA545">
        <v>22</v>
      </c>
      <c r="AB545">
        <v>4</v>
      </c>
      <c r="AC545">
        <v>1</v>
      </c>
      <c r="AD545">
        <v>80</v>
      </c>
      <c r="AE545">
        <v>1</v>
      </c>
      <c r="AF545">
        <v>9</v>
      </c>
      <c r="AG545">
        <v>5</v>
      </c>
      <c r="AH545">
        <v>3</v>
      </c>
      <c r="AI545">
        <v>0</v>
      </c>
      <c r="AJ545">
        <v>8</v>
      </c>
      <c r="AK545" s="16">
        <v>46201</v>
      </c>
      <c r="AL545" s="7">
        <v>38</v>
      </c>
      <c r="AM545" s="7" t="str">
        <f t="shared" si="16"/>
        <v>2026</v>
      </c>
      <c r="AN545" s="7" t="str">
        <f t="shared" si="17"/>
        <v>June</v>
      </c>
      <c r="AO545" s="7">
        <v>13</v>
      </c>
      <c r="AP545" s="10">
        <v>5078</v>
      </c>
      <c r="AQ545" s="7">
        <v>2</v>
      </c>
      <c r="AR545" s="7">
        <v>0</v>
      </c>
      <c r="AS545" t="s">
        <v>49</v>
      </c>
    </row>
    <row r="546" spans="1:45" x14ac:dyDescent="0.35">
      <c r="A546" t="s">
        <v>612</v>
      </c>
      <c r="B546">
        <v>33</v>
      </c>
      <c r="C546" t="s">
        <v>190</v>
      </c>
      <c r="D546" t="s">
        <v>40</v>
      </c>
      <c r="E546" t="s">
        <v>41</v>
      </c>
      <c r="F546">
        <v>1075</v>
      </c>
      <c r="G546" t="s">
        <v>71</v>
      </c>
      <c r="H546">
        <v>3</v>
      </c>
      <c r="I546">
        <v>2</v>
      </c>
      <c r="J546" t="s">
        <v>71</v>
      </c>
      <c r="K546">
        <v>1</v>
      </c>
      <c r="L546">
        <v>910</v>
      </c>
      <c r="M546">
        <v>4</v>
      </c>
      <c r="N546" t="s">
        <v>44</v>
      </c>
      <c r="O546">
        <v>57</v>
      </c>
      <c r="P546">
        <v>3</v>
      </c>
      <c r="Q546">
        <v>1</v>
      </c>
      <c r="R546" t="s">
        <v>71</v>
      </c>
      <c r="S546">
        <v>2</v>
      </c>
      <c r="T546" t="s">
        <v>102</v>
      </c>
      <c r="U546">
        <v>2277</v>
      </c>
      <c r="V546" t="s">
        <v>47</v>
      </c>
      <c r="W546">
        <v>22650</v>
      </c>
      <c r="X546">
        <v>3</v>
      </c>
      <c r="Y546" t="s">
        <v>48</v>
      </c>
      <c r="Z546" t="s">
        <v>40</v>
      </c>
      <c r="AA546">
        <v>11</v>
      </c>
      <c r="AB546">
        <v>3</v>
      </c>
      <c r="AC546">
        <v>3</v>
      </c>
      <c r="AD546">
        <v>80</v>
      </c>
      <c r="AE546">
        <v>1</v>
      </c>
      <c r="AF546">
        <v>7</v>
      </c>
      <c r="AG546">
        <v>4</v>
      </c>
      <c r="AH546">
        <v>4</v>
      </c>
      <c r="AI546">
        <v>0</v>
      </c>
      <c r="AJ546">
        <v>3</v>
      </c>
      <c r="AK546" s="16">
        <v>46202</v>
      </c>
      <c r="AL546" s="7">
        <v>58</v>
      </c>
      <c r="AM546" s="7" t="str">
        <f t="shared" si="16"/>
        <v>2026</v>
      </c>
      <c r="AN546" s="7" t="str">
        <f t="shared" si="17"/>
        <v>June</v>
      </c>
      <c r="AO546" s="7">
        <v>0</v>
      </c>
      <c r="AP546" s="10">
        <v>13170</v>
      </c>
      <c r="AQ546" s="7">
        <v>0</v>
      </c>
      <c r="AR546" s="7">
        <v>0</v>
      </c>
      <c r="AS546" t="s">
        <v>49</v>
      </c>
    </row>
    <row r="547" spans="1:45" x14ac:dyDescent="0.35">
      <c r="A547" t="s">
        <v>613</v>
      </c>
      <c r="B547">
        <v>33</v>
      </c>
      <c r="C547" t="s">
        <v>190</v>
      </c>
      <c r="D547" t="s">
        <v>40</v>
      </c>
      <c r="E547" t="s">
        <v>41</v>
      </c>
      <c r="F547">
        <v>1198</v>
      </c>
      <c r="G547" t="s">
        <v>42</v>
      </c>
      <c r="H547">
        <v>1</v>
      </c>
      <c r="I547">
        <v>4</v>
      </c>
      <c r="J547" t="s">
        <v>73</v>
      </c>
      <c r="K547">
        <v>1</v>
      </c>
      <c r="L547">
        <v>939</v>
      </c>
      <c r="M547">
        <v>3</v>
      </c>
      <c r="N547" t="s">
        <v>44</v>
      </c>
      <c r="O547">
        <v>100</v>
      </c>
      <c r="P547">
        <v>2</v>
      </c>
      <c r="Q547">
        <v>1</v>
      </c>
      <c r="R547" t="s">
        <v>60</v>
      </c>
      <c r="S547">
        <v>1</v>
      </c>
      <c r="T547" t="s">
        <v>46</v>
      </c>
      <c r="U547">
        <v>2799</v>
      </c>
      <c r="V547" t="s">
        <v>47</v>
      </c>
      <c r="W547">
        <v>3339</v>
      </c>
      <c r="X547">
        <v>3</v>
      </c>
      <c r="Y547" t="s">
        <v>48</v>
      </c>
      <c r="Z547" t="s">
        <v>40</v>
      </c>
      <c r="AA547">
        <v>11</v>
      </c>
      <c r="AB547">
        <v>3</v>
      </c>
      <c r="AC547">
        <v>2</v>
      </c>
      <c r="AD547">
        <v>80</v>
      </c>
      <c r="AE547">
        <v>0</v>
      </c>
      <c r="AF547">
        <v>6</v>
      </c>
      <c r="AG547">
        <v>1</v>
      </c>
      <c r="AH547">
        <v>3</v>
      </c>
      <c r="AI547">
        <v>0</v>
      </c>
      <c r="AJ547">
        <v>2</v>
      </c>
      <c r="AK547" s="16">
        <v>46203</v>
      </c>
      <c r="AL547" s="7">
        <v>51</v>
      </c>
      <c r="AM547" s="7" t="str">
        <f t="shared" si="16"/>
        <v>2026</v>
      </c>
      <c r="AN547" s="7" t="str">
        <f t="shared" si="17"/>
        <v>June</v>
      </c>
      <c r="AO547" s="7">
        <v>24</v>
      </c>
      <c r="AP547" s="10">
        <v>22965</v>
      </c>
      <c r="AQ547" s="7">
        <v>10</v>
      </c>
      <c r="AR547" s="7">
        <v>9</v>
      </c>
      <c r="AS547" t="s">
        <v>49</v>
      </c>
    </row>
    <row r="548" spans="1:45" x14ac:dyDescent="0.35">
      <c r="A548" t="s">
        <v>614</v>
      </c>
      <c r="B548">
        <v>33</v>
      </c>
      <c r="C548" t="s">
        <v>190</v>
      </c>
      <c r="D548" t="s">
        <v>49</v>
      </c>
      <c r="E548" t="s">
        <v>41</v>
      </c>
      <c r="F548">
        <v>1069</v>
      </c>
      <c r="G548" t="s">
        <v>42</v>
      </c>
      <c r="H548">
        <v>1</v>
      </c>
      <c r="I548">
        <v>3</v>
      </c>
      <c r="J548" t="s">
        <v>43</v>
      </c>
      <c r="K548">
        <v>1</v>
      </c>
      <c r="L548">
        <v>969</v>
      </c>
      <c r="M548">
        <v>2</v>
      </c>
      <c r="N548" t="s">
        <v>53</v>
      </c>
      <c r="O548">
        <v>42</v>
      </c>
      <c r="P548">
        <v>2</v>
      </c>
      <c r="Q548">
        <v>2</v>
      </c>
      <c r="R548" t="s">
        <v>161</v>
      </c>
      <c r="S548">
        <v>4</v>
      </c>
      <c r="T548" t="s">
        <v>46</v>
      </c>
      <c r="U548">
        <v>6949</v>
      </c>
      <c r="V548" t="s">
        <v>163</v>
      </c>
      <c r="W548">
        <v>12291</v>
      </c>
      <c r="X548">
        <v>0</v>
      </c>
      <c r="Y548" t="s">
        <v>48</v>
      </c>
      <c r="Z548" t="s">
        <v>49</v>
      </c>
      <c r="AA548">
        <v>14</v>
      </c>
      <c r="AB548">
        <v>3</v>
      </c>
      <c r="AC548">
        <v>1</v>
      </c>
      <c r="AD548">
        <v>80</v>
      </c>
      <c r="AE548">
        <v>0</v>
      </c>
      <c r="AF548">
        <v>6</v>
      </c>
      <c r="AG548">
        <v>3</v>
      </c>
      <c r="AH548">
        <v>3</v>
      </c>
      <c r="AI548">
        <v>1</v>
      </c>
      <c r="AJ548">
        <v>4</v>
      </c>
      <c r="AK548" s="16">
        <v>46204</v>
      </c>
      <c r="AL548" s="7">
        <v>22</v>
      </c>
      <c r="AM548" s="7" t="str">
        <f t="shared" si="16"/>
        <v>2026</v>
      </c>
      <c r="AN548" s="7" t="str">
        <f t="shared" si="17"/>
        <v>July</v>
      </c>
      <c r="AO548" s="7">
        <v>0</v>
      </c>
      <c r="AP548" s="10">
        <v>19036</v>
      </c>
      <c r="AQ548" s="7">
        <v>0</v>
      </c>
      <c r="AR548" s="7">
        <v>0</v>
      </c>
      <c r="AS548" t="s">
        <v>49</v>
      </c>
    </row>
    <row r="549" spans="1:45" x14ac:dyDescent="0.35">
      <c r="A549" t="s">
        <v>615</v>
      </c>
      <c r="B549">
        <v>33</v>
      </c>
      <c r="C549" t="s">
        <v>190</v>
      </c>
      <c r="D549" t="s">
        <v>49</v>
      </c>
      <c r="E549" t="s">
        <v>59</v>
      </c>
      <c r="F549">
        <v>722</v>
      </c>
      <c r="G549" t="s">
        <v>51</v>
      </c>
      <c r="H549">
        <v>17</v>
      </c>
      <c r="I549">
        <v>3</v>
      </c>
      <c r="J549" t="s">
        <v>43</v>
      </c>
      <c r="K549">
        <v>1</v>
      </c>
      <c r="L549">
        <v>992</v>
      </c>
      <c r="M549">
        <v>4</v>
      </c>
      <c r="N549" t="s">
        <v>44</v>
      </c>
      <c r="O549">
        <v>38</v>
      </c>
      <c r="P549">
        <v>3</v>
      </c>
      <c r="Q549">
        <v>4</v>
      </c>
      <c r="R549" t="s">
        <v>442</v>
      </c>
      <c r="S549">
        <v>3</v>
      </c>
      <c r="T549" t="s">
        <v>46</v>
      </c>
      <c r="U549">
        <v>17444</v>
      </c>
      <c r="V549" t="s">
        <v>368</v>
      </c>
      <c r="W549">
        <v>20489</v>
      </c>
      <c r="X549">
        <v>1</v>
      </c>
      <c r="Y549" t="s">
        <v>48</v>
      </c>
      <c r="Z549" t="s">
        <v>49</v>
      </c>
      <c r="AA549">
        <v>11</v>
      </c>
      <c r="AB549">
        <v>3</v>
      </c>
      <c r="AC549">
        <v>4</v>
      </c>
      <c r="AD549">
        <v>80</v>
      </c>
      <c r="AE549">
        <v>0</v>
      </c>
      <c r="AF549">
        <v>10</v>
      </c>
      <c r="AG549">
        <v>2</v>
      </c>
      <c r="AH549">
        <v>3</v>
      </c>
      <c r="AI549">
        <v>6</v>
      </c>
      <c r="AJ549">
        <v>0</v>
      </c>
      <c r="AK549" s="16">
        <v>46205</v>
      </c>
      <c r="AL549" s="7">
        <v>27</v>
      </c>
      <c r="AM549" s="7" t="str">
        <f t="shared" si="16"/>
        <v>2026</v>
      </c>
      <c r="AN549" s="7" t="str">
        <f t="shared" si="17"/>
        <v>July</v>
      </c>
      <c r="AO549" s="7">
        <v>6</v>
      </c>
      <c r="AP549" s="10">
        <v>22316</v>
      </c>
      <c r="AQ549" s="7">
        <v>4</v>
      </c>
      <c r="AR549" s="7">
        <v>3</v>
      </c>
      <c r="AS549" t="s">
        <v>49</v>
      </c>
    </row>
    <row r="550" spans="1:45" x14ac:dyDescent="0.35">
      <c r="A550" t="s">
        <v>616</v>
      </c>
      <c r="B550">
        <v>33</v>
      </c>
      <c r="C550" t="s">
        <v>190</v>
      </c>
      <c r="D550" t="s">
        <v>49</v>
      </c>
      <c r="E550" t="s">
        <v>41</v>
      </c>
      <c r="F550">
        <v>461</v>
      </c>
      <c r="G550" t="s">
        <v>42</v>
      </c>
      <c r="H550">
        <v>13</v>
      </c>
      <c r="I550">
        <v>1</v>
      </c>
      <c r="J550" t="s">
        <v>43</v>
      </c>
      <c r="K550">
        <v>1</v>
      </c>
      <c r="L550">
        <v>995</v>
      </c>
      <c r="M550">
        <v>2</v>
      </c>
      <c r="N550" t="s">
        <v>53</v>
      </c>
      <c r="O550">
        <v>53</v>
      </c>
      <c r="P550">
        <v>3</v>
      </c>
      <c r="Q550">
        <v>1</v>
      </c>
      <c r="R550" t="s">
        <v>60</v>
      </c>
      <c r="S550">
        <v>4</v>
      </c>
      <c r="T550" t="s">
        <v>46</v>
      </c>
      <c r="U550">
        <v>3452</v>
      </c>
      <c r="V550" t="s">
        <v>47</v>
      </c>
      <c r="W550">
        <v>17241</v>
      </c>
      <c r="X550">
        <v>3</v>
      </c>
      <c r="Y550" t="s">
        <v>48</v>
      </c>
      <c r="Z550" t="s">
        <v>49</v>
      </c>
      <c r="AA550">
        <v>18</v>
      </c>
      <c r="AB550">
        <v>3</v>
      </c>
      <c r="AC550">
        <v>1</v>
      </c>
      <c r="AD550">
        <v>80</v>
      </c>
      <c r="AE550">
        <v>0</v>
      </c>
      <c r="AF550">
        <v>5</v>
      </c>
      <c r="AG550">
        <v>4</v>
      </c>
      <c r="AH550">
        <v>3</v>
      </c>
      <c r="AI550">
        <v>0</v>
      </c>
      <c r="AJ550">
        <v>2</v>
      </c>
      <c r="AK550" s="16">
        <v>46206</v>
      </c>
      <c r="AL550" s="7">
        <v>18</v>
      </c>
      <c r="AM550" s="7" t="str">
        <f t="shared" si="16"/>
        <v>2026</v>
      </c>
      <c r="AN550" s="7" t="str">
        <f t="shared" si="17"/>
        <v>July</v>
      </c>
      <c r="AO550" s="7">
        <v>0</v>
      </c>
      <c r="AP550" s="10">
        <v>13354</v>
      </c>
      <c r="AQ550" s="7">
        <v>0</v>
      </c>
      <c r="AR550" s="7">
        <v>0</v>
      </c>
      <c r="AS550" t="s">
        <v>49</v>
      </c>
    </row>
    <row r="551" spans="1:45" x14ac:dyDescent="0.35">
      <c r="A551" t="s">
        <v>617</v>
      </c>
      <c r="B551">
        <v>33</v>
      </c>
      <c r="C551" t="s">
        <v>190</v>
      </c>
      <c r="D551" t="s">
        <v>40</v>
      </c>
      <c r="E551" t="s">
        <v>56</v>
      </c>
      <c r="F551">
        <v>827</v>
      </c>
      <c r="G551" t="s">
        <v>42</v>
      </c>
      <c r="H551">
        <v>1</v>
      </c>
      <c r="I551">
        <v>4</v>
      </c>
      <c r="J551" t="s">
        <v>73</v>
      </c>
      <c r="K551">
        <v>1</v>
      </c>
      <c r="L551">
        <v>998</v>
      </c>
      <c r="M551">
        <v>3</v>
      </c>
      <c r="N551" t="s">
        <v>53</v>
      </c>
      <c r="O551">
        <v>84</v>
      </c>
      <c r="P551">
        <v>4</v>
      </c>
      <c r="Q551">
        <v>2</v>
      </c>
      <c r="R551" t="s">
        <v>161</v>
      </c>
      <c r="S551">
        <v>2</v>
      </c>
      <c r="T551" t="s">
        <v>105</v>
      </c>
      <c r="U551">
        <v>5488</v>
      </c>
      <c r="V551" t="s">
        <v>163</v>
      </c>
      <c r="W551">
        <v>20161</v>
      </c>
      <c r="X551">
        <v>1</v>
      </c>
      <c r="Y551" t="s">
        <v>48</v>
      </c>
      <c r="Z551" t="s">
        <v>40</v>
      </c>
      <c r="AA551">
        <v>13</v>
      </c>
      <c r="AB551">
        <v>3</v>
      </c>
      <c r="AC551">
        <v>1</v>
      </c>
      <c r="AD551">
        <v>80</v>
      </c>
      <c r="AE551">
        <v>1</v>
      </c>
      <c r="AF551">
        <v>6</v>
      </c>
      <c r="AG551">
        <v>2</v>
      </c>
      <c r="AH551">
        <v>3</v>
      </c>
      <c r="AI551">
        <v>1</v>
      </c>
      <c r="AJ551">
        <v>2</v>
      </c>
      <c r="AK551" s="16">
        <v>46207</v>
      </c>
      <c r="AL551" s="7">
        <v>19</v>
      </c>
      <c r="AM551" s="7" t="str">
        <f t="shared" si="16"/>
        <v>2026</v>
      </c>
      <c r="AN551" s="7" t="str">
        <f t="shared" si="17"/>
        <v>July</v>
      </c>
      <c r="AO551" s="7">
        <v>1</v>
      </c>
      <c r="AP551" s="10">
        <v>20895</v>
      </c>
      <c r="AQ551" s="7">
        <v>1</v>
      </c>
      <c r="AR551" s="7">
        <v>1</v>
      </c>
      <c r="AS551" t="s">
        <v>49</v>
      </c>
    </row>
    <row r="552" spans="1:45" x14ac:dyDescent="0.35">
      <c r="A552" t="s">
        <v>618</v>
      </c>
      <c r="B552">
        <v>33</v>
      </c>
      <c r="C552" t="s">
        <v>190</v>
      </c>
      <c r="D552" t="s">
        <v>49</v>
      </c>
      <c r="E552" t="s">
        <v>59</v>
      </c>
      <c r="F552">
        <v>1038</v>
      </c>
      <c r="G552" t="s">
        <v>51</v>
      </c>
      <c r="H552">
        <v>8</v>
      </c>
      <c r="I552">
        <v>1</v>
      </c>
      <c r="J552" t="s">
        <v>43</v>
      </c>
      <c r="K552">
        <v>1</v>
      </c>
      <c r="L552">
        <v>1044</v>
      </c>
      <c r="M552">
        <v>2</v>
      </c>
      <c r="N552" t="s">
        <v>53</v>
      </c>
      <c r="O552">
        <v>88</v>
      </c>
      <c r="P552">
        <v>2</v>
      </c>
      <c r="Q552">
        <v>1</v>
      </c>
      <c r="R552" t="s">
        <v>54</v>
      </c>
      <c r="S552">
        <v>4</v>
      </c>
      <c r="T552" t="s">
        <v>46</v>
      </c>
      <c r="U552">
        <v>2342</v>
      </c>
      <c r="V552" t="s">
        <v>47</v>
      </c>
      <c r="W552">
        <v>21437</v>
      </c>
      <c r="X552">
        <v>0</v>
      </c>
      <c r="Y552" t="s">
        <v>48</v>
      </c>
      <c r="Z552" t="s">
        <v>49</v>
      </c>
      <c r="AA552">
        <v>19</v>
      </c>
      <c r="AB552">
        <v>3</v>
      </c>
      <c r="AC552">
        <v>4</v>
      </c>
      <c r="AD552">
        <v>80</v>
      </c>
      <c r="AE552">
        <v>0</v>
      </c>
      <c r="AF552">
        <v>3</v>
      </c>
      <c r="AG552">
        <v>2</v>
      </c>
      <c r="AH552">
        <v>2</v>
      </c>
      <c r="AI552">
        <v>2</v>
      </c>
      <c r="AJ552">
        <v>2</v>
      </c>
      <c r="AK552" s="16">
        <v>46208</v>
      </c>
      <c r="AL552" s="7">
        <v>52</v>
      </c>
      <c r="AM552" s="7" t="str">
        <f t="shared" si="16"/>
        <v>2026</v>
      </c>
      <c r="AN552" s="7" t="str">
        <f t="shared" si="17"/>
        <v>July</v>
      </c>
      <c r="AO552" s="7">
        <v>17</v>
      </c>
      <c r="AP552" s="10">
        <v>12643</v>
      </c>
      <c r="AQ552" s="7">
        <v>6</v>
      </c>
      <c r="AR552" s="7">
        <v>5</v>
      </c>
      <c r="AS552" t="s">
        <v>49</v>
      </c>
    </row>
    <row r="553" spans="1:45" x14ac:dyDescent="0.35">
      <c r="A553" t="s">
        <v>619</v>
      </c>
      <c r="B553">
        <v>33</v>
      </c>
      <c r="C553" t="s">
        <v>190</v>
      </c>
      <c r="D553" t="s">
        <v>49</v>
      </c>
      <c r="E553" t="s">
        <v>41</v>
      </c>
      <c r="F553">
        <v>654</v>
      </c>
      <c r="G553" t="s">
        <v>42</v>
      </c>
      <c r="H553">
        <v>5</v>
      </c>
      <c r="I553">
        <v>3</v>
      </c>
      <c r="J553" t="s">
        <v>43</v>
      </c>
      <c r="K553">
        <v>1</v>
      </c>
      <c r="L553">
        <v>1099</v>
      </c>
      <c r="M553">
        <v>4</v>
      </c>
      <c r="N553" t="s">
        <v>44</v>
      </c>
      <c r="O553">
        <v>34</v>
      </c>
      <c r="P553">
        <v>2</v>
      </c>
      <c r="Q553">
        <v>3</v>
      </c>
      <c r="R553" t="s">
        <v>161</v>
      </c>
      <c r="S553">
        <v>4</v>
      </c>
      <c r="T553" t="s">
        <v>102</v>
      </c>
      <c r="U553">
        <v>7119</v>
      </c>
      <c r="V553" t="s">
        <v>163</v>
      </c>
      <c r="W553">
        <v>21214</v>
      </c>
      <c r="X553">
        <v>4</v>
      </c>
      <c r="Y553" t="s">
        <v>48</v>
      </c>
      <c r="Z553" t="s">
        <v>49</v>
      </c>
      <c r="AA553">
        <v>15</v>
      </c>
      <c r="AB553">
        <v>3</v>
      </c>
      <c r="AC553">
        <v>3</v>
      </c>
      <c r="AD553">
        <v>80</v>
      </c>
      <c r="AE553">
        <v>1</v>
      </c>
      <c r="AF553">
        <v>9</v>
      </c>
      <c r="AG553">
        <v>2</v>
      </c>
      <c r="AH553">
        <v>3</v>
      </c>
      <c r="AI553">
        <v>1</v>
      </c>
      <c r="AJ553">
        <v>2</v>
      </c>
      <c r="AK553" s="16">
        <v>46209</v>
      </c>
      <c r="AL553" s="7">
        <v>20</v>
      </c>
      <c r="AM553" s="7" t="str">
        <f t="shared" si="16"/>
        <v>2026</v>
      </c>
      <c r="AN553" s="7" t="str">
        <f t="shared" si="17"/>
        <v>July</v>
      </c>
      <c r="AO553" s="7">
        <v>1</v>
      </c>
      <c r="AP553" s="10">
        <v>21486</v>
      </c>
      <c r="AQ553" s="7">
        <v>0</v>
      </c>
      <c r="AR553" s="7">
        <v>0</v>
      </c>
      <c r="AS553" t="s">
        <v>49</v>
      </c>
    </row>
    <row r="554" spans="1:45" x14ac:dyDescent="0.35">
      <c r="A554" t="s">
        <v>620</v>
      </c>
      <c r="B554">
        <v>33</v>
      </c>
      <c r="C554" t="s">
        <v>190</v>
      </c>
      <c r="D554" t="s">
        <v>40</v>
      </c>
      <c r="E554" t="s">
        <v>56</v>
      </c>
      <c r="F554">
        <v>827</v>
      </c>
      <c r="G554" t="s">
        <v>42</v>
      </c>
      <c r="H554">
        <v>29</v>
      </c>
      <c r="I554">
        <v>4</v>
      </c>
      <c r="J554" t="s">
        <v>52</v>
      </c>
      <c r="K554">
        <v>1</v>
      </c>
      <c r="L554">
        <v>1101</v>
      </c>
      <c r="M554">
        <v>1</v>
      </c>
      <c r="N554" t="s">
        <v>53</v>
      </c>
      <c r="O554">
        <v>54</v>
      </c>
      <c r="P554">
        <v>2</v>
      </c>
      <c r="Q554">
        <v>2</v>
      </c>
      <c r="R554" t="s">
        <v>60</v>
      </c>
      <c r="S554">
        <v>3</v>
      </c>
      <c r="T554" t="s">
        <v>46</v>
      </c>
      <c r="U554">
        <v>4508</v>
      </c>
      <c r="V554" t="s">
        <v>47</v>
      </c>
      <c r="W554">
        <v>3129</v>
      </c>
      <c r="X554">
        <v>1</v>
      </c>
      <c r="Y554" t="s">
        <v>48</v>
      </c>
      <c r="Z554" t="s">
        <v>49</v>
      </c>
      <c r="AA554">
        <v>22</v>
      </c>
      <c r="AB554">
        <v>4</v>
      </c>
      <c r="AC554">
        <v>2</v>
      </c>
      <c r="AD554">
        <v>80</v>
      </c>
      <c r="AE554">
        <v>0</v>
      </c>
      <c r="AF554">
        <v>14</v>
      </c>
      <c r="AG554">
        <v>4</v>
      </c>
      <c r="AH554">
        <v>3</v>
      </c>
      <c r="AI554">
        <v>3</v>
      </c>
      <c r="AJ554">
        <v>8</v>
      </c>
      <c r="AK554" s="16">
        <v>46210</v>
      </c>
      <c r="AL554" s="7">
        <v>18</v>
      </c>
      <c r="AM554" s="7" t="str">
        <f t="shared" si="16"/>
        <v>2026</v>
      </c>
      <c r="AN554" s="7" t="str">
        <f t="shared" si="17"/>
        <v>July</v>
      </c>
      <c r="AO554" s="7">
        <v>0</v>
      </c>
      <c r="AP554" s="10">
        <v>8931</v>
      </c>
      <c r="AQ554" s="7">
        <v>0</v>
      </c>
      <c r="AR554" s="7">
        <v>0</v>
      </c>
      <c r="AS554" t="s">
        <v>49</v>
      </c>
    </row>
    <row r="555" spans="1:45" x14ac:dyDescent="0.35">
      <c r="A555" t="s">
        <v>621</v>
      </c>
      <c r="B555">
        <v>33</v>
      </c>
      <c r="C555" t="s">
        <v>190</v>
      </c>
      <c r="D555" t="s">
        <v>40</v>
      </c>
      <c r="E555" t="s">
        <v>41</v>
      </c>
      <c r="F555">
        <v>1017</v>
      </c>
      <c r="G555" t="s">
        <v>42</v>
      </c>
      <c r="H555">
        <v>25</v>
      </c>
      <c r="I555">
        <v>3</v>
      </c>
      <c r="J555" t="s">
        <v>52</v>
      </c>
      <c r="K555">
        <v>1</v>
      </c>
      <c r="L555">
        <v>1108</v>
      </c>
      <c r="M555">
        <v>1</v>
      </c>
      <c r="N555" t="s">
        <v>44</v>
      </c>
      <c r="O555">
        <v>55</v>
      </c>
      <c r="P555">
        <v>2</v>
      </c>
      <c r="Q555">
        <v>1</v>
      </c>
      <c r="R555" t="s">
        <v>60</v>
      </c>
      <c r="S555">
        <v>2</v>
      </c>
      <c r="T555" t="s">
        <v>46</v>
      </c>
      <c r="U555">
        <v>2313</v>
      </c>
      <c r="V555" t="s">
        <v>47</v>
      </c>
      <c r="W555">
        <v>2993</v>
      </c>
      <c r="X555">
        <v>4</v>
      </c>
      <c r="Y555" t="s">
        <v>48</v>
      </c>
      <c r="Z555" t="s">
        <v>40</v>
      </c>
      <c r="AA555">
        <v>20</v>
      </c>
      <c r="AB555">
        <v>4</v>
      </c>
      <c r="AC555">
        <v>2</v>
      </c>
      <c r="AD555">
        <v>80</v>
      </c>
      <c r="AE555">
        <v>0</v>
      </c>
      <c r="AF555">
        <v>5</v>
      </c>
      <c r="AG555">
        <v>0</v>
      </c>
      <c r="AH555">
        <v>3</v>
      </c>
      <c r="AI555">
        <v>2</v>
      </c>
      <c r="AJ555">
        <v>2</v>
      </c>
      <c r="AK555" s="16">
        <v>46211</v>
      </c>
      <c r="AL555" s="7">
        <v>34</v>
      </c>
      <c r="AM555" s="7" t="str">
        <f t="shared" si="16"/>
        <v>2026</v>
      </c>
      <c r="AN555" s="7" t="str">
        <f t="shared" si="17"/>
        <v>July</v>
      </c>
      <c r="AO555" s="7">
        <v>14</v>
      </c>
      <c r="AP555" s="10">
        <v>15145</v>
      </c>
      <c r="AQ555" s="7">
        <v>4</v>
      </c>
      <c r="AR555" s="7">
        <v>0</v>
      </c>
      <c r="AS555" t="s">
        <v>49</v>
      </c>
    </row>
    <row r="556" spans="1:45" x14ac:dyDescent="0.35">
      <c r="A556" t="s">
        <v>622</v>
      </c>
      <c r="B556">
        <v>33</v>
      </c>
      <c r="C556" t="s">
        <v>190</v>
      </c>
      <c r="D556" t="s">
        <v>49</v>
      </c>
      <c r="E556" t="s">
        <v>56</v>
      </c>
      <c r="F556">
        <v>970</v>
      </c>
      <c r="G556" t="s">
        <v>51</v>
      </c>
      <c r="H556">
        <v>7</v>
      </c>
      <c r="I556">
        <v>3</v>
      </c>
      <c r="J556" t="s">
        <v>43</v>
      </c>
      <c r="K556">
        <v>1</v>
      </c>
      <c r="L556">
        <v>1114</v>
      </c>
      <c r="M556">
        <v>4</v>
      </c>
      <c r="N556" t="s">
        <v>53</v>
      </c>
      <c r="O556">
        <v>30</v>
      </c>
      <c r="P556">
        <v>3</v>
      </c>
      <c r="Q556">
        <v>2</v>
      </c>
      <c r="R556" t="s">
        <v>137</v>
      </c>
      <c r="S556">
        <v>2</v>
      </c>
      <c r="T556" t="s">
        <v>105</v>
      </c>
      <c r="U556">
        <v>4302</v>
      </c>
      <c r="V556" t="s">
        <v>47</v>
      </c>
      <c r="W556">
        <v>13401</v>
      </c>
      <c r="X556">
        <v>0</v>
      </c>
      <c r="Y556" t="s">
        <v>48</v>
      </c>
      <c r="Z556" t="s">
        <v>49</v>
      </c>
      <c r="AA556">
        <v>17</v>
      </c>
      <c r="AB556">
        <v>3</v>
      </c>
      <c r="AC556">
        <v>3</v>
      </c>
      <c r="AD556">
        <v>80</v>
      </c>
      <c r="AE556">
        <v>1</v>
      </c>
      <c r="AF556">
        <v>4</v>
      </c>
      <c r="AG556">
        <v>3</v>
      </c>
      <c r="AH556">
        <v>3</v>
      </c>
      <c r="AI556">
        <v>0</v>
      </c>
      <c r="AJ556">
        <v>2</v>
      </c>
      <c r="AK556" s="16">
        <v>46212</v>
      </c>
      <c r="AL556" s="7">
        <v>50</v>
      </c>
      <c r="AM556" s="7" t="str">
        <f t="shared" si="16"/>
        <v>2026</v>
      </c>
      <c r="AN556" s="7" t="str">
        <f t="shared" si="17"/>
        <v>July</v>
      </c>
      <c r="AO556" s="7">
        <v>17</v>
      </c>
      <c r="AP556" s="10">
        <v>10679</v>
      </c>
      <c r="AQ556" s="7">
        <v>2</v>
      </c>
      <c r="AR556" s="7">
        <v>2</v>
      </c>
      <c r="AS556" t="s">
        <v>49</v>
      </c>
    </row>
    <row r="557" spans="1:45" x14ac:dyDescent="0.35">
      <c r="A557" t="s">
        <v>623</v>
      </c>
      <c r="B557">
        <v>33</v>
      </c>
      <c r="C557" t="s">
        <v>190</v>
      </c>
      <c r="D557" t="s">
        <v>40</v>
      </c>
      <c r="E557" t="s">
        <v>41</v>
      </c>
      <c r="F557">
        <v>603</v>
      </c>
      <c r="G557" t="s">
        <v>51</v>
      </c>
      <c r="H557">
        <v>9</v>
      </c>
      <c r="I557">
        <v>4</v>
      </c>
      <c r="J557" t="s">
        <v>57</v>
      </c>
      <c r="K557">
        <v>1</v>
      </c>
      <c r="L557">
        <v>1157</v>
      </c>
      <c r="M557">
        <v>1</v>
      </c>
      <c r="N557" t="s">
        <v>53</v>
      </c>
      <c r="O557">
        <v>77</v>
      </c>
      <c r="P557">
        <v>3</v>
      </c>
      <c r="Q557">
        <v>2</v>
      </c>
      <c r="R557" t="s">
        <v>137</v>
      </c>
      <c r="S557">
        <v>1</v>
      </c>
      <c r="T557" t="s">
        <v>46</v>
      </c>
      <c r="U557">
        <v>8224</v>
      </c>
      <c r="V557" t="s">
        <v>163</v>
      </c>
      <c r="W557">
        <v>18385</v>
      </c>
      <c r="X557">
        <v>0</v>
      </c>
      <c r="Y557" t="s">
        <v>48</v>
      </c>
      <c r="Z557" t="s">
        <v>40</v>
      </c>
      <c r="AA557">
        <v>17</v>
      </c>
      <c r="AB557">
        <v>3</v>
      </c>
      <c r="AC557">
        <v>1</v>
      </c>
      <c r="AD557">
        <v>80</v>
      </c>
      <c r="AE557">
        <v>0</v>
      </c>
      <c r="AF557">
        <v>6</v>
      </c>
      <c r="AG557">
        <v>3</v>
      </c>
      <c r="AH557">
        <v>3</v>
      </c>
      <c r="AI557">
        <v>0</v>
      </c>
      <c r="AJ557">
        <v>3</v>
      </c>
      <c r="AK557" s="16">
        <v>46213</v>
      </c>
      <c r="AL557" s="7">
        <v>18</v>
      </c>
      <c r="AM557" s="7" t="str">
        <f t="shared" si="16"/>
        <v>2026</v>
      </c>
      <c r="AN557" s="7" t="str">
        <f t="shared" si="17"/>
        <v>July</v>
      </c>
      <c r="AO557" s="7">
        <v>0</v>
      </c>
      <c r="AP557" s="10">
        <v>6065</v>
      </c>
      <c r="AQ557" s="7">
        <v>0</v>
      </c>
      <c r="AR557" s="7">
        <v>0</v>
      </c>
      <c r="AS557" t="s">
        <v>49</v>
      </c>
    </row>
    <row r="558" spans="1:45" x14ac:dyDescent="0.35">
      <c r="A558" t="s">
        <v>624</v>
      </c>
      <c r="B558">
        <v>33</v>
      </c>
      <c r="C558" t="s">
        <v>190</v>
      </c>
      <c r="D558" t="s">
        <v>49</v>
      </c>
      <c r="E558" t="s">
        <v>41</v>
      </c>
      <c r="F558">
        <v>147</v>
      </c>
      <c r="G558" t="s">
        <v>71</v>
      </c>
      <c r="H558">
        <v>2</v>
      </c>
      <c r="I558">
        <v>3</v>
      </c>
      <c r="J558" t="s">
        <v>71</v>
      </c>
      <c r="K558">
        <v>1</v>
      </c>
      <c r="L558">
        <v>1207</v>
      </c>
      <c r="M558">
        <v>2</v>
      </c>
      <c r="N558" t="s">
        <v>44</v>
      </c>
      <c r="O558">
        <v>99</v>
      </c>
      <c r="P558">
        <v>3</v>
      </c>
      <c r="Q558">
        <v>1</v>
      </c>
      <c r="R558" t="s">
        <v>71</v>
      </c>
      <c r="S558">
        <v>3</v>
      </c>
      <c r="T558" t="s">
        <v>105</v>
      </c>
      <c r="U558">
        <v>3600</v>
      </c>
      <c r="V558" t="s">
        <v>47</v>
      </c>
      <c r="W558">
        <v>8429</v>
      </c>
      <c r="X558">
        <v>1</v>
      </c>
      <c r="Y558" t="s">
        <v>48</v>
      </c>
      <c r="Z558" t="s">
        <v>49</v>
      </c>
      <c r="AA558">
        <v>13</v>
      </c>
      <c r="AB558">
        <v>3</v>
      </c>
      <c r="AC558">
        <v>4</v>
      </c>
      <c r="AD558">
        <v>80</v>
      </c>
      <c r="AE558">
        <v>1</v>
      </c>
      <c r="AF558">
        <v>5</v>
      </c>
      <c r="AG558">
        <v>2</v>
      </c>
      <c r="AH558">
        <v>3</v>
      </c>
      <c r="AI558">
        <v>1</v>
      </c>
      <c r="AJ558">
        <v>4</v>
      </c>
      <c r="AK558" s="16">
        <v>46214</v>
      </c>
      <c r="AL558" s="7">
        <v>41</v>
      </c>
      <c r="AM558" s="7" t="str">
        <f t="shared" si="16"/>
        <v>2026</v>
      </c>
      <c r="AN558" s="7" t="str">
        <f t="shared" si="17"/>
        <v>July</v>
      </c>
      <c r="AO558" s="7">
        <v>19</v>
      </c>
      <c r="AP558" s="10">
        <v>11115</v>
      </c>
      <c r="AQ558" s="7">
        <v>10</v>
      </c>
      <c r="AR558" s="7">
        <v>7</v>
      </c>
      <c r="AS558" t="s">
        <v>49</v>
      </c>
    </row>
    <row r="559" spans="1:45" x14ac:dyDescent="0.35">
      <c r="A559" t="s">
        <v>625</v>
      </c>
      <c r="B559">
        <v>33</v>
      </c>
      <c r="C559" t="s">
        <v>190</v>
      </c>
      <c r="D559" t="s">
        <v>49</v>
      </c>
      <c r="E559" t="s">
        <v>56</v>
      </c>
      <c r="F559">
        <v>1146</v>
      </c>
      <c r="G559" t="s">
        <v>51</v>
      </c>
      <c r="H559">
        <v>25</v>
      </c>
      <c r="I559">
        <v>3</v>
      </c>
      <c r="J559" t="s">
        <v>52</v>
      </c>
      <c r="K559">
        <v>1</v>
      </c>
      <c r="L559">
        <v>1220</v>
      </c>
      <c r="M559">
        <v>2</v>
      </c>
      <c r="N559" t="s">
        <v>53</v>
      </c>
      <c r="O559">
        <v>82</v>
      </c>
      <c r="P559">
        <v>3</v>
      </c>
      <c r="Q559">
        <v>2</v>
      </c>
      <c r="R559" t="s">
        <v>137</v>
      </c>
      <c r="S559">
        <v>3</v>
      </c>
      <c r="T559" t="s">
        <v>105</v>
      </c>
      <c r="U559">
        <v>4539</v>
      </c>
      <c r="V559" t="s">
        <v>47</v>
      </c>
      <c r="W559">
        <v>4905</v>
      </c>
      <c r="X559">
        <v>1</v>
      </c>
      <c r="Y559" t="s">
        <v>48</v>
      </c>
      <c r="Z559" t="s">
        <v>49</v>
      </c>
      <c r="AA559">
        <v>12</v>
      </c>
      <c r="AB559">
        <v>3</v>
      </c>
      <c r="AC559">
        <v>1</v>
      </c>
      <c r="AD559">
        <v>80</v>
      </c>
      <c r="AE559">
        <v>1</v>
      </c>
      <c r="AF559">
        <v>10</v>
      </c>
      <c r="AG559">
        <v>3</v>
      </c>
      <c r="AH559">
        <v>2</v>
      </c>
      <c r="AI559">
        <v>0</v>
      </c>
      <c r="AJ559">
        <v>1</v>
      </c>
      <c r="AK559" s="16">
        <v>46215</v>
      </c>
      <c r="AL559" s="7">
        <v>21</v>
      </c>
      <c r="AM559" s="7" t="str">
        <f t="shared" si="16"/>
        <v>2026</v>
      </c>
      <c r="AN559" s="7" t="str">
        <f t="shared" si="17"/>
        <v>July</v>
      </c>
      <c r="AO559" s="7">
        <v>0</v>
      </c>
      <c r="AP559" s="10">
        <v>17492</v>
      </c>
      <c r="AQ559" s="7">
        <v>0</v>
      </c>
      <c r="AR559" s="7">
        <v>0</v>
      </c>
      <c r="AS559" t="s">
        <v>49</v>
      </c>
    </row>
    <row r="560" spans="1:45" x14ac:dyDescent="0.35">
      <c r="A560" t="s">
        <v>626</v>
      </c>
      <c r="B560">
        <v>33</v>
      </c>
      <c r="C560" t="s">
        <v>190</v>
      </c>
      <c r="D560" t="s">
        <v>49</v>
      </c>
      <c r="E560" t="s">
        <v>41</v>
      </c>
      <c r="F560">
        <v>117</v>
      </c>
      <c r="G560" t="s">
        <v>42</v>
      </c>
      <c r="H560">
        <v>9</v>
      </c>
      <c r="I560">
        <v>3</v>
      </c>
      <c r="J560" t="s">
        <v>52</v>
      </c>
      <c r="K560">
        <v>1</v>
      </c>
      <c r="L560">
        <v>1238</v>
      </c>
      <c r="M560">
        <v>1</v>
      </c>
      <c r="N560" t="s">
        <v>44</v>
      </c>
      <c r="O560">
        <v>60</v>
      </c>
      <c r="P560">
        <v>3</v>
      </c>
      <c r="Q560">
        <v>1</v>
      </c>
      <c r="R560" t="s">
        <v>60</v>
      </c>
      <c r="S560">
        <v>4</v>
      </c>
      <c r="T560" t="s">
        <v>105</v>
      </c>
      <c r="U560">
        <v>2781</v>
      </c>
      <c r="V560" t="s">
        <v>47</v>
      </c>
      <c r="W560">
        <v>6311</v>
      </c>
      <c r="X560">
        <v>0</v>
      </c>
      <c r="Y560" t="s">
        <v>48</v>
      </c>
      <c r="Z560" t="s">
        <v>49</v>
      </c>
      <c r="AA560">
        <v>13</v>
      </c>
      <c r="AB560">
        <v>3</v>
      </c>
      <c r="AC560">
        <v>2</v>
      </c>
      <c r="AD560">
        <v>80</v>
      </c>
      <c r="AE560">
        <v>1</v>
      </c>
      <c r="AF560">
        <v>15</v>
      </c>
      <c r="AG560">
        <v>5</v>
      </c>
      <c r="AH560">
        <v>3</v>
      </c>
      <c r="AI560">
        <v>4</v>
      </c>
      <c r="AJ560">
        <v>10</v>
      </c>
      <c r="AK560" s="16">
        <v>46216</v>
      </c>
      <c r="AL560" s="7">
        <v>48</v>
      </c>
      <c r="AM560" s="7" t="str">
        <f t="shared" si="16"/>
        <v>2026</v>
      </c>
      <c r="AN560" s="7" t="str">
        <f t="shared" si="17"/>
        <v>July</v>
      </c>
      <c r="AO560" s="7">
        <v>5</v>
      </c>
      <c r="AP560" s="10">
        <v>11111</v>
      </c>
      <c r="AQ560" s="7">
        <v>2</v>
      </c>
      <c r="AR560" s="7">
        <v>0</v>
      </c>
      <c r="AS560" t="s">
        <v>49</v>
      </c>
    </row>
    <row r="561" spans="1:45" x14ac:dyDescent="0.35">
      <c r="A561" t="s">
        <v>627</v>
      </c>
      <c r="B561">
        <v>33</v>
      </c>
      <c r="C561" t="s">
        <v>190</v>
      </c>
      <c r="D561" t="s">
        <v>40</v>
      </c>
      <c r="E561" t="s">
        <v>41</v>
      </c>
      <c r="F561">
        <v>536</v>
      </c>
      <c r="G561" t="s">
        <v>51</v>
      </c>
      <c r="H561">
        <v>10</v>
      </c>
      <c r="I561">
        <v>5</v>
      </c>
      <c r="J561" t="s">
        <v>57</v>
      </c>
      <c r="K561">
        <v>1</v>
      </c>
      <c r="L561">
        <v>1268</v>
      </c>
      <c r="M561">
        <v>4</v>
      </c>
      <c r="N561" t="s">
        <v>44</v>
      </c>
      <c r="O561">
        <v>82</v>
      </c>
      <c r="P561">
        <v>4</v>
      </c>
      <c r="Q561">
        <v>3</v>
      </c>
      <c r="R561" t="s">
        <v>137</v>
      </c>
      <c r="S561">
        <v>3</v>
      </c>
      <c r="T561" t="s">
        <v>102</v>
      </c>
      <c r="U561">
        <v>8380</v>
      </c>
      <c r="V561" t="s">
        <v>163</v>
      </c>
      <c r="W561">
        <v>21708</v>
      </c>
      <c r="X561">
        <v>0</v>
      </c>
      <c r="Y561" t="s">
        <v>48</v>
      </c>
      <c r="Z561" t="s">
        <v>40</v>
      </c>
      <c r="AA561">
        <v>14</v>
      </c>
      <c r="AB561">
        <v>3</v>
      </c>
      <c r="AC561">
        <v>4</v>
      </c>
      <c r="AD561">
        <v>80</v>
      </c>
      <c r="AE561">
        <v>2</v>
      </c>
      <c r="AF561">
        <v>10</v>
      </c>
      <c r="AG561">
        <v>3</v>
      </c>
      <c r="AH561">
        <v>3</v>
      </c>
      <c r="AI561">
        <v>0</v>
      </c>
      <c r="AJ561">
        <v>8</v>
      </c>
      <c r="AK561" s="16">
        <v>46217</v>
      </c>
      <c r="AL561" s="7">
        <v>49</v>
      </c>
      <c r="AM561" s="7" t="str">
        <f t="shared" si="16"/>
        <v>2026</v>
      </c>
      <c r="AN561" s="7" t="str">
        <f t="shared" si="17"/>
        <v>July</v>
      </c>
      <c r="AO561" s="7">
        <v>1</v>
      </c>
      <c r="AP561" s="10">
        <v>18833</v>
      </c>
      <c r="AQ561" s="7">
        <v>0</v>
      </c>
      <c r="AR561" s="7">
        <v>0</v>
      </c>
      <c r="AS561" t="s">
        <v>49</v>
      </c>
    </row>
    <row r="562" spans="1:45" x14ac:dyDescent="0.35">
      <c r="A562" t="s">
        <v>628</v>
      </c>
      <c r="B562">
        <v>33</v>
      </c>
      <c r="C562" t="s">
        <v>190</v>
      </c>
      <c r="D562" t="s">
        <v>49</v>
      </c>
      <c r="E562" t="s">
        <v>56</v>
      </c>
      <c r="F562">
        <v>1111</v>
      </c>
      <c r="G562" t="s">
        <v>51</v>
      </c>
      <c r="H562">
        <v>5</v>
      </c>
      <c r="I562">
        <v>1</v>
      </c>
      <c r="J562" t="s">
        <v>43</v>
      </c>
      <c r="K562">
        <v>1</v>
      </c>
      <c r="L562">
        <v>1395</v>
      </c>
      <c r="M562">
        <v>2</v>
      </c>
      <c r="N562" t="s">
        <v>44</v>
      </c>
      <c r="O562">
        <v>61</v>
      </c>
      <c r="P562">
        <v>3</v>
      </c>
      <c r="Q562">
        <v>2</v>
      </c>
      <c r="R562" t="s">
        <v>137</v>
      </c>
      <c r="S562">
        <v>4</v>
      </c>
      <c r="T562" t="s">
        <v>105</v>
      </c>
      <c r="U562">
        <v>9998</v>
      </c>
      <c r="V562" t="s">
        <v>163</v>
      </c>
      <c r="W562">
        <v>19293</v>
      </c>
      <c r="X562">
        <v>6</v>
      </c>
      <c r="Y562" t="s">
        <v>48</v>
      </c>
      <c r="Z562" t="s">
        <v>49</v>
      </c>
      <c r="AA562">
        <v>13</v>
      </c>
      <c r="AB562">
        <v>3</v>
      </c>
      <c r="AC562">
        <v>1</v>
      </c>
      <c r="AD562">
        <v>80</v>
      </c>
      <c r="AE562">
        <v>0</v>
      </c>
      <c r="AF562">
        <v>8</v>
      </c>
      <c r="AG562">
        <v>2</v>
      </c>
      <c r="AH562">
        <v>4</v>
      </c>
      <c r="AI562">
        <v>1</v>
      </c>
      <c r="AJ562">
        <v>2</v>
      </c>
      <c r="AK562" s="16">
        <v>46218</v>
      </c>
      <c r="AL562" s="7">
        <v>29</v>
      </c>
      <c r="AM562" s="7" t="str">
        <f t="shared" si="16"/>
        <v>2026</v>
      </c>
      <c r="AN562" s="7" t="str">
        <f t="shared" si="17"/>
        <v>July</v>
      </c>
      <c r="AO562" s="7">
        <v>6</v>
      </c>
      <c r="AP562" s="10">
        <v>18555</v>
      </c>
      <c r="AQ562" s="7">
        <v>1</v>
      </c>
      <c r="AR562" s="7">
        <v>1</v>
      </c>
      <c r="AS562" t="s">
        <v>49</v>
      </c>
    </row>
    <row r="563" spans="1:45" x14ac:dyDescent="0.35">
      <c r="A563" t="s">
        <v>629</v>
      </c>
      <c r="B563">
        <v>33</v>
      </c>
      <c r="C563" t="s">
        <v>190</v>
      </c>
      <c r="D563" t="s">
        <v>49</v>
      </c>
      <c r="E563" t="s">
        <v>56</v>
      </c>
      <c r="F563">
        <v>430</v>
      </c>
      <c r="G563" t="s">
        <v>51</v>
      </c>
      <c r="H563">
        <v>7</v>
      </c>
      <c r="I563">
        <v>3</v>
      </c>
      <c r="J563" t="s">
        <v>52</v>
      </c>
      <c r="K563">
        <v>1</v>
      </c>
      <c r="L563">
        <v>1477</v>
      </c>
      <c r="M563">
        <v>4</v>
      </c>
      <c r="N563" t="s">
        <v>44</v>
      </c>
      <c r="O563">
        <v>54</v>
      </c>
      <c r="P563">
        <v>3</v>
      </c>
      <c r="Q563">
        <v>2</v>
      </c>
      <c r="R563" t="s">
        <v>137</v>
      </c>
      <c r="S563">
        <v>1</v>
      </c>
      <c r="T563" t="s">
        <v>105</v>
      </c>
      <c r="U563">
        <v>4373</v>
      </c>
      <c r="V563" t="s">
        <v>47</v>
      </c>
      <c r="W563">
        <v>17456</v>
      </c>
      <c r="X563">
        <v>0</v>
      </c>
      <c r="Y563" t="s">
        <v>48</v>
      </c>
      <c r="Z563" t="s">
        <v>49</v>
      </c>
      <c r="AA563">
        <v>14</v>
      </c>
      <c r="AB563">
        <v>3</v>
      </c>
      <c r="AC563">
        <v>1</v>
      </c>
      <c r="AD563">
        <v>80</v>
      </c>
      <c r="AE563">
        <v>2</v>
      </c>
      <c r="AF563">
        <v>5</v>
      </c>
      <c r="AG563">
        <v>2</v>
      </c>
      <c r="AH563">
        <v>3</v>
      </c>
      <c r="AI563">
        <v>0</v>
      </c>
      <c r="AJ563">
        <v>3</v>
      </c>
      <c r="AK563" s="16">
        <v>46219</v>
      </c>
      <c r="AL563" s="7">
        <v>38</v>
      </c>
      <c r="AM563" s="7" t="str">
        <f t="shared" si="16"/>
        <v>2026</v>
      </c>
      <c r="AN563" s="7" t="str">
        <f t="shared" si="17"/>
        <v>July</v>
      </c>
      <c r="AO563" s="7">
        <v>4</v>
      </c>
      <c r="AP563" s="10">
        <v>15695</v>
      </c>
      <c r="AQ563" s="7">
        <v>4</v>
      </c>
      <c r="AR563" s="7">
        <v>4</v>
      </c>
      <c r="AS563" t="s">
        <v>49</v>
      </c>
    </row>
    <row r="564" spans="1:45" x14ac:dyDescent="0.35">
      <c r="A564" t="s">
        <v>630</v>
      </c>
      <c r="B564">
        <v>33</v>
      </c>
      <c r="C564" t="s">
        <v>190</v>
      </c>
      <c r="D564" t="s">
        <v>49</v>
      </c>
      <c r="E564" t="s">
        <v>41</v>
      </c>
      <c r="F564">
        <v>1099</v>
      </c>
      <c r="G564" t="s">
        <v>42</v>
      </c>
      <c r="H564">
        <v>4</v>
      </c>
      <c r="I564">
        <v>4</v>
      </c>
      <c r="J564" t="s">
        <v>52</v>
      </c>
      <c r="K564">
        <v>1</v>
      </c>
      <c r="L564">
        <v>1502</v>
      </c>
      <c r="M564">
        <v>1</v>
      </c>
      <c r="N564" t="s">
        <v>53</v>
      </c>
      <c r="O564">
        <v>82</v>
      </c>
      <c r="P564">
        <v>2</v>
      </c>
      <c r="Q564">
        <v>1</v>
      </c>
      <c r="R564" t="s">
        <v>45</v>
      </c>
      <c r="S564">
        <v>2</v>
      </c>
      <c r="T564" t="s">
        <v>105</v>
      </c>
      <c r="U564">
        <v>3838</v>
      </c>
      <c r="V564" t="s">
        <v>47</v>
      </c>
      <c r="W564">
        <v>8192</v>
      </c>
      <c r="X564">
        <v>8</v>
      </c>
      <c r="Y564" t="s">
        <v>48</v>
      </c>
      <c r="Z564" t="s">
        <v>49</v>
      </c>
      <c r="AA564">
        <v>11</v>
      </c>
      <c r="AB564">
        <v>3</v>
      </c>
      <c r="AC564">
        <v>4</v>
      </c>
      <c r="AD564">
        <v>80</v>
      </c>
      <c r="AE564">
        <v>0</v>
      </c>
      <c r="AF564">
        <v>8</v>
      </c>
      <c r="AG564">
        <v>5</v>
      </c>
      <c r="AH564">
        <v>3</v>
      </c>
      <c r="AI564">
        <v>0</v>
      </c>
      <c r="AJ564">
        <v>2</v>
      </c>
      <c r="AK564" s="16">
        <v>46220</v>
      </c>
      <c r="AL564" s="7">
        <v>29</v>
      </c>
      <c r="AM564" s="7" t="str">
        <f t="shared" si="16"/>
        <v>2026</v>
      </c>
      <c r="AN564" s="7" t="str">
        <f t="shared" si="17"/>
        <v>July</v>
      </c>
      <c r="AO564" s="7">
        <v>6</v>
      </c>
      <c r="AP564" s="10">
        <v>21702</v>
      </c>
      <c r="AQ564" s="7">
        <v>4</v>
      </c>
      <c r="AR564" s="7">
        <v>3</v>
      </c>
      <c r="AS564" t="s">
        <v>49</v>
      </c>
    </row>
    <row r="565" spans="1:45" x14ac:dyDescent="0.35">
      <c r="A565" t="s">
        <v>631</v>
      </c>
      <c r="B565">
        <v>33</v>
      </c>
      <c r="C565" t="s">
        <v>190</v>
      </c>
      <c r="D565" t="s">
        <v>40</v>
      </c>
      <c r="E565" t="s">
        <v>41</v>
      </c>
      <c r="F565">
        <v>516</v>
      </c>
      <c r="G565" t="s">
        <v>42</v>
      </c>
      <c r="H565">
        <v>8</v>
      </c>
      <c r="I565">
        <v>5</v>
      </c>
      <c r="J565" t="s">
        <v>43</v>
      </c>
      <c r="K565">
        <v>1</v>
      </c>
      <c r="L565">
        <v>1515</v>
      </c>
      <c r="M565">
        <v>4</v>
      </c>
      <c r="N565" t="s">
        <v>44</v>
      </c>
      <c r="O565">
        <v>69</v>
      </c>
      <c r="P565">
        <v>3</v>
      </c>
      <c r="Q565">
        <v>2</v>
      </c>
      <c r="R565" t="s">
        <v>161</v>
      </c>
      <c r="S565">
        <v>3</v>
      </c>
      <c r="T565" t="s">
        <v>46</v>
      </c>
      <c r="U565">
        <v>6388</v>
      </c>
      <c r="V565" t="s">
        <v>163</v>
      </c>
      <c r="W565">
        <v>22049</v>
      </c>
      <c r="X565">
        <v>2</v>
      </c>
      <c r="Y565" t="s">
        <v>48</v>
      </c>
      <c r="Z565" t="s">
        <v>40</v>
      </c>
      <c r="AA565">
        <v>17</v>
      </c>
      <c r="AB565">
        <v>3</v>
      </c>
      <c r="AC565">
        <v>1</v>
      </c>
      <c r="AD565">
        <v>80</v>
      </c>
      <c r="AE565">
        <v>0</v>
      </c>
      <c r="AF565">
        <v>14</v>
      </c>
      <c r="AG565">
        <v>6</v>
      </c>
      <c r="AH565">
        <v>3</v>
      </c>
      <c r="AI565">
        <v>0</v>
      </c>
      <c r="AJ565">
        <v>0</v>
      </c>
      <c r="AK565" s="16">
        <v>46221</v>
      </c>
      <c r="AL565" s="7">
        <v>39</v>
      </c>
      <c r="AM565" s="7" t="str">
        <f t="shared" si="16"/>
        <v>2026</v>
      </c>
      <c r="AN565" s="7" t="str">
        <f t="shared" si="17"/>
        <v>July</v>
      </c>
      <c r="AO565" s="7">
        <v>21</v>
      </c>
      <c r="AP565" s="10">
        <v>14221</v>
      </c>
      <c r="AQ565" s="7">
        <v>9</v>
      </c>
      <c r="AR565" s="7">
        <v>0</v>
      </c>
      <c r="AS565" t="s">
        <v>49</v>
      </c>
    </row>
    <row r="566" spans="1:45" x14ac:dyDescent="0.35">
      <c r="A566" t="s">
        <v>632</v>
      </c>
      <c r="B566">
        <v>33</v>
      </c>
      <c r="C566" t="s">
        <v>190</v>
      </c>
      <c r="D566" t="s">
        <v>49</v>
      </c>
      <c r="E566" t="s">
        <v>41</v>
      </c>
      <c r="F566">
        <v>575</v>
      </c>
      <c r="G566" t="s">
        <v>42</v>
      </c>
      <c r="H566">
        <v>25</v>
      </c>
      <c r="I566">
        <v>3</v>
      </c>
      <c r="J566" t="s">
        <v>43</v>
      </c>
      <c r="K566">
        <v>1</v>
      </c>
      <c r="L566">
        <v>1545</v>
      </c>
      <c r="M566">
        <v>4</v>
      </c>
      <c r="N566" t="s">
        <v>44</v>
      </c>
      <c r="O566">
        <v>44</v>
      </c>
      <c r="P566">
        <v>2</v>
      </c>
      <c r="Q566">
        <v>2</v>
      </c>
      <c r="R566" t="s">
        <v>112</v>
      </c>
      <c r="S566">
        <v>2</v>
      </c>
      <c r="T566" t="s">
        <v>46</v>
      </c>
      <c r="U566">
        <v>4320</v>
      </c>
      <c r="V566" t="s">
        <v>47</v>
      </c>
      <c r="W566">
        <v>24152</v>
      </c>
      <c r="X566">
        <v>1</v>
      </c>
      <c r="Y566" t="s">
        <v>48</v>
      </c>
      <c r="Z566" t="s">
        <v>49</v>
      </c>
      <c r="AA566">
        <v>13</v>
      </c>
      <c r="AB566">
        <v>3</v>
      </c>
      <c r="AC566">
        <v>4</v>
      </c>
      <c r="AD566">
        <v>80</v>
      </c>
      <c r="AE566">
        <v>0</v>
      </c>
      <c r="AF566">
        <v>5</v>
      </c>
      <c r="AG566">
        <v>2</v>
      </c>
      <c r="AH566">
        <v>3</v>
      </c>
      <c r="AI566">
        <v>0</v>
      </c>
      <c r="AJ566">
        <v>2</v>
      </c>
      <c r="AK566" s="16">
        <v>46222</v>
      </c>
      <c r="AL566" s="7">
        <v>24</v>
      </c>
      <c r="AM566" s="7" t="str">
        <f t="shared" si="16"/>
        <v>2026</v>
      </c>
      <c r="AN566" s="7" t="str">
        <f t="shared" si="17"/>
        <v>July</v>
      </c>
      <c r="AO566" s="7">
        <v>1</v>
      </c>
      <c r="AP566" s="10">
        <v>18672</v>
      </c>
      <c r="AQ566" s="7">
        <v>0</v>
      </c>
      <c r="AR566" s="7">
        <v>0</v>
      </c>
      <c r="AS566" t="s">
        <v>49</v>
      </c>
    </row>
    <row r="567" spans="1:45" x14ac:dyDescent="0.35">
      <c r="A567" t="s">
        <v>633</v>
      </c>
      <c r="B567">
        <v>33</v>
      </c>
      <c r="C567" t="s">
        <v>190</v>
      </c>
      <c r="D567" t="s">
        <v>40</v>
      </c>
      <c r="E567" t="s">
        <v>41</v>
      </c>
      <c r="F567">
        <v>589</v>
      </c>
      <c r="G567" t="s">
        <v>42</v>
      </c>
      <c r="H567">
        <v>28</v>
      </c>
      <c r="I567">
        <v>4</v>
      </c>
      <c r="J567" t="s">
        <v>43</v>
      </c>
      <c r="K567">
        <v>1</v>
      </c>
      <c r="L567">
        <v>1549</v>
      </c>
      <c r="M567">
        <v>2</v>
      </c>
      <c r="N567" t="s">
        <v>44</v>
      </c>
      <c r="O567">
        <v>79</v>
      </c>
      <c r="P567">
        <v>3</v>
      </c>
      <c r="Q567">
        <v>2</v>
      </c>
      <c r="R567" t="s">
        <v>45</v>
      </c>
      <c r="S567">
        <v>3</v>
      </c>
      <c r="T567" t="s">
        <v>105</v>
      </c>
      <c r="U567">
        <v>5207</v>
      </c>
      <c r="V567" t="s">
        <v>163</v>
      </c>
      <c r="W567">
        <v>22949</v>
      </c>
      <c r="X567">
        <v>1</v>
      </c>
      <c r="Y567" t="s">
        <v>48</v>
      </c>
      <c r="Z567" t="s">
        <v>40</v>
      </c>
      <c r="AA567">
        <v>12</v>
      </c>
      <c r="AB567">
        <v>3</v>
      </c>
      <c r="AC567">
        <v>2</v>
      </c>
      <c r="AD567">
        <v>80</v>
      </c>
      <c r="AE567">
        <v>1</v>
      </c>
      <c r="AF567">
        <v>15</v>
      </c>
      <c r="AG567">
        <v>3</v>
      </c>
      <c r="AH567">
        <v>3</v>
      </c>
      <c r="AI567">
        <v>5</v>
      </c>
      <c r="AJ567">
        <v>7</v>
      </c>
      <c r="AK567" s="16">
        <v>46223</v>
      </c>
      <c r="AL567" s="7">
        <v>58</v>
      </c>
      <c r="AM567" s="7" t="str">
        <f t="shared" si="16"/>
        <v>2026</v>
      </c>
      <c r="AN567" s="7" t="str">
        <f t="shared" si="17"/>
        <v>July</v>
      </c>
      <c r="AO567" s="7">
        <v>19</v>
      </c>
      <c r="AP567" s="10">
        <v>15056</v>
      </c>
      <c r="AQ567" s="7">
        <v>13</v>
      </c>
      <c r="AR567" s="7">
        <v>6</v>
      </c>
      <c r="AS567" t="s">
        <v>49</v>
      </c>
    </row>
    <row r="568" spans="1:45" x14ac:dyDescent="0.35">
      <c r="A568" t="s">
        <v>634</v>
      </c>
      <c r="B568">
        <v>33</v>
      </c>
      <c r="C568" t="s">
        <v>190</v>
      </c>
      <c r="D568" t="s">
        <v>49</v>
      </c>
      <c r="E568" t="s">
        <v>41</v>
      </c>
      <c r="F568">
        <v>1242</v>
      </c>
      <c r="G568" t="s">
        <v>51</v>
      </c>
      <c r="H568">
        <v>8</v>
      </c>
      <c r="I568">
        <v>4</v>
      </c>
      <c r="J568" t="s">
        <v>43</v>
      </c>
      <c r="K568">
        <v>1</v>
      </c>
      <c r="L568">
        <v>1560</v>
      </c>
      <c r="M568">
        <v>1</v>
      </c>
      <c r="N568" t="s">
        <v>44</v>
      </c>
      <c r="O568">
        <v>46</v>
      </c>
      <c r="P568">
        <v>3</v>
      </c>
      <c r="Q568">
        <v>2</v>
      </c>
      <c r="R568" t="s">
        <v>137</v>
      </c>
      <c r="S568">
        <v>1</v>
      </c>
      <c r="T568" t="s">
        <v>105</v>
      </c>
      <c r="U568">
        <v>6392</v>
      </c>
      <c r="V568" t="s">
        <v>163</v>
      </c>
      <c r="W568">
        <v>10589</v>
      </c>
      <c r="X568">
        <v>2</v>
      </c>
      <c r="Y568" t="s">
        <v>48</v>
      </c>
      <c r="Z568" t="s">
        <v>49</v>
      </c>
      <c r="AA568">
        <v>13</v>
      </c>
      <c r="AB568">
        <v>3</v>
      </c>
      <c r="AC568">
        <v>4</v>
      </c>
      <c r="AD568">
        <v>80</v>
      </c>
      <c r="AE568">
        <v>1</v>
      </c>
      <c r="AF568">
        <v>8</v>
      </c>
      <c r="AG568">
        <v>6</v>
      </c>
      <c r="AH568">
        <v>1</v>
      </c>
      <c r="AI568">
        <v>2</v>
      </c>
      <c r="AJ568">
        <v>2</v>
      </c>
      <c r="AK568" s="16">
        <v>46224</v>
      </c>
      <c r="AL568" s="7">
        <v>45</v>
      </c>
      <c r="AM568" s="7" t="str">
        <f t="shared" si="16"/>
        <v>2026</v>
      </c>
      <c r="AN568" s="7" t="str">
        <f t="shared" si="17"/>
        <v>July</v>
      </c>
      <c r="AO568" s="7">
        <v>8</v>
      </c>
      <c r="AP568" s="10">
        <v>15348</v>
      </c>
      <c r="AQ568" s="7">
        <v>2</v>
      </c>
      <c r="AR568" s="7">
        <v>1</v>
      </c>
      <c r="AS568" t="s">
        <v>49</v>
      </c>
    </row>
    <row r="569" spans="1:45" x14ac:dyDescent="0.35">
      <c r="A569" t="s">
        <v>635</v>
      </c>
      <c r="B569">
        <v>33</v>
      </c>
      <c r="C569" t="s">
        <v>190</v>
      </c>
      <c r="D569" t="s">
        <v>49</v>
      </c>
      <c r="E569" t="s">
        <v>41</v>
      </c>
      <c r="F569">
        <v>392</v>
      </c>
      <c r="G569" t="s">
        <v>51</v>
      </c>
      <c r="H569">
        <v>2</v>
      </c>
      <c r="I569">
        <v>4</v>
      </c>
      <c r="J569" t="s">
        <v>52</v>
      </c>
      <c r="K569">
        <v>1</v>
      </c>
      <c r="L569">
        <v>1670</v>
      </c>
      <c r="M569">
        <v>4</v>
      </c>
      <c r="N569" t="s">
        <v>44</v>
      </c>
      <c r="O569">
        <v>93</v>
      </c>
      <c r="P569">
        <v>3</v>
      </c>
      <c r="Q569">
        <v>2</v>
      </c>
      <c r="R569" t="s">
        <v>137</v>
      </c>
      <c r="S569">
        <v>4</v>
      </c>
      <c r="T569" t="s">
        <v>102</v>
      </c>
      <c r="U569">
        <v>5505</v>
      </c>
      <c r="V569" t="s">
        <v>163</v>
      </c>
      <c r="W569">
        <v>3921</v>
      </c>
      <c r="X569">
        <v>1</v>
      </c>
      <c r="Y569" t="s">
        <v>48</v>
      </c>
      <c r="Z569" t="s">
        <v>49</v>
      </c>
      <c r="AA569">
        <v>14</v>
      </c>
      <c r="AB569">
        <v>3</v>
      </c>
      <c r="AC569">
        <v>3</v>
      </c>
      <c r="AD569">
        <v>80</v>
      </c>
      <c r="AE569">
        <v>2</v>
      </c>
      <c r="AF569">
        <v>6</v>
      </c>
      <c r="AG569">
        <v>5</v>
      </c>
      <c r="AH569">
        <v>3</v>
      </c>
      <c r="AI569">
        <v>0</v>
      </c>
      <c r="AJ569">
        <v>4</v>
      </c>
      <c r="AK569" s="16">
        <v>46225</v>
      </c>
      <c r="AL569" s="7">
        <v>32</v>
      </c>
      <c r="AM569" s="7" t="str">
        <f t="shared" si="16"/>
        <v>2026</v>
      </c>
      <c r="AN569" s="7" t="str">
        <f t="shared" si="17"/>
        <v>July</v>
      </c>
      <c r="AO569" s="7">
        <v>0</v>
      </c>
      <c r="AP569" s="10">
        <v>24079</v>
      </c>
      <c r="AQ569" s="7">
        <v>0</v>
      </c>
      <c r="AR569" s="7">
        <v>0</v>
      </c>
      <c r="AS569" t="s">
        <v>49</v>
      </c>
    </row>
    <row r="570" spans="1:45" x14ac:dyDescent="0.35">
      <c r="A570" t="s">
        <v>636</v>
      </c>
      <c r="B570">
        <v>33</v>
      </c>
      <c r="C570" t="s">
        <v>190</v>
      </c>
      <c r="D570" t="s">
        <v>40</v>
      </c>
      <c r="E570" t="s">
        <v>59</v>
      </c>
      <c r="F570">
        <v>530</v>
      </c>
      <c r="G570" t="s">
        <v>51</v>
      </c>
      <c r="H570">
        <v>16</v>
      </c>
      <c r="I570">
        <v>3</v>
      </c>
      <c r="J570" t="s">
        <v>43</v>
      </c>
      <c r="K570">
        <v>1</v>
      </c>
      <c r="L570">
        <v>1681</v>
      </c>
      <c r="M570">
        <v>3</v>
      </c>
      <c r="N570" t="s">
        <v>53</v>
      </c>
      <c r="O570">
        <v>36</v>
      </c>
      <c r="P570">
        <v>3</v>
      </c>
      <c r="Q570">
        <v>2</v>
      </c>
      <c r="R570" t="s">
        <v>137</v>
      </c>
      <c r="S570">
        <v>4</v>
      </c>
      <c r="T570" t="s">
        <v>102</v>
      </c>
      <c r="U570">
        <v>5368</v>
      </c>
      <c r="V570" t="s">
        <v>163</v>
      </c>
      <c r="W570">
        <v>16130</v>
      </c>
      <c r="X570">
        <v>1</v>
      </c>
      <c r="Y570" t="s">
        <v>48</v>
      </c>
      <c r="Z570" t="s">
        <v>40</v>
      </c>
      <c r="AA570">
        <v>25</v>
      </c>
      <c r="AB570">
        <v>4</v>
      </c>
      <c r="AC570">
        <v>3</v>
      </c>
      <c r="AD570">
        <v>80</v>
      </c>
      <c r="AE570">
        <v>1</v>
      </c>
      <c r="AF570">
        <v>7</v>
      </c>
      <c r="AG570">
        <v>2</v>
      </c>
      <c r="AH570">
        <v>3</v>
      </c>
      <c r="AI570">
        <v>1</v>
      </c>
      <c r="AJ570">
        <v>2</v>
      </c>
      <c r="AK570" s="16">
        <v>46226</v>
      </c>
      <c r="AL570" s="7">
        <v>49</v>
      </c>
      <c r="AM570" s="7" t="str">
        <f t="shared" si="16"/>
        <v>2026</v>
      </c>
      <c r="AN570" s="7" t="str">
        <f t="shared" si="17"/>
        <v>July</v>
      </c>
      <c r="AO570" s="7">
        <v>13</v>
      </c>
      <c r="AP570" s="10">
        <v>21280</v>
      </c>
      <c r="AQ570" s="7">
        <v>8</v>
      </c>
      <c r="AR570" s="7">
        <v>2</v>
      </c>
      <c r="AS570" t="s">
        <v>49</v>
      </c>
    </row>
    <row r="571" spans="1:45" x14ac:dyDescent="0.35">
      <c r="A571" t="s">
        <v>637</v>
      </c>
      <c r="B571">
        <v>33</v>
      </c>
      <c r="C571" t="s">
        <v>190</v>
      </c>
      <c r="D571" t="s">
        <v>49</v>
      </c>
      <c r="E571" t="s">
        <v>41</v>
      </c>
      <c r="F571">
        <v>267</v>
      </c>
      <c r="G571" t="s">
        <v>42</v>
      </c>
      <c r="H571">
        <v>21</v>
      </c>
      <c r="I571">
        <v>3</v>
      </c>
      <c r="J571" t="s">
        <v>52</v>
      </c>
      <c r="K571">
        <v>1</v>
      </c>
      <c r="L571">
        <v>1698</v>
      </c>
      <c r="M571">
        <v>2</v>
      </c>
      <c r="N571" t="s">
        <v>44</v>
      </c>
      <c r="O571">
        <v>79</v>
      </c>
      <c r="P571">
        <v>4</v>
      </c>
      <c r="Q571">
        <v>1</v>
      </c>
      <c r="R571" t="s">
        <v>45</v>
      </c>
      <c r="S571">
        <v>2</v>
      </c>
      <c r="T571" t="s">
        <v>105</v>
      </c>
      <c r="U571">
        <v>2028</v>
      </c>
      <c r="V571" t="s">
        <v>47</v>
      </c>
      <c r="W571">
        <v>13637</v>
      </c>
      <c r="X571">
        <v>1</v>
      </c>
      <c r="Y571" t="s">
        <v>48</v>
      </c>
      <c r="Z571" t="s">
        <v>49</v>
      </c>
      <c r="AA571">
        <v>18</v>
      </c>
      <c r="AB571">
        <v>3</v>
      </c>
      <c r="AC571">
        <v>4</v>
      </c>
      <c r="AD571">
        <v>80</v>
      </c>
      <c r="AE571">
        <v>3</v>
      </c>
      <c r="AF571">
        <v>14</v>
      </c>
      <c r="AG571">
        <v>6</v>
      </c>
      <c r="AH571">
        <v>3</v>
      </c>
      <c r="AI571">
        <v>2</v>
      </c>
      <c r="AJ571">
        <v>13</v>
      </c>
      <c r="AK571" s="16">
        <v>46227</v>
      </c>
      <c r="AL571" s="7">
        <v>57</v>
      </c>
      <c r="AM571" s="7" t="str">
        <f t="shared" si="16"/>
        <v>2026</v>
      </c>
      <c r="AN571" s="7" t="str">
        <f t="shared" si="17"/>
        <v>July</v>
      </c>
      <c r="AO571" s="7">
        <v>37</v>
      </c>
      <c r="AP571" s="10">
        <v>3747</v>
      </c>
      <c r="AQ571" s="7">
        <v>5</v>
      </c>
      <c r="AR571" s="7">
        <v>4</v>
      </c>
      <c r="AS571" t="s">
        <v>49</v>
      </c>
    </row>
    <row r="572" spans="1:45" x14ac:dyDescent="0.35">
      <c r="A572" t="s">
        <v>638</v>
      </c>
      <c r="B572">
        <v>33</v>
      </c>
      <c r="C572" t="s">
        <v>190</v>
      </c>
      <c r="D572" t="s">
        <v>49</v>
      </c>
      <c r="E572" t="s">
        <v>59</v>
      </c>
      <c r="F572">
        <v>1283</v>
      </c>
      <c r="G572" t="s">
        <v>51</v>
      </c>
      <c r="H572">
        <v>2</v>
      </c>
      <c r="I572">
        <v>3</v>
      </c>
      <c r="J572" t="s">
        <v>57</v>
      </c>
      <c r="K572">
        <v>1</v>
      </c>
      <c r="L572">
        <v>1756</v>
      </c>
      <c r="M572">
        <v>4</v>
      </c>
      <c r="N572" t="s">
        <v>53</v>
      </c>
      <c r="O572">
        <v>62</v>
      </c>
      <c r="P572">
        <v>3</v>
      </c>
      <c r="Q572">
        <v>2</v>
      </c>
      <c r="R572" t="s">
        <v>137</v>
      </c>
      <c r="S572">
        <v>2</v>
      </c>
      <c r="T572" t="s">
        <v>46</v>
      </c>
      <c r="U572">
        <v>5147</v>
      </c>
      <c r="V572" t="s">
        <v>163</v>
      </c>
      <c r="W572">
        <v>10697</v>
      </c>
      <c r="X572">
        <v>8</v>
      </c>
      <c r="Y572" t="s">
        <v>48</v>
      </c>
      <c r="Z572" t="s">
        <v>49</v>
      </c>
      <c r="AA572">
        <v>15</v>
      </c>
      <c r="AB572">
        <v>3</v>
      </c>
      <c r="AC572">
        <v>4</v>
      </c>
      <c r="AD572">
        <v>80</v>
      </c>
      <c r="AE572">
        <v>0</v>
      </c>
      <c r="AF572">
        <v>13</v>
      </c>
      <c r="AG572">
        <v>2</v>
      </c>
      <c r="AH572">
        <v>2</v>
      </c>
      <c r="AI572">
        <v>1</v>
      </c>
      <c r="AJ572">
        <v>7</v>
      </c>
      <c r="AK572" s="16">
        <v>46228</v>
      </c>
      <c r="AL572" s="7">
        <v>54</v>
      </c>
      <c r="AM572" s="7" t="str">
        <f t="shared" si="16"/>
        <v>2026</v>
      </c>
      <c r="AN572" s="7" t="str">
        <f t="shared" si="17"/>
        <v>July</v>
      </c>
      <c r="AO572" s="7">
        <v>18</v>
      </c>
      <c r="AP572" s="10">
        <v>14379</v>
      </c>
      <c r="AQ572" s="7">
        <v>5</v>
      </c>
      <c r="AR572" s="7">
        <v>1</v>
      </c>
      <c r="AS572" t="s">
        <v>49</v>
      </c>
    </row>
    <row r="573" spans="1:45" x14ac:dyDescent="0.35">
      <c r="A573" t="s">
        <v>639</v>
      </c>
      <c r="B573">
        <v>33</v>
      </c>
      <c r="C573" t="s">
        <v>190</v>
      </c>
      <c r="D573" t="s">
        <v>40</v>
      </c>
      <c r="E573" t="s">
        <v>41</v>
      </c>
      <c r="F573">
        <v>211</v>
      </c>
      <c r="G573" t="s">
        <v>51</v>
      </c>
      <c r="H573">
        <v>16</v>
      </c>
      <c r="I573">
        <v>3</v>
      </c>
      <c r="J573" t="s">
        <v>43</v>
      </c>
      <c r="K573">
        <v>1</v>
      </c>
      <c r="L573">
        <v>1758</v>
      </c>
      <c r="M573">
        <v>1</v>
      </c>
      <c r="N573" t="s">
        <v>53</v>
      </c>
      <c r="O573">
        <v>74</v>
      </c>
      <c r="P573">
        <v>3</v>
      </c>
      <c r="Q573">
        <v>3</v>
      </c>
      <c r="R573" t="s">
        <v>137</v>
      </c>
      <c r="S573">
        <v>1</v>
      </c>
      <c r="T573" t="s">
        <v>46</v>
      </c>
      <c r="U573">
        <v>8564</v>
      </c>
      <c r="V573" t="s">
        <v>163</v>
      </c>
      <c r="W573">
        <v>10092</v>
      </c>
      <c r="X573">
        <v>2</v>
      </c>
      <c r="Y573" t="s">
        <v>48</v>
      </c>
      <c r="Z573" t="s">
        <v>40</v>
      </c>
      <c r="AA573">
        <v>20</v>
      </c>
      <c r="AB573">
        <v>4</v>
      </c>
      <c r="AC573">
        <v>3</v>
      </c>
      <c r="AD573">
        <v>80</v>
      </c>
      <c r="AE573">
        <v>0</v>
      </c>
      <c r="AF573">
        <v>11</v>
      </c>
      <c r="AG573">
        <v>2</v>
      </c>
      <c r="AH573">
        <v>2</v>
      </c>
      <c r="AI573">
        <v>0</v>
      </c>
      <c r="AJ573">
        <v>0</v>
      </c>
      <c r="AK573" s="16">
        <v>46229</v>
      </c>
      <c r="AL573" s="7">
        <v>47</v>
      </c>
      <c r="AM573" s="7" t="str">
        <f t="shared" si="16"/>
        <v>2026</v>
      </c>
      <c r="AN573" s="7" t="str">
        <f t="shared" si="17"/>
        <v>July</v>
      </c>
      <c r="AO573" s="7">
        <v>9</v>
      </c>
      <c r="AP573" s="10">
        <v>19896</v>
      </c>
      <c r="AQ573" s="7">
        <v>7</v>
      </c>
      <c r="AR573" s="7">
        <v>2</v>
      </c>
      <c r="AS573" t="s">
        <v>49</v>
      </c>
    </row>
    <row r="574" spans="1:45" x14ac:dyDescent="0.35">
      <c r="A574" t="s">
        <v>640</v>
      </c>
      <c r="B574">
        <v>33</v>
      </c>
      <c r="C574" t="s">
        <v>190</v>
      </c>
      <c r="D574" t="s">
        <v>49</v>
      </c>
      <c r="E574" t="s">
        <v>59</v>
      </c>
      <c r="F574">
        <v>775</v>
      </c>
      <c r="G574" t="s">
        <v>42</v>
      </c>
      <c r="H574">
        <v>4</v>
      </c>
      <c r="I574">
        <v>3</v>
      </c>
      <c r="J574" t="s">
        <v>68</v>
      </c>
      <c r="K574">
        <v>1</v>
      </c>
      <c r="L574">
        <v>1771</v>
      </c>
      <c r="M574">
        <v>4</v>
      </c>
      <c r="N574" t="s">
        <v>44</v>
      </c>
      <c r="O574">
        <v>90</v>
      </c>
      <c r="P574">
        <v>3</v>
      </c>
      <c r="Q574">
        <v>2</v>
      </c>
      <c r="R574" t="s">
        <v>60</v>
      </c>
      <c r="S574">
        <v>2</v>
      </c>
      <c r="T574" t="s">
        <v>102</v>
      </c>
      <c r="U574">
        <v>3055</v>
      </c>
      <c r="V574" t="s">
        <v>47</v>
      </c>
      <c r="W574">
        <v>6194</v>
      </c>
      <c r="X574">
        <v>5</v>
      </c>
      <c r="Y574" t="s">
        <v>48</v>
      </c>
      <c r="Z574" t="s">
        <v>49</v>
      </c>
      <c r="AA574">
        <v>15</v>
      </c>
      <c r="AB574">
        <v>3</v>
      </c>
      <c r="AC574">
        <v>4</v>
      </c>
      <c r="AD574">
        <v>80</v>
      </c>
      <c r="AE574">
        <v>2</v>
      </c>
      <c r="AF574">
        <v>11</v>
      </c>
      <c r="AG574">
        <v>2</v>
      </c>
      <c r="AH574">
        <v>2</v>
      </c>
      <c r="AI574">
        <v>1</v>
      </c>
      <c r="AJ574">
        <v>7</v>
      </c>
      <c r="AK574" s="16">
        <v>46230</v>
      </c>
      <c r="AL574" s="7">
        <v>54</v>
      </c>
      <c r="AM574" s="7" t="str">
        <f t="shared" si="16"/>
        <v>2026</v>
      </c>
      <c r="AN574" s="7" t="str">
        <f t="shared" si="17"/>
        <v>July</v>
      </c>
      <c r="AO574" s="7">
        <v>26</v>
      </c>
      <c r="AP574" s="10">
        <v>19263</v>
      </c>
      <c r="AQ574" s="7">
        <v>0</v>
      </c>
      <c r="AR574" s="7">
        <v>0</v>
      </c>
      <c r="AS574" t="s">
        <v>49</v>
      </c>
    </row>
    <row r="575" spans="1:45" x14ac:dyDescent="0.35">
      <c r="A575" t="s">
        <v>641</v>
      </c>
      <c r="B575">
        <v>33</v>
      </c>
      <c r="C575" t="s">
        <v>190</v>
      </c>
      <c r="D575" t="s">
        <v>49</v>
      </c>
      <c r="E575" t="s">
        <v>41</v>
      </c>
      <c r="F575">
        <v>867</v>
      </c>
      <c r="G575" t="s">
        <v>42</v>
      </c>
      <c r="H575">
        <v>8</v>
      </c>
      <c r="I575">
        <v>4</v>
      </c>
      <c r="J575" t="s">
        <v>43</v>
      </c>
      <c r="K575">
        <v>1</v>
      </c>
      <c r="L575">
        <v>1798</v>
      </c>
      <c r="M575">
        <v>4</v>
      </c>
      <c r="N575" t="s">
        <v>44</v>
      </c>
      <c r="O575">
        <v>90</v>
      </c>
      <c r="P575">
        <v>4</v>
      </c>
      <c r="Q575">
        <v>1</v>
      </c>
      <c r="R575" t="s">
        <v>60</v>
      </c>
      <c r="S575">
        <v>1</v>
      </c>
      <c r="T575" t="s">
        <v>105</v>
      </c>
      <c r="U575">
        <v>3143</v>
      </c>
      <c r="V575" t="s">
        <v>47</v>
      </c>
      <c r="W575">
        <v>6076</v>
      </c>
      <c r="X575">
        <v>6</v>
      </c>
      <c r="Y575" t="s">
        <v>48</v>
      </c>
      <c r="Z575" t="s">
        <v>49</v>
      </c>
      <c r="AA575">
        <v>19</v>
      </c>
      <c r="AB575">
        <v>3</v>
      </c>
      <c r="AC575">
        <v>2</v>
      </c>
      <c r="AD575">
        <v>80</v>
      </c>
      <c r="AE575">
        <v>1</v>
      </c>
      <c r="AF575">
        <v>14</v>
      </c>
      <c r="AG575">
        <v>1</v>
      </c>
      <c r="AH575">
        <v>3</v>
      </c>
      <c r="AI575">
        <v>7</v>
      </c>
      <c r="AJ575">
        <v>6</v>
      </c>
      <c r="AK575" s="16">
        <v>46231</v>
      </c>
      <c r="AL575" s="7">
        <v>26</v>
      </c>
      <c r="AM575" s="7" t="str">
        <f t="shared" si="16"/>
        <v>2026</v>
      </c>
      <c r="AN575" s="7" t="str">
        <f t="shared" si="17"/>
        <v>July</v>
      </c>
      <c r="AO575" s="7">
        <v>4</v>
      </c>
      <c r="AP575" s="10">
        <v>23075</v>
      </c>
      <c r="AQ575" s="7">
        <v>0</v>
      </c>
      <c r="AR575" s="7">
        <v>0</v>
      </c>
      <c r="AS575" t="s">
        <v>49</v>
      </c>
    </row>
    <row r="576" spans="1:45" x14ac:dyDescent="0.35">
      <c r="A576" t="s">
        <v>642</v>
      </c>
      <c r="B576">
        <v>33</v>
      </c>
      <c r="C576" t="s">
        <v>190</v>
      </c>
      <c r="D576" t="s">
        <v>49</v>
      </c>
      <c r="E576" t="s">
        <v>41</v>
      </c>
      <c r="F576">
        <v>217</v>
      </c>
      <c r="G576" t="s">
        <v>51</v>
      </c>
      <c r="H576">
        <v>10</v>
      </c>
      <c r="I576">
        <v>4</v>
      </c>
      <c r="J576" t="s">
        <v>57</v>
      </c>
      <c r="K576">
        <v>1</v>
      </c>
      <c r="L576">
        <v>1924</v>
      </c>
      <c r="M576">
        <v>2</v>
      </c>
      <c r="N576" t="s">
        <v>44</v>
      </c>
      <c r="O576">
        <v>43</v>
      </c>
      <c r="P576">
        <v>3</v>
      </c>
      <c r="Q576">
        <v>2</v>
      </c>
      <c r="R576" t="s">
        <v>137</v>
      </c>
      <c r="S576">
        <v>3</v>
      </c>
      <c r="T576" t="s">
        <v>46</v>
      </c>
      <c r="U576">
        <v>5487</v>
      </c>
      <c r="V576" t="s">
        <v>163</v>
      </c>
      <c r="W576">
        <v>10410</v>
      </c>
      <c r="X576">
        <v>1</v>
      </c>
      <c r="Y576" t="s">
        <v>48</v>
      </c>
      <c r="Z576" t="s">
        <v>49</v>
      </c>
      <c r="AA576">
        <v>14</v>
      </c>
      <c r="AB576">
        <v>3</v>
      </c>
      <c r="AC576">
        <v>2</v>
      </c>
      <c r="AD576">
        <v>80</v>
      </c>
      <c r="AE576">
        <v>0</v>
      </c>
      <c r="AF576">
        <v>10</v>
      </c>
      <c r="AG576">
        <v>2</v>
      </c>
      <c r="AH576">
        <v>2</v>
      </c>
      <c r="AI576">
        <v>0</v>
      </c>
      <c r="AJ576">
        <v>9</v>
      </c>
      <c r="AK576" s="16">
        <v>46232</v>
      </c>
      <c r="AL576" s="7">
        <v>51</v>
      </c>
      <c r="AM576" s="7" t="str">
        <f t="shared" si="16"/>
        <v>2026</v>
      </c>
      <c r="AN576" s="7" t="str">
        <f t="shared" si="17"/>
        <v>July</v>
      </c>
      <c r="AO576" s="7">
        <v>30</v>
      </c>
      <c r="AP576" s="10">
        <v>21522</v>
      </c>
      <c r="AQ576" s="7">
        <v>27</v>
      </c>
      <c r="AR576" s="7">
        <v>12</v>
      </c>
      <c r="AS576" t="s">
        <v>49</v>
      </c>
    </row>
    <row r="577" spans="1:45" x14ac:dyDescent="0.35">
      <c r="A577" t="s">
        <v>643</v>
      </c>
      <c r="B577">
        <v>33</v>
      </c>
      <c r="C577" t="s">
        <v>190</v>
      </c>
      <c r="D577" t="s">
        <v>49</v>
      </c>
      <c r="E577" t="s">
        <v>56</v>
      </c>
      <c r="F577">
        <v>1303</v>
      </c>
      <c r="G577" t="s">
        <v>42</v>
      </c>
      <c r="H577">
        <v>7</v>
      </c>
      <c r="I577">
        <v>2</v>
      </c>
      <c r="J577" t="s">
        <v>43</v>
      </c>
      <c r="K577">
        <v>1</v>
      </c>
      <c r="L577">
        <v>1970</v>
      </c>
      <c r="M577">
        <v>4</v>
      </c>
      <c r="N577" t="s">
        <v>44</v>
      </c>
      <c r="O577">
        <v>36</v>
      </c>
      <c r="P577">
        <v>3</v>
      </c>
      <c r="Q577">
        <v>2</v>
      </c>
      <c r="R577" t="s">
        <v>161</v>
      </c>
      <c r="S577">
        <v>3</v>
      </c>
      <c r="T577" t="s">
        <v>102</v>
      </c>
      <c r="U577">
        <v>5968</v>
      </c>
      <c r="V577" t="s">
        <v>163</v>
      </c>
      <c r="W577">
        <v>18079</v>
      </c>
      <c r="X577">
        <v>1</v>
      </c>
      <c r="Y577" t="s">
        <v>48</v>
      </c>
      <c r="Z577" t="s">
        <v>49</v>
      </c>
      <c r="AA577">
        <v>20</v>
      </c>
      <c r="AB577">
        <v>4</v>
      </c>
      <c r="AC577">
        <v>3</v>
      </c>
      <c r="AD577">
        <v>80</v>
      </c>
      <c r="AE577">
        <v>3</v>
      </c>
      <c r="AF577">
        <v>9</v>
      </c>
      <c r="AG577">
        <v>2</v>
      </c>
      <c r="AH577">
        <v>3</v>
      </c>
      <c r="AI577">
        <v>2</v>
      </c>
      <c r="AJ577">
        <v>8</v>
      </c>
      <c r="AK577" s="16">
        <v>46233</v>
      </c>
      <c r="AL577" s="7">
        <v>25</v>
      </c>
      <c r="AM577" s="7" t="str">
        <f t="shared" si="16"/>
        <v>2026</v>
      </c>
      <c r="AN577" s="7" t="str">
        <f t="shared" si="17"/>
        <v>July</v>
      </c>
      <c r="AO577" s="7">
        <v>1</v>
      </c>
      <c r="AP577" s="10">
        <v>13825</v>
      </c>
      <c r="AQ577" s="7">
        <v>0</v>
      </c>
      <c r="AR577" s="7">
        <v>0</v>
      </c>
      <c r="AS577" t="s">
        <v>49</v>
      </c>
    </row>
    <row r="578" spans="1:45" x14ac:dyDescent="0.35">
      <c r="A578" t="s">
        <v>644</v>
      </c>
      <c r="B578">
        <v>33</v>
      </c>
      <c r="C578" t="s">
        <v>190</v>
      </c>
      <c r="D578" t="s">
        <v>49</v>
      </c>
      <c r="E578" t="s">
        <v>59</v>
      </c>
      <c r="F578">
        <v>1313</v>
      </c>
      <c r="G578" t="s">
        <v>42</v>
      </c>
      <c r="H578">
        <v>1</v>
      </c>
      <c r="I578">
        <v>2</v>
      </c>
      <c r="J578" t="s">
        <v>52</v>
      </c>
      <c r="K578">
        <v>1</v>
      </c>
      <c r="L578">
        <v>1994</v>
      </c>
      <c r="M578">
        <v>2</v>
      </c>
      <c r="N578" t="s">
        <v>44</v>
      </c>
      <c r="O578">
        <v>59</v>
      </c>
      <c r="P578">
        <v>2</v>
      </c>
      <c r="Q578">
        <v>1</v>
      </c>
      <c r="R578" t="s">
        <v>45</v>
      </c>
      <c r="S578">
        <v>3</v>
      </c>
      <c r="T578" t="s">
        <v>102</v>
      </c>
      <c r="U578">
        <v>2008</v>
      </c>
      <c r="V578" t="s">
        <v>47</v>
      </c>
      <c r="W578">
        <v>20439</v>
      </c>
      <c r="X578">
        <v>1</v>
      </c>
      <c r="Y578" t="s">
        <v>48</v>
      </c>
      <c r="Z578" t="s">
        <v>49</v>
      </c>
      <c r="AA578">
        <v>12</v>
      </c>
      <c r="AB578">
        <v>3</v>
      </c>
      <c r="AC578">
        <v>3</v>
      </c>
      <c r="AD578">
        <v>80</v>
      </c>
      <c r="AE578">
        <v>3</v>
      </c>
      <c r="AF578">
        <v>1</v>
      </c>
      <c r="AG578">
        <v>2</v>
      </c>
      <c r="AH578">
        <v>2</v>
      </c>
      <c r="AI578">
        <v>0</v>
      </c>
      <c r="AJ578">
        <v>0</v>
      </c>
      <c r="AK578" s="16">
        <v>46234</v>
      </c>
      <c r="AL578" s="7">
        <v>46</v>
      </c>
      <c r="AM578" s="7" t="str">
        <f t="shared" si="16"/>
        <v>2026</v>
      </c>
      <c r="AN578" s="7" t="str">
        <f t="shared" si="17"/>
        <v>July</v>
      </c>
      <c r="AO578" s="7">
        <v>10</v>
      </c>
      <c r="AP578" s="10">
        <v>9152</v>
      </c>
      <c r="AQ578" s="7">
        <v>7</v>
      </c>
      <c r="AR578" s="7">
        <v>4</v>
      </c>
      <c r="AS578" t="s">
        <v>49</v>
      </c>
    </row>
    <row r="579" spans="1:45" x14ac:dyDescent="0.35">
      <c r="A579" t="s">
        <v>645</v>
      </c>
      <c r="B579">
        <v>33</v>
      </c>
      <c r="C579" t="s">
        <v>190</v>
      </c>
      <c r="D579" t="s">
        <v>40</v>
      </c>
      <c r="E579" t="s">
        <v>41</v>
      </c>
      <c r="F579">
        <v>501</v>
      </c>
      <c r="G579" t="s">
        <v>42</v>
      </c>
      <c r="H579">
        <v>15</v>
      </c>
      <c r="I579">
        <v>2</v>
      </c>
      <c r="J579" t="s">
        <v>52</v>
      </c>
      <c r="K579">
        <v>1</v>
      </c>
      <c r="L579">
        <v>2009</v>
      </c>
      <c r="M579">
        <v>2</v>
      </c>
      <c r="N579" t="s">
        <v>53</v>
      </c>
      <c r="O579">
        <v>95</v>
      </c>
      <c r="P579">
        <v>3</v>
      </c>
      <c r="Q579">
        <v>2</v>
      </c>
      <c r="R579" t="s">
        <v>161</v>
      </c>
      <c r="S579">
        <v>4</v>
      </c>
      <c r="T579" t="s">
        <v>105</v>
      </c>
      <c r="U579">
        <v>4878</v>
      </c>
      <c r="V579" t="s">
        <v>47</v>
      </c>
      <c r="W579">
        <v>21653</v>
      </c>
      <c r="X579">
        <v>0</v>
      </c>
      <c r="Y579" t="s">
        <v>48</v>
      </c>
      <c r="Z579" t="s">
        <v>40</v>
      </c>
      <c r="AA579">
        <v>13</v>
      </c>
      <c r="AB579">
        <v>3</v>
      </c>
      <c r="AC579">
        <v>1</v>
      </c>
      <c r="AD579">
        <v>80</v>
      </c>
      <c r="AE579">
        <v>1</v>
      </c>
      <c r="AF579">
        <v>10</v>
      </c>
      <c r="AG579">
        <v>6</v>
      </c>
      <c r="AH579">
        <v>3</v>
      </c>
      <c r="AI579">
        <v>8</v>
      </c>
      <c r="AJ579">
        <v>1</v>
      </c>
      <c r="AK579" s="16">
        <v>46235</v>
      </c>
      <c r="AL579" s="7">
        <v>26</v>
      </c>
      <c r="AM579" s="7" t="str">
        <f t="shared" ref="AM579:AM642" si="18">TEXT(AK579,"yyyy")</f>
        <v>2026</v>
      </c>
      <c r="AN579" s="7" t="str">
        <f t="shared" ref="AN579:AN642" si="19">TEXT(AK579,"mmmm")</f>
        <v>August</v>
      </c>
      <c r="AO579" s="7">
        <v>2</v>
      </c>
      <c r="AP579" s="10">
        <v>3749</v>
      </c>
      <c r="AQ579" s="7">
        <v>2</v>
      </c>
      <c r="AR579" s="7">
        <v>1</v>
      </c>
      <c r="AS579" t="s">
        <v>49</v>
      </c>
    </row>
    <row r="580" spans="1:45" x14ac:dyDescent="0.35">
      <c r="A580" t="s">
        <v>646</v>
      </c>
      <c r="B580">
        <v>34</v>
      </c>
      <c r="C580" t="s">
        <v>190</v>
      </c>
      <c r="D580" t="s">
        <v>49</v>
      </c>
      <c r="E580" t="s">
        <v>276</v>
      </c>
      <c r="F580">
        <v>1346</v>
      </c>
      <c r="G580" t="s">
        <v>42</v>
      </c>
      <c r="H580">
        <v>19</v>
      </c>
      <c r="I580">
        <v>2</v>
      </c>
      <c r="J580" t="s">
        <v>52</v>
      </c>
      <c r="K580">
        <v>1</v>
      </c>
      <c r="L580">
        <v>18</v>
      </c>
      <c r="M580">
        <v>2</v>
      </c>
      <c r="N580" t="s">
        <v>44</v>
      </c>
      <c r="O580">
        <v>93</v>
      </c>
      <c r="P580">
        <v>3</v>
      </c>
      <c r="Q580">
        <v>1</v>
      </c>
      <c r="R580" t="s">
        <v>45</v>
      </c>
      <c r="S580">
        <v>4</v>
      </c>
      <c r="T580" t="s">
        <v>102</v>
      </c>
      <c r="U580">
        <v>2661</v>
      </c>
      <c r="V580" t="s">
        <v>47</v>
      </c>
      <c r="W580">
        <v>8758</v>
      </c>
      <c r="X580">
        <v>0</v>
      </c>
      <c r="Y580" t="s">
        <v>48</v>
      </c>
      <c r="Z580" t="s">
        <v>49</v>
      </c>
      <c r="AA580">
        <v>11</v>
      </c>
      <c r="AB580">
        <v>3</v>
      </c>
      <c r="AC580">
        <v>3</v>
      </c>
      <c r="AD580">
        <v>80</v>
      </c>
      <c r="AE580">
        <v>1</v>
      </c>
      <c r="AF580">
        <v>3</v>
      </c>
      <c r="AG580">
        <v>2</v>
      </c>
      <c r="AH580">
        <v>3</v>
      </c>
      <c r="AI580">
        <v>1</v>
      </c>
      <c r="AJ580">
        <v>2</v>
      </c>
      <c r="AK580" s="16">
        <v>46236</v>
      </c>
      <c r="AL580" s="7">
        <v>50</v>
      </c>
      <c r="AM580" s="7" t="str">
        <f t="shared" si="18"/>
        <v>2026</v>
      </c>
      <c r="AN580" s="7" t="str">
        <f t="shared" si="19"/>
        <v>August</v>
      </c>
      <c r="AO580" s="7">
        <v>20</v>
      </c>
      <c r="AP580" s="10">
        <v>20596</v>
      </c>
      <c r="AQ580" s="7">
        <v>16</v>
      </c>
      <c r="AR580" s="7">
        <v>11</v>
      </c>
      <c r="AS580" t="s">
        <v>49</v>
      </c>
    </row>
    <row r="581" spans="1:45" x14ac:dyDescent="0.35">
      <c r="A581" t="s">
        <v>647</v>
      </c>
      <c r="B581">
        <v>34</v>
      </c>
      <c r="C581" t="s">
        <v>190</v>
      </c>
      <c r="D581" t="s">
        <v>49</v>
      </c>
      <c r="E581" t="s">
        <v>276</v>
      </c>
      <c r="F581">
        <v>419</v>
      </c>
      <c r="G581" t="s">
        <v>42</v>
      </c>
      <c r="H581">
        <v>7</v>
      </c>
      <c r="I581">
        <v>4</v>
      </c>
      <c r="J581" t="s">
        <v>43</v>
      </c>
      <c r="K581">
        <v>1</v>
      </c>
      <c r="L581">
        <v>28</v>
      </c>
      <c r="M581">
        <v>1</v>
      </c>
      <c r="N581" t="s">
        <v>53</v>
      </c>
      <c r="O581">
        <v>53</v>
      </c>
      <c r="P581">
        <v>3</v>
      </c>
      <c r="Q581">
        <v>3</v>
      </c>
      <c r="R581" t="s">
        <v>252</v>
      </c>
      <c r="S581">
        <v>2</v>
      </c>
      <c r="T581" t="s">
        <v>46</v>
      </c>
      <c r="U581">
        <v>11994</v>
      </c>
      <c r="V581" t="s">
        <v>253</v>
      </c>
      <c r="W581">
        <v>21293</v>
      </c>
      <c r="X581">
        <v>0</v>
      </c>
      <c r="Y581" t="s">
        <v>48</v>
      </c>
      <c r="Z581" t="s">
        <v>49</v>
      </c>
      <c r="AA581">
        <v>11</v>
      </c>
      <c r="AB581">
        <v>3</v>
      </c>
      <c r="AC581">
        <v>3</v>
      </c>
      <c r="AD581">
        <v>80</v>
      </c>
      <c r="AE581">
        <v>0</v>
      </c>
      <c r="AF581">
        <v>13</v>
      </c>
      <c r="AG581">
        <v>4</v>
      </c>
      <c r="AH581">
        <v>3</v>
      </c>
      <c r="AI581">
        <v>2</v>
      </c>
      <c r="AK581" s="16">
        <v>46237</v>
      </c>
      <c r="AL581" s="7">
        <v>47</v>
      </c>
      <c r="AM581" s="7" t="str">
        <f t="shared" si="18"/>
        <v>2026</v>
      </c>
      <c r="AN581" s="7" t="str">
        <f t="shared" si="19"/>
        <v>August</v>
      </c>
      <c r="AO581" s="7">
        <v>18</v>
      </c>
      <c r="AP581" s="10">
        <v>17680</v>
      </c>
      <c r="AQ581" s="7">
        <v>0</v>
      </c>
      <c r="AR581" s="7">
        <v>0</v>
      </c>
      <c r="AS581" t="s">
        <v>49</v>
      </c>
    </row>
    <row r="582" spans="1:45" x14ac:dyDescent="0.35">
      <c r="A582" t="s">
        <v>648</v>
      </c>
      <c r="B582">
        <v>34</v>
      </c>
      <c r="C582" t="s">
        <v>190</v>
      </c>
      <c r="D582" t="s">
        <v>40</v>
      </c>
      <c r="E582" t="s">
        <v>41</v>
      </c>
      <c r="F582">
        <v>699</v>
      </c>
      <c r="G582" t="s">
        <v>42</v>
      </c>
      <c r="H582">
        <v>6</v>
      </c>
      <c r="I582">
        <v>1</v>
      </c>
      <c r="J582" t="s">
        <v>52</v>
      </c>
      <c r="K582">
        <v>1</v>
      </c>
      <c r="L582">
        <v>31</v>
      </c>
      <c r="M582">
        <v>2</v>
      </c>
      <c r="N582" t="s">
        <v>44</v>
      </c>
      <c r="O582">
        <v>83</v>
      </c>
      <c r="P582">
        <v>3</v>
      </c>
      <c r="Q582">
        <v>1</v>
      </c>
      <c r="R582" t="s">
        <v>60</v>
      </c>
      <c r="S582">
        <v>1</v>
      </c>
      <c r="T582" t="s">
        <v>46</v>
      </c>
      <c r="U582">
        <v>2960</v>
      </c>
      <c r="V582" t="s">
        <v>47</v>
      </c>
      <c r="W582">
        <v>17102</v>
      </c>
      <c r="X582">
        <v>2</v>
      </c>
      <c r="Y582" t="s">
        <v>48</v>
      </c>
      <c r="Z582" t="s">
        <v>49</v>
      </c>
      <c r="AA582">
        <v>11</v>
      </c>
      <c r="AB582">
        <v>3</v>
      </c>
      <c r="AC582">
        <v>3</v>
      </c>
      <c r="AD582">
        <v>80</v>
      </c>
      <c r="AE582">
        <v>0</v>
      </c>
      <c r="AF582">
        <v>8</v>
      </c>
      <c r="AG582">
        <v>2</v>
      </c>
      <c r="AH582">
        <v>3</v>
      </c>
      <c r="AI582">
        <v>1</v>
      </c>
      <c r="AK582" s="16">
        <v>46238</v>
      </c>
      <c r="AL582" s="7">
        <v>29</v>
      </c>
      <c r="AM582" s="7" t="str">
        <f t="shared" si="18"/>
        <v>2026</v>
      </c>
      <c r="AN582" s="7" t="str">
        <f t="shared" si="19"/>
        <v>August</v>
      </c>
      <c r="AO582" s="7">
        <v>11</v>
      </c>
      <c r="AP582" s="10">
        <v>22332</v>
      </c>
      <c r="AQ582" s="7">
        <v>10</v>
      </c>
      <c r="AR582" s="7">
        <v>3</v>
      </c>
      <c r="AS582" t="s">
        <v>49</v>
      </c>
    </row>
    <row r="583" spans="1:45" x14ac:dyDescent="0.35">
      <c r="A583" t="s">
        <v>649</v>
      </c>
      <c r="B583">
        <v>34</v>
      </c>
      <c r="C583" t="s">
        <v>190</v>
      </c>
      <c r="D583" t="s">
        <v>49</v>
      </c>
      <c r="E583" t="s">
        <v>59</v>
      </c>
      <c r="F583">
        <v>1065</v>
      </c>
      <c r="G583" t="s">
        <v>51</v>
      </c>
      <c r="H583">
        <v>23</v>
      </c>
      <c r="I583">
        <v>4</v>
      </c>
      <c r="J583" t="s">
        <v>57</v>
      </c>
      <c r="K583">
        <v>1</v>
      </c>
      <c r="L583">
        <v>60</v>
      </c>
      <c r="M583">
        <v>2</v>
      </c>
      <c r="N583" t="s">
        <v>44</v>
      </c>
      <c r="O583">
        <v>72</v>
      </c>
      <c r="P583">
        <v>3</v>
      </c>
      <c r="Q583">
        <v>2</v>
      </c>
      <c r="R583" t="s">
        <v>137</v>
      </c>
      <c r="S583">
        <v>3</v>
      </c>
      <c r="T583" t="s">
        <v>46</v>
      </c>
      <c r="U583">
        <v>4568</v>
      </c>
      <c r="V583" t="s">
        <v>47</v>
      </c>
      <c r="W583">
        <v>10034</v>
      </c>
      <c r="X583">
        <v>0</v>
      </c>
      <c r="Y583" t="s">
        <v>48</v>
      </c>
      <c r="Z583" t="s">
        <v>49</v>
      </c>
      <c r="AA583">
        <v>20</v>
      </c>
      <c r="AB583">
        <v>4</v>
      </c>
      <c r="AC583">
        <v>3</v>
      </c>
      <c r="AD583">
        <v>80</v>
      </c>
      <c r="AE583">
        <v>0</v>
      </c>
      <c r="AF583">
        <v>10</v>
      </c>
      <c r="AG583">
        <v>2</v>
      </c>
      <c r="AH583">
        <v>3</v>
      </c>
      <c r="AI583">
        <v>8</v>
      </c>
      <c r="AJ583">
        <v>7</v>
      </c>
      <c r="AK583" s="16">
        <v>46239</v>
      </c>
      <c r="AL583" s="7">
        <v>24</v>
      </c>
      <c r="AM583" s="7" t="str">
        <f t="shared" si="18"/>
        <v>2026</v>
      </c>
      <c r="AN583" s="7" t="str">
        <f t="shared" si="19"/>
        <v>August</v>
      </c>
      <c r="AO583" s="7">
        <v>4</v>
      </c>
      <c r="AP583" s="10">
        <v>17050</v>
      </c>
      <c r="AQ583" s="7">
        <v>0</v>
      </c>
      <c r="AR583" s="7">
        <v>0</v>
      </c>
      <c r="AS583" t="s">
        <v>49</v>
      </c>
    </row>
    <row r="584" spans="1:45" x14ac:dyDescent="0.35">
      <c r="A584" t="s">
        <v>650</v>
      </c>
      <c r="B584">
        <v>34</v>
      </c>
      <c r="C584" t="s">
        <v>190</v>
      </c>
      <c r="D584" t="s">
        <v>49</v>
      </c>
      <c r="E584" t="s">
        <v>41</v>
      </c>
      <c r="F584">
        <v>1153</v>
      </c>
      <c r="G584" t="s">
        <v>42</v>
      </c>
      <c r="H584">
        <v>1</v>
      </c>
      <c r="I584">
        <v>2</v>
      </c>
      <c r="J584" t="s">
        <v>52</v>
      </c>
      <c r="K584">
        <v>1</v>
      </c>
      <c r="L584">
        <v>110</v>
      </c>
      <c r="M584">
        <v>1</v>
      </c>
      <c r="N584" t="s">
        <v>44</v>
      </c>
      <c r="O584">
        <v>94</v>
      </c>
      <c r="P584">
        <v>3</v>
      </c>
      <c r="Q584">
        <v>2</v>
      </c>
      <c r="R584" t="s">
        <v>112</v>
      </c>
      <c r="S584">
        <v>2</v>
      </c>
      <c r="T584" t="s">
        <v>105</v>
      </c>
      <c r="U584">
        <v>4325</v>
      </c>
      <c r="V584" t="s">
        <v>47</v>
      </c>
      <c r="W584">
        <v>17736</v>
      </c>
      <c r="X584">
        <v>1</v>
      </c>
      <c r="Y584" t="s">
        <v>48</v>
      </c>
      <c r="Z584" t="s">
        <v>49</v>
      </c>
      <c r="AA584">
        <v>15</v>
      </c>
      <c r="AB584">
        <v>3</v>
      </c>
      <c r="AC584">
        <v>3</v>
      </c>
      <c r="AD584">
        <v>80</v>
      </c>
      <c r="AE584">
        <v>0</v>
      </c>
      <c r="AF584">
        <v>5</v>
      </c>
      <c r="AG584">
        <v>2</v>
      </c>
      <c r="AH584">
        <v>3</v>
      </c>
      <c r="AI584">
        <v>1</v>
      </c>
      <c r="AJ584">
        <v>3</v>
      </c>
      <c r="AK584" s="16">
        <v>46240</v>
      </c>
      <c r="AL584" s="7">
        <v>44</v>
      </c>
      <c r="AM584" s="7" t="str">
        <f t="shared" si="18"/>
        <v>2026</v>
      </c>
      <c r="AN584" s="7" t="str">
        <f t="shared" si="19"/>
        <v>August</v>
      </c>
      <c r="AO584" s="7">
        <v>19</v>
      </c>
      <c r="AP584" s="10">
        <v>19829</v>
      </c>
      <c r="AQ584" s="7">
        <v>8</v>
      </c>
      <c r="AR584" s="7">
        <v>7</v>
      </c>
      <c r="AS584" t="s">
        <v>49</v>
      </c>
    </row>
    <row r="585" spans="1:45" x14ac:dyDescent="0.35">
      <c r="A585" t="s">
        <v>651</v>
      </c>
      <c r="B585">
        <v>34</v>
      </c>
      <c r="C585" t="s">
        <v>190</v>
      </c>
      <c r="D585" t="s">
        <v>49</v>
      </c>
      <c r="E585" t="s">
        <v>41</v>
      </c>
      <c r="F585">
        <v>665</v>
      </c>
      <c r="G585" t="s">
        <v>42</v>
      </c>
      <c r="H585">
        <v>6</v>
      </c>
      <c r="I585">
        <v>4</v>
      </c>
      <c r="J585" t="s">
        <v>73</v>
      </c>
      <c r="K585">
        <v>1</v>
      </c>
      <c r="L585">
        <v>138</v>
      </c>
      <c r="M585">
        <v>1</v>
      </c>
      <c r="N585" t="s">
        <v>53</v>
      </c>
      <c r="O585">
        <v>41</v>
      </c>
      <c r="P585">
        <v>3</v>
      </c>
      <c r="Q585">
        <v>2</v>
      </c>
      <c r="R585" t="s">
        <v>60</v>
      </c>
      <c r="S585">
        <v>3</v>
      </c>
      <c r="T585" t="s">
        <v>46</v>
      </c>
      <c r="U585">
        <v>4809</v>
      </c>
      <c r="V585" t="s">
        <v>47</v>
      </c>
      <c r="W585">
        <v>12482</v>
      </c>
      <c r="X585">
        <v>1</v>
      </c>
      <c r="Y585" t="s">
        <v>48</v>
      </c>
      <c r="Z585" t="s">
        <v>49</v>
      </c>
      <c r="AA585">
        <v>14</v>
      </c>
      <c r="AB585">
        <v>3</v>
      </c>
      <c r="AC585">
        <v>3</v>
      </c>
      <c r="AD585">
        <v>80</v>
      </c>
      <c r="AE585">
        <v>0</v>
      </c>
      <c r="AF585">
        <v>16</v>
      </c>
      <c r="AG585">
        <v>3</v>
      </c>
      <c r="AH585">
        <v>3</v>
      </c>
      <c r="AI585">
        <v>2</v>
      </c>
      <c r="AJ585">
        <v>10</v>
      </c>
      <c r="AK585" s="16">
        <v>46241</v>
      </c>
      <c r="AL585" s="7">
        <v>38</v>
      </c>
      <c r="AM585" s="7" t="str">
        <f t="shared" si="18"/>
        <v>2026</v>
      </c>
      <c r="AN585" s="7" t="str">
        <f t="shared" si="19"/>
        <v>August</v>
      </c>
      <c r="AO585" s="7">
        <v>16</v>
      </c>
      <c r="AP585" s="10">
        <v>16945</v>
      </c>
      <c r="AQ585" s="7">
        <v>15</v>
      </c>
      <c r="AR585" s="7">
        <v>15</v>
      </c>
      <c r="AS585" t="s">
        <v>49</v>
      </c>
    </row>
    <row r="586" spans="1:45" x14ac:dyDescent="0.35">
      <c r="A586" t="s">
        <v>652</v>
      </c>
      <c r="B586">
        <v>34</v>
      </c>
      <c r="C586" t="s">
        <v>190</v>
      </c>
      <c r="D586" t="s">
        <v>40</v>
      </c>
      <c r="E586" t="s">
        <v>56</v>
      </c>
      <c r="F586">
        <v>658</v>
      </c>
      <c r="G586" t="s">
        <v>42</v>
      </c>
      <c r="H586">
        <v>7</v>
      </c>
      <c r="I586">
        <v>3</v>
      </c>
      <c r="J586" t="s">
        <v>43</v>
      </c>
      <c r="K586">
        <v>1</v>
      </c>
      <c r="L586">
        <v>147</v>
      </c>
      <c r="M586">
        <v>1</v>
      </c>
      <c r="N586" t="s">
        <v>44</v>
      </c>
      <c r="O586">
        <v>66</v>
      </c>
      <c r="P586">
        <v>1</v>
      </c>
      <c r="Q586">
        <v>2</v>
      </c>
      <c r="R586" t="s">
        <v>45</v>
      </c>
      <c r="S586">
        <v>3</v>
      </c>
      <c r="T586" t="s">
        <v>46</v>
      </c>
      <c r="U586">
        <v>6074</v>
      </c>
      <c r="V586" t="s">
        <v>163</v>
      </c>
      <c r="W586">
        <v>22887</v>
      </c>
      <c r="X586">
        <v>1</v>
      </c>
      <c r="Y586" t="s">
        <v>48</v>
      </c>
      <c r="Z586" t="s">
        <v>40</v>
      </c>
      <c r="AA586">
        <v>24</v>
      </c>
      <c r="AB586">
        <v>4</v>
      </c>
      <c r="AC586">
        <v>4</v>
      </c>
      <c r="AD586">
        <v>80</v>
      </c>
      <c r="AE586">
        <v>0</v>
      </c>
      <c r="AF586">
        <v>9</v>
      </c>
      <c r="AG586">
        <v>3</v>
      </c>
      <c r="AH586">
        <v>3</v>
      </c>
      <c r="AI586">
        <v>0</v>
      </c>
      <c r="AJ586">
        <v>6</v>
      </c>
      <c r="AK586" s="16">
        <v>46242</v>
      </c>
      <c r="AL586" s="7">
        <v>37</v>
      </c>
      <c r="AM586" s="7" t="str">
        <f t="shared" si="18"/>
        <v>2026</v>
      </c>
      <c r="AN586" s="7" t="str">
        <f t="shared" si="19"/>
        <v>August</v>
      </c>
      <c r="AO586" s="7">
        <v>19</v>
      </c>
      <c r="AP586" s="10">
        <v>9498</v>
      </c>
      <c r="AQ586" s="7">
        <v>6</v>
      </c>
      <c r="AR586" s="7">
        <v>4</v>
      </c>
      <c r="AS586" t="s">
        <v>49</v>
      </c>
    </row>
    <row r="587" spans="1:45" x14ac:dyDescent="0.35">
      <c r="A587" t="s">
        <v>653</v>
      </c>
      <c r="B587">
        <v>34</v>
      </c>
      <c r="C587" t="s">
        <v>190</v>
      </c>
      <c r="D587" t="s">
        <v>49</v>
      </c>
      <c r="E587" t="s">
        <v>41</v>
      </c>
      <c r="F587">
        <v>1031</v>
      </c>
      <c r="G587" t="s">
        <v>42</v>
      </c>
      <c r="H587">
        <v>6</v>
      </c>
      <c r="I587">
        <v>4</v>
      </c>
      <c r="J587" t="s">
        <v>43</v>
      </c>
      <c r="K587">
        <v>1</v>
      </c>
      <c r="L587">
        <v>151</v>
      </c>
      <c r="M587">
        <v>3</v>
      </c>
      <c r="N587" t="s">
        <v>53</v>
      </c>
      <c r="O587">
        <v>45</v>
      </c>
      <c r="P587">
        <v>2</v>
      </c>
      <c r="Q587">
        <v>2</v>
      </c>
      <c r="R587" t="s">
        <v>60</v>
      </c>
      <c r="S587">
        <v>2</v>
      </c>
      <c r="T587" t="s">
        <v>102</v>
      </c>
      <c r="U587">
        <v>4505</v>
      </c>
      <c r="V587" t="s">
        <v>47</v>
      </c>
      <c r="W587">
        <v>15000</v>
      </c>
      <c r="X587">
        <v>6</v>
      </c>
      <c r="Y587" t="s">
        <v>48</v>
      </c>
      <c r="Z587" t="s">
        <v>49</v>
      </c>
      <c r="AA587">
        <v>15</v>
      </c>
      <c r="AB587">
        <v>3</v>
      </c>
      <c r="AC587">
        <v>3</v>
      </c>
      <c r="AD587">
        <v>80</v>
      </c>
      <c r="AE587">
        <v>1</v>
      </c>
      <c r="AF587">
        <v>12</v>
      </c>
      <c r="AG587">
        <v>3</v>
      </c>
      <c r="AH587">
        <v>3</v>
      </c>
      <c r="AI587">
        <v>0</v>
      </c>
      <c r="AJ587">
        <v>0</v>
      </c>
      <c r="AK587" s="16">
        <v>46243</v>
      </c>
      <c r="AL587" s="7">
        <v>37</v>
      </c>
      <c r="AM587" s="7" t="str">
        <f t="shared" si="18"/>
        <v>2026</v>
      </c>
      <c r="AN587" s="7" t="str">
        <f t="shared" si="19"/>
        <v>August</v>
      </c>
      <c r="AO587" s="7">
        <v>11</v>
      </c>
      <c r="AP587" s="10">
        <v>13653</v>
      </c>
      <c r="AQ587" s="7">
        <v>2</v>
      </c>
      <c r="AR587" s="7">
        <v>1</v>
      </c>
      <c r="AS587" t="s">
        <v>49</v>
      </c>
    </row>
    <row r="588" spans="1:45" x14ac:dyDescent="0.35">
      <c r="A588" t="s">
        <v>654</v>
      </c>
      <c r="B588">
        <v>34</v>
      </c>
      <c r="C588" t="s">
        <v>190</v>
      </c>
      <c r="D588" t="s">
        <v>49</v>
      </c>
      <c r="E588" t="s">
        <v>41</v>
      </c>
      <c r="F588">
        <v>1354</v>
      </c>
      <c r="G588" t="s">
        <v>42</v>
      </c>
      <c r="H588">
        <v>5</v>
      </c>
      <c r="I588">
        <v>3</v>
      </c>
      <c r="J588" t="s">
        <v>52</v>
      </c>
      <c r="K588">
        <v>1</v>
      </c>
      <c r="L588">
        <v>153</v>
      </c>
      <c r="M588">
        <v>3</v>
      </c>
      <c r="N588" t="s">
        <v>53</v>
      </c>
      <c r="O588">
        <v>45</v>
      </c>
      <c r="P588">
        <v>2</v>
      </c>
      <c r="Q588">
        <v>3</v>
      </c>
      <c r="R588" t="s">
        <v>442</v>
      </c>
      <c r="S588">
        <v>1</v>
      </c>
      <c r="T588" t="s">
        <v>46</v>
      </c>
      <c r="U588">
        <v>11631</v>
      </c>
      <c r="V588" t="s">
        <v>253</v>
      </c>
      <c r="W588">
        <v>5615</v>
      </c>
      <c r="X588">
        <v>2</v>
      </c>
      <c r="Y588" t="s">
        <v>48</v>
      </c>
      <c r="Z588" t="s">
        <v>49</v>
      </c>
      <c r="AA588">
        <v>12</v>
      </c>
      <c r="AB588">
        <v>3</v>
      </c>
      <c r="AC588">
        <v>4</v>
      </c>
      <c r="AD588">
        <v>80</v>
      </c>
      <c r="AE588">
        <v>0</v>
      </c>
      <c r="AF588">
        <v>14</v>
      </c>
      <c r="AG588">
        <v>6</v>
      </c>
      <c r="AH588">
        <v>3</v>
      </c>
      <c r="AI588">
        <v>5</v>
      </c>
      <c r="AJ588">
        <v>8</v>
      </c>
      <c r="AK588" s="16">
        <v>46244</v>
      </c>
      <c r="AL588" s="7">
        <v>30</v>
      </c>
      <c r="AM588" s="7" t="str">
        <f t="shared" si="18"/>
        <v>2026</v>
      </c>
      <c r="AN588" s="7" t="str">
        <f t="shared" si="19"/>
        <v>August</v>
      </c>
      <c r="AO588" s="7">
        <v>3</v>
      </c>
      <c r="AP588" s="10">
        <v>15596</v>
      </c>
      <c r="AQ588" s="7">
        <v>2</v>
      </c>
      <c r="AR588" s="7">
        <v>1</v>
      </c>
      <c r="AS588" t="s">
        <v>49</v>
      </c>
    </row>
    <row r="589" spans="1:45" x14ac:dyDescent="0.35">
      <c r="A589" t="s">
        <v>655</v>
      </c>
      <c r="B589">
        <v>34</v>
      </c>
      <c r="C589" t="s">
        <v>190</v>
      </c>
      <c r="D589" t="s">
        <v>49</v>
      </c>
      <c r="E589" t="s">
        <v>56</v>
      </c>
      <c r="F589">
        <v>303</v>
      </c>
      <c r="G589" t="s">
        <v>51</v>
      </c>
      <c r="H589">
        <v>2</v>
      </c>
      <c r="I589">
        <v>4</v>
      </c>
      <c r="J589" t="s">
        <v>57</v>
      </c>
      <c r="K589">
        <v>1</v>
      </c>
      <c r="L589">
        <v>216</v>
      </c>
      <c r="M589">
        <v>3</v>
      </c>
      <c r="N589" t="s">
        <v>53</v>
      </c>
      <c r="O589">
        <v>75</v>
      </c>
      <c r="P589">
        <v>3</v>
      </c>
      <c r="Q589">
        <v>1</v>
      </c>
      <c r="R589" t="s">
        <v>54</v>
      </c>
      <c r="S589">
        <v>3</v>
      </c>
      <c r="T589" t="s">
        <v>105</v>
      </c>
      <c r="U589">
        <v>2231</v>
      </c>
      <c r="V589" t="s">
        <v>47</v>
      </c>
      <c r="W589">
        <v>11314</v>
      </c>
      <c r="X589">
        <v>6</v>
      </c>
      <c r="Y589" t="s">
        <v>48</v>
      </c>
      <c r="Z589" t="s">
        <v>49</v>
      </c>
      <c r="AA589">
        <v>18</v>
      </c>
      <c r="AB589">
        <v>3</v>
      </c>
      <c r="AC589">
        <v>4</v>
      </c>
      <c r="AD589">
        <v>80</v>
      </c>
      <c r="AE589">
        <v>1</v>
      </c>
      <c r="AF589">
        <v>6</v>
      </c>
      <c r="AG589">
        <v>3</v>
      </c>
      <c r="AH589">
        <v>3</v>
      </c>
      <c r="AI589">
        <v>1</v>
      </c>
      <c r="AJ589">
        <v>2</v>
      </c>
      <c r="AK589" s="16">
        <v>46245</v>
      </c>
      <c r="AL589" s="7">
        <v>60</v>
      </c>
      <c r="AM589" s="7" t="str">
        <f t="shared" si="18"/>
        <v>2026</v>
      </c>
      <c r="AN589" s="7" t="str">
        <f t="shared" si="19"/>
        <v>August</v>
      </c>
      <c r="AO589" s="7">
        <v>24</v>
      </c>
      <c r="AP589" s="10">
        <v>24425</v>
      </c>
      <c r="AQ589" s="7">
        <v>22</v>
      </c>
      <c r="AR589" s="7">
        <v>15</v>
      </c>
      <c r="AS589" t="s">
        <v>49</v>
      </c>
    </row>
    <row r="590" spans="1:45" x14ac:dyDescent="0.35">
      <c r="A590" t="s">
        <v>656</v>
      </c>
      <c r="B590">
        <v>34</v>
      </c>
      <c r="C590" t="s">
        <v>190</v>
      </c>
      <c r="D590" t="s">
        <v>49</v>
      </c>
      <c r="E590" t="s">
        <v>41</v>
      </c>
      <c r="F590">
        <v>629</v>
      </c>
      <c r="G590" t="s">
        <v>42</v>
      </c>
      <c r="H590">
        <v>27</v>
      </c>
      <c r="I590">
        <v>2</v>
      </c>
      <c r="J590" t="s">
        <v>52</v>
      </c>
      <c r="K590">
        <v>1</v>
      </c>
      <c r="L590">
        <v>247</v>
      </c>
      <c r="M590">
        <v>4</v>
      </c>
      <c r="N590" t="s">
        <v>53</v>
      </c>
      <c r="O590">
        <v>95</v>
      </c>
      <c r="P590">
        <v>3</v>
      </c>
      <c r="Q590">
        <v>1</v>
      </c>
      <c r="R590" t="s">
        <v>60</v>
      </c>
      <c r="S590">
        <v>2</v>
      </c>
      <c r="T590" t="s">
        <v>46</v>
      </c>
      <c r="U590">
        <v>2311</v>
      </c>
      <c r="V590" t="s">
        <v>47</v>
      </c>
      <c r="W590">
        <v>5711</v>
      </c>
      <c r="X590">
        <v>2</v>
      </c>
      <c r="Y590" t="s">
        <v>48</v>
      </c>
      <c r="Z590" t="s">
        <v>49</v>
      </c>
      <c r="AA590">
        <v>15</v>
      </c>
      <c r="AB590">
        <v>3</v>
      </c>
      <c r="AC590">
        <v>4</v>
      </c>
      <c r="AD590">
        <v>80</v>
      </c>
      <c r="AE590">
        <v>0</v>
      </c>
      <c r="AF590">
        <v>9</v>
      </c>
      <c r="AG590">
        <v>3</v>
      </c>
      <c r="AH590">
        <v>3</v>
      </c>
      <c r="AI590">
        <v>1</v>
      </c>
      <c r="AJ590">
        <v>2</v>
      </c>
      <c r="AK590" s="16">
        <v>46246</v>
      </c>
      <c r="AL590" s="7">
        <v>27</v>
      </c>
      <c r="AM590" s="7" t="str">
        <f t="shared" si="18"/>
        <v>2026</v>
      </c>
      <c r="AN590" s="7" t="str">
        <f t="shared" si="19"/>
        <v>August</v>
      </c>
      <c r="AO590" s="7">
        <v>2</v>
      </c>
      <c r="AP590" s="10">
        <v>17262</v>
      </c>
      <c r="AQ590" s="7">
        <v>2</v>
      </c>
      <c r="AR590" s="7">
        <v>1</v>
      </c>
      <c r="AS590" t="s">
        <v>49</v>
      </c>
    </row>
    <row r="591" spans="1:45" x14ac:dyDescent="0.35">
      <c r="A591" t="s">
        <v>657</v>
      </c>
      <c r="B591">
        <v>34</v>
      </c>
      <c r="C591" t="s">
        <v>190</v>
      </c>
      <c r="D591" t="s">
        <v>49</v>
      </c>
      <c r="E591" t="s">
        <v>56</v>
      </c>
      <c r="F591">
        <v>1069</v>
      </c>
      <c r="G591" t="s">
        <v>42</v>
      </c>
      <c r="H591">
        <v>2</v>
      </c>
      <c r="I591">
        <v>1</v>
      </c>
      <c r="J591" t="s">
        <v>43</v>
      </c>
      <c r="K591">
        <v>1</v>
      </c>
      <c r="L591">
        <v>256</v>
      </c>
      <c r="M591">
        <v>4</v>
      </c>
      <c r="N591" t="s">
        <v>44</v>
      </c>
      <c r="O591">
        <v>45</v>
      </c>
      <c r="P591">
        <v>2</v>
      </c>
      <c r="Q591">
        <v>2</v>
      </c>
      <c r="R591" t="s">
        <v>112</v>
      </c>
      <c r="S591">
        <v>3</v>
      </c>
      <c r="T591" t="s">
        <v>105</v>
      </c>
      <c r="U591">
        <v>9547</v>
      </c>
      <c r="V591" t="s">
        <v>163</v>
      </c>
      <c r="W591">
        <v>14074</v>
      </c>
      <c r="X591">
        <v>1</v>
      </c>
      <c r="Y591" t="s">
        <v>48</v>
      </c>
      <c r="Z591" t="s">
        <v>49</v>
      </c>
      <c r="AA591">
        <v>17</v>
      </c>
      <c r="AB591">
        <v>3</v>
      </c>
      <c r="AC591">
        <v>3</v>
      </c>
      <c r="AD591">
        <v>80</v>
      </c>
      <c r="AE591">
        <v>0</v>
      </c>
      <c r="AF591">
        <v>10</v>
      </c>
      <c r="AG591">
        <v>2</v>
      </c>
      <c r="AH591">
        <v>2</v>
      </c>
      <c r="AI591">
        <v>1</v>
      </c>
      <c r="AJ591">
        <v>9</v>
      </c>
      <c r="AK591" s="16">
        <v>46247</v>
      </c>
      <c r="AL591" s="7">
        <v>38</v>
      </c>
      <c r="AM591" s="7" t="str">
        <f t="shared" si="18"/>
        <v>2026</v>
      </c>
      <c r="AN591" s="7" t="str">
        <f t="shared" si="19"/>
        <v>August</v>
      </c>
      <c r="AO591" s="7">
        <v>14</v>
      </c>
      <c r="AP591" s="10">
        <v>10848</v>
      </c>
      <c r="AQ591" s="7">
        <v>3</v>
      </c>
      <c r="AR591" s="7">
        <v>3</v>
      </c>
      <c r="AS591" t="s">
        <v>49</v>
      </c>
    </row>
    <row r="592" spans="1:45" x14ac:dyDescent="0.35">
      <c r="A592" t="s">
        <v>658</v>
      </c>
      <c r="B592">
        <v>34</v>
      </c>
      <c r="C592" t="s">
        <v>190</v>
      </c>
      <c r="D592" t="s">
        <v>40</v>
      </c>
      <c r="E592" t="s">
        <v>56</v>
      </c>
      <c r="F592">
        <v>878</v>
      </c>
      <c r="G592" t="s">
        <v>42</v>
      </c>
      <c r="H592">
        <v>10</v>
      </c>
      <c r="I592">
        <v>4</v>
      </c>
      <c r="J592" t="s">
        <v>52</v>
      </c>
      <c r="K592">
        <v>1</v>
      </c>
      <c r="L592">
        <v>277</v>
      </c>
      <c r="M592">
        <v>4</v>
      </c>
      <c r="N592" t="s">
        <v>44</v>
      </c>
      <c r="O592">
        <v>43</v>
      </c>
      <c r="P592">
        <v>3</v>
      </c>
      <c r="Q592">
        <v>1</v>
      </c>
      <c r="R592" t="s">
        <v>60</v>
      </c>
      <c r="S592">
        <v>3</v>
      </c>
      <c r="T592" t="s">
        <v>102</v>
      </c>
      <c r="U592">
        <v>3815</v>
      </c>
      <c r="V592" t="s">
        <v>47</v>
      </c>
      <c r="W592">
        <v>5972</v>
      </c>
      <c r="X592">
        <v>1</v>
      </c>
      <c r="Y592" t="s">
        <v>48</v>
      </c>
      <c r="Z592" t="s">
        <v>40</v>
      </c>
      <c r="AA592">
        <v>17</v>
      </c>
      <c r="AB592">
        <v>3</v>
      </c>
      <c r="AC592">
        <v>4</v>
      </c>
      <c r="AD592">
        <v>80</v>
      </c>
      <c r="AE592">
        <v>1</v>
      </c>
      <c r="AF592">
        <v>5</v>
      </c>
      <c r="AG592">
        <v>4</v>
      </c>
      <c r="AH592">
        <v>4</v>
      </c>
      <c r="AI592">
        <v>2</v>
      </c>
      <c r="AJ592">
        <v>0</v>
      </c>
      <c r="AK592" s="16">
        <v>46248</v>
      </c>
      <c r="AL592" s="7">
        <v>50</v>
      </c>
      <c r="AM592" s="7" t="str">
        <f t="shared" si="18"/>
        <v>2026</v>
      </c>
      <c r="AN592" s="7" t="str">
        <f t="shared" si="19"/>
        <v>August</v>
      </c>
      <c r="AO592" s="7">
        <v>20</v>
      </c>
      <c r="AP592" s="10">
        <v>6031</v>
      </c>
      <c r="AQ592" s="7">
        <v>17</v>
      </c>
      <c r="AR592" s="7">
        <v>15</v>
      </c>
      <c r="AS592" t="s">
        <v>49</v>
      </c>
    </row>
    <row r="593" spans="1:45" x14ac:dyDescent="0.35">
      <c r="A593" t="s">
        <v>659</v>
      </c>
      <c r="B593">
        <v>34</v>
      </c>
      <c r="C593" t="s">
        <v>190</v>
      </c>
      <c r="D593" t="s">
        <v>49</v>
      </c>
      <c r="E593" t="s">
        <v>41</v>
      </c>
      <c r="F593">
        <v>470</v>
      </c>
      <c r="G593" t="s">
        <v>42</v>
      </c>
      <c r="H593">
        <v>2</v>
      </c>
      <c r="I593">
        <v>4</v>
      </c>
      <c r="J593" t="s">
        <v>43</v>
      </c>
      <c r="K593">
        <v>1</v>
      </c>
      <c r="L593">
        <v>339</v>
      </c>
      <c r="M593">
        <v>4</v>
      </c>
      <c r="N593" t="s">
        <v>44</v>
      </c>
      <c r="O593">
        <v>84</v>
      </c>
      <c r="P593">
        <v>2</v>
      </c>
      <c r="Q593">
        <v>2</v>
      </c>
      <c r="R593" t="s">
        <v>112</v>
      </c>
      <c r="S593">
        <v>1</v>
      </c>
      <c r="T593" t="s">
        <v>105</v>
      </c>
      <c r="U593">
        <v>5957</v>
      </c>
      <c r="V593" t="s">
        <v>163</v>
      </c>
      <c r="W593">
        <v>23687</v>
      </c>
      <c r="X593">
        <v>6</v>
      </c>
      <c r="Y593" t="s">
        <v>48</v>
      </c>
      <c r="Z593" t="s">
        <v>49</v>
      </c>
      <c r="AA593">
        <v>13</v>
      </c>
      <c r="AB593">
        <v>3</v>
      </c>
      <c r="AC593">
        <v>2</v>
      </c>
      <c r="AD593">
        <v>80</v>
      </c>
      <c r="AE593">
        <v>1</v>
      </c>
      <c r="AF593">
        <v>13</v>
      </c>
      <c r="AG593">
        <v>3</v>
      </c>
      <c r="AH593">
        <v>3</v>
      </c>
      <c r="AI593">
        <v>5</v>
      </c>
      <c r="AJ593">
        <v>9</v>
      </c>
      <c r="AK593" s="16">
        <v>46249</v>
      </c>
      <c r="AL593" s="7">
        <v>27</v>
      </c>
      <c r="AM593" s="7" t="str">
        <f t="shared" si="18"/>
        <v>2026</v>
      </c>
      <c r="AN593" s="7" t="str">
        <f t="shared" si="19"/>
        <v>August</v>
      </c>
      <c r="AO593" s="7">
        <v>5</v>
      </c>
      <c r="AP593" s="10">
        <v>16610</v>
      </c>
      <c r="AQ593" s="7">
        <v>0</v>
      </c>
      <c r="AR593" s="7">
        <v>0</v>
      </c>
      <c r="AS593" t="s">
        <v>49</v>
      </c>
    </row>
    <row r="594" spans="1:45" x14ac:dyDescent="0.35">
      <c r="A594" t="s">
        <v>660</v>
      </c>
      <c r="B594">
        <v>34</v>
      </c>
      <c r="C594" t="s">
        <v>190</v>
      </c>
      <c r="D594" t="s">
        <v>40</v>
      </c>
      <c r="E594" t="s">
        <v>59</v>
      </c>
      <c r="F594">
        <v>1362</v>
      </c>
      <c r="G594" t="s">
        <v>51</v>
      </c>
      <c r="H594">
        <v>19</v>
      </c>
      <c r="I594">
        <v>3</v>
      </c>
      <c r="J594" t="s">
        <v>57</v>
      </c>
      <c r="K594">
        <v>1</v>
      </c>
      <c r="L594">
        <v>502</v>
      </c>
      <c r="M594">
        <v>1</v>
      </c>
      <c r="N594" t="s">
        <v>44</v>
      </c>
      <c r="O594">
        <v>67</v>
      </c>
      <c r="P594">
        <v>4</v>
      </c>
      <c r="Q594">
        <v>2</v>
      </c>
      <c r="R594" t="s">
        <v>137</v>
      </c>
      <c r="S594">
        <v>4</v>
      </c>
      <c r="T594" t="s">
        <v>46</v>
      </c>
      <c r="U594">
        <v>5304</v>
      </c>
      <c r="V594" t="s">
        <v>163</v>
      </c>
      <c r="W594">
        <v>4652</v>
      </c>
      <c r="X594">
        <v>8</v>
      </c>
      <c r="Y594" t="s">
        <v>48</v>
      </c>
      <c r="Z594" t="s">
        <v>40</v>
      </c>
      <c r="AA594">
        <v>13</v>
      </c>
      <c r="AB594">
        <v>3</v>
      </c>
      <c r="AC594">
        <v>2</v>
      </c>
      <c r="AD594">
        <v>80</v>
      </c>
      <c r="AE594">
        <v>0</v>
      </c>
      <c r="AF594">
        <v>9</v>
      </c>
      <c r="AG594">
        <v>3</v>
      </c>
      <c r="AH594">
        <v>2</v>
      </c>
      <c r="AI594">
        <v>0</v>
      </c>
      <c r="AJ594">
        <v>4</v>
      </c>
      <c r="AK594" s="16">
        <v>46250</v>
      </c>
      <c r="AL594" s="7">
        <v>60</v>
      </c>
      <c r="AM594" s="7" t="str">
        <f t="shared" si="18"/>
        <v>2026</v>
      </c>
      <c r="AN594" s="7" t="str">
        <f t="shared" si="19"/>
        <v>August</v>
      </c>
      <c r="AO594" s="7">
        <v>12</v>
      </c>
      <c r="AP594" s="10">
        <v>8772</v>
      </c>
      <c r="AQ594" s="7">
        <v>12</v>
      </c>
      <c r="AR594" s="7">
        <v>9</v>
      </c>
      <c r="AS594" t="s">
        <v>49</v>
      </c>
    </row>
    <row r="595" spans="1:45" x14ac:dyDescent="0.35">
      <c r="A595" t="s">
        <v>661</v>
      </c>
      <c r="B595">
        <v>34</v>
      </c>
      <c r="C595" t="s">
        <v>190</v>
      </c>
      <c r="D595" t="s">
        <v>49</v>
      </c>
      <c r="E595" t="s">
        <v>59</v>
      </c>
      <c r="F595">
        <v>1381</v>
      </c>
      <c r="G595" t="s">
        <v>51</v>
      </c>
      <c r="H595">
        <v>4</v>
      </c>
      <c r="I595">
        <v>4</v>
      </c>
      <c r="J595" t="s">
        <v>57</v>
      </c>
      <c r="K595">
        <v>1</v>
      </c>
      <c r="L595">
        <v>523</v>
      </c>
      <c r="M595">
        <v>3</v>
      </c>
      <c r="N595" t="s">
        <v>53</v>
      </c>
      <c r="O595">
        <v>72</v>
      </c>
      <c r="P595">
        <v>3</v>
      </c>
      <c r="Q595">
        <v>2</v>
      </c>
      <c r="R595" t="s">
        <v>137</v>
      </c>
      <c r="S595">
        <v>3</v>
      </c>
      <c r="T595" t="s">
        <v>105</v>
      </c>
      <c r="U595">
        <v>6538</v>
      </c>
      <c r="V595" t="s">
        <v>163</v>
      </c>
      <c r="W595">
        <v>12740</v>
      </c>
      <c r="X595">
        <v>9</v>
      </c>
      <c r="Y595" t="s">
        <v>48</v>
      </c>
      <c r="Z595" t="s">
        <v>49</v>
      </c>
      <c r="AA595">
        <v>15</v>
      </c>
      <c r="AB595">
        <v>3</v>
      </c>
      <c r="AC595">
        <v>1</v>
      </c>
      <c r="AD595">
        <v>80</v>
      </c>
      <c r="AE595">
        <v>1</v>
      </c>
      <c r="AF595">
        <v>6</v>
      </c>
      <c r="AG595">
        <v>3</v>
      </c>
      <c r="AH595">
        <v>3</v>
      </c>
      <c r="AI595">
        <v>1</v>
      </c>
      <c r="AJ595">
        <v>2</v>
      </c>
      <c r="AK595" s="16">
        <v>46251</v>
      </c>
      <c r="AL595" s="7">
        <v>32</v>
      </c>
      <c r="AM595" s="7" t="str">
        <f t="shared" si="18"/>
        <v>2026</v>
      </c>
      <c r="AN595" s="7" t="str">
        <f t="shared" si="19"/>
        <v>August</v>
      </c>
      <c r="AO595" s="7">
        <v>10</v>
      </c>
      <c r="AP595" s="10">
        <v>11758</v>
      </c>
      <c r="AQ595" s="7">
        <v>3</v>
      </c>
      <c r="AR595" s="7">
        <v>1</v>
      </c>
      <c r="AS595" t="s">
        <v>49</v>
      </c>
    </row>
    <row r="596" spans="1:45" x14ac:dyDescent="0.35">
      <c r="A596" t="s">
        <v>662</v>
      </c>
      <c r="B596">
        <v>34</v>
      </c>
      <c r="C596" t="s">
        <v>190</v>
      </c>
      <c r="D596" t="s">
        <v>40</v>
      </c>
      <c r="E596" t="s">
        <v>56</v>
      </c>
      <c r="F596">
        <v>296</v>
      </c>
      <c r="G596" t="s">
        <v>51</v>
      </c>
      <c r="H596">
        <v>6</v>
      </c>
      <c r="I596">
        <v>2</v>
      </c>
      <c r="J596" t="s">
        <v>57</v>
      </c>
      <c r="K596">
        <v>1</v>
      </c>
      <c r="L596">
        <v>555</v>
      </c>
      <c r="M596">
        <v>4</v>
      </c>
      <c r="N596" t="s">
        <v>53</v>
      </c>
      <c r="O596">
        <v>33</v>
      </c>
      <c r="P596">
        <v>1</v>
      </c>
      <c r="Q596">
        <v>1</v>
      </c>
      <c r="R596" t="s">
        <v>54</v>
      </c>
      <c r="S596">
        <v>3</v>
      </c>
      <c r="T596" t="s">
        <v>102</v>
      </c>
      <c r="U596">
        <v>2351</v>
      </c>
      <c r="V596" t="s">
        <v>47</v>
      </c>
      <c r="W596">
        <v>12253</v>
      </c>
      <c r="X596">
        <v>0</v>
      </c>
      <c r="Y596" t="s">
        <v>48</v>
      </c>
      <c r="Z596" t="s">
        <v>49</v>
      </c>
      <c r="AA596">
        <v>16</v>
      </c>
      <c r="AB596">
        <v>3</v>
      </c>
      <c r="AC596">
        <v>4</v>
      </c>
      <c r="AD596">
        <v>80</v>
      </c>
      <c r="AE596">
        <v>1</v>
      </c>
      <c r="AF596">
        <v>3</v>
      </c>
      <c r="AG596">
        <v>3</v>
      </c>
      <c r="AH596">
        <v>2</v>
      </c>
      <c r="AI596">
        <v>1</v>
      </c>
      <c r="AJ596">
        <v>0</v>
      </c>
      <c r="AK596" s="16">
        <v>46252</v>
      </c>
      <c r="AL596" s="7">
        <v>46</v>
      </c>
      <c r="AM596" s="7" t="str">
        <f t="shared" si="18"/>
        <v>2026</v>
      </c>
      <c r="AN596" s="7" t="str">
        <f t="shared" si="19"/>
        <v>August</v>
      </c>
      <c r="AO596" s="7">
        <v>12</v>
      </c>
      <c r="AP596" s="10">
        <v>8355</v>
      </c>
      <c r="AQ596" s="7">
        <v>3</v>
      </c>
      <c r="AR596" s="7">
        <v>1</v>
      </c>
      <c r="AS596" t="s">
        <v>49</v>
      </c>
    </row>
    <row r="597" spans="1:45" x14ac:dyDescent="0.35">
      <c r="A597" t="s">
        <v>663</v>
      </c>
      <c r="B597">
        <v>34</v>
      </c>
      <c r="C597" t="s">
        <v>190</v>
      </c>
      <c r="D597" t="s">
        <v>49</v>
      </c>
      <c r="E597" t="s">
        <v>41</v>
      </c>
      <c r="F597">
        <v>1303</v>
      </c>
      <c r="G597" t="s">
        <v>42</v>
      </c>
      <c r="H597">
        <v>2</v>
      </c>
      <c r="I597">
        <v>4</v>
      </c>
      <c r="J597" t="s">
        <v>43</v>
      </c>
      <c r="K597">
        <v>1</v>
      </c>
      <c r="L597">
        <v>579</v>
      </c>
      <c r="M597">
        <v>4</v>
      </c>
      <c r="N597" t="s">
        <v>44</v>
      </c>
      <c r="O597">
        <v>62</v>
      </c>
      <c r="P597">
        <v>2</v>
      </c>
      <c r="Q597">
        <v>1</v>
      </c>
      <c r="R597" t="s">
        <v>60</v>
      </c>
      <c r="S597">
        <v>3</v>
      </c>
      <c r="T597" t="s">
        <v>102</v>
      </c>
      <c r="U597">
        <v>2768</v>
      </c>
      <c r="V597" t="s">
        <v>47</v>
      </c>
      <c r="W597">
        <v>8416</v>
      </c>
      <c r="X597">
        <v>3</v>
      </c>
      <c r="Y597" t="s">
        <v>48</v>
      </c>
      <c r="Z597" t="s">
        <v>49</v>
      </c>
      <c r="AA597">
        <v>12</v>
      </c>
      <c r="AB597">
        <v>3</v>
      </c>
      <c r="AC597">
        <v>3</v>
      </c>
      <c r="AD597">
        <v>80</v>
      </c>
      <c r="AE597">
        <v>1</v>
      </c>
      <c r="AF597">
        <v>14</v>
      </c>
      <c r="AG597">
        <v>3</v>
      </c>
      <c r="AH597">
        <v>3</v>
      </c>
      <c r="AI597">
        <v>5</v>
      </c>
      <c r="AJ597">
        <v>7</v>
      </c>
      <c r="AK597" s="16">
        <v>46253</v>
      </c>
      <c r="AL597" s="7">
        <v>50</v>
      </c>
      <c r="AM597" s="7" t="str">
        <f t="shared" si="18"/>
        <v>2026</v>
      </c>
      <c r="AN597" s="7" t="str">
        <f t="shared" si="19"/>
        <v>August</v>
      </c>
      <c r="AO597" s="7">
        <v>23</v>
      </c>
      <c r="AP597" s="10">
        <v>3557</v>
      </c>
      <c r="AQ597" s="7">
        <v>15</v>
      </c>
      <c r="AR597" s="7">
        <v>8</v>
      </c>
      <c r="AS597" t="s">
        <v>49</v>
      </c>
    </row>
    <row r="598" spans="1:45" x14ac:dyDescent="0.35">
      <c r="A598" t="s">
        <v>664</v>
      </c>
      <c r="B598">
        <v>34</v>
      </c>
      <c r="C598" t="s">
        <v>190</v>
      </c>
      <c r="D598" t="s">
        <v>40</v>
      </c>
      <c r="E598" t="s">
        <v>56</v>
      </c>
      <c r="F598">
        <v>988</v>
      </c>
      <c r="G598" t="s">
        <v>71</v>
      </c>
      <c r="H598">
        <v>23</v>
      </c>
      <c r="I598">
        <v>3</v>
      </c>
      <c r="J598" t="s">
        <v>71</v>
      </c>
      <c r="K598">
        <v>1</v>
      </c>
      <c r="L598">
        <v>590</v>
      </c>
      <c r="M598">
        <v>2</v>
      </c>
      <c r="N598" t="s">
        <v>53</v>
      </c>
      <c r="O598">
        <v>43</v>
      </c>
      <c r="P598">
        <v>3</v>
      </c>
      <c r="Q598">
        <v>3</v>
      </c>
      <c r="R598" t="s">
        <v>71</v>
      </c>
      <c r="S598">
        <v>1</v>
      </c>
      <c r="T598" t="s">
        <v>102</v>
      </c>
      <c r="U598">
        <v>9950</v>
      </c>
      <c r="V598" t="s">
        <v>163</v>
      </c>
      <c r="W598">
        <v>11533</v>
      </c>
      <c r="X598">
        <v>9</v>
      </c>
      <c r="Y598" t="s">
        <v>48</v>
      </c>
      <c r="Z598" t="s">
        <v>40</v>
      </c>
      <c r="AA598">
        <v>15</v>
      </c>
      <c r="AB598">
        <v>3</v>
      </c>
      <c r="AC598">
        <v>3</v>
      </c>
      <c r="AD598">
        <v>80</v>
      </c>
      <c r="AE598">
        <v>3</v>
      </c>
      <c r="AF598">
        <v>11</v>
      </c>
      <c r="AG598">
        <v>2</v>
      </c>
      <c r="AH598">
        <v>3</v>
      </c>
      <c r="AI598">
        <v>0</v>
      </c>
      <c r="AJ598">
        <v>2</v>
      </c>
      <c r="AK598" s="16">
        <v>46254</v>
      </c>
      <c r="AL598" s="7">
        <v>48</v>
      </c>
      <c r="AM598" s="7" t="str">
        <f t="shared" si="18"/>
        <v>2026</v>
      </c>
      <c r="AN598" s="7" t="str">
        <f t="shared" si="19"/>
        <v>August</v>
      </c>
      <c r="AO598" s="7">
        <v>0</v>
      </c>
      <c r="AP598" s="10">
        <v>10245</v>
      </c>
      <c r="AQ598" s="7">
        <v>0</v>
      </c>
      <c r="AR598" s="7">
        <v>0</v>
      </c>
      <c r="AS598" t="s">
        <v>49</v>
      </c>
    </row>
    <row r="599" spans="1:45" x14ac:dyDescent="0.35">
      <c r="A599" t="s">
        <v>665</v>
      </c>
      <c r="B599">
        <v>34</v>
      </c>
      <c r="C599" t="s">
        <v>190</v>
      </c>
      <c r="D599" t="s">
        <v>49</v>
      </c>
      <c r="E599" t="s">
        <v>41</v>
      </c>
      <c r="F599">
        <v>258</v>
      </c>
      <c r="G599" t="s">
        <v>51</v>
      </c>
      <c r="H599">
        <v>21</v>
      </c>
      <c r="I599">
        <v>4</v>
      </c>
      <c r="J599" t="s">
        <v>43</v>
      </c>
      <c r="K599">
        <v>1</v>
      </c>
      <c r="L599">
        <v>621</v>
      </c>
      <c r="M599">
        <v>4</v>
      </c>
      <c r="N599" t="s">
        <v>44</v>
      </c>
      <c r="O599">
        <v>74</v>
      </c>
      <c r="P599">
        <v>4</v>
      </c>
      <c r="Q599">
        <v>2</v>
      </c>
      <c r="R599" t="s">
        <v>137</v>
      </c>
      <c r="S599">
        <v>4</v>
      </c>
      <c r="T599" t="s">
        <v>46</v>
      </c>
      <c r="U599">
        <v>5337</v>
      </c>
      <c r="V599" t="s">
        <v>163</v>
      </c>
      <c r="W599">
        <v>19921</v>
      </c>
      <c r="X599">
        <v>1</v>
      </c>
      <c r="Y599" t="s">
        <v>48</v>
      </c>
      <c r="Z599" t="s">
        <v>49</v>
      </c>
      <c r="AA599">
        <v>12</v>
      </c>
      <c r="AB599">
        <v>3</v>
      </c>
      <c r="AC599">
        <v>4</v>
      </c>
      <c r="AD599">
        <v>80</v>
      </c>
      <c r="AE599">
        <v>0</v>
      </c>
      <c r="AF599">
        <v>10</v>
      </c>
      <c r="AG599">
        <v>3</v>
      </c>
      <c r="AH599">
        <v>3</v>
      </c>
      <c r="AI599">
        <v>5</v>
      </c>
      <c r="AJ599">
        <v>7</v>
      </c>
      <c r="AK599" s="16">
        <v>46255</v>
      </c>
      <c r="AL599" s="7">
        <v>29</v>
      </c>
      <c r="AM599" s="7" t="str">
        <f t="shared" si="18"/>
        <v>2026</v>
      </c>
      <c r="AN599" s="7" t="str">
        <f t="shared" si="19"/>
        <v>August</v>
      </c>
      <c r="AO599" s="7">
        <v>2</v>
      </c>
      <c r="AP599" s="10">
        <v>5850</v>
      </c>
      <c r="AQ599" s="7">
        <v>2</v>
      </c>
      <c r="AR599" s="7">
        <v>0</v>
      </c>
      <c r="AS599" t="s">
        <v>49</v>
      </c>
    </row>
    <row r="600" spans="1:45" x14ac:dyDescent="0.35">
      <c r="A600" t="s">
        <v>666</v>
      </c>
      <c r="B600">
        <v>34</v>
      </c>
      <c r="C600" t="s">
        <v>190</v>
      </c>
      <c r="D600" t="s">
        <v>40</v>
      </c>
      <c r="E600" t="s">
        <v>41</v>
      </c>
      <c r="F600">
        <v>254</v>
      </c>
      <c r="G600" t="s">
        <v>42</v>
      </c>
      <c r="H600">
        <v>1</v>
      </c>
      <c r="I600">
        <v>2</v>
      </c>
      <c r="J600" t="s">
        <v>43</v>
      </c>
      <c r="K600">
        <v>1</v>
      </c>
      <c r="L600">
        <v>649</v>
      </c>
      <c r="M600">
        <v>2</v>
      </c>
      <c r="N600" t="s">
        <v>44</v>
      </c>
      <c r="O600">
        <v>83</v>
      </c>
      <c r="P600">
        <v>2</v>
      </c>
      <c r="Q600">
        <v>1</v>
      </c>
      <c r="R600" t="s">
        <v>60</v>
      </c>
      <c r="S600">
        <v>4</v>
      </c>
      <c r="T600" t="s">
        <v>105</v>
      </c>
      <c r="U600">
        <v>3622</v>
      </c>
      <c r="V600" t="s">
        <v>47</v>
      </c>
      <c r="W600">
        <v>22794</v>
      </c>
      <c r="X600">
        <v>1</v>
      </c>
      <c r="Y600" t="s">
        <v>48</v>
      </c>
      <c r="Z600" t="s">
        <v>40</v>
      </c>
      <c r="AA600">
        <v>13</v>
      </c>
      <c r="AB600">
        <v>3</v>
      </c>
      <c r="AC600">
        <v>4</v>
      </c>
      <c r="AD600">
        <v>80</v>
      </c>
      <c r="AE600">
        <v>1</v>
      </c>
      <c r="AF600">
        <v>6</v>
      </c>
      <c r="AG600">
        <v>3</v>
      </c>
      <c r="AH600">
        <v>3</v>
      </c>
      <c r="AI600">
        <v>1</v>
      </c>
      <c r="AJ600">
        <v>3</v>
      </c>
      <c r="AK600" s="16">
        <v>46256</v>
      </c>
      <c r="AL600" s="7">
        <v>27</v>
      </c>
      <c r="AM600" s="7" t="str">
        <f t="shared" si="18"/>
        <v>2026</v>
      </c>
      <c r="AN600" s="7" t="str">
        <f t="shared" si="19"/>
        <v>August</v>
      </c>
      <c r="AO600" s="7">
        <v>6</v>
      </c>
      <c r="AP600" s="10">
        <v>13753</v>
      </c>
      <c r="AQ600" s="7">
        <v>0</v>
      </c>
      <c r="AR600" s="7">
        <v>0</v>
      </c>
      <c r="AS600" t="s">
        <v>49</v>
      </c>
    </row>
    <row r="601" spans="1:45" x14ac:dyDescent="0.35">
      <c r="A601" t="s">
        <v>667</v>
      </c>
      <c r="B601">
        <v>34</v>
      </c>
      <c r="C601" t="s">
        <v>190</v>
      </c>
      <c r="D601" t="s">
        <v>40</v>
      </c>
      <c r="E601" t="s">
        <v>41</v>
      </c>
      <c r="F601">
        <v>204</v>
      </c>
      <c r="G601" t="s">
        <v>51</v>
      </c>
      <c r="H601">
        <v>14</v>
      </c>
      <c r="I601">
        <v>3</v>
      </c>
      <c r="J601" t="s">
        <v>68</v>
      </c>
      <c r="K601">
        <v>1</v>
      </c>
      <c r="L601">
        <v>666</v>
      </c>
      <c r="M601">
        <v>3</v>
      </c>
      <c r="N601" t="s">
        <v>53</v>
      </c>
      <c r="O601">
        <v>31</v>
      </c>
      <c r="P601">
        <v>3</v>
      </c>
      <c r="Q601">
        <v>1</v>
      </c>
      <c r="R601" t="s">
        <v>54</v>
      </c>
      <c r="S601">
        <v>3</v>
      </c>
      <c r="T601" t="s">
        <v>102</v>
      </c>
      <c r="U601">
        <v>2579</v>
      </c>
      <c r="V601" t="s">
        <v>47</v>
      </c>
      <c r="W601">
        <v>2912</v>
      </c>
      <c r="X601">
        <v>1</v>
      </c>
      <c r="Y601" t="s">
        <v>48</v>
      </c>
      <c r="Z601" t="s">
        <v>40</v>
      </c>
      <c r="AA601">
        <v>18</v>
      </c>
      <c r="AB601">
        <v>3</v>
      </c>
      <c r="AC601">
        <v>4</v>
      </c>
      <c r="AD601">
        <v>80</v>
      </c>
      <c r="AE601">
        <v>2</v>
      </c>
      <c r="AF601">
        <v>8</v>
      </c>
      <c r="AG601">
        <v>3</v>
      </c>
      <c r="AH601">
        <v>3</v>
      </c>
      <c r="AI601">
        <v>0</v>
      </c>
      <c r="AJ601">
        <v>6</v>
      </c>
      <c r="AK601" s="16">
        <v>46257</v>
      </c>
      <c r="AL601" s="7">
        <v>34</v>
      </c>
      <c r="AM601" s="7" t="str">
        <f t="shared" si="18"/>
        <v>2026</v>
      </c>
      <c r="AN601" s="7" t="str">
        <f t="shared" si="19"/>
        <v>August</v>
      </c>
      <c r="AO601" s="7">
        <v>4</v>
      </c>
      <c r="AP601" s="10">
        <v>8903</v>
      </c>
      <c r="AQ601" s="7">
        <v>2</v>
      </c>
      <c r="AR601" s="7">
        <v>2</v>
      </c>
      <c r="AS601" t="s">
        <v>49</v>
      </c>
    </row>
    <row r="602" spans="1:45" x14ac:dyDescent="0.35">
      <c r="A602" t="s">
        <v>668</v>
      </c>
      <c r="B602">
        <v>34</v>
      </c>
      <c r="C602" t="s">
        <v>190</v>
      </c>
      <c r="D602" t="s">
        <v>49</v>
      </c>
      <c r="E602" t="s">
        <v>41</v>
      </c>
      <c r="F602">
        <v>1397</v>
      </c>
      <c r="G602" t="s">
        <v>42</v>
      </c>
      <c r="H602">
        <v>1</v>
      </c>
      <c r="I602">
        <v>5</v>
      </c>
      <c r="J602" t="s">
        <v>43</v>
      </c>
      <c r="K602">
        <v>1</v>
      </c>
      <c r="L602">
        <v>683</v>
      </c>
      <c r="M602">
        <v>2</v>
      </c>
      <c r="N602" t="s">
        <v>44</v>
      </c>
      <c r="O602">
        <v>42</v>
      </c>
      <c r="P602">
        <v>3</v>
      </c>
      <c r="Q602">
        <v>1</v>
      </c>
      <c r="R602" t="s">
        <v>60</v>
      </c>
      <c r="S602">
        <v>4</v>
      </c>
      <c r="T602" t="s">
        <v>105</v>
      </c>
      <c r="U602">
        <v>2691</v>
      </c>
      <c r="V602" t="s">
        <v>47</v>
      </c>
      <c r="W602">
        <v>7660</v>
      </c>
      <c r="X602">
        <v>1</v>
      </c>
      <c r="Y602" t="s">
        <v>48</v>
      </c>
      <c r="Z602" t="s">
        <v>49</v>
      </c>
      <c r="AA602">
        <v>12</v>
      </c>
      <c r="AB602">
        <v>3</v>
      </c>
      <c r="AC602">
        <v>4</v>
      </c>
      <c r="AD602">
        <v>80</v>
      </c>
      <c r="AE602">
        <v>1</v>
      </c>
      <c r="AF602">
        <v>10</v>
      </c>
      <c r="AG602">
        <v>4</v>
      </c>
      <c r="AH602">
        <v>2</v>
      </c>
      <c r="AI602">
        <v>8</v>
      </c>
      <c r="AJ602">
        <v>8</v>
      </c>
      <c r="AK602" s="16">
        <v>46258</v>
      </c>
      <c r="AL602" s="7">
        <v>57</v>
      </c>
      <c r="AM602" s="7" t="str">
        <f t="shared" si="18"/>
        <v>2026</v>
      </c>
      <c r="AN602" s="7" t="str">
        <f t="shared" si="19"/>
        <v>August</v>
      </c>
      <c r="AO602" s="7">
        <v>6</v>
      </c>
      <c r="AP602" s="10">
        <v>13574</v>
      </c>
      <c r="AQ602" s="7">
        <v>1</v>
      </c>
      <c r="AR602" s="7">
        <v>0</v>
      </c>
      <c r="AS602" t="s">
        <v>49</v>
      </c>
    </row>
    <row r="603" spans="1:45" x14ac:dyDescent="0.35">
      <c r="A603" t="s">
        <v>669</v>
      </c>
      <c r="B603">
        <v>34</v>
      </c>
      <c r="C603" t="s">
        <v>190</v>
      </c>
      <c r="D603" t="s">
        <v>49</v>
      </c>
      <c r="E603" t="s">
        <v>41</v>
      </c>
      <c r="F603">
        <v>1442</v>
      </c>
      <c r="G603" t="s">
        <v>42</v>
      </c>
      <c r="H603">
        <v>9</v>
      </c>
      <c r="I603">
        <v>3</v>
      </c>
      <c r="J603" t="s">
        <v>52</v>
      </c>
      <c r="K603">
        <v>1</v>
      </c>
      <c r="L603">
        <v>717</v>
      </c>
      <c r="M603">
        <v>4</v>
      </c>
      <c r="N603" t="s">
        <v>53</v>
      </c>
      <c r="O603">
        <v>46</v>
      </c>
      <c r="P603">
        <v>2</v>
      </c>
      <c r="Q603">
        <v>3</v>
      </c>
      <c r="R603" t="s">
        <v>161</v>
      </c>
      <c r="S603">
        <v>2</v>
      </c>
      <c r="T603" t="s">
        <v>46</v>
      </c>
      <c r="U603">
        <v>8621</v>
      </c>
      <c r="V603" t="s">
        <v>163</v>
      </c>
      <c r="W603">
        <v>17654</v>
      </c>
      <c r="X603">
        <v>1</v>
      </c>
      <c r="Y603" t="s">
        <v>48</v>
      </c>
      <c r="Z603" t="s">
        <v>49</v>
      </c>
      <c r="AA603">
        <v>14</v>
      </c>
      <c r="AB603">
        <v>3</v>
      </c>
      <c r="AC603">
        <v>2</v>
      </c>
      <c r="AD603">
        <v>80</v>
      </c>
      <c r="AE603">
        <v>0</v>
      </c>
      <c r="AF603">
        <v>9</v>
      </c>
      <c r="AG603">
        <v>3</v>
      </c>
      <c r="AH603">
        <v>4</v>
      </c>
      <c r="AI603">
        <v>7</v>
      </c>
      <c r="AJ603">
        <v>7</v>
      </c>
      <c r="AK603" s="16">
        <v>46259</v>
      </c>
      <c r="AL603" s="7">
        <v>18</v>
      </c>
      <c r="AM603" s="7" t="str">
        <f t="shared" si="18"/>
        <v>2026</v>
      </c>
      <c r="AN603" s="7" t="str">
        <f t="shared" si="19"/>
        <v>August</v>
      </c>
      <c r="AO603" s="7">
        <v>0</v>
      </c>
      <c r="AP603" s="10">
        <v>22130</v>
      </c>
      <c r="AQ603" s="7">
        <v>0</v>
      </c>
      <c r="AR603" s="7">
        <v>0</v>
      </c>
      <c r="AS603" t="s">
        <v>49</v>
      </c>
    </row>
    <row r="604" spans="1:45" x14ac:dyDescent="0.35">
      <c r="A604" t="s">
        <v>670</v>
      </c>
      <c r="B604">
        <v>34</v>
      </c>
      <c r="C604" t="s">
        <v>190</v>
      </c>
      <c r="D604" t="s">
        <v>49</v>
      </c>
      <c r="E604" t="s">
        <v>41</v>
      </c>
      <c r="F604">
        <v>970</v>
      </c>
      <c r="G604" t="s">
        <v>42</v>
      </c>
      <c r="H604">
        <v>8</v>
      </c>
      <c r="I604">
        <v>2</v>
      </c>
      <c r="J604" t="s">
        <v>52</v>
      </c>
      <c r="K604">
        <v>1</v>
      </c>
      <c r="L604">
        <v>757</v>
      </c>
      <c r="M604">
        <v>2</v>
      </c>
      <c r="N604" t="s">
        <v>53</v>
      </c>
      <c r="O604">
        <v>96</v>
      </c>
      <c r="P604">
        <v>3</v>
      </c>
      <c r="Q604">
        <v>2</v>
      </c>
      <c r="R604" t="s">
        <v>161</v>
      </c>
      <c r="S604">
        <v>3</v>
      </c>
      <c r="T604" t="s">
        <v>46</v>
      </c>
      <c r="U604">
        <v>6142</v>
      </c>
      <c r="V604" t="s">
        <v>163</v>
      </c>
      <c r="W604">
        <v>7360</v>
      </c>
      <c r="X604">
        <v>3</v>
      </c>
      <c r="Y604" t="s">
        <v>48</v>
      </c>
      <c r="Z604" t="s">
        <v>49</v>
      </c>
      <c r="AA604">
        <v>11</v>
      </c>
      <c r="AB604">
        <v>3</v>
      </c>
      <c r="AC604">
        <v>4</v>
      </c>
      <c r="AD604">
        <v>80</v>
      </c>
      <c r="AE604">
        <v>0</v>
      </c>
      <c r="AF604">
        <v>10</v>
      </c>
      <c r="AG604">
        <v>2</v>
      </c>
      <c r="AH604">
        <v>3</v>
      </c>
      <c r="AI604">
        <v>4</v>
      </c>
      <c r="AJ604">
        <v>3</v>
      </c>
      <c r="AK604" s="16">
        <v>46260</v>
      </c>
      <c r="AL604" s="7">
        <v>29</v>
      </c>
      <c r="AM604" s="7" t="str">
        <f t="shared" si="18"/>
        <v>2026</v>
      </c>
      <c r="AN604" s="7" t="str">
        <f t="shared" si="19"/>
        <v>August</v>
      </c>
      <c r="AO604" s="7">
        <v>4</v>
      </c>
      <c r="AP604" s="10">
        <v>15511</v>
      </c>
      <c r="AQ604" s="7">
        <v>2</v>
      </c>
      <c r="AR604" s="7">
        <v>1</v>
      </c>
      <c r="AS604" t="s">
        <v>49</v>
      </c>
    </row>
    <row r="605" spans="1:45" x14ac:dyDescent="0.35">
      <c r="A605" t="s">
        <v>671</v>
      </c>
      <c r="B605">
        <v>34</v>
      </c>
      <c r="C605" t="s">
        <v>190</v>
      </c>
      <c r="D605" t="s">
        <v>49</v>
      </c>
      <c r="E605" t="s">
        <v>41</v>
      </c>
      <c r="F605">
        <v>167</v>
      </c>
      <c r="G605" t="s">
        <v>42</v>
      </c>
      <c r="H605">
        <v>8</v>
      </c>
      <c r="I605">
        <v>5</v>
      </c>
      <c r="J605" t="s">
        <v>43</v>
      </c>
      <c r="K605">
        <v>1</v>
      </c>
      <c r="L605">
        <v>775</v>
      </c>
      <c r="M605">
        <v>2</v>
      </c>
      <c r="N605" t="s">
        <v>53</v>
      </c>
      <c r="O605">
        <v>32</v>
      </c>
      <c r="P605">
        <v>3</v>
      </c>
      <c r="Q605">
        <v>2</v>
      </c>
      <c r="R605" t="s">
        <v>112</v>
      </c>
      <c r="S605">
        <v>1</v>
      </c>
      <c r="T605" t="s">
        <v>102</v>
      </c>
      <c r="U605">
        <v>5121</v>
      </c>
      <c r="V605" t="s">
        <v>163</v>
      </c>
      <c r="W605">
        <v>4187</v>
      </c>
      <c r="X605">
        <v>3</v>
      </c>
      <c r="Y605" t="s">
        <v>48</v>
      </c>
      <c r="Z605" t="s">
        <v>49</v>
      </c>
      <c r="AA605">
        <v>14</v>
      </c>
      <c r="AB605">
        <v>3</v>
      </c>
      <c r="AC605">
        <v>3</v>
      </c>
      <c r="AD605">
        <v>80</v>
      </c>
      <c r="AE605">
        <v>1</v>
      </c>
      <c r="AF605">
        <v>7</v>
      </c>
      <c r="AG605">
        <v>3</v>
      </c>
      <c r="AH605">
        <v>3</v>
      </c>
      <c r="AI605">
        <v>0</v>
      </c>
      <c r="AJ605">
        <v>0</v>
      </c>
      <c r="AK605" s="16">
        <v>46261</v>
      </c>
      <c r="AL605" s="7">
        <v>40</v>
      </c>
      <c r="AM605" s="7" t="str">
        <f t="shared" si="18"/>
        <v>2026</v>
      </c>
      <c r="AN605" s="7" t="str">
        <f t="shared" si="19"/>
        <v>August</v>
      </c>
      <c r="AO605" s="7">
        <v>9</v>
      </c>
      <c r="AP605" s="10">
        <v>19539</v>
      </c>
      <c r="AQ605" s="7">
        <v>7</v>
      </c>
      <c r="AR605" s="7">
        <v>6</v>
      </c>
      <c r="AS605" t="s">
        <v>49</v>
      </c>
    </row>
    <row r="606" spans="1:45" x14ac:dyDescent="0.35">
      <c r="A606" t="s">
        <v>672</v>
      </c>
      <c r="B606">
        <v>34</v>
      </c>
      <c r="C606" t="s">
        <v>190</v>
      </c>
      <c r="D606" t="s">
        <v>49</v>
      </c>
      <c r="E606" t="s">
        <v>41</v>
      </c>
      <c r="F606">
        <v>304</v>
      </c>
      <c r="G606" t="s">
        <v>51</v>
      </c>
      <c r="H606">
        <v>2</v>
      </c>
      <c r="I606">
        <v>3</v>
      </c>
      <c r="J606" t="s">
        <v>73</v>
      </c>
      <c r="K606">
        <v>1</v>
      </c>
      <c r="L606">
        <v>786</v>
      </c>
      <c r="M606">
        <v>4</v>
      </c>
      <c r="N606" t="s">
        <v>44</v>
      </c>
      <c r="O606">
        <v>60</v>
      </c>
      <c r="P606">
        <v>3</v>
      </c>
      <c r="Q606">
        <v>2</v>
      </c>
      <c r="R606" t="s">
        <v>137</v>
      </c>
      <c r="S606">
        <v>4</v>
      </c>
      <c r="T606" t="s">
        <v>46</v>
      </c>
      <c r="U606">
        <v>6274</v>
      </c>
      <c r="V606" t="s">
        <v>163</v>
      </c>
      <c r="W606">
        <v>18686</v>
      </c>
      <c r="X606">
        <v>1</v>
      </c>
      <c r="Y606" t="s">
        <v>48</v>
      </c>
      <c r="Z606" t="s">
        <v>49</v>
      </c>
      <c r="AA606">
        <v>22</v>
      </c>
      <c r="AB606">
        <v>4</v>
      </c>
      <c r="AC606">
        <v>3</v>
      </c>
      <c r="AD606">
        <v>80</v>
      </c>
      <c r="AE606">
        <v>0</v>
      </c>
      <c r="AF606">
        <v>6</v>
      </c>
      <c r="AG606">
        <v>5</v>
      </c>
      <c r="AH606">
        <v>3</v>
      </c>
      <c r="AI606">
        <v>1</v>
      </c>
      <c r="AJ606">
        <v>4</v>
      </c>
      <c r="AK606" s="16">
        <v>46262</v>
      </c>
      <c r="AL606" s="7">
        <v>28</v>
      </c>
      <c r="AM606" s="7" t="str">
        <f t="shared" si="18"/>
        <v>2026</v>
      </c>
      <c r="AN606" s="7" t="str">
        <f t="shared" si="19"/>
        <v>August</v>
      </c>
      <c r="AO606" s="7">
        <v>1</v>
      </c>
      <c r="AP606" s="10">
        <v>12323</v>
      </c>
      <c r="AQ606" s="7">
        <v>0</v>
      </c>
      <c r="AR606" s="7">
        <v>0</v>
      </c>
      <c r="AS606" t="s">
        <v>49</v>
      </c>
    </row>
    <row r="607" spans="1:45" x14ac:dyDescent="0.35">
      <c r="A607" t="s">
        <v>673</v>
      </c>
      <c r="B607">
        <v>34</v>
      </c>
      <c r="C607" t="s">
        <v>190</v>
      </c>
      <c r="D607" t="s">
        <v>49</v>
      </c>
      <c r="E607" t="s">
        <v>41</v>
      </c>
      <c r="F607">
        <v>182</v>
      </c>
      <c r="G607" t="s">
        <v>42</v>
      </c>
      <c r="H607">
        <v>1</v>
      </c>
      <c r="I607">
        <v>4</v>
      </c>
      <c r="J607" t="s">
        <v>43</v>
      </c>
      <c r="K607">
        <v>1</v>
      </c>
      <c r="L607">
        <v>797</v>
      </c>
      <c r="M607">
        <v>2</v>
      </c>
      <c r="N607" t="s">
        <v>53</v>
      </c>
      <c r="O607">
        <v>72</v>
      </c>
      <c r="P607">
        <v>4</v>
      </c>
      <c r="Q607">
        <v>1</v>
      </c>
      <c r="R607" t="s">
        <v>60</v>
      </c>
      <c r="S607">
        <v>4</v>
      </c>
      <c r="T607" t="s">
        <v>46</v>
      </c>
      <c r="U607">
        <v>3280</v>
      </c>
      <c r="V607" t="s">
        <v>47</v>
      </c>
      <c r="W607">
        <v>13551</v>
      </c>
      <c r="X607">
        <v>2</v>
      </c>
      <c r="Y607" t="s">
        <v>48</v>
      </c>
      <c r="Z607" t="s">
        <v>49</v>
      </c>
      <c r="AA607">
        <v>16</v>
      </c>
      <c r="AB607">
        <v>3</v>
      </c>
      <c r="AC607">
        <v>3</v>
      </c>
      <c r="AD607">
        <v>80</v>
      </c>
      <c r="AE607">
        <v>0</v>
      </c>
      <c r="AF607">
        <v>10</v>
      </c>
      <c r="AG607">
        <v>2</v>
      </c>
      <c r="AH607">
        <v>3</v>
      </c>
      <c r="AI607">
        <v>1</v>
      </c>
      <c r="AJ607">
        <v>3</v>
      </c>
      <c r="AK607" s="16">
        <v>46263</v>
      </c>
      <c r="AL607" s="7">
        <v>53</v>
      </c>
      <c r="AM607" s="7" t="str">
        <f t="shared" si="18"/>
        <v>2026</v>
      </c>
      <c r="AN607" s="7" t="str">
        <f t="shared" si="19"/>
        <v>August</v>
      </c>
      <c r="AO607" s="7">
        <v>19</v>
      </c>
      <c r="AP607" s="10">
        <v>7340</v>
      </c>
      <c r="AQ607" s="7">
        <v>6</v>
      </c>
      <c r="AR607" s="7">
        <v>5</v>
      </c>
      <c r="AS607" t="s">
        <v>49</v>
      </c>
    </row>
    <row r="608" spans="1:45" x14ac:dyDescent="0.35">
      <c r="A608" t="s">
        <v>674</v>
      </c>
      <c r="B608">
        <v>34</v>
      </c>
      <c r="C608" t="s">
        <v>190</v>
      </c>
      <c r="D608" t="s">
        <v>49</v>
      </c>
      <c r="E608" t="s">
        <v>41</v>
      </c>
      <c r="F608">
        <v>121</v>
      </c>
      <c r="G608" t="s">
        <v>42</v>
      </c>
      <c r="H608">
        <v>2</v>
      </c>
      <c r="I608">
        <v>4</v>
      </c>
      <c r="J608" t="s">
        <v>52</v>
      </c>
      <c r="K608">
        <v>1</v>
      </c>
      <c r="L608">
        <v>804</v>
      </c>
      <c r="M608">
        <v>3</v>
      </c>
      <c r="N608" t="s">
        <v>53</v>
      </c>
      <c r="O608">
        <v>86</v>
      </c>
      <c r="P608">
        <v>2</v>
      </c>
      <c r="Q608">
        <v>1</v>
      </c>
      <c r="R608" t="s">
        <v>60</v>
      </c>
      <c r="S608">
        <v>1</v>
      </c>
      <c r="T608" t="s">
        <v>46</v>
      </c>
      <c r="U608">
        <v>4381</v>
      </c>
      <c r="V608" t="s">
        <v>47</v>
      </c>
      <c r="W608">
        <v>7530</v>
      </c>
      <c r="X608">
        <v>1</v>
      </c>
      <c r="Y608" t="s">
        <v>48</v>
      </c>
      <c r="Z608" t="s">
        <v>49</v>
      </c>
      <c r="AA608">
        <v>11</v>
      </c>
      <c r="AB608">
        <v>3</v>
      </c>
      <c r="AC608">
        <v>3</v>
      </c>
      <c r="AD608">
        <v>80</v>
      </c>
      <c r="AE608">
        <v>0</v>
      </c>
      <c r="AF608">
        <v>6</v>
      </c>
      <c r="AG608">
        <v>3</v>
      </c>
      <c r="AH608">
        <v>3</v>
      </c>
      <c r="AI608">
        <v>1</v>
      </c>
      <c r="AJ608">
        <v>3</v>
      </c>
      <c r="AK608" s="16">
        <v>46264</v>
      </c>
      <c r="AL608" s="7">
        <v>35</v>
      </c>
      <c r="AM608" s="7" t="str">
        <f t="shared" si="18"/>
        <v>2026</v>
      </c>
      <c r="AN608" s="7" t="str">
        <f t="shared" si="19"/>
        <v>August</v>
      </c>
      <c r="AO608" s="7">
        <v>4</v>
      </c>
      <c r="AP608" s="10">
        <v>12096</v>
      </c>
      <c r="AQ608" s="7">
        <v>3</v>
      </c>
      <c r="AR608" s="7">
        <v>0</v>
      </c>
      <c r="AS608" t="s">
        <v>49</v>
      </c>
    </row>
    <row r="609" spans="1:45" x14ac:dyDescent="0.35">
      <c r="A609" t="s">
        <v>675</v>
      </c>
      <c r="B609">
        <v>34</v>
      </c>
      <c r="C609" t="s">
        <v>190</v>
      </c>
      <c r="D609" t="s">
        <v>49</v>
      </c>
      <c r="E609" t="s">
        <v>41</v>
      </c>
      <c r="F609">
        <v>1111</v>
      </c>
      <c r="G609" t="s">
        <v>51</v>
      </c>
      <c r="H609">
        <v>8</v>
      </c>
      <c r="I609">
        <v>2</v>
      </c>
      <c r="J609" t="s">
        <v>43</v>
      </c>
      <c r="K609">
        <v>1</v>
      </c>
      <c r="L609">
        <v>808</v>
      </c>
      <c r="M609">
        <v>3</v>
      </c>
      <c r="N609" t="s">
        <v>53</v>
      </c>
      <c r="O609">
        <v>93</v>
      </c>
      <c r="P609">
        <v>3</v>
      </c>
      <c r="Q609">
        <v>2</v>
      </c>
      <c r="R609" t="s">
        <v>137</v>
      </c>
      <c r="S609">
        <v>1</v>
      </c>
      <c r="T609" t="s">
        <v>105</v>
      </c>
      <c r="U609">
        <v>6500</v>
      </c>
      <c r="V609" t="s">
        <v>163</v>
      </c>
      <c r="W609">
        <v>13305</v>
      </c>
      <c r="X609">
        <v>5</v>
      </c>
      <c r="Y609" t="s">
        <v>48</v>
      </c>
      <c r="Z609" t="s">
        <v>49</v>
      </c>
      <c r="AA609">
        <v>17</v>
      </c>
      <c r="AB609">
        <v>3</v>
      </c>
      <c r="AC609">
        <v>2</v>
      </c>
      <c r="AD609">
        <v>80</v>
      </c>
      <c r="AE609">
        <v>1</v>
      </c>
      <c r="AF609">
        <v>6</v>
      </c>
      <c r="AG609">
        <v>1</v>
      </c>
      <c r="AH609">
        <v>3</v>
      </c>
      <c r="AI609">
        <v>1</v>
      </c>
      <c r="AJ609">
        <v>2</v>
      </c>
      <c r="AK609" s="16">
        <v>46265</v>
      </c>
      <c r="AL609" s="7">
        <v>22</v>
      </c>
      <c r="AM609" s="7" t="str">
        <f t="shared" si="18"/>
        <v>2026</v>
      </c>
      <c r="AN609" s="7" t="str">
        <f t="shared" si="19"/>
        <v>August</v>
      </c>
      <c r="AO609" s="7">
        <v>2</v>
      </c>
      <c r="AP609" s="10">
        <v>17823</v>
      </c>
      <c r="AQ609" s="7">
        <v>1</v>
      </c>
      <c r="AR609" s="7">
        <v>0</v>
      </c>
      <c r="AS609" t="s">
        <v>49</v>
      </c>
    </row>
    <row r="610" spans="1:45" x14ac:dyDescent="0.35">
      <c r="A610" t="s">
        <v>676</v>
      </c>
      <c r="B610">
        <v>34</v>
      </c>
      <c r="C610" t="s">
        <v>190</v>
      </c>
      <c r="D610" t="s">
        <v>49</v>
      </c>
      <c r="E610" t="s">
        <v>56</v>
      </c>
      <c r="F610">
        <v>702</v>
      </c>
      <c r="G610" t="s">
        <v>42</v>
      </c>
      <c r="H610">
        <v>16</v>
      </c>
      <c r="I610">
        <v>4</v>
      </c>
      <c r="J610" t="s">
        <v>43</v>
      </c>
      <c r="K610">
        <v>1</v>
      </c>
      <c r="L610">
        <v>838</v>
      </c>
      <c r="M610">
        <v>3</v>
      </c>
      <c r="N610" t="s">
        <v>53</v>
      </c>
      <c r="O610">
        <v>100</v>
      </c>
      <c r="P610">
        <v>2</v>
      </c>
      <c r="Q610">
        <v>1</v>
      </c>
      <c r="R610" t="s">
        <v>60</v>
      </c>
      <c r="S610">
        <v>4</v>
      </c>
      <c r="T610" t="s">
        <v>46</v>
      </c>
      <c r="U610">
        <v>2553</v>
      </c>
      <c r="V610" t="s">
        <v>47</v>
      </c>
      <c r="W610">
        <v>8306</v>
      </c>
      <c r="X610">
        <v>1</v>
      </c>
      <c r="Y610" t="s">
        <v>48</v>
      </c>
      <c r="Z610" t="s">
        <v>49</v>
      </c>
      <c r="AA610">
        <v>16</v>
      </c>
      <c r="AB610">
        <v>3</v>
      </c>
      <c r="AC610">
        <v>3</v>
      </c>
      <c r="AD610">
        <v>80</v>
      </c>
      <c r="AE610">
        <v>0</v>
      </c>
      <c r="AF610">
        <v>6</v>
      </c>
      <c r="AG610">
        <v>3</v>
      </c>
      <c r="AH610">
        <v>3</v>
      </c>
      <c r="AI610">
        <v>1</v>
      </c>
      <c r="AJ610">
        <v>3</v>
      </c>
      <c r="AK610" s="16">
        <v>46266</v>
      </c>
      <c r="AL610" s="7">
        <v>21</v>
      </c>
      <c r="AM610" s="7" t="str">
        <f t="shared" si="18"/>
        <v>2026</v>
      </c>
      <c r="AN610" s="7" t="str">
        <f t="shared" si="19"/>
        <v>September</v>
      </c>
      <c r="AO610" s="7">
        <v>0</v>
      </c>
      <c r="AP610" s="10">
        <v>11362</v>
      </c>
      <c r="AQ610" s="7">
        <v>0</v>
      </c>
      <c r="AR610" s="7">
        <v>0</v>
      </c>
      <c r="AS610" t="s">
        <v>49</v>
      </c>
    </row>
    <row r="611" spans="1:45" x14ac:dyDescent="0.35">
      <c r="A611" t="s">
        <v>677</v>
      </c>
      <c r="B611">
        <v>34</v>
      </c>
      <c r="C611" t="s">
        <v>190</v>
      </c>
      <c r="D611" t="s">
        <v>49</v>
      </c>
      <c r="E611" t="s">
        <v>41</v>
      </c>
      <c r="F611">
        <v>829</v>
      </c>
      <c r="G611" t="s">
        <v>71</v>
      </c>
      <c r="H611">
        <v>3</v>
      </c>
      <c r="I611">
        <v>2</v>
      </c>
      <c r="J611" t="s">
        <v>71</v>
      </c>
      <c r="K611">
        <v>1</v>
      </c>
      <c r="L611">
        <v>847</v>
      </c>
      <c r="M611">
        <v>3</v>
      </c>
      <c r="N611" t="s">
        <v>44</v>
      </c>
      <c r="O611">
        <v>88</v>
      </c>
      <c r="P611">
        <v>3</v>
      </c>
      <c r="Q611">
        <v>1</v>
      </c>
      <c r="R611" t="s">
        <v>71</v>
      </c>
      <c r="S611">
        <v>4</v>
      </c>
      <c r="T611" t="s">
        <v>105</v>
      </c>
      <c r="U611">
        <v>3737</v>
      </c>
      <c r="V611" t="s">
        <v>47</v>
      </c>
      <c r="W611">
        <v>2243</v>
      </c>
      <c r="X611">
        <v>0</v>
      </c>
      <c r="Y611" t="s">
        <v>48</v>
      </c>
      <c r="Z611" t="s">
        <v>49</v>
      </c>
      <c r="AA611">
        <v>19</v>
      </c>
      <c r="AB611">
        <v>3</v>
      </c>
      <c r="AC611">
        <v>3</v>
      </c>
      <c r="AD611">
        <v>80</v>
      </c>
      <c r="AE611">
        <v>1</v>
      </c>
      <c r="AF611">
        <v>4</v>
      </c>
      <c r="AG611">
        <v>1</v>
      </c>
      <c r="AH611">
        <v>1</v>
      </c>
      <c r="AI611">
        <v>0</v>
      </c>
      <c r="AJ611">
        <v>2</v>
      </c>
      <c r="AK611" s="16">
        <v>46267</v>
      </c>
      <c r="AL611" s="7">
        <v>51</v>
      </c>
      <c r="AM611" s="7" t="str">
        <f t="shared" si="18"/>
        <v>2026</v>
      </c>
      <c r="AN611" s="7" t="str">
        <f t="shared" si="19"/>
        <v>September</v>
      </c>
      <c r="AO611" s="7">
        <v>24</v>
      </c>
      <c r="AP611" s="10">
        <v>10287</v>
      </c>
      <c r="AQ611" s="7">
        <v>1</v>
      </c>
      <c r="AR611" s="7">
        <v>0</v>
      </c>
      <c r="AS611" t="s">
        <v>49</v>
      </c>
    </row>
    <row r="612" spans="1:45" x14ac:dyDescent="0.35">
      <c r="A612" t="s">
        <v>678</v>
      </c>
      <c r="B612">
        <v>34</v>
      </c>
      <c r="C612" t="s">
        <v>190</v>
      </c>
      <c r="D612" t="s">
        <v>49</v>
      </c>
      <c r="E612" t="s">
        <v>41</v>
      </c>
      <c r="F612">
        <v>546</v>
      </c>
      <c r="G612" t="s">
        <v>42</v>
      </c>
      <c r="H612">
        <v>10</v>
      </c>
      <c r="I612">
        <v>3</v>
      </c>
      <c r="J612" t="s">
        <v>43</v>
      </c>
      <c r="K612">
        <v>1</v>
      </c>
      <c r="L612">
        <v>934</v>
      </c>
      <c r="M612">
        <v>2</v>
      </c>
      <c r="N612" t="s">
        <v>44</v>
      </c>
      <c r="O612">
        <v>83</v>
      </c>
      <c r="P612">
        <v>3</v>
      </c>
      <c r="Q612">
        <v>1</v>
      </c>
      <c r="R612" t="s">
        <v>45</v>
      </c>
      <c r="S612">
        <v>2</v>
      </c>
      <c r="T612" t="s">
        <v>102</v>
      </c>
      <c r="U612">
        <v>2008</v>
      </c>
      <c r="V612" t="s">
        <v>47</v>
      </c>
      <c r="W612">
        <v>6896</v>
      </c>
      <c r="X612">
        <v>1</v>
      </c>
      <c r="Y612" t="s">
        <v>48</v>
      </c>
      <c r="Z612" t="s">
        <v>49</v>
      </c>
      <c r="AA612">
        <v>14</v>
      </c>
      <c r="AB612">
        <v>3</v>
      </c>
      <c r="AC612">
        <v>2</v>
      </c>
      <c r="AD612">
        <v>80</v>
      </c>
      <c r="AE612">
        <v>2</v>
      </c>
      <c r="AF612">
        <v>1</v>
      </c>
      <c r="AG612">
        <v>3</v>
      </c>
      <c r="AH612">
        <v>3</v>
      </c>
      <c r="AI612">
        <v>1</v>
      </c>
      <c r="AJ612">
        <v>0</v>
      </c>
      <c r="AK612" s="16">
        <v>46268</v>
      </c>
      <c r="AL612" s="7">
        <v>19</v>
      </c>
      <c r="AM612" s="7" t="str">
        <f t="shared" si="18"/>
        <v>2026</v>
      </c>
      <c r="AN612" s="7" t="str">
        <f t="shared" si="19"/>
        <v>September</v>
      </c>
      <c r="AO612" s="7">
        <v>0</v>
      </c>
      <c r="AP612" s="10">
        <v>15634</v>
      </c>
      <c r="AQ612" s="7">
        <v>0</v>
      </c>
      <c r="AR612" s="7">
        <v>0</v>
      </c>
      <c r="AS612" t="s">
        <v>49</v>
      </c>
    </row>
    <row r="613" spans="1:45" x14ac:dyDescent="0.35">
      <c r="A613" t="s">
        <v>679</v>
      </c>
      <c r="B613">
        <v>34</v>
      </c>
      <c r="C613" t="s">
        <v>190</v>
      </c>
      <c r="D613" t="s">
        <v>49</v>
      </c>
      <c r="E613" t="s">
        <v>41</v>
      </c>
      <c r="F613">
        <v>216</v>
      </c>
      <c r="G613" t="s">
        <v>51</v>
      </c>
      <c r="H613">
        <v>1</v>
      </c>
      <c r="I613">
        <v>4</v>
      </c>
      <c r="J613" t="s">
        <v>57</v>
      </c>
      <c r="K613">
        <v>1</v>
      </c>
      <c r="L613">
        <v>1047</v>
      </c>
      <c r="M613">
        <v>2</v>
      </c>
      <c r="N613" t="s">
        <v>44</v>
      </c>
      <c r="O613">
        <v>75</v>
      </c>
      <c r="P613">
        <v>4</v>
      </c>
      <c r="Q613">
        <v>2</v>
      </c>
      <c r="R613" t="s">
        <v>137</v>
      </c>
      <c r="S613">
        <v>4</v>
      </c>
      <c r="T613" t="s">
        <v>102</v>
      </c>
      <c r="U613">
        <v>9725</v>
      </c>
      <c r="V613" t="s">
        <v>163</v>
      </c>
      <c r="W613">
        <v>12278</v>
      </c>
      <c r="X613">
        <v>0</v>
      </c>
      <c r="Y613" t="s">
        <v>48</v>
      </c>
      <c r="Z613" t="s">
        <v>49</v>
      </c>
      <c r="AA613">
        <v>11</v>
      </c>
      <c r="AB613">
        <v>3</v>
      </c>
      <c r="AC613">
        <v>4</v>
      </c>
      <c r="AD613">
        <v>80</v>
      </c>
      <c r="AE613">
        <v>1</v>
      </c>
      <c r="AF613">
        <v>16</v>
      </c>
      <c r="AG613">
        <v>2</v>
      </c>
      <c r="AH613">
        <v>2</v>
      </c>
      <c r="AI613">
        <v>0</v>
      </c>
      <c r="AJ613">
        <v>9</v>
      </c>
      <c r="AK613" s="16">
        <v>46269</v>
      </c>
      <c r="AL613" s="7">
        <v>53</v>
      </c>
      <c r="AM613" s="7" t="str">
        <f t="shared" si="18"/>
        <v>2026</v>
      </c>
      <c r="AN613" s="7" t="str">
        <f t="shared" si="19"/>
        <v>September</v>
      </c>
      <c r="AO613" s="7">
        <v>35</v>
      </c>
      <c r="AP613" s="10">
        <v>9870</v>
      </c>
      <c r="AQ613" s="7">
        <v>20</v>
      </c>
      <c r="AR613" s="7">
        <v>10</v>
      </c>
      <c r="AS613" t="s">
        <v>49</v>
      </c>
    </row>
    <row r="614" spans="1:45" x14ac:dyDescent="0.35">
      <c r="A614" t="s">
        <v>680</v>
      </c>
      <c r="B614">
        <v>34</v>
      </c>
      <c r="C614" t="s">
        <v>190</v>
      </c>
      <c r="D614" t="s">
        <v>40</v>
      </c>
      <c r="E614" t="s">
        <v>41</v>
      </c>
      <c r="F614">
        <v>1333</v>
      </c>
      <c r="G614" t="s">
        <v>51</v>
      </c>
      <c r="H614">
        <v>10</v>
      </c>
      <c r="I614">
        <v>4</v>
      </c>
      <c r="J614" t="s">
        <v>43</v>
      </c>
      <c r="K614">
        <v>1</v>
      </c>
      <c r="L614">
        <v>1055</v>
      </c>
      <c r="M614">
        <v>3</v>
      </c>
      <c r="N614" t="s">
        <v>53</v>
      </c>
      <c r="O614">
        <v>87</v>
      </c>
      <c r="P614">
        <v>3</v>
      </c>
      <c r="Q614">
        <v>1</v>
      </c>
      <c r="R614" t="s">
        <v>54</v>
      </c>
      <c r="S614">
        <v>3</v>
      </c>
      <c r="T614" t="s">
        <v>105</v>
      </c>
      <c r="U614">
        <v>2220</v>
      </c>
      <c r="V614" t="s">
        <v>47</v>
      </c>
      <c r="W614">
        <v>18410</v>
      </c>
      <c r="X614">
        <v>1</v>
      </c>
      <c r="Y614" t="s">
        <v>48</v>
      </c>
      <c r="Z614" t="s">
        <v>40</v>
      </c>
      <c r="AA614">
        <v>19</v>
      </c>
      <c r="AB614">
        <v>3</v>
      </c>
      <c r="AC614">
        <v>4</v>
      </c>
      <c r="AD614">
        <v>80</v>
      </c>
      <c r="AE614">
        <v>1</v>
      </c>
      <c r="AF614">
        <v>1</v>
      </c>
      <c r="AG614">
        <v>2</v>
      </c>
      <c r="AH614">
        <v>3</v>
      </c>
      <c r="AI614">
        <v>0</v>
      </c>
      <c r="AJ614">
        <v>0</v>
      </c>
      <c r="AK614" s="16">
        <v>46270</v>
      </c>
      <c r="AL614" s="7">
        <v>42</v>
      </c>
      <c r="AM614" s="7" t="str">
        <f t="shared" si="18"/>
        <v>2026</v>
      </c>
      <c r="AN614" s="7" t="str">
        <f t="shared" si="19"/>
        <v>September</v>
      </c>
      <c r="AO614" s="7">
        <v>6</v>
      </c>
      <c r="AP614" s="10">
        <v>17484</v>
      </c>
      <c r="AQ614" s="7">
        <v>2</v>
      </c>
      <c r="AR614" s="7">
        <v>2</v>
      </c>
      <c r="AS614" t="s">
        <v>49</v>
      </c>
    </row>
    <row r="615" spans="1:45" x14ac:dyDescent="0.35">
      <c r="A615" t="s">
        <v>681</v>
      </c>
      <c r="B615">
        <v>34</v>
      </c>
      <c r="C615" t="s">
        <v>190</v>
      </c>
      <c r="D615" t="s">
        <v>49</v>
      </c>
      <c r="E615" t="s">
        <v>56</v>
      </c>
      <c r="F615">
        <v>618</v>
      </c>
      <c r="G615" t="s">
        <v>42</v>
      </c>
      <c r="H615">
        <v>3</v>
      </c>
      <c r="I615">
        <v>1</v>
      </c>
      <c r="J615" t="s">
        <v>43</v>
      </c>
      <c r="K615">
        <v>1</v>
      </c>
      <c r="L615">
        <v>1103</v>
      </c>
      <c r="M615">
        <v>1</v>
      </c>
      <c r="N615" t="s">
        <v>44</v>
      </c>
      <c r="O615">
        <v>45</v>
      </c>
      <c r="P615">
        <v>3</v>
      </c>
      <c r="Q615">
        <v>2</v>
      </c>
      <c r="R615" t="s">
        <v>161</v>
      </c>
      <c r="S615">
        <v>4</v>
      </c>
      <c r="T615" t="s">
        <v>46</v>
      </c>
      <c r="U615">
        <v>7756</v>
      </c>
      <c r="V615" t="s">
        <v>163</v>
      </c>
      <c r="W615">
        <v>22266</v>
      </c>
      <c r="X615">
        <v>0</v>
      </c>
      <c r="Y615" t="s">
        <v>48</v>
      </c>
      <c r="Z615" t="s">
        <v>49</v>
      </c>
      <c r="AA615">
        <v>17</v>
      </c>
      <c r="AB615">
        <v>3</v>
      </c>
      <c r="AC615">
        <v>3</v>
      </c>
      <c r="AD615">
        <v>80</v>
      </c>
      <c r="AE615">
        <v>0</v>
      </c>
      <c r="AF615">
        <v>7</v>
      </c>
      <c r="AG615">
        <v>1</v>
      </c>
      <c r="AH615">
        <v>2</v>
      </c>
      <c r="AI615">
        <v>0</v>
      </c>
      <c r="AJ615">
        <v>4</v>
      </c>
      <c r="AK615" s="16">
        <v>46271</v>
      </c>
      <c r="AL615" s="7">
        <v>23</v>
      </c>
      <c r="AM615" s="7" t="str">
        <f t="shared" si="18"/>
        <v>2026</v>
      </c>
      <c r="AN615" s="7" t="str">
        <f t="shared" si="19"/>
        <v>September</v>
      </c>
      <c r="AO615" s="7">
        <v>0</v>
      </c>
      <c r="AP615" s="10">
        <v>15672</v>
      </c>
      <c r="AQ615" s="7">
        <v>0</v>
      </c>
      <c r="AR615" s="7">
        <v>0</v>
      </c>
      <c r="AS615" t="s">
        <v>49</v>
      </c>
    </row>
    <row r="616" spans="1:45" x14ac:dyDescent="0.35">
      <c r="A616" t="s">
        <v>682</v>
      </c>
      <c r="B616">
        <v>34</v>
      </c>
      <c r="C616" t="s">
        <v>190</v>
      </c>
      <c r="D616" t="s">
        <v>49</v>
      </c>
      <c r="E616" t="s">
        <v>59</v>
      </c>
      <c r="F616">
        <v>697</v>
      </c>
      <c r="G616" t="s">
        <v>42</v>
      </c>
      <c r="H616">
        <v>3</v>
      </c>
      <c r="I616">
        <v>4</v>
      </c>
      <c r="J616" t="s">
        <v>43</v>
      </c>
      <c r="K616">
        <v>1</v>
      </c>
      <c r="L616">
        <v>1115</v>
      </c>
      <c r="M616">
        <v>3</v>
      </c>
      <c r="N616" t="s">
        <v>44</v>
      </c>
      <c r="O616">
        <v>40</v>
      </c>
      <c r="P616">
        <v>2</v>
      </c>
      <c r="Q616">
        <v>1</v>
      </c>
      <c r="R616" t="s">
        <v>60</v>
      </c>
      <c r="S616">
        <v>4</v>
      </c>
      <c r="T616" t="s">
        <v>105</v>
      </c>
      <c r="U616">
        <v>2979</v>
      </c>
      <c r="V616" t="s">
        <v>47</v>
      </c>
      <c r="W616">
        <v>22478</v>
      </c>
      <c r="X616">
        <v>3</v>
      </c>
      <c r="Y616" t="s">
        <v>48</v>
      </c>
      <c r="Z616" t="s">
        <v>49</v>
      </c>
      <c r="AA616">
        <v>17</v>
      </c>
      <c r="AB616">
        <v>3</v>
      </c>
      <c r="AC616">
        <v>4</v>
      </c>
      <c r="AD616">
        <v>80</v>
      </c>
      <c r="AE616">
        <v>3</v>
      </c>
      <c r="AF616">
        <v>6</v>
      </c>
      <c r="AG616">
        <v>2</v>
      </c>
      <c r="AH616">
        <v>3</v>
      </c>
      <c r="AI616">
        <v>0</v>
      </c>
      <c r="AJ616">
        <v>0</v>
      </c>
      <c r="AK616" s="16">
        <v>46272</v>
      </c>
      <c r="AL616" s="7">
        <v>32</v>
      </c>
      <c r="AM616" s="7" t="str">
        <f t="shared" si="18"/>
        <v>2026</v>
      </c>
      <c r="AN616" s="7" t="str">
        <f t="shared" si="19"/>
        <v>September</v>
      </c>
      <c r="AO616" s="7">
        <v>3</v>
      </c>
      <c r="AP616" s="10">
        <v>10105</v>
      </c>
      <c r="AQ616" s="7">
        <v>1</v>
      </c>
      <c r="AR616" s="7">
        <v>1</v>
      </c>
      <c r="AS616" t="s">
        <v>49</v>
      </c>
    </row>
    <row r="617" spans="1:45" x14ac:dyDescent="0.35">
      <c r="A617" t="s">
        <v>683</v>
      </c>
      <c r="B617">
        <v>34</v>
      </c>
      <c r="C617" t="s">
        <v>190</v>
      </c>
      <c r="D617" t="s">
        <v>49</v>
      </c>
      <c r="E617" t="s">
        <v>56</v>
      </c>
      <c r="F617">
        <v>1003</v>
      </c>
      <c r="G617" t="s">
        <v>42</v>
      </c>
      <c r="H617">
        <v>2</v>
      </c>
      <c r="I617">
        <v>2</v>
      </c>
      <c r="J617" t="s">
        <v>43</v>
      </c>
      <c r="K617">
        <v>1</v>
      </c>
      <c r="L617">
        <v>1140</v>
      </c>
      <c r="M617">
        <v>4</v>
      </c>
      <c r="N617" t="s">
        <v>44</v>
      </c>
      <c r="O617">
        <v>95</v>
      </c>
      <c r="P617">
        <v>3</v>
      </c>
      <c r="Q617">
        <v>2</v>
      </c>
      <c r="R617" t="s">
        <v>112</v>
      </c>
      <c r="S617">
        <v>3</v>
      </c>
      <c r="T617" t="s">
        <v>46</v>
      </c>
      <c r="U617">
        <v>4033</v>
      </c>
      <c r="V617" t="s">
        <v>47</v>
      </c>
      <c r="W617">
        <v>15834</v>
      </c>
      <c r="X617">
        <v>2</v>
      </c>
      <c r="Y617" t="s">
        <v>48</v>
      </c>
      <c r="Z617" t="s">
        <v>49</v>
      </c>
      <c r="AA617">
        <v>11</v>
      </c>
      <c r="AB617">
        <v>3</v>
      </c>
      <c r="AC617">
        <v>4</v>
      </c>
      <c r="AD617">
        <v>80</v>
      </c>
      <c r="AE617">
        <v>0</v>
      </c>
      <c r="AF617">
        <v>5</v>
      </c>
      <c r="AG617">
        <v>3</v>
      </c>
      <c r="AH617">
        <v>2</v>
      </c>
      <c r="AI617">
        <v>0</v>
      </c>
      <c r="AJ617">
        <v>2</v>
      </c>
      <c r="AK617" s="16">
        <v>46273</v>
      </c>
      <c r="AL617" s="7">
        <v>34</v>
      </c>
      <c r="AM617" s="7" t="str">
        <f t="shared" si="18"/>
        <v>2026</v>
      </c>
      <c r="AN617" s="7" t="str">
        <f t="shared" si="19"/>
        <v>September</v>
      </c>
      <c r="AO617" s="7">
        <v>13</v>
      </c>
      <c r="AP617" s="10">
        <v>5198</v>
      </c>
      <c r="AQ617" s="7">
        <v>5</v>
      </c>
      <c r="AR617" s="7">
        <v>2</v>
      </c>
      <c r="AS617" t="s">
        <v>49</v>
      </c>
    </row>
    <row r="618" spans="1:45" x14ac:dyDescent="0.35">
      <c r="A618" t="s">
        <v>684</v>
      </c>
      <c r="B618">
        <v>34</v>
      </c>
      <c r="C618" t="s">
        <v>190</v>
      </c>
      <c r="D618" t="s">
        <v>49</v>
      </c>
      <c r="E618" t="s">
        <v>41</v>
      </c>
      <c r="F618">
        <v>1400</v>
      </c>
      <c r="G618" t="s">
        <v>51</v>
      </c>
      <c r="H618">
        <v>9</v>
      </c>
      <c r="I618">
        <v>1</v>
      </c>
      <c r="J618" t="s">
        <v>43</v>
      </c>
      <c r="K618">
        <v>1</v>
      </c>
      <c r="L618">
        <v>1163</v>
      </c>
      <c r="M618">
        <v>2</v>
      </c>
      <c r="N618" t="s">
        <v>53</v>
      </c>
      <c r="O618">
        <v>70</v>
      </c>
      <c r="P618">
        <v>3</v>
      </c>
      <c r="Q618">
        <v>2</v>
      </c>
      <c r="R618" t="s">
        <v>137</v>
      </c>
      <c r="S618">
        <v>3</v>
      </c>
      <c r="T618" t="s">
        <v>105</v>
      </c>
      <c r="U618">
        <v>5714</v>
      </c>
      <c r="V618" t="s">
        <v>163</v>
      </c>
      <c r="W618">
        <v>5829</v>
      </c>
      <c r="X618">
        <v>1</v>
      </c>
      <c r="Y618" t="s">
        <v>48</v>
      </c>
      <c r="Z618" t="s">
        <v>49</v>
      </c>
      <c r="AA618">
        <v>20</v>
      </c>
      <c r="AB618">
        <v>4</v>
      </c>
      <c r="AC618">
        <v>1</v>
      </c>
      <c r="AD618">
        <v>80</v>
      </c>
      <c r="AE618">
        <v>0</v>
      </c>
      <c r="AF618">
        <v>6</v>
      </c>
      <c r="AG618">
        <v>3</v>
      </c>
      <c r="AH618">
        <v>2</v>
      </c>
      <c r="AI618">
        <v>1</v>
      </c>
      <c r="AJ618">
        <v>3</v>
      </c>
      <c r="AK618" s="16">
        <v>46274</v>
      </c>
      <c r="AL618" s="7">
        <v>59</v>
      </c>
      <c r="AM618" s="7" t="str">
        <f t="shared" si="18"/>
        <v>2026</v>
      </c>
      <c r="AN618" s="7" t="str">
        <f t="shared" si="19"/>
        <v>September</v>
      </c>
      <c r="AO618" s="7">
        <v>35</v>
      </c>
      <c r="AP618" s="10">
        <v>5085</v>
      </c>
      <c r="AQ618" s="7">
        <v>26</v>
      </c>
      <c r="AR618" s="7">
        <v>7</v>
      </c>
      <c r="AS618" t="s">
        <v>49</v>
      </c>
    </row>
    <row r="619" spans="1:45" x14ac:dyDescent="0.35">
      <c r="A619" t="s">
        <v>685</v>
      </c>
      <c r="B619">
        <v>34</v>
      </c>
      <c r="C619" t="s">
        <v>190</v>
      </c>
      <c r="D619" t="s">
        <v>49</v>
      </c>
      <c r="E619" t="s">
        <v>56</v>
      </c>
      <c r="F619">
        <v>669</v>
      </c>
      <c r="G619" t="s">
        <v>42</v>
      </c>
      <c r="H619">
        <v>1</v>
      </c>
      <c r="I619">
        <v>3</v>
      </c>
      <c r="J619" t="s">
        <v>52</v>
      </c>
      <c r="K619">
        <v>1</v>
      </c>
      <c r="L619">
        <v>1184</v>
      </c>
      <c r="M619">
        <v>4</v>
      </c>
      <c r="N619" t="s">
        <v>44</v>
      </c>
      <c r="O619">
        <v>97</v>
      </c>
      <c r="P619">
        <v>2</v>
      </c>
      <c r="Q619">
        <v>2</v>
      </c>
      <c r="R619" t="s">
        <v>161</v>
      </c>
      <c r="S619">
        <v>1</v>
      </c>
      <c r="T619" t="s">
        <v>46</v>
      </c>
      <c r="U619">
        <v>5343</v>
      </c>
      <c r="V619" t="s">
        <v>163</v>
      </c>
      <c r="W619">
        <v>25755</v>
      </c>
      <c r="X619">
        <v>0</v>
      </c>
      <c r="Y619" t="s">
        <v>48</v>
      </c>
      <c r="Z619" t="s">
        <v>49</v>
      </c>
      <c r="AA619">
        <v>20</v>
      </c>
      <c r="AB619">
        <v>4</v>
      </c>
      <c r="AC619">
        <v>3</v>
      </c>
      <c r="AD619">
        <v>80</v>
      </c>
      <c r="AE619">
        <v>0</v>
      </c>
      <c r="AF619">
        <v>14</v>
      </c>
      <c r="AG619">
        <v>3</v>
      </c>
      <c r="AH619">
        <v>3</v>
      </c>
      <c r="AI619">
        <v>4</v>
      </c>
      <c r="AJ619">
        <v>9</v>
      </c>
      <c r="AK619" s="16">
        <v>46275</v>
      </c>
      <c r="AL619" s="7">
        <v>40</v>
      </c>
      <c r="AM619" s="7" t="str">
        <f t="shared" si="18"/>
        <v>2026</v>
      </c>
      <c r="AN619" s="7" t="str">
        <f t="shared" si="19"/>
        <v>September</v>
      </c>
      <c r="AO619" s="7">
        <v>2</v>
      </c>
      <c r="AP619" s="10">
        <v>6351</v>
      </c>
      <c r="AQ619" s="7">
        <v>2</v>
      </c>
      <c r="AR619" s="7">
        <v>1</v>
      </c>
      <c r="AS619" t="s">
        <v>49</v>
      </c>
    </row>
    <row r="620" spans="1:45" x14ac:dyDescent="0.35">
      <c r="A620" t="s">
        <v>686</v>
      </c>
      <c r="B620">
        <v>34</v>
      </c>
      <c r="C620" t="s">
        <v>190</v>
      </c>
      <c r="D620" t="s">
        <v>49</v>
      </c>
      <c r="E620" t="s">
        <v>41</v>
      </c>
      <c r="F620">
        <v>1320</v>
      </c>
      <c r="G620" t="s">
        <v>42</v>
      </c>
      <c r="H620">
        <v>20</v>
      </c>
      <c r="I620">
        <v>3</v>
      </c>
      <c r="J620" t="s">
        <v>68</v>
      </c>
      <c r="K620">
        <v>1</v>
      </c>
      <c r="L620">
        <v>1265</v>
      </c>
      <c r="M620">
        <v>3</v>
      </c>
      <c r="N620" t="s">
        <v>53</v>
      </c>
      <c r="O620">
        <v>89</v>
      </c>
      <c r="P620">
        <v>4</v>
      </c>
      <c r="Q620">
        <v>1</v>
      </c>
      <c r="R620" t="s">
        <v>60</v>
      </c>
      <c r="S620">
        <v>3</v>
      </c>
      <c r="T620" t="s">
        <v>105</v>
      </c>
      <c r="U620">
        <v>2585</v>
      </c>
      <c r="V620" t="s">
        <v>47</v>
      </c>
      <c r="W620">
        <v>21643</v>
      </c>
      <c r="X620">
        <v>0</v>
      </c>
      <c r="Y620" t="s">
        <v>48</v>
      </c>
      <c r="Z620" t="s">
        <v>49</v>
      </c>
      <c r="AA620">
        <v>17</v>
      </c>
      <c r="AB620">
        <v>3</v>
      </c>
      <c r="AC620">
        <v>4</v>
      </c>
      <c r="AD620">
        <v>80</v>
      </c>
      <c r="AE620">
        <v>0</v>
      </c>
      <c r="AF620">
        <v>2</v>
      </c>
      <c r="AG620">
        <v>5</v>
      </c>
      <c r="AH620">
        <v>2</v>
      </c>
      <c r="AI620">
        <v>0</v>
      </c>
      <c r="AJ620">
        <v>0</v>
      </c>
      <c r="AK620" s="16">
        <v>46276</v>
      </c>
      <c r="AL620" s="7">
        <v>52</v>
      </c>
      <c r="AM620" s="7" t="str">
        <f t="shared" si="18"/>
        <v>2026</v>
      </c>
      <c r="AN620" s="7" t="str">
        <f t="shared" si="19"/>
        <v>September</v>
      </c>
      <c r="AO620" s="7">
        <v>20</v>
      </c>
      <c r="AP620" s="10">
        <v>6910</v>
      </c>
      <c r="AQ620" s="7">
        <v>0</v>
      </c>
      <c r="AR620" s="7">
        <v>0</v>
      </c>
      <c r="AS620" t="s">
        <v>49</v>
      </c>
    </row>
    <row r="621" spans="1:45" x14ac:dyDescent="0.35">
      <c r="A621" t="s">
        <v>687</v>
      </c>
      <c r="B621">
        <v>34</v>
      </c>
      <c r="C621" t="s">
        <v>190</v>
      </c>
      <c r="D621" t="s">
        <v>40</v>
      </c>
      <c r="E621" t="s">
        <v>41</v>
      </c>
      <c r="F621">
        <v>131</v>
      </c>
      <c r="G621" t="s">
        <v>51</v>
      </c>
      <c r="H621">
        <v>2</v>
      </c>
      <c r="I621">
        <v>3</v>
      </c>
      <c r="J621" t="s">
        <v>57</v>
      </c>
      <c r="K621">
        <v>1</v>
      </c>
      <c r="L621">
        <v>1281</v>
      </c>
      <c r="M621">
        <v>3</v>
      </c>
      <c r="N621" t="s">
        <v>53</v>
      </c>
      <c r="O621">
        <v>86</v>
      </c>
      <c r="P621">
        <v>3</v>
      </c>
      <c r="Q621">
        <v>2</v>
      </c>
      <c r="R621" t="s">
        <v>137</v>
      </c>
      <c r="S621">
        <v>1</v>
      </c>
      <c r="T621" t="s">
        <v>46</v>
      </c>
      <c r="U621">
        <v>4538</v>
      </c>
      <c r="V621" t="s">
        <v>47</v>
      </c>
      <c r="W621">
        <v>6039</v>
      </c>
      <c r="X621">
        <v>0</v>
      </c>
      <c r="Y621" t="s">
        <v>48</v>
      </c>
      <c r="Z621" t="s">
        <v>40</v>
      </c>
      <c r="AA621">
        <v>12</v>
      </c>
      <c r="AB621">
        <v>3</v>
      </c>
      <c r="AC621">
        <v>4</v>
      </c>
      <c r="AD621">
        <v>80</v>
      </c>
      <c r="AE621">
        <v>0</v>
      </c>
      <c r="AF621">
        <v>4</v>
      </c>
      <c r="AG621">
        <v>3</v>
      </c>
      <c r="AH621">
        <v>3</v>
      </c>
      <c r="AI621">
        <v>0</v>
      </c>
      <c r="AJ621">
        <v>2</v>
      </c>
      <c r="AK621" s="16">
        <v>46277</v>
      </c>
      <c r="AL621" s="7">
        <v>43</v>
      </c>
      <c r="AM621" s="7" t="str">
        <f t="shared" si="18"/>
        <v>2026</v>
      </c>
      <c r="AN621" s="7" t="str">
        <f t="shared" si="19"/>
        <v>September</v>
      </c>
      <c r="AO621" s="7">
        <v>18</v>
      </c>
      <c r="AP621" s="10">
        <v>8291</v>
      </c>
      <c r="AQ621" s="7">
        <v>12</v>
      </c>
      <c r="AR621" s="7">
        <v>12</v>
      </c>
      <c r="AS621" t="s">
        <v>49</v>
      </c>
    </row>
    <row r="622" spans="1:45" x14ac:dyDescent="0.35">
      <c r="A622" t="s">
        <v>688</v>
      </c>
      <c r="B622">
        <v>34</v>
      </c>
      <c r="C622" t="s">
        <v>190</v>
      </c>
      <c r="D622" t="s">
        <v>49</v>
      </c>
      <c r="E622" t="s">
        <v>56</v>
      </c>
      <c r="F622">
        <v>135</v>
      </c>
      <c r="G622" t="s">
        <v>42</v>
      </c>
      <c r="H622">
        <v>19</v>
      </c>
      <c r="I622">
        <v>3</v>
      </c>
      <c r="J622" t="s">
        <v>52</v>
      </c>
      <c r="K622">
        <v>1</v>
      </c>
      <c r="L622">
        <v>1285</v>
      </c>
      <c r="M622">
        <v>3</v>
      </c>
      <c r="N622" t="s">
        <v>53</v>
      </c>
      <c r="O622">
        <v>46</v>
      </c>
      <c r="P622">
        <v>3</v>
      </c>
      <c r="Q622">
        <v>2</v>
      </c>
      <c r="R622" t="s">
        <v>45</v>
      </c>
      <c r="S622">
        <v>2</v>
      </c>
      <c r="T622" t="s">
        <v>102</v>
      </c>
      <c r="U622">
        <v>4444</v>
      </c>
      <c r="V622" t="s">
        <v>47</v>
      </c>
      <c r="W622">
        <v>22534</v>
      </c>
      <c r="X622">
        <v>4</v>
      </c>
      <c r="Y622" t="s">
        <v>48</v>
      </c>
      <c r="Z622" t="s">
        <v>49</v>
      </c>
      <c r="AA622">
        <v>13</v>
      </c>
      <c r="AB622">
        <v>3</v>
      </c>
      <c r="AC622">
        <v>3</v>
      </c>
      <c r="AD622">
        <v>80</v>
      </c>
      <c r="AE622">
        <v>2</v>
      </c>
      <c r="AF622">
        <v>15</v>
      </c>
      <c r="AG622">
        <v>2</v>
      </c>
      <c r="AH622">
        <v>4</v>
      </c>
      <c r="AI622">
        <v>5</v>
      </c>
      <c r="AJ622">
        <v>10</v>
      </c>
      <c r="AK622" s="16">
        <v>46278</v>
      </c>
      <c r="AL622" s="7">
        <v>59</v>
      </c>
      <c r="AM622" s="7" t="str">
        <f t="shared" si="18"/>
        <v>2026</v>
      </c>
      <c r="AN622" s="7" t="str">
        <f t="shared" si="19"/>
        <v>September</v>
      </c>
      <c r="AO622" s="7">
        <v>40</v>
      </c>
      <c r="AP622" s="10">
        <v>4308</v>
      </c>
      <c r="AQ622" s="7">
        <v>2</v>
      </c>
      <c r="AR622" s="7">
        <v>1</v>
      </c>
      <c r="AS622" t="s">
        <v>49</v>
      </c>
    </row>
    <row r="623" spans="1:45" x14ac:dyDescent="0.35">
      <c r="A623" t="s">
        <v>689</v>
      </c>
      <c r="B623">
        <v>34</v>
      </c>
      <c r="C623" t="s">
        <v>190</v>
      </c>
      <c r="D623" t="s">
        <v>49</v>
      </c>
      <c r="E623" t="s">
        <v>56</v>
      </c>
      <c r="F623">
        <v>648</v>
      </c>
      <c r="G623" t="s">
        <v>71</v>
      </c>
      <c r="H623">
        <v>11</v>
      </c>
      <c r="I623">
        <v>3</v>
      </c>
      <c r="J623" t="s">
        <v>43</v>
      </c>
      <c r="K623">
        <v>1</v>
      </c>
      <c r="L623">
        <v>1289</v>
      </c>
      <c r="M623">
        <v>3</v>
      </c>
      <c r="N623" t="s">
        <v>44</v>
      </c>
      <c r="O623">
        <v>56</v>
      </c>
      <c r="P623">
        <v>2</v>
      </c>
      <c r="Q623">
        <v>2</v>
      </c>
      <c r="R623" t="s">
        <v>71</v>
      </c>
      <c r="S623">
        <v>2</v>
      </c>
      <c r="T623" t="s">
        <v>105</v>
      </c>
      <c r="U623">
        <v>4490</v>
      </c>
      <c r="V623" t="s">
        <v>47</v>
      </c>
      <c r="W623">
        <v>21833</v>
      </c>
      <c r="X623">
        <v>4</v>
      </c>
      <c r="Y623" t="s">
        <v>48</v>
      </c>
      <c r="Z623" t="s">
        <v>49</v>
      </c>
      <c r="AA623">
        <v>11</v>
      </c>
      <c r="AB623">
        <v>3</v>
      </c>
      <c r="AC623">
        <v>4</v>
      </c>
      <c r="AD623">
        <v>80</v>
      </c>
      <c r="AE623">
        <v>2</v>
      </c>
      <c r="AF623">
        <v>14</v>
      </c>
      <c r="AG623">
        <v>5</v>
      </c>
      <c r="AH623">
        <v>4</v>
      </c>
      <c r="AI623">
        <v>1</v>
      </c>
      <c r="AJ623">
        <v>8</v>
      </c>
      <c r="AK623" s="16">
        <v>46279</v>
      </c>
      <c r="AL623" s="7">
        <v>22</v>
      </c>
      <c r="AM623" s="7" t="str">
        <f t="shared" si="18"/>
        <v>2026</v>
      </c>
      <c r="AN623" s="7" t="str">
        <f t="shared" si="19"/>
        <v>September</v>
      </c>
      <c r="AO623" s="7">
        <v>1</v>
      </c>
      <c r="AP623" s="10">
        <v>9972</v>
      </c>
      <c r="AQ623" s="7">
        <v>0</v>
      </c>
      <c r="AR623" s="7">
        <v>0</v>
      </c>
      <c r="AS623" t="s">
        <v>49</v>
      </c>
    </row>
    <row r="624" spans="1:45" x14ac:dyDescent="0.35">
      <c r="A624" t="s">
        <v>690</v>
      </c>
      <c r="B624">
        <v>34</v>
      </c>
      <c r="C624" t="s">
        <v>190</v>
      </c>
      <c r="D624" t="s">
        <v>49</v>
      </c>
      <c r="E624" t="s">
        <v>41</v>
      </c>
      <c r="F624">
        <v>943</v>
      </c>
      <c r="G624" t="s">
        <v>42</v>
      </c>
      <c r="H624">
        <v>9</v>
      </c>
      <c r="I624">
        <v>3</v>
      </c>
      <c r="J624" t="s">
        <v>43</v>
      </c>
      <c r="K624">
        <v>1</v>
      </c>
      <c r="L624">
        <v>1344</v>
      </c>
      <c r="M624">
        <v>4</v>
      </c>
      <c r="N624" t="s">
        <v>44</v>
      </c>
      <c r="O624">
        <v>86</v>
      </c>
      <c r="P624">
        <v>3</v>
      </c>
      <c r="Q624">
        <v>3</v>
      </c>
      <c r="R624" t="s">
        <v>161</v>
      </c>
      <c r="S624">
        <v>4</v>
      </c>
      <c r="T624" t="s">
        <v>102</v>
      </c>
      <c r="U624">
        <v>8500</v>
      </c>
      <c r="V624" t="s">
        <v>163</v>
      </c>
      <c r="W624">
        <v>5494</v>
      </c>
      <c r="X624">
        <v>0</v>
      </c>
      <c r="Y624" t="s">
        <v>48</v>
      </c>
      <c r="Z624" t="s">
        <v>49</v>
      </c>
      <c r="AA624">
        <v>11</v>
      </c>
      <c r="AB624">
        <v>3</v>
      </c>
      <c r="AC624">
        <v>4</v>
      </c>
      <c r="AD624">
        <v>80</v>
      </c>
      <c r="AE624">
        <v>1</v>
      </c>
      <c r="AF624">
        <v>10</v>
      </c>
      <c r="AG624">
        <v>0</v>
      </c>
      <c r="AH624">
        <v>2</v>
      </c>
      <c r="AI624">
        <v>1</v>
      </c>
      <c r="AJ624">
        <v>6</v>
      </c>
      <c r="AK624" s="16">
        <v>46280</v>
      </c>
      <c r="AL624" s="7">
        <v>36</v>
      </c>
      <c r="AM624" s="7" t="str">
        <f t="shared" si="18"/>
        <v>2026</v>
      </c>
      <c r="AN624" s="7" t="str">
        <f t="shared" si="19"/>
        <v>September</v>
      </c>
      <c r="AO624" s="7">
        <v>3</v>
      </c>
      <c r="AP624" s="10">
        <v>6685</v>
      </c>
      <c r="AQ624" s="7">
        <v>2</v>
      </c>
      <c r="AR624" s="7">
        <v>2</v>
      </c>
      <c r="AS624" t="s">
        <v>49</v>
      </c>
    </row>
    <row r="625" spans="1:45" x14ac:dyDescent="0.35">
      <c r="A625" t="s">
        <v>691</v>
      </c>
      <c r="B625">
        <v>34</v>
      </c>
      <c r="C625" t="s">
        <v>190</v>
      </c>
      <c r="D625" t="s">
        <v>49</v>
      </c>
      <c r="E625" t="s">
        <v>41</v>
      </c>
      <c r="F625">
        <v>507</v>
      </c>
      <c r="G625" t="s">
        <v>51</v>
      </c>
      <c r="H625">
        <v>15</v>
      </c>
      <c r="I625">
        <v>2</v>
      </c>
      <c r="J625" t="s">
        <v>52</v>
      </c>
      <c r="K625">
        <v>1</v>
      </c>
      <c r="L625">
        <v>1356</v>
      </c>
      <c r="M625">
        <v>3</v>
      </c>
      <c r="N625" t="s">
        <v>53</v>
      </c>
      <c r="O625">
        <v>66</v>
      </c>
      <c r="P625">
        <v>3</v>
      </c>
      <c r="Q625">
        <v>2</v>
      </c>
      <c r="R625" t="s">
        <v>137</v>
      </c>
      <c r="S625">
        <v>1</v>
      </c>
      <c r="T625" t="s">
        <v>46</v>
      </c>
      <c r="U625">
        <v>6125</v>
      </c>
      <c r="V625" t="s">
        <v>163</v>
      </c>
      <c r="W625">
        <v>23553</v>
      </c>
      <c r="X625">
        <v>1</v>
      </c>
      <c r="Y625" t="s">
        <v>48</v>
      </c>
      <c r="Z625" t="s">
        <v>49</v>
      </c>
      <c r="AA625">
        <v>12</v>
      </c>
      <c r="AB625">
        <v>3</v>
      </c>
      <c r="AC625">
        <v>4</v>
      </c>
      <c r="AD625">
        <v>80</v>
      </c>
      <c r="AE625">
        <v>0</v>
      </c>
      <c r="AF625">
        <v>10</v>
      </c>
      <c r="AG625">
        <v>6</v>
      </c>
      <c r="AH625">
        <v>4</v>
      </c>
      <c r="AI625">
        <v>9</v>
      </c>
      <c r="AJ625">
        <v>6</v>
      </c>
      <c r="AK625" s="16">
        <v>46281</v>
      </c>
      <c r="AL625" s="7">
        <v>33</v>
      </c>
      <c r="AM625" s="7" t="str">
        <f t="shared" si="18"/>
        <v>2026</v>
      </c>
      <c r="AN625" s="7" t="str">
        <f t="shared" si="19"/>
        <v>September</v>
      </c>
      <c r="AO625" s="7">
        <v>15</v>
      </c>
      <c r="AP625" s="10">
        <v>19492</v>
      </c>
      <c r="AQ625" s="7">
        <v>6</v>
      </c>
      <c r="AR625" s="7">
        <v>6</v>
      </c>
      <c r="AS625" t="s">
        <v>49</v>
      </c>
    </row>
    <row r="626" spans="1:45" x14ac:dyDescent="0.35">
      <c r="A626" t="s">
        <v>692</v>
      </c>
      <c r="B626">
        <v>34</v>
      </c>
      <c r="C626" t="s">
        <v>190</v>
      </c>
      <c r="D626" t="s">
        <v>49</v>
      </c>
      <c r="E626" t="s">
        <v>59</v>
      </c>
      <c r="F626">
        <v>999</v>
      </c>
      <c r="G626" t="s">
        <v>42</v>
      </c>
      <c r="H626">
        <v>26</v>
      </c>
      <c r="I626">
        <v>1</v>
      </c>
      <c r="J626" t="s">
        <v>68</v>
      </c>
      <c r="K626">
        <v>1</v>
      </c>
      <c r="L626">
        <v>1374</v>
      </c>
      <c r="M626">
        <v>1</v>
      </c>
      <c r="N626" t="s">
        <v>53</v>
      </c>
      <c r="O626">
        <v>92</v>
      </c>
      <c r="P626">
        <v>2</v>
      </c>
      <c r="Q626">
        <v>1</v>
      </c>
      <c r="R626" t="s">
        <v>60</v>
      </c>
      <c r="S626">
        <v>3</v>
      </c>
      <c r="T626" t="s">
        <v>102</v>
      </c>
      <c r="U626">
        <v>2029</v>
      </c>
      <c r="V626" t="s">
        <v>47</v>
      </c>
      <c r="W626">
        <v>15891</v>
      </c>
      <c r="X626">
        <v>1</v>
      </c>
      <c r="Y626" t="s">
        <v>48</v>
      </c>
      <c r="Z626" t="s">
        <v>49</v>
      </c>
      <c r="AA626">
        <v>20</v>
      </c>
      <c r="AB626">
        <v>4</v>
      </c>
      <c r="AC626">
        <v>3</v>
      </c>
      <c r="AD626">
        <v>80</v>
      </c>
      <c r="AE626">
        <v>3</v>
      </c>
      <c r="AF626">
        <v>5</v>
      </c>
      <c r="AG626">
        <v>2</v>
      </c>
      <c r="AH626">
        <v>3</v>
      </c>
      <c r="AI626">
        <v>0</v>
      </c>
      <c r="AJ626">
        <v>0</v>
      </c>
      <c r="AK626" s="16">
        <v>46282</v>
      </c>
      <c r="AL626" s="7">
        <v>46</v>
      </c>
      <c r="AM626" s="7" t="str">
        <f t="shared" si="18"/>
        <v>2026</v>
      </c>
      <c r="AN626" s="7" t="str">
        <f t="shared" si="19"/>
        <v>September</v>
      </c>
      <c r="AO626" s="7">
        <v>24</v>
      </c>
      <c r="AP626" s="10">
        <v>14923</v>
      </c>
      <c r="AQ626" s="7">
        <v>6</v>
      </c>
      <c r="AR626" s="7">
        <v>2</v>
      </c>
      <c r="AS626" t="s">
        <v>49</v>
      </c>
    </row>
    <row r="627" spans="1:45" x14ac:dyDescent="0.35">
      <c r="A627" t="s">
        <v>693</v>
      </c>
      <c r="B627">
        <v>34</v>
      </c>
      <c r="C627" t="s">
        <v>190</v>
      </c>
      <c r="D627" t="s">
        <v>49</v>
      </c>
      <c r="E627" t="s">
        <v>41</v>
      </c>
      <c r="F627">
        <v>285</v>
      </c>
      <c r="G627" t="s">
        <v>42</v>
      </c>
      <c r="H627">
        <v>29</v>
      </c>
      <c r="I627">
        <v>3</v>
      </c>
      <c r="J627" t="s">
        <v>52</v>
      </c>
      <c r="K627">
        <v>1</v>
      </c>
      <c r="L627">
        <v>1377</v>
      </c>
      <c r="M627">
        <v>2</v>
      </c>
      <c r="N627" t="s">
        <v>44</v>
      </c>
      <c r="O627">
        <v>86</v>
      </c>
      <c r="P627">
        <v>3</v>
      </c>
      <c r="Q627">
        <v>2</v>
      </c>
      <c r="R627" t="s">
        <v>45</v>
      </c>
      <c r="S627">
        <v>3</v>
      </c>
      <c r="T627" t="s">
        <v>105</v>
      </c>
      <c r="U627">
        <v>5429</v>
      </c>
      <c r="V627" t="s">
        <v>163</v>
      </c>
      <c r="W627">
        <v>17491</v>
      </c>
      <c r="X627">
        <v>4</v>
      </c>
      <c r="Y627" t="s">
        <v>48</v>
      </c>
      <c r="Z627" t="s">
        <v>49</v>
      </c>
      <c r="AA627">
        <v>13</v>
      </c>
      <c r="AB627">
        <v>3</v>
      </c>
      <c r="AC627">
        <v>1</v>
      </c>
      <c r="AD627">
        <v>80</v>
      </c>
      <c r="AE627">
        <v>2</v>
      </c>
      <c r="AF627">
        <v>10</v>
      </c>
      <c r="AG627">
        <v>1</v>
      </c>
      <c r="AH627">
        <v>3</v>
      </c>
      <c r="AI627">
        <v>7</v>
      </c>
      <c r="AJ627">
        <v>7</v>
      </c>
      <c r="AK627" s="16">
        <v>46283</v>
      </c>
      <c r="AL627" s="7">
        <v>37</v>
      </c>
      <c r="AM627" s="7" t="str">
        <f t="shared" si="18"/>
        <v>2026</v>
      </c>
      <c r="AN627" s="7" t="str">
        <f t="shared" si="19"/>
        <v>September</v>
      </c>
      <c r="AO627" s="7">
        <v>18</v>
      </c>
      <c r="AP627" s="10">
        <v>20291</v>
      </c>
      <c r="AQ627" s="7">
        <v>18</v>
      </c>
      <c r="AR627" s="7">
        <v>5</v>
      </c>
      <c r="AS627" t="s">
        <v>49</v>
      </c>
    </row>
    <row r="628" spans="1:45" x14ac:dyDescent="0.35">
      <c r="A628" t="s">
        <v>694</v>
      </c>
      <c r="B628">
        <v>34</v>
      </c>
      <c r="C628" t="s">
        <v>190</v>
      </c>
      <c r="D628" t="s">
        <v>49</v>
      </c>
      <c r="E628" t="s">
        <v>41</v>
      </c>
      <c r="F628">
        <v>404</v>
      </c>
      <c r="G628" t="s">
        <v>42</v>
      </c>
      <c r="H628">
        <v>2</v>
      </c>
      <c r="I628">
        <v>4</v>
      </c>
      <c r="J628" t="s">
        <v>68</v>
      </c>
      <c r="K628">
        <v>1</v>
      </c>
      <c r="L628">
        <v>1383</v>
      </c>
      <c r="M628">
        <v>3</v>
      </c>
      <c r="N628" t="s">
        <v>53</v>
      </c>
      <c r="O628">
        <v>98</v>
      </c>
      <c r="P628">
        <v>3</v>
      </c>
      <c r="Q628">
        <v>2</v>
      </c>
      <c r="R628" t="s">
        <v>161</v>
      </c>
      <c r="S628">
        <v>4</v>
      </c>
      <c r="T628" t="s">
        <v>46</v>
      </c>
      <c r="U628">
        <v>6687</v>
      </c>
      <c r="V628" t="s">
        <v>163</v>
      </c>
      <c r="W628">
        <v>6163</v>
      </c>
      <c r="X628">
        <v>1</v>
      </c>
      <c r="Y628" t="s">
        <v>48</v>
      </c>
      <c r="Z628" t="s">
        <v>49</v>
      </c>
      <c r="AA628">
        <v>11</v>
      </c>
      <c r="AB628">
        <v>3</v>
      </c>
      <c r="AC628">
        <v>4</v>
      </c>
      <c r="AD628">
        <v>80</v>
      </c>
      <c r="AE628">
        <v>0</v>
      </c>
      <c r="AF628">
        <v>14</v>
      </c>
      <c r="AG628">
        <v>2</v>
      </c>
      <c r="AH628">
        <v>4</v>
      </c>
      <c r="AI628">
        <v>4</v>
      </c>
      <c r="AJ628">
        <v>11</v>
      </c>
      <c r="AK628" s="16">
        <v>46284</v>
      </c>
      <c r="AL628" s="7">
        <v>47</v>
      </c>
      <c r="AM628" s="7" t="str">
        <f t="shared" si="18"/>
        <v>2026</v>
      </c>
      <c r="AN628" s="7" t="str">
        <f t="shared" si="19"/>
        <v>September</v>
      </c>
      <c r="AO628" s="7">
        <v>5</v>
      </c>
      <c r="AP628" s="10">
        <v>22425</v>
      </c>
      <c r="AQ628" s="7">
        <v>1</v>
      </c>
      <c r="AR628" s="7">
        <v>1</v>
      </c>
      <c r="AS628" t="s">
        <v>49</v>
      </c>
    </row>
    <row r="629" spans="1:45" x14ac:dyDescent="0.35">
      <c r="A629" t="s">
        <v>695</v>
      </c>
      <c r="B629">
        <v>34</v>
      </c>
      <c r="C629" t="s">
        <v>190</v>
      </c>
      <c r="D629" t="s">
        <v>49</v>
      </c>
      <c r="E629" t="s">
        <v>56</v>
      </c>
      <c r="F629">
        <v>560</v>
      </c>
      <c r="G629" t="s">
        <v>42</v>
      </c>
      <c r="H629">
        <v>1</v>
      </c>
      <c r="I629">
        <v>4</v>
      </c>
      <c r="J629" t="s">
        <v>73</v>
      </c>
      <c r="K629">
        <v>1</v>
      </c>
      <c r="L629">
        <v>1431</v>
      </c>
      <c r="M629">
        <v>4</v>
      </c>
      <c r="N629" t="s">
        <v>44</v>
      </c>
      <c r="O629">
        <v>91</v>
      </c>
      <c r="P629">
        <v>3</v>
      </c>
      <c r="Q629">
        <v>1</v>
      </c>
      <c r="R629" t="s">
        <v>60</v>
      </c>
      <c r="S629">
        <v>1</v>
      </c>
      <c r="T629" t="s">
        <v>102</v>
      </c>
      <c r="U629">
        <v>2996</v>
      </c>
      <c r="V629" t="s">
        <v>47</v>
      </c>
      <c r="W629">
        <v>20284</v>
      </c>
      <c r="X629">
        <v>5</v>
      </c>
      <c r="Y629" t="s">
        <v>48</v>
      </c>
      <c r="Z629" t="s">
        <v>49</v>
      </c>
      <c r="AA629">
        <v>14</v>
      </c>
      <c r="AB629">
        <v>3</v>
      </c>
      <c r="AC629">
        <v>3</v>
      </c>
      <c r="AD629">
        <v>80</v>
      </c>
      <c r="AE629">
        <v>2</v>
      </c>
      <c r="AF629">
        <v>10</v>
      </c>
      <c r="AG629">
        <v>2</v>
      </c>
      <c r="AH629">
        <v>3</v>
      </c>
      <c r="AI629">
        <v>1</v>
      </c>
      <c r="AJ629">
        <v>3</v>
      </c>
      <c r="AK629" s="16">
        <v>46285</v>
      </c>
      <c r="AL629" s="7">
        <v>43</v>
      </c>
      <c r="AM629" s="7" t="str">
        <f t="shared" si="18"/>
        <v>2026</v>
      </c>
      <c r="AN629" s="7" t="str">
        <f t="shared" si="19"/>
        <v>September</v>
      </c>
      <c r="AO629" s="7">
        <v>1</v>
      </c>
      <c r="AP629" s="10">
        <v>19639</v>
      </c>
      <c r="AQ629" s="7">
        <v>0</v>
      </c>
      <c r="AR629" s="7">
        <v>0</v>
      </c>
      <c r="AS629" t="s">
        <v>49</v>
      </c>
    </row>
    <row r="630" spans="1:45" x14ac:dyDescent="0.35">
      <c r="A630" t="s">
        <v>696</v>
      </c>
      <c r="B630">
        <v>34</v>
      </c>
      <c r="C630" t="s">
        <v>190</v>
      </c>
      <c r="D630" t="s">
        <v>49</v>
      </c>
      <c r="E630" t="s">
        <v>41</v>
      </c>
      <c r="F630">
        <v>401</v>
      </c>
      <c r="G630" t="s">
        <v>42</v>
      </c>
      <c r="H630">
        <v>1</v>
      </c>
      <c r="I630">
        <v>3</v>
      </c>
      <c r="J630" t="s">
        <v>43</v>
      </c>
      <c r="K630">
        <v>1</v>
      </c>
      <c r="L630">
        <v>1447</v>
      </c>
      <c r="M630">
        <v>4</v>
      </c>
      <c r="N630" t="s">
        <v>53</v>
      </c>
      <c r="O630">
        <v>86</v>
      </c>
      <c r="P630">
        <v>2</v>
      </c>
      <c r="Q630">
        <v>1</v>
      </c>
      <c r="R630" t="s">
        <v>45</v>
      </c>
      <c r="S630">
        <v>2</v>
      </c>
      <c r="T630" t="s">
        <v>105</v>
      </c>
      <c r="U630">
        <v>3294</v>
      </c>
      <c r="V630" t="s">
        <v>47</v>
      </c>
      <c r="W630">
        <v>3708</v>
      </c>
      <c r="X630">
        <v>5</v>
      </c>
      <c r="Y630" t="s">
        <v>48</v>
      </c>
      <c r="Z630" t="s">
        <v>49</v>
      </c>
      <c r="AA630">
        <v>17</v>
      </c>
      <c r="AB630">
        <v>3</v>
      </c>
      <c r="AC630">
        <v>1</v>
      </c>
      <c r="AD630">
        <v>80</v>
      </c>
      <c r="AE630">
        <v>1</v>
      </c>
      <c r="AF630">
        <v>7</v>
      </c>
      <c r="AG630">
        <v>2</v>
      </c>
      <c r="AH630">
        <v>2</v>
      </c>
      <c r="AI630">
        <v>0</v>
      </c>
      <c r="AJ630">
        <v>2</v>
      </c>
      <c r="AK630" s="16">
        <v>46286</v>
      </c>
      <c r="AL630" s="7">
        <v>18</v>
      </c>
      <c r="AM630" s="7" t="str">
        <f t="shared" si="18"/>
        <v>2026</v>
      </c>
      <c r="AN630" s="7" t="str">
        <f t="shared" si="19"/>
        <v>September</v>
      </c>
      <c r="AO630" s="7">
        <v>1</v>
      </c>
      <c r="AP630" s="10">
        <v>5966</v>
      </c>
      <c r="AQ630" s="7">
        <v>0</v>
      </c>
      <c r="AR630" s="7">
        <v>0</v>
      </c>
      <c r="AS630" t="s">
        <v>49</v>
      </c>
    </row>
    <row r="631" spans="1:45" x14ac:dyDescent="0.35">
      <c r="A631" t="s">
        <v>697</v>
      </c>
      <c r="B631">
        <v>34</v>
      </c>
      <c r="C631" t="s">
        <v>190</v>
      </c>
      <c r="D631" t="s">
        <v>40</v>
      </c>
      <c r="E631" t="s">
        <v>41</v>
      </c>
      <c r="F631">
        <v>1107</v>
      </c>
      <c r="G631" t="s">
        <v>71</v>
      </c>
      <c r="H631">
        <v>9</v>
      </c>
      <c r="I631">
        <v>4</v>
      </c>
      <c r="J631" t="s">
        <v>68</v>
      </c>
      <c r="K631">
        <v>1</v>
      </c>
      <c r="L631">
        <v>1467</v>
      </c>
      <c r="M631">
        <v>1</v>
      </c>
      <c r="N631" t="s">
        <v>53</v>
      </c>
      <c r="O631">
        <v>52</v>
      </c>
      <c r="P631">
        <v>3</v>
      </c>
      <c r="Q631">
        <v>1</v>
      </c>
      <c r="R631" t="s">
        <v>71</v>
      </c>
      <c r="S631">
        <v>3</v>
      </c>
      <c r="T631" t="s">
        <v>105</v>
      </c>
      <c r="U631">
        <v>2742</v>
      </c>
      <c r="V631" t="s">
        <v>47</v>
      </c>
      <c r="W631">
        <v>3072</v>
      </c>
      <c r="X631">
        <v>1</v>
      </c>
      <c r="Y631" t="s">
        <v>48</v>
      </c>
      <c r="Z631" t="s">
        <v>49</v>
      </c>
      <c r="AA631">
        <v>15</v>
      </c>
      <c r="AB631">
        <v>3</v>
      </c>
      <c r="AC631">
        <v>4</v>
      </c>
      <c r="AD631">
        <v>80</v>
      </c>
      <c r="AE631">
        <v>0</v>
      </c>
      <c r="AF631">
        <v>2</v>
      </c>
      <c r="AG631">
        <v>0</v>
      </c>
      <c r="AH631">
        <v>3</v>
      </c>
      <c r="AI631">
        <v>2</v>
      </c>
      <c r="AJ631">
        <v>2</v>
      </c>
      <c r="AK631" s="16">
        <v>46287</v>
      </c>
      <c r="AL631" s="7">
        <v>54</v>
      </c>
      <c r="AM631" s="7" t="str">
        <f t="shared" si="18"/>
        <v>2026</v>
      </c>
      <c r="AN631" s="7" t="str">
        <f t="shared" si="19"/>
        <v>September</v>
      </c>
      <c r="AO631" s="7">
        <v>16</v>
      </c>
      <c r="AP631" s="10">
        <v>24023</v>
      </c>
      <c r="AQ631" s="7">
        <v>3</v>
      </c>
      <c r="AR631" s="7">
        <v>0</v>
      </c>
      <c r="AS631" t="s">
        <v>40</v>
      </c>
    </row>
    <row r="632" spans="1:45" x14ac:dyDescent="0.35">
      <c r="A632" t="s">
        <v>698</v>
      </c>
      <c r="B632">
        <v>34</v>
      </c>
      <c r="C632" t="s">
        <v>190</v>
      </c>
      <c r="D632" t="s">
        <v>49</v>
      </c>
      <c r="E632" t="s">
        <v>41</v>
      </c>
      <c r="F632">
        <v>1326</v>
      </c>
      <c r="G632" t="s">
        <v>51</v>
      </c>
      <c r="H632">
        <v>3</v>
      </c>
      <c r="I632">
        <v>3</v>
      </c>
      <c r="J632" t="s">
        <v>73</v>
      </c>
      <c r="K632">
        <v>1</v>
      </c>
      <c r="L632">
        <v>1478</v>
      </c>
      <c r="M632">
        <v>4</v>
      </c>
      <c r="N632" t="s">
        <v>44</v>
      </c>
      <c r="O632">
        <v>81</v>
      </c>
      <c r="P632">
        <v>1</v>
      </c>
      <c r="Q632">
        <v>2</v>
      </c>
      <c r="R632" t="s">
        <v>137</v>
      </c>
      <c r="S632">
        <v>1</v>
      </c>
      <c r="T632" t="s">
        <v>46</v>
      </c>
      <c r="U632">
        <v>4759</v>
      </c>
      <c r="V632" t="s">
        <v>47</v>
      </c>
      <c r="W632">
        <v>15891</v>
      </c>
      <c r="X632">
        <v>3</v>
      </c>
      <c r="Y632" t="s">
        <v>48</v>
      </c>
      <c r="Z632" t="s">
        <v>49</v>
      </c>
      <c r="AA632">
        <v>18</v>
      </c>
      <c r="AB632">
        <v>3</v>
      </c>
      <c r="AC632">
        <v>4</v>
      </c>
      <c r="AD632">
        <v>80</v>
      </c>
      <c r="AE632">
        <v>0</v>
      </c>
      <c r="AF632">
        <v>15</v>
      </c>
      <c r="AG632">
        <v>2</v>
      </c>
      <c r="AH632">
        <v>3</v>
      </c>
      <c r="AI632">
        <v>3</v>
      </c>
      <c r="AJ632">
        <v>12</v>
      </c>
      <c r="AK632" s="16">
        <v>46288</v>
      </c>
      <c r="AL632" s="7">
        <v>41</v>
      </c>
      <c r="AM632" s="7" t="str">
        <f t="shared" si="18"/>
        <v>2026</v>
      </c>
      <c r="AN632" s="7" t="str">
        <f t="shared" si="19"/>
        <v>September</v>
      </c>
      <c r="AO632" s="7">
        <v>14</v>
      </c>
      <c r="AP632" s="10">
        <v>19781</v>
      </c>
      <c r="AQ632" s="7">
        <v>11</v>
      </c>
      <c r="AR632" s="7">
        <v>2</v>
      </c>
      <c r="AS632" t="s">
        <v>49</v>
      </c>
    </row>
    <row r="633" spans="1:45" x14ac:dyDescent="0.35">
      <c r="A633" t="s">
        <v>699</v>
      </c>
      <c r="B633">
        <v>34</v>
      </c>
      <c r="C633" t="s">
        <v>190</v>
      </c>
      <c r="D633" t="s">
        <v>49</v>
      </c>
      <c r="E633" t="s">
        <v>56</v>
      </c>
      <c r="F633">
        <v>829</v>
      </c>
      <c r="G633" t="s">
        <v>42</v>
      </c>
      <c r="H633">
        <v>15</v>
      </c>
      <c r="I633">
        <v>3</v>
      </c>
      <c r="J633" t="s">
        <v>52</v>
      </c>
      <c r="K633">
        <v>1</v>
      </c>
      <c r="L633">
        <v>1485</v>
      </c>
      <c r="M633">
        <v>2</v>
      </c>
      <c r="N633" t="s">
        <v>44</v>
      </c>
      <c r="O633">
        <v>71</v>
      </c>
      <c r="P633">
        <v>3</v>
      </c>
      <c r="Q633">
        <v>4</v>
      </c>
      <c r="R633" t="s">
        <v>252</v>
      </c>
      <c r="S633">
        <v>1</v>
      </c>
      <c r="T633" t="s">
        <v>102</v>
      </c>
      <c r="U633">
        <v>17007</v>
      </c>
      <c r="V633" t="s">
        <v>368</v>
      </c>
      <c r="W633">
        <v>11929</v>
      </c>
      <c r="X633">
        <v>7</v>
      </c>
      <c r="Y633" t="s">
        <v>48</v>
      </c>
      <c r="Z633" t="s">
        <v>49</v>
      </c>
      <c r="AA633">
        <v>14</v>
      </c>
      <c r="AB633">
        <v>3</v>
      </c>
      <c r="AC633">
        <v>4</v>
      </c>
      <c r="AD633">
        <v>80</v>
      </c>
      <c r="AE633">
        <v>2</v>
      </c>
      <c r="AF633">
        <v>16</v>
      </c>
      <c r="AG633">
        <v>3</v>
      </c>
      <c r="AH633">
        <v>2</v>
      </c>
      <c r="AI633">
        <v>6</v>
      </c>
      <c r="AJ633">
        <v>9</v>
      </c>
      <c r="AK633" s="16">
        <v>46289</v>
      </c>
      <c r="AL633" s="7">
        <v>27</v>
      </c>
      <c r="AM633" s="7" t="str">
        <f t="shared" si="18"/>
        <v>2026</v>
      </c>
      <c r="AN633" s="7" t="str">
        <f t="shared" si="19"/>
        <v>September</v>
      </c>
      <c r="AO633" s="7">
        <v>4</v>
      </c>
      <c r="AP633" s="10">
        <v>14752</v>
      </c>
      <c r="AQ633" s="7">
        <v>4</v>
      </c>
      <c r="AR633" s="7">
        <v>0</v>
      </c>
      <c r="AS633" t="s">
        <v>49</v>
      </c>
    </row>
    <row r="634" spans="1:45" x14ac:dyDescent="0.35">
      <c r="A634" t="s">
        <v>700</v>
      </c>
      <c r="B634">
        <v>34</v>
      </c>
      <c r="C634" t="s">
        <v>190</v>
      </c>
      <c r="D634" t="s">
        <v>40</v>
      </c>
      <c r="E634" t="s">
        <v>41</v>
      </c>
      <c r="F634">
        <v>790</v>
      </c>
      <c r="G634" t="s">
        <v>51</v>
      </c>
      <c r="H634">
        <v>24</v>
      </c>
      <c r="I634">
        <v>4</v>
      </c>
      <c r="J634" t="s">
        <v>52</v>
      </c>
      <c r="K634">
        <v>1</v>
      </c>
      <c r="L634">
        <v>1489</v>
      </c>
      <c r="M634">
        <v>1</v>
      </c>
      <c r="N634" t="s">
        <v>53</v>
      </c>
      <c r="O634">
        <v>40</v>
      </c>
      <c r="P634">
        <v>2</v>
      </c>
      <c r="Q634">
        <v>2</v>
      </c>
      <c r="R634" t="s">
        <v>137</v>
      </c>
      <c r="S634">
        <v>2</v>
      </c>
      <c r="T634" t="s">
        <v>46</v>
      </c>
      <c r="U634">
        <v>4599</v>
      </c>
      <c r="V634" t="s">
        <v>47</v>
      </c>
      <c r="W634">
        <v>7815</v>
      </c>
      <c r="X634">
        <v>0</v>
      </c>
      <c r="Y634" t="s">
        <v>48</v>
      </c>
      <c r="Z634" t="s">
        <v>40</v>
      </c>
      <c r="AA634">
        <v>23</v>
      </c>
      <c r="AB634">
        <v>4</v>
      </c>
      <c r="AC634">
        <v>3</v>
      </c>
      <c r="AD634">
        <v>80</v>
      </c>
      <c r="AE634">
        <v>0</v>
      </c>
      <c r="AF634">
        <v>16</v>
      </c>
      <c r="AG634">
        <v>2</v>
      </c>
      <c r="AH634">
        <v>4</v>
      </c>
      <c r="AI634">
        <v>10</v>
      </c>
      <c r="AJ634">
        <v>10</v>
      </c>
      <c r="AK634" s="16">
        <v>46290</v>
      </c>
      <c r="AL634" s="7">
        <v>22</v>
      </c>
      <c r="AM634" s="7" t="str">
        <f t="shared" si="18"/>
        <v>2026</v>
      </c>
      <c r="AN634" s="7" t="str">
        <f t="shared" si="19"/>
        <v>September</v>
      </c>
      <c r="AO634" s="7">
        <v>3</v>
      </c>
      <c r="AP634" s="10">
        <v>6201</v>
      </c>
      <c r="AQ634" s="7">
        <v>0</v>
      </c>
      <c r="AR634" s="7">
        <v>0</v>
      </c>
      <c r="AS634" t="s">
        <v>49</v>
      </c>
    </row>
    <row r="635" spans="1:45" x14ac:dyDescent="0.35">
      <c r="A635" t="s">
        <v>701</v>
      </c>
      <c r="B635">
        <v>34</v>
      </c>
      <c r="C635" t="s">
        <v>190</v>
      </c>
      <c r="D635" t="s">
        <v>40</v>
      </c>
      <c r="E635" t="s">
        <v>41</v>
      </c>
      <c r="F635">
        <v>971</v>
      </c>
      <c r="G635" t="s">
        <v>51</v>
      </c>
      <c r="H635">
        <v>1</v>
      </c>
      <c r="I635">
        <v>3</v>
      </c>
      <c r="J635" t="s">
        <v>68</v>
      </c>
      <c r="K635">
        <v>1</v>
      </c>
      <c r="L635">
        <v>1535</v>
      </c>
      <c r="M635">
        <v>4</v>
      </c>
      <c r="N635" t="s">
        <v>44</v>
      </c>
      <c r="O635">
        <v>64</v>
      </c>
      <c r="P635">
        <v>2</v>
      </c>
      <c r="Q635">
        <v>3</v>
      </c>
      <c r="R635" t="s">
        <v>137</v>
      </c>
      <c r="S635">
        <v>3</v>
      </c>
      <c r="T635" t="s">
        <v>105</v>
      </c>
      <c r="U635">
        <v>7083</v>
      </c>
      <c r="V635" t="s">
        <v>163</v>
      </c>
      <c r="W635">
        <v>12288</v>
      </c>
      <c r="X635">
        <v>1</v>
      </c>
      <c r="Y635" t="s">
        <v>48</v>
      </c>
      <c r="Z635" t="s">
        <v>40</v>
      </c>
      <c r="AA635">
        <v>14</v>
      </c>
      <c r="AB635">
        <v>3</v>
      </c>
      <c r="AC635">
        <v>4</v>
      </c>
      <c r="AD635">
        <v>80</v>
      </c>
      <c r="AE635">
        <v>0</v>
      </c>
      <c r="AF635">
        <v>10</v>
      </c>
      <c r="AG635">
        <v>3</v>
      </c>
      <c r="AH635">
        <v>3</v>
      </c>
      <c r="AI635">
        <v>8</v>
      </c>
      <c r="AJ635">
        <v>6</v>
      </c>
      <c r="AK635" s="16">
        <v>46291</v>
      </c>
      <c r="AL635" s="7">
        <v>54</v>
      </c>
      <c r="AM635" s="7" t="str">
        <f t="shared" si="18"/>
        <v>2026</v>
      </c>
      <c r="AN635" s="7" t="str">
        <f t="shared" si="19"/>
        <v>September</v>
      </c>
      <c r="AO635" s="7">
        <v>24</v>
      </c>
      <c r="AP635" s="10">
        <v>13583</v>
      </c>
      <c r="AQ635" s="7">
        <v>9</v>
      </c>
      <c r="AR635" s="7">
        <v>9</v>
      </c>
      <c r="AS635" t="s">
        <v>49</v>
      </c>
    </row>
    <row r="636" spans="1:45" x14ac:dyDescent="0.35">
      <c r="A636" t="s">
        <v>702</v>
      </c>
      <c r="B636">
        <v>34</v>
      </c>
      <c r="C636" t="s">
        <v>190</v>
      </c>
      <c r="D636" t="s">
        <v>40</v>
      </c>
      <c r="E636" t="s">
        <v>41</v>
      </c>
      <c r="F636">
        <v>1440</v>
      </c>
      <c r="G636" t="s">
        <v>51</v>
      </c>
      <c r="H636">
        <v>7</v>
      </c>
      <c r="I636">
        <v>2</v>
      </c>
      <c r="J636" t="s">
        <v>68</v>
      </c>
      <c r="K636">
        <v>1</v>
      </c>
      <c r="L636">
        <v>1541</v>
      </c>
      <c r="M636">
        <v>2</v>
      </c>
      <c r="N636" t="s">
        <v>44</v>
      </c>
      <c r="O636">
        <v>55</v>
      </c>
      <c r="P636">
        <v>3</v>
      </c>
      <c r="Q636">
        <v>1</v>
      </c>
      <c r="R636" t="s">
        <v>54</v>
      </c>
      <c r="S636">
        <v>3</v>
      </c>
      <c r="T636" t="s">
        <v>105</v>
      </c>
      <c r="U636">
        <v>2308</v>
      </c>
      <c r="V636" t="s">
        <v>47</v>
      </c>
      <c r="W636">
        <v>4944</v>
      </c>
      <c r="X636">
        <v>0</v>
      </c>
      <c r="Y636" t="s">
        <v>48</v>
      </c>
      <c r="Z636" t="s">
        <v>40</v>
      </c>
      <c r="AA636">
        <v>25</v>
      </c>
      <c r="AB636">
        <v>4</v>
      </c>
      <c r="AC636">
        <v>2</v>
      </c>
      <c r="AD636">
        <v>80</v>
      </c>
      <c r="AE636">
        <v>1</v>
      </c>
      <c r="AF636">
        <v>12</v>
      </c>
      <c r="AG636">
        <v>4</v>
      </c>
      <c r="AH636">
        <v>3</v>
      </c>
      <c r="AI636">
        <v>5</v>
      </c>
      <c r="AJ636">
        <v>7</v>
      </c>
      <c r="AK636" s="16">
        <v>46292</v>
      </c>
      <c r="AL636" s="7">
        <v>34</v>
      </c>
      <c r="AM636" s="7" t="str">
        <f t="shared" si="18"/>
        <v>2026</v>
      </c>
      <c r="AN636" s="7" t="str">
        <f t="shared" si="19"/>
        <v>September</v>
      </c>
      <c r="AO636" s="7">
        <v>5</v>
      </c>
      <c r="AP636" s="10">
        <v>7547</v>
      </c>
      <c r="AQ636" s="7">
        <v>2</v>
      </c>
      <c r="AR636" s="7">
        <v>2</v>
      </c>
      <c r="AS636" t="s">
        <v>49</v>
      </c>
    </row>
    <row r="637" spans="1:45" x14ac:dyDescent="0.35">
      <c r="A637" t="s">
        <v>703</v>
      </c>
      <c r="B637">
        <v>34</v>
      </c>
      <c r="C637" t="s">
        <v>190</v>
      </c>
      <c r="D637" t="s">
        <v>49</v>
      </c>
      <c r="E637" t="s">
        <v>41</v>
      </c>
      <c r="F637">
        <v>479</v>
      </c>
      <c r="G637" t="s">
        <v>42</v>
      </c>
      <c r="H637">
        <v>7</v>
      </c>
      <c r="I637">
        <v>4</v>
      </c>
      <c r="J637" t="s">
        <v>52</v>
      </c>
      <c r="K637">
        <v>1</v>
      </c>
      <c r="L637">
        <v>1577</v>
      </c>
      <c r="M637">
        <v>1</v>
      </c>
      <c r="N637" t="s">
        <v>44</v>
      </c>
      <c r="O637">
        <v>35</v>
      </c>
      <c r="P637">
        <v>3</v>
      </c>
      <c r="Q637">
        <v>1</v>
      </c>
      <c r="R637" t="s">
        <v>60</v>
      </c>
      <c r="S637">
        <v>4</v>
      </c>
      <c r="T637" t="s">
        <v>46</v>
      </c>
      <c r="U637">
        <v>2972</v>
      </c>
      <c r="V637" t="s">
        <v>47</v>
      </c>
      <c r="W637">
        <v>22061</v>
      </c>
      <c r="X637">
        <v>1</v>
      </c>
      <c r="Y637" t="s">
        <v>48</v>
      </c>
      <c r="Z637" t="s">
        <v>49</v>
      </c>
      <c r="AA637">
        <v>13</v>
      </c>
      <c r="AB637">
        <v>3</v>
      </c>
      <c r="AC637">
        <v>3</v>
      </c>
      <c r="AD637">
        <v>80</v>
      </c>
      <c r="AE637">
        <v>0</v>
      </c>
      <c r="AF637">
        <v>1</v>
      </c>
      <c r="AG637">
        <v>4</v>
      </c>
      <c r="AH637">
        <v>1</v>
      </c>
      <c r="AI637">
        <v>0</v>
      </c>
      <c r="AJ637">
        <v>0</v>
      </c>
      <c r="AK637" s="16">
        <v>46293</v>
      </c>
      <c r="AL637" s="7">
        <v>47</v>
      </c>
      <c r="AM637" s="7" t="str">
        <f t="shared" si="18"/>
        <v>2026</v>
      </c>
      <c r="AN637" s="7" t="str">
        <f t="shared" si="19"/>
        <v>September</v>
      </c>
      <c r="AO637" s="7">
        <v>11</v>
      </c>
      <c r="AP637" s="10">
        <v>19674</v>
      </c>
      <c r="AQ637" s="7">
        <v>5</v>
      </c>
      <c r="AR637" s="7">
        <v>2</v>
      </c>
      <c r="AS637" t="s">
        <v>49</v>
      </c>
    </row>
    <row r="638" spans="1:45" x14ac:dyDescent="0.35">
      <c r="A638" t="s">
        <v>704</v>
      </c>
      <c r="B638">
        <v>34</v>
      </c>
      <c r="C638" t="s">
        <v>190</v>
      </c>
      <c r="D638" t="s">
        <v>49</v>
      </c>
      <c r="E638" t="s">
        <v>41</v>
      </c>
      <c r="F638">
        <v>1351</v>
      </c>
      <c r="G638" t="s">
        <v>42</v>
      </c>
      <c r="H638">
        <v>1</v>
      </c>
      <c r="I638">
        <v>4</v>
      </c>
      <c r="J638" t="s">
        <v>43</v>
      </c>
      <c r="K638">
        <v>1</v>
      </c>
      <c r="L638">
        <v>1580</v>
      </c>
      <c r="M638">
        <v>2</v>
      </c>
      <c r="N638" t="s">
        <v>44</v>
      </c>
      <c r="O638">
        <v>45</v>
      </c>
      <c r="P638">
        <v>3</v>
      </c>
      <c r="Q638">
        <v>2</v>
      </c>
      <c r="R638" t="s">
        <v>60</v>
      </c>
      <c r="S638">
        <v>4</v>
      </c>
      <c r="T638" t="s">
        <v>105</v>
      </c>
      <c r="U638">
        <v>5484</v>
      </c>
      <c r="V638" t="s">
        <v>163</v>
      </c>
      <c r="W638">
        <v>13008</v>
      </c>
      <c r="X638">
        <v>9</v>
      </c>
      <c r="Y638" t="s">
        <v>48</v>
      </c>
      <c r="Z638" t="s">
        <v>49</v>
      </c>
      <c r="AA638">
        <v>17</v>
      </c>
      <c r="AB638">
        <v>3</v>
      </c>
      <c r="AC638">
        <v>2</v>
      </c>
      <c r="AD638">
        <v>80</v>
      </c>
      <c r="AE638">
        <v>1</v>
      </c>
      <c r="AF638">
        <v>9</v>
      </c>
      <c r="AG638">
        <v>3</v>
      </c>
      <c r="AH638">
        <v>2</v>
      </c>
      <c r="AI638">
        <v>2</v>
      </c>
      <c r="AJ638">
        <v>1</v>
      </c>
      <c r="AK638" s="16">
        <v>46294</v>
      </c>
      <c r="AL638" s="7">
        <v>24</v>
      </c>
      <c r="AM638" s="7" t="str">
        <f t="shared" si="18"/>
        <v>2026</v>
      </c>
      <c r="AN638" s="7" t="str">
        <f t="shared" si="19"/>
        <v>September</v>
      </c>
      <c r="AO638" s="7">
        <v>4</v>
      </c>
      <c r="AP638" s="10">
        <v>13729</v>
      </c>
      <c r="AQ638" s="7">
        <v>3</v>
      </c>
      <c r="AR638" s="7">
        <v>2</v>
      </c>
      <c r="AS638" t="s">
        <v>49</v>
      </c>
    </row>
    <row r="639" spans="1:45" x14ac:dyDescent="0.35">
      <c r="A639" t="s">
        <v>705</v>
      </c>
      <c r="B639">
        <v>34</v>
      </c>
      <c r="C639" t="s">
        <v>190</v>
      </c>
      <c r="D639" t="s">
        <v>49</v>
      </c>
      <c r="E639" t="s">
        <v>56</v>
      </c>
      <c r="F639">
        <v>653</v>
      </c>
      <c r="G639" t="s">
        <v>42</v>
      </c>
      <c r="H639">
        <v>10</v>
      </c>
      <c r="I639">
        <v>4</v>
      </c>
      <c r="J639" t="s">
        <v>68</v>
      </c>
      <c r="K639">
        <v>1</v>
      </c>
      <c r="L639">
        <v>1597</v>
      </c>
      <c r="M639">
        <v>4</v>
      </c>
      <c r="N639" t="s">
        <v>44</v>
      </c>
      <c r="O639">
        <v>92</v>
      </c>
      <c r="P639">
        <v>2</v>
      </c>
      <c r="Q639">
        <v>2</v>
      </c>
      <c r="R639" t="s">
        <v>161</v>
      </c>
      <c r="S639">
        <v>3</v>
      </c>
      <c r="T639" t="s">
        <v>105</v>
      </c>
      <c r="U639">
        <v>5063</v>
      </c>
      <c r="V639" t="s">
        <v>163</v>
      </c>
      <c r="W639">
        <v>15332</v>
      </c>
      <c r="X639">
        <v>1</v>
      </c>
      <c r="Y639" t="s">
        <v>48</v>
      </c>
      <c r="Z639" t="s">
        <v>49</v>
      </c>
      <c r="AA639">
        <v>14</v>
      </c>
      <c r="AB639">
        <v>3</v>
      </c>
      <c r="AC639">
        <v>2</v>
      </c>
      <c r="AD639">
        <v>80</v>
      </c>
      <c r="AE639">
        <v>1</v>
      </c>
      <c r="AF639">
        <v>8</v>
      </c>
      <c r="AG639">
        <v>3</v>
      </c>
      <c r="AH639">
        <v>2</v>
      </c>
      <c r="AI639">
        <v>7</v>
      </c>
      <c r="AJ639">
        <v>7</v>
      </c>
      <c r="AK639" s="16">
        <v>46295</v>
      </c>
      <c r="AL639" s="7">
        <v>30</v>
      </c>
      <c r="AM639" s="7" t="str">
        <f t="shared" si="18"/>
        <v>2026</v>
      </c>
      <c r="AN639" s="7" t="str">
        <f t="shared" si="19"/>
        <v>September</v>
      </c>
      <c r="AO639" s="7">
        <v>2</v>
      </c>
      <c r="AP639" s="10">
        <v>9270</v>
      </c>
      <c r="AQ639" s="7">
        <v>1</v>
      </c>
      <c r="AR639" s="7">
        <v>1</v>
      </c>
      <c r="AS639" t="s">
        <v>49</v>
      </c>
    </row>
    <row r="640" spans="1:45" x14ac:dyDescent="0.35">
      <c r="A640" t="s">
        <v>706</v>
      </c>
      <c r="B640">
        <v>34</v>
      </c>
      <c r="C640" t="s">
        <v>190</v>
      </c>
      <c r="D640" t="s">
        <v>49</v>
      </c>
      <c r="E640" t="s">
        <v>56</v>
      </c>
      <c r="F640">
        <v>426</v>
      </c>
      <c r="G640" t="s">
        <v>42</v>
      </c>
      <c r="H640">
        <v>10</v>
      </c>
      <c r="I640">
        <v>4</v>
      </c>
      <c r="J640" t="s">
        <v>43</v>
      </c>
      <c r="K640">
        <v>1</v>
      </c>
      <c r="L640">
        <v>1615</v>
      </c>
      <c r="M640">
        <v>3</v>
      </c>
      <c r="N640" t="s">
        <v>44</v>
      </c>
      <c r="O640">
        <v>42</v>
      </c>
      <c r="P640">
        <v>4</v>
      </c>
      <c r="Q640">
        <v>2</v>
      </c>
      <c r="R640" t="s">
        <v>112</v>
      </c>
      <c r="S640">
        <v>4</v>
      </c>
      <c r="T640" t="s">
        <v>102</v>
      </c>
      <c r="U640">
        <v>4724</v>
      </c>
      <c r="V640" t="s">
        <v>47</v>
      </c>
      <c r="W640">
        <v>17000</v>
      </c>
      <c r="X640">
        <v>1</v>
      </c>
      <c r="Y640" t="s">
        <v>48</v>
      </c>
      <c r="Z640" t="s">
        <v>49</v>
      </c>
      <c r="AA640">
        <v>13</v>
      </c>
      <c r="AB640">
        <v>3</v>
      </c>
      <c r="AC640">
        <v>1</v>
      </c>
      <c r="AD640">
        <v>80</v>
      </c>
      <c r="AE640">
        <v>1</v>
      </c>
      <c r="AF640">
        <v>9</v>
      </c>
      <c r="AG640">
        <v>3</v>
      </c>
      <c r="AH640">
        <v>3</v>
      </c>
      <c r="AI640">
        <v>7</v>
      </c>
      <c r="AJ640">
        <v>2</v>
      </c>
      <c r="AK640" s="16">
        <v>46296</v>
      </c>
      <c r="AL640" s="7">
        <v>27</v>
      </c>
      <c r="AM640" s="7" t="str">
        <f t="shared" si="18"/>
        <v>2026</v>
      </c>
      <c r="AN640" s="7" t="str">
        <f t="shared" si="19"/>
        <v>October</v>
      </c>
      <c r="AO640" s="7">
        <v>3</v>
      </c>
      <c r="AP640" s="10">
        <v>23946</v>
      </c>
      <c r="AQ640" s="7">
        <v>2</v>
      </c>
      <c r="AR640" s="7">
        <v>0</v>
      </c>
      <c r="AS640" t="s">
        <v>40</v>
      </c>
    </row>
    <row r="641" spans="1:45" x14ac:dyDescent="0.35">
      <c r="A641" t="s">
        <v>707</v>
      </c>
      <c r="B641">
        <v>34</v>
      </c>
      <c r="C641" t="s">
        <v>190</v>
      </c>
      <c r="D641" t="s">
        <v>49</v>
      </c>
      <c r="E641" t="s">
        <v>41</v>
      </c>
      <c r="F641">
        <v>1130</v>
      </c>
      <c r="G641" t="s">
        <v>42</v>
      </c>
      <c r="H641">
        <v>3</v>
      </c>
      <c r="I641">
        <v>3</v>
      </c>
      <c r="J641" t="s">
        <v>43</v>
      </c>
      <c r="K641">
        <v>1</v>
      </c>
      <c r="L641">
        <v>1658</v>
      </c>
      <c r="M641">
        <v>4</v>
      </c>
      <c r="N641" t="s">
        <v>53</v>
      </c>
      <c r="O641">
        <v>66</v>
      </c>
      <c r="P641">
        <v>3</v>
      </c>
      <c r="Q641">
        <v>2</v>
      </c>
      <c r="R641" t="s">
        <v>60</v>
      </c>
      <c r="S641">
        <v>2</v>
      </c>
      <c r="T641" t="s">
        <v>102</v>
      </c>
      <c r="U641">
        <v>5433</v>
      </c>
      <c r="V641" t="s">
        <v>163</v>
      </c>
      <c r="W641">
        <v>19332</v>
      </c>
      <c r="X641">
        <v>1</v>
      </c>
      <c r="Y641" t="s">
        <v>48</v>
      </c>
      <c r="Z641" t="s">
        <v>49</v>
      </c>
      <c r="AA641">
        <v>12</v>
      </c>
      <c r="AB641">
        <v>3</v>
      </c>
      <c r="AC641">
        <v>3</v>
      </c>
      <c r="AD641">
        <v>80</v>
      </c>
      <c r="AE641">
        <v>1</v>
      </c>
      <c r="AF641">
        <v>11</v>
      </c>
      <c r="AG641">
        <v>2</v>
      </c>
      <c r="AH641">
        <v>3</v>
      </c>
      <c r="AI641">
        <v>7</v>
      </c>
      <c r="AJ641">
        <v>9</v>
      </c>
      <c r="AK641" s="16">
        <v>46297</v>
      </c>
      <c r="AL641" s="7">
        <v>53</v>
      </c>
      <c r="AM641" s="7" t="str">
        <f t="shared" si="18"/>
        <v>2026</v>
      </c>
      <c r="AN641" s="7" t="str">
        <f t="shared" si="19"/>
        <v>October</v>
      </c>
      <c r="AO641" s="7">
        <v>30</v>
      </c>
      <c r="AP641" s="10">
        <v>10380</v>
      </c>
      <c r="AQ641" s="7">
        <v>22</v>
      </c>
      <c r="AR641" s="7">
        <v>8</v>
      </c>
      <c r="AS641" t="s">
        <v>49</v>
      </c>
    </row>
    <row r="642" spans="1:45" x14ac:dyDescent="0.35">
      <c r="A642" t="s">
        <v>708</v>
      </c>
      <c r="B642">
        <v>34</v>
      </c>
      <c r="C642" t="s">
        <v>190</v>
      </c>
      <c r="D642" t="s">
        <v>49</v>
      </c>
      <c r="E642" t="s">
        <v>41</v>
      </c>
      <c r="F642">
        <v>1157</v>
      </c>
      <c r="G642" t="s">
        <v>42</v>
      </c>
      <c r="H642">
        <v>5</v>
      </c>
      <c r="I642">
        <v>2</v>
      </c>
      <c r="J642" t="s">
        <v>52</v>
      </c>
      <c r="K642">
        <v>1</v>
      </c>
      <c r="L642">
        <v>1696</v>
      </c>
      <c r="M642">
        <v>2</v>
      </c>
      <c r="N642" t="s">
        <v>44</v>
      </c>
      <c r="O642">
        <v>57</v>
      </c>
      <c r="P642">
        <v>2</v>
      </c>
      <c r="Q642">
        <v>2</v>
      </c>
      <c r="R642" t="s">
        <v>45</v>
      </c>
      <c r="S642">
        <v>4</v>
      </c>
      <c r="T642" t="s">
        <v>105</v>
      </c>
      <c r="U642">
        <v>3986</v>
      </c>
      <c r="V642" t="s">
        <v>47</v>
      </c>
      <c r="W642">
        <v>11912</v>
      </c>
      <c r="X642">
        <v>1</v>
      </c>
      <c r="Y642" t="s">
        <v>48</v>
      </c>
      <c r="Z642" t="s">
        <v>49</v>
      </c>
      <c r="AA642">
        <v>14</v>
      </c>
      <c r="AB642">
        <v>3</v>
      </c>
      <c r="AC642">
        <v>3</v>
      </c>
      <c r="AD642">
        <v>80</v>
      </c>
      <c r="AE642">
        <v>1</v>
      </c>
      <c r="AF642">
        <v>15</v>
      </c>
      <c r="AG642">
        <v>3</v>
      </c>
      <c r="AH642">
        <v>4</v>
      </c>
      <c r="AI642">
        <v>4</v>
      </c>
      <c r="AJ642">
        <v>13</v>
      </c>
      <c r="AK642" s="16">
        <v>46298</v>
      </c>
      <c r="AL642" s="7">
        <v>19</v>
      </c>
      <c r="AM642" s="7" t="str">
        <f t="shared" si="18"/>
        <v>2026</v>
      </c>
      <c r="AN642" s="7" t="str">
        <f t="shared" si="19"/>
        <v>October</v>
      </c>
      <c r="AO642" s="7">
        <v>1</v>
      </c>
      <c r="AP642" s="10">
        <v>7160</v>
      </c>
      <c r="AQ642" s="7">
        <v>1</v>
      </c>
      <c r="AR642" s="7">
        <v>1</v>
      </c>
      <c r="AS642" t="s">
        <v>49</v>
      </c>
    </row>
    <row r="643" spans="1:45" x14ac:dyDescent="0.35">
      <c r="A643" t="s">
        <v>709</v>
      </c>
      <c r="B643">
        <v>34</v>
      </c>
      <c r="C643" t="s">
        <v>190</v>
      </c>
      <c r="D643" t="s">
        <v>49</v>
      </c>
      <c r="E643" t="s">
        <v>41</v>
      </c>
      <c r="F643">
        <v>678</v>
      </c>
      <c r="G643" t="s">
        <v>42</v>
      </c>
      <c r="H643">
        <v>19</v>
      </c>
      <c r="I643">
        <v>3</v>
      </c>
      <c r="J643" t="s">
        <v>43</v>
      </c>
      <c r="K643">
        <v>1</v>
      </c>
      <c r="L643">
        <v>1701</v>
      </c>
      <c r="M643">
        <v>2</v>
      </c>
      <c r="N643" t="s">
        <v>53</v>
      </c>
      <c r="O643">
        <v>35</v>
      </c>
      <c r="P643">
        <v>2</v>
      </c>
      <c r="Q643">
        <v>1</v>
      </c>
      <c r="R643" t="s">
        <v>60</v>
      </c>
      <c r="S643">
        <v>4</v>
      </c>
      <c r="T643" t="s">
        <v>105</v>
      </c>
      <c r="U643">
        <v>2929</v>
      </c>
      <c r="V643" t="s">
        <v>47</v>
      </c>
      <c r="W643">
        <v>20338</v>
      </c>
      <c r="X643">
        <v>1</v>
      </c>
      <c r="Y643" t="s">
        <v>48</v>
      </c>
      <c r="Z643" t="s">
        <v>49</v>
      </c>
      <c r="AA643">
        <v>12</v>
      </c>
      <c r="AB643">
        <v>3</v>
      </c>
      <c r="AC643">
        <v>2</v>
      </c>
      <c r="AD643">
        <v>80</v>
      </c>
      <c r="AE643">
        <v>0</v>
      </c>
      <c r="AF643">
        <v>10</v>
      </c>
      <c r="AG643">
        <v>3</v>
      </c>
      <c r="AH643">
        <v>3</v>
      </c>
      <c r="AI643">
        <v>8</v>
      </c>
      <c r="AJ643">
        <v>7</v>
      </c>
      <c r="AK643" s="16">
        <v>46299</v>
      </c>
      <c r="AL643" s="7">
        <v>55</v>
      </c>
      <c r="AM643" s="7" t="str">
        <f t="shared" ref="AM643:AM706" si="20">TEXT(AK643,"yyyy")</f>
        <v>2026</v>
      </c>
      <c r="AN643" s="7" t="str">
        <f t="shared" ref="AN643:AN706" si="21">TEXT(AK643,"mmmm")</f>
        <v>October</v>
      </c>
      <c r="AO643" s="7">
        <v>26</v>
      </c>
      <c r="AP643" s="10">
        <v>19501</v>
      </c>
      <c r="AQ643" s="7">
        <v>5</v>
      </c>
      <c r="AR643" s="7">
        <v>2</v>
      </c>
      <c r="AS643" t="s">
        <v>49</v>
      </c>
    </row>
    <row r="644" spans="1:45" x14ac:dyDescent="0.35">
      <c r="A644" t="s">
        <v>710</v>
      </c>
      <c r="B644">
        <v>34</v>
      </c>
      <c r="C644" t="s">
        <v>190</v>
      </c>
      <c r="D644" t="s">
        <v>40</v>
      </c>
      <c r="E644" t="s">
        <v>41</v>
      </c>
      <c r="F644">
        <v>181</v>
      </c>
      <c r="G644" t="s">
        <v>42</v>
      </c>
      <c r="H644">
        <v>2</v>
      </c>
      <c r="I644">
        <v>4</v>
      </c>
      <c r="J644" t="s">
        <v>52</v>
      </c>
      <c r="K644">
        <v>1</v>
      </c>
      <c r="L644">
        <v>1755</v>
      </c>
      <c r="M644">
        <v>4</v>
      </c>
      <c r="N644" t="s">
        <v>44</v>
      </c>
      <c r="O644">
        <v>97</v>
      </c>
      <c r="P644">
        <v>4</v>
      </c>
      <c r="Q644">
        <v>1</v>
      </c>
      <c r="R644" t="s">
        <v>60</v>
      </c>
      <c r="S644">
        <v>4</v>
      </c>
      <c r="T644" t="s">
        <v>105</v>
      </c>
      <c r="U644">
        <v>2932</v>
      </c>
      <c r="V644" t="s">
        <v>47</v>
      </c>
      <c r="W644">
        <v>5586</v>
      </c>
      <c r="X644">
        <v>0</v>
      </c>
      <c r="Y644" t="s">
        <v>48</v>
      </c>
      <c r="Z644" t="s">
        <v>40</v>
      </c>
      <c r="AA644">
        <v>14</v>
      </c>
      <c r="AB644">
        <v>3</v>
      </c>
      <c r="AC644">
        <v>1</v>
      </c>
      <c r="AD644">
        <v>80</v>
      </c>
      <c r="AE644">
        <v>3</v>
      </c>
      <c r="AF644">
        <v>6</v>
      </c>
      <c r="AG644">
        <v>3</v>
      </c>
      <c r="AH644">
        <v>3</v>
      </c>
      <c r="AI644">
        <v>1</v>
      </c>
      <c r="AJ644">
        <v>2</v>
      </c>
      <c r="AK644" s="16">
        <v>46300</v>
      </c>
      <c r="AL644" s="7">
        <v>53</v>
      </c>
      <c r="AM644" s="7" t="str">
        <f t="shared" si="20"/>
        <v>2026</v>
      </c>
      <c r="AN644" s="7" t="str">
        <f t="shared" si="21"/>
        <v>October</v>
      </c>
      <c r="AO644" s="7">
        <v>2</v>
      </c>
      <c r="AP644" s="10">
        <v>18582</v>
      </c>
      <c r="AQ644" s="7">
        <v>0</v>
      </c>
      <c r="AR644" s="7">
        <v>0</v>
      </c>
      <c r="AS644" t="s">
        <v>49</v>
      </c>
    </row>
    <row r="645" spans="1:45" x14ac:dyDescent="0.35">
      <c r="A645" t="s">
        <v>711</v>
      </c>
      <c r="B645">
        <v>34</v>
      </c>
      <c r="C645" t="s">
        <v>190</v>
      </c>
      <c r="D645" t="s">
        <v>40</v>
      </c>
      <c r="E645" t="s">
        <v>59</v>
      </c>
      <c r="F645">
        <v>1375</v>
      </c>
      <c r="G645" t="s">
        <v>51</v>
      </c>
      <c r="H645">
        <v>10</v>
      </c>
      <c r="I645">
        <v>3</v>
      </c>
      <c r="J645" t="s">
        <v>43</v>
      </c>
      <c r="K645">
        <v>1</v>
      </c>
      <c r="L645">
        <v>1774</v>
      </c>
      <c r="M645">
        <v>4</v>
      </c>
      <c r="N645" t="s">
        <v>44</v>
      </c>
      <c r="O645">
        <v>87</v>
      </c>
      <c r="P645">
        <v>3</v>
      </c>
      <c r="Q645">
        <v>2</v>
      </c>
      <c r="R645" t="s">
        <v>137</v>
      </c>
      <c r="S645">
        <v>3</v>
      </c>
      <c r="T645" t="s">
        <v>102</v>
      </c>
      <c r="U645">
        <v>4001</v>
      </c>
      <c r="V645" t="s">
        <v>47</v>
      </c>
      <c r="W645">
        <v>12313</v>
      </c>
      <c r="X645">
        <v>1</v>
      </c>
      <c r="Y645" t="s">
        <v>48</v>
      </c>
      <c r="Z645" t="s">
        <v>40</v>
      </c>
      <c r="AA645">
        <v>14</v>
      </c>
      <c r="AB645">
        <v>3</v>
      </c>
      <c r="AC645">
        <v>3</v>
      </c>
      <c r="AD645">
        <v>80</v>
      </c>
      <c r="AE645">
        <v>1</v>
      </c>
      <c r="AF645">
        <v>15</v>
      </c>
      <c r="AG645">
        <v>3</v>
      </c>
      <c r="AH645">
        <v>3</v>
      </c>
      <c r="AI645">
        <v>0</v>
      </c>
      <c r="AJ645">
        <v>7</v>
      </c>
      <c r="AK645" s="16">
        <v>46301</v>
      </c>
      <c r="AL645" s="7">
        <v>30</v>
      </c>
      <c r="AM645" s="7" t="str">
        <f t="shared" si="20"/>
        <v>2026</v>
      </c>
      <c r="AN645" s="7" t="str">
        <f t="shared" si="21"/>
        <v>October</v>
      </c>
      <c r="AO645" s="7">
        <v>7</v>
      </c>
      <c r="AP645" s="10">
        <v>8506</v>
      </c>
      <c r="AQ645" s="7">
        <v>4</v>
      </c>
      <c r="AR645" s="7">
        <v>2</v>
      </c>
      <c r="AS645" t="s">
        <v>49</v>
      </c>
    </row>
    <row r="646" spans="1:45" x14ac:dyDescent="0.35">
      <c r="A646" t="s">
        <v>712</v>
      </c>
      <c r="B646">
        <v>34</v>
      </c>
      <c r="C646" t="s">
        <v>190</v>
      </c>
      <c r="D646" t="s">
        <v>49</v>
      </c>
      <c r="E646" t="s">
        <v>41</v>
      </c>
      <c r="F646">
        <v>511</v>
      </c>
      <c r="G646" t="s">
        <v>51</v>
      </c>
      <c r="H646">
        <v>3</v>
      </c>
      <c r="I646">
        <v>2</v>
      </c>
      <c r="J646" t="s">
        <v>43</v>
      </c>
      <c r="K646">
        <v>1</v>
      </c>
      <c r="L646">
        <v>1779</v>
      </c>
      <c r="M646">
        <v>4</v>
      </c>
      <c r="N646" t="s">
        <v>53</v>
      </c>
      <c r="O646">
        <v>32</v>
      </c>
      <c r="P646">
        <v>1</v>
      </c>
      <c r="Q646">
        <v>2</v>
      </c>
      <c r="R646" t="s">
        <v>137</v>
      </c>
      <c r="S646">
        <v>4</v>
      </c>
      <c r="T646" t="s">
        <v>46</v>
      </c>
      <c r="U646">
        <v>6029</v>
      </c>
      <c r="V646" t="s">
        <v>163</v>
      </c>
      <c r="W646">
        <v>25353</v>
      </c>
      <c r="X646">
        <v>5</v>
      </c>
      <c r="Y646" t="s">
        <v>48</v>
      </c>
      <c r="Z646" t="s">
        <v>49</v>
      </c>
      <c r="AA646">
        <v>12</v>
      </c>
      <c r="AB646">
        <v>3</v>
      </c>
      <c r="AC646">
        <v>1</v>
      </c>
      <c r="AD646">
        <v>80</v>
      </c>
      <c r="AE646">
        <v>0</v>
      </c>
      <c r="AF646">
        <v>6</v>
      </c>
      <c r="AG646">
        <v>3</v>
      </c>
      <c r="AH646">
        <v>3</v>
      </c>
      <c r="AI646">
        <v>2</v>
      </c>
      <c r="AJ646">
        <v>2</v>
      </c>
      <c r="AK646" s="16">
        <v>46302</v>
      </c>
      <c r="AL646" s="7">
        <v>23</v>
      </c>
      <c r="AM646" s="7" t="str">
        <f t="shared" si="20"/>
        <v>2026</v>
      </c>
      <c r="AN646" s="7" t="str">
        <f t="shared" si="21"/>
        <v>October</v>
      </c>
      <c r="AO646" s="7">
        <v>0</v>
      </c>
      <c r="AP646" s="10">
        <v>17844</v>
      </c>
      <c r="AQ646" s="7">
        <v>0</v>
      </c>
      <c r="AR646" s="7">
        <v>0</v>
      </c>
      <c r="AS646" t="s">
        <v>49</v>
      </c>
    </row>
    <row r="647" spans="1:45" x14ac:dyDescent="0.35">
      <c r="A647" t="s">
        <v>713</v>
      </c>
      <c r="B647">
        <v>34</v>
      </c>
      <c r="C647" t="s">
        <v>190</v>
      </c>
      <c r="D647" t="s">
        <v>40</v>
      </c>
      <c r="E647" t="s">
        <v>56</v>
      </c>
      <c r="F647">
        <v>234</v>
      </c>
      <c r="G647" t="s">
        <v>42</v>
      </c>
      <c r="H647">
        <v>9</v>
      </c>
      <c r="I647">
        <v>4</v>
      </c>
      <c r="J647" t="s">
        <v>43</v>
      </c>
      <c r="K647">
        <v>1</v>
      </c>
      <c r="L647">
        <v>1807</v>
      </c>
      <c r="M647">
        <v>4</v>
      </c>
      <c r="N647" t="s">
        <v>44</v>
      </c>
      <c r="O647">
        <v>93</v>
      </c>
      <c r="P647">
        <v>3</v>
      </c>
      <c r="Q647">
        <v>2</v>
      </c>
      <c r="R647" t="s">
        <v>45</v>
      </c>
      <c r="S647">
        <v>1</v>
      </c>
      <c r="T647" t="s">
        <v>105</v>
      </c>
      <c r="U647">
        <v>5346</v>
      </c>
      <c r="V647" t="s">
        <v>163</v>
      </c>
      <c r="W647">
        <v>6208</v>
      </c>
      <c r="X647">
        <v>4</v>
      </c>
      <c r="Y647" t="s">
        <v>48</v>
      </c>
      <c r="Z647" t="s">
        <v>49</v>
      </c>
      <c r="AA647">
        <v>17</v>
      </c>
      <c r="AB647">
        <v>3</v>
      </c>
      <c r="AC647">
        <v>3</v>
      </c>
      <c r="AD647">
        <v>80</v>
      </c>
      <c r="AE647">
        <v>1</v>
      </c>
      <c r="AF647">
        <v>11</v>
      </c>
      <c r="AG647">
        <v>3</v>
      </c>
      <c r="AH647">
        <v>2</v>
      </c>
      <c r="AI647">
        <v>0</v>
      </c>
      <c r="AJ647">
        <v>7</v>
      </c>
      <c r="AK647" s="16">
        <v>46303</v>
      </c>
      <c r="AL647" s="7">
        <v>32</v>
      </c>
      <c r="AM647" s="7" t="str">
        <f t="shared" si="20"/>
        <v>2026</v>
      </c>
      <c r="AN647" s="7" t="str">
        <f t="shared" si="21"/>
        <v>October</v>
      </c>
      <c r="AO647" s="7">
        <v>3</v>
      </c>
      <c r="AP647" s="10">
        <v>9686</v>
      </c>
      <c r="AQ647" s="7">
        <v>0</v>
      </c>
      <c r="AR647" s="7">
        <v>0</v>
      </c>
      <c r="AS647" t="s">
        <v>49</v>
      </c>
    </row>
    <row r="648" spans="1:45" x14ac:dyDescent="0.35">
      <c r="A648" t="s">
        <v>714</v>
      </c>
      <c r="B648">
        <v>34</v>
      </c>
      <c r="C648" t="s">
        <v>190</v>
      </c>
      <c r="D648" t="s">
        <v>49</v>
      </c>
      <c r="E648" t="s">
        <v>41</v>
      </c>
      <c r="F648">
        <v>810</v>
      </c>
      <c r="G648" t="s">
        <v>51</v>
      </c>
      <c r="H648">
        <v>8</v>
      </c>
      <c r="I648">
        <v>2</v>
      </c>
      <c r="J648" t="s">
        <v>68</v>
      </c>
      <c r="K648">
        <v>1</v>
      </c>
      <c r="L648">
        <v>1823</v>
      </c>
      <c r="M648">
        <v>2</v>
      </c>
      <c r="N648" t="s">
        <v>44</v>
      </c>
      <c r="O648">
        <v>92</v>
      </c>
      <c r="P648">
        <v>4</v>
      </c>
      <c r="Q648">
        <v>2</v>
      </c>
      <c r="R648" t="s">
        <v>137</v>
      </c>
      <c r="S648">
        <v>3</v>
      </c>
      <c r="T648" t="s">
        <v>105</v>
      </c>
      <c r="U648">
        <v>6799</v>
      </c>
      <c r="V648" t="s">
        <v>163</v>
      </c>
      <c r="W648">
        <v>22128</v>
      </c>
      <c r="X648">
        <v>1</v>
      </c>
      <c r="Y648" t="s">
        <v>48</v>
      </c>
      <c r="Z648" t="s">
        <v>49</v>
      </c>
      <c r="AA648">
        <v>21</v>
      </c>
      <c r="AB648">
        <v>4</v>
      </c>
      <c r="AC648">
        <v>3</v>
      </c>
      <c r="AD648">
        <v>80</v>
      </c>
      <c r="AE648">
        <v>2</v>
      </c>
      <c r="AF648">
        <v>10</v>
      </c>
      <c r="AG648">
        <v>5</v>
      </c>
      <c r="AH648">
        <v>3</v>
      </c>
      <c r="AI648">
        <v>4</v>
      </c>
      <c r="AJ648">
        <v>8</v>
      </c>
      <c r="AK648" s="16">
        <v>46304</v>
      </c>
      <c r="AL648" s="7">
        <v>27</v>
      </c>
      <c r="AM648" s="7" t="str">
        <f t="shared" si="20"/>
        <v>2026</v>
      </c>
      <c r="AN648" s="7" t="str">
        <f t="shared" si="21"/>
        <v>October</v>
      </c>
      <c r="AO648" s="7">
        <v>8</v>
      </c>
      <c r="AP648" s="10">
        <v>12864</v>
      </c>
      <c r="AQ648" s="7">
        <v>3</v>
      </c>
      <c r="AR648" s="7">
        <v>0</v>
      </c>
      <c r="AS648" t="s">
        <v>49</v>
      </c>
    </row>
    <row r="649" spans="1:45" x14ac:dyDescent="0.35">
      <c r="A649" t="s">
        <v>715</v>
      </c>
      <c r="B649">
        <v>34</v>
      </c>
      <c r="C649" t="s">
        <v>190</v>
      </c>
      <c r="D649" t="s">
        <v>40</v>
      </c>
      <c r="E649" t="s">
        <v>41</v>
      </c>
      <c r="F649">
        <v>1480</v>
      </c>
      <c r="G649" t="s">
        <v>51</v>
      </c>
      <c r="H649">
        <v>4</v>
      </c>
      <c r="I649">
        <v>3</v>
      </c>
      <c r="J649" t="s">
        <v>43</v>
      </c>
      <c r="K649">
        <v>1</v>
      </c>
      <c r="L649">
        <v>1882</v>
      </c>
      <c r="M649">
        <v>3</v>
      </c>
      <c r="N649" t="s">
        <v>44</v>
      </c>
      <c r="O649">
        <v>64</v>
      </c>
      <c r="P649">
        <v>3</v>
      </c>
      <c r="Q649">
        <v>3</v>
      </c>
      <c r="R649" t="s">
        <v>137</v>
      </c>
      <c r="S649">
        <v>4</v>
      </c>
      <c r="T649" t="s">
        <v>105</v>
      </c>
      <c r="U649">
        <v>9713</v>
      </c>
      <c r="V649" t="s">
        <v>163</v>
      </c>
      <c r="W649">
        <v>24444</v>
      </c>
      <c r="X649">
        <v>2</v>
      </c>
      <c r="Y649" t="s">
        <v>48</v>
      </c>
      <c r="Z649" t="s">
        <v>40</v>
      </c>
      <c r="AA649">
        <v>13</v>
      </c>
      <c r="AB649">
        <v>3</v>
      </c>
      <c r="AC649">
        <v>4</v>
      </c>
      <c r="AD649">
        <v>80</v>
      </c>
      <c r="AE649">
        <v>3</v>
      </c>
      <c r="AF649">
        <v>9</v>
      </c>
      <c r="AG649">
        <v>3</v>
      </c>
      <c r="AH649">
        <v>3</v>
      </c>
      <c r="AI649">
        <v>1</v>
      </c>
      <c r="AJ649">
        <v>0</v>
      </c>
      <c r="AK649" s="16">
        <v>46305</v>
      </c>
      <c r="AL649" s="7">
        <v>21</v>
      </c>
      <c r="AM649" s="7" t="str">
        <f t="shared" si="20"/>
        <v>2026</v>
      </c>
      <c r="AN649" s="7" t="str">
        <f t="shared" si="21"/>
        <v>October</v>
      </c>
      <c r="AO649" s="7">
        <v>0</v>
      </c>
      <c r="AP649" s="10">
        <v>16724</v>
      </c>
      <c r="AQ649" s="7">
        <v>0</v>
      </c>
      <c r="AR649" s="7">
        <v>0</v>
      </c>
      <c r="AS649" t="s">
        <v>49</v>
      </c>
    </row>
    <row r="650" spans="1:45" x14ac:dyDescent="0.35">
      <c r="A650" t="s">
        <v>716</v>
      </c>
      <c r="B650">
        <v>34</v>
      </c>
      <c r="C650" t="s">
        <v>190</v>
      </c>
      <c r="D650" t="s">
        <v>40</v>
      </c>
      <c r="E650" t="s">
        <v>59</v>
      </c>
      <c r="F650">
        <v>967</v>
      </c>
      <c r="G650" t="s">
        <v>42</v>
      </c>
      <c r="H650">
        <v>16</v>
      </c>
      <c r="I650">
        <v>4</v>
      </c>
      <c r="J650" t="s">
        <v>68</v>
      </c>
      <c r="K650">
        <v>1</v>
      </c>
      <c r="L650">
        <v>1905</v>
      </c>
      <c r="M650">
        <v>4</v>
      </c>
      <c r="N650" t="s">
        <v>44</v>
      </c>
      <c r="O650">
        <v>85</v>
      </c>
      <c r="P650">
        <v>1</v>
      </c>
      <c r="Q650">
        <v>1</v>
      </c>
      <c r="R650" t="s">
        <v>60</v>
      </c>
      <c r="S650">
        <v>1</v>
      </c>
      <c r="T650" t="s">
        <v>105</v>
      </c>
      <c r="U650">
        <v>2307</v>
      </c>
      <c r="V650" t="s">
        <v>47</v>
      </c>
      <c r="W650">
        <v>14460</v>
      </c>
      <c r="X650">
        <v>1</v>
      </c>
      <c r="Y650" t="s">
        <v>48</v>
      </c>
      <c r="Z650" t="s">
        <v>40</v>
      </c>
      <c r="AA650">
        <v>23</v>
      </c>
      <c r="AB650">
        <v>4</v>
      </c>
      <c r="AC650">
        <v>2</v>
      </c>
      <c r="AD650">
        <v>80</v>
      </c>
      <c r="AE650">
        <v>1</v>
      </c>
      <c r="AF650">
        <v>5</v>
      </c>
      <c r="AG650">
        <v>2</v>
      </c>
      <c r="AH650">
        <v>3</v>
      </c>
      <c r="AI650">
        <v>3</v>
      </c>
      <c r="AJ650">
        <v>0</v>
      </c>
      <c r="AK650" s="16">
        <v>46306</v>
      </c>
      <c r="AL650" s="7">
        <v>48</v>
      </c>
      <c r="AM650" s="7" t="str">
        <f t="shared" si="20"/>
        <v>2026</v>
      </c>
      <c r="AN650" s="7" t="str">
        <f t="shared" si="21"/>
        <v>October</v>
      </c>
      <c r="AO650" s="7">
        <v>11</v>
      </c>
      <c r="AP650" s="10">
        <v>9101</v>
      </c>
      <c r="AQ650" s="7">
        <v>7</v>
      </c>
      <c r="AR650" s="7">
        <v>4</v>
      </c>
      <c r="AS650" t="s">
        <v>49</v>
      </c>
    </row>
    <row r="651" spans="1:45" x14ac:dyDescent="0.35">
      <c r="A651" t="s">
        <v>717</v>
      </c>
      <c r="B651">
        <v>34</v>
      </c>
      <c r="C651" t="s">
        <v>190</v>
      </c>
      <c r="D651" t="s">
        <v>40</v>
      </c>
      <c r="E651" t="s">
        <v>41</v>
      </c>
      <c r="F651">
        <v>735</v>
      </c>
      <c r="G651" t="s">
        <v>51</v>
      </c>
      <c r="H651">
        <v>3</v>
      </c>
      <c r="I651">
        <v>1</v>
      </c>
      <c r="J651" t="s">
        <v>52</v>
      </c>
      <c r="K651">
        <v>1</v>
      </c>
      <c r="L651">
        <v>1915</v>
      </c>
      <c r="M651">
        <v>4</v>
      </c>
      <c r="N651" t="s">
        <v>53</v>
      </c>
      <c r="O651">
        <v>75</v>
      </c>
      <c r="P651">
        <v>2</v>
      </c>
      <c r="Q651">
        <v>2</v>
      </c>
      <c r="R651" t="s">
        <v>137</v>
      </c>
      <c r="S651">
        <v>4</v>
      </c>
      <c r="T651" t="s">
        <v>105</v>
      </c>
      <c r="U651">
        <v>8103</v>
      </c>
      <c r="V651" t="s">
        <v>163</v>
      </c>
      <c r="W651">
        <v>16495</v>
      </c>
      <c r="X651">
        <v>3</v>
      </c>
      <c r="Y651" t="s">
        <v>48</v>
      </c>
      <c r="Z651" t="s">
        <v>40</v>
      </c>
      <c r="AA651">
        <v>12</v>
      </c>
      <c r="AB651">
        <v>3</v>
      </c>
      <c r="AC651">
        <v>3</v>
      </c>
      <c r="AD651">
        <v>80</v>
      </c>
      <c r="AE651">
        <v>0</v>
      </c>
      <c r="AF651">
        <v>9</v>
      </c>
      <c r="AG651">
        <v>3</v>
      </c>
      <c r="AH651">
        <v>2</v>
      </c>
      <c r="AI651">
        <v>0</v>
      </c>
      <c r="AJ651">
        <v>1</v>
      </c>
      <c r="AK651" s="16">
        <v>46307</v>
      </c>
      <c r="AL651" s="7">
        <v>42</v>
      </c>
      <c r="AM651" s="7" t="str">
        <f t="shared" si="20"/>
        <v>2026</v>
      </c>
      <c r="AN651" s="7" t="str">
        <f t="shared" si="21"/>
        <v>October</v>
      </c>
      <c r="AO651" s="7">
        <v>13</v>
      </c>
      <c r="AP651" s="10">
        <v>10240</v>
      </c>
      <c r="AQ651" s="7">
        <v>0</v>
      </c>
      <c r="AR651" s="7">
        <v>0</v>
      </c>
      <c r="AS651" t="s">
        <v>49</v>
      </c>
    </row>
    <row r="652" spans="1:45" x14ac:dyDescent="0.35">
      <c r="A652" t="s">
        <v>718</v>
      </c>
      <c r="B652">
        <v>34</v>
      </c>
      <c r="C652" t="s">
        <v>190</v>
      </c>
      <c r="D652" t="s">
        <v>40</v>
      </c>
      <c r="E652" t="s">
        <v>56</v>
      </c>
      <c r="F652">
        <v>735</v>
      </c>
      <c r="G652" t="s">
        <v>42</v>
      </c>
      <c r="H652">
        <v>22</v>
      </c>
      <c r="I652">
        <v>4</v>
      </c>
      <c r="J652" t="s">
        <v>73</v>
      </c>
      <c r="K652">
        <v>1</v>
      </c>
      <c r="L652">
        <v>1932</v>
      </c>
      <c r="M652">
        <v>3</v>
      </c>
      <c r="N652" t="s">
        <v>44</v>
      </c>
      <c r="O652">
        <v>86</v>
      </c>
      <c r="P652">
        <v>2</v>
      </c>
      <c r="Q652">
        <v>2</v>
      </c>
      <c r="R652" t="s">
        <v>60</v>
      </c>
      <c r="S652">
        <v>4</v>
      </c>
      <c r="T652" t="s">
        <v>105</v>
      </c>
      <c r="U652">
        <v>5747</v>
      </c>
      <c r="V652" t="s">
        <v>163</v>
      </c>
      <c r="W652">
        <v>26496</v>
      </c>
      <c r="X652">
        <v>1</v>
      </c>
      <c r="Y652" t="s">
        <v>48</v>
      </c>
      <c r="Z652" t="s">
        <v>40</v>
      </c>
      <c r="AA652">
        <v>15</v>
      </c>
      <c r="AB652">
        <v>3</v>
      </c>
      <c r="AC652">
        <v>2</v>
      </c>
      <c r="AD652">
        <v>80</v>
      </c>
      <c r="AE652">
        <v>0</v>
      </c>
      <c r="AF652">
        <v>16</v>
      </c>
      <c r="AG652">
        <v>3</v>
      </c>
      <c r="AH652">
        <v>3</v>
      </c>
      <c r="AI652">
        <v>6</v>
      </c>
      <c r="AJ652">
        <v>11</v>
      </c>
      <c r="AK652" s="16">
        <v>46308</v>
      </c>
      <c r="AL652" s="7">
        <v>30</v>
      </c>
      <c r="AM652" s="7" t="str">
        <f t="shared" si="20"/>
        <v>2026</v>
      </c>
      <c r="AN652" s="7" t="str">
        <f t="shared" si="21"/>
        <v>October</v>
      </c>
      <c r="AO652" s="7">
        <v>0</v>
      </c>
      <c r="AP652" s="10">
        <v>21552</v>
      </c>
      <c r="AQ652" s="7">
        <v>0</v>
      </c>
      <c r="AR652" s="7">
        <v>0</v>
      </c>
      <c r="AS652" t="s">
        <v>49</v>
      </c>
    </row>
    <row r="653" spans="1:45" x14ac:dyDescent="0.35">
      <c r="A653" t="s">
        <v>719</v>
      </c>
      <c r="B653">
        <v>34</v>
      </c>
      <c r="C653" t="s">
        <v>190</v>
      </c>
      <c r="D653" t="s">
        <v>49</v>
      </c>
      <c r="E653" t="s">
        <v>41</v>
      </c>
      <c r="F653">
        <v>937</v>
      </c>
      <c r="G653" t="s">
        <v>51</v>
      </c>
      <c r="H653">
        <v>1</v>
      </c>
      <c r="I653">
        <v>3</v>
      </c>
      <c r="J653" t="s">
        <v>57</v>
      </c>
      <c r="K653">
        <v>1</v>
      </c>
      <c r="L653">
        <v>1950</v>
      </c>
      <c r="M653">
        <v>1</v>
      </c>
      <c r="N653" t="s">
        <v>44</v>
      </c>
      <c r="O653">
        <v>32</v>
      </c>
      <c r="P653">
        <v>3</v>
      </c>
      <c r="Q653">
        <v>3</v>
      </c>
      <c r="R653" t="s">
        <v>137</v>
      </c>
      <c r="S653">
        <v>4</v>
      </c>
      <c r="T653" t="s">
        <v>46</v>
      </c>
      <c r="U653">
        <v>9888</v>
      </c>
      <c r="V653" t="s">
        <v>163</v>
      </c>
      <c r="W653">
        <v>6770</v>
      </c>
      <c r="X653">
        <v>1</v>
      </c>
      <c r="Y653" t="s">
        <v>48</v>
      </c>
      <c r="Z653" t="s">
        <v>49</v>
      </c>
      <c r="AA653">
        <v>21</v>
      </c>
      <c r="AB653">
        <v>4</v>
      </c>
      <c r="AC653">
        <v>1</v>
      </c>
      <c r="AD653">
        <v>80</v>
      </c>
      <c r="AE653">
        <v>0</v>
      </c>
      <c r="AF653">
        <v>14</v>
      </c>
      <c r="AG653">
        <v>3</v>
      </c>
      <c r="AH653">
        <v>2</v>
      </c>
      <c r="AI653">
        <v>2</v>
      </c>
      <c r="AJ653">
        <v>1</v>
      </c>
      <c r="AK653" s="16">
        <v>46309</v>
      </c>
      <c r="AL653" s="7">
        <v>48</v>
      </c>
      <c r="AM653" s="7" t="str">
        <f t="shared" si="20"/>
        <v>2026</v>
      </c>
      <c r="AN653" s="7" t="str">
        <f t="shared" si="21"/>
        <v>October</v>
      </c>
      <c r="AO653" s="7">
        <v>19</v>
      </c>
      <c r="AP653" s="10">
        <v>11795</v>
      </c>
      <c r="AQ653" s="7">
        <v>9</v>
      </c>
      <c r="AR653" s="7">
        <v>2</v>
      </c>
      <c r="AS653" t="s">
        <v>49</v>
      </c>
    </row>
    <row r="654" spans="1:45" x14ac:dyDescent="0.35">
      <c r="A654" t="s">
        <v>720</v>
      </c>
      <c r="B654">
        <v>34</v>
      </c>
      <c r="C654" t="s">
        <v>190</v>
      </c>
      <c r="D654" t="s">
        <v>49</v>
      </c>
      <c r="E654" t="s">
        <v>41</v>
      </c>
      <c r="F654">
        <v>1239</v>
      </c>
      <c r="G654" t="s">
        <v>51</v>
      </c>
      <c r="H654">
        <v>13</v>
      </c>
      <c r="I654">
        <v>4</v>
      </c>
      <c r="J654" t="s">
        <v>52</v>
      </c>
      <c r="K654">
        <v>1</v>
      </c>
      <c r="L654">
        <v>1951</v>
      </c>
      <c r="M654">
        <v>4</v>
      </c>
      <c r="N654" t="s">
        <v>44</v>
      </c>
      <c r="O654">
        <v>39</v>
      </c>
      <c r="P654">
        <v>3</v>
      </c>
      <c r="Q654">
        <v>3</v>
      </c>
      <c r="R654" t="s">
        <v>137</v>
      </c>
      <c r="S654">
        <v>3</v>
      </c>
      <c r="T654" t="s">
        <v>102</v>
      </c>
      <c r="U654">
        <v>8628</v>
      </c>
      <c r="V654" t="s">
        <v>163</v>
      </c>
      <c r="W654">
        <v>22914</v>
      </c>
      <c r="X654">
        <v>1</v>
      </c>
      <c r="Y654" t="s">
        <v>48</v>
      </c>
      <c r="Z654" t="s">
        <v>49</v>
      </c>
      <c r="AA654">
        <v>18</v>
      </c>
      <c r="AB654">
        <v>3</v>
      </c>
      <c r="AC654">
        <v>3</v>
      </c>
      <c r="AD654">
        <v>80</v>
      </c>
      <c r="AE654">
        <v>1</v>
      </c>
      <c r="AF654">
        <v>9</v>
      </c>
      <c r="AG654">
        <v>2</v>
      </c>
      <c r="AH654">
        <v>2</v>
      </c>
      <c r="AI654">
        <v>1</v>
      </c>
      <c r="AJ654">
        <v>1</v>
      </c>
      <c r="AK654" s="16">
        <v>46310</v>
      </c>
      <c r="AL654" s="7">
        <v>26</v>
      </c>
      <c r="AM654" s="7" t="str">
        <f t="shared" si="20"/>
        <v>2026</v>
      </c>
      <c r="AN654" s="7" t="str">
        <f t="shared" si="21"/>
        <v>October</v>
      </c>
      <c r="AO654" s="7">
        <v>5</v>
      </c>
      <c r="AP654" s="10">
        <v>16568</v>
      </c>
      <c r="AQ654" s="7">
        <v>4</v>
      </c>
      <c r="AR654" s="7">
        <v>3</v>
      </c>
      <c r="AS654" t="s">
        <v>49</v>
      </c>
    </row>
    <row r="655" spans="1:45" x14ac:dyDescent="0.35">
      <c r="A655" t="s">
        <v>721</v>
      </c>
      <c r="B655">
        <v>34</v>
      </c>
      <c r="C655" t="s">
        <v>190</v>
      </c>
      <c r="D655" t="s">
        <v>49</v>
      </c>
      <c r="E655" t="s">
        <v>41</v>
      </c>
      <c r="F655">
        <v>704</v>
      </c>
      <c r="G655" t="s">
        <v>51</v>
      </c>
      <c r="H655">
        <v>28</v>
      </c>
      <c r="I655">
        <v>3</v>
      </c>
      <c r="J655" t="s">
        <v>57</v>
      </c>
      <c r="K655">
        <v>1</v>
      </c>
      <c r="L655">
        <v>2035</v>
      </c>
      <c r="M655">
        <v>4</v>
      </c>
      <c r="N655" t="s">
        <v>53</v>
      </c>
      <c r="O655">
        <v>95</v>
      </c>
      <c r="P655">
        <v>2</v>
      </c>
      <c r="Q655">
        <v>2</v>
      </c>
      <c r="R655" t="s">
        <v>137</v>
      </c>
      <c r="S655">
        <v>3</v>
      </c>
      <c r="T655" t="s">
        <v>105</v>
      </c>
      <c r="U655">
        <v>6712</v>
      </c>
      <c r="V655" t="s">
        <v>163</v>
      </c>
      <c r="W655">
        <v>8978</v>
      </c>
      <c r="X655">
        <v>1</v>
      </c>
      <c r="Y655" t="s">
        <v>48</v>
      </c>
      <c r="Z655" t="s">
        <v>49</v>
      </c>
      <c r="AA655">
        <v>21</v>
      </c>
      <c r="AB655">
        <v>4</v>
      </c>
      <c r="AC655">
        <v>4</v>
      </c>
      <c r="AD655">
        <v>80</v>
      </c>
      <c r="AE655">
        <v>2</v>
      </c>
      <c r="AF655">
        <v>8</v>
      </c>
      <c r="AG655">
        <v>2</v>
      </c>
      <c r="AH655">
        <v>3</v>
      </c>
      <c r="AI655">
        <v>1</v>
      </c>
      <c r="AJ655">
        <v>7</v>
      </c>
      <c r="AK655" s="16">
        <v>46311</v>
      </c>
      <c r="AL655" s="7">
        <v>58</v>
      </c>
      <c r="AM655" s="7" t="str">
        <f t="shared" si="20"/>
        <v>2026</v>
      </c>
      <c r="AN655" s="7" t="str">
        <f t="shared" si="21"/>
        <v>October</v>
      </c>
      <c r="AO655" s="7">
        <v>36</v>
      </c>
      <c r="AP655" s="10">
        <v>12362</v>
      </c>
      <c r="AQ655" s="7">
        <v>29</v>
      </c>
      <c r="AR655" s="7">
        <v>7</v>
      </c>
      <c r="AS655" t="s">
        <v>49</v>
      </c>
    </row>
    <row r="656" spans="1:45" x14ac:dyDescent="0.35">
      <c r="A656" t="s">
        <v>722</v>
      </c>
      <c r="B656">
        <v>34</v>
      </c>
      <c r="C656" t="s">
        <v>190</v>
      </c>
      <c r="D656" t="s">
        <v>49</v>
      </c>
      <c r="E656" t="s">
        <v>276</v>
      </c>
      <c r="F656">
        <v>628</v>
      </c>
      <c r="G656" t="s">
        <v>42</v>
      </c>
      <c r="H656">
        <v>8</v>
      </c>
      <c r="I656">
        <v>3</v>
      </c>
      <c r="J656" t="s">
        <v>52</v>
      </c>
      <c r="K656">
        <v>1</v>
      </c>
      <c r="L656">
        <v>2068</v>
      </c>
      <c r="M656">
        <v>2</v>
      </c>
      <c r="N656" t="s">
        <v>44</v>
      </c>
      <c r="O656">
        <v>82</v>
      </c>
      <c r="P656">
        <v>4</v>
      </c>
      <c r="Q656">
        <v>2</v>
      </c>
      <c r="R656" t="s">
        <v>45</v>
      </c>
      <c r="S656">
        <v>3</v>
      </c>
      <c r="T656" t="s">
        <v>105</v>
      </c>
      <c r="U656">
        <v>4404</v>
      </c>
      <c r="V656" t="s">
        <v>47</v>
      </c>
      <c r="W656">
        <v>10228</v>
      </c>
      <c r="X656">
        <v>2</v>
      </c>
      <c r="Y656" t="s">
        <v>48</v>
      </c>
      <c r="Z656" t="s">
        <v>49</v>
      </c>
      <c r="AA656">
        <v>12</v>
      </c>
      <c r="AB656">
        <v>3</v>
      </c>
      <c r="AC656">
        <v>1</v>
      </c>
      <c r="AD656">
        <v>80</v>
      </c>
      <c r="AE656">
        <v>0</v>
      </c>
      <c r="AF656">
        <v>6</v>
      </c>
      <c r="AG656">
        <v>3</v>
      </c>
      <c r="AH656">
        <v>4</v>
      </c>
      <c r="AI656">
        <v>1</v>
      </c>
      <c r="AJ656">
        <v>2</v>
      </c>
      <c r="AK656" s="16">
        <v>46312</v>
      </c>
      <c r="AL656" s="7">
        <v>42</v>
      </c>
      <c r="AM656" s="7" t="str">
        <f t="shared" si="20"/>
        <v>2026</v>
      </c>
      <c r="AN656" s="7" t="str">
        <f t="shared" si="21"/>
        <v>October</v>
      </c>
      <c r="AO656" s="7">
        <v>24</v>
      </c>
      <c r="AP656" s="10">
        <v>14800</v>
      </c>
      <c r="AQ656" s="7">
        <v>6</v>
      </c>
      <c r="AR656" s="7">
        <v>6</v>
      </c>
      <c r="AS656" t="s">
        <v>49</v>
      </c>
    </row>
    <row r="657" spans="1:45" x14ac:dyDescent="0.35">
      <c r="A657" t="s">
        <v>722</v>
      </c>
      <c r="B657">
        <v>34</v>
      </c>
      <c r="C657" t="s">
        <v>190</v>
      </c>
      <c r="D657" t="s">
        <v>49</v>
      </c>
      <c r="E657" t="s">
        <v>276</v>
      </c>
      <c r="F657">
        <v>628</v>
      </c>
      <c r="G657" t="s">
        <v>42</v>
      </c>
      <c r="H657">
        <v>8</v>
      </c>
      <c r="I657">
        <v>3</v>
      </c>
      <c r="J657" t="s">
        <v>52</v>
      </c>
      <c r="K657">
        <v>1</v>
      </c>
      <c r="L657">
        <v>2068</v>
      </c>
      <c r="M657">
        <v>2</v>
      </c>
      <c r="N657" t="s">
        <v>44</v>
      </c>
      <c r="O657">
        <v>82</v>
      </c>
      <c r="P657">
        <v>4</v>
      </c>
      <c r="Q657">
        <v>2</v>
      </c>
      <c r="R657" t="s">
        <v>45</v>
      </c>
      <c r="S657">
        <v>3</v>
      </c>
      <c r="T657" t="s">
        <v>105</v>
      </c>
      <c r="U657">
        <v>4404</v>
      </c>
      <c r="V657" t="s">
        <v>47</v>
      </c>
      <c r="W657">
        <v>10228</v>
      </c>
      <c r="X657">
        <v>2</v>
      </c>
      <c r="Y657" t="s">
        <v>48</v>
      </c>
      <c r="Z657" t="s">
        <v>49</v>
      </c>
      <c r="AA657">
        <v>12</v>
      </c>
      <c r="AB657">
        <v>3</v>
      </c>
      <c r="AC657">
        <v>1</v>
      </c>
      <c r="AD657">
        <v>80</v>
      </c>
      <c r="AE657">
        <v>0</v>
      </c>
      <c r="AF657">
        <v>6</v>
      </c>
      <c r="AG657">
        <v>3</v>
      </c>
      <c r="AH657">
        <v>4</v>
      </c>
      <c r="AI657">
        <v>1</v>
      </c>
      <c r="AJ657">
        <v>2</v>
      </c>
      <c r="AK657" s="16">
        <v>46313</v>
      </c>
      <c r="AL657" s="7">
        <v>52</v>
      </c>
      <c r="AM657" s="7" t="str">
        <f t="shared" si="20"/>
        <v>2026</v>
      </c>
      <c r="AN657" s="7" t="str">
        <f t="shared" si="21"/>
        <v>October</v>
      </c>
      <c r="AO657" s="7">
        <v>12</v>
      </c>
      <c r="AP657" s="10">
        <v>12210</v>
      </c>
      <c r="AQ657" s="7">
        <v>12</v>
      </c>
      <c r="AR657" s="7">
        <v>10</v>
      </c>
      <c r="AS657" t="s">
        <v>49</v>
      </c>
    </row>
    <row r="658" spans="1:45" x14ac:dyDescent="0.35">
      <c r="A658" t="s">
        <v>723</v>
      </c>
      <c r="B658">
        <v>35</v>
      </c>
      <c r="C658" t="s">
        <v>190</v>
      </c>
      <c r="D658" t="s">
        <v>49</v>
      </c>
      <c r="E658" t="s">
        <v>41</v>
      </c>
      <c r="F658">
        <v>809</v>
      </c>
      <c r="G658" t="s">
        <v>42</v>
      </c>
      <c r="H658">
        <v>16</v>
      </c>
      <c r="I658">
        <v>3</v>
      </c>
      <c r="J658" t="s">
        <v>52</v>
      </c>
      <c r="K658">
        <v>1</v>
      </c>
      <c r="L658">
        <v>14</v>
      </c>
      <c r="M658">
        <v>1</v>
      </c>
      <c r="N658" t="s">
        <v>44</v>
      </c>
      <c r="O658">
        <v>84</v>
      </c>
      <c r="P658">
        <v>4</v>
      </c>
      <c r="Q658">
        <v>1</v>
      </c>
      <c r="R658" t="s">
        <v>45</v>
      </c>
      <c r="S658">
        <v>2</v>
      </c>
      <c r="T658" t="s">
        <v>105</v>
      </c>
      <c r="U658">
        <v>2426</v>
      </c>
      <c r="V658" t="s">
        <v>47</v>
      </c>
      <c r="W658">
        <v>16479</v>
      </c>
      <c r="X658">
        <v>0</v>
      </c>
      <c r="Y658" t="s">
        <v>48</v>
      </c>
      <c r="Z658" t="s">
        <v>49</v>
      </c>
      <c r="AA658">
        <v>13</v>
      </c>
      <c r="AB658">
        <v>3</v>
      </c>
      <c r="AC658">
        <v>3</v>
      </c>
      <c r="AD658">
        <v>80</v>
      </c>
      <c r="AE658">
        <v>1</v>
      </c>
      <c r="AF658">
        <v>6</v>
      </c>
      <c r="AG658">
        <v>5</v>
      </c>
      <c r="AH658">
        <v>3</v>
      </c>
      <c r="AI658">
        <v>0</v>
      </c>
      <c r="AJ658">
        <v>3</v>
      </c>
      <c r="AK658" s="16">
        <v>46314</v>
      </c>
      <c r="AL658" s="7">
        <v>19</v>
      </c>
      <c r="AM658" s="7" t="str">
        <f t="shared" si="20"/>
        <v>2026</v>
      </c>
      <c r="AN658" s="7" t="str">
        <f t="shared" si="21"/>
        <v>October</v>
      </c>
      <c r="AO658" s="7">
        <v>1</v>
      </c>
      <c r="AP658" s="10">
        <v>16054</v>
      </c>
      <c r="AQ658" s="7">
        <v>0</v>
      </c>
      <c r="AR658" s="7">
        <v>0</v>
      </c>
      <c r="AS658" t="s">
        <v>49</v>
      </c>
    </row>
    <row r="659" spans="1:45" x14ac:dyDescent="0.35">
      <c r="A659" t="s">
        <v>724</v>
      </c>
      <c r="B659">
        <v>35</v>
      </c>
      <c r="C659" t="s">
        <v>190</v>
      </c>
      <c r="D659" t="s">
        <v>49</v>
      </c>
      <c r="E659" t="s">
        <v>41</v>
      </c>
      <c r="F659">
        <v>890</v>
      </c>
      <c r="G659" t="s">
        <v>51</v>
      </c>
      <c r="H659">
        <v>2</v>
      </c>
      <c r="I659">
        <v>3</v>
      </c>
      <c r="J659" t="s">
        <v>57</v>
      </c>
      <c r="K659">
        <v>1</v>
      </c>
      <c r="L659">
        <v>49</v>
      </c>
      <c r="M659">
        <v>4</v>
      </c>
      <c r="N659" t="s">
        <v>53</v>
      </c>
      <c r="O659">
        <v>97</v>
      </c>
      <c r="P659">
        <v>3</v>
      </c>
      <c r="Q659">
        <v>1</v>
      </c>
      <c r="R659" t="s">
        <v>54</v>
      </c>
      <c r="S659">
        <v>4</v>
      </c>
      <c r="T659" t="s">
        <v>105</v>
      </c>
      <c r="U659">
        <v>2014</v>
      </c>
      <c r="V659" t="s">
        <v>47</v>
      </c>
      <c r="W659">
        <v>9687</v>
      </c>
      <c r="X659">
        <v>1</v>
      </c>
      <c r="Y659" t="s">
        <v>48</v>
      </c>
      <c r="Z659" t="s">
        <v>49</v>
      </c>
      <c r="AA659">
        <v>13</v>
      </c>
      <c r="AB659">
        <v>3</v>
      </c>
      <c r="AC659">
        <v>1</v>
      </c>
      <c r="AD659">
        <v>80</v>
      </c>
      <c r="AE659">
        <v>0</v>
      </c>
      <c r="AF659">
        <v>2</v>
      </c>
      <c r="AG659">
        <v>3</v>
      </c>
      <c r="AH659">
        <v>3</v>
      </c>
      <c r="AI659">
        <v>2</v>
      </c>
      <c r="AJ659">
        <v>2</v>
      </c>
      <c r="AK659" s="16">
        <v>46315</v>
      </c>
      <c r="AL659" s="7">
        <v>19</v>
      </c>
      <c r="AM659" s="7" t="str">
        <f t="shared" si="20"/>
        <v>2026</v>
      </c>
      <c r="AN659" s="7" t="str">
        <f t="shared" si="21"/>
        <v>October</v>
      </c>
      <c r="AO659" s="7">
        <v>0</v>
      </c>
      <c r="AP659" s="10">
        <v>14951</v>
      </c>
      <c r="AQ659" s="7">
        <v>0</v>
      </c>
      <c r="AR659" s="7">
        <v>0</v>
      </c>
      <c r="AS659" t="s">
        <v>40</v>
      </c>
    </row>
    <row r="660" spans="1:45" x14ac:dyDescent="0.35">
      <c r="A660" t="s">
        <v>725</v>
      </c>
      <c r="B660">
        <v>35</v>
      </c>
      <c r="C660" t="s">
        <v>190</v>
      </c>
      <c r="D660" t="s">
        <v>49</v>
      </c>
      <c r="E660" t="s">
        <v>41</v>
      </c>
      <c r="F660">
        <v>464</v>
      </c>
      <c r="G660" t="s">
        <v>42</v>
      </c>
      <c r="H660">
        <v>4</v>
      </c>
      <c r="I660">
        <v>2</v>
      </c>
      <c r="J660" t="s">
        <v>73</v>
      </c>
      <c r="K660">
        <v>1</v>
      </c>
      <c r="L660">
        <v>53</v>
      </c>
      <c r="M660">
        <v>3</v>
      </c>
      <c r="N660" t="s">
        <v>44</v>
      </c>
      <c r="O660">
        <v>75</v>
      </c>
      <c r="P660">
        <v>3</v>
      </c>
      <c r="Q660">
        <v>1</v>
      </c>
      <c r="R660" t="s">
        <v>45</v>
      </c>
      <c r="S660">
        <v>4</v>
      </c>
      <c r="T660" t="s">
        <v>102</v>
      </c>
      <c r="U660">
        <v>1951</v>
      </c>
      <c r="V660" t="s">
        <v>47</v>
      </c>
      <c r="W660">
        <v>10910</v>
      </c>
      <c r="X660">
        <v>1</v>
      </c>
      <c r="Y660" t="s">
        <v>48</v>
      </c>
      <c r="Z660" t="s">
        <v>49</v>
      </c>
      <c r="AA660">
        <v>12</v>
      </c>
      <c r="AB660">
        <v>3</v>
      </c>
      <c r="AC660">
        <v>3</v>
      </c>
      <c r="AD660">
        <v>80</v>
      </c>
      <c r="AE660">
        <v>1</v>
      </c>
      <c r="AF660">
        <v>1</v>
      </c>
      <c r="AG660">
        <v>3</v>
      </c>
      <c r="AH660">
        <v>3</v>
      </c>
      <c r="AI660">
        <v>0</v>
      </c>
      <c r="AJ660">
        <v>0</v>
      </c>
      <c r="AK660" s="16">
        <v>46316</v>
      </c>
      <c r="AL660" s="7">
        <v>22</v>
      </c>
      <c r="AM660" s="7" t="str">
        <f t="shared" si="20"/>
        <v>2026</v>
      </c>
      <c r="AN660" s="7" t="str">
        <f t="shared" si="21"/>
        <v>October</v>
      </c>
      <c r="AO660" s="7">
        <v>0</v>
      </c>
      <c r="AP660" s="10">
        <v>11076</v>
      </c>
      <c r="AQ660" s="7">
        <v>0</v>
      </c>
      <c r="AR660" s="7">
        <v>0</v>
      </c>
      <c r="AS660" t="s">
        <v>49</v>
      </c>
    </row>
    <row r="661" spans="1:45" x14ac:dyDescent="0.35">
      <c r="A661" t="s">
        <v>726</v>
      </c>
      <c r="B661">
        <v>35</v>
      </c>
      <c r="C661" t="s">
        <v>190</v>
      </c>
      <c r="D661" t="s">
        <v>49</v>
      </c>
      <c r="E661" t="s">
        <v>41</v>
      </c>
      <c r="F661">
        <v>1229</v>
      </c>
      <c r="G661" t="s">
        <v>42</v>
      </c>
      <c r="H661">
        <v>8</v>
      </c>
      <c r="I661">
        <v>1</v>
      </c>
      <c r="J661" t="s">
        <v>43</v>
      </c>
      <c r="K661">
        <v>1</v>
      </c>
      <c r="L661">
        <v>63</v>
      </c>
      <c r="M661">
        <v>4</v>
      </c>
      <c r="N661" t="s">
        <v>44</v>
      </c>
      <c r="O661">
        <v>36</v>
      </c>
      <c r="P661">
        <v>4</v>
      </c>
      <c r="Q661">
        <v>1</v>
      </c>
      <c r="R661" t="s">
        <v>45</v>
      </c>
      <c r="S661">
        <v>4</v>
      </c>
      <c r="T661" t="s">
        <v>105</v>
      </c>
      <c r="U661">
        <v>2269</v>
      </c>
      <c r="V661" t="s">
        <v>47</v>
      </c>
      <c r="W661">
        <v>4892</v>
      </c>
      <c r="X661">
        <v>1</v>
      </c>
      <c r="Y661" t="s">
        <v>48</v>
      </c>
      <c r="Z661" t="s">
        <v>49</v>
      </c>
      <c r="AA661">
        <v>19</v>
      </c>
      <c r="AB661">
        <v>3</v>
      </c>
      <c r="AC661">
        <v>4</v>
      </c>
      <c r="AD661">
        <v>80</v>
      </c>
      <c r="AE661">
        <v>0</v>
      </c>
      <c r="AF661">
        <v>1</v>
      </c>
      <c r="AG661">
        <v>2</v>
      </c>
      <c r="AH661">
        <v>3</v>
      </c>
      <c r="AI661">
        <v>0</v>
      </c>
      <c r="AJ661">
        <v>1</v>
      </c>
      <c r="AK661" s="16">
        <v>46317</v>
      </c>
      <c r="AL661" s="7">
        <v>23</v>
      </c>
      <c r="AM661" s="7" t="str">
        <f t="shared" si="20"/>
        <v>2026</v>
      </c>
      <c r="AN661" s="7" t="str">
        <f t="shared" si="21"/>
        <v>October</v>
      </c>
      <c r="AO661" s="7">
        <v>1</v>
      </c>
      <c r="AP661" s="10">
        <v>4611</v>
      </c>
      <c r="AQ661" s="7">
        <v>1</v>
      </c>
      <c r="AR661" s="7">
        <v>0</v>
      </c>
      <c r="AS661" t="s">
        <v>49</v>
      </c>
    </row>
    <row r="662" spans="1:45" x14ac:dyDescent="0.35">
      <c r="A662" t="s">
        <v>727</v>
      </c>
      <c r="B662">
        <v>35</v>
      </c>
      <c r="C662" t="s">
        <v>190</v>
      </c>
      <c r="D662" t="s">
        <v>40</v>
      </c>
      <c r="E662" t="s">
        <v>59</v>
      </c>
      <c r="F662">
        <v>1097</v>
      </c>
      <c r="G662" t="s">
        <v>42</v>
      </c>
      <c r="H662">
        <v>11</v>
      </c>
      <c r="I662">
        <v>2</v>
      </c>
      <c r="J662" t="s">
        <v>52</v>
      </c>
      <c r="K662">
        <v>1</v>
      </c>
      <c r="L662">
        <v>70</v>
      </c>
      <c r="M662">
        <v>3</v>
      </c>
      <c r="N662" t="s">
        <v>44</v>
      </c>
      <c r="O662">
        <v>79</v>
      </c>
      <c r="P662">
        <v>2</v>
      </c>
      <c r="Q662">
        <v>3</v>
      </c>
      <c r="R662" t="s">
        <v>161</v>
      </c>
      <c r="S662">
        <v>1</v>
      </c>
      <c r="T662" t="s">
        <v>105</v>
      </c>
      <c r="U662">
        <v>9884</v>
      </c>
      <c r="V662" t="s">
        <v>163</v>
      </c>
      <c r="W662">
        <v>8302</v>
      </c>
      <c r="X662">
        <v>2</v>
      </c>
      <c r="Y662" t="s">
        <v>48</v>
      </c>
      <c r="Z662" t="s">
        <v>40</v>
      </c>
      <c r="AA662">
        <v>13</v>
      </c>
      <c r="AB662">
        <v>3</v>
      </c>
      <c r="AC662">
        <v>3</v>
      </c>
      <c r="AD662">
        <v>80</v>
      </c>
      <c r="AE662">
        <v>1</v>
      </c>
      <c r="AF662">
        <v>10</v>
      </c>
      <c r="AG662">
        <v>3</v>
      </c>
      <c r="AH662">
        <v>3</v>
      </c>
      <c r="AI662">
        <v>2</v>
      </c>
      <c r="AJ662">
        <v>3</v>
      </c>
      <c r="AK662" s="16">
        <v>46318</v>
      </c>
      <c r="AL662" s="7">
        <v>58</v>
      </c>
      <c r="AM662" s="7" t="str">
        <f t="shared" si="20"/>
        <v>2026</v>
      </c>
      <c r="AN662" s="7" t="str">
        <f t="shared" si="21"/>
        <v>October</v>
      </c>
      <c r="AO662" s="7">
        <v>25</v>
      </c>
      <c r="AP662" s="10">
        <v>17985</v>
      </c>
      <c r="AQ662" s="7">
        <v>0</v>
      </c>
      <c r="AR662" s="7">
        <v>0</v>
      </c>
      <c r="AS662" t="s">
        <v>40</v>
      </c>
    </row>
    <row r="663" spans="1:45" x14ac:dyDescent="0.35">
      <c r="A663" t="s">
        <v>728</v>
      </c>
      <c r="B663">
        <v>35</v>
      </c>
      <c r="C663" t="s">
        <v>190</v>
      </c>
      <c r="D663" t="s">
        <v>49</v>
      </c>
      <c r="E663" t="s">
        <v>56</v>
      </c>
      <c r="F663">
        <v>853</v>
      </c>
      <c r="G663" t="s">
        <v>51</v>
      </c>
      <c r="H663">
        <v>18</v>
      </c>
      <c r="I663">
        <v>5</v>
      </c>
      <c r="J663" t="s">
        <v>43</v>
      </c>
      <c r="K663">
        <v>1</v>
      </c>
      <c r="L663">
        <v>74</v>
      </c>
      <c r="M663">
        <v>2</v>
      </c>
      <c r="N663" t="s">
        <v>44</v>
      </c>
      <c r="O663">
        <v>71</v>
      </c>
      <c r="P663">
        <v>3</v>
      </c>
      <c r="Q663">
        <v>3</v>
      </c>
      <c r="R663" t="s">
        <v>137</v>
      </c>
      <c r="S663">
        <v>1</v>
      </c>
      <c r="T663" t="s">
        <v>105</v>
      </c>
      <c r="U663">
        <v>9069</v>
      </c>
      <c r="V663" t="s">
        <v>163</v>
      </c>
      <c r="W663">
        <v>11031</v>
      </c>
      <c r="X663">
        <v>1</v>
      </c>
      <c r="Y663" t="s">
        <v>48</v>
      </c>
      <c r="Z663" t="s">
        <v>49</v>
      </c>
      <c r="AA663">
        <v>22</v>
      </c>
      <c r="AB663">
        <v>4</v>
      </c>
      <c r="AC663">
        <v>4</v>
      </c>
      <c r="AD663">
        <v>80</v>
      </c>
      <c r="AE663">
        <v>1</v>
      </c>
      <c r="AF663">
        <v>9</v>
      </c>
      <c r="AG663">
        <v>3</v>
      </c>
      <c r="AH663">
        <v>2</v>
      </c>
      <c r="AI663">
        <v>1</v>
      </c>
      <c r="AJ663">
        <v>8</v>
      </c>
      <c r="AK663" s="16">
        <v>46319</v>
      </c>
      <c r="AL663" s="7">
        <v>27</v>
      </c>
      <c r="AM663" s="7" t="str">
        <f t="shared" si="20"/>
        <v>2026</v>
      </c>
      <c r="AN663" s="7" t="str">
        <f t="shared" si="21"/>
        <v>October</v>
      </c>
      <c r="AO663" s="7">
        <v>8</v>
      </c>
      <c r="AP663" s="10">
        <v>8050</v>
      </c>
      <c r="AQ663" s="7">
        <v>0</v>
      </c>
      <c r="AR663" s="7">
        <v>0</v>
      </c>
      <c r="AS663" t="s">
        <v>49</v>
      </c>
    </row>
    <row r="664" spans="1:45" x14ac:dyDescent="0.35">
      <c r="A664" t="s">
        <v>729</v>
      </c>
      <c r="B664">
        <v>35</v>
      </c>
      <c r="C664" t="s">
        <v>190</v>
      </c>
      <c r="D664" t="s">
        <v>40</v>
      </c>
      <c r="E664" t="s">
        <v>41</v>
      </c>
      <c r="F664">
        <v>1142</v>
      </c>
      <c r="G664" t="s">
        <v>42</v>
      </c>
      <c r="H664">
        <v>23</v>
      </c>
      <c r="I664">
        <v>4</v>
      </c>
      <c r="J664" t="s">
        <v>52</v>
      </c>
      <c r="K664">
        <v>1</v>
      </c>
      <c r="L664">
        <v>75</v>
      </c>
      <c r="M664">
        <v>3</v>
      </c>
      <c r="N664" t="s">
        <v>53</v>
      </c>
      <c r="O664">
        <v>30</v>
      </c>
      <c r="P664">
        <v>3</v>
      </c>
      <c r="Q664">
        <v>1</v>
      </c>
      <c r="R664" t="s">
        <v>45</v>
      </c>
      <c r="S664">
        <v>1</v>
      </c>
      <c r="T664" t="s">
        <v>105</v>
      </c>
      <c r="U664">
        <v>4014</v>
      </c>
      <c r="V664" t="s">
        <v>47</v>
      </c>
      <c r="W664">
        <v>16002</v>
      </c>
      <c r="X664">
        <v>3</v>
      </c>
      <c r="Y664" t="s">
        <v>48</v>
      </c>
      <c r="Z664" t="s">
        <v>40</v>
      </c>
      <c r="AA664">
        <v>15</v>
      </c>
      <c r="AB664">
        <v>3</v>
      </c>
      <c r="AC664">
        <v>3</v>
      </c>
      <c r="AD664">
        <v>80</v>
      </c>
      <c r="AE664">
        <v>1</v>
      </c>
      <c r="AF664">
        <v>4</v>
      </c>
      <c r="AG664">
        <v>3</v>
      </c>
      <c r="AH664">
        <v>3</v>
      </c>
      <c r="AI664">
        <v>2</v>
      </c>
      <c r="AJ664">
        <v>2</v>
      </c>
      <c r="AK664" s="16">
        <v>46320</v>
      </c>
      <c r="AL664" s="7">
        <v>59</v>
      </c>
      <c r="AM664" s="7" t="str">
        <f t="shared" si="20"/>
        <v>2026</v>
      </c>
      <c r="AN664" s="7" t="str">
        <f t="shared" si="21"/>
        <v>October</v>
      </c>
      <c r="AO664" s="7">
        <v>32</v>
      </c>
      <c r="AP664" s="10">
        <v>14905</v>
      </c>
      <c r="AQ664" s="7">
        <v>24</v>
      </c>
      <c r="AR664" s="7">
        <v>12</v>
      </c>
      <c r="AS664" t="s">
        <v>49</v>
      </c>
    </row>
    <row r="665" spans="1:45" x14ac:dyDescent="0.35">
      <c r="A665" t="s">
        <v>730</v>
      </c>
      <c r="B665">
        <v>35</v>
      </c>
      <c r="C665" t="s">
        <v>190</v>
      </c>
      <c r="D665" t="s">
        <v>49</v>
      </c>
      <c r="E665" t="s">
        <v>56</v>
      </c>
      <c r="F665">
        <v>664</v>
      </c>
      <c r="G665" t="s">
        <v>42</v>
      </c>
      <c r="H665">
        <v>1</v>
      </c>
      <c r="I665">
        <v>3</v>
      </c>
      <c r="J665" t="s">
        <v>52</v>
      </c>
      <c r="K665">
        <v>1</v>
      </c>
      <c r="L665">
        <v>88</v>
      </c>
      <c r="M665">
        <v>2</v>
      </c>
      <c r="N665" t="s">
        <v>44</v>
      </c>
      <c r="O665">
        <v>79</v>
      </c>
      <c r="P665">
        <v>3</v>
      </c>
      <c r="Q665">
        <v>1</v>
      </c>
      <c r="R665" t="s">
        <v>60</v>
      </c>
      <c r="S665">
        <v>1</v>
      </c>
      <c r="T665" t="s">
        <v>105</v>
      </c>
      <c r="U665">
        <v>2194</v>
      </c>
      <c r="V665" t="s">
        <v>47</v>
      </c>
      <c r="W665">
        <v>5868</v>
      </c>
      <c r="X665">
        <v>4</v>
      </c>
      <c r="Y665" t="s">
        <v>48</v>
      </c>
      <c r="Z665" t="s">
        <v>49</v>
      </c>
      <c r="AA665">
        <v>13</v>
      </c>
      <c r="AB665">
        <v>3</v>
      </c>
      <c r="AC665">
        <v>4</v>
      </c>
      <c r="AD665">
        <v>80</v>
      </c>
      <c r="AE665">
        <v>1</v>
      </c>
      <c r="AF665">
        <v>5</v>
      </c>
      <c r="AG665">
        <v>2</v>
      </c>
      <c r="AH665">
        <v>2</v>
      </c>
      <c r="AI665">
        <v>1</v>
      </c>
      <c r="AJ665">
        <v>2</v>
      </c>
      <c r="AK665" s="16">
        <v>46321</v>
      </c>
      <c r="AL665" s="7">
        <v>50</v>
      </c>
      <c r="AM665" s="7" t="str">
        <f t="shared" si="20"/>
        <v>2026</v>
      </c>
      <c r="AN665" s="7" t="str">
        <f t="shared" si="21"/>
        <v>October</v>
      </c>
      <c r="AO665" s="7">
        <v>1</v>
      </c>
      <c r="AP665" s="10">
        <v>11805</v>
      </c>
      <c r="AQ665" s="7">
        <v>1</v>
      </c>
      <c r="AR665" s="7">
        <v>0</v>
      </c>
      <c r="AS665" t="s">
        <v>49</v>
      </c>
    </row>
    <row r="666" spans="1:45" x14ac:dyDescent="0.35">
      <c r="A666" t="s">
        <v>731</v>
      </c>
      <c r="B666">
        <v>35</v>
      </c>
      <c r="C666" t="s">
        <v>190</v>
      </c>
      <c r="D666" t="s">
        <v>49</v>
      </c>
      <c r="E666" t="s">
        <v>41</v>
      </c>
      <c r="F666">
        <v>776</v>
      </c>
      <c r="G666" t="s">
        <v>51</v>
      </c>
      <c r="H666">
        <v>1</v>
      </c>
      <c r="I666">
        <v>4</v>
      </c>
      <c r="J666" t="s">
        <v>57</v>
      </c>
      <c r="K666">
        <v>1</v>
      </c>
      <c r="L666">
        <v>100</v>
      </c>
      <c r="M666">
        <v>3</v>
      </c>
      <c r="N666" t="s">
        <v>44</v>
      </c>
      <c r="O666">
        <v>32</v>
      </c>
      <c r="P666">
        <v>2</v>
      </c>
      <c r="Q666">
        <v>2</v>
      </c>
      <c r="R666" t="s">
        <v>137</v>
      </c>
      <c r="S666">
        <v>1</v>
      </c>
      <c r="T666" t="s">
        <v>46</v>
      </c>
      <c r="U666">
        <v>4312</v>
      </c>
      <c r="V666" t="s">
        <v>47</v>
      </c>
      <c r="W666">
        <v>23016</v>
      </c>
      <c r="X666">
        <v>0</v>
      </c>
      <c r="Y666" t="s">
        <v>48</v>
      </c>
      <c r="Z666" t="s">
        <v>49</v>
      </c>
      <c r="AA666">
        <v>14</v>
      </c>
      <c r="AB666">
        <v>3</v>
      </c>
      <c r="AC666">
        <v>2</v>
      </c>
      <c r="AD666">
        <v>80</v>
      </c>
      <c r="AE666">
        <v>0</v>
      </c>
      <c r="AF666">
        <v>16</v>
      </c>
      <c r="AG666">
        <v>2</v>
      </c>
      <c r="AH666">
        <v>3</v>
      </c>
      <c r="AI666">
        <v>2</v>
      </c>
      <c r="AK666" s="16">
        <v>46322</v>
      </c>
      <c r="AL666" s="7">
        <v>18</v>
      </c>
      <c r="AM666" s="7" t="str">
        <f t="shared" si="20"/>
        <v>2026</v>
      </c>
      <c r="AN666" s="7" t="str">
        <f t="shared" si="21"/>
        <v>October</v>
      </c>
      <c r="AO666" s="7">
        <v>0</v>
      </c>
      <c r="AP666" s="10">
        <v>16060</v>
      </c>
      <c r="AQ666" s="7">
        <v>0</v>
      </c>
      <c r="AR666" s="7">
        <v>0</v>
      </c>
      <c r="AS666" t="s">
        <v>49</v>
      </c>
    </row>
    <row r="667" spans="1:45" x14ac:dyDescent="0.35">
      <c r="A667" t="s">
        <v>732</v>
      </c>
      <c r="B667">
        <v>35</v>
      </c>
      <c r="C667" t="s">
        <v>190</v>
      </c>
      <c r="D667" t="s">
        <v>49</v>
      </c>
      <c r="E667" t="s">
        <v>41</v>
      </c>
      <c r="F667">
        <v>1214</v>
      </c>
      <c r="G667" t="s">
        <v>42</v>
      </c>
      <c r="H667">
        <v>1</v>
      </c>
      <c r="I667">
        <v>3</v>
      </c>
      <c r="J667" t="s">
        <v>52</v>
      </c>
      <c r="K667">
        <v>1</v>
      </c>
      <c r="L667">
        <v>105</v>
      </c>
      <c r="M667">
        <v>2</v>
      </c>
      <c r="N667" t="s">
        <v>44</v>
      </c>
      <c r="O667">
        <v>30</v>
      </c>
      <c r="P667">
        <v>2</v>
      </c>
      <c r="Q667">
        <v>1</v>
      </c>
      <c r="R667" t="s">
        <v>60</v>
      </c>
      <c r="S667">
        <v>3</v>
      </c>
      <c r="T667" t="s">
        <v>46</v>
      </c>
      <c r="U667">
        <v>2859</v>
      </c>
      <c r="V667" t="s">
        <v>47</v>
      </c>
      <c r="W667">
        <v>26278</v>
      </c>
      <c r="X667">
        <v>1</v>
      </c>
      <c r="Y667" t="s">
        <v>48</v>
      </c>
      <c r="Z667" t="s">
        <v>49</v>
      </c>
      <c r="AA667">
        <v>18</v>
      </c>
      <c r="AB667">
        <v>3</v>
      </c>
      <c r="AC667">
        <v>1</v>
      </c>
      <c r="AD667">
        <v>80</v>
      </c>
      <c r="AE667">
        <v>0</v>
      </c>
      <c r="AF667">
        <v>6</v>
      </c>
      <c r="AG667">
        <v>3</v>
      </c>
      <c r="AH667">
        <v>3</v>
      </c>
      <c r="AI667">
        <v>0</v>
      </c>
      <c r="AJ667">
        <v>4</v>
      </c>
      <c r="AK667" s="16">
        <v>46323</v>
      </c>
      <c r="AL667" s="7">
        <v>20</v>
      </c>
      <c r="AM667" s="7" t="str">
        <f t="shared" si="20"/>
        <v>2026</v>
      </c>
      <c r="AN667" s="7" t="str">
        <f t="shared" si="21"/>
        <v>October</v>
      </c>
      <c r="AO667" s="7">
        <v>0</v>
      </c>
      <c r="AP667" s="10">
        <v>10198</v>
      </c>
      <c r="AQ667" s="7">
        <v>0</v>
      </c>
      <c r="AR667" s="7">
        <v>0</v>
      </c>
      <c r="AS667" t="s">
        <v>40</v>
      </c>
    </row>
    <row r="668" spans="1:45" x14ac:dyDescent="0.35">
      <c r="A668" t="s">
        <v>733</v>
      </c>
      <c r="B668">
        <v>35</v>
      </c>
      <c r="C668" t="s">
        <v>190</v>
      </c>
      <c r="D668" t="s">
        <v>49</v>
      </c>
      <c r="E668" t="s">
        <v>41</v>
      </c>
      <c r="F668">
        <v>662</v>
      </c>
      <c r="G668" t="s">
        <v>51</v>
      </c>
      <c r="H668">
        <v>1</v>
      </c>
      <c r="I668">
        <v>5</v>
      </c>
      <c r="J668" t="s">
        <v>57</v>
      </c>
      <c r="K668">
        <v>1</v>
      </c>
      <c r="L668">
        <v>204</v>
      </c>
      <c r="M668">
        <v>3</v>
      </c>
      <c r="N668" t="s">
        <v>44</v>
      </c>
      <c r="O668">
        <v>94</v>
      </c>
      <c r="P668">
        <v>3</v>
      </c>
      <c r="Q668">
        <v>3</v>
      </c>
      <c r="R668" t="s">
        <v>137</v>
      </c>
      <c r="S668">
        <v>2</v>
      </c>
      <c r="T668" t="s">
        <v>105</v>
      </c>
      <c r="U668">
        <v>7295</v>
      </c>
      <c r="V668" t="s">
        <v>163</v>
      </c>
      <c r="W668">
        <v>11439</v>
      </c>
      <c r="X668">
        <v>1</v>
      </c>
      <c r="Y668" t="s">
        <v>48</v>
      </c>
      <c r="Z668" t="s">
        <v>49</v>
      </c>
      <c r="AA668">
        <v>13</v>
      </c>
      <c r="AB668">
        <v>3</v>
      </c>
      <c r="AC668">
        <v>1</v>
      </c>
      <c r="AD668">
        <v>80</v>
      </c>
      <c r="AE668">
        <v>2</v>
      </c>
      <c r="AF668">
        <v>10</v>
      </c>
      <c r="AG668">
        <v>3</v>
      </c>
      <c r="AH668">
        <v>3</v>
      </c>
      <c r="AI668">
        <v>0</v>
      </c>
      <c r="AJ668">
        <v>6</v>
      </c>
      <c r="AK668" s="16">
        <v>46324</v>
      </c>
      <c r="AL668" s="7">
        <v>27</v>
      </c>
      <c r="AM668" s="7" t="str">
        <f t="shared" si="20"/>
        <v>2026</v>
      </c>
      <c r="AN668" s="7" t="str">
        <f t="shared" si="21"/>
        <v>October</v>
      </c>
      <c r="AO668" s="7">
        <v>3</v>
      </c>
      <c r="AP668" s="10">
        <v>16747</v>
      </c>
      <c r="AQ668" s="7">
        <v>0</v>
      </c>
      <c r="AR668" s="7">
        <v>0</v>
      </c>
      <c r="AS668" t="s">
        <v>49</v>
      </c>
    </row>
    <row r="669" spans="1:45" x14ac:dyDescent="0.35">
      <c r="A669" t="s">
        <v>734</v>
      </c>
      <c r="B669">
        <v>35</v>
      </c>
      <c r="C669" t="s">
        <v>190</v>
      </c>
      <c r="D669" t="s">
        <v>40</v>
      </c>
      <c r="E669" t="s">
        <v>41</v>
      </c>
      <c r="F669">
        <v>556</v>
      </c>
      <c r="G669" t="s">
        <v>42</v>
      </c>
      <c r="H669">
        <v>23</v>
      </c>
      <c r="I669">
        <v>2</v>
      </c>
      <c r="J669" t="s">
        <v>43</v>
      </c>
      <c r="K669">
        <v>1</v>
      </c>
      <c r="L669">
        <v>261</v>
      </c>
      <c r="M669">
        <v>2</v>
      </c>
      <c r="N669" t="s">
        <v>44</v>
      </c>
      <c r="O669">
        <v>50</v>
      </c>
      <c r="P669">
        <v>2</v>
      </c>
      <c r="Q669">
        <v>2</v>
      </c>
      <c r="R669" t="s">
        <v>112</v>
      </c>
      <c r="S669">
        <v>3</v>
      </c>
      <c r="T669" t="s">
        <v>105</v>
      </c>
      <c r="U669">
        <v>5916</v>
      </c>
      <c r="V669" t="s">
        <v>163</v>
      </c>
      <c r="W669">
        <v>15497</v>
      </c>
      <c r="X669">
        <v>3</v>
      </c>
      <c r="Y669" t="s">
        <v>48</v>
      </c>
      <c r="Z669" t="s">
        <v>40</v>
      </c>
      <c r="AA669">
        <v>13</v>
      </c>
      <c r="AB669">
        <v>3</v>
      </c>
      <c r="AC669">
        <v>1</v>
      </c>
      <c r="AD669">
        <v>80</v>
      </c>
      <c r="AE669">
        <v>0</v>
      </c>
      <c r="AF669">
        <v>8</v>
      </c>
      <c r="AG669">
        <v>1</v>
      </c>
      <c r="AH669">
        <v>3</v>
      </c>
      <c r="AI669">
        <v>0</v>
      </c>
      <c r="AJ669">
        <v>1</v>
      </c>
      <c r="AK669" s="16">
        <v>46325</v>
      </c>
      <c r="AL669" s="7">
        <v>35</v>
      </c>
      <c r="AM669" s="7" t="str">
        <f t="shared" si="20"/>
        <v>2026</v>
      </c>
      <c r="AN669" s="7" t="str">
        <f t="shared" si="21"/>
        <v>October</v>
      </c>
      <c r="AO669" s="7">
        <v>6</v>
      </c>
      <c r="AP669" s="10">
        <v>19553</v>
      </c>
      <c r="AQ669" s="7">
        <v>1</v>
      </c>
      <c r="AR669" s="7">
        <v>1</v>
      </c>
      <c r="AS669" t="s">
        <v>49</v>
      </c>
    </row>
    <row r="670" spans="1:45" x14ac:dyDescent="0.35">
      <c r="A670" t="s">
        <v>735</v>
      </c>
      <c r="B670">
        <v>35</v>
      </c>
      <c r="C670" t="s">
        <v>190</v>
      </c>
      <c r="D670" t="s">
        <v>49</v>
      </c>
      <c r="E670" t="s">
        <v>56</v>
      </c>
      <c r="F670">
        <v>138</v>
      </c>
      <c r="G670" t="s">
        <v>42</v>
      </c>
      <c r="H670">
        <v>2</v>
      </c>
      <c r="I670">
        <v>3</v>
      </c>
      <c r="J670" t="s">
        <v>52</v>
      </c>
      <c r="K670">
        <v>1</v>
      </c>
      <c r="L670">
        <v>269</v>
      </c>
      <c r="M670">
        <v>2</v>
      </c>
      <c r="N670" t="s">
        <v>53</v>
      </c>
      <c r="O670">
        <v>37</v>
      </c>
      <c r="P670">
        <v>3</v>
      </c>
      <c r="Q670">
        <v>2</v>
      </c>
      <c r="R670" t="s">
        <v>45</v>
      </c>
      <c r="S670">
        <v>2</v>
      </c>
      <c r="T670" t="s">
        <v>46</v>
      </c>
      <c r="U670">
        <v>4425</v>
      </c>
      <c r="V670" t="s">
        <v>47</v>
      </c>
      <c r="W670">
        <v>15986</v>
      </c>
      <c r="X670">
        <v>5</v>
      </c>
      <c r="Y670" t="s">
        <v>48</v>
      </c>
      <c r="Z670" t="s">
        <v>49</v>
      </c>
      <c r="AA670">
        <v>11</v>
      </c>
      <c r="AB670">
        <v>3</v>
      </c>
      <c r="AC670">
        <v>4</v>
      </c>
      <c r="AD670">
        <v>80</v>
      </c>
      <c r="AE670">
        <v>0</v>
      </c>
      <c r="AF670">
        <v>10</v>
      </c>
      <c r="AG670">
        <v>5</v>
      </c>
      <c r="AH670">
        <v>3</v>
      </c>
      <c r="AI670">
        <v>1</v>
      </c>
      <c r="AJ670">
        <v>2</v>
      </c>
      <c r="AK670" s="16">
        <v>46326</v>
      </c>
      <c r="AL670" s="7">
        <v>53</v>
      </c>
      <c r="AM670" s="7" t="str">
        <f t="shared" si="20"/>
        <v>2026</v>
      </c>
      <c r="AN670" s="7" t="str">
        <f t="shared" si="21"/>
        <v>October</v>
      </c>
      <c r="AO670" s="7">
        <v>34</v>
      </c>
      <c r="AP670" s="10">
        <v>15646</v>
      </c>
      <c r="AQ670" s="7">
        <v>4</v>
      </c>
      <c r="AR670" s="7">
        <v>2</v>
      </c>
      <c r="AS670" t="s">
        <v>49</v>
      </c>
    </row>
    <row r="671" spans="1:45" x14ac:dyDescent="0.35">
      <c r="A671" t="s">
        <v>736</v>
      </c>
      <c r="B671">
        <v>35</v>
      </c>
      <c r="C671" t="s">
        <v>190</v>
      </c>
      <c r="D671" t="s">
        <v>49</v>
      </c>
      <c r="E671" t="s">
        <v>56</v>
      </c>
      <c r="F671">
        <v>944</v>
      </c>
      <c r="G671" t="s">
        <v>51</v>
      </c>
      <c r="H671">
        <v>1</v>
      </c>
      <c r="I671">
        <v>3</v>
      </c>
      <c r="J671" t="s">
        <v>57</v>
      </c>
      <c r="K671">
        <v>1</v>
      </c>
      <c r="L671">
        <v>314</v>
      </c>
      <c r="M671">
        <v>3</v>
      </c>
      <c r="N671" t="s">
        <v>53</v>
      </c>
      <c r="O671">
        <v>92</v>
      </c>
      <c r="P671">
        <v>3</v>
      </c>
      <c r="Q671">
        <v>3</v>
      </c>
      <c r="R671" t="s">
        <v>137</v>
      </c>
      <c r="S671">
        <v>3</v>
      </c>
      <c r="T671" t="s">
        <v>46</v>
      </c>
      <c r="U671">
        <v>8789</v>
      </c>
      <c r="V671" t="s">
        <v>163</v>
      </c>
      <c r="W671">
        <v>9096</v>
      </c>
      <c r="X671">
        <v>1</v>
      </c>
      <c r="Y671" t="s">
        <v>48</v>
      </c>
      <c r="Z671" t="s">
        <v>49</v>
      </c>
      <c r="AA671">
        <v>14</v>
      </c>
      <c r="AB671">
        <v>3</v>
      </c>
      <c r="AC671">
        <v>1</v>
      </c>
      <c r="AD671">
        <v>80</v>
      </c>
      <c r="AE671">
        <v>0</v>
      </c>
      <c r="AF671">
        <v>10</v>
      </c>
      <c r="AG671">
        <v>3</v>
      </c>
      <c r="AH671">
        <v>4</v>
      </c>
      <c r="AI671">
        <v>0</v>
      </c>
      <c r="AJ671">
        <v>8</v>
      </c>
      <c r="AK671" s="16">
        <v>46327</v>
      </c>
      <c r="AL671" s="7">
        <v>26</v>
      </c>
      <c r="AM671" s="7" t="str">
        <f t="shared" si="20"/>
        <v>2026</v>
      </c>
      <c r="AN671" s="7" t="str">
        <f t="shared" si="21"/>
        <v>November</v>
      </c>
      <c r="AO671" s="7">
        <v>5</v>
      </c>
      <c r="AP671" s="10">
        <v>8212</v>
      </c>
      <c r="AQ671" s="7">
        <v>2</v>
      </c>
      <c r="AR671" s="7">
        <v>2</v>
      </c>
      <c r="AS671" t="s">
        <v>49</v>
      </c>
    </row>
    <row r="672" spans="1:45" x14ac:dyDescent="0.35">
      <c r="A672" t="s">
        <v>737</v>
      </c>
      <c r="B672">
        <v>35</v>
      </c>
      <c r="C672" t="s">
        <v>190</v>
      </c>
      <c r="D672" t="s">
        <v>49</v>
      </c>
      <c r="E672" t="s">
        <v>41</v>
      </c>
      <c r="F672">
        <v>1315</v>
      </c>
      <c r="G672" t="s">
        <v>42</v>
      </c>
      <c r="H672">
        <v>22</v>
      </c>
      <c r="I672">
        <v>3</v>
      </c>
      <c r="J672" t="s">
        <v>43</v>
      </c>
      <c r="K672">
        <v>1</v>
      </c>
      <c r="L672">
        <v>381</v>
      </c>
      <c r="M672">
        <v>2</v>
      </c>
      <c r="N672" t="s">
        <v>53</v>
      </c>
      <c r="O672">
        <v>71</v>
      </c>
      <c r="P672">
        <v>4</v>
      </c>
      <c r="Q672">
        <v>3</v>
      </c>
      <c r="R672" t="s">
        <v>442</v>
      </c>
      <c r="S672">
        <v>2</v>
      </c>
      <c r="T672" t="s">
        <v>102</v>
      </c>
      <c r="U672">
        <v>11996</v>
      </c>
      <c r="V672" t="s">
        <v>253</v>
      </c>
      <c r="W672">
        <v>19100</v>
      </c>
      <c r="X672">
        <v>7</v>
      </c>
      <c r="Y672" t="s">
        <v>48</v>
      </c>
      <c r="Z672" t="s">
        <v>49</v>
      </c>
      <c r="AA672">
        <v>18</v>
      </c>
      <c r="AB672">
        <v>3</v>
      </c>
      <c r="AC672">
        <v>2</v>
      </c>
      <c r="AD672">
        <v>80</v>
      </c>
      <c r="AE672">
        <v>1</v>
      </c>
      <c r="AF672">
        <v>10</v>
      </c>
      <c r="AG672">
        <v>6</v>
      </c>
      <c r="AH672">
        <v>2</v>
      </c>
      <c r="AI672">
        <v>6</v>
      </c>
      <c r="AJ672">
        <v>2</v>
      </c>
      <c r="AK672" s="16">
        <v>46328</v>
      </c>
      <c r="AL672" s="7">
        <v>52</v>
      </c>
      <c r="AM672" s="7" t="str">
        <f t="shared" si="20"/>
        <v>2026</v>
      </c>
      <c r="AN672" s="7" t="str">
        <f t="shared" si="21"/>
        <v>November</v>
      </c>
      <c r="AO672" s="7">
        <v>2</v>
      </c>
      <c r="AP672" s="10">
        <v>20817</v>
      </c>
      <c r="AQ672" s="7">
        <v>2</v>
      </c>
      <c r="AR672" s="7">
        <v>0</v>
      </c>
      <c r="AS672" t="s">
        <v>40</v>
      </c>
    </row>
    <row r="673" spans="1:45" x14ac:dyDescent="0.35">
      <c r="A673" t="s">
        <v>738</v>
      </c>
      <c r="B673">
        <v>35</v>
      </c>
      <c r="C673" t="s">
        <v>190</v>
      </c>
      <c r="D673" t="s">
        <v>49</v>
      </c>
      <c r="E673" t="s">
        <v>41</v>
      </c>
      <c r="F673">
        <v>1232</v>
      </c>
      <c r="G673" t="s">
        <v>51</v>
      </c>
      <c r="H673">
        <v>16</v>
      </c>
      <c r="I673">
        <v>3</v>
      </c>
      <c r="J673" t="s">
        <v>57</v>
      </c>
      <c r="K673">
        <v>1</v>
      </c>
      <c r="L673">
        <v>406</v>
      </c>
      <c r="M673">
        <v>3</v>
      </c>
      <c r="N673" t="s">
        <v>44</v>
      </c>
      <c r="O673">
        <v>96</v>
      </c>
      <c r="P673">
        <v>3</v>
      </c>
      <c r="Q673">
        <v>3</v>
      </c>
      <c r="R673" t="s">
        <v>137</v>
      </c>
      <c r="S673">
        <v>2</v>
      </c>
      <c r="T673" t="s">
        <v>105</v>
      </c>
      <c r="U673">
        <v>8020</v>
      </c>
      <c r="V673" t="s">
        <v>163</v>
      </c>
      <c r="W673">
        <v>5100</v>
      </c>
      <c r="X673">
        <v>0</v>
      </c>
      <c r="Y673" t="s">
        <v>48</v>
      </c>
      <c r="Z673" t="s">
        <v>49</v>
      </c>
      <c r="AA673">
        <v>15</v>
      </c>
      <c r="AB673">
        <v>3</v>
      </c>
      <c r="AC673">
        <v>3</v>
      </c>
      <c r="AD673">
        <v>80</v>
      </c>
      <c r="AE673">
        <v>2</v>
      </c>
      <c r="AF673">
        <v>12</v>
      </c>
      <c r="AG673">
        <v>3</v>
      </c>
      <c r="AH673">
        <v>2</v>
      </c>
      <c r="AI673">
        <v>6</v>
      </c>
      <c r="AJ673">
        <v>9</v>
      </c>
      <c r="AK673" s="16">
        <v>46329</v>
      </c>
      <c r="AL673" s="7">
        <v>24</v>
      </c>
      <c r="AM673" s="7" t="str">
        <f t="shared" si="20"/>
        <v>2026</v>
      </c>
      <c r="AN673" s="7" t="str">
        <f t="shared" si="21"/>
        <v>November</v>
      </c>
      <c r="AO673" s="7">
        <v>1</v>
      </c>
      <c r="AP673" s="10">
        <v>19971</v>
      </c>
      <c r="AQ673" s="7">
        <v>1</v>
      </c>
      <c r="AR673" s="7">
        <v>0</v>
      </c>
      <c r="AS673" t="s">
        <v>49</v>
      </c>
    </row>
    <row r="674" spans="1:45" x14ac:dyDescent="0.35">
      <c r="A674" t="s">
        <v>739</v>
      </c>
      <c r="B674">
        <v>35</v>
      </c>
      <c r="C674" t="s">
        <v>190</v>
      </c>
      <c r="D674" t="s">
        <v>49</v>
      </c>
      <c r="E674" t="s">
        <v>41</v>
      </c>
      <c r="F674">
        <v>1296</v>
      </c>
      <c r="G674" t="s">
        <v>42</v>
      </c>
      <c r="H674">
        <v>5</v>
      </c>
      <c r="I674">
        <v>4</v>
      </c>
      <c r="J674" t="s">
        <v>68</v>
      </c>
      <c r="K674">
        <v>1</v>
      </c>
      <c r="L674">
        <v>464</v>
      </c>
      <c r="M674">
        <v>3</v>
      </c>
      <c r="N674" t="s">
        <v>44</v>
      </c>
      <c r="O674">
        <v>62</v>
      </c>
      <c r="P674">
        <v>3</v>
      </c>
      <c r="Q674">
        <v>3</v>
      </c>
      <c r="R674" t="s">
        <v>112</v>
      </c>
      <c r="S674">
        <v>2</v>
      </c>
      <c r="T674" t="s">
        <v>46</v>
      </c>
      <c r="U674">
        <v>8095</v>
      </c>
      <c r="V674" t="s">
        <v>163</v>
      </c>
      <c r="W674">
        <v>18264</v>
      </c>
      <c r="X674">
        <v>0</v>
      </c>
      <c r="Y674" t="s">
        <v>48</v>
      </c>
      <c r="Z674" t="s">
        <v>49</v>
      </c>
      <c r="AA674">
        <v>13</v>
      </c>
      <c r="AB674">
        <v>3</v>
      </c>
      <c r="AC674">
        <v>4</v>
      </c>
      <c r="AD674">
        <v>80</v>
      </c>
      <c r="AE674">
        <v>0</v>
      </c>
      <c r="AF674">
        <v>17</v>
      </c>
      <c r="AG674">
        <v>5</v>
      </c>
      <c r="AH674">
        <v>3</v>
      </c>
      <c r="AI674">
        <v>0</v>
      </c>
      <c r="AJ674">
        <v>13</v>
      </c>
      <c r="AK674" s="16">
        <v>46330</v>
      </c>
      <c r="AL674" s="7">
        <v>36</v>
      </c>
      <c r="AM674" s="7" t="str">
        <f t="shared" si="20"/>
        <v>2026</v>
      </c>
      <c r="AN674" s="7" t="str">
        <f t="shared" si="21"/>
        <v>November</v>
      </c>
      <c r="AO674" s="7">
        <v>3</v>
      </c>
      <c r="AP674" s="10">
        <v>6429</v>
      </c>
      <c r="AQ674" s="7">
        <v>1</v>
      </c>
      <c r="AR674" s="7">
        <v>0</v>
      </c>
      <c r="AS674" t="s">
        <v>49</v>
      </c>
    </row>
    <row r="675" spans="1:45" x14ac:dyDescent="0.35">
      <c r="A675" t="s">
        <v>740</v>
      </c>
      <c r="B675">
        <v>35</v>
      </c>
      <c r="C675" t="s">
        <v>190</v>
      </c>
      <c r="D675" t="s">
        <v>49</v>
      </c>
      <c r="E675" t="s">
        <v>41</v>
      </c>
      <c r="F675">
        <v>755</v>
      </c>
      <c r="G675" t="s">
        <v>42</v>
      </c>
      <c r="H675">
        <v>9</v>
      </c>
      <c r="I675">
        <v>4</v>
      </c>
      <c r="J675" t="s">
        <v>43</v>
      </c>
      <c r="K675">
        <v>1</v>
      </c>
      <c r="L675">
        <v>496</v>
      </c>
      <c r="M675">
        <v>3</v>
      </c>
      <c r="N675" t="s">
        <v>44</v>
      </c>
      <c r="O675">
        <v>97</v>
      </c>
      <c r="P675">
        <v>2</v>
      </c>
      <c r="Q675">
        <v>2</v>
      </c>
      <c r="R675" t="s">
        <v>161</v>
      </c>
      <c r="S675">
        <v>2</v>
      </c>
      <c r="T675" t="s">
        <v>46</v>
      </c>
      <c r="U675">
        <v>6540</v>
      </c>
      <c r="V675" t="s">
        <v>163</v>
      </c>
      <c r="W675">
        <v>19394</v>
      </c>
      <c r="X675">
        <v>9</v>
      </c>
      <c r="Y675" t="s">
        <v>48</v>
      </c>
      <c r="Z675" t="s">
        <v>49</v>
      </c>
      <c r="AA675">
        <v>19</v>
      </c>
      <c r="AB675">
        <v>3</v>
      </c>
      <c r="AC675">
        <v>3</v>
      </c>
      <c r="AD675">
        <v>80</v>
      </c>
      <c r="AE675">
        <v>0</v>
      </c>
      <c r="AF675">
        <v>10</v>
      </c>
      <c r="AG675">
        <v>5</v>
      </c>
      <c r="AH675">
        <v>3</v>
      </c>
      <c r="AI675">
        <v>0</v>
      </c>
      <c r="AJ675">
        <v>0</v>
      </c>
      <c r="AK675" s="16">
        <v>46331</v>
      </c>
      <c r="AL675" s="7">
        <v>38</v>
      </c>
      <c r="AM675" s="7" t="str">
        <f t="shared" si="20"/>
        <v>2026</v>
      </c>
      <c r="AN675" s="7" t="str">
        <f t="shared" si="21"/>
        <v>November</v>
      </c>
      <c r="AO675" s="7">
        <v>11</v>
      </c>
      <c r="AP675" s="10">
        <v>7207</v>
      </c>
      <c r="AQ675" s="7">
        <v>0</v>
      </c>
      <c r="AR675" s="7">
        <v>0</v>
      </c>
      <c r="AS675" t="s">
        <v>49</v>
      </c>
    </row>
    <row r="676" spans="1:45" x14ac:dyDescent="0.35">
      <c r="A676" t="s">
        <v>741</v>
      </c>
      <c r="B676">
        <v>35</v>
      </c>
      <c r="C676" t="s">
        <v>190</v>
      </c>
      <c r="D676" t="s">
        <v>49</v>
      </c>
      <c r="E676" t="s">
        <v>41</v>
      </c>
      <c r="F676">
        <v>144</v>
      </c>
      <c r="G676" t="s">
        <v>42</v>
      </c>
      <c r="H676">
        <v>22</v>
      </c>
      <c r="I676">
        <v>3</v>
      </c>
      <c r="J676" t="s">
        <v>43</v>
      </c>
      <c r="K676">
        <v>1</v>
      </c>
      <c r="L676">
        <v>577</v>
      </c>
      <c r="M676">
        <v>4</v>
      </c>
      <c r="N676" t="s">
        <v>44</v>
      </c>
      <c r="O676">
        <v>46</v>
      </c>
      <c r="P676">
        <v>1</v>
      </c>
      <c r="Q676">
        <v>1</v>
      </c>
      <c r="R676" t="s">
        <v>45</v>
      </c>
      <c r="S676">
        <v>3</v>
      </c>
      <c r="T676" t="s">
        <v>46</v>
      </c>
      <c r="U676">
        <v>4230</v>
      </c>
      <c r="V676" t="s">
        <v>47</v>
      </c>
      <c r="W676">
        <v>19225</v>
      </c>
      <c r="X676">
        <v>0</v>
      </c>
      <c r="Y676" t="s">
        <v>48</v>
      </c>
      <c r="Z676" t="s">
        <v>49</v>
      </c>
      <c r="AA676">
        <v>15</v>
      </c>
      <c r="AB676">
        <v>3</v>
      </c>
      <c r="AC676">
        <v>3</v>
      </c>
      <c r="AD676">
        <v>80</v>
      </c>
      <c r="AE676">
        <v>0</v>
      </c>
      <c r="AF676">
        <v>6</v>
      </c>
      <c r="AG676">
        <v>2</v>
      </c>
      <c r="AH676">
        <v>3</v>
      </c>
      <c r="AI676">
        <v>4</v>
      </c>
      <c r="AJ676">
        <v>3</v>
      </c>
      <c r="AK676" s="16">
        <v>46332</v>
      </c>
      <c r="AL676" s="7">
        <v>58</v>
      </c>
      <c r="AM676" s="7" t="str">
        <f t="shared" si="20"/>
        <v>2026</v>
      </c>
      <c r="AN676" s="7" t="str">
        <f t="shared" si="21"/>
        <v>November</v>
      </c>
      <c r="AO676" s="7">
        <v>6</v>
      </c>
      <c r="AP676" s="10">
        <v>17847</v>
      </c>
      <c r="AQ676" s="7">
        <v>3</v>
      </c>
      <c r="AR676" s="7">
        <v>3</v>
      </c>
      <c r="AS676" t="s">
        <v>49</v>
      </c>
    </row>
    <row r="677" spans="1:45" x14ac:dyDescent="0.35">
      <c r="A677" t="s">
        <v>742</v>
      </c>
      <c r="B677">
        <v>35</v>
      </c>
      <c r="C677" t="s">
        <v>190</v>
      </c>
      <c r="D677" t="s">
        <v>40</v>
      </c>
      <c r="E677" t="s">
        <v>41</v>
      </c>
      <c r="F677">
        <v>1276</v>
      </c>
      <c r="G677" t="s">
        <v>42</v>
      </c>
      <c r="H677">
        <v>16</v>
      </c>
      <c r="I677">
        <v>3</v>
      </c>
      <c r="J677" t="s">
        <v>43</v>
      </c>
      <c r="K677">
        <v>1</v>
      </c>
      <c r="L677">
        <v>586</v>
      </c>
      <c r="M677">
        <v>4</v>
      </c>
      <c r="N677" t="s">
        <v>44</v>
      </c>
      <c r="O677">
        <v>72</v>
      </c>
      <c r="P677">
        <v>3</v>
      </c>
      <c r="Q677">
        <v>3</v>
      </c>
      <c r="R677" t="s">
        <v>161</v>
      </c>
      <c r="S677">
        <v>3</v>
      </c>
      <c r="T677" t="s">
        <v>105</v>
      </c>
      <c r="U677">
        <v>7632</v>
      </c>
      <c r="V677" t="s">
        <v>163</v>
      </c>
      <c r="W677">
        <v>14295</v>
      </c>
      <c r="X677">
        <v>4</v>
      </c>
      <c r="Y677" t="s">
        <v>48</v>
      </c>
      <c r="Z677" t="s">
        <v>40</v>
      </c>
      <c r="AA677">
        <v>12</v>
      </c>
      <c r="AB677">
        <v>3</v>
      </c>
      <c r="AC677">
        <v>3</v>
      </c>
      <c r="AD677">
        <v>80</v>
      </c>
      <c r="AE677">
        <v>0</v>
      </c>
      <c r="AF677">
        <v>10</v>
      </c>
      <c r="AG677">
        <v>2</v>
      </c>
      <c r="AH677">
        <v>3</v>
      </c>
      <c r="AI677">
        <v>0</v>
      </c>
      <c r="AJ677">
        <v>0</v>
      </c>
      <c r="AK677" s="16">
        <v>46333</v>
      </c>
      <c r="AL677" s="7">
        <v>35</v>
      </c>
      <c r="AM677" s="7" t="str">
        <f t="shared" si="20"/>
        <v>2026</v>
      </c>
      <c r="AN677" s="7" t="str">
        <f t="shared" si="21"/>
        <v>November</v>
      </c>
      <c r="AO677" s="7">
        <v>12</v>
      </c>
      <c r="AP677" s="10">
        <v>21410</v>
      </c>
      <c r="AQ677" s="7">
        <v>12</v>
      </c>
      <c r="AR677" s="7">
        <v>8</v>
      </c>
      <c r="AS677" t="s">
        <v>49</v>
      </c>
    </row>
    <row r="678" spans="1:45" x14ac:dyDescent="0.35">
      <c r="A678" t="s">
        <v>743</v>
      </c>
      <c r="B678">
        <v>35</v>
      </c>
      <c r="C678" t="s">
        <v>190</v>
      </c>
      <c r="D678" t="s">
        <v>49</v>
      </c>
      <c r="E678" t="s">
        <v>41</v>
      </c>
      <c r="F678">
        <v>619</v>
      </c>
      <c r="G678" t="s">
        <v>51</v>
      </c>
      <c r="H678">
        <v>1</v>
      </c>
      <c r="I678">
        <v>3</v>
      </c>
      <c r="J678" t="s">
        <v>57</v>
      </c>
      <c r="K678">
        <v>1</v>
      </c>
      <c r="L678">
        <v>600</v>
      </c>
      <c r="M678">
        <v>2</v>
      </c>
      <c r="N678" t="s">
        <v>44</v>
      </c>
      <c r="O678">
        <v>85</v>
      </c>
      <c r="P678">
        <v>3</v>
      </c>
      <c r="Q678">
        <v>2</v>
      </c>
      <c r="R678" t="s">
        <v>137</v>
      </c>
      <c r="S678">
        <v>3</v>
      </c>
      <c r="T678" t="s">
        <v>105</v>
      </c>
      <c r="U678">
        <v>4717</v>
      </c>
      <c r="V678" t="s">
        <v>47</v>
      </c>
      <c r="W678">
        <v>18659</v>
      </c>
      <c r="X678">
        <v>9</v>
      </c>
      <c r="Y678" t="s">
        <v>48</v>
      </c>
      <c r="Z678" t="s">
        <v>49</v>
      </c>
      <c r="AA678">
        <v>11</v>
      </c>
      <c r="AB678">
        <v>3</v>
      </c>
      <c r="AC678">
        <v>3</v>
      </c>
      <c r="AD678">
        <v>80</v>
      </c>
      <c r="AE678">
        <v>0</v>
      </c>
      <c r="AF678">
        <v>15</v>
      </c>
      <c r="AG678">
        <v>2</v>
      </c>
      <c r="AH678">
        <v>3</v>
      </c>
      <c r="AI678">
        <v>6</v>
      </c>
      <c r="AJ678">
        <v>9</v>
      </c>
      <c r="AK678" s="16">
        <v>46334</v>
      </c>
      <c r="AL678" s="7">
        <v>22</v>
      </c>
      <c r="AM678" s="7" t="str">
        <f t="shared" si="20"/>
        <v>2026</v>
      </c>
      <c r="AN678" s="7" t="str">
        <f t="shared" si="21"/>
        <v>November</v>
      </c>
      <c r="AO678" s="7">
        <v>1</v>
      </c>
      <c r="AP678" s="10">
        <v>8957</v>
      </c>
      <c r="AQ678" s="7">
        <v>1</v>
      </c>
      <c r="AR678" s="7">
        <v>1</v>
      </c>
      <c r="AS678" t="s">
        <v>49</v>
      </c>
    </row>
    <row r="679" spans="1:45" x14ac:dyDescent="0.35">
      <c r="A679" t="s">
        <v>744</v>
      </c>
      <c r="B679">
        <v>35</v>
      </c>
      <c r="C679" t="s">
        <v>190</v>
      </c>
      <c r="D679" t="s">
        <v>49</v>
      </c>
      <c r="E679" t="s">
        <v>41</v>
      </c>
      <c r="F679">
        <v>195</v>
      </c>
      <c r="G679" t="s">
        <v>51</v>
      </c>
      <c r="H679">
        <v>1</v>
      </c>
      <c r="I679">
        <v>3</v>
      </c>
      <c r="J679" t="s">
        <v>52</v>
      </c>
      <c r="K679">
        <v>1</v>
      </c>
      <c r="L679">
        <v>620</v>
      </c>
      <c r="M679">
        <v>1</v>
      </c>
      <c r="N679" t="s">
        <v>53</v>
      </c>
      <c r="O679">
        <v>80</v>
      </c>
      <c r="P679">
        <v>3</v>
      </c>
      <c r="Q679">
        <v>2</v>
      </c>
      <c r="R679" t="s">
        <v>137</v>
      </c>
      <c r="S679">
        <v>3</v>
      </c>
      <c r="T679" t="s">
        <v>46</v>
      </c>
      <c r="U679">
        <v>4859</v>
      </c>
      <c r="V679" t="s">
        <v>47</v>
      </c>
      <c r="W679">
        <v>6698</v>
      </c>
      <c r="X679">
        <v>1</v>
      </c>
      <c r="Y679" t="s">
        <v>48</v>
      </c>
      <c r="Z679" t="s">
        <v>49</v>
      </c>
      <c r="AA679">
        <v>16</v>
      </c>
      <c r="AB679">
        <v>3</v>
      </c>
      <c r="AC679">
        <v>4</v>
      </c>
      <c r="AD679">
        <v>80</v>
      </c>
      <c r="AE679">
        <v>0</v>
      </c>
      <c r="AF679">
        <v>5</v>
      </c>
      <c r="AG679">
        <v>3</v>
      </c>
      <c r="AH679">
        <v>3</v>
      </c>
      <c r="AI679">
        <v>0</v>
      </c>
      <c r="AJ679">
        <v>3</v>
      </c>
      <c r="AK679" s="16">
        <v>46335</v>
      </c>
      <c r="AL679" s="7">
        <v>26</v>
      </c>
      <c r="AM679" s="7" t="str">
        <f t="shared" si="20"/>
        <v>2026</v>
      </c>
      <c r="AN679" s="7" t="str">
        <f t="shared" si="21"/>
        <v>November</v>
      </c>
      <c r="AO679" s="7">
        <v>0</v>
      </c>
      <c r="AP679" s="10">
        <v>19685</v>
      </c>
      <c r="AQ679" s="7">
        <v>0</v>
      </c>
      <c r="AR679" s="7">
        <v>0</v>
      </c>
      <c r="AS679" t="s">
        <v>40</v>
      </c>
    </row>
    <row r="680" spans="1:45" x14ac:dyDescent="0.35">
      <c r="A680" t="s">
        <v>745</v>
      </c>
      <c r="B680">
        <v>35</v>
      </c>
      <c r="C680" t="s">
        <v>190</v>
      </c>
      <c r="D680" t="s">
        <v>49</v>
      </c>
      <c r="E680" t="s">
        <v>41</v>
      </c>
      <c r="F680">
        <v>538</v>
      </c>
      <c r="G680" t="s">
        <v>42</v>
      </c>
      <c r="H680">
        <v>25</v>
      </c>
      <c r="I680">
        <v>2</v>
      </c>
      <c r="J680" t="s">
        <v>73</v>
      </c>
      <c r="K680">
        <v>1</v>
      </c>
      <c r="L680">
        <v>652</v>
      </c>
      <c r="M680">
        <v>1</v>
      </c>
      <c r="N680" t="s">
        <v>44</v>
      </c>
      <c r="O680">
        <v>54</v>
      </c>
      <c r="P680">
        <v>2</v>
      </c>
      <c r="Q680">
        <v>2</v>
      </c>
      <c r="R680" t="s">
        <v>45</v>
      </c>
      <c r="S680">
        <v>4</v>
      </c>
      <c r="T680" t="s">
        <v>46</v>
      </c>
      <c r="U680">
        <v>3681</v>
      </c>
      <c r="V680" t="s">
        <v>47</v>
      </c>
      <c r="W680">
        <v>14004</v>
      </c>
      <c r="X680">
        <v>4</v>
      </c>
      <c r="Y680" t="s">
        <v>48</v>
      </c>
      <c r="Z680" t="s">
        <v>49</v>
      </c>
      <c r="AA680">
        <v>14</v>
      </c>
      <c r="AB680">
        <v>3</v>
      </c>
      <c r="AC680">
        <v>4</v>
      </c>
      <c r="AD680">
        <v>80</v>
      </c>
      <c r="AE680">
        <v>0</v>
      </c>
      <c r="AF680">
        <v>9</v>
      </c>
      <c r="AG680">
        <v>3</v>
      </c>
      <c r="AH680">
        <v>3</v>
      </c>
      <c r="AI680">
        <v>0</v>
      </c>
      <c r="AJ680">
        <v>2</v>
      </c>
      <c r="AK680" s="16">
        <v>46336</v>
      </c>
      <c r="AL680" s="7">
        <v>60</v>
      </c>
      <c r="AM680" s="7" t="str">
        <f t="shared" si="20"/>
        <v>2026</v>
      </c>
      <c r="AN680" s="7" t="str">
        <f t="shared" si="21"/>
        <v>November</v>
      </c>
      <c r="AO680" s="7">
        <v>22</v>
      </c>
      <c r="AP680" s="10">
        <v>7998</v>
      </c>
      <c r="AQ680" s="7">
        <v>15</v>
      </c>
      <c r="AR680" s="7">
        <v>12</v>
      </c>
      <c r="AS680" t="s">
        <v>49</v>
      </c>
    </row>
    <row r="681" spans="1:45" x14ac:dyDescent="0.35">
      <c r="A681" t="s">
        <v>746</v>
      </c>
      <c r="B681">
        <v>35</v>
      </c>
      <c r="C681" t="s">
        <v>190</v>
      </c>
      <c r="D681" t="s">
        <v>49</v>
      </c>
      <c r="E681" t="s">
        <v>41</v>
      </c>
      <c r="F681">
        <v>1017</v>
      </c>
      <c r="G681" t="s">
        <v>42</v>
      </c>
      <c r="H681">
        <v>6</v>
      </c>
      <c r="I681">
        <v>4</v>
      </c>
      <c r="J681" t="s">
        <v>43</v>
      </c>
      <c r="K681">
        <v>1</v>
      </c>
      <c r="L681">
        <v>691</v>
      </c>
      <c r="M681">
        <v>2</v>
      </c>
      <c r="N681" t="s">
        <v>44</v>
      </c>
      <c r="O681">
        <v>82</v>
      </c>
      <c r="P681">
        <v>1</v>
      </c>
      <c r="Q681">
        <v>2</v>
      </c>
      <c r="R681" t="s">
        <v>60</v>
      </c>
      <c r="S681">
        <v>4</v>
      </c>
      <c r="T681" t="s">
        <v>46</v>
      </c>
      <c r="U681">
        <v>6646</v>
      </c>
      <c r="V681" t="s">
        <v>163</v>
      </c>
      <c r="W681">
        <v>19368</v>
      </c>
      <c r="X681">
        <v>1</v>
      </c>
      <c r="Y681" t="s">
        <v>48</v>
      </c>
      <c r="Z681" t="s">
        <v>49</v>
      </c>
      <c r="AA681">
        <v>13</v>
      </c>
      <c r="AB681">
        <v>3</v>
      </c>
      <c r="AC681">
        <v>2</v>
      </c>
      <c r="AD681">
        <v>80</v>
      </c>
      <c r="AE681">
        <v>0</v>
      </c>
      <c r="AF681">
        <v>17</v>
      </c>
      <c r="AG681">
        <v>3</v>
      </c>
      <c r="AH681">
        <v>3</v>
      </c>
      <c r="AI681">
        <v>11</v>
      </c>
      <c r="AJ681">
        <v>8</v>
      </c>
      <c r="AK681" s="16">
        <v>46337</v>
      </c>
      <c r="AL681" s="7">
        <v>53</v>
      </c>
      <c r="AM681" s="7" t="str">
        <f t="shared" si="20"/>
        <v>2026</v>
      </c>
      <c r="AN681" s="7" t="str">
        <f t="shared" si="21"/>
        <v>November</v>
      </c>
      <c r="AO681" s="7">
        <v>2</v>
      </c>
      <c r="AP681" s="10">
        <v>14913</v>
      </c>
      <c r="AQ681" s="7">
        <v>0</v>
      </c>
      <c r="AR681" s="7">
        <v>0</v>
      </c>
      <c r="AS681" t="s">
        <v>49</v>
      </c>
    </row>
    <row r="682" spans="1:45" x14ac:dyDescent="0.35">
      <c r="A682" t="s">
        <v>747</v>
      </c>
      <c r="B682">
        <v>35</v>
      </c>
      <c r="C682" t="s">
        <v>190</v>
      </c>
      <c r="D682" t="s">
        <v>49</v>
      </c>
      <c r="E682" t="s">
        <v>59</v>
      </c>
      <c r="F682">
        <v>727</v>
      </c>
      <c r="G682" t="s">
        <v>42</v>
      </c>
      <c r="H682">
        <v>3</v>
      </c>
      <c r="I682">
        <v>3</v>
      </c>
      <c r="J682" t="s">
        <v>43</v>
      </c>
      <c r="K682">
        <v>1</v>
      </c>
      <c r="L682">
        <v>704</v>
      </c>
      <c r="M682">
        <v>3</v>
      </c>
      <c r="N682" t="s">
        <v>44</v>
      </c>
      <c r="O682">
        <v>41</v>
      </c>
      <c r="P682">
        <v>2</v>
      </c>
      <c r="Q682">
        <v>1</v>
      </c>
      <c r="R682" t="s">
        <v>45</v>
      </c>
      <c r="S682">
        <v>3</v>
      </c>
      <c r="T682" t="s">
        <v>105</v>
      </c>
      <c r="U682">
        <v>1281</v>
      </c>
      <c r="V682" t="s">
        <v>47</v>
      </c>
      <c r="W682">
        <v>16900</v>
      </c>
      <c r="X682">
        <v>1</v>
      </c>
      <c r="Y682" t="s">
        <v>48</v>
      </c>
      <c r="Z682" t="s">
        <v>49</v>
      </c>
      <c r="AA682">
        <v>18</v>
      </c>
      <c r="AB682">
        <v>3</v>
      </c>
      <c r="AC682">
        <v>3</v>
      </c>
      <c r="AD682">
        <v>80</v>
      </c>
      <c r="AE682">
        <v>2</v>
      </c>
      <c r="AF682">
        <v>1</v>
      </c>
      <c r="AG682">
        <v>3</v>
      </c>
      <c r="AH682">
        <v>3</v>
      </c>
      <c r="AI682">
        <v>0</v>
      </c>
      <c r="AJ682">
        <v>0</v>
      </c>
      <c r="AK682" s="16">
        <v>46338</v>
      </c>
      <c r="AL682" s="7">
        <v>48</v>
      </c>
      <c r="AM682" s="7" t="str">
        <f t="shared" si="20"/>
        <v>2026</v>
      </c>
      <c r="AN682" s="7" t="str">
        <f t="shared" si="21"/>
        <v>November</v>
      </c>
      <c r="AO682" s="7">
        <v>25</v>
      </c>
      <c r="AP682" s="10">
        <v>9618</v>
      </c>
      <c r="AQ682" s="7">
        <v>6</v>
      </c>
      <c r="AR682" s="7">
        <v>1</v>
      </c>
      <c r="AS682" t="s">
        <v>49</v>
      </c>
    </row>
    <row r="683" spans="1:45" x14ac:dyDescent="0.35">
      <c r="A683" t="s">
        <v>748</v>
      </c>
      <c r="B683">
        <v>35</v>
      </c>
      <c r="C683" t="s">
        <v>190</v>
      </c>
      <c r="D683" t="s">
        <v>49</v>
      </c>
      <c r="E683" t="s">
        <v>59</v>
      </c>
      <c r="F683">
        <v>1225</v>
      </c>
      <c r="G683" t="s">
        <v>42</v>
      </c>
      <c r="H683">
        <v>2</v>
      </c>
      <c r="I683">
        <v>4</v>
      </c>
      <c r="J683" t="s">
        <v>43</v>
      </c>
      <c r="K683">
        <v>1</v>
      </c>
      <c r="L683">
        <v>771</v>
      </c>
      <c r="M683">
        <v>4</v>
      </c>
      <c r="N683" t="s">
        <v>53</v>
      </c>
      <c r="O683">
        <v>61</v>
      </c>
      <c r="P683">
        <v>3</v>
      </c>
      <c r="Q683">
        <v>2</v>
      </c>
      <c r="R683" t="s">
        <v>161</v>
      </c>
      <c r="S683">
        <v>1</v>
      </c>
      <c r="T683" t="s">
        <v>102</v>
      </c>
      <c r="U683">
        <v>5093</v>
      </c>
      <c r="V683" t="s">
        <v>163</v>
      </c>
      <c r="W683">
        <v>4761</v>
      </c>
      <c r="X683">
        <v>2</v>
      </c>
      <c r="Y683" t="s">
        <v>48</v>
      </c>
      <c r="Z683" t="s">
        <v>49</v>
      </c>
      <c r="AA683">
        <v>11</v>
      </c>
      <c r="AB683">
        <v>3</v>
      </c>
      <c r="AC683">
        <v>1</v>
      </c>
      <c r="AD683">
        <v>80</v>
      </c>
      <c r="AE683">
        <v>1</v>
      </c>
      <c r="AF683">
        <v>16</v>
      </c>
      <c r="AG683">
        <v>2</v>
      </c>
      <c r="AH683">
        <v>4</v>
      </c>
      <c r="AI683">
        <v>0</v>
      </c>
      <c r="AJ683">
        <v>0</v>
      </c>
      <c r="AK683" s="16">
        <v>46339</v>
      </c>
      <c r="AL683" s="7">
        <v>58</v>
      </c>
      <c r="AM683" s="7" t="str">
        <f t="shared" si="20"/>
        <v>2026</v>
      </c>
      <c r="AN683" s="7" t="str">
        <f t="shared" si="21"/>
        <v>November</v>
      </c>
      <c r="AO683" s="7">
        <v>23</v>
      </c>
      <c r="AP683" s="10">
        <v>5090</v>
      </c>
      <c r="AQ683" s="7">
        <v>7</v>
      </c>
      <c r="AR683" s="7">
        <v>4</v>
      </c>
      <c r="AS683" t="s">
        <v>49</v>
      </c>
    </row>
    <row r="684" spans="1:45" x14ac:dyDescent="0.35">
      <c r="A684" t="s">
        <v>749</v>
      </c>
      <c r="B684">
        <v>35</v>
      </c>
      <c r="C684" t="s">
        <v>190</v>
      </c>
      <c r="D684" t="s">
        <v>49</v>
      </c>
      <c r="E684" t="s">
        <v>41</v>
      </c>
      <c r="F684">
        <v>384</v>
      </c>
      <c r="G684" t="s">
        <v>51</v>
      </c>
      <c r="H684">
        <v>8</v>
      </c>
      <c r="I684">
        <v>4</v>
      </c>
      <c r="J684" t="s">
        <v>43</v>
      </c>
      <c r="K684">
        <v>1</v>
      </c>
      <c r="L684">
        <v>805</v>
      </c>
      <c r="M684">
        <v>1</v>
      </c>
      <c r="N684" t="s">
        <v>53</v>
      </c>
      <c r="O684">
        <v>72</v>
      </c>
      <c r="P684">
        <v>3</v>
      </c>
      <c r="Q684">
        <v>1</v>
      </c>
      <c r="R684" t="s">
        <v>54</v>
      </c>
      <c r="S684">
        <v>4</v>
      </c>
      <c r="T684" t="s">
        <v>105</v>
      </c>
      <c r="U684">
        <v>2572</v>
      </c>
      <c r="V684" t="s">
        <v>47</v>
      </c>
      <c r="W684">
        <v>20317</v>
      </c>
      <c r="X684">
        <v>1</v>
      </c>
      <c r="Y684" t="s">
        <v>48</v>
      </c>
      <c r="Z684" t="s">
        <v>49</v>
      </c>
      <c r="AA684">
        <v>16</v>
      </c>
      <c r="AB684">
        <v>3</v>
      </c>
      <c r="AC684">
        <v>2</v>
      </c>
      <c r="AD684">
        <v>80</v>
      </c>
      <c r="AE684">
        <v>1</v>
      </c>
      <c r="AF684">
        <v>3</v>
      </c>
      <c r="AG684">
        <v>1</v>
      </c>
      <c r="AH684">
        <v>2</v>
      </c>
      <c r="AI684">
        <v>0</v>
      </c>
      <c r="AJ684">
        <v>2</v>
      </c>
      <c r="AK684" s="16">
        <v>46340</v>
      </c>
      <c r="AL684" s="7">
        <v>51</v>
      </c>
      <c r="AM684" s="7" t="str">
        <f t="shared" si="20"/>
        <v>2026</v>
      </c>
      <c r="AN684" s="7" t="str">
        <f t="shared" si="21"/>
        <v>November</v>
      </c>
      <c r="AO684" s="7">
        <v>18</v>
      </c>
      <c r="AP684" s="10">
        <v>20977</v>
      </c>
      <c r="AQ684" s="7">
        <v>15</v>
      </c>
      <c r="AR684" s="7">
        <v>2</v>
      </c>
      <c r="AS684" t="s">
        <v>49</v>
      </c>
    </row>
    <row r="685" spans="1:45" x14ac:dyDescent="0.35">
      <c r="A685" t="s">
        <v>750</v>
      </c>
      <c r="B685">
        <v>35</v>
      </c>
      <c r="C685" t="s">
        <v>190</v>
      </c>
      <c r="D685" t="s">
        <v>49</v>
      </c>
      <c r="E685" t="s">
        <v>41</v>
      </c>
      <c r="F685">
        <v>1258</v>
      </c>
      <c r="G685" t="s">
        <v>42</v>
      </c>
      <c r="H685">
        <v>1</v>
      </c>
      <c r="I685">
        <v>4</v>
      </c>
      <c r="J685" t="s">
        <v>43</v>
      </c>
      <c r="K685">
        <v>1</v>
      </c>
      <c r="L685">
        <v>826</v>
      </c>
      <c r="M685">
        <v>4</v>
      </c>
      <c r="N685" t="s">
        <v>53</v>
      </c>
      <c r="O685">
        <v>40</v>
      </c>
      <c r="P685">
        <v>4</v>
      </c>
      <c r="Q685">
        <v>1</v>
      </c>
      <c r="R685" t="s">
        <v>60</v>
      </c>
      <c r="S685">
        <v>3</v>
      </c>
      <c r="T685" t="s">
        <v>46</v>
      </c>
      <c r="U685">
        <v>2506</v>
      </c>
      <c r="V685" t="s">
        <v>47</v>
      </c>
      <c r="W685">
        <v>13301</v>
      </c>
      <c r="X685">
        <v>3</v>
      </c>
      <c r="Y685" t="s">
        <v>48</v>
      </c>
      <c r="Z685" t="s">
        <v>49</v>
      </c>
      <c r="AA685">
        <v>13</v>
      </c>
      <c r="AB685">
        <v>3</v>
      </c>
      <c r="AC685">
        <v>3</v>
      </c>
      <c r="AD685">
        <v>80</v>
      </c>
      <c r="AE685">
        <v>0</v>
      </c>
      <c r="AF685">
        <v>7</v>
      </c>
      <c r="AG685">
        <v>0</v>
      </c>
      <c r="AH685">
        <v>3</v>
      </c>
      <c r="AI685">
        <v>2</v>
      </c>
      <c r="AJ685">
        <v>2</v>
      </c>
      <c r="AK685" s="16">
        <v>46341</v>
      </c>
      <c r="AL685" s="7">
        <v>49</v>
      </c>
      <c r="AM685" s="7" t="str">
        <f t="shared" si="20"/>
        <v>2026</v>
      </c>
      <c r="AN685" s="7" t="str">
        <f t="shared" si="21"/>
        <v>November</v>
      </c>
      <c r="AO685" s="7">
        <v>24</v>
      </c>
      <c r="AP685" s="10">
        <v>18495</v>
      </c>
      <c r="AQ685" s="7">
        <v>24</v>
      </c>
      <c r="AR685" s="7">
        <v>4</v>
      </c>
      <c r="AS685" t="s">
        <v>49</v>
      </c>
    </row>
    <row r="686" spans="1:45" x14ac:dyDescent="0.35">
      <c r="A686" t="s">
        <v>751</v>
      </c>
      <c r="B686">
        <v>35</v>
      </c>
      <c r="C686" t="s">
        <v>190</v>
      </c>
      <c r="D686" t="s">
        <v>49</v>
      </c>
      <c r="E686" t="s">
        <v>41</v>
      </c>
      <c r="F686">
        <v>950</v>
      </c>
      <c r="G686" t="s">
        <v>42</v>
      </c>
      <c r="H686">
        <v>7</v>
      </c>
      <c r="I686">
        <v>3</v>
      </c>
      <c r="J686" t="s">
        <v>73</v>
      </c>
      <c r="K686">
        <v>1</v>
      </c>
      <c r="L686">
        <v>845</v>
      </c>
      <c r="M686">
        <v>3</v>
      </c>
      <c r="N686" t="s">
        <v>44</v>
      </c>
      <c r="O686">
        <v>59</v>
      </c>
      <c r="P686">
        <v>3</v>
      </c>
      <c r="Q686">
        <v>3</v>
      </c>
      <c r="R686" t="s">
        <v>112</v>
      </c>
      <c r="S686">
        <v>3</v>
      </c>
      <c r="T686" t="s">
        <v>46</v>
      </c>
      <c r="U686">
        <v>10221</v>
      </c>
      <c r="V686" t="s">
        <v>253</v>
      </c>
      <c r="W686">
        <v>18869</v>
      </c>
      <c r="X686">
        <v>3</v>
      </c>
      <c r="Y686" t="s">
        <v>48</v>
      </c>
      <c r="Z686" t="s">
        <v>49</v>
      </c>
      <c r="AA686">
        <v>21</v>
      </c>
      <c r="AB686">
        <v>4</v>
      </c>
      <c r="AC686">
        <v>2</v>
      </c>
      <c r="AD686">
        <v>80</v>
      </c>
      <c r="AE686">
        <v>0</v>
      </c>
      <c r="AF686">
        <v>17</v>
      </c>
      <c r="AG686">
        <v>3</v>
      </c>
      <c r="AH686">
        <v>4</v>
      </c>
      <c r="AI686">
        <v>1</v>
      </c>
      <c r="AJ686">
        <v>6</v>
      </c>
      <c r="AK686" s="16">
        <v>46342</v>
      </c>
      <c r="AL686" s="7">
        <v>30</v>
      </c>
      <c r="AM686" s="7" t="str">
        <f t="shared" si="20"/>
        <v>2026</v>
      </c>
      <c r="AN686" s="7" t="str">
        <f t="shared" si="21"/>
        <v>November</v>
      </c>
      <c r="AO686" s="7">
        <v>5</v>
      </c>
      <c r="AP686" s="10">
        <v>12636</v>
      </c>
      <c r="AQ686" s="7">
        <v>2</v>
      </c>
      <c r="AR686" s="7">
        <v>0</v>
      </c>
      <c r="AS686" t="s">
        <v>49</v>
      </c>
    </row>
    <row r="687" spans="1:45" x14ac:dyDescent="0.35">
      <c r="A687" t="s">
        <v>752</v>
      </c>
      <c r="B687">
        <v>35</v>
      </c>
      <c r="C687" t="s">
        <v>190</v>
      </c>
      <c r="D687" t="s">
        <v>49</v>
      </c>
      <c r="E687" t="s">
        <v>41</v>
      </c>
      <c r="F687">
        <v>1343</v>
      </c>
      <c r="G687" t="s">
        <v>42</v>
      </c>
      <c r="H687">
        <v>27</v>
      </c>
      <c r="I687">
        <v>1</v>
      </c>
      <c r="J687" t="s">
        <v>52</v>
      </c>
      <c r="K687">
        <v>1</v>
      </c>
      <c r="L687">
        <v>856</v>
      </c>
      <c r="M687">
        <v>3</v>
      </c>
      <c r="N687" t="s">
        <v>53</v>
      </c>
      <c r="O687">
        <v>53</v>
      </c>
      <c r="P687">
        <v>2</v>
      </c>
      <c r="Q687">
        <v>1</v>
      </c>
      <c r="R687" t="s">
        <v>60</v>
      </c>
      <c r="S687">
        <v>1</v>
      </c>
      <c r="T687" t="s">
        <v>46</v>
      </c>
      <c r="U687">
        <v>2559</v>
      </c>
      <c r="V687" t="s">
        <v>47</v>
      </c>
      <c r="W687">
        <v>17852</v>
      </c>
      <c r="X687">
        <v>1</v>
      </c>
      <c r="Y687" t="s">
        <v>48</v>
      </c>
      <c r="Z687" t="s">
        <v>49</v>
      </c>
      <c r="AA687">
        <v>11</v>
      </c>
      <c r="AB687">
        <v>3</v>
      </c>
      <c r="AC687">
        <v>4</v>
      </c>
      <c r="AD687">
        <v>80</v>
      </c>
      <c r="AE687">
        <v>0</v>
      </c>
      <c r="AF687">
        <v>6</v>
      </c>
      <c r="AG687">
        <v>3</v>
      </c>
      <c r="AH687">
        <v>2</v>
      </c>
      <c r="AI687">
        <v>1</v>
      </c>
      <c r="AJ687">
        <v>1</v>
      </c>
      <c r="AK687" s="16">
        <v>46343</v>
      </c>
      <c r="AL687" s="7">
        <v>36</v>
      </c>
      <c r="AM687" s="7" t="str">
        <f t="shared" si="20"/>
        <v>2026</v>
      </c>
      <c r="AN687" s="7" t="str">
        <f t="shared" si="21"/>
        <v>November</v>
      </c>
      <c r="AO687" s="7">
        <v>7</v>
      </c>
      <c r="AP687" s="10">
        <v>16222</v>
      </c>
      <c r="AQ687" s="7">
        <v>3</v>
      </c>
      <c r="AR687" s="7">
        <v>2</v>
      </c>
      <c r="AS687" t="s">
        <v>49</v>
      </c>
    </row>
    <row r="688" spans="1:45" x14ac:dyDescent="0.35">
      <c r="A688" t="s">
        <v>753</v>
      </c>
      <c r="B688">
        <v>35</v>
      </c>
      <c r="C688" t="s">
        <v>190</v>
      </c>
      <c r="D688" t="s">
        <v>40</v>
      </c>
      <c r="E688" t="s">
        <v>41</v>
      </c>
      <c r="F688">
        <v>607</v>
      </c>
      <c r="G688" t="s">
        <v>42</v>
      </c>
      <c r="H688">
        <v>9</v>
      </c>
      <c r="I688">
        <v>3</v>
      </c>
      <c r="J688" t="s">
        <v>43</v>
      </c>
      <c r="K688">
        <v>1</v>
      </c>
      <c r="L688">
        <v>880</v>
      </c>
      <c r="M688">
        <v>4</v>
      </c>
      <c r="N688" t="s">
        <v>53</v>
      </c>
      <c r="O688">
        <v>66</v>
      </c>
      <c r="P688">
        <v>2</v>
      </c>
      <c r="Q688">
        <v>3</v>
      </c>
      <c r="R688" t="s">
        <v>112</v>
      </c>
      <c r="S688">
        <v>3</v>
      </c>
      <c r="T688" t="s">
        <v>105</v>
      </c>
      <c r="U688">
        <v>10685</v>
      </c>
      <c r="V688" t="s">
        <v>253</v>
      </c>
      <c r="W688">
        <v>23457</v>
      </c>
      <c r="X688">
        <v>1</v>
      </c>
      <c r="Y688" t="s">
        <v>48</v>
      </c>
      <c r="Z688" t="s">
        <v>40</v>
      </c>
      <c r="AA688">
        <v>20</v>
      </c>
      <c r="AB688">
        <v>4</v>
      </c>
      <c r="AC688">
        <v>2</v>
      </c>
      <c r="AD688">
        <v>80</v>
      </c>
      <c r="AE688">
        <v>1</v>
      </c>
      <c r="AF688">
        <v>17</v>
      </c>
      <c r="AG688">
        <v>2</v>
      </c>
      <c r="AH688">
        <v>3</v>
      </c>
      <c r="AI688">
        <v>5</v>
      </c>
      <c r="AJ688">
        <v>15</v>
      </c>
      <c r="AK688" s="16">
        <v>46344</v>
      </c>
      <c r="AL688" s="7">
        <v>34</v>
      </c>
      <c r="AM688" s="7" t="str">
        <f t="shared" si="20"/>
        <v>2026</v>
      </c>
      <c r="AN688" s="7" t="str">
        <f t="shared" si="21"/>
        <v>November</v>
      </c>
      <c r="AO688" s="7">
        <v>15</v>
      </c>
      <c r="AP688" s="10">
        <v>21191</v>
      </c>
      <c r="AQ688" s="7">
        <v>14</v>
      </c>
      <c r="AR688" s="7">
        <v>14</v>
      </c>
      <c r="AS688" t="s">
        <v>49</v>
      </c>
    </row>
    <row r="689" spans="1:45" x14ac:dyDescent="0.35">
      <c r="A689" t="s">
        <v>754</v>
      </c>
      <c r="B689">
        <v>35</v>
      </c>
      <c r="C689" t="s">
        <v>190</v>
      </c>
      <c r="D689" t="s">
        <v>40</v>
      </c>
      <c r="E689" t="s">
        <v>56</v>
      </c>
      <c r="F689">
        <v>130</v>
      </c>
      <c r="G689" t="s">
        <v>42</v>
      </c>
      <c r="H689">
        <v>25</v>
      </c>
      <c r="I689">
        <v>4</v>
      </c>
      <c r="J689" t="s">
        <v>43</v>
      </c>
      <c r="K689">
        <v>1</v>
      </c>
      <c r="L689">
        <v>881</v>
      </c>
      <c r="M689">
        <v>4</v>
      </c>
      <c r="N689" t="s">
        <v>53</v>
      </c>
      <c r="O689">
        <v>96</v>
      </c>
      <c r="P689">
        <v>3</v>
      </c>
      <c r="Q689">
        <v>1</v>
      </c>
      <c r="R689" t="s">
        <v>60</v>
      </c>
      <c r="S689">
        <v>2</v>
      </c>
      <c r="T689" t="s">
        <v>102</v>
      </c>
      <c r="U689">
        <v>2022</v>
      </c>
      <c r="V689" t="s">
        <v>47</v>
      </c>
      <c r="W689">
        <v>16612</v>
      </c>
      <c r="X689">
        <v>1</v>
      </c>
      <c r="Y689" t="s">
        <v>48</v>
      </c>
      <c r="Z689" t="s">
        <v>40</v>
      </c>
      <c r="AA689">
        <v>19</v>
      </c>
      <c r="AB689">
        <v>3</v>
      </c>
      <c r="AC689">
        <v>1</v>
      </c>
      <c r="AD689">
        <v>80</v>
      </c>
      <c r="AE689">
        <v>1</v>
      </c>
      <c r="AF689">
        <v>10</v>
      </c>
      <c r="AG689">
        <v>3</v>
      </c>
      <c r="AH689">
        <v>2</v>
      </c>
      <c r="AI689">
        <v>7</v>
      </c>
      <c r="AJ689">
        <v>8</v>
      </c>
      <c r="AK689" s="16">
        <v>46345</v>
      </c>
      <c r="AL689" s="7">
        <v>29</v>
      </c>
      <c r="AM689" s="7" t="str">
        <f t="shared" si="20"/>
        <v>2026</v>
      </c>
      <c r="AN689" s="7" t="str">
        <f t="shared" si="21"/>
        <v>November</v>
      </c>
      <c r="AO689" s="7">
        <v>1</v>
      </c>
      <c r="AP689" s="10">
        <v>20620</v>
      </c>
      <c r="AQ689" s="7">
        <v>1</v>
      </c>
      <c r="AR689" s="7">
        <v>0</v>
      </c>
      <c r="AS689" t="s">
        <v>40</v>
      </c>
    </row>
    <row r="690" spans="1:45" x14ac:dyDescent="0.35">
      <c r="A690" t="s">
        <v>755</v>
      </c>
      <c r="B690">
        <v>35</v>
      </c>
      <c r="C690" t="s">
        <v>190</v>
      </c>
      <c r="D690" t="s">
        <v>49</v>
      </c>
      <c r="E690" t="s">
        <v>41</v>
      </c>
      <c r="F690">
        <v>672</v>
      </c>
      <c r="G690" t="s">
        <v>42</v>
      </c>
      <c r="H690">
        <v>25</v>
      </c>
      <c r="I690">
        <v>3</v>
      </c>
      <c r="J690" t="s">
        <v>68</v>
      </c>
      <c r="K690">
        <v>1</v>
      </c>
      <c r="L690">
        <v>899</v>
      </c>
      <c r="M690">
        <v>4</v>
      </c>
      <c r="N690" t="s">
        <v>44</v>
      </c>
      <c r="O690">
        <v>78</v>
      </c>
      <c r="P690">
        <v>2</v>
      </c>
      <c r="Q690">
        <v>3</v>
      </c>
      <c r="R690" t="s">
        <v>112</v>
      </c>
      <c r="S690">
        <v>2</v>
      </c>
      <c r="T690" t="s">
        <v>105</v>
      </c>
      <c r="U690">
        <v>10903</v>
      </c>
      <c r="V690" t="s">
        <v>253</v>
      </c>
      <c r="W690">
        <v>9129</v>
      </c>
      <c r="X690">
        <v>3</v>
      </c>
      <c r="Y690" t="s">
        <v>48</v>
      </c>
      <c r="Z690" t="s">
        <v>49</v>
      </c>
      <c r="AA690">
        <v>16</v>
      </c>
      <c r="AB690">
        <v>3</v>
      </c>
      <c r="AC690">
        <v>1</v>
      </c>
      <c r="AD690">
        <v>80</v>
      </c>
      <c r="AE690">
        <v>0</v>
      </c>
      <c r="AF690">
        <v>16</v>
      </c>
      <c r="AG690">
        <v>2</v>
      </c>
      <c r="AH690">
        <v>3</v>
      </c>
      <c r="AI690">
        <v>4</v>
      </c>
      <c r="AJ690">
        <v>8</v>
      </c>
      <c r="AK690" s="16">
        <v>46346</v>
      </c>
      <c r="AL690" s="7">
        <v>32</v>
      </c>
      <c r="AM690" s="7" t="str">
        <f t="shared" si="20"/>
        <v>2026</v>
      </c>
      <c r="AN690" s="7" t="str">
        <f t="shared" si="21"/>
        <v>November</v>
      </c>
      <c r="AO690" s="7">
        <v>3</v>
      </c>
      <c r="AP690" s="10">
        <v>20841</v>
      </c>
      <c r="AQ690" s="7">
        <v>2</v>
      </c>
      <c r="AR690" s="7">
        <v>2</v>
      </c>
      <c r="AS690" t="s">
        <v>49</v>
      </c>
    </row>
    <row r="691" spans="1:45" x14ac:dyDescent="0.35">
      <c r="A691" t="s">
        <v>756</v>
      </c>
      <c r="B691">
        <v>35</v>
      </c>
      <c r="C691" t="s">
        <v>190</v>
      </c>
      <c r="D691" t="s">
        <v>40</v>
      </c>
      <c r="E691" t="s">
        <v>41</v>
      </c>
      <c r="F691">
        <v>1137</v>
      </c>
      <c r="G691" t="s">
        <v>42</v>
      </c>
      <c r="H691">
        <v>21</v>
      </c>
      <c r="I691">
        <v>1</v>
      </c>
      <c r="J691" t="s">
        <v>43</v>
      </c>
      <c r="K691">
        <v>1</v>
      </c>
      <c r="L691">
        <v>942</v>
      </c>
      <c r="M691">
        <v>4</v>
      </c>
      <c r="N691" t="s">
        <v>53</v>
      </c>
      <c r="O691">
        <v>51</v>
      </c>
      <c r="P691">
        <v>3</v>
      </c>
      <c r="Q691">
        <v>2</v>
      </c>
      <c r="R691" t="s">
        <v>161</v>
      </c>
      <c r="S691">
        <v>4</v>
      </c>
      <c r="T691" t="s">
        <v>105</v>
      </c>
      <c r="U691">
        <v>4014</v>
      </c>
      <c r="V691" t="s">
        <v>47</v>
      </c>
      <c r="W691">
        <v>19170</v>
      </c>
      <c r="X691">
        <v>1</v>
      </c>
      <c r="Y691" t="s">
        <v>48</v>
      </c>
      <c r="Z691" t="s">
        <v>40</v>
      </c>
      <c r="AA691">
        <v>25</v>
      </c>
      <c r="AB691">
        <v>4</v>
      </c>
      <c r="AC691">
        <v>4</v>
      </c>
      <c r="AD691">
        <v>80</v>
      </c>
      <c r="AE691">
        <v>1</v>
      </c>
      <c r="AF691">
        <v>10</v>
      </c>
      <c r="AG691">
        <v>2</v>
      </c>
      <c r="AH691">
        <v>1</v>
      </c>
      <c r="AI691">
        <v>0</v>
      </c>
      <c r="AJ691">
        <v>7</v>
      </c>
      <c r="AK691" s="16">
        <v>46347</v>
      </c>
      <c r="AL691" s="7">
        <v>44</v>
      </c>
      <c r="AM691" s="7" t="str">
        <f t="shared" si="20"/>
        <v>2026</v>
      </c>
      <c r="AN691" s="7" t="str">
        <f t="shared" si="21"/>
        <v>November</v>
      </c>
      <c r="AO691" s="7">
        <v>7</v>
      </c>
      <c r="AP691" s="10">
        <v>12593</v>
      </c>
      <c r="AQ691" s="7">
        <v>3</v>
      </c>
      <c r="AR691" s="7">
        <v>3</v>
      </c>
      <c r="AS691" t="s">
        <v>49</v>
      </c>
    </row>
    <row r="692" spans="1:45" x14ac:dyDescent="0.35">
      <c r="A692" t="s">
        <v>757</v>
      </c>
      <c r="B692">
        <v>35</v>
      </c>
      <c r="C692" t="s">
        <v>190</v>
      </c>
      <c r="D692" t="s">
        <v>49</v>
      </c>
      <c r="E692" t="s">
        <v>41</v>
      </c>
      <c r="F692">
        <v>1219</v>
      </c>
      <c r="G692" t="s">
        <v>51</v>
      </c>
      <c r="H692">
        <v>18</v>
      </c>
      <c r="I692">
        <v>3</v>
      </c>
      <c r="J692" t="s">
        <v>52</v>
      </c>
      <c r="K692">
        <v>1</v>
      </c>
      <c r="L692">
        <v>975</v>
      </c>
      <c r="M692">
        <v>3</v>
      </c>
      <c r="N692" t="s">
        <v>53</v>
      </c>
      <c r="O692">
        <v>86</v>
      </c>
      <c r="P692">
        <v>3</v>
      </c>
      <c r="Q692">
        <v>2</v>
      </c>
      <c r="R692" t="s">
        <v>137</v>
      </c>
      <c r="S692">
        <v>3</v>
      </c>
      <c r="T692" t="s">
        <v>105</v>
      </c>
      <c r="U692">
        <v>4601</v>
      </c>
      <c r="V692" t="s">
        <v>47</v>
      </c>
      <c r="W692">
        <v>6179</v>
      </c>
      <c r="X692">
        <v>1</v>
      </c>
      <c r="Y692" t="s">
        <v>48</v>
      </c>
      <c r="Z692" t="s">
        <v>49</v>
      </c>
      <c r="AA692">
        <v>16</v>
      </c>
      <c r="AB692">
        <v>3</v>
      </c>
      <c r="AC692">
        <v>2</v>
      </c>
      <c r="AD692">
        <v>80</v>
      </c>
      <c r="AE692">
        <v>0</v>
      </c>
      <c r="AF692">
        <v>5</v>
      </c>
      <c r="AG692">
        <v>3</v>
      </c>
      <c r="AH692">
        <v>3</v>
      </c>
      <c r="AI692">
        <v>1</v>
      </c>
      <c r="AJ692">
        <v>0</v>
      </c>
      <c r="AK692" s="16">
        <v>46348</v>
      </c>
      <c r="AL692" s="7">
        <v>57</v>
      </c>
      <c r="AM692" s="7" t="str">
        <f t="shared" si="20"/>
        <v>2026</v>
      </c>
      <c r="AN692" s="7" t="str">
        <f t="shared" si="21"/>
        <v>November</v>
      </c>
      <c r="AO692" s="7">
        <v>24</v>
      </c>
      <c r="AP692" s="10">
        <v>20268</v>
      </c>
      <c r="AQ692" s="7">
        <v>0</v>
      </c>
      <c r="AR692" s="7">
        <v>0</v>
      </c>
      <c r="AS692" t="s">
        <v>49</v>
      </c>
    </row>
    <row r="693" spans="1:45" x14ac:dyDescent="0.35">
      <c r="A693" t="s">
        <v>758</v>
      </c>
      <c r="B693">
        <v>35</v>
      </c>
      <c r="C693" t="s">
        <v>190</v>
      </c>
      <c r="D693" t="s">
        <v>49</v>
      </c>
      <c r="E693" t="s">
        <v>41</v>
      </c>
      <c r="F693">
        <v>882</v>
      </c>
      <c r="G693" t="s">
        <v>51</v>
      </c>
      <c r="H693">
        <v>3</v>
      </c>
      <c r="I693">
        <v>4</v>
      </c>
      <c r="J693" t="s">
        <v>43</v>
      </c>
      <c r="K693">
        <v>1</v>
      </c>
      <c r="L693">
        <v>984</v>
      </c>
      <c r="M693">
        <v>4</v>
      </c>
      <c r="N693" t="s">
        <v>44</v>
      </c>
      <c r="O693">
        <v>92</v>
      </c>
      <c r="P693">
        <v>3</v>
      </c>
      <c r="Q693">
        <v>3</v>
      </c>
      <c r="R693" t="s">
        <v>137</v>
      </c>
      <c r="S693">
        <v>4</v>
      </c>
      <c r="T693" t="s">
        <v>102</v>
      </c>
      <c r="U693">
        <v>7823</v>
      </c>
      <c r="V693" t="s">
        <v>163</v>
      </c>
      <c r="W693">
        <v>6812</v>
      </c>
      <c r="X693">
        <v>6</v>
      </c>
      <c r="Y693" t="s">
        <v>48</v>
      </c>
      <c r="Z693" t="s">
        <v>49</v>
      </c>
      <c r="AA693">
        <v>13</v>
      </c>
      <c r="AB693">
        <v>3</v>
      </c>
      <c r="AC693">
        <v>2</v>
      </c>
      <c r="AD693">
        <v>80</v>
      </c>
      <c r="AE693">
        <v>1</v>
      </c>
      <c r="AF693">
        <v>12</v>
      </c>
      <c r="AG693">
        <v>2</v>
      </c>
      <c r="AH693">
        <v>3</v>
      </c>
      <c r="AI693">
        <v>0</v>
      </c>
      <c r="AJ693">
        <v>8</v>
      </c>
      <c r="AK693" s="16">
        <v>46349</v>
      </c>
      <c r="AL693" s="7">
        <v>38</v>
      </c>
      <c r="AM693" s="7" t="str">
        <f t="shared" si="20"/>
        <v>2026</v>
      </c>
      <c r="AN693" s="7" t="str">
        <f t="shared" si="21"/>
        <v>November</v>
      </c>
      <c r="AO693" s="7">
        <v>11</v>
      </c>
      <c r="AP693" s="10">
        <v>10053</v>
      </c>
      <c r="AQ693" s="7">
        <v>6</v>
      </c>
      <c r="AR693" s="7">
        <v>2</v>
      </c>
      <c r="AS693" t="s">
        <v>49</v>
      </c>
    </row>
    <row r="694" spans="1:45" x14ac:dyDescent="0.35">
      <c r="A694" t="s">
        <v>759</v>
      </c>
      <c r="B694">
        <v>35</v>
      </c>
      <c r="C694" t="s">
        <v>190</v>
      </c>
      <c r="D694" t="s">
        <v>40</v>
      </c>
      <c r="E694" t="s">
        <v>41</v>
      </c>
      <c r="F694">
        <v>622</v>
      </c>
      <c r="G694" t="s">
        <v>42</v>
      </c>
      <c r="H694">
        <v>14</v>
      </c>
      <c r="I694">
        <v>4</v>
      </c>
      <c r="J694" t="s">
        <v>73</v>
      </c>
      <c r="K694">
        <v>1</v>
      </c>
      <c r="L694">
        <v>1010</v>
      </c>
      <c r="M694">
        <v>3</v>
      </c>
      <c r="N694" t="s">
        <v>44</v>
      </c>
      <c r="O694">
        <v>39</v>
      </c>
      <c r="P694">
        <v>2</v>
      </c>
      <c r="Q694">
        <v>1</v>
      </c>
      <c r="R694" t="s">
        <v>45</v>
      </c>
      <c r="S694">
        <v>2</v>
      </c>
      <c r="T694" t="s">
        <v>102</v>
      </c>
      <c r="U694">
        <v>3743</v>
      </c>
      <c r="V694" t="s">
        <v>47</v>
      </c>
      <c r="W694">
        <v>10074</v>
      </c>
      <c r="X694">
        <v>1</v>
      </c>
      <c r="Y694" t="s">
        <v>48</v>
      </c>
      <c r="Z694" t="s">
        <v>40</v>
      </c>
      <c r="AA694">
        <v>24</v>
      </c>
      <c r="AB694">
        <v>4</v>
      </c>
      <c r="AC694">
        <v>4</v>
      </c>
      <c r="AD694">
        <v>80</v>
      </c>
      <c r="AE694">
        <v>1</v>
      </c>
      <c r="AF694">
        <v>5</v>
      </c>
      <c r="AG694">
        <v>2</v>
      </c>
      <c r="AH694">
        <v>1</v>
      </c>
      <c r="AI694">
        <v>0</v>
      </c>
      <c r="AJ694">
        <v>2</v>
      </c>
      <c r="AK694" s="16">
        <v>46350</v>
      </c>
      <c r="AL694" s="7">
        <v>49</v>
      </c>
      <c r="AM694" s="7" t="str">
        <f t="shared" si="20"/>
        <v>2026</v>
      </c>
      <c r="AN694" s="7" t="str">
        <f t="shared" si="21"/>
        <v>November</v>
      </c>
      <c r="AO694" s="7">
        <v>27</v>
      </c>
      <c r="AP694" s="10">
        <v>14278</v>
      </c>
      <c r="AQ694" s="7">
        <v>23</v>
      </c>
      <c r="AR694" s="7">
        <v>14</v>
      </c>
      <c r="AS694" t="s">
        <v>40</v>
      </c>
    </row>
    <row r="695" spans="1:45" x14ac:dyDescent="0.35">
      <c r="A695" t="s">
        <v>760</v>
      </c>
      <c r="B695">
        <v>35</v>
      </c>
      <c r="C695" t="s">
        <v>190</v>
      </c>
      <c r="D695" t="s">
        <v>40</v>
      </c>
      <c r="E695" t="s">
        <v>41</v>
      </c>
      <c r="F695">
        <v>583</v>
      </c>
      <c r="G695" t="s">
        <v>42</v>
      </c>
      <c r="H695">
        <v>25</v>
      </c>
      <c r="I695">
        <v>4</v>
      </c>
      <c r="J695" t="s">
        <v>52</v>
      </c>
      <c r="K695">
        <v>1</v>
      </c>
      <c r="L695">
        <v>1014</v>
      </c>
      <c r="M695">
        <v>3</v>
      </c>
      <c r="N695" t="s">
        <v>53</v>
      </c>
      <c r="O695">
        <v>57</v>
      </c>
      <c r="P695">
        <v>3</v>
      </c>
      <c r="Q695">
        <v>3</v>
      </c>
      <c r="R695" t="s">
        <v>161</v>
      </c>
      <c r="S695">
        <v>3</v>
      </c>
      <c r="T695" t="s">
        <v>102</v>
      </c>
      <c r="U695">
        <v>10388</v>
      </c>
      <c r="V695" t="s">
        <v>253</v>
      </c>
      <c r="W695">
        <v>6975</v>
      </c>
      <c r="X695">
        <v>1</v>
      </c>
      <c r="Y695" t="s">
        <v>48</v>
      </c>
      <c r="Z695" t="s">
        <v>40</v>
      </c>
      <c r="AA695">
        <v>11</v>
      </c>
      <c r="AB695">
        <v>3</v>
      </c>
      <c r="AC695">
        <v>3</v>
      </c>
      <c r="AD695">
        <v>80</v>
      </c>
      <c r="AE695">
        <v>1</v>
      </c>
      <c r="AF695">
        <v>16</v>
      </c>
      <c r="AG695">
        <v>3</v>
      </c>
      <c r="AH695">
        <v>2</v>
      </c>
      <c r="AI695">
        <v>10</v>
      </c>
      <c r="AJ695">
        <v>1</v>
      </c>
      <c r="AK695" s="16">
        <v>46351</v>
      </c>
      <c r="AL695" s="7">
        <v>32</v>
      </c>
      <c r="AM695" s="7" t="str">
        <f t="shared" si="20"/>
        <v>2026</v>
      </c>
      <c r="AN695" s="7" t="str">
        <f t="shared" si="21"/>
        <v>November</v>
      </c>
      <c r="AO695" s="7">
        <v>1</v>
      </c>
      <c r="AP695" s="10">
        <v>10923</v>
      </c>
      <c r="AQ695" s="7">
        <v>0</v>
      </c>
      <c r="AR695" s="7">
        <v>0</v>
      </c>
      <c r="AS695" t="s">
        <v>49</v>
      </c>
    </row>
    <row r="696" spans="1:45" x14ac:dyDescent="0.35">
      <c r="A696" t="s">
        <v>761</v>
      </c>
      <c r="B696">
        <v>35</v>
      </c>
      <c r="C696" t="s">
        <v>190</v>
      </c>
      <c r="D696" t="s">
        <v>49</v>
      </c>
      <c r="E696" t="s">
        <v>41</v>
      </c>
      <c r="F696">
        <v>802</v>
      </c>
      <c r="G696" t="s">
        <v>42</v>
      </c>
      <c r="H696">
        <v>10</v>
      </c>
      <c r="I696">
        <v>3</v>
      </c>
      <c r="J696" t="s">
        <v>73</v>
      </c>
      <c r="K696">
        <v>1</v>
      </c>
      <c r="L696">
        <v>1028</v>
      </c>
      <c r="M696">
        <v>2</v>
      </c>
      <c r="N696" t="s">
        <v>44</v>
      </c>
      <c r="O696">
        <v>45</v>
      </c>
      <c r="P696">
        <v>3</v>
      </c>
      <c r="Q696">
        <v>1</v>
      </c>
      <c r="R696" t="s">
        <v>45</v>
      </c>
      <c r="S696">
        <v>4</v>
      </c>
      <c r="T696" t="s">
        <v>102</v>
      </c>
      <c r="U696">
        <v>3917</v>
      </c>
      <c r="V696" t="s">
        <v>47</v>
      </c>
      <c r="W696">
        <v>9541</v>
      </c>
      <c r="X696">
        <v>1</v>
      </c>
      <c r="Y696" t="s">
        <v>48</v>
      </c>
      <c r="Z696" t="s">
        <v>49</v>
      </c>
      <c r="AA696">
        <v>20</v>
      </c>
      <c r="AB696">
        <v>4</v>
      </c>
      <c r="AC696">
        <v>1</v>
      </c>
      <c r="AD696">
        <v>80</v>
      </c>
      <c r="AE696">
        <v>1</v>
      </c>
      <c r="AF696">
        <v>3</v>
      </c>
      <c r="AG696">
        <v>4</v>
      </c>
      <c r="AH696">
        <v>2</v>
      </c>
      <c r="AI696">
        <v>1</v>
      </c>
      <c r="AJ696">
        <v>2</v>
      </c>
      <c r="AK696" s="16">
        <v>46352</v>
      </c>
      <c r="AL696" s="7">
        <v>21</v>
      </c>
      <c r="AM696" s="7" t="str">
        <f t="shared" si="20"/>
        <v>2026</v>
      </c>
      <c r="AN696" s="7" t="str">
        <f t="shared" si="21"/>
        <v>November</v>
      </c>
      <c r="AO696" s="7">
        <v>1</v>
      </c>
      <c r="AP696" s="10">
        <v>9119</v>
      </c>
      <c r="AQ696" s="7">
        <v>1</v>
      </c>
      <c r="AR696" s="7">
        <v>1</v>
      </c>
      <c r="AS696" t="s">
        <v>49</v>
      </c>
    </row>
    <row r="697" spans="1:45" x14ac:dyDescent="0.35">
      <c r="A697" t="s">
        <v>762</v>
      </c>
      <c r="B697">
        <v>35</v>
      </c>
      <c r="C697" t="s">
        <v>190</v>
      </c>
      <c r="D697" t="s">
        <v>40</v>
      </c>
      <c r="E697" t="s">
        <v>41</v>
      </c>
      <c r="F697">
        <v>1204</v>
      </c>
      <c r="G697" t="s">
        <v>51</v>
      </c>
      <c r="H697">
        <v>4</v>
      </c>
      <c r="I697">
        <v>3</v>
      </c>
      <c r="J697" t="s">
        <v>68</v>
      </c>
      <c r="K697">
        <v>1</v>
      </c>
      <c r="L697">
        <v>1100</v>
      </c>
      <c r="M697">
        <v>4</v>
      </c>
      <c r="N697" t="s">
        <v>44</v>
      </c>
      <c r="O697">
        <v>86</v>
      </c>
      <c r="P697">
        <v>3</v>
      </c>
      <c r="Q697">
        <v>3</v>
      </c>
      <c r="R697" t="s">
        <v>137</v>
      </c>
      <c r="S697">
        <v>1</v>
      </c>
      <c r="T697" t="s">
        <v>46</v>
      </c>
      <c r="U697">
        <v>9582</v>
      </c>
      <c r="V697" t="s">
        <v>163</v>
      </c>
      <c r="W697">
        <v>10333</v>
      </c>
      <c r="X697">
        <v>0</v>
      </c>
      <c r="Y697" t="s">
        <v>48</v>
      </c>
      <c r="Z697" t="s">
        <v>40</v>
      </c>
      <c r="AA697">
        <v>22</v>
      </c>
      <c r="AB697">
        <v>4</v>
      </c>
      <c r="AC697">
        <v>1</v>
      </c>
      <c r="AD697">
        <v>80</v>
      </c>
      <c r="AE697">
        <v>0</v>
      </c>
      <c r="AF697">
        <v>9</v>
      </c>
      <c r="AG697">
        <v>2</v>
      </c>
      <c r="AH697">
        <v>3</v>
      </c>
      <c r="AI697">
        <v>4</v>
      </c>
      <c r="AJ697">
        <v>7</v>
      </c>
      <c r="AK697" s="16">
        <v>46353</v>
      </c>
      <c r="AL697" s="7">
        <v>18</v>
      </c>
      <c r="AM697" s="7" t="str">
        <f t="shared" si="20"/>
        <v>2026</v>
      </c>
      <c r="AN697" s="7" t="str">
        <f t="shared" si="21"/>
        <v>November</v>
      </c>
      <c r="AO697" s="7">
        <v>1</v>
      </c>
      <c r="AP697" s="10">
        <v>7970</v>
      </c>
      <c r="AQ697" s="7">
        <v>0</v>
      </c>
      <c r="AR697" s="7">
        <v>0</v>
      </c>
      <c r="AS697" t="s">
        <v>49</v>
      </c>
    </row>
    <row r="698" spans="1:45" x14ac:dyDescent="0.35">
      <c r="A698" t="s">
        <v>763</v>
      </c>
      <c r="B698">
        <v>35</v>
      </c>
      <c r="C698" t="s">
        <v>190</v>
      </c>
      <c r="D698" t="s">
        <v>49</v>
      </c>
      <c r="E698" t="s">
        <v>56</v>
      </c>
      <c r="F698">
        <v>1182</v>
      </c>
      <c r="G698" t="s">
        <v>51</v>
      </c>
      <c r="H698">
        <v>11</v>
      </c>
      <c r="I698">
        <v>2</v>
      </c>
      <c r="J698" t="s">
        <v>57</v>
      </c>
      <c r="K698">
        <v>1</v>
      </c>
      <c r="L698">
        <v>1137</v>
      </c>
      <c r="M698">
        <v>4</v>
      </c>
      <c r="N698" t="s">
        <v>44</v>
      </c>
      <c r="O698">
        <v>54</v>
      </c>
      <c r="P698">
        <v>3</v>
      </c>
      <c r="Q698">
        <v>2</v>
      </c>
      <c r="R698" t="s">
        <v>137</v>
      </c>
      <c r="S698">
        <v>4</v>
      </c>
      <c r="T698" t="s">
        <v>102</v>
      </c>
      <c r="U698">
        <v>4968</v>
      </c>
      <c r="V698" t="s">
        <v>47</v>
      </c>
      <c r="W698">
        <v>18500</v>
      </c>
      <c r="X698">
        <v>1</v>
      </c>
      <c r="Y698" t="s">
        <v>48</v>
      </c>
      <c r="Z698" t="s">
        <v>49</v>
      </c>
      <c r="AA698">
        <v>11</v>
      </c>
      <c r="AB698">
        <v>3</v>
      </c>
      <c r="AC698">
        <v>4</v>
      </c>
      <c r="AD698">
        <v>80</v>
      </c>
      <c r="AE698">
        <v>1</v>
      </c>
      <c r="AF698">
        <v>5</v>
      </c>
      <c r="AG698">
        <v>3</v>
      </c>
      <c r="AH698">
        <v>3</v>
      </c>
      <c r="AI698">
        <v>0</v>
      </c>
      <c r="AJ698">
        <v>2</v>
      </c>
      <c r="AK698" s="16">
        <v>46354</v>
      </c>
      <c r="AL698" s="7">
        <v>56</v>
      </c>
      <c r="AM698" s="7" t="str">
        <f t="shared" si="20"/>
        <v>2026</v>
      </c>
      <c r="AN698" s="7" t="str">
        <f t="shared" si="21"/>
        <v>November</v>
      </c>
      <c r="AO698" s="7">
        <v>2</v>
      </c>
      <c r="AP698" s="10">
        <v>19931</v>
      </c>
      <c r="AQ698" s="7">
        <v>0</v>
      </c>
      <c r="AR698" s="7">
        <v>0</v>
      </c>
      <c r="AS698" t="s">
        <v>49</v>
      </c>
    </row>
    <row r="699" spans="1:45" x14ac:dyDescent="0.35">
      <c r="A699" t="s">
        <v>764</v>
      </c>
      <c r="B699">
        <v>35</v>
      </c>
      <c r="C699" t="s">
        <v>190</v>
      </c>
      <c r="D699" t="s">
        <v>49</v>
      </c>
      <c r="E699" t="s">
        <v>41</v>
      </c>
      <c r="F699">
        <v>528</v>
      </c>
      <c r="G699" t="s">
        <v>71</v>
      </c>
      <c r="H699">
        <v>8</v>
      </c>
      <c r="I699">
        <v>4</v>
      </c>
      <c r="J699" t="s">
        <v>68</v>
      </c>
      <c r="K699">
        <v>1</v>
      </c>
      <c r="L699">
        <v>1164</v>
      </c>
      <c r="M699">
        <v>3</v>
      </c>
      <c r="N699" t="s">
        <v>44</v>
      </c>
      <c r="O699">
        <v>100</v>
      </c>
      <c r="P699">
        <v>3</v>
      </c>
      <c r="Q699">
        <v>1</v>
      </c>
      <c r="R699" t="s">
        <v>71</v>
      </c>
      <c r="S699">
        <v>3</v>
      </c>
      <c r="T699" t="s">
        <v>46</v>
      </c>
      <c r="U699">
        <v>4323</v>
      </c>
      <c r="V699" t="s">
        <v>47</v>
      </c>
      <c r="W699">
        <v>7108</v>
      </c>
      <c r="X699">
        <v>1</v>
      </c>
      <c r="Y699" t="s">
        <v>48</v>
      </c>
      <c r="Z699" t="s">
        <v>49</v>
      </c>
      <c r="AA699">
        <v>17</v>
      </c>
      <c r="AB699">
        <v>3</v>
      </c>
      <c r="AC699">
        <v>2</v>
      </c>
      <c r="AD699">
        <v>80</v>
      </c>
      <c r="AE699">
        <v>0</v>
      </c>
      <c r="AF699">
        <v>6</v>
      </c>
      <c r="AG699">
        <v>2</v>
      </c>
      <c r="AH699">
        <v>1</v>
      </c>
      <c r="AI699">
        <v>1</v>
      </c>
      <c r="AJ699">
        <v>4</v>
      </c>
      <c r="AK699" s="16">
        <v>46355</v>
      </c>
      <c r="AL699" s="7">
        <v>49</v>
      </c>
      <c r="AM699" s="7" t="str">
        <f t="shared" si="20"/>
        <v>2026</v>
      </c>
      <c r="AN699" s="7" t="str">
        <f t="shared" si="21"/>
        <v>November</v>
      </c>
      <c r="AO699" s="7">
        <v>8</v>
      </c>
      <c r="AP699" s="10">
        <v>8339</v>
      </c>
      <c r="AQ699" s="7">
        <v>0</v>
      </c>
      <c r="AR699" s="7">
        <v>0</v>
      </c>
      <c r="AS699" t="s">
        <v>49</v>
      </c>
    </row>
    <row r="700" spans="1:45" x14ac:dyDescent="0.35">
      <c r="A700" t="s">
        <v>765</v>
      </c>
      <c r="B700">
        <v>35</v>
      </c>
      <c r="C700" t="s">
        <v>190</v>
      </c>
      <c r="D700" t="s">
        <v>49</v>
      </c>
      <c r="E700" t="s">
        <v>41</v>
      </c>
      <c r="F700">
        <v>982</v>
      </c>
      <c r="G700" t="s">
        <v>42</v>
      </c>
      <c r="H700">
        <v>1</v>
      </c>
      <c r="I700">
        <v>4</v>
      </c>
      <c r="J700" t="s">
        <v>52</v>
      </c>
      <c r="K700">
        <v>1</v>
      </c>
      <c r="L700">
        <v>1172</v>
      </c>
      <c r="M700">
        <v>4</v>
      </c>
      <c r="N700" t="s">
        <v>44</v>
      </c>
      <c r="O700">
        <v>58</v>
      </c>
      <c r="P700">
        <v>2</v>
      </c>
      <c r="Q700">
        <v>1</v>
      </c>
      <c r="R700" t="s">
        <v>45</v>
      </c>
      <c r="S700">
        <v>3</v>
      </c>
      <c r="T700" t="s">
        <v>105</v>
      </c>
      <c r="U700">
        <v>2258</v>
      </c>
      <c r="V700" t="s">
        <v>47</v>
      </c>
      <c r="W700">
        <v>16340</v>
      </c>
      <c r="X700">
        <v>6</v>
      </c>
      <c r="Y700" t="s">
        <v>48</v>
      </c>
      <c r="Z700" t="s">
        <v>49</v>
      </c>
      <c r="AA700">
        <v>12</v>
      </c>
      <c r="AB700">
        <v>3</v>
      </c>
      <c r="AC700">
        <v>2</v>
      </c>
      <c r="AD700">
        <v>80</v>
      </c>
      <c r="AE700">
        <v>1</v>
      </c>
      <c r="AF700">
        <v>10</v>
      </c>
      <c r="AG700">
        <v>2</v>
      </c>
      <c r="AH700">
        <v>3</v>
      </c>
      <c r="AI700">
        <v>1</v>
      </c>
      <c r="AJ700">
        <v>7</v>
      </c>
      <c r="AK700" s="16">
        <v>46356</v>
      </c>
      <c r="AL700" s="7">
        <v>55</v>
      </c>
      <c r="AM700" s="7" t="str">
        <f t="shared" si="20"/>
        <v>2026</v>
      </c>
      <c r="AN700" s="7" t="str">
        <f t="shared" si="21"/>
        <v>November</v>
      </c>
      <c r="AO700" s="7">
        <v>8</v>
      </c>
      <c r="AP700" s="10">
        <v>9989</v>
      </c>
      <c r="AQ700" s="7">
        <v>4</v>
      </c>
      <c r="AR700" s="7">
        <v>3</v>
      </c>
      <c r="AS700" t="s">
        <v>49</v>
      </c>
    </row>
    <row r="701" spans="1:45" x14ac:dyDescent="0.35">
      <c r="A701" t="s">
        <v>766</v>
      </c>
      <c r="B701">
        <v>35</v>
      </c>
      <c r="C701" t="s">
        <v>190</v>
      </c>
      <c r="D701" t="s">
        <v>49</v>
      </c>
      <c r="E701" t="s">
        <v>41</v>
      </c>
      <c r="F701">
        <v>819</v>
      </c>
      <c r="G701" t="s">
        <v>42</v>
      </c>
      <c r="H701">
        <v>2</v>
      </c>
      <c r="I701">
        <v>3</v>
      </c>
      <c r="J701" t="s">
        <v>43</v>
      </c>
      <c r="K701">
        <v>1</v>
      </c>
      <c r="L701">
        <v>1182</v>
      </c>
      <c r="M701">
        <v>3</v>
      </c>
      <c r="N701" t="s">
        <v>44</v>
      </c>
      <c r="O701">
        <v>44</v>
      </c>
      <c r="P701">
        <v>2</v>
      </c>
      <c r="Q701">
        <v>3</v>
      </c>
      <c r="R701" t="s">
        <v>112</v>
      </c>
      <c r="S701">
        <v>2</v>
      </c>
      <c r="T701" t="s">
        <v>102</v>
      </c>
      <c r="U701">
        <v>10274</v>
      </c>
      <c r="V701" t="s">
        <v>253</v>
      </c>
      <c r="W701">
        <v>19588</v>
      </c>
      <c r="X701">
        <v>2</v>
      </c>
      <c r="Y701" t="s">
        <v>48</v>
      </c>
      <c r="Z701" t="s">
        <v>49</v>
      </c>
      <c r="AA701">
        <v>18</v>
      </c>
      <c r="AB701">
        <v>3</v>
      </c>
      <c r="AC701">
        <v>2</v>
      </c>
      <c r="AD701">
        <v>80</v>
      </c>
      <c r="AE701">
        <v>1</v>
      </c>
      <c r="AF701">
        <v>15</v>
      </c>
      <c r="AG701">
        <v>2</v>
      </c>
      <c r="AH701">
        <v>4</v>
      </c>
      <c r="AI701">
        <v>6</v>
      </c>
      <c r="AJ701">
        <v>4</v>
      </c>
      <c r="AK701" s="16">
        <v>46357</v>
      </c>
      <c r="AL701" s="7">
        <v>41</v>
      </c>
      <c r="AM701" s="7" t="str">
        <f t="shared" si="20"/>
        <v>2026</v>
      </c>
      <c r="AN701" s="7" t="str">
        <f t="shared" si="21"/>
        <v>December</v>
      </c>
      <c r="AO701" s="7">
        <v>1</v>
      </c>
      <c r="AP701" s="10">
        <v>12095</v>
      </c>
      <c r="AQ701" s="7">
        <v>1</v>
      </c>
      <c r="AR701" s="7">
        <v>1</v>
      </c>
      <c r="AS701" t="s">
        <v>49</v>
      </c>
    </row>
    <row r="702" spans="1:45" x14ac:dyDescent="0.35">
      <c r="A702" t="s">
        <v>767</v>
      </c>
      <c r="B702">
        <v>35</v>
      </c>
      <c r="C702" t="s">
        <v>190</v>
      </c>
      <c r="D702" t="s">
        <v>49</v>
      </c>
      <c r="E702" t="s">
        <v>56</v>
      </c>
      <c r="F702">
        <v>636</v>
      </c>
      <c r="G702" t="s">
        <v>42</v>
      </c>
      <c r="H702">
        <v>4</v>
      </c>
      <c r="I702">
        <v>4</v>
      </c>
      <c r="J702" t="s">
        <v>73</v>
      </c>
      <c r="K702">
        <v>1</v>
      </c>
      <c r="L702">
        <v>1185</v>
      </c>
      <c r="M702">
        <v>4</v>
      </c>
      <c r="N702" t="s">
        <v>44</v>
      </c>
      <c r="O702">
        <v>47</v>
      </c>
      <c r="P702">
        <v>2</v>
      </c>
      <c r="Q702">
        <v>1</v>
      </c>
      <c r="R702" t="s">
        <v>45</v>
      </c>
      <c r="S702">
        <v>4</v>
      </c>
      <c r="T702" t="s">
        <v>105</v>
      </c>
      <c r="U702">
        <v>2376</v>
      </c>
      <c r="V702" t="s">
        <v>47</v>
      </c>
      <c r="W702">
        <v>26537</v>
      </c>
      <c r="X702">
        <v>1</v>
      </c>
      <c r="Y702" t="s">
        <v>48</v>
      </c>
      <c r="Z702" t="s">
        <v>49</v>
      </c>
      <c r="AA702">
        <v>13</v>
      </c>
      <c r="AB702">
        <v>3</v>
      </c>
      <c r="AC702">
        <v>2</v>
      </c>
      <c r="AD702">
        <v>80</v>
      </c>
      <c r="AE702">
        <v>1</v>
      </c>
      <c r="AF702">
        <v>2</v>
      </c>
      <c r="AG702">
        <v>2</v>
      </c>
      <c r="AH702">
        <v>4</v>
      </c>
      <c r="AI702">
        <v>2</v>
      </c>
      <c r="AJ702">
        <v>2</v>
      </c>
      <c r="AK702" s="16">
        <v>46358</v>
      </c>
      <c r="AL702" s="7">
        <v>27</v>
      </c>
      <c r="AM702" s="7" t="str">
        <f t="shared" si="20"/>
        <v>2026</v>
      </c>
      <c r="AN702" s="7" t="str">
        <f t="shared" si="21"/>
        <v>December</v>
      </c>
      <c r="AO702" s="7">
        <v>8</v>
      </c>
      <c r="AP702" s="10">
        <v>19555</v>
      </c>
      <c r="AQ702" s="7">
        <v>4</v>
      </c>
      <c r="AR702" s="7">
        <v>0</v>
      </c>
      <c r="AS702" t="s">
        <v>49</v>
      </c>
    </row>
    <row r="703" spans="1:45" x14ac:dyDescent="0.35">
      <c r="A703" t="s">
        <v>768</v>
      </c>
      <c r="B703">
        <v>35</v>
      </c>
      <c r="C703" t="s">
        <v>190</v>
      </c>
      <c r="D703" t="s">
        <v>49</v>
      </c>
      <c r="E703" t="s">
        <v>41</v>
      </c>
      <c r="F703">
        <v>1361</v>
      </c>
      <c r="G703" t="s">
        <v>51</v>
      </c>
      <c r="H703">
        <v>17</v>
      </c>
      <c r="I703">
        <v>4</v>
      </c>
      <c r="J703" t="s">
        <v>43</v>
      </c>
      <c r="K703">
        <v>1</v>
      </c>
      <c r="L703">
        <v>1218</v>
      </c>
      <c r="M703">
        <v>3</v>
      </c>
      <c r="N703" t="s">
        <v>44</v>
      </c>
      <c r="O703">
        <v>94</v>
      </c>
      <c r="P703">
        <v>3</v>
      </c>
      <c r="Q703">
        <v>2</v>
      </c>
      <c r="R703" t="s">
        <v>137</v>
      </c>
      <c r="S703">
        <v>1</v>
      </c>
      <c r="T703" t="s">
        <v>105</v>
      </c>
      <c r="U703">
        <v>8966</v>
      </c>
      <c r="V703" t="s">
        <v>163</v>
      </c>
      <c r="W703">
        <v>21026</v>
      </c>
      <c r="X703">
        <v>3</v>
      </c>
      <c r="Y703" t="s">
        <v>48</v>
      </c>
      <c r="Z703" t="s">
        <v>40</v>
      </c>
      <c r="AA703">
        <v>15</v>
      </c>
      <c r="AB703">
        <v>3</v>
      </c>
      <c r="AC703">
        <v>4</v>
      </c>
      <c r="AD703">
        <v>80</v>
      </c>
      <c r="AE703">
        <v>3</v>
      </c>
      <c r="AF703">
        <v>15</v>
      </c>
      <c r="AG703">
        <v>2</v>
      </c>
      <c r="AH703">
        <v>3</v>
      </c>
      <c r="AI703">
        <v>1</v>
      </c>
      <c r="AJ703">
        <v>7</v>
      </c>
      <c r="AK703" s="16">
        <v>46359</v>
      </c>
      <c r="AL703" s="7">
        <v>50</v>
      </c>
      <c r="AM703" s="7" t="str">
        <f t="shared" si="20"/>
        <v>2026</v>
      </c>
      <c r="AN703" s="7" t="str">
        <f t="shared" si="21"/>
        <v>December</v>
      </c>
      <c r="AO703" s="7">
        <v>2</v>
      </c>
      <c r="AP703" s="10">
        <v>4918</v>
      </c>
      <c r="AQ703" s="7">
        <v>2</v>
      </c>
      <c r="AR703" s="7">
        <v>2</v>
      </c>
      <c r="AS703" t="s">
        <v>49</v>
      </c>
    </row>
    <row r="704" spans="1:45" x14ac:dyDescent="0.35">
      <c r="A704" t="s">
        <v>769</v>
      </c>
      <c r="B704">
        <v>35</v>
      </c>
      <c r="C704" t="s">
        <v>190</v>
      </c>
      <c r="D704" t="s">
        <v>40</v>
      </c>
      <c r="E704" t="s">
        <v>59</v>
      </c>
      <c r="F704">
        <v>1212</v>
      </c>
      <c r="G704" t="s">
        <v>51</v>
      </c>
      <c r="H704">
        <v>8</v>
      </c>
      <c r="I704">
        <v>2</v>
      </c>
      <c r="J704" t="s">
        <v>57</v>
      </c>
      <c r="K704">
        <v>1</v>
      </c>
      <c r="L704">
        <v>1243</v>
      </c>
      <c r="M704">
        <v>3</v>
      </c>
      <c r="N704" t="s">
        <v>53</v>
      </c>
      <c r="O704">
        <v>78</v>
      </c>
      <c r="P704">
        <v>2</v>
      </c>
      <c r="Q704">
        <v>3</v>
      </c>
      <c r="R704" t="s">
        <v>137</v>
      </c>
      <c r="S704">
        <v>4</v>
      </c>
      <c r="T704" t="s">
        <v>105</v>
      </c>
      <c r="U704">
        <v>10377</v>
      </c>
      <c r="V704" t="s">
        <v>253</v>
      </c>
      <c r="W704">
        <v>13755</v>
      </c>
      <c r="X704">
        <v>4</v>
      </c>
      <c r="Y704" t="s">
        <v>48</v>
      </c>
      <c r="Z704" t="s">
        <v>40</v>
      </c>
      <c r="AA704">
        <v>11</v>
      </c>
      <c r="AB704">
        <v>3</v>
      </c>
      <c r="AC704">
        <v>2</v>
      </c>
      <c r="AD704">
        <v>80</v>
      </c>
      <c r="AE704">
        <v>1</v>
      </c>
      <c r="AF704">
        <v>16</v>
      </c>
      <c r="AG704">
        <v>6</v>
      </c>
      <c r="AH704">
        <v>2</v>
      </c>
      <c r="AI704">
        <v>4</v>
      </c>
      <c r="AJ704">
        <v>12</v>
      </c>
      <c r="AK704" s="16">
        <v>46360</v>
      </c>
      <c r="AL704" s="7">
        <v>20</v>
      </c>
      <c r="AM704" s="7" t="str">
        <f t="shared" si="20"/>
        <v>2026</v>
      </c>
      <c r="AN704" s="7" t="str">
        <f t="shared" si="21"/>
        <v>December</v>
      </c>
      <c r="AO704" s="7">
        <v>0</v>
      </c>
      <c r="AP704" s="10">
        <v>9599</v>
      </c>
      <c r="AQ704" s="7">
        <v>0</v>
      </c>
      <c r="AR704" s="7">
        <v>0</v>
      </c>
      <c r="AS704" t="s">
        <v>49</v>
      </c>
    </row>
    <row r="705" spans="1:45" x14ac:dyDescent="0.35">
      <c r="A705" t="s">
        <v>770</v>
      </c>
      <c r="B705">
        <v>35</v>
      </c>
      <c r="C705" t="s">
        <v>190</v>
      </c>
      <c r="D705" t="s">
        <v>49</v>
      </c>
      <c r="E705" t="s">
        <v>41</v>
      </c>
      <c r="F705">
        <v>735</v>
      </c>
      <c r="G705" t="s">
        <v>42</v>
      </c>
      <c r="H705">
        <v>6</v>
      </c>
      <c r="I705">
        <v>1</v>
      </c>
      <c r="J705" t="s">
        <v>43</v>
      </c>
      <c r="K705">
        <v>1</v>
      </c>
      <c r="L705">
        <v>1291</v>
      </c>
      <c r="M705">
        <v>3</v>
      </c>
      <c r="N705" t="s">
        <v>44</v>
      </c>
      <c r="O705">
        <v>66</v>
      </c>
      <c r="P705">
        <v>3</v>
      </c>
      <c r="Q705">
        <v>1</v>
      </c>
      <c r="R705" t="s">
        <v>60</v>
      </c>
      <c r="S705">
        <v>3</v>
      </c>
      <c r="T705" t="s">
        <v>105</v>
      </c>
      <c r="U705">
        <v>3506</v>
      </c>
      <c r="V705" t="s">
        <v>47</v>
      </c>
      <c r="W705">
        <v>6020</v>
      </c>
      <c r="X705">
        <v>0</v>
      </c>
      <c r="Y705" t="s">
        <v>48</v>
      </c>
      <c r="Z705" t="s">
        <v>40</v>
      </c>
      <c r="AA705">
        <v>14</v>
      </c>
      <c r="AB705">
        <v>3</v>
      </c>
      <c r="AC705">
        <v>4</v>
      </c>
      <c r="AD705">
        <v>80</v>
      </c>
      <c r="AE705">
        <v>0</v>
      </c>
      <c r="AF705">
        <v>4</v>
      </c>
      <c r="AG705">
        <v>3</v>
      </c>
      <c r="AH705">
        <v>3</v>
      </c>
      <c r="AI705">
        <v>2</v>
      </c>
      <c r="AJ705">
        <v>2</v>
      </c>
      <c r="AK705" s="16">
        <v>46361</v>
      </c>
      <c r="AL705" s="7">
        <v>47</v>
      </c>
      <c r="AM705" s="7" t="str">
        <f t="shared" si="20"/>
        <v>2026</v>
      </c>
      <c r="AN705" s="7" t="str">
        <f t="shared" si="21"/>
        <v>December</v>
      </c>
      <c r="AO705" s="7">
        <v>29</v>
      </c>
      <c r="AP705" s="10">
        <v>17510</v>
      </c>
      <c r="AQ705" s="7">
        <v>5</v>
      </c>
      <c r="AR705" s="7">
        <v>5</v>
      </c>
      <c r="AS705" t="s">
        <v>49</v>
      </c>
    </row>
    <row r="706" spans="1:45" x14ac:dyDescent="0.35">
      <c r="A706" t="s">
        <v>771</v>
      </c>
      <c r="B706">
        <v>35</v>
      </c>
      <c r="C706" t="s">
        <v>190</v>
      </c>
      <c r="D706" t="s">
        <v>49</v>
      </c>
      <c r="E706" t="s">
        <v>56</v>
      </c>
      <c r="F706">
        <v>482</v>
      </c>
      <c r="G706" t="s">
        <v>42</v>
      </c>
      <c r="H706">
        <v>4</v>
      </c>
      <c r="I706">
        <v>4</v>
      </c>
      <c r="J706" t="s">
        <v>43</v>
      </c>
      <c r="K706">
        <v>1</v>
      </c>
      <c r="L706">
        <v>1350</v>
      </c>
      <c r="M706">
        <v>3</v>
      </c>
      <c r="N706" t="s">
        <v>44</v>
      </c>
      <c r="O706">
        <v>87</v>
      </c>
      <c r="P706">
        <v>3</v>
      </c>
      <c r="Q706">
        <v>2</v>
      </c>
      <c r="R706" t="s">
        <v>60</v>
      </c>
      <c r="S706">
        <v>3</v>
      </c>
      <c r="T706" t="s">
        <v>46</v>
      </c>
      <c r="U706">
        <v>4249</v>
      </c>
      <c r="V706" t="s">
        <v>47</v>
      </c>
      <c r="W706">
        <v>2690</v>
      </c>
      <c r="X706">
        <v>1</v>
      </c>
      <c r="Y706" t="s">
        <v>48</v>
      </c>
      <c r="Z706" t="s">
        <v>40</v>
      </c>
      <c r="AA706">
        <v>11</v>
      </c>
      <c r="AB706">
        <v>3</v>
      </c>
      <c r="AC706">
        <v>2</v>
      </c>
      <c r="AD706">
        <v>80</v>
      </c>
      <c r="AE706">
        <v>0</v>
      </c>
      <c r="AF706">
        <v>9</v>
      </c>
      <c r="AG706">
        <v>3</v>
      </c>
      <c r="AH706">
        <v>3</v>
      </c>
      <c r="AI706">
        <v>1</v>
      </c>
      <c r="AJ706">
        <v>1</v>
      </c>
      <c r="AK706" s="16">
        <v>46362</v>
      </c>
      <c r="AL706" s="7">
        <v>19</v>
      </c>
      <c r="AM706" s="7" t="str">
        <f t="shared" si="20"/>
        <v>2026</v>
      </c>
      <c r="AN706" s="7" t="str">
        <f t="shared" si="21"/>
        <v>December</v>
      </c>
      <c r="AO706" s="7">
        <v>1</v>
      </c>
      <c r="AP706" s="10">
        <v>15765</v>
      </c>
      <c r="AQ706" s="7">
        <v>1</v>
      </c>
      <c r="AR706" s="7">
        <v>1</v>
      </c>
      <c r="AS706" t="s">
        <v>49</v>
      </c>
    </row>
    <row r="707" spans="1:45" x14ac:dyDescent="0.35">
      <c r="A707" t="s">
        <v>772</v>
      </c>
      <c r="B707">
        <v>35</v>
      </c>
      <c r="C707" t="s">
        <v>190</v>
      </c>
      <c r="D707" t="s">
        <v>49</v>
      </c>
      <c r="E707" t="s">
        <v>41</v>
      </c>
      <c r="F707">
        <v>817</v>
      </c>
      <c r="G707" t="s">
        <v>42</v>
      </c>
      <c r="H707">
        <v>1</v>
      </c>
      <c r="I707">
        <v>3</v>
      </c>
      <c r="J707" t="s">
        <v>52</v>
      </c>
      <c r="K707">
        <v>1</v>
      </c>
      <c r="L707">
        <v>1369</v>
      </c>
      <c r="M707">
        <v>4</v>
      </c>
      <c r="N707" t="s">
        <v>53</v>
      </c>
      <c r="O707">
        <v>60</v>
      </c>
      <c r="P707">
        <v>2</v>
      </c>
      <c r="Q707">
        <v>2</v>
      </c>
      <c r="R707" t="s">
        <v>45</v>
      </c>
      <c r="S707">
        <v>4</v>
      </c>
      <c r="T707" t="s">
        <v>105</v>
      </c>
      <c r="U707">
        <v>5363</v>
      </c>
      <c r="V707" t="s">
        <v>163</v>
      </c>
      <c r="W707">
        <v>10846</v>
      </c>
      <c r="X707">
        <v>0</v>
      </c>
      <c r="Y707" t="s">
        <v>48</v>
      </c>
      <c r="Z707" t="s">
        <v>49</v>
      </c>
      <c r="AA707">
        <v>12</v>
      </c>
      <c r="AB707">
        <v>3</v>
      </c>
      <c r="AC707">
        <v>2</v>
      </c>
      <c r="AD707">
        <v>80</v>
      </c>
      <c r="AE707">
        <v>1</v>
      </c>
      <c r="AF707">
        <v>10</v>
      </c>
      <c r="AG707">
        <v>0</v>
      </c>
      <c r="AH707">
        <v>3</v>
      </c>
      <c r="AI707">
        <v>0</v>
      </c>
      <c r="AJ707">
        <v>0</v>
      </c>
      <c r="AK707" s="16">
        <v>46363</v>
      </c>
      <c r="AL707" s="7">
        <v>43</v>
      </c>
      <c r="AM707" s="7" t="str">
        <f t="shared" ref="AM707:AM770" si="22">TEXT(AK707,"yyyy")</f>
        <v>2026</v>
      </c>
      <c r="AN707" s="7" t="str">
        <f t="shared" ref="AN707:AN770" si="23">TEXT(AK707,"mmmm")</f>
        <v>December</v>
      </c>
      <c r="AO707" s="7">
        <v>13</v>
      </c>
      <c r="AP707" s="10">
        <v>18545</v>
      </c>
      <c r="AQ707" s="7">
        <v>9</v>
      </c>
      <c r="AR707" s="7">
        <v>5</v>
      </c>
      <c r="AS707" t="s">
        <v>49</v>
      </c>
    </row>
    <row r="708" spans="1:45" x14ac:dyDescent="0.35">
      <c r="A708" t="s">
        <v>773</v>
      </c>
      <c r="B708">
        <v>35</v>
      </c>
      <c r="C708" t="s">
        <v>190</v>
      </c>
      <c r="D708" t="s">
        <v>40</v>
      </c>
      <c r="E708" t="s">
        <v>56</v>
      </c>
      <c r="F708">
        <v>662</v>
      </c>
      <c r="G708" t="s">
        <v>51</v>
      </c>
      <c r="H708">
        <v>18</v>
      </c>
      <c r="I708">
        <v>4</v>
      </c>
      <c r="J708" t="s">
        <v>57</v>
      </c>
      <c r="K708">
        <v>1</v>
      </c>
      <c r="L708">
        <v>1380</v>
      </c>
      <c r="M708">
        <v>4</v>
      </c>
      <c r="N708" t="s">
        <v>53</v>
      </c>
      <c r="O708">
        <v>67</v>
      </c>
      <c r="P708">
        <v>3</v>
      </c>
      <c r="Q708">
        <v>2</v>
      </c>
      <c r="R708" t="s">
        <v>137</v>
      </c>
      <c r="S708">
        <v>3</v>
      </c>
      <c r="T708" t="s">
        <v>105</v>
      </c>
      <c r="U708">
        <v>4614</v>
      </c>
      <c r="V708" t="s">
        <v>47</v>
      </c>
      <c r="W708">
        <v>23288</v>
      </c>
      <c r="X708">
        <v>0</v>
      </c>
      <c r="Y708" t="s">
        <v>48</v>
      </c>
      <c r="Z708" t="s">
        <v>40</v>
      </c>
      <c r="AA708">
        <v>18</v>
      </c>
      <c r="AB708">
        <v>3</v>
      </c>
      <c r="AC708">
        <v>3</v>
      </c>
      <c r="AD708">
        <v>80</v>
      </c>
      <c r="AE708">
        <v>1</v>
      </c>
      <c r="AF708">
        <v>5</v>
      </c>
      <c r="AG708">
        <v>0</v>
      </c>
      <c r="AH708">
        <v>2</v>
      </c>
      <c r="AI708">
        <v>3</v>
      </c>
      <c r="AJ708">
        <v>2</v>
      </c>
      <c r="AK708" s="16">
        <v>46364</v>
      </c>
      <c r="AL708" s="7">
        <v>33</v>
      </c>
      <c r="AM708" s="7" t="str">
        <f t="shared" si="22"/>
        <v>2026</v>
      </c>
      <c r="AN708" s="7" t="str">
        <f t="shared" si="23"/>
        <v>December</v>
      </c>
      <c r="AO708" s="7">
        <v>15</v>
      </c>
      <c r="AP708" s="10">
        <v>10690</v>
      </c>
      <c r="AQ708" s="7">
        <v>15</v>
      </c>
      <c r="AR708" s="7">
        <v>12</v>
      </c>
      <c r="AS708" t="s">
        <v>49</v>
      </c>
    </row>
    <row r="709" spans="1:45" x14ac:dyDescent="0.35">
      <c r="A709" t="s">
        <v>774</v>
      </c>
      <c r="B709">
        <v>35</v>
      </c>
      <c r="C709" t="s">
        <v>190</v>
      </c>
      <c r="D709" t="s">
        <v>49</v>
      </c>
      <c r="E709" t="s">
        <v>56</v>
      </c>
      <c r="F709">
        <v>200</v>
      </c>
      <c r="G709" t="s">
        <v>42</v>
      </c>
      <c r="H709">
        <v>18</v>
      </c>
      <c r="I709">
        <v>2</v>
      </c>
      <c r="J709" t="s">
        <v>43</v>
      </c>
      <c r="K709">
        <v>1</v>
      </c>
      <c r="L709">
        <v>1412</v>
      </c>
      <c r="M709">
        <v>3</v>
      </c>
      <c r="N709" t="s">
        <v>44</v>
      </c>
      <c r="O709">
        <v>60</v>
      </c>
      <c r="P709">
        <v>3</v>
      </c>
      <c r="Q709">
        <v>3</v>
      </c>
      <c r="R709" t="s">
        <v>112</v>
      </c>
      <c r="S709">
        <v>4</v>
      </c>
      <c r="T709" t="s">
        <v>46</v>
      </c>
      <c r="U709">
        <v>9362</v>
      </c>
      <c r="V709" t="s">
        <v>163</v>
      </c>
      <c r="W709">
        <v>19944</v>
      </c>
      <c r="X709">
        <v>2</v>
      </c>
      <c r="Y709" t="s">
        <v>48</v>
      </c>
      <c r="Z709" t="s">
        <v>49</v>
      </c>
      <c r="AA709">
        <v>11</v>
      </c>
      <c r="AB709">
        <v>3</v>
      </c>
      <c r="AC709">
        <v>3</v>
      </c>
      <c r="AD709">
        <v>80</v>
      </c>
      <c r="AE709">
        <v>0</v>
      </c>
      <c r="AF709">
        <v>10</v>
      </c>
      <c r="AG709">
        <v>2</v>
      </c>
      <c r="AH709">
        <v>3</v>
      </c>
      <c r="AI709">
        <v>2</v>
      </c>
      <c r="AJ709">
        <v>2</v>
      </c>
      <c r="AK709" s="16">
        <v>46365</v>
      </c>
      <c r="AL709" s="7">
        <v>45</v>
      </c>
      <c r="AM709" s="7" t="str">
        <f t="shared" si="22"/>
        <v>2026</v>
      </c>
      <c r="AN709" s="7" t="str">
        <f t="shared" si="23"/>
        <v>December</v>
      </c>
      <c r="AO709" s="7">
        <v>15</v>
      </c>
      <c r="AP709" s="10">
        <v>5778</v>
      </c>
      <c r="AQ709" s="7">
        <v>2</v>
      </c>
      <c r="AR709" s="7">
        <v>2</v>
      </c>
      <c r="AS709" t="s">
        <v>49</v>
      </c>
    </row>
    <row r="710" spans="1:45" x14ac:dyDescent="0.35">
      <c r="A710" t="s">
        <v>775</v>
      </c>
      <c r="B710">
        <v>35</v>
      </c>
      <c r="C710" t="s">
        <v>190</v>
      </c>
      <c r="D710" t="s">
        <v>49</v>
      </c>
      <c r="E710" t="s">
        <v>41</v>
      </c>
      <c r="F710">
        <v>660</v>
      </c>
      <c r="G710" t="s">
        <v>51</v>
      </c>
      <c r="H710">
        <v>7</v>
      </c>
      <c r="I710">
        <v>1</v>
      </c>
      <c r="J710" t="s">
        <v>43</v>
      </c>
      <c r="K710">
        <v>1</v>
      </c>
      <c r="L710">
        <v>1492</v>
      </c>
      <c r="M710">
        <v>4</v>
      </c>
      <c r="N710" t="s">
        <v>44</v>
      </c>
      <c r="O710">
        <v>76</v>
      </c>
      <c r="P710">
        <v>3</v>
      </c>
      <c r="Q710">
        <v>1</v>
      </c>
      <c r="R710" t="s">
        <v>54</v>
      </c>
      <c r="S710">
        <v>3</v>
      </c>
      <c r="T710" t="s">
        <v>105</v>
      </c>
      <c r="U710">
        <v>2404</v>
      </c>
      <c r="V710" t="s">
        <v>47</v>
      </c>
      <c r="W710">
        <v>16192</v>
      </c>
      <c r="X710">
        <v>1</v>
      </c>
      <c r="Y710" t="s">
        <v>48</v>
      </c>
      <c r="Z710" t="s">
        <v>49</v>
      </c>
      <c r="AA710">
        <v>13</v>
      </c>
      <c r="AB710">
        <v>3</v>
      </c>
      <c r="AC710">
        <v>1</v>
      </c>
      <c r="AD710">
        <v>80</v>
      </c>
      <c r="AE710">
        <v>1</v>
      </c>
      <c r="AF710">
        <v>1</v>
      </c>
      <c r="AG710">
        <v>3</v>
      </c>
      <c r="AH710">
        <v>3</v>
      </c>
      <c r="AI710">
        <v>0</v>
      </c>
      <c r="AJ710">
        <v>0</v>
      </c>
      <c r="AK710" s="16">
        <v>46366</v>
      </c>
      <c r="AL710" s="7">
        <v>20</v>
      </c>
      <c r="AM710" s="7" t="str">
        <f t="shared" si="22"/>
        <v>2026</v>
      </c>
      <c r="AN710" s="7" t="str">
        <f t="shared" si="23"/>
        <v>December</v>
      </c>
      <c r="AO710" s="7">
        <v>2</v>
      </c>
      <c r="AP710" s="10">
        <v>17013</v>
      </c>
      <c r="AQ710" s="7">
        <v>0</v>
      </c>
      <c r="AR710" s="7">
        <v>0</v>
      </c>
      <c r="AS710" t="s">
        <v>49</v>
      </c>
    </row>
    <row r="711" spans="1:45" x14ac:dyDescent="0.35">
      <c r="A711" t="s">
        <v>776</v>
      </c>
      <c r="B711">
        <v>35</v>
      </c>
      <c r="C711" t="s">
        <v>190</v>
      </c>
      <c r="D711" t="s">
        <v>49</v>
      </c>
      <c r="E711" t="s">
        <v>41</v>
      </c>
      <c r="F711">
        <v>1029</v>
      </c>
      <c r="G711" t="s">
        <v>42</v>
      </c>
      <c r="H711">
        <v>16</v>
      </c>
      <c r="I711">
        <v>3</v>
      </c>
      <c r="J711" t="s">
        <v>43</v>
      </c>
      <c r="K711">
        <v>1</v>
      </c>
      <c r="L711">
        <v>1529</v>
      </c>
      <c r="M711">
        <v>4</v>
      </c>
      <c r="N711" t="s">
        <v>53</v>
      </c>
      <c r="O711">
        <v>91</v>
      </c>
      <c r="P711">
        <v>2</v>
      </c>
      <c r="Q711">
        <v>3</v>
      </c>
      <c r="R711" t="s">
        <v>161</v>
      </c>
      <c r="S711">
        <v>2</v>
      </c>
      <c r="T711" t="s">
        <v>46</v>
      </c>
      <c r="U711">
        <v>8606</v>
      </c>
      <c r="V711" t="s">
        <v>163</v>
      </c>
      <c r="W711">
        <v>21195</v>
      </c>
      <c r="X711">
        <v>1</v>
      </c>
      <c r="Y711" t="s">
        <v>48</v>
      </c>
      <c r="Z711" t="s">
        <v>49</v>
      </c>
      <c r="AA711">
        <v>19</v>
      </c>
      <c r="AB711">
        <v>3</v>
      </c>
      <c r="AC711">
        <v>4</v>
      </c>
      <c r="AD711">
        <v>80</v>
      </c>
      <c r="AE711">
        <v>0</v>
      </c>
      <c r="AF711">
        <v>11</v>
      </c>
      <c r="AG711">
        <v>3</v>
      </c>
      <c r="AH711">
        <v>1</v>
      </c>
      <c r="AI711">
        <v>3</v>
      </c>
      <c r="AJ711">
        <v>3</v>
      </c>
      <c r="AK711" s="16">
        <v>46367</v>
      </c>
      <c r="AL711" s="7">
        <v>43</v>
      </c>
      <c r="AM711" s="7" t="str">
        <f t="shared" si="22"/>
        <v>2026</v>
      </c>
      <c r="AN711" s="7" t="str">
        <f t="shared" si="23"/>
        <v>December</v>
      </c>
      <c r="AO711" s="7">
        <v>10</v>
      </c>
      <c r="AP711" s="10">
        <v>19700</v>
      </c>
      <c r="AQ711" s="7">
        <v>10</v>
      </c>
      <c r="AR711" s="7">
        <v>2</v>
      </c>
      <c r="AS711" t="s">
        <v>49</v>
      </c>
    </row>
    <row r="712" spans="1:45" x14ac:dyDescent="0.35">
      <c r="A712" t="s">
        <v>777</v>
      </c>
      <c r="B712">
        <v>35</v>
      </c>
      <c r="C712" t="s">
        <v>190</v>
      </c>
      <c r="D712" t="s">
        <v>49</v>
      </c>
      <c r="E712" t="s">
        <v>41</v>
      </c>
      <c r="F712">
        <v>1402</v>
      </c>
      <c r="G712" t="s">
        <v>51</v>
      </c>
      <c r="H712">
        <v>28</v>
      </c>
      <c r="I712">
        <v>4</v>
      </c>
      <c r="J712" t="s">
        <v>43</v>
      </c>
      <c r="K712">
        <v>1</v>
      </c>
      <c r="L712">
        <v>1554</v>
      </c>
      <c r="M712">
        <v>2</v>
      </c>
      <c r="N712" t="s">
        <v>53</v>
      </c>
      <c r="O712">
        <v>98</v>
      </c>
      <c r="P712">
        <v>2</v>
      </c>
      <c r="Q712">
        <v>1</v>
      </c>
      <c r="R712" t="s">
        <v>54</v>
      </c>
      <c r="S712">
        <v>3</v>
      </c>
      <c r="T712" t="s">
        <v>105</v>
      </c>
      <c r="U712">
        <v>2430</v>
      </c>
      <c r="V712" t="s">
        <v>47</v>
      </c>
      <c r="W712">
        <v>26204</v>
      </c>
      <c r="X712">
        <v>0</v>
      </c>
      <c r="Y712" t="s">
        <v>48</v>
      </c>
      <c r="Z712" t="s">
        <v>49</v>
      </c>
      <c r="AA712">
        <v>23</v>
      </c>
      <c r="AB712">
        <v>4</v>
      </c>
      <c r="AC712">
        <v>1</v>
      </c>
      <c r="AD712">
        <v>80</v>
      </c>
      <c r="AE712">
        <v>2</v>
      </c>
      <c r="AF712">
        <v>6</v>
      </c>
      <c r="AG712">
        <v>5</v>
      </c>
      <c r="AH712">
        <v>3</v>
      </c>
      <c r="AI712">
        <v>4</v>
      </c>
      <c r="AJ712">
        <v>2</v>
      </c>
      <c r="AK712" s="16">
        <v>46368</v>
      </c>
      <c r="AL712" s="7">
        <v>23</v>
      </c>
      <c r="AM712" s="7" t="str">
        <f t="shared" si="22"/>
        <v>2026</v>
      </c>
      <c r="AN712" s="7" t="str">
        <f t="shared" si="23"/>
        <v>December</v>
      </c>
      <c r="AO712" s="7">
        <v>0</v>
      </c>
      <c r="AP712" s="10">
        <v>4795</v>
      </c>
      <c r="AQ712" s="7">
        <v>0</v>
      </c>
      <c r="AR712" s="7">
        <v>0</v>
      </c>
      <c r="AS712" t="s">
        <v>49</v>
      </c>
    </row>
    <row r="713" spans="1:45" x14ac:dyDescent="0.35">
      <c r="A713" t="s">
        <v>778</v>
      </c>
      <c r="B713">
        <v>35</v>
      </c>
      <c r="C713" t="s">
        <v>190</v>
      </c>
      <c r="D713" t="s">
        <v>49</v>
      </c>
      <c r="E713" t="s">
        <v>41</v>
      </c>
      <c r="F713">
        <v>992</v>
      </c>
      <c r="G713" t="s">
        <v>42</v>
      </c>
      <c r="H713">
        <v>1</v>
      </c>
      <c r="I713">
        <v>3</v>
      </c>
      <c r="J713" t="s">
        <v>52</v>
      </c>
      <c r="K713">
        <v>1</v>
      </c>
      <c r="L713">
        <v>1564</v>
      </c>
      <c r="M713">
        <v>4</v>
      </c>
      <c r="N713" t="s">
        <v>44</v>
      </c>
      <c r="O713">
        <v>68</v>
      </c>
      <c r="P713">
        <v>2</v>
      </c>
      <c r="Q713">
        <v>1</v>
      </c>
      <c r="R713" t="s">
        <v>45</v>
      </c>
      <c r="S713">
        <v>1</v>
      </c>
      <c r="T713" t="s">
        <v>46</v>
      </c>
      <c r="U713">
        <v>2450</v>
      </c>
      <c r="V713" t="s">
        <v>47</v>
      </c>
      <c r="W713">
        <v>21731</v>
      </c>
      <c r="X713">
        <v>1</v>
      </c>
      <c r="Y713" t="s">
        <v>48</v>
      </c>
      <c r="Z713" t="s">
        <v>49</v>
      </c>
      <c r="AA713">
        <v>19</v>
      </c>
      <c r="AB713">
        <v>3</v>
      </c>
      <c r="AC713">
        <v>2</v>
      </c>
      <c r="AD713">
        <v>80</v>
      </c>
      <c r="AE713">
        <v>0</v>
      </c>
      <c r="AF713">
        <v>3</v>
      </c>
      <c r="AG713">
        <v>3</v>
      </c>
      <c r="AH713">
        <v>3</v>
      </c>
      <c r="AI713">
        <v>1</v>
      </c>
      <c r="AJ713">
        <v>2</v>
      </c>
      <c r="AK713" s="16">
        <v>46369</v>
      </c>
      <c r="AL713" s="7">
        <v>28</v>
      </c>
      <c r="AM713" s="7" t="str">
        <f t="shared" si="22"/>
        <v>2026</v>
      </c>
      <c r="AN713" s="7" t="str">
        <f t="shared" si="23"/>
        <v>December</v>
      </c>
      <c r="AO713" s="7">
        <v>6</v>
      </c>
      <c r="AP713" s="10">
        <v>10761</v>
      </c>
      <c r="AQ713" s="7">
        <v>1</v>
      </c>
      <c r="AR713" s="7">
        <v>1</v>
      </c>
      <c r="AS713" t="s">
        <v>49</v>
      </c>
    </row>
    <row r="714" spans="1:45" x14ac:dyDescent="0.35">
      <c r="A714" t="s">
        <v>779</v>
      </c>
      <c r="B714">
        <v>35</v>
      </c>
      <c r="C714" t="s">
        <v>190</v>
      </c>
      <c r="D714" t="s">
        <v>40</v>
      </c>
      <c r="E714" t="s">
        <v>41</v>
      </c>
      <c r="F714">
        <v>104</v>
      </c>
      <c r="G714" t="s">
        <v>42</v>
      </c>
      <c r="H714">
        <v>2</v>
      </c>
      <c r="I714">
        <v>3</v>
      </c>
      <c r="J714" t="s">
        <v>43</v>
      </c>
      <c r="K714">
        <v>1</v>
      </c>
      <c r="L714">
        <v>1569</v>
      </c>
      <c r="M714">
        <v>1</v>
      </c>
      <c r="N714" t="s">
        <v>53</v>
      </c>
      <c r="O714">
        <v>69</v>
      </c>
      <c r="P714">
        <v>3</v>
      </c>
      <c r="Q714">
        <v>1</v>
      </c>
      <c r="R714" t="s">
        <v>45</v>
      </c>
      <c r="S714">
        <v>1</v>
      </c>
      <c r="T714" t="s">
        <v>102</v>
      </c>
      <c r="U714">
        <v>2074</v>
      </c>
      <c r="V714" t="s">
        <v>47</v>
      </c>
      <c r="W714">
        <v>26619</v>
      </c>
      <c r="X714">
        <v>1</v>
      </c>
      <c r="Y714" t="s">
        <v>48</v>
      </c>
      <c r="Z714" t="s">
        <v>40</v>
      </c>
      <c r="AA714">
        <v>12</v>
      </c>
      <c r="AB714">
        <v>3</v>
      </c>
      <c r="AC714">
        <v>4</v>
      </c>
      <c r="AD714">
        <v>80</v>
      </c>
      <c r="AE714">
        <v>1</v>
      </c>
      <c r="AF714">
        <v>1</v>
      </c>
      <c r="AG714">
        <v>2</v>
      </c>
      <c r="AH714">
        <v>3</v>
      </c>
      <c r="AI714">
        <v>0</v>
      </c>
      <c r="AJ714">
        <v>0</v>
      </c>
      <c r="AK714" s="16">
        <v>46370</v>
      </c>
      <c r="AL714" s="7">
        <v>28</v>
      </c>
      <c r="AM714" s="7" t="str">
        <f t="shared" si="22"/>
        <v>2026</v>
      </c>
      <c r="AN714" s="7" t="str">
        <f t="shared" si="23"/>
        <v>December</v>
      </c>
      <c r="AO714" s="7">
        <v>4</v>
      </c>
      <c r="AP714" s="10">
        <v>6943</v>
      </c>
      <c r="AQ714" s="7">
        <v>3</v>
      </c>
      <c r="AR714" s="7">
        <v>0</v>
      </c>
      <c r="AS714" t="s">
        <v>49</v>
      </c>
    </row>
    <row r="715" spans="1:45" x14ac:dyDescent="0.35">
      <c r="A715" t="s">
        <v>780</v>
      </c>
      <c r="B715">
        <v>35</v>
      </c>
      <c r="C715" t="s">
        <v>190</v>
      </c>
      <c r="D715" t="s">
        <v>40</v>
      </c>
      <c r="E715" t="s">
        <v>41</v>
      </c>
      <c r="F715">
        <v>670</v>
      </c>
      <c r="G715" t="s">
        <v>42</v>
      </c>
      <c r="H715">
        <v>10</v>
      </c>
      <c r="I715">
        <v>4</v>
      </c>
      <c r="J715" t="s">
        <v>52</v>
      </c>
      <c r="K715">
        <v>1</v>
      </c>
      <c r="L715">
        <v>1587</v>
      </c>
      <c r="M715">
        <v>1</v>
      </c>
      <c r="N715" t="s">
        <v>53</v>
      </c>
      <c r="O715">
        <v>51</v>
      </c>
      <c r="P715">
        <v>3</v>
      </c>
      <c r="Q715">
        <v>2</v>
      </c>
      <c r="R715" t="s">
        <v>161</v>
      </c>
      <c r="S715">
        <v>3</v>
      </c>
      <c r="T715" t="s">
        <v>46</v>
      </c>
      <c r="U715">
        <v>6142</v>
      </c>
      <c r="V715" t="s">
        <v>163</v>
      </c>
      <c r="W715">
        <v>4223</v>
      </c>
      <c r="X715">
        <v>3</v>
      </c>
      <c r="Y715" t="s">
        <v>48</v>
      </c>
      <c r="Z715" t="s">
        <v>40</v>
      </c>
      <c r="AA715">
        <v>16</v>
      </c>
      <c r="AB715">
        <v>3</v>
      </c>
      <c r="AC715">
        <v>3</v>
      </c>
      <c r="AD715">
        <v>80</v>
      </c>
      <c r="AE715">
        <v>0</v>
      </c>
      <c r="AF715">
        <v>10</v>
      </c>
      <c r="AG715">
        <v>4</v>
      </c>
      <c r="AH715">
        <v>3</v>
      </c>
      <c r="AI715">
        <v>0</v>
      </c>
      <c r="AJ715">
        <v>4</v>
      </c>
      <c r="AK715" s="16">
        <v>46371</v>
      </c>
      <c r="AL715" s="7">
        <v>24</v>
      </c>
      <c r="AM715" s="7" t="str">
        <f t="shared" si="22"/>
        <v>2026</v>
      </c>
      <c r="AN715" s="7" t="str">
        <f t="shared" si="23"/>
        <v>December</v>
      </c>
      <c r="AO715" s="7">
        <v>3</v>
      </c>
      <c r="AP715" s="10">
        <v>20087</v>
      </c>
      <c r="AQ715" s="7">
        <v>1</v>
      </c>
      <c r="AR715" s="7">
        <v>0</v>
      </c>
      <c r="AS715" t="s">
        <v>49</v>
      </c>
    </row>
    <row r="716" spans="1:45" x14ac:dyDescent="0.35">
      <c r="A716" t="s">
        <v>781</v>
      </c>
      <c r="B716">
        <v>35</v>
      </c>
      <c r="C716" t="s">
        <v>190</v>
      </c>
      <c r="D716" t="s">
        <v>49</v>
      </c>
      <c r="E716" t="s">
        <v>41</v>
      </c>
      <c r="F716">
        <v>750</v>
      </c>
      <c r="G716" t="s">
        <v>42</v>
      </c>
      <c r="H716">
        <v>28</v>
      </c>
      <c r="I716">
        <v>3</v>
      </c>
      <c r="J716" t="s">
        <v>43</v>
      </c>
      <c r="K716">
        <v>1</v>
      </c>
      <c r="L716">
        <v>1596</v>
      </c>
      <c r="M716">
        <v>2</v>
      </c>
      <c r="N716" t="s">
        <v>44</v>
      </c>
      <c r="O716">
        <v>46</v>
      </c>
      <c r="P716">
        <v>4</v>
      </c>
      <c r="Q716">
        <v>2</v>
      </c>
      <c r="R716" t="s">
        <v>45</v>
      </c>
      <c r="S716">
        <v>3</v>
      </c>
      <c r="T716" t="s">
        <v>105</v>
      </c>
      <c r="U716">
        <v>3407</v>
      </c>
      <c r="V716" t="s">
        <v>47</v>
      </c>
      <c r="W716">
        <v>25348</v>
      </c>
      <c r="X716">
        <v>1</v>
      </c>
      <c r="Y716" t="s">
        <v>48</v>
      </c>
      <c r="Z716" t="s">
        <v>49</v>
      </c>
      <c r="AA716">
        <v>17</v>
      </c>
      <c r="AB716">
        <v>3</v>
      </c>
      <c r="AC716">
        <v>4</v>
      </c>
      <c r="AD716">
        <v>80</v>
      </c>
      <c r="AE716">
        <v>2</v>
      </c>
      <c r="AF716">
        <v>10</v>
      </c>
      <c r="AG716">
        <v>3</v>
      </c>
      <c r="AH716">
        <v>2</v>
      </c>
      <c r="AI716">
        <v>6</v>
      </c>
      <c r="AJ716">
        <v>8</v>
      </c>
      <c r="AK716" s="16">
        <v>46372</v>
      </c>
      <c r="AL716" s="7">
        <v>19</v>
      </c>
      <c r="AM716" s="7" t="str">
        <f t="shared" si="22"/>
        <v>2026</v>
      </c>
      <c r="AN716" s="7" t="str">
        <f t="shared" si="23"/>
        <v>December</v>
      </c>
      <c r="AO716" s="7">
        <v>1</v>
      </c>
      <c r="AP716" s="10">
        <v>25287</v>
      </c>
      <c r="AQ716" s="7">
        <v>0</v>
      </c>
      <c r="AR716" s="7">
        <v>0</v>
      </c>
      <c r="AS716" t="s">
        <v>49</v>
      </c>
    </row>
    <row r="717" spans="1:45" x14ac:dyDescent="0.35">
      <c r="A717" t="s">
        <v>782</v>
      </c>
      <c r="B717">
        <v>35</v>
      </c>
      <c r="C717" t="s">
        <v>190</v>
      </c>
      <c r="D717" t="s">
        <v>49</v>
      </c>
      <c r="E717" t="s">
        <v>41</v>
      </c>
      <c r="F717">
        <v>1349</v>
      </c>
      <c r="G717" t="s">
        <v>42</v>
      </c>
      <c r="H717">
        <v>7</v>
      </c>
      <c r="I717">
        <v>2</v>
      </c>
      <c r="J717" t="s">
        <v>43</v>
      </c>
      <c r="K717">
        <v>1</v>
      </c>
      <c r="L717">
        <v>1601</v>
      </c>
      <c r="M717">
        <v>3</v>
      </c>
      <c r="N717" t="s">
        <v>44</v>
      </c>
      <c r="O717">
        <v>63</v>
      </c>
      <c r="P717">
        <v>2</v>
      </c>
      <c r="Q717">
        <v>1</v>
      </c>
      <c r="R717" t="s">
        <v>45</v>
      </c>
      <c r="S717">
        <v>4</v>
      </c>
      <c r="T717" t="s">
        <v>105</v>
      </c>
      <c r="U717">
        <v>2690</v>
      </c>
      <c r="V717" t="s">
        <v>47</v>
      </c>
      <c r="W717">
        <v>7713</v>
      </c>
      <c r="X717">
        <v>1</v>
      </c>
      <c r="Y717" t="s">
        <v>48</v>
      </c>
      <c r="Z717" t="s">
        <v>49</v>
      </c>
      <c r="AA717">
        <v>18</v>
      </c>
      <c r="AB717">
        <v>3</v>
      </c>
      <c r="AC717">
        <v>4</v>
      </c>
      <c r="AD717">
        <v>80</v>
      </c>
      <c r="AE717">
        <v>1</v>
      </c>
      <c r="AF717">
        <v>1</v>
      </c>
      <c r="AG717">
        <v>5</v>
      </c>
      <c r="AH717">
        <v>2</v>
      </c>
      <c r="AI717">
        <v>0</v>
      </c>
      <c r="AJ717">
        <v>1</v>
      </c>
      <c r="AK717" s="16">
        <v>46373</v>
      </c>
      <c r="AL717" s="7">
        <v>32</v>
      </c>
      <c r="AM717" s="7" t="str">
        <f t="shared" si="22"/>
        <v>2026</v>
      </c>
      <c r="AN717" s="7" t="str">
        <f t="shared" si="23"/>
        <v>December</v>
      </c>
      <c r="AO717" s="7">
        <v>0</v>
      </c>
      <c r="AP717" s="10">
        <v>3742</v>
      </c>
      <c r="AQ717" s="7">
        <v>0</v>
      </c>
      <c r="AR717" s="7">
        <v>0</v>
      </c>
      <c r="AS717" t="s">
        <v>49</v>
      </c>
    </row>
    <row r="718" spans="1:45" x14ac:dyDescent="0.35">
      <c r="A718" t="s">
        <v>783</v>
      </c>
      <c r="B718">
        <v>35</v>
      </c>
      <c r="C718" t="s">
        <v>190</v>
      </c>
      <c r="D718" t="s">
        <v>49</v>
      </c>
      <c r="E718" t="s">
        <v>41</v>
      </c>
      <c r="F718">
        <v>819</v>
      </c>
      <c r="G718" t="s">
        <v>42</v>
      </c>
      <c r="H718">
        <v>18</v>
      </c>
      <c r="I718">
        <v>5</v>
      </c>
      <c r="J718" t="s">
        <v>43</v>
      </c>
      <c r="K718">
        <v>1</v>
      </c>
      <c r="L718">
        <v>1621</v>
      </c>
      <c r="M718">
        <v>2</v>
      </c>
      <c r="N718" t="s">
        <v>44</v>
      </c>
      <c r="O718">
        <v>48</v>
      </c>
      <c r="P718">
        <v>4</v>
      </c>
      <c r="Q718">
        <v>2</v>
      </c>
      <c r="R718" t="s">
        <v>60</v>
      </c>
      <c r="S718">
        <v>1</v>
      </c>
      <c r="T718" t="s">
        <v>105</v>
      </c>
      <c r="U718">
        <v>5208</v>
      </c>
      <c r="V718" t="s">
        <v>163</v>
      </c>
      <c r="W718">
        <v>26312</v>
      </c>
      <c r="X718">
        <v>1</v>
      </c>
      <c r="Y718" t="s">
        <v>48</v>
      </c>
      <c r="Z718" t="s">
        <v>49</v>
      </c>
      <c r="AA718">
        <v>11</v>
      </c>
      <c r="AB718">
        <v>3</v>
      </c>
      <c r="AC718">
        <v>4</v>
      </c>
      <c r="AD718">
        <v>80</v>
      </c>
      <c r="AE718">
        <v>0</v>
      </c>
      <c r="AF718">
        <v>16</v>
      </c>
      <c r="AG718">
        <v>2</v>
      </c>
      <c r="AH718">
        <v>3</v>
      </c>
      <c r="AI718">
        <v>1</v>
      </c>
      <c r="AJ718">
        <v>10</v>
      </c>
      <c r="AK718" s="16">
        <v>46374</v>
      </c>
      <c r="AL718" s="7">
        <v>33</v>
      </c>
      <c r="AM718" s="7" t="str">
        <f t="shared" si="22"/>
        <v>2026</v>
      </c>
      <c r="AN718" s="7" t="str">
        <f t="shared" si="23"/>
        <v>December</v>
      </c>
      <c r="AO718" s="7">
        <v>12</v>
      </c>
      <c r="AP718" s="10">
        <v>4482</v>
      </c>
      <c r="AQ718" s="7">
        <v>8</v>
      </c>
      <c r="AR718" s="7">
        <v>5</v>
      </c>
      <c r="AS718" t="s">
        <v>40</v>
      </c>
    </row>
    <row r="719" spans="1:45" x14ac:dyDescent="0.35">
      <c r="A719" t="s">
        <v>784</v>
      </c>
      <c r="B719">
        <v>35</v>
      </c>
      <c r="C719" t="s">
        <v>190</v>
      </c>
      <c r="D719" t="s">
        <v>49</v>
      </c>
      <c r="E719" t="s">
        <v>59</v>
      </c>
      <c r="F719">
        <v>208</v>
      </c>
      <c r="G719" t="s">
        <v>42</v>
      </c>
      <c r="H719">
        <v>8</v>
      </c>
      <c r="I719">
        <v>4</v>
      </c>
      <c r="J719" t="s">
        <v>43</v>
      </c>
      <c r="K719">
        <v>1</v>
      </c>
      <c r="L719">
        <v>1630</v>
      </c>
      <c r="M719">
        <v>3</v>
      </c>
      <c r="N719" t="s">
        <v>53</v>
      </c>
      <c r="O719">
        <v>52</v>
      </c>
      <c r="P719">
        <v>3</v>
      </c>
      <c r="Q719">
        <v>2</v>
      </c>
      <c r="R719" t="s">
        <v>161</v>
      </c>
      <c r="S719">
        <v>3</v>
      </c>
      <c r="T719" t="s">
        <v>105</v>
      </c>
      <c r="U719">
        <v>4148</v>
      </c>
      <c r="V719" t="s">
        <v>47</v>
      </c>
      <c r="W719">
        <v>12250</v>
      </c>
      <c r="X719">
        <v>1</v>
      </c>
      <c r="Y719" t="s">
        <v>48</v>
      </c>
      <c r="Z719" t="s">
        <v>49</v>
      </c>
      <c r="AA719">
        <v>12</v>
      </c>
      <c r="AB719">
        <v>3</v>
      </c>
      <c r="AC719">
        <v>4</v>
      </c>
      <c r="AD719">
        <v>80</v>
      </c>
      <c r="AE719">
        <v>1</v>
      </c>
      <c r="AF719">
        <v>15</v>
      </c>
      <c r="AG719">
        <v>5</v>
      </c>
      <c r="AH719">
        <v>3</v>
      </c>
      <c r="AI719">
        <v>2</v>
      </c>
      <c r="AJ719">
        <v>9</v>
      </c>
      <c r="AK719" s="16">
        <v>46375</v>
      </c>
      <c r="AL719" s="7">
        <v>28</v>
      </c>
      <c r="AM719" s="7" t="str">
        <f t="shared" si="22"/>
        <v>2026</v>
      </c>
      <c r="AN719" s="7" t="str">
        <f t="shared" si="23"/>
        <v>December</v>
      </c>
      <c r="AO719" s="7">
        <v>5</v>
      </c>
      <c r="AP719" s="10">
        <v>7321</v>
      </c>
      <c r="AQ719" s="7">
        <v>0</v>
      </c>
      <c r="AR719" s="7">
        <v>0</v>
      </c>
      <c r="AS719" t="s">
        <v>49</v>
      </c>
    </row>
    <row r="720" spans="1:45" x14ac:dyDescent="0.35">
      <c r="A720" t="s">
        <v>785</v>
      </c>
      <c r="B720">
        <v>35</v>
      </c>
      <c r="C720" t="s">
        <v>190</v>
      </c>
      <c r="D720" t="s">
        <v>40</v>
      </c>
      <c r="E720" t="s">
        <v>41</v>
      </c>
      <c r="F720">
        <v>737</v>
      </c>
      <c r="G720" t="s">
        <v>51</v>
      </c>
      <c r="H720">
        <v>10</v>
      </c>
      <c r="I720">
        <v>3</v>
      </c>
      <c r="J720" t="s">
        <v>52</v>
      </c>
      <c r="K720">
        <v>1</v>
      </c>
      <c r="L720">
        <v>1639</v>
      </c>
      <c r="M720">
        <v>4</v>
      </c>
      <c r="N720" t="s">
        <v>44</v>
      </c>
      <c r="O720">
        <v>55</v>
      </c>
      <c r="P720">
        <v>2</v>
      </c>
      <c r="Q720">
        <v>3</v>
      </c>
      <c r="R720" t="s">
        <v>137</v>
      </c>
      <c r="S720">
        <v>1</v>
      </c>
      <c r="T720" t="s">
        <v>105</v>
      </c>
      <c r="U720">
        <v>10306</v>
      </c>
      <c r="V720" t="s">
        <v>253</v>
      </c>
      <c r="W720">
        <v>21530</v>
      </c>
      <c r="X720">
        <v>9</v>
      </c>
      <c r="Y720" t="s">
        <v>48</v>
      </c>
      <c r="Z720" t="s">
        <v>49</v>
      </c>
      <c r="AA720">
        <v>17</v>
      </c>
      <c r="AB720">
        <v>3</v>
      </c>
      <c r="AC720">
        <v>3</v>
      </c>
      <c r="AD720">
        <v>80</v>
      </c>
      <c r="AE720">
        <v>0</v>
      </c>
      <c r="AF720">
        <v>15</v>
      </c>
      <c r="AG720">
        <v>3</v>
      </c>
      <c r="AH720">
        <v>3</v>
      </c>
      <c r="AI720">
        <v>6</v>
      </c>
      <c r="AJ720">
        <v>0</v>
      </c>
      <c r="AK720" s="16">
        <v>46376</v>
      </c>
      <c r="AL720" s="7">
        <v>60</v>
      </c>
      <c r="AM720" s="7" t="str">
        <f t="shared" si="22"/>
        <v>2026</v>
      </c>
      <c r="AN720" s="7" t="str">
        <f t="shared" si="23"/>
        <v>December</v>
      </c>
      <c r="AO720" s="7">
        <v>39</v>
      </c>
      <c r="AP720" s="10">
        <v>15496</v>
      </c>
      <c r="AQ720" s="7">
        <v>8</v>
      </c>
      <c r="AR720" s="7">
        <v>1</v>
      </c>
      <c r="AS720" t="s">
        <v>49</v>
      </c>
    </row>
    <row r="721" spans="1:45" x14ac:dyDescent="0.35">
      <c r="A721" t="s">
        <v>786</v>
      </c>
      <c r="B721">
        <v>35</v>
      </c>
      <c r="C721" t="s">
        <v>190</v>
      </c>
      <c r="D721" t="s">
        <v>40</v>
      </c>
      <c r="E721" t="s">
        <v>41</v>
      </c>
      <c r="F721">
        <v>763</v>
      </c>
      <c r="G721" t="s">
        <v>51</v>
      </c>
      <c r="H721">
        <v>15</v>
      </c>
      <c r="I721">
        <v>2</v>
      </c>
      <c r="J721" t="s">
        <v>52</v>
      </c>
      <c r="K721">
        <v>1</v>
      </c>
      <c r="L721">
        <v>1645</v>
      </c>
      <c r="M721">
        <v>1</v>
      </c>
      <c r="N721" t="s">
        <v>44</v>
      </c>
      <c r="O721">
        <v>59</v>
      </c>
      <c r="P721">
        <v>1</v>
      </c>
      <c r="Q721">
        <v>2</v>
      </c>
      <c r="R721" t="s">
        <v>137</v>
      </c>
      <c r="S721">
        <v>4</v>
      </c>
      <c r="T721" t="s">
        <v>102</v>
      </c>
      <c r="U721">
        <v>5440</v>
      </c>
      <c r="V721" t="s">
        <v>163</v>
      </c>
      <c r="W721">
        <v>22098</v>
      </c>
      <c r="X721">
        <v>6</v>
      </c>
      <c r="Y721" t="s">
        <v>48</v>
      </c>
      <c r="Z721" t="s">
        <v>40</v>
      </c>
      <c r="AA721">
        <v>14</v>
      </c>
      <c r="AB721">
        <v>3</v>
      </c>
      <c r="AC721">
        <v>4</v>
      </c>
      <c r="AD721">
        <v>80</v>
      </c>
      <c r="AE721">
        <v>2</v>
      </c>
      <c r="AF721">
        <v>7</v>
      </c>
      <c r="AG721">
        <v>2</v>
      </c>
      <c r="AH721">
        <v>2</v>
      </c>
      <c r="AI721">
        <v>2</v>
      </c>
      <c r="AJ721">
        <v>2</v>
      </c>
      <c r="AK721" s="16">
        <v>46377</v>
      </c>
      <c r="AL721" s="7">
        <v>42</v>
      </c>
      <c r="AM721" s="7" t="str">
        <f t="shared" si="22"/>
        <v>2026</v>
      </c>
      <c r="AN721" s="7" t="str">
        <f t="shared" si="23"/>
        <v>December</v>
      </c>
      <c r="AO721" s="7">
        <v>24</v>
      </c>
      <c r="AP721" s="10">
        <v>16538</v>
      </c>
      <c r="AQ721" s="7">
        <v>13</v>
      </c>
      <c r="AR721" s="7">
        <v>1</v>
      </c>
      <c r="AS721" t="s">
        <v>49</v>
      </c>
    </row>
    <row r="722" spans="1:45" x14ac:dyDescent="0.35">
      <c r="A722" t="s">
        <v>787</v>
      </c>
      <c r="B722">
        <v>35</v>
      </c>
      <c r="C722" t="s">
        <v>190</v>
      </c>
      <c r="D722" t="s">
        <v>40</v>
      </c>
      <c r="E722" t="s">
        <v>56</v>
      </c>
      <c r="F722">
        <v>880</v>
      </c>
      <c r="G722" t="s">
        <v>51</v>
      </c>
      <c r="H722">
        <v>12</v>
      </c>
      <c r="I722">
        <v>4</v>
      </c>
      <c r="J722" t="s">
        <v>73</v>
      </c>
      <c r="K722">
        <v>1</v>
      </c>
      <c r="L722">
        <v>1667</v>
      </c>
      <c r="M722">
        <v>4</v>
      </c>
      <c r="N722" t="s">
        <v>44</v>
      </c>
      <c r="O722">
        <v>36</v>
      </c>
      <c r="P722">
        <v>3</v>
      </c>
      <c r="Q722">
        <v>2</v>
      </c>
      <c r="R722" t="s">
        <v>137</v>
      </c>
      <c r="S722">
        <v>4</v>
      </c>
      <c r="T722" t="s">
        <v>46</v>
      </c>
      <c r="U722">
        <v>4581</v>
      </c>
      <c r="V722" t="s">
        <v>47</v>
      </c>
      <c r="W722">
        <v>10414</v>
      </c>
      <c r="X722">
        <v>3</v>
      </c>
      <c r="Y722" t="s">
        <v>48</v>
      </c>
      <c r="Z722" t="s">
        <v>40</v>
      </c>
      <c r="AA722">
        <v>24</v>
      </c>
      <c r="AB722">
        <v>4</v>
      </c>
      <c r="AC722">
        <v>1</v>
      </c>
      <c r="AD722">
        <v>80</v>
      </c>
      <c r="AE722">
        <v>0</v>
      </c>
      <c r="AF722">
        <v>13</v>
      </c>
      <c r="AG722">
        <v>2</v>
      </c>
      <c r="AH722">
        <v>4</v>
      </c>
      <c r="AI722">
        <v>6</v>
      </c>
      <c r="AJ722">
        <v>7</v>
      </c>
      <c r="AK722" s="16">
        <v>46378</v>
      </c>
      <c r="AL722" s="7">
        <v>46</v>
      </c>
      <c r="AM722" s="7" t="str">
        <f t="shared" si="22"/>
        <v>2026</v>
      </c>
      <c r="AN722" s="7" t="str">
        <f t="shared" si="23"/>
        <v>December</v>
      </c>
      <c r="AO722" s="7">
        <v>6</v>
      </c>
      <c r="AP722" s="10">
        <v>16030</v>
      </c>
      <c r="AQ722" s="7">
        <v>0</v>
      </c>
      <c r="AR722" s="7">
        <v>0</v>
      </c>
      <c r="AS722" t="s">
        <v>49</v>
      </c>
    </row>
    <row r="723" spans="1:45" x14ac:dyDescent="0.35">
      <c r="A723" t="s">
        <v>788</v>
      </c>
      <c r="B723">
        <v>35</v>
      </c>
      <c r="C723" t="s">
        <v>190</v>
      </c>
      <c r="D723" t="s">
        <v>49</v>
      </c>
      <c r="E723" t="s">
        <v>56</v>
      </c>
      <c r="F723">
        <v>146</v>
      </c>
      <c r="G723" t="s">
        <v>42</v>
      </c>
      <c r="H723">
        <v>2</v>
      </c>
      <c r="I723">
        <v>4</v>
      </c>
      <c r="J723" t="s">
        <v>52</v>
      </c>
      <c r="K723">
        <v>1</v>
      </c>
      <c r="L723">
        <v>1704</v>
      </c>
      <c r="M723">
        <v>1</v>
      </c>
      <c r="N723" t="s">
        <v>44</v>
      </c>
      <c r="O723">
        <v>79</v>
      </c>
      <c r="P723">
        <v>2</v>
      </c>
      <c r="Q723">
        <v>1</v>
      </c>
      <c r="R723" t="s">
        <v>60</v>
      </c>
      <c r="S723">
        <v>4</v>
      </c>
      <c r="T723" t="s">
        <v>46</v>
      </c>
      <c r="U723">
        <v>4930</v>
      </c>
      <c r="V723" t="s">
        <v>47</v>
      </c>
      <c r="W723">
        <v>13970</v>
      </c>
      <c r="X723">
        <v>0</v>
      </c>
      <c r="Y723" t="s">
        <v>48</v>
      </c>
      <c r="Z723" t="s">
        <v>40</v>
      </c>
      <c r="AA723">
        <v>14</v>
      </c>
      <c r="AB723">
        <v>3</v>
      </c>
      <c r="AC723">
        <v>3</v>
      </c>
      <c r="AD723">
        <v>80</v>
      </c>
      <c r="AE723">
        <v>0</v>
      </c>
      <c r="AF723">
        <v>6</v>
      </c>
      <c r="AG723">
        <v>2</v>
      </c>
      <c r="AH723">
        <v>4</v>
      </c>
      <c r="AI723">
        <v>1</v>
      </c>
      <c r="AJ723">
        <v>4</v>
      </c>
      <c r="AK723" s="16">
        <v>46379</v>
      </c>
      <c r="AL723" s="7">
        <v>57</v>
      </c>
      <c r="AM723" s="7" t="str">
        <f t="shared" si="22"/>
        <v>2026</v>
      </c>
      <c r="AN723" s="7" t="str">
        <f t="shared" si="23"/>
        <v>December</v>
      </c>
      <c r="AO723" s="7">
        <v>2</v>
      </c>
      <c r="AP723" s="10">
        <v>16947</v>
      </c>
      <c r="AQ723" s="7">
        <v>2</v>
      </c>
      <c r="AR723" s="7">
        <v>1</v>
      </c>
      <c r="AS723" t="s">
        <v>49</v>
      </c>
    </row>
    <row r="724" spans="1:45" x14ac:dyDescent="0.35">
      <c r="A724" t="s">
        <v>789</v>
      </c>
      <c r="B724">
        <v>35</v>
      </c>
      <c r="C724" t="s">
        <v>190</v>
      </c>
      <c r="D724" t="s">
        <v>49</v>
      </c>
      <c r="E724" t="s">
        <v>41</v>
      </c>
      <c r="F724">
        <v>1370</v>
      </c>
      <c r="G724" t="s">
        <v>42</v>
      </c>
      <c r="H724">
        <v>27</v>
      </c>
      <c r="I724">
        <v>4</v>
      </c>
      <c r="J724" t="s">
        <v>43</v>
      </c>
      <c r="K724">
        <v>1</v>
      </c>
      <c r="L724">
        <v>1728</v>
      </c>
      <c r="M724">
        <v>4</v>
      </c>
      <c r="N724" t="s">
        <v>44</v>
      </c>
      <c r="O724">
        <v>49</v>
      </c>
      <c r="P724">
        <v>3</v>
      </c>
      <c r="Q724">
        <v>2</v>
      </c>
      <c r="R724" t="s">
        <v>112</v>
      </c>
      <c r="S724">
        <v>3</v>
      </c>
      <c r="T724" t="s">
        <v>105</v>
      </c>
      <c r="U724">
        <v>6883</v>
      </c>
      <c r="V724" t="s">
        <v>163</v>
      </c>
      <c r="W724">
        <v>5151</v>
      </c>
      <c r="X724">
        <v>2</v>
      </c>
      <c r="Y724" t="s">
        <v>48</v>
      </c>
      <c r="Z724" t="s">
        <v>49</v>
      </c>
      <c r="AA724">
        <v>16</v>
      </c>
      <c r="AB724">
        <v>3</v>
      </c>
      <c r="AC724">
        <v>2</v>
      </c>
      <c r="AD724">
        <v>80</v>
      </c>
      <c r="AE724">
        <v>1</v>
      </c>
      <c r="AF724">
        <v>17</v>
      </c>
      <c r="AG724">
        <v>3</v>
      </c>
      <c r="AH724">
        <v>3</v>
      </c>
      <c r="AI724">
        <v>0</v>
      </c>
      <c r="AJ724">
        <v>7</v>
      </c>
      <c r="AK724" s="16">
        <v>46380</v>
      </c>
      <c r="AL724" s="7">
        <v>51</v>
      </c>
      <c r="AM724" s="7" t="str">
        <f t="shared" si="22"/>
        <v>2026</v>
      </c>
      <c r="AN724" s="7" t="str">
        <f t="shared" si="23"/>
        <v>December</v>
      </c>
      <c r="AO724" s="7">
        <v>23</v>
      </c>
      <c r="AP724" s="10">
        <v>2870</v>
      </c>
      <c r="AQ724" s="7">
        <v>2</v>
      </c>
      <c r="AR724" s="7">
        <v>1</v>
      </c>
      <c r="AS724" t="s">
        <v>49</v>
      </c>
    </row>
    <row r="725" spans="1:45" x14ac:dyDescent="0.35">
      <c r="A725" t="s">
        <v>790</v>
      </c>
      <c r="B725">
        <v>35</v>
      </c>
      <c r="C725" t="s">
        <v>190</v>
      </c>
      <c r="D725" t="s">
        <v>40</v>
      </c>
      <c r="E725" t="s">
        <v>41</v>
      </c>
      <c r="F725">
        <v>303</v>
      </c>
      <c r="G725" t="s">
        <v>51</v>
      </c>
      <c r="H725">
        <v>27</v>
      </c>
      <c r="I725">
        <v>3</v>
      </c>
      <c r="J725" t="s">
        <v>43</v>
      </c>
      <c r="K725">
        <v>1</v>
      </c>
      <c r="L725">
        <v>1797</v>
      </c>
      <c r="M725">
        <v>3</v>
      </c>
      <c r="N725" t="s">
        <v>44</v>
      </c>
      <c r="O725">
        <v>84</v>
      </c>
      <c r="P725">
        <v>3</v>
      </c>
      <c r="Q725">
        <v>2</v>
      </c>
      <c r="R725" t="s">
        <v>137</v>
      </c>
      <c r="S725">
        <v>4</v>
      </c>
      <c r="T725" t="s">
        <v>46</v>
      </c>
      <c r="U725">
        <v>5813</v>
      </c>
      <c r="V725" t="s">
        <v>163</v>
      </c>
      <c r="W725">
        <v>13492</v>
      </c>
      <c r="X725">
        <v>1</v>
      </c>
      <c r="Y725" t="s">
        <v>48</v>
      </c>
      <c r="Z725" t="s">
        <v>40</v>
      </c>
      <c r="AA725">
        <v>18</v>
      </c>
      <c r="AB725">
        <v>3</v>
      </c>
      <c r="AC725">
        <v>4</v>
      </c>
      <c r="AD725">
        <v>80</v>
      </c>
      <c r="AE725">
        <v>0</v>
      </c>
      <c r="AF725">
        <v>10</v>
      </c>
      <c r="AG725">
        <v>2</v>
      </c>
      <c r="AH725">
        <v>3</v>
      </c>
      <c r="AI725">
        <v>7</v>
      </c>
      <c r="AJ725">
        <v>7</v>
      </c>
      <c r="AK725" s="16">
        <v>46381</v>
      </c>
      <c r="AL725" s="7">
        <v>39</v>
      </c>
      <c r="AM725" s="7" t="str">
        <f t="shared" si="22"/>
        <v>2026</v>
      </c>
      <c r="AN725" s="7" t="str">
        <f t="shared" si="23"/>
        <v>December</v>
      </c>
      <c r="AO725" s="7">
        <v>10</v>
      </c>
      <c r="AP725" s="10">
        <v>11478</v>
      </c>
      <c r="AQ725" s="7">
        <v>1</v>
      </c>
      <c r="AR725" s="7">
        <v>0</v>
      </c>
      <c r="AS725" t="s">
        <v>49</v>
      </c>
    </row>
    <row r="726" spans="1:45" x14ac:dyDescent="0.35">
      <c r="A726" t="s">
        <v>791</v>
      </c>
      <c r="B726">
        <v>35</v>
      </c>
      <c r="C726" t="s">
        <v>190</v>
      </c>
      <c r="D726" t="s">
        <v>49</v>
      </c>
      <c r="E726" t="s">
        <v>59</v>
      </c>
      <c r="F726">
        <v>1180</v>
      </c>
      <c r="G726" t="s">
        <v>42</v>
      </c>
      <c r="H726">
        <v>2</v>
      </c>
      <c r="I726">
        <v>2</v>
      </c>
      <c r="J726" t="s">
        <v>52</v>
      </c>
      <c r="K726">
        <v>1</v>
      </c>
      <c r="L726">
        <v>1804</v>
      </c>
      <c r="M726">
        <v>2</v>
      </c>
      <c r="N726" t="s">
        <v>44</v>
      </c>
      <c r="O726">
        <v>90</v>
      </c>
      <c r="P726">
        <v>3</v>
      </c>
      <c r="Q726">
        <v>2</v>
      </c>
      <c r="R726" t="s">
        <v>112</v>
      </c>
      <c r="S726">
        <v>4</v>
      </c>
      <c r="T726" t="s">
        <v>102</v>
      </c>
      <c r="U726">
        <v>5762</v>
      </c>
      <c r="V726" t="s">
        <v>163</v>
      </c>
      <c r="W726">
        <v>24442</v>
      </c>
      <c r="X726">
        <v>2</v>
      </c>
      <c r="Y726" t="s">
        <v>48</v>
      </c>
      <c r="Z726" t="s">
        <v>49</v>
      </c>
      <c r="AA726">
        <v>14</v>
      </c>
      <c r="AB726">
        <v>3</v>
      </c>
      <c r="AC726">
        <v>3</v>
      </c>
      <c r="AD726">
        <v>80</v>
      </c>
      <c r="AE726">
        <v>1</v>
      </c>
      <c r="AF726">
        <v>15</v>
      </c>
      <c r="AG726">
        <v>6</v>
      </c>
      <c r="AH726">
        <v>3</v>
      </c>
      <c r="AI726">
        <v>1</v>
      </c>
      <c r="AJ726">
        <v>7</v>
      </c>
      <c r="AK726" s="16">
        <v>46382</v>
      </c>
      <c r="AL726" s="7">
        <v>21</v>
      </c>
      <c r="AM726" s="7" t="str">
        <f t="shared" si="22"/>
        <v>2026</v>
      </c>
      <c r="AN726" s="7" t="str">
        <f t="shared" si="23"/>
        <v>December</v>
      </c>
      <c r="AO726" s="7">
        <v>1</v>
      </c>
      <c r="AP726" s="10">
        <v>6313</v>
      </c>
      <c r="AQ726" s="7">
        <v>0</v>
      </c>
      <c r="AR726" s="7">
        <v>0</v>
      </c>
      <c r="AS726" t="s">
        <v>49</v>
      </c>
    </row>
    <row r="727" spans="1:45" x14ac:dyDescent="0.35">
      <c r="A727" t="s">
        <v>792</v>
      </c>
      <c r="B727">
        <v>35</v>
      </c>
      <c r="C727" t="s">
        <v>190</v>
      </c>
      <c r="D727" t="s">
        <v>49</v>
      </c>
      <c r="E727" t="s">
        <v>41</v>
      </c>
      <c r="F727">
        <v>185</v>
      </c>
      <c r="G727" t="s">
        <v>42</v>
      </c>
      <c r="H727">
        <v>23</v>
      </c>
      <c r="I727">
        <v>4</v>
      </c>
      <c r="J727" t="s">
        <v>52</v>
      </c>
      <c r="K727">
        <v>1</v>
      </c>
      <c r="L727">
        <v>1826</v>
      </c>
      <c r="M727">
        <v>2</v>
      </c>
      <c r="N727" t="s">
        <v>44</v>
      </c>
      <c r="O727">
        <v>91</v>
      </c>
      <c r="P727">
        <v>1</v>
      </c>
      <c r="Q727">
        <v>1</v>
      </c>
      <c r="R727" t="s">
        <v>45</v>
      </c>
      <c r="S727">
        <v>3</v>
      </c>
      <c r="T727" t="s">
        <v>105</v>
      </c>
      <c r="U727">
        <v>2705</v>
      </c>
      <c r="V727" t="s">
        <v>47</v>
      </c>
      <c r="W727">
        <v>9696</v>
      </c>
      <c r="X727">
        <v>0</v>
      </c>
      <c r="Y727" t="s">
        <v>48</v>
      </c>
      <c r="Z727" t="s">
        <v>49</v>
      </c>
      <c r="AA727">
        <v>16</v>
      </c>
      <c r="AB727">
        <v>3</v>
      </c>
      <c r="AC727">
        <v>2</v>
      </c>
      <c r="AD727">
        <v>80</v>
      </c>
      <c r="AE727">
        <v>1</v>
      </c>
      <c r="AF727">
        <v>6</v>
      </c>
      <c r="AG727">
        <v>2</v>
      </c>
      <c r="AH727">
        <v>4</v>
      </c>
      <c r="AI727">
        <v>0</v>
      </c>
      <c r="AJ727">
        <v>3</v>
      </c>
      <c r="AK727" s="16">
        <v>46383</v>
      </c>
      <c r="AL727" s="7">
        <v>31</v>
      </c>
      <c r="AM727" s="7" t="str">
        <f t="shared" si="22"/>
        <v>2026</v>
      </c>
      <c r="AN727" s="7" t="str">
        <f t="shared" si="23"/>
        <v>December</v>
      </c>
      <c r="AO727" s="7">
        <v>11</v>
      </c>
      <c r="AP727" s="10">
        <v>21221</v>
      </c>
      <c r="AQ727" s="7">
        <v>11</v>
      </c>
      <c r="AR727" s="7">
        <v>2</v>
      </c>
      <c r="AS727" t="s">
        <v>49</v>
      </c>
    </row>
    <row r="728" spans="1:45" x14ac:dyDescent="0.35">
      <c r="A728" t="s">
        <v>793</v>
      </c>
      <c r="B728">
        <v>35</v>
      </c>
      <c r="C728" t="s">
        <v>190</v>
      </c>
      <c r="D728" t="s">
        <v>40</v>
      </c>
      <c r="E728" t="s">
        <v>41</v>
      </c>
      <c r="F728">
        <v>219</v>
      </c>
      <c r="G728" t="s">
        <v>42</v>
      </c>
      <c r="H728">
        <v>16</v>
      </c>
      <c r="I728">
        <v>2</v>
      </c>
      <c r="J728" t="s">
        <v>73</v>
      </c>
      <c r="K728">
        <v>1</v>
      </c>
      <c r="L728">
        <v>1886</v>
      </c>
      <c r="M728">
        <v>4</v>
      </c>
      <c r="N728" t="s">
        <v>53</v>
      </c>
      <c r="O728">
        <v>44</v>
      </c>
      <c r="P728">
        <v>2</v>
      </c>
      <c r="Q728">
        <v>2</v>
      </c>
      <c r="R728" t="s">
        <v>112</v>
      </c>
      <c r="S728">
        <v>2</v>
      </c>
      <c r="T728" t="s">
        <v>105</v>
      </c>
      <c r="U728">
        <v>4788</v>
      </c>
      <c r="V728" t="s">
        <v>47</v>
      </c>
      <c r="W728">
        <v>25388</v>
      </c>
      <c r="X728">
        <v>0</v>
      </c>
      <c r="Y728" t="s">
        <v>48</v>
      </c>
      <c r="Z728" t="s">
        <v>40</v>
      </c>
      <c r="AA728">
        <v>11</v>
      </c>
      <c r="AB728">
        <v>3</v>
      </c>
      <c r="AC728">
        <v>4</v>
      </c>
      <c r="AD728">
        <v>80</v>
      </c>
      <c r="AE728">
        <v>0</v>
      </c>
      <c r="AF728">
        <v>4</v>
      </c>
      <c r="AG728">
        <v>2</v>
      </c>
      <c r="AH728">
        <v>3</v>
      </c>
      <c r="AI728">
        <v>0</v>
      </c>
      <c r="AJ728">
        <v>2</v>
      </c>
      <c r="AK728" s="16">
        <v>46384</v>
      </c>
      <c r="AL728" s="7">
        <v>43</v>
      </c>
      <c r="AM728" s="7" t="str">
        <f t="shared" si="22"/>
        <v>2026</v>
      </c>
      <c r="AN728" s="7" t="str">
        <f t="shared" si="23"/>
        <v>December</v>
      </c>
      <c r="AO728" s="7">
        <v>18</v>
      </c>
      <c r="AP728" s="10">
        <v>6614</v>
      </c>
      <c r="AQ728" s="7">
        <v>13</v>
      </c>
      <c r="AR728" s="7">
        <v>9</v>
      </c>
      <c r="AS728" t="s">
        <v>49</v>
      </c>
    </row>
    <row r="729" spans="1:45" x14ac:dyDescent="0.35">
      <c r="A729" t="s">
        <v>794</v>
      </c>
      <c r="B729">
        <v>35</v>
      </c>
      <c r="C729" t="s">
        <v>190</v>
      </c>
      <c r="D729" t="s">
        <v>49</v>
      </c>
      <c r="E729" t="s">
        <v>41</v>
      </c>
      <c r="F729">
        <v>682</v>
      </c>
      <c r="G729" t="s">
        <v>51</v>
      </c>
      <c r="H729">
        <v>18</v>
      </c>
      <c r="I729">
        <v>4</v>
      </c>
      <c r="J729" t="s">
        <v>52</v>
      </c>
      <c r="K729">
        <v>1</v>
      </c>
      <c r="L729">
        <v>1945</v>
      </c>
      <c r="M729">
        <v>2</v>
      </c>
      <c r="N729" t="s">
        <v>44</v>
      </c>
      <c r="O729">
        <v>71</v>
      </c>
      <c r="P729">
        <v>3</v>
      </c>
      <c r="Q729">
        <v>2</v>
      </c>
      <c r="R729" t="s">
        <v>137</v>
      </c>
      <c r="S729">
        <v>1</v>
      </c>
      <c r="T729" t="s">
        <v>105</v>
      </c>
      <c r="U729">
        <v>5561</v>
      </c>
      <c r="V729" t="s">
        <v>163</v>
      </c>
      <c r="W729">
        <v>15975</v>
      </c>
      <c r="X729">
        <v>0</v>
      </c>
      <c r="Y729" t="s">
        <v>48</v>
      </c>
      <c r="Z729" t="s">
        <v>49</v>
      </c>
      <c r="AA729">
        <v>16</v>
      </c>
      <c r="AB729">
        <v>3</v>
      </c>
      <c r="AC729">
        <v>4</v>
      </c>
      <c r="AD729">
        <v>80</v>
      </c>
      <c r="AE729">
        <v>1</v>
      </c>
      <c r="AF729">
        <v>6</v>
      </c>
      <c r="AG729">
        <v>2</v>
      </c>
      <c r="AH729">
        <v>1</v>
      </c>
      <c r="AI729">
        <v>0</v>
      </c>
      <c r="AJ729">
        <v>4</v>
      </c>
      <c r="AK729" s="16">
        <v>46385</v>
      </c>
      <c r="AL729" s="7">
        <v>20</v>
      </c>
      <c r="AM729" s="7" t="str">
        <f t="shared" si="22"/>
        <v>2026</v>
      </c>
      <c r="AN729" s="7" t="str">
        <f t="shared" si="23"/>
        <v>December</v>
      </c>
      <c r="AO729" s="7">
        <v>0</v>
      </c>
      <c r="AP729" s="10">
        <v>9530</v>
      </c>
      <c r="AQ729" s="7">
        <v>0</v>
      </c>
      <c r="AR729" s="7">
        <v>0</v>
      </c>
      <c r="AS729" t="s">
        <v>49</v>
      </c>
    </row>
    <row r="730" spans="1:45" x14ac:dyDescent="0.35">
      <c r="A730" t="s">
        <v>795</v>
      </c>
      <c r="B730">
        <v>35</v>
      </c>
      <c r="C730" t="s">
        <v>190</v>
      </c>
      <c r="D730" t="s">
        <v>40</v>
      </c>
      <c r="E730" t="s">
        <v>41</v>
      </c>
      <c r="F730">
        <v>1224</v>
      </c>
      <c r="G730" t="s">
        <v>51</v>
      </c>
      <c r="H730">
        <v>7</v>
      </c>
      <c r="I730">
        <v>4</v>
      </c>
      <c r="J730" t="s">
        <v>43</v>
      </c>
      <c r="K730">
        <v>1</v>
      </c>
      <c r="L730">
        <v>1962</v>
      </c>
      <c r="M730">
        <v>3</v>
      </c>
      <c r="N730" t="s">
        <v>53</v>
      </c>
      <c r="O730">
        <v>55</v>
      </c>
      <c r="P730">
        <v>3</v>
      </c>
      <c r="Q730">
        <v>2</v>
      </c>
      <c r="R730" t="s">
        <v>137</v>
      </c>
      <c r="S730">
        <v>4</v>
      </c>
      <c r="T730" t="s">
        <v>105</v>
      </c>
      <c r="U730">
        <v>5204</v>
      </c>
      <c r="V730" t="s">
        <v>163</v>
      </c>
      <c r="W730">
        <v>13586</v>
      </c>
      <c r="X730">
        <v>1</v>
      </c>
      <c r="Y730" t="s">
        <v>48</v>
      </c>
      <c r="Z730" t="s">
        <v>40</v>
      </c>
      <c r="AA730">
        <v>11</v>
      </c>
      <c r="AB730">
        <v>3</v>
      </c>
      <c r="AC730">
        <v>4</v>
      </c>
      <c r="AD730">
        <v>80</v>
      </c>
      <c r="AE730">
        <v>0</v>
      </c>
      <c r="AF730">
        <v>10</v>
      </c>
      <c r="AG730">
        <v>2</v>
      </c>
      <c r="AH730">
        <v>3</v>
      </c>
      <c r="AI730">
        <v>0</v>
      </c>
      <c r="AJ730">
        <v>9</v>
      </c>
      <c r="AK730" s="16">
        <v>46386</v>
      </c>
      <c r="AL730" s="7">
        <v>59</v>
      </c>
      <c r="AM730" s="7" t="str">
        <f t="shared" si="22"/>
        <v>2026</v>
      </c>
      <c r="AN730" s="7" t="str">
        <f t="shared" si="23"/>
        <v>December</v>
      </c>
      <c r="AO730" s="7">
        <v>7</v>
      </c>
      <c r="AP730" s="10">
        <v>13075</v>
      </c>
      <c r="AQ730" s="7">
        <v>5</v>
      </c>
      <c r="AR730" s="7">
        <v>2</v>
      </c>
      <c r="AS730" t="s">
        <v>49</v>
      </c>
    </row>
    <row r="731" spans="1:45" x14ac:dyDescent="0.35">
      <c r="A731" t="s">
        <v>796</v>
      </c>
      <c r="B731">
        <v>35</v>
      </c>
      <c r="C731" t="s">
        <v>190</v>
      </c>
      <c r="D731" t="s">
        <v>49</v>
      </c>
      <c r="E731" t="s">
        <v>276</v>
      </c>
      <c r="F731">
        <v>1490</v>
      </c>
      <c r="G731" t="s">
        <v>42</v>
      </c>
      <c r="H731">
        <v>11</v>
      </c>
      <c r="I731">
        <v>4</v>
      </c>
      <c r="J731" t="s">
        <v>52</v>
      </c>
      <c r="K731">
        <v>1</v>
      </c>
      <c r="L731">
        <v>2003</v>
      </c>
      <c r="M731">
        <v>4</v>
      </c>
      <c r="N731" t="s">
        <v>44</v>
      </c>
      <c r="O731">
        <v>43</v>
      </c>
      <c r="P731">
        <v>3</v>
      </c>
      <c r="Q731">
        <v>1</v>
      </c>
      <c r="R731" t="s">
        <v>45</v>
      </c>
      <c r="S731">
        <v>3</v>
      </c>
      <c r="T731" t="s">
        <v>105</v>
      </c>
      <c r="U731">
        <v>2660</v>
      </c>
      <c r="V731" t="s">
        <v>47</v>
      </c>
      <c r="W731">
        <v>20232</v>
      </c>
      <c r="X731">
        <v>7</v>
      </c>
      <c r="Y731" t="s">
        <v>48</v>
      </c>
      <c r="Z731" t="s">
        <v>40</v>
      </c>
      <c r="AA731">
        <v>11</v>
      </c>
      <c r="AB731">
        <v>3</v>
      </c>
      <c r="AC731">
        <v>3</v>
      </c>
      <c r="AD731">
        <v>80</v>
      </c>
      <c r="AE731">
        <v>1</v>
      </c>
      <c r="AF731">
        <v>5</v>
      </c>
      <c r="AG731">
        <v>3</v>
      </c>
      <c r="AH731">
        <v>3</v>
      </c>
      <c r="AI731">
        <v>2</v>
      </c>
      <c r="AJ731">
        <v>2</v>
      </c>
      <c r="AK731" s="16">
        <v>46387</v>
      </c>
      <c r="AL731" s="7">
        <v>47</v>
      </c>
      <c r="AM731" s="7" t="str">
        <f t="shared" si="22"/>
        <v>2026</v>
      </c>
      <c r="AN731" s="7" t="str">
        <f t="shared" si="23"/>
        <v>December</v>
      </c>
      <c r="AO731" s="7">
        <v>5</v>
      </c>
      <c r="AP731" s="10">
        <v>6012</v>
      </c>
      <c r="AQ731" s="7">
        <v>0</v>
      </c>
      <c r="AR731" s="7">
        <v>0</v>
      </c>
      <c r="AS731" t="s">
        <v>49</v>
      </c>
    </row>
    <row r="732" spans="1:45" x14ac:dyDescent="0.35">
      <c r="A732" t="s">
        <v>797</v>
      </c>
      <c r="B732">
        <v>35</v>
      </c>
      <c r="C732" t="s">
        <v>190</v>
      </c>
      <c r="D732" t="s">
        <v>49</v>
      </c>
      <c r="E732" t="s">
        <v>41</v>
      </c>
      <c r="F732">
        <v>1395</v>
      </c>
      <c r="G732" t="s">
        <v>42</v>
      </c>
      <c r="H732">
        <v>9</v>
      </c>
      <c r="I732">
        <v>4</v>
      </c>
      <c r="J732" t="s">
        <v>52</v>
      </c>
      <c r="K732">
        <v>1</v>
      </c>
      <c r="L732">
        <v>2008</v>
      </c>
      <c r="M732">
        <v>2</v>
      </c>
      <c r="N732" t="s">
        <v>44</v>
      </c>
      <c r="O732">
        <v>48</v>
      </c>
      <c r="P732">
        <v>3</v>
      </c>
      <c r="Q732">
        <v>2</v>
      </c>
      <c r="R732" t="s">
        <v>60</v>
      </c>
      <c r="S732">
        <v>3</v>
      </c>
      <c r="T732" t="s">
        <v>46</v>
      </c>
      <c r="U732">
        <v>5098</v>
      </c>
      <c r="V732" t="s">
        <v>163</v>
      </c>
      <c r="W732">
        <v>18698</v>
      </c>
      <c r="X732">
        <v>1</v>
      </c>
      <c r="Y732" t="s">
        <v>48</v>
      </c>
      <c r="Z732" t="s">
        <v>49</v>
      </c>
      <c r="AA732">
        <v>19</v>
      </c>
      <c r="AB732">
        <v>3</v>
      </c>
      <c r="AC732">
        <v>2</v>
      </c>
      <c r="AD732">
        <v>80</v>
      </c>
      <c r="AE732">
        <v>0</v>
      </c>
      <c r="AF732">
        <v>10</v>
      </c>
      <c r="AG732">
        <v>5</v>
      </c>
      <c r="AH732">
        <v>3</v>
      </c>
      <c r="AI732">
        <v>0</v>
      </c>
      <c r="AJ732">
        <v>8</v>
      </c>
      <c r="AK732" s="16">
        <v>46023</v>
      </c>
      <c r="AL732" s="7">
        <v>30</v>
      </c>
      <c r="AM732" s="7" t="str">
        <f t="shared" si="22"/>
        <v>2026</v>
      </c>
      <c r="AN732" s="7" t="str">
        <f t="shared" si="23"/>
        <v>January</v>
      </c>
      <c r="AO732" s="7">
        <v>11</v>
      </c>
      <c r="AP732" s="10">
        <v>9775</v>
      </c>
      <c r="AQ732" s="7">
        <v>4</v>
      </c>
      <c r="AR732" s="7">
        <v>3</v>
      </c>
      <c r="AS732" t="s">
        <v>49</v>
      </c>
    </row>
    <row r="733" spans="1:45" x14ac:dyDescent="0.35">
      <c r="A733" t="s">
        <v>798</v>
      </c>
      <c r="B733">
        <v>35</v>
      </c>
      <c r="C733" t="s">
        <v>190</v>
      </c>
      <c r="D733" t="s">
        <v>40</v>
      </c>
      <c r="E733" t="s">
        <v>41</v>
      </c>
      <c r="F733">
        <v>1146</v>
      </c>
      <c r="G733" t="s">
        <v>71</v>
      </c>
      <c r="H733">
        <v>26</v>
      </c>
      <c r="I733">
        <v>4</v>
      </c>
      <c r="J733" t="s">
        <v>43</v>
      </c>
      <c r="K733">
        <v>1</v>
      </c>
      <c r="L733">
        <v>2040</v>
      </c>
      <c r="M733">
        <v>3</v>
      </c>
      <c r="N733" t="s">
        <v>53</v>
      </c>
      <c r="O733">
        <v>31</v>
      </c>
      <c r="P733">
        <v>3</v>
      </c>
      <c r="Q733">
        <v>3</v>
      </c>
      <c r="R733" t="s">
        <v>71</v>
      </c>
      <c r="S733">
        <v>4</v>
      </c>
      <c r="T733" t="s">
        <v>46</v>
      </c>
      <c r="U733">
        <v>8837</v>
      </c>
      <c r="V733" t="s">
        <v>163</v>
      </c>
      <c r="W733">
        <v>16642</v>
      </c>
      <c r="X733">
        <v>1</v>
      </c>
      <c r="Y733" t="s">
        <v>48</v>
      </c>
      <c r="Z733" t="s">
        <v>40</v>
      </c>
      <c r="AA733">
        <v>16</v>
      </c>
      <c r="AB733">
        <v>3</v>
      </c>
      <c r="AC733">
        <v>3</v>
      </c>
      <c r="AD733">
        <v>80</v>
      </c>
      <c r="AE733">
        <v>0</v>
      </c>
      <c r="AF733">
        <v>9</v>
      </c>
      <c r="AG733">
        <v>2</v>
      </c>
      <c r="AH733">
        <v>3</v>
      </c>
      <c r="AI733">
        <v>1</v>
      </c>
      <c r="AJ733">
        <v>7</v>
      </c>
      <c r="AK733" s="16">
        <v>46024</v>
      </c>
      <c r="AL733" s="7">
        <v>24</v>
      </c>
      <c r="AM733" s="7" t="str">
        <f t="shared" si="22"/>
        <v>2026</v>
      </c>
      <c r="AN733" s="7" t="str">
        <f t="shared" si="23"/>
        <v>January</v>
      </c>
      <c r="AO733" s="7">
        <v>2</v>
      </c>
      <c r="AP733" s="10">
        <v>5623</v>
      </c>
      <c r="AQ733" s="7">
        <v>2</v>
      </c>
      <c r="AR733" s="7">
        <v>2</v>
      </c>
      <c r="AS733" t="s">
        <v>49</v>
      </c>
    </row>
    <row r="734" spans="1:45" x14ac:dyDescent="0.35">
      <c r="A734" t="s">
        <v>799</v>
      </c>
      <c r="B734">
        <v>35</v>
      </c>
      <c r="C734" t="s">
        <v>190</v>
      </c>
      <c r="D734" t="s">
        <v>49</v>
      </c>
      <c r="E734" t="s">
        <v>56</v>
      </c>
      <c r="F734">
        <v>1199</v>
      </c>
      <c r="G734" t="s">
        <v>42</v>
      </c>
      <c r="H734">
        <v>18</v>
      </c>
      <c r="I734">
        <v>4</v>
      </c>
      <c r="J734" t="s">
        <v>43</v>
      </c>
      <c r="K734">
        <v>1</v>
      </c>
      <c r="L734">
        <v>2049</v>
      </c>
      <c r="M734">
        <v>3</v>
      </c>
      <c r="N734" t="s">
        <v>44</v>
      </c>
      <c r="O734">
        <v>80</v>
      </c>
      <c r="P734">
        <v>3</v>
      </c>
      <c r="Q734">
        <v>2</v>
      </c>
      <c r="R734" t="s">
        <v>161</v>
      </c>
      <c r="S734">
        <v>3</v>
      </c>
      <c r="T734" t="s">
        <v>105</v>
      </c>
      <c r="U734">
        <v>5689</v>
      </c>
      <c r="V734" t="s">
        <v>163</v>
      </c>
      <c r="W734">
        <v>24594</v>
      </c>
      <c r="X734">
        <v>1</v>
      </c>
      <c r="Y734" t="s">
        <v>48</v>
      </c>
      <c r="Z734" t="s">
        <v>40</v>
      </c>
      <c r="AA734">
        <v>14</v>
      </c>
      <c r="AB734">
        <v>3</v>
      </c>
      <c r="AC734">
        <v>4</v>
      </c>
      <c r="AD734">
        <v>80</v>
      </c>
      <c r="AE734">
        <v>2</v>
      </c>
      <c r="AF734">
        <v>10</v>
      </c>
      <c r="AG734">
        <v>2</v>
      </c>
      <c r="AH734">
        <v>4</v>
      </c>
      <c r="AI734">
        <v>0</v>
      </c>
      <c r="AJ734">
        <v>2</v>
      </c>
      <c r="AK734" s="16">
        <v>46025</v>
      </c>
      <c r="AL734" s="7">
        <v>38</v>
      </c>
      <c r="AM734" s="7" t="str">
        <f t="shared" si="22"/>
        <v>2026</v>
      </c>
      <c r="AN734" s="7" t="str">
        <f t="shared" si="23"/>
        <v>January</v>
      </c>
      <c r="AO734" s="7">
        <v>17</v>
      </c>
      <c r="AP734" s="10">
        <v>8761</v>
      </c>
      <c r="AQ734" s="7">
        <v>13</v>
      </c>
      <c r="AR734" s="7">
        <v>9</v>
      </c>
      <c r="AS734" t="s">
        <v>49</v>
      </c>
    </row>
    <row r="735" spans="1:45" x14ac:dyDescent="0.35">
      <c r="A735" t="s">
        <v>800</v>
      </c>
      <c r="B735">
        <v>35</v>
      </c>
      <c r="C735" t="s">
        <v>190</v>
      </c>
      <c r="D735" t="s">
        <v>49</v>
      </c>
      <c r="E735" t="s">
        <v>41</v>
      </c>
      <c r="F735">
        <v>287</v>
      </c>
      <c r="G735" t="s">
        <v>42</v>
      </c>
      <c r="H735">
        <v>1</v>
      </c>
      <c r="I735">
        <v>4</v>
      </c>
      <c r="J735" t="s">
        <v>43</v>
      </c>
      <c r="K735">
        <v>1</v>
      </c>
      <c r="L735">
        <v>2052</v>
      </c>
      <c r="M735">
        <v>3</v>
      </c>
      <c r="N735" t="s">
        <v>53</v>
      </c>
      <c r="O735">
        <v>62</v>
      </c>
      <c r="P735">
        <v>1</v>
      </c>
      <c r="Q735">
        <v>1</v>
      </c>
      <c r="R735" t="s">
        <v>60</v>
      </c>
      <c r="S735">
        <v>4</v>
      </c>
      <c r="T735" t="s">
        <v>105</v>
      </c>
      <c r="U735">
        <v>2977</v>
      </c>
      <c r="V735" t="s">
        <v>47</v>
      </c>
      <c r="W735">
        <v>8952</v>
      </c>
      <c r="X735">
        <v>1</v>
      </c>
      <c r="Y735" t="s">
        <v>48</v>
      </c>
      <c r="Z735" t="s">
        <v>49</v>
      </c>
      <c r="AA735">
        <v>12</v>
      </c>
      <c r="AB735">
        <v>3</v>
      </c>
      <c r="AC735">
        <v>4</v>
      </c>
      <c r="AD735">
        <v>80</v>
      </c>
      <c r="AE735">
        <v>1</v>
      </c>
      <c r="AF735">
        <v>4</v>
      </c>
      <c r="AG735">
        <v>5</v>
      </c>
      <c r="AH735">
        <v>3</v>
      </c>
      <c r="AI735">
        <v>1</v>
      </c>
      <c r="AJ735">
        <v>1</v>
      </c>
      <c r="AK735" s="16">
        <v>46026</v>
      </c>
      <c r="AL735" s="7">
        <v>30</v>
      </c>
      <c r="AM735" s="7" t="str">
        <f t="shared" si="22"/>
        <v>2026</v>
      </c>
      <c r="AN735" s="7" t="str">
        <f t="shared" si="23"/>
        <v>January</v>
      </c>
      <c r="AO735" s="7">
        <v>3</v>
      </c>
      <c r="AP735" s="10">
        <v>11392</v>
      </c>
      <c r="AQ735" s="7">
        <v>2</v>
      </c>
      <c r="AR735" s="7">
        <v>0</v>
      </c>
      <c r="AS735" t="s">
        <v>49</v>
      </c>
    </row>
    <row r="736" spans="1:45" x14ac:dyDescent="0.35">
      <c r="A736" t="s">
        <v>801</v>
      </c>
      <c r="B736">
        <v>36</v>
      </c>
      <c r="C736" t="s">
        <v>802</v>
      </c>
      <c r="D736" t="s">
        <v>49</v>
      </c>
      <c r="E736" t="s">
        <v>41</v>
      </c>
      <c r="F736">
        <v>1299</v>
      </c>
      <c r="G736" t="s">
        <v>42</v>
      </c>
      <c r="H736">
        <v>27</v>
      </c>
      <c r="I736">
        <v>3</v>
      </c>
      <c r="J736" t="s">
        <v>52</v>
      </c>
      <c r="K736">
        <v>1</v>
      </c>
      <c r="L736">
        <v>13</v>
      </c>
      <c r="M736">
        <v>3</v>
      </c>
      <c r="N736" t="s">
        <v>44</v>
      </c>
      <c r="O736">
        <v>94</v>
      </c>
      <c r="P736">
        <v>3</v>
      </c>
      <c r="Q736">
        <v>2</v>
      </c>
      <c r="R736" t="s">
        <v>161</v>
      </c>
      <c r="S736">
        <v>3</v>
      </c>
      <c r="T736" t="s">
        <v>105</v>
      </c>
      <c r="U736">
        <v>5237</v>
      </c>
      <c r="V736" t="s">
        <v>163</v>
      </c>
      <c r="W736">
        <v>16577</v>
      </c>
      <c r="X736">
        <v>6</v>
      </c>
      <c r="Y736" t="s">
        <v>48</v>
      </c>
      <c r="Z736" t="s">
        <v>49</v>
      </c>
      <c r="AA736">
        <v>13</v>
      </c>
      <c r="AB736">
        <v>3</v>
      </c>
      <c r="AC736">
        <v>2</v>
      </c>
      <c r="AD736">
        <v>80</v>
      </c>
      <c r="AE736">
        <v>2</v>
      </c>
      <c r="AF736">
        <v>17</v>
      </c>
      <c r="AG736">
        <v>3</v>
      </c>
      <c r="AH736">
        <v>2</v>
      </c>
      <c r="AI736">
        <v>7</v>
      </c>
      <c r="AJ736">
        <v>7</v>
      </c>
      <c r="AK736" s="16">
        <v>46027</v>
      </c>
      <c r="AL736" s="7">
        <v>52</v>
      </c>
      <c r="AM736" s="7" t="str">
        <f t="shared" si="22"/>
        <v>2026</v>
      </c>
      <c r="AN736" s="7" t="str">
        <f t="shared" si="23"/>
        <v>January</v>
      </c>
      <c r="AO736" s="7">
        <v>4</v>
      </c>
      <c r="AP736" s="10">
        <v>10995</v>
      </c>
      <c r="AQ736" s="7">
        <v>0</v>
      </c>
      <c r="AR736" s="7">
        <v>0</v>
      </c>
      <c r="AS736" t="s">
        <v>49</v>
      </c>
    </row>
    <row r="737" spans="1:45" x14ac:dyDescent="0.35">
      <c r="A737" t="s">
        <v>803</v>
      </c>
      <c r="B737">
        <v>36</v>
      </c>
      <c r="C737" t="s">
        <v>802</v>
      </c>
      <c r="D737" t="s">
        <v>40</v>
      </c>
      <c r="E737" t="s">
        <v>41</v>
      </c>
      <c r="F737">
        <v>1218</v>
      </c>
      <c r="G737" t="s">
        <v>51</v>
      </c>
      <c r="H737">
        <v>9</v>
      </c>
      <c r="I737">
        <v>4</v>
      </c>
      <c r="J737" t="s">
        <v>43</v>
      </c>
      <c r="K737">
        <v>1</v>
      </c>
      <c r="L737">
        <v>27</v>
      </c>
      <c r="M737">
        <v>3</v>
      </c>
      <c r="N737" t="s">
        <v>44</v>
      </c>
      <c r="O737">
        <v>82</v>
      </c>
      <c r="P737">
        <v>2</v>
      </c>
      <c r="Q737">
        <v>1</v>
      </c>
      <c r="R737" t="s">
        <v>54</v>
      </c>
      <c r="S737">
        <v>1</v>
      </c>
      <c r="T737" t="s">
        <v>46</v>
      </c>
      <c r="U737">
        <v>3407</v>
      </c>
      <c r="V737" t="s">
        <v>47</v>
      </c>
      <c r="W737">
        <v>6986</v>
      </c>
      <c r="X737">
        <v>7</v>
      </c>
      <c r="Y737" t="s">
        <v>48</v>
      </c>
      <c r="Z737" t="s">
        <v>49</v>
      </c>
      <c r="AA737">
        <v>23</v>
      </c>
      <c r="AB737">
        <v>4</v>
      </c>
      <c r="AC737">
        <v>2</v>
      </c>
      <c r="AD737">
        <v>80</v>
      </c>
      <c r="AE737">
        <v>0</v>
      </c>
      <c r="AF737">
        <v>10</v>
      </c>
      <c r="AG737">
        <v>4</v>
      </c>
      <c r="AH737">
        <v>3</v>
      </c>
      <c r="AI737">
        <v>0</v>
      </c>
      <c r="AJ737">
        <v>3</v>
      </c>
      <c r="AK737" s="16">
        <v>46028</v>
      </c>
      <c r="AL737" s="7">
        <v>25</v>
      </c>
      <c r="AM737" s="7" t="str">
        <f t="shared" si="22"/>
        <v>2026</v>
      </c>
      <c r="AN737" s="7" t="str">
        <f t="shared" si="23"/>
        <v>January</v>
      </c>
      <c r="AO737" s="7">
        <v>1</v>
      </c>
      <c r="AP737" s="10">
        <v>20942</v>
      </c>
      <c r="AQ737" s="7">
        <v>1</v>
      </c>
      <c r="AR737" s="7">
        <v>0</v>
      </c>
      <c r="AS737" t="s">
        <v>49</v>
      </c>
    </row>
    <row r="738" spans="1:45" x14ac:dyDescent="0.35">
      <c r="A738" t="s">
        <v>804</v>
      </c>
      <c r="B738">
        <v>36</v>
      </c>
      <c r="C738" t="s">
        <v>802</v>
      </c>
      <c r="D738" t="s">
        <v>40</v>
      </c>
      <c r="E738" t="s">
        <v>41</v>
      </c>
      <c r="F738">
        <v>852</v>
      </c>
      <c r="G738" t="s">
        <v>42</v>
      </c>
      <c r="H738">
        <v>5</v>
      </c>
      <c r="I738">
        <v>4</v>
      </c>
      <c r="J738" t="s">
        <v>43</v>
      </c>
      <c r="K738">
        <v>1</v>
      </c>
      <c r="L738">
        <v>51</v>
      </c>
      <c r="M738">
        <v>2</v>
      </c>
      <c r="N738" t="s">
        <v>53</v>
      </c>
      <c r="O738">
        <v>82</v>
      </c>
      <c r="P738">
        <v>2</v>
      </c>
      <c r="Q738">
        <v>1</v>
      </c>
      <c r="R738" t="s">
        <v>60</v>
      </c>
      <c r="S738">
        <v>1</v>
      </c>
      <c r="T738" t="s">
        <v>105</v>
      </c>
      <c r="U738">
        <v>3419</v>
      </c>
      <c r="V738" t="s">
        <v>47</v>
      </c>
      <c r="W738">
        <v>13072</v>
      </c>
      <c r="X738">
        <v>9</v>
      </c>
      <c r="Y738" t="s">
        <v>48</v>
      </c>
      <c r="Z738" t="s">
        <v>40</v>
      </c>
      <c r="AA738">
        <v>14</v>
      </c>
      <c r="AB738">
        <v>3</v>
      </c>
      <c r="AC738">
        <v>4</v>
      </c>
      <c r="AD738">
        <v>80</v>
      </c>
      <c r="AE738">
        <v>1</v>
      </c>
      <c r="AF738">
        <v>6</v>
      </c>
      <c r="AG738">
        <v>3</v>
      </c>
      <c r="AH738">
        <v>4</v>
      </c>
      <c r="AI738">
        <v>0</v>
      </c>
      <c r="AJ738">
        <v>0</v>
      </c>
      <c r="AK738" s="16">
        <v>46029</v>
      </c>
      <c r="AL738" s="7">
        <v>40</v>
      </c>
      <c r="AM738" s="7" t="str">
        <f t="shared" si="22"/>
        <v>2026</v>
      </c>
      <c r="AN738" s="7" t="str">
        <f t="shared" si="23"/>
        <v>January</v>
      </c>
      <c r="AO738" s="7">
        <v>11</v>
      </c>
      <c r="AP738" s="10">
        <v>22138</v>
      </c>
      <c r="AQ738" s="7">
        <v>7</v>
      </c>
      <c r="AR738" s="7">
        <v>2</v>
      </c>
      <c r="AS738" t="s">
        <v>40</v>
      </c>
    </row>
    <row r="739" spans="1:45" x14ac:dyDescent="0.35">
      <c r="A739" t="s">
        <v>805</v>
      </c>
      <c r="B739">
        <v>36</v>
      </c>
      <c r="C739" t="s">
        <v>802</v>
      </c>
      <c r="D739" t="s">
        <v>49</v>
      </c>
      <c r="E739" t="s">
        <v>41</v>
      </c>
      <c r="F739">
        <v>1223</v>
      </c>
      <c r="G739" t="s">
        <v>42</v>
      </c>
      <c r="H739">
        <v>8</v>
      </c>
      <c r="I739">
        <v>3</v>
      </c>
      <c r="J739" t="s">
        <v>68</v>
      </c>
      <c r="K739">
        <v>1</v>
      </c>
      <c r="L739">
        <v>83</v>
      </c>
      <c r="M739">
        <v>3</v>
      </c>
      <c r="N739" t="s">
        <v>53</v>
      </c>
      <c r="O739">
        <v>59</v>
      </c>
      <c r="P739">
        <v>3</v>
      </c>
      <c r="Q739">
        <v>3</v>
      </c>
      <c r="R739" t="s">
        <v>161</v>
      </c>
      <c r="S739">
        <v>3</v>
      </c>
      <c r="T739" t="s">
        <v>102</v>
      </c>
      <c r="U739">
        <v>10096</v>
      </c>
      <c r="V739" t="s">
        <v>253</v>
      </c>
      <c r="W739">
        <v>8202</v>
      </c>
      <c r="X739">
        <v>1</v>
      </c>
      <c r="Y739" t="s">
        <v>48</v>
      </c>
      <c r="Z739" t="s">
        <v>49</v>
      </c>
      <c r="AA739">
        <v>13</v>
      </c>
      <c r="AB739">
        <v>3</v>
      </c>
      <c r="AC739">
        <v>2</v>
      </c>
      <c r="AD739">
        <v>80</v>
      </c>
      <c r="AE739">
        <v>3</v>
      </c>
      <c r="AF739">
        <v>17</v>
      </c>
      <c r="AG739">
        <v>2</v>
      </c>
      <c r="AH739">
        <v>3</v>
      </c>
      <c r="AI739">
        <v>12</v>
      </c>
      <c r="AJ739">
        <v>8</v>
      </c>
      <c r="AK739" s="16">
        <v>46030</v>
      </c>
      <c r="AL739" s="7">
        <v>21</v>
      </c>
      <c r="AM739" s="7" t="str">
        <f t="shared" si="22"/>
        <v>2026</v>
      </c>
      <c r="AN739" s="7" t="str">
        <f t="shared" si="23"/>
        <v>January</v>
      </c>
      <c r="AO739" s="7">
        <v>3</v>
      </c>
      <c r="AP739" s="10">
        <v>10515</v>
      </c>
      <c r="AQ739" s="7">
        <v>1</v>
      </c>
      <c r="AR739" s="7">
        <v>0</v>
      </c>
      <c r="AS739" t="s">
        <v>49</v>
      </c>
    </row>
    <row r="740" spans="1:45" x14ac:dyDescent="0.35">
      <c r="A740" t="s">
        <v>806</v>
      </c>
      <c r="B740">
        <v>36</v>
      </c>
      <c r="C740" t="s">
        <v>802</v>
      </c>
      <c r="D740" t="s">
        <v>49</v>
      </c>
      <c r="E740" t="s">
        <v>56</v>
      </c>
      <c r="F740">
        <v>1195</v>
      </c>
      <c r="G740" t="s">
        <v>42</v>
      </c>
      <c r="H740">
        <v>11</v>
      </c>
      <c r="I740">
        <v>3</v>
      </c>
      <c r="J740" t="s">
        <v>43</v>
      </c>
      <c r="K740">
        <v>1</v>
      </c>
      <c r="L740">
        <v>85</v>
      </c>
      <c r="M740">
        <v>2</v>
      </c>
      <c r="N740" t="s">
        <v>44</v>
      </c>
      <c r="O740">
        <v>95</v>
      </c>
      <c r="P740">
        <v>2</v>
      </c>
      <c r="Q740">
        <v>2</v>
      </c>
      <c r="R740" t="s">
        <v>112</v>
      </c>
      <c r="S740">
        <v>2</v>
      </c>
      <c r="T740" t="s">
        <v>46</v>
      </c>
      <c r="U740">
        <v>6499</v>
      </c>
      <c r="V740" t="s">
        <v>163</v>
      </c>
      <c r="W740">
        <v>22656</v>
      </c>
      <c r="X740">
        <v>1</v>
      </c>
      <c r="Y740" t="s">
        <v>48</v>
      </c>
      <c r="Z740" t="s">
        <v>49</v>
      </c>
      <c r="AA740">
        <v>13</v>
      </c>
      <c r="AB740">
        <v>3</v>
      </c>
      <c r="AC740">
        <v>3</v>
      </c>
      <c r="AD740">
        <v>80</v>
      </c>
      <c r="AE740">
        <v>0</v>
      </c>
      <c r="AF740">
        <v>6</v>
      </c>
      <c r="AG740">
        <v>3</v>
      </c>
      <c r="AH740">
        <v>3</v>
      </c>
      <c r="AI740">
        <v>0</v>
      </c>
      <c r="AJ740">
        <v>3</v>
      </c>
      <c r="AK740" s="16">
        <v>46031</v>
      </c>
      <c r="AL740" s="7">
        <v>44</v>
      </c>
      <c r="AM740" s="7" t="str">
        <f t="shared" si="22"/>
        <v>2026</v>
      </c>
      <c r="AN740" s="7" t="str">
        <f t="shared" si="23"/>
        <v>January</v>
      </c>
      <c r="AO740" s="7">
        <v>3</v>
      </c>
      <c r="AP740" s="10">
        <v>6098</v>
      </c>
      <c r="AQ740" s="7">
        <v>0</v>
      </c>
      <c r="AR740" s="7">
        <v>0</v>
      </c>
      <c r="AS740" t="s">
        <v>49</v>
      </c>
    </row>
    <row r="741" spans="1:45" x14ac:dyDescent="0.35">
      <c r="A741" t="s">
        <v>807</v>
      </c>
      <c r="B741">
        <v>36</v>
      </c>
      <c r="C741" t="s">
        <v>802</v>
      </c>
      <c r="D741" t="s">
        <v>40</v>
      </c>
      <c r="E741" t="s">
        <v>41</v>
      </c>
      <c r="F741">
        <v>318</v>
      </c>
      <c r="G741" t="s">
        <v>42</v>
      </c>
      <c r="H741">
        <v>9</v>
      </c>
      <c r="I741">
        <v>3</v>
      </c>
      <c r="J741" t="s">
        <v>52</v>
      </c>
      <c r="K741">
        <v>1</v>
      </c>
      <c r="L741">
        <v>90</v>
      </c>
      <c r="M741">
        <v>4</v>
      </c>
      <c r="N741" t="s">
        <v>44</v>
      </c>
      <c r="O741">
        <v>79</v>
      </c>
      <c r="P741">
        <v>2</v>
      </c>
      <c r="Q741">
        <v>1</v>
      </c>
      <c r="R741" t="s">
        <v>60</v>
      </c>
      <c r="S741">
        <v>3</v>
      </c>
      <c r="T741" t="s">
        <v>105</v>
      </c>
      <c r="U741">
        <v>3388</v>
      </c>
      <c r="V741" t="s">
        <v>47</v>
      </c>
      <c r="W741">
        <v>21777</v>
      </c>
      <c r="X741">
        <v>0</v>
      </c>
      <c r="Y741" t="s">
        <v>48</v>
      </c>
      <c r="Z741" t="s">
        <v>40</v>
      </c>
      <c r="AA741">
        <v>17</v>
      </c>
      <c r="AB741">
        <v>3</v>
      </c>
      <c r="AC741">
        <v>1</v>
      </c>
      <c r="AD741">
        <v>80</v>
      </c>
      <c r="AE741">
        <v>1</v>
      </c>
      <c r="AF741">
        <v>2</v>
      </c>
      <c r="AG741">
        <v>0</v>
      </c>
      <c r="AH741">
        <v>2</v>
      </c>
      <c r="AI741">
        <v>0</v>
      </c>
      <c r="AK741" s="16">
        <v>46032</v>
      </c>
      <c r="AL741" s="7">
        <v>46</v>
      </c>
      <c r="AM741" s="7" t="str">
        <f t="shared" si="22"/>
        <v>2026</v>
      </c>
      <c r="AN741" s="7" t="str">
        <f t="shared" si="23"/>
        <v>January</v>
      </c>
      <c r="AO741" s="7">
        <v>8</v>
      </c>
      <c r="AP741" s="10">
        <v>4456</v>
      </c>
      <c r="AQ741" s="7">
        <v>5</v>
      </c>
      <c r="AR741" s="7">
        <v>2</v>
      </c>
      <c r="AS741" t="s">
        <v>49</v>
      </c>
    </row>
    <row r="742" spans="1:45" x14ac:dyDescent="0.35">
      <c r="A742" t="s">
        <v>808</v>
      </c>
      <c r="B742">
        <v>36</v>
      </c>
      <c r="C742" t="s">
        <v>802</v>
      </c>
      <c r="D742" t="s">
        <v>49</v>
      </c>
      <c r="E742" t="s">
        <v>41</v>
      </c>
      <c r="F742">
        <v>132</v>
      </c>
      <c r="G742" t="s">
        <v>42</v>
      </c>
      <c r="H742">
        <v>6</v>
      </c>
      <c r="I742">
        <v>3</v>
      </c>
      <c r="J742" t="s">
        <v>43</v>
      </c>
      <c r="K742">
        <v>1</v>
      </c>
      <c r="L742">
        <v>97</v>
      </c>
      <c r="M742">
        <v>2</v>
      </c>
      <c r="N742" t="s">
        <v>53</v>
      </c>
      <c r="O742">
        <v>55</v>
      </c>
      <c r="P742">
        <v>4</v>
      </c>
      <c r="Q742">
        <v>1</v>
      </c>
      <c r="R742" t="s">
        <v>45</v>
      </c>
      <c r="S742">
        <v>4</v>
      </c>
      <c r="T742" t="s">
        <v>105</v>
      </c>
      <c r="U742">
        <v>3038</v>
      </c>
      <c r="V742" t="s">
        <v>47</v>
      </c>
      <c r="W742">
        <v>22002</v>
      </c>
      <c r="X742">
        <v>3</v>
      </c>
      <c r="Y742" t="s">
        <v>48</v>
      </c>
      <c r="Z742" t="s">
        <v>49</v>
      </c>
      <c r="AA742">
        <v>12</v>
      </c>
      <c r="AB742">
        <v>3</v>
      </c>
      <c r="AC742">
        <v>2</v>
      </c>
      <c r="AD742">
        <v>80</v>
      </c>
      <c r="AE742">
        <v>0</v>
      </c>
      <c r="AF742">
        <v>5</v>
      </c>
      <c r="AG742">
        <v>3</v>
      </c>
      <c r="AH742">
        <v>3</v>
      </c>
      <c r="AI742">
        <v>0</v>
      </c>
      <c r="AK742" s="16">
        <v>46033</v>
      </c>
      <c r="AL742" s="7">
        <v>59</v>
      </c>
      <c r="AM742" s="7" t="str">
        <f t="shared" si="22"/>
        <v>2026</v>
      </c>
      <c r="AN742" s="7" t="str">
        <f t="shared" si="23"/>
        <v>January</v>
      </c>
      <c r="AO742" s="7">
        <v>37</v>
      </c>
      <c r="AP742" s="10">
        <v>10253</v>
      </c>
      <c r="AQ742" s="7">
        <v>22</v>
      </c>
      <c r="AR742" s="7">
        <v>4</v>
      </c>
      <c r="AS742" t="s">
        <v>49</v>
      </c>
    </row>
    <row r="743" spans="1:45" x14ac:dyDescent="0.35">
      <c r="A743" t="s">
        <v>809</v>
      </c>
      <c r="B743">
        <v>36</v>
      </c>
      <c r="C743" t="s">
        <v>802</v>
      </c>
      <c r="D743" t="s">
        <v>49</v>
      </c>
      <c r="E743" t="s">
        <v>56</v>
      </c>
      <c r="F743">
        <v>1467</v>
      </c>
      <c r="G743" t="s">
        <v>51</v>
      </c>
      <c r="H743">
        <v>11</v>
      </c>
      <c r="I743">
        <v>2</v>
      </c>
      <c r="J743" t="s">
        <v>68</v>
      </c>
      <c r="K743">
        <v>1</v>
      </c>
      <c r="L743">
        <v>154</v>
      </c>
      <c r="M743">
        <v>2</v>
      </c>
      <c r="N743" t="s">
        <v>53</v>
      </c>
      <c r="O743">
        <v>92</v>
      </c>
      <c r="P743">
        <v>3</v>
      </c>
      <c r="Q743">
        <v>3</v>
      </c>
      <c r="R743" t="s">
        <v>137</v>
      </c>
      <c r="S743">
        <v>4</v>
      </c>
      <c r="T743" t="s">
        <v>105</v>
      </c>
      <c r="U743">
        <v>9738</v>
      </c>
      <c r="V743" t="s">
        <v>163</v>
      </c>
      <c r="W743">
        <v>22952</v>
      </c>
      <c r="X743">
        <v>0</v>
      </c>
      <c r="Y743" t="s">
        <v>48</v>
      </c>
      <c r="Z743" t="s">
        <v>49</v>
      </c>
      <c r="AA743">
        <v>14</v>
      </c>
      <c r="AB743">
        <v>3</v>
      </c>
      <c r="AC743">
        <v>3</v>
      </c>
      <c r="AD743">
        <v>80</v>
      </c>
      <c r="AE743">
        <v>1</v>
      </c>
      <c r="AF743">
        <v>10</v>
      </c>
      <c r="AG743">
        <v>6</v>
      </c>
      <c r="AH743">
        <v>3</v>
      </c>
      <c r="AI743">
        <v>2</v>
      </c>
      <c r="AJ743">
        <v>8</v>
      </c>
      <c r="AK743" s="16">
        <v>46034</v>
      </c>
      <c r="AL743" s="7">
        <v>26</v>
      </c>
      <c r="AM743" s="7" t="str">
        <f t="shared" si="22"/>
        <v>2026</v>
      </c>
      <c r="AN743" s="7" t="str">
        <f t="shared" si="23"/>
        <v>January</v>
      </c>
      <c r="AO743" s="7">
        <v>2</v>
      </c>
      <c r="AP743" s="10">
        <v>9976</v>
      </c>
      <c r="AQ743" s="7">
        <v>0</v>
      </c>
      <c r="AR743" s="7">
        <v>0</v>
      </c>
      <c r="AS743" t="s">
        <v>49</v>
      </c>
    </row>
    <row r="744" spans="1:45" x14ac:dyDescent="0.35">
      <c r="A744" t="s">
        <v>810</v>
      </c>
      <c r="B744">
        <v>36</v>
      </c>
      <c r="C744" t="s">
        <v>802</v>
      </c>
      <c r="D744" t="s">
        <v>49</v>
      </c>
      <c r="E744" t="s">
        <v>41</v>
      </c>
      <c r="F744">
        <v>922</v>
      </c>
      <c r="G744" t="s">
        <v>42</v>
      </c>
      <c r="H744">
        <v>3</v>
      </c>
      <c r="I744">
        <v>2</v>
      </c>
      <c r="J744" t="s">
        <v>43</v>
      </c>
      <c r="K744">
        <v>1</v>
      </c>
      <c r="L744">
        <v>155</v>
      </c>
      <c r="M744">
        <v>1</v>
      </c>
      <c r="N744" t="s">
        <v>53</v>
      </c>
      <c r="O744">
        <v>39</v>
      </c>
      <c r="P744">
        <v>3</v>
      </c>
      <c r="Q744">
        <v>1</v>
      </c>
      <c r="R744" t="s">
        <v>45</v>
      </c>
      <c r="S744">
        <v>4</v>
      </c>
      <c r="T744" t="s">
        <v>102</v>
      </c>
      <c r="U744">
        <v>2835</v>
      </c>
      <c r="V744" t="s">
        <v>47</v>
      </c>
      <c r="W744">
        <v>2561</v>
      </c>
      <c r="X744">
        <v>5</v>
      </c>
      <c r="Y744" t="s">
        <v>48</v>
      </c>
      <c r="Z744" t="s">
        <v>49</v>
      </c>
      <c r="AA744">
        <v>22</v>
      </c>
      <c r="AB744">
        <v>4</v>
      </c>
      <c r="AC744">
        <v>1</v>
      </c>
      <c r="AD744">
        <v>80</v>
      </c>
      <c r="AE744">
        <v>1</v>
      </c>
      <c r="AF744">
        <v>7</v>
      </c>
      <c r="AG744">
        <v>2</v>
      </c>
      <c r="AH744">
        <v>3</v>
      </c>
      <c r="AI744">
        <v>0</v>
      </c>
      <c r="AJ744">
        <v>0</v>
      </c>
      <c r="AK744" s="16">
        <v>46035</v>
      </c>
      <c r="AL744" s="7">
        <v>20</v>
      </c>
      <c r="AM744" s="7" t="str">
        <f t="shared" si="22"/>
        <v>2026</v>
      </c>
      <c r="AN744" s="7" t="str">
        <f t="shared" si="23"/>
        <v>January</v>
      </c>
      <c r="AO744" s="7">
        <v>0</v>
      </c>
      <c r="AP744" s="10">
        <v>21762</v>
      </c>
      <c r="AQ744" s="7">
        <v>0</v>
      </c>
      <c r="AR744" s="7">
        <v>0</v>
      </c>
      <c r="AS744" t="s">
        <v>49</v>
      </c>
    </row>
    <row r="745" spans="1:45" x14ac:dyDescent="0.35">
      <c r="A745" t="s">
        <v>811</v>
      </c>
      <c r="B745">
        <v>36</v>
      </c>
      <c r="C745" t="s">
        <v>802</v>
      </c>
      <c r="D745" t="s">
        <v>49</v>
      </c>
      <c r="E745" t="s">
        <v>41</v>
      </c>
      <c r="F745">
        <v>216</v>
      </c>
      <c r="G745" t="s">
        <v>42</v>
      </c>
      <c r="H745">
        <v>6</v>
      </c>
      <c r="I745">
        <v>2</v>
      </c>
      <c r="J745" t="s">
        <v>52</v>
      </c>
      <c r="K745">
        <v>1</v>
      </c>
      <c r="L745">
        <v>178</v>
      </c>
      <c r="M745">
        <v>2</v>
      </c>
      <c r="N745" t="s">
        <v>44</v>
      </c>
      <c r="O745">
        <v>84</v>
      </c>
      <c r="P745">
        <v>3</v>
      </c>
      <c r="Q745">
        <v>2</v>
      </c>
      <c r="R745" t="s">
        <v>112</v>
      </c>
      <c r="S745">
        <v>2</v>
      </c>
      <c r="T745" t="s">
        <v>102</v>
      </c>
      <c r="U745">
        <v>4941</v>
      </c>
      <c r="V745" t="s">
        <v>47</v>
      </c>
      <c r="W745">
        <v>2819</v>
      </c>
      <c r="X745">
        <v>6</v>
      </c>
      <c r="Y745" t="s">
        <v>48</v>
      </c>
      <c r="Z745" t="s">
        <v>49</v>
      </c>
      <c r="AA745">
        <v>20</v>
      </c>
      <c r="AB745">
        <v>4</v>
      </c>
      <c r="AC745">
        <v>4</v>
      </c>
      <c r="AD745">
        <v>80</v>
      </c>
      <c r="AE745">
        <v>2</v>
      </c>
      <c r="AF745">
        <v>7</v>
      </c>
      <c r="AG745">
        <v>0</v>
      </c>
      <c r="AH745">
        <v>3</v>
      </c>
      <c r="AI745">
        <v>0</v>
      </c>
      <c r="AJ745">
        <v>1</v>
      </c>
      <c r="AK745" s="16">
        <v>46036</v>
      </c>
      <c r="AL745" s="7">
        <v>25</v>
      </c>
      <c r="AM745" s="7" t="str">
        <f t="shared" si="22"/>
        <v>2026</v>
      </c>
      <c r="AN745" s="7" t="str">
        <f t="shared" si="23"/>
        <v>January</v>
      </c>
      <c r="AO745" s="7">
        <v>4</v>
      </c>
      <c r="AP745" s="10">
        <v>8475</v>
      </c>
      <c r="AQ745" s="7">
        <v>2</v>
      </c>
      <c r="AR745" s="7">
        <v>1</v>
      </c>
      <c r="AS745" t="s">
        <v>49</v>
      </c>
    </row>
    <row r="746" spans="1:45" x14ac:dyDescent="0.35">
      <c r="A746" t="s">
        <v>812</v>
      </c>
      <c r="B746">
        <v>36</v>
      </c>
      <c r="C746" t="s">
        <v>802</v>
      </c>
      <c r="D746" t="s">
        <v>49</v>
      </c>
      <c r="E746" t="s">
        <v>56</v>
      </c>
      <c r="F746">
        <v>1480</v>
      </c>
      <c r="G746" t="s">
        <v>42</v>
      </c>
      <c r="H746">
        <v>3</v>
      </c>
      <c r="I746">
        <v>2</v>
      </c>
      <c r="J746" t="s">
        <v>52</v>
      </c>
      <c r="K746">
        <v>1</v>
      </c>
      <c r="L746">
        <v>238</v>
      </c>
      <c r="M746">
        <v>4</v>
      </c>
      <c r="N746" t="s">
        <v>44</v>
      </c>
      <c r="O746">
        <v>30</v>
      </c>
      <c r="P746">
        <v>3</v>
      </c>
      <c r="Q746">
        <v>1</v>
      </c>
      <c r="R746" t="s">
        <v>45</v>
      </c>
      <c r="S746">
        <v>2</v>
      </c>
      <c r="T746" t="s">
        <v>46</v>
      </c>
      <c r="U746">
        <v>2088</v>
      </c>
      <c r="V746" t="s">
        <v>47</v>
      </c>
      <c r="W746">
        <v>15062</v>
      </c>
      <c r="X746">
        <v>4</v>
      </c>
      <c r="Y746" t="s">
        <v>48</v>
      </c>
      <c r="Z746" t="s">
        <v>49</v>
      </c>
      <c r="AA746">
        <v>12</v>
      </c>
      <c r="AB746">
        <v>3</v>
      </c>
      <c r="AC746">
        <v>3</v>
      </c>
      <c r="AD746">
        <v>80</v>
      </c>
      <c r="AE746">
        <v>0</v>
      </c>
      <c r="AF746">
        <v>13</v>
      </c>
      <c r="AG746">
        <v>3</v>
      </c>
      <c r="AH746">
        <v>2</v>
      </c>
      <c r="AI746">
        <v>7</v>
      </c>
      <c r="AJ746">
        <v>2</v>
      </c>
      <c r="AK746" s="16">
        <v>46037</v>
      </c>
      <c r="AL746" s="7">
        <v>50</v>
      </c>
      <c r="AM746" s="7" t="str">
        <f t="shared" si="22"/>
        <v>2026</v>
      </c>
      <c r="AN746" s="7" t="str">
        <f t="shared" si="23"/>
        <v>January</v>
      </c>
      <c r="AO746" s="7">
        <v>27</v>
      </c>
      <c r="AP746" s="10">
        <v>10912</v>
      </c>
      <c r="AQ746" s="7">
        <v>14</v>
      </c>
      <c r="AR746" s="7">
        <v>0</v>
      </c>
      <c r="AS746" t="s">
        <v>49</v>
      </c>
    </row>
    <row r="747" spans="1:45" x14ac:dyDescent="0.35">
      <c r="A747" t="s">
        <v>813</v>
      </c>
      <c r="B747">
        <v>36</v>
      </c>
      <c r="C747" t="s">
        <v>802</v>
      </c>
      <c r="D747" t="s">
        <v>49</v>
      </c>
      <c r="E747" t="s">
        <v>56</v>
      </c>
      <c r="F747">
        <v>635</v>
      </c>
      <c r="G747" t="s">
        <v>42</v>
      </c>
      <c r="H747">
        <v>18</v>
      </c>
      <c r="I747">
        <v>1</v>
      </c>
      <c r="J747" t="s">
        <v>52</v>
      </c>
      <c r="K747">
        <v>1</v>
      </c>
      <c r="L747">
        <v>286</v>
      </c>
      <c r="M747">
        <v>2</v>
      </c>
      <c r="N747" t="s">
        <v>53</v>
      </c>
      <c r="O747">
        <v>73</v>
      </c>
      <c r="P747">
        <v>3</v>
      </c>
      <c r="Q747">
        <v>1</v>
      </c>
      <c r="R747" t="s">
        <v>45</v>
      </c>
      <c r="S747">
        <v>4</v>
      </c>
      <c r="T747" t="s">
        <v>46</v>
      </c>
      <c r="U747">
        <v>2153</v>
      </c>
      <c r="V747" t="s">
        <v>47</v>
      </c>
      <c r="W747">
        <v>7703</v>
      </c>
      <c r="X747">
        <v>1</v>
      </c>
      <c r="Y747" t="s">
        <v>48</v>
      </c>
      <c r="Z747" t="s">
        <v>49</v>
      </c>
      <c r="AA747">
        <v>13</v>
      </c>
      <c r="AB747">
        <v>3</v>
      </c>
      <c r="AC747">
        <v>1</v>
      </c>
      <c r="AD747">
        <v>80</v>
      </c>
      <c r="AE747">
        <v>0</v>
      </c>
      <c r="AF747">
        <v>8</v>
      </c>
      <c r="AG747">
        <v>2</v>
      </c>
      <c r="AH747">
        <v>3</v>
      </c>
      <c r="AI747">
        <v>1</v>
      </c>
      <c r="AK747" s="16">
        <v>46038</v>
      </c>
      <c r="AL747" s="7">
        <v>35</v>
      </c>
      <c r="AM747" s="7" t="str">
        <f t="shared" si="22"/>
        <v>2026</v>
      </c>
      <c r="AN747" s="7" t="str">
        <f t="shared" si="23"/>
        <v>January</v>
      </c>
      <c r="AO747" s="7">
        <v>16</v>
      </c>
      <c r="AP747" s="10">
        <v>9158</v>
      </c>
      <c r="AQ747" s="7">
        <v>7</v>
      </c>
      <c r="AR747" s="7">
        <v>5</v>
      </c>
      <c r="AS747" t="s">
        <v>40</v>
      </c>
    </row>
    <row r="748" spans="1:45" x14ac:dyDescent="0.35">
      <c r="A748" t="s">
        <v>814</v>
      </c>
      <c r="B748">
        <v>36</v>
      </c>
      <c r="C748" t="s">
        <v>802</v>
      </c>
      <c r="D748" t="s">
        <v>49</v>
      </c>
      <c r="E748" t="s">
        <v>41</v>
      </c>
      <c r="F748">
        <v>1396</v>
      </c>
      <c r="G748" t="s">
        <v>42</v>
      </c>
      <c r="H748">
        <v>5</v>
      </c>
      <c r="I748">
        <v>2</v>
      </c>
      <c r="J748" t="s">
        <v>43</v>
      </c>
      <c r="K748">
        <v>1</v>
      </c>
      <c r="L748">
        <v>304</v>
      </c>
      <c r="M748">
        <v>4</v>
      </c>
      <c r="N748" t="s">
        <v>44</v>
      </c>
      <c r="O748">
        <v>62</v>
      </c>
      <c r="P748">
        <v>3</v>
      </c>
      <c r="Q748">
        <v>2</v>
      </c>
      <c r="R748" t="s">
        <v>45</v>
      </c>
      <c r="S748">
        <v>2</v>
      </c>
      <c r="T748" t="s">
        <v>46</v>
      </c>
      <c r="U748">
        <v>5914</v>
      </c>
      <c r="V748" t="s">
        <v>163</v>
      </c>
      <c r="W748">
        <v>9945</v>
      </c>
      <c r="X748">
        <v>8</v>
      </c>
      <c r="Y748" t="s">
        <v>48</v>
      </c>
      <c r="Z748" t="s">
        <v>49</v>
      </c>
      <c r="AA748">
        <v>16</v>
      </c>
      <c r="AB748">
        <v>3</v>
      </c>
      <c r="AC748">
        <v>4</v>
      </c>
      <c r="AD748">
        <v>80</v>
      </c>
      <c r="AE748">
        <v>0</v>
      </c>
      <c r="AF748">
        <v>16</v>
      </c>
      <c r="AG748">
        <v>3</v>
      </c>
      <c r="AH748">
        <v>4</v>
      </c>
      <c r="AI748">
        <v>3</v>
      </c>
      <c r="AJ748">
        <v>7</v>
      </c>
      <c r="AK748" s="16">
        <v>46039</v>
      </c>
      <c r="AL748" s="7">
        <v>22</v>
      </c>
      <c r="AM748" s="7" t="str">
        <f t="shared" si="22"/>
        <v>2026</v>
      </c>
      <c r="AN748" s="7" t="str">
        <f t="shared" si="23"/>
        <v>January</v>
      </c>
      <c r="AO748" s="7">
        <v>0</v>
      </c>
      <c r="AP748" s="10">
        <v>19547</v>
      </c>
      <c r="AQ748" s="7">
        <v>0</v>
      </c>
      <c r="AR748" s="7">
        <v>0</v>
      </c>
      <c r="AS748" t="s">
        <v>49</v>
      </c>
    </row>
    <row r="749" spans="1:45" x14ac:dyDescent="0.35">
      <c r="A749" t="s">
        <v>815</v>
      </c>
      <c r="B749">
        <v>36</v>
      </c>
      <c r="C749" t="s">
        <v>802</v>
      </c>
      <c r="D749" t="s">
        <v>49</v>
      </c>
      <c r="E749" t="s">
        <v>41</v>
      </c>
      <c r="F749">
        <v>1403</v>
      </c>
      <c r="G749" t="s">
        <v>42</v>
      </c>
      <c r="H749">
        <v>6</v>
      </c>
      <c r="I749">
        <v>3</v>
      </c>
      <c r="J749" t="s">
        <v>43</v>
      </c>
      <c r="K749">
        <v>1</v>
      </c>
      <c r="L749">
        <v>373</v>
      </c>
      <c r="M749">
        <v>4</v>
      </c>
      <c r="N749" t="s">
        <v>44</v>
      </c>
      <c r="O749">
        <v>47</v>
      </c>
      <c r="P749">
        <v>3</v>
      </c>
      <c r="Q749">
        <v>1</v>
      </c>
      <c r="R749" t="s">
        <v>45</v>
      </c>
      <c r="S749">
        <v>4</v>
      </c>
      <c r="T749" t="s">
        <v>105</v>
      </c>
      <c r="U749">
        <v>3210</v>
      </c>
      <c r="V749" t="s">
        <v>47</v>
      </c>
      <c r="W749">
        <v>20251</v>
      </c>
      <c r="X749">
        <v>0</v>
      </c>
      <c r="Y749" t="s">
        <v>48</v>
      </c>
      <c r="Z749" t="s">
        <v>49</v>
      </c>
      <c r="AA749">
        <v>11</v>
      </c>
      <c r="AB749">
        <v>3</v>
      </c>
      <c r="AC749">
        <v>3</v>
      </c>
      <c r="AD749">
        <v>80</v>
      </c>
      <c r="AE749">
        <v>1</v>
      </c>
      <c r="AF749">
        <v>16</v>
      </c>
      <c r="AG749">
        <v>4</v>
      </c>
      <c r="AH749">
        <v>3</v>
      </c>
      <c r="AI749">
        <v>10</v>
      </c>
      <c r="AJ749">
        <v>11</v>
      </c>
      <c r="AK749" s="16">
        <v>46040</v>
      </c>
      <c r="AL749" s="7">
        <v>30</v>
      </c>
      <c r="AM749" s="7" t="str">
        <f t="shared" si="22"/>
        <v>2026</v>
      </c>
      <c r="AN749" s="7" t="str">
        <f t="shared" si="23"/>
        <v>January</v>
      </c>
      <c r="AO749" s="7">
        <v>8</v>
      </c>
      <c r="AP749" s="10">
        <v>4391</v>
      </c>
      <c r="AQ749" s="7">
        <v>1</v>
      </c>
      <c r="AR749" s="7">
        <v>1</v>
      </c>
      <c r="AS749" t="s">
        <v>49</v>
      </c>
    </row>
    <row r="750" spans="1:45" x14ac:dyDescent="0.35">
      <c r="A750" t="s">
        <v>816</v>
      </c>
      <c r="B750">
        <v>36</v>
      </c>
      <c r="C750" t="s">
        <v>802</v>
      </c>
      <c r="D750" t="s">
        <v>49</v>
      </c>
      <c r="E750" t="s">
        <v>41</v>
      </c>
      <c r="F750">
        <v>506</v>
      </c>
      <c r="G750" t="s">
        <v>42</v>
      </c>
      <c r="H750">
        <v>3</v>
      </c>
      <c r="I750">
        <v>3</v>
      </c>
      <c r="J750" t="s">
        <v>68</v>
      </c>
      <c r="K750">
        <v>1</v>
      </c>
      <c r="L750">
        <v>397</v>
      </c>
      <c r="M750">
        <v>3</v>
      </c>
      <c r="N750" t="s">
        <v>44</v>
      </c>
      <c r="O750">
        <v>30</v>
      </c>
      <c r="P750">
        <v>3</v>
      </c>
      <c r="Q750">
        <v>2</v>
      </c>
      <c r="R750" t="s">
        <v>60</v>
      </c>
      <c r="S750">
        <v>2</v>
      </c>
      <c r="T750" t="s">
        <v>46</v>
      </c>
      <c r="U750">
        <v>4485</v>
      </c>
      <c r="V750" t="s">
        <v>47</v>
      </c>
      <c r="W750">
        <v>26285</v>
      </c>
      <c r="X750">
        <v>4</v>
      </c>
      <c r="Y750" t="s">
        <v>48</v>
      </c>
      <c r="Z750" t="s">
        <v>49</v>
      </c>
      <c r="AA750">
        <v>12</v>
      </c>
      <c r="AB750">
        <v>3</v>
      </c>
      <c r="AC750">
        <v>4</v>
      </c>
      <c r="AD750">
        <v>80</v>
      </c>
      <c r="AE750">
        <v>0</v>
      </c>
      <c r="AF750">
        <v>10</v>
      </c>
      <c r="AG750">
        <v>2</v>
      </c>
      <c r="AH750">
        <v>3</v>
      </c>
      <c r="AI750">
        <v>7</v>
      </c>
      <c r="AJ750">
        <v>7</v>
      </c>
      <c r="AK750" s="16">
        <v>46041</v>
      </c>
      <c r="AL750" s="7">
        <v>51</v>
      </c>
      <c r="AM750" s="7" t="str">
        <f t="shared" si="22"/>
        <v>2026</v>
      </c>
      <c r="AN750" s="7" t="str">
        <f t="shared" si="23"/>
        <v>January</v>
      </c>
      <c r="AO750" s="7">
        <v>27</v>
      </c>
      <c r="AP750" s="10">
        <v>17278</v>
      </c>
      <c r="AQ750" s="7">
        <v>6</v>
      </c>
      <c r="AR750" s="7">
        <v>0</v>
      </c>
      <c r="AS750" t="s">
        <v>49</v>
      </c>
    </row>
    <row r="751" spans="1:45" x14ac:dyDescent="0.35">
      <c r="A751" t="s">
        <v>817</v>
      </c>
      <c r="B751">
        <v>36</v>
      </c>
      <c r="C751" t="s">
        <v>802</v>
      </c>
      <c r="D751" t="s">
        <v>49</v>
      </c>
      <c r="E751" t="s">
        <v>56</v>
      </c>
      <c r="F751">
        <v>566</v>
      </c>
      <c r="G751" t="s">
        <v>42</v>
      </c>
      <c r="H751">
        <v>18</v>
      </c>
      <c r="I751">
        <v>4</v>
      </c>
      <c r="J751" t="s">
        <v>43</v>
      </c>
      <c r="K751">
        <v>1</v>
      </c>
      <c r="L751">
        <v>407</v>
      </c>
      <c r="M751">
        <v>3</v>
      </c>
      <c r="N751" t="s">
        <v>44</v>
      </c>
      <c r="O751">
        <v>81</v>
      </c>
      <c r="P751">
        <v>4</v>
      </c>
      <c r="Q751">
        <v>1</v>
      </c>
      <c r="R751" t="s">
        <v>45</v>
      </c>
      <c r="S751">
        <v>4</v>
      </c>
      <c r="T751" t="s">
        <v>105</v>
      </c>
      <c r="U751">
        <v>3688</v>
      </c>
      <c r="V751" t="s">
        <v>47</v>
      </c>
      <c r="W751">
        <v>7122</v>
      </c>
      <c r="X751">
        <v>4</v>
      </c>
      <c r="Y751" t="s">
        <v>48</v>
      </c>
      <c r="Z751" t="s">
        <v>49</v>
      </c>
      <c r="AA751">
        <v>18</v>
      </c>
      <c r="AB751">
        <v>3</v>
      </c>
      <c r="AC751">
        <v>4</v>
      </c>
      <c r="AD751">
        <v>80</v>
      </c>
      <c r="AE751">
        <v>2</v>
      </c>
      <c r="AF751">
        <v>4</v>
      </c>
      <c r="AG751">
        <v>2</v>
      </c>
      <c r="AH751">
        <v>3</v>
      </c>
      <c r="AI751">
        <v>0</v>
      </c>
      <c r="AJ751">
        <v>0</v>
      </c>
      <c r="AK751" s="16">
        <v>46042</v>
      </c>
      <c r="AL751" s="7">
        <v>29</v>
      </c>
      <c r="AM751" s="7" t="str">
        <f t="shared" si="22"/>
        <v>2026</v>
      </c>
      <c r="AN751" s="7" t="str">
        <f t="shared" si="23"/>
        <v>January</v>
      </c>
      <c r="AO751" s="7">
        <v>4</v>
      </c>
      <c r="AP751" s="10">
        <v>16445</v>
      </c>
      <c r="AQ751" s="7">
        <v>1</v>
      </c>
      <c r="AR751" s="7">
        <v>0</v>
      </c>
      <c r="AS751" t="s">
        <v>49</v>
      </c>
    </row>
    <row r="752" spans="1:45" x14ac:dyDescent="0.35">
      <c r="A752" t="s">
        <v>818</v>
      </c>
      <c r="B752">
        <v>36</v>
      </c>
      <c r="C752" t="s">
        <v>802</v>
      </c>
      <c r="D752" t="s">
        <v>49</v>
      </c>
      <c r="E752" t="s">
        <v>59</v>
      </c>
      <c r="F752">
        <v>1105</v>
      </c>
      <c r="G752" t="s">
        <v>42</v>
      </c>
      <c r="H752">
        <v>24</v>
      </c>
      <c r="I752">
        <v>4</v>
      </c>
      <c r="J752" t="s">
        <v>43</v>
      </c>
      <c r="K752">
        <v>1</v>
      </c>
      <c r="L752">
        <v>419</v>
      </c>
      <c r="M752">
        <v>2</v>
      </c>
      <c r="N752" t="s">
        <v>53</v>
      </c>
      <c r="O752">
        <v>47</v>
      </c>
      <c r="P752">
        <v>3</v>
      </c>
      <c r="Q752">
        <v>2</v>
      </c>
      <c r="R752" t="s">
        <v>45</v>
      </c>
      <c r="S752">
        <v>2</v>
      </c>
      <c r="T752" t="s">
        <v>105</v>
      </c>
      <c r="U752">
        <v>5674</v>
      </c>
      <c r="V752" t="s">
        <v>163</v>
      </c>
      <c r="W752">
        <v>6927</v>
      </c>
      <c r="X752">
        <v>7</v>
      </c>
      <c r="Y752" t="s">
        <v>48</v>
      </c>
      <c r="Z752" t="s">
        <v>49</v>
      </c>
      <c r="AA752">
        <v>15</v>
      </c>
      <c r="AB752">
        <v>3</v>
      </c>
      <c r="AC752">
        <v>3</v>
      </c>
      <c r="AD752">
        <v>80</v>
      </c>
      <c r="AE752">
        <v>1</v>
      </c>
      <c r="AF752">
        <v>11</v>
      </c>
      <c r="AG752">
        <v>3</v>
      </c>
      <c r="AH752">
        <v>3</v>
      </c>
      <c r="AI752">
        <v>0</v>
      </c>
      <c r="AJ752">
        <v>8</v>
      </c>
      <c r="AK752" s="16">
        <v>46043</v>
      </c>
      <c r="AL752" s="7">
        <v>57</v>
      </c>
      <c r="AM752" s="7" t="str">
        <f t="shared" si="22"/>
        <v>2026</v>
      </c>
      <c r="AN752" s="7" t="str">
        <f t="shared" si="23"/>
        <v>January</v>
      </c>
      <c r="AO752" s="7">
        <v>3</v>
      </c>
      <c r="AP752" s="10">
        <v>12435</v>
      </c>
      <c r="AQ752" s="7">
        <v>2</v>
      </c>
      <c r="AR752" s="7">
        <v>0</v>
      </c>
      <c r="AS752" t="s">
        <v>49</v>
      </c>
    </row>
    <row r="753" spans="1:45" x14ac:dyDescent="0.35">
      <c r="A753" t="s">
        <v>819</v>
      </c>
      <c r="B753">
        <v>36</v>
      </c>
      <c r="C753" t="s">
        <v>802</v>
      </c>
      <c r="D753" t="s">
        <v>49</v>
      </c>
      <c r="E753" t="s">
        <v>59</v>
      </c>
      <c r="F753">
        <v>845</v>
      </c>
      <c r="G753" t="s">
        <v>51</v>
      </c>
      <c r="H753">
        <v>1</v>
      </c>
      <c r="I753">
        <v>5</v>
      </c>
      <c r="J753" t="s">
        <v>52</v>
      </c>
      <c r="K753">
        <v>1</v>
      </c>
      <c r="L753">
        <v>479</v>
      </c>
      <c r="M753">
        <v>4</v>
      </c>
      <c r="N753" t="s">
        <v>53</v>
      </c>
      <c r="O753">
        <v>45</v>
      </c>
      <c r="P753">
        <v>3</v>
      </c>
      <c r="Q753">
        <v>2</v>
      </c>
      <c r="R753" t="s">
        <v>137</v>
      </c>
      <c r="S753">
        <v>4</v>
      </c>
      <c r="T753" t="s">
        <v>46</v>
      </c>
      <c r="U753">
        <v>6653</v>
      </c>
      <c r="V753" t="s">
        <v>163</v>
      </c>
      <c r="W753">
        <v>15276</v>
      </c>
      <c r="X753">
        <v>4</v>
      </c>
      <c r="Y753" t="s">
        <v>48</v>
      </c>
      <c r="Z753" t="s">
        <v>49</v>
      </c>
      <c r="AA753">
        <v>15</v>
      </c>
      <c r="AB753">
        <v>3</v>
      </c>
      <c r="AC753">
        <v>2</v>
      </c>
      <c r="AD753">
        <v>80</v>
      </c>
      <c r="AE753">
        <v>0</v>
      </c>
      <c r="AF753">
        <v>7</v>
      </c>
      <c r="AG753">
        <v>6</v>
      </c>
      <c r="AH753">
        <v>3</v>
      </c>
      <c r="AI753">
        <v>0</v>
      </c>
      <c r="AK753" s="16">
        <v>46044</v>
      </c>
      <c r="AL753" s="7">
        <v>24</v>
      </c>
      <c r="AM753" s="7" t="str">
        <f t="shared" si="22"/>
        <v>2026</v>
      </c>
      <c r="AN753" s="7" t="str">
        <f t="shared" si="23"/>
        <v>January</v>
      </c>
      <c r="AO753" s="7">
        <v>0</v>
      </c>
      <c r="AP753" s="10">
        <v>22678</v>
      </c>
      <c r="AQ753" s="7">
        <v>0</v>
      </c>
      <c r="AR753" s="7">
        <v>0</v>
      </c>
      <c r="AS753" t="s">
        <v>49</v>
      </c>
    </row>
    <row r="754" spans="1:45" x14ac:dyDescent="0.35">
      <c r="A754" t="s">
        <v>820</v>
      </c>
      <c r="B754">
        <v>36</v>
      </c>
      <c r="C754" t="s">
        <v>802</v>
      </c>
      <c r="D754" t="s">
        <v>49</v>
      </c>
      <c r="E754" t="s">
        <v>56</v>
      </c>
      <c r="F754">
        <v>541</v>
      </c>
      <c r="G754" t="s">
        <v>51</v>
      </c>
      <c r="H754">
        <v>3</v>
      </c>
      <c r="I754">
        <v>4</v>
      </c>
      <c r="J754" t="s">
        <v>52</v>
      </c>
      <c r="K754">
        <v>1</v>
      </c>
      <c r="L754">
        <v>481</v>
      </c>
      <c r="M754">
        <v>1</v>
      </c>
      <c r="N754" t="s">
        <v>44</v>
      </c>
      <c r="O754">
        <v>48</v>
      </c>
      <c r="P754">
        <v>2</v>
      </c>
      <c r="Q754">
        <v>3</v>
      </c>
      <c r="R754" t="s">
        <v>137</v>
      </c>
      <c r="S754">
        <v>4</v>
      </c>
      <c r="T754" t="s">
        <v>105</v>
      </c>
      <c r="U754">
        <v>9699</v>
      </c>
      <c r="V754" t="s">
        <v>163</v>
      </c>
      <c r="W754">
        <v>7246</v>
      </c>
      <c r="X754">
        <v>4</v>
      </c>
      <c r="Y754" t="s">
        <v>48</v>
      </c>
      <c r="Z754" t="s">
        <v>49</v>
      </c>
      <c r="AA754">
        <v>11</v>
      </c>
      <c r="AB754">
        <v>3</v>
      </c>
      <c r="AC754">
        <v>1</v>
      </c>
      <c r="AD754">
        <v>80</v>
      </c>
      <c r="AE754">
        <v>1</v>
      </c>
      <c r="AF754">
        <v>16</v>
      </c>
      <c r="AG754">
        <v>2</v>
      </c>
      <c r="AH754">
        <v>3</v>
      </c>
      <c r="AI754">
        <v>1</v>
      </c>
      <c r="AK754" s="16">
        <v>46045</v>
      </c>
      <c r="AL754" s="7">
        <v>57</v>
      </c>
      <c r="AM754" s="7" t="str">
        <f t="shared" si="22"/>
        <v>2026</v>
      </c>
      <c r="AN754" s="7" t="str">
        <f t="shared" si="23"/>
        <v>January</v>
      </c>
      <c r="AO754" s="7">
        <v>32</v>
      </c>
      <c r="AP754" s="10">
        <v>19638</v>
      </c>
      <c r="AQ754" s="7">
        <v>15</v>
      </c>
      <c r="AR754" s="7">
        <v>10</v>
      </c>
      <c r="AS754" t="s">
        <v>49</v>
      </c>
    </row>
    <row r="755" spans="1:45" x14ac:dyDescent="0.35">
      <c r="A755" t="s">
        <v>821</v>
      </c>
      <c r="B755">
        <v>36</v>
      </c>
      <c r="C755" t="s">
        <v>802</v>
      </c>
      <c r="D755" t="s">
        <v>49</v>
      </c>
      <c r="E755" t="s">
        <v>41</v>
      </c>
      <c r="F755">
        <v>329</v>
      </c>
      <c r="G755" t="s">
        <v>42</v>
      </c>
      <c r="H755">
        <v>2</v>
      </c>
      <c r="I755">
        <v>3</v>
      </c>
      <c r="J755" t="s">
        <v>43</v>
      </c>
      <c r="K755">
        <v>1</v>
      </c>
      <c r="L755">
        <v>501</v>
      </c>
      <c r="M755">
        <v>4</v>
      </c>
      <c r="N755" t="s">
        <v>53</v>
      </c>
      <c r="O755">
        <v>96</v>
      </c>
      <c r="P755">
        <v>3</v>
      </c>
      <c r="Q755">
        <v>1</v>
      </c>
      <c r="R755" t="s">
        <v>60</v>
      </c>
      <c r="S755">
        <v>3</v>
      </c>
      <c r="T755" t="s">
        <v>105</v>
      </c>
      <c r="U755">
        <v>2543</v>
      </c>
      <c r="V755" t="s">
        <v>47</v>
      </c>
      <c r="W755">
        <v>11868</v>
      </c>
      <c r="X755">
        <v>4</v>
      </c>
      <c r="Y755" t="s">
        <v>48</v>
      </c>
      <c r="Z755" t="s">
        <v>49</v>
      </c>
      <c r="AA755">
        <v>13</v>
      </c>
      <c r="AB755">
        <v>3</v>
      </c>
      <c r="AC755">
        <v>2</v>
      </c>
      <c r="AD755">
        <v>80</v>
      </c>
      <c r="AE755">
        <v>1</v>
      </c>
      <c r="AF755">
        <v>6</v>
      </c>
      <c r="AG755">
        <v>3</v>
      </c>
      <c r="AH755">
        <v>3</v>
      </c>
      <c r="AI755">
        <v>2</v>
      </c>
      <c r="AJ755">
        <v>2</v>
      </c>
      <c r="AK755" s="16">
        <v>46046</v>
      </c>
      <c r="AL755" s="7">
        <v>26</v>
      </c>
      <c r="AM755" s="7" t="str">
        <f t="shared" si="22"/>
        <v>2026</v>
      </c>
      <c r="AN755" s="7" t="str">
        <f t="shared" si="23"/>
        <v>January</v>
      </c>
      <c r="AO755" s="7">
        <v>8</v>
      </c>
      <c r="AP755" s="10">
        <v>19237</v>
      </c>
      <c r="AQ755" s="7">
        <v>0</v>
      </c>
      <c r="AR755" s="7">
        <v>0</v>
      </c>
      <c r="AS755" t="s">
        <v>49</v>
      </c>
    </row>
    <row r="756" spans="1:45" x14ac:dyDescent="0.35">
      <c r="A756" t="s">
        <v>822</v>
      </c>
      <c r="B756">
        <v>36</v>
      </c>
      <c r="C756" t="s">
        <v>802</v>
      </c>
      <c r="D756" t="s">
        <v>49</v>
      </c>
      <c r="E756" t="s">
        <v>41</v>
      </c>
      <c r="F756">
        <v>164</v>
      </c>
      <c r="G756" t="s">
        <v>51</v>
      </c>
      <c r="H756">
        <v>2</v>
      </c>
      <c r="I756">
        <v>2</v>
      </c>
      <c r="J756" t="s">
        <v>52</v>
      </c>
      <c r="K756">
        <v>1</v>
      </c>
      <c r="L756">
        <v>513</v>
      </c>
      <c r="M756">
        <v>2</v>
      </c>
      <c r="N756" t="s">
        <v>44</v>
      </c>
      <c r="O756">
        <v>61</v>
      </c>
      <c r="P756">
        <v>2</v>
      </c>
      <c r="Q756">
        <v>3</v>
      </c>
      <c r="R756" t="s">
        <v>137</v>
      </c>
      <c r="S756">
        <v>3</v>
      </c>
      <c r="T756" t="s">
        <v>105</v>
      </c>
      <c r="U756">
        <v>7596</v>
      </c>
      <c r="V756" t="s">
        <v>163</v>
      </c>
      <c r="W756">
        <v>3809</v>
      </c>
      <c r="X756">
        <v>1</v>
      </c>
      <c r="Y756" t="s">
        <v>48</v>
      </c>
      <c r="Z756" t="s">
        <v>49</v>
      </c>
      <c r="AA756">
        <v>13</v>
      </c>
      <c r="AB756">
        <v>3</v>
      </c>
      <c r="AC756">
        <v>2</v>
      </c>
      <c r="AD756">
        <v>80</v>
      </c>
      <c r="AE756">
        <v>2</v>
      </c>
      <c r="AF756">
        <v>10</v>
      </c>
      <c r="AG756">
        <v>2</v>
      </c>
      <c r="AH756">
        <v>3</v>
      </c>
      <c r="AI756">
        <v>9</v>
      </c>
      <c r="AJ756">
        <v>0</v>
      </c>
      <c r="AK756" s="16">
        <v>46047</v>
      </c>
      <c r="AL756" s="7">
        <v>37</v>
      </c>
      <c r="AM756" s="7" t="str">
        <f t="shared" si="22"/>
        <v>2026</v>
      </c>
      <c r="AN756" s="7" t="str">
        <f t="shared" si="23"/>
        <v>January</v>
      </c>
      <c r="AO756" s="7">
        <v>19</v>
      </c>
      <c r="AP756" s="10">
        <v>12432</v>
      </c>
      <c r="AQ756" s="7">
        <v>2</v>
      </c>
      <c r="AR756" s="7">
        <v>0</v>
      </c>
      <c r="AS756" t="s">
        <v>49</v>
      </c>
    </row>
    <row r="757" spans="1:45" x14ac:dyDescent="0.35">
      <c r="A757" t="s">
        <v>823</v>
      </c>
      <c r="B757">
        <v>36</v>
      </c>
      <c r="C757" t="s">
        <v>802</v>
      </c>
      <c r="D757" t="s">
        <v>49</v>
      </c>
      <c r="E757" t="s">
        <v>59</v>
      </c>
      <c r="F757">
        <v>635</v>
      </c>
      <c r="G757" t="s">
        <v>51</v>
      </c>
      <c r="H757">
        <v>10</v>
      </c>
      <c r="I757">
        <v>4</v>
      </c>
      <c r="J757" t="s">
        <v>52</v>
      </c>
      <c r="K757">
        <v>1</v>
      </c>
      <c r="L757">
        <v>592</v>
      </c>
      <c r="M757">
        <v>2</v>
      </c>
      <c r="N757" t="s">
        <v>44</v>
      </c>
      <c r="O757">
        <v>32</v>
      </c>
      <c r="P757">
        <v>3</v>
      </c>
      <c r="Q757">
        <v>3</v>
      </c>
      <c r="R757" t="s">
        <v>137</v>
      </c>
      <c r="S757">
        <v>4</v>
      </c>
      <c r="T757" t="s">
        <v>46</v>
      </c>
      <c r="U757">
        <v>9980</v>
      </c>
      <c r="V757" t="s">
        <v>163</v>
      </c>
      <c r="W757">
        <v>15318</v>
      </c>
      <c r="X757">
        <v>1</v>
      </c>
      <c r="Y757" t="s">
        <v>48</v>
      </c>
      <c r="Z757" t="s">
        <v>49</v>
      </c>
      <c r="AA757">
        <v>14</v>
      </c>
      <c r="AB757">
        <v>3</v>
      </c>
      <c r="AC757">
        <v>4</v>
      </c>
      <c r="AD757">
        <v>80</v>
      </c>
      <c r="AE757">
        <v>0</v>
      </c>
      <c r="AF757">
        <v>10</v>
      </c>
      <c r="AG757">
        <v>3</v>
      </c>
      <c r="AH757">
        <v>2</v>
      </c>
      <c r="AI757">
        <v>9</v>
      </c>
      <c r="AJ757">
        <v>7</v>
      </c>
      <c r="AK757" s="16">
        <v>46048</v>
      </c>
      <c r="AL757" s="7">
        <v>56</v>
      </c>
      <c r="AM757" s="7" t="str">
        <f t="shared" si="22"/>
        <v>2026</v>
      </c>
      <c r="AN757" s="7" t="str">
        <f t="shared" si="23"/>
        <v>January</v>
      </c>
      <c r="AO757" s="7">
        <v>38</v>
      </c>
      <c r="AP757" s="10">
        <v>14073</v>
      </c>
      <c r="AQ757" s="7">
        <v>16</v>
      </c>
      <c r="AR757" s="7">
        <v>4</v>
      </c>
      <c r="AS757" t="s">
        <v>49</v>
      </c>
    </row>
    <row r="758" spans="1:45" x14ac:dyDescent="0.35">
      <c r="A758" t="s">
        <v>824</v>
      </c>
      <c r="B758">
        <v>36</v>
      </c>
      <c r="C758" t="s">
        <v>802</v>
      </c>
      <c r="D758" t="s">
        <v>49</v>
      </c>
      <c r="E758" t="s">
        <v>41</v>
      </c>
      <c r="F758">
        <v>913</v>
      </c>
      <c r="G758" t="s">
        <v>42</v>
      </c>
      <c r="H758">
        <v>9</v>
      </c>
      <c r="I758">
        <v>2</v>
      </c>
      <c r="J758" t="s">
        <v>52</v>
      </c>
      <c r="K758">
        <v>1</v>
      </c>
      <c r="L758">
        <v>699</v>
      </c>
      <c r="M758">
        <v>2</v>
      </c>
      <c r="N758" t="s">
        <v>44</v>
      </c>
      <c r="O758">
        <v>48</v>
      </c>
      <c r="P758">
        <v>2</v>
      </c>
      <c r="Q758">
        <v>2</v>
      </c>
      <c r="R758" t="s">
        <v>112</v>
      </c>
      <c r="S758">
        <v>2</v>
      </c>
      <c r="T758" t="s">
        <v>102</v>
      </c>
      <c r="U758">
        <v>8847</v>
      </c>
      <c r="V758" t="s">
        <v>163</v>
      </c>
      <c r="W758">
        <v>13934</v>
      </c>
      <c r="X758">
        <v>2</v>
      </c>
      <c r="Y758" t="s">
        <v>48</v>
      </c>
      <c r="Z758" t="s">
        <v>40</v>
      </c>
      <c r="AA758">
        <v>11</v>
      </c>
      <c r="AB758">
        <v>3</v>
      </c>
      <c r="AC758">
        <v>3</v>
      </c>
      <c r="AD758">
        <v>80</v>
      </c>
      <c r="AE758">
        <v>1</v>
      </c>
      <c r="AF758">
        <v>13</v>
      </c>
      <c r="AG758">
        <v>2</v>
      </c>
      <c r="AH758">
        <v>3</v>
      </c>
      <c r="AI758">
        <v>0</v>
      </c>
      <c r="AJ758">
        <v>2</v>
      </c>
      <c r="AK758" s="16">
        <v>46049</v>
      </c>
      <c r="AL758" s="7">
        <v>39</v>
      </c>
      <c r="AM758" s="7" t="str">
        <f t="shared" si="22"/>
        <v>2026</v>
      </c>
      <c r="AN758" s="7" t="str">
        <f t="shared" si="23"/>
        <v>January</v>
      </c>
      <c r="AO758" s="7">
        <v>7</v>
      </c>
      <c r="AP758" s="10">
        <v>7474</v>
      </c>
      <c r="AQ758" s="7">
        <v>7</v>
      </c>
      <c r="AR758" s="7">
        <v>6</v>
      </c>
      <c r="AS758" t="s">
        <v>49</v>
      </c>
    </row>
    <row r="759" spans="1:45" x14ac:dyDescent="0.35">
      <c r="A759" t="s">
        <v>825</v>
      </c>
      <c r="B759">
        <v>36</v>
      </c>
      <c r="C759" t="s">
        <v>802</v>
      </c>
      <c r="D759" t="s">
        <v>49</v>
      </c>
      <c r="E759" t="s">
        <v>59</v>
      </c>
      <c r="F759">
        <v>427</v>
      </c>
      <c r="G759" t="s">
        <v>42</v>
      </c>
      <c r="H759">
        <v>8</v>
      </c>
      <c r="I759">
        <v>3</v>
      </c>
      <c r="J759" t="s">
        <v>43</v>
      </c>
      <c r="K759">
        <v>1</v>
      </c>
      <c r="L759">
        <v>742</v>
      </c>
      <c r="M759">
        <v>1</v>
      </c>
      <c r="N759" t="s">
        <v>53</v>
      </c>
      <c r="O759">
        <v>63</v>
      </c>
      <c r="P759">
        <v>4</v>
      </c>
      <c r="Q759">
        <v>3</v>
      </c>
      <c r="R759" t="s">
        <v>252</v>
      </c>
      <c r="S759">
        <v>1</v>
      </c>
      <c r="T759" t="s">
        <v>105</v>
      </c>
      <c r="U759">
        <v>11713</v>
      </c>
      <c r="V759" t="s">
        <v>253</v>
      </c>
      <c r="W759">
        <v>20335</v>
      </c>
      <c r="X759">
        <v>9</v>
      </c>
      <c r="Y759" t="s">
        <v>48</v>
      </c>
      <c r="Z759" t="s">
        <v>49</v>
      </c>
      <c r="AA759">
        <v>14</v>
      </c>
      <c r="AB759">
        <v>3</v>
      </c>
      <c r="AC759">
        <v>1</v>
      </c>
      <c r="AD759">
        <v>80</v>
      </c>
      <c r="AE759">
        <v>1</v>
      </c>
      <c r="AF759">
        <v>10</v>
      </c>
      <c r="AG759">
        <v>2</v>
      </c>
      <c r="AH759">
        <v>3</v>
      </c>
      <c r="AI759">
        <v>0</v>
      </c>
      <c r="AJ759">
        <v>5</v>
      </c>
      <c r="AK759" s="16">
        <v>46050</v>
      </c>
      <c r="AL759" s="7">
        <v>56</v>
      </c>
      <c r="AM759" s="7" t="str">
        <f t="shared" si="22"/>
        <v>2026</v>
      </c>
      <c r="AN759" s="7" t="str">
        <f t="shared" si="23"/>
        <v>January</v>
      </c>
      <c r="AO759" s="7">
        <v>5</v>
      </c>
      <c r="AP759" s="10">
        <v>9176</v>
      </c>
      <c r="AQ759" s="7">
        <v>0</v>
      </c>
      <c r="AR759" s="7">
        <v>0</v>
      </c>
      <c r="AS759" t="s">
        <v>49</v>
      </c>
    </row>
    <row r="760" spans="1:45" x14ac:dyDescent="0.35">
      <c r="A760" t="s">
        <v>826</v>
      </c>
      <c r="B760">
        <v>36</v>
      </c>
      <c r="C760" t="s">
        <v>802</v>
      </c>
      <c r="D760" t="s">
        <v>49</v>
      </c>
      <c r="E760" t="s">
        <v>59</v>
      </c>
      <c r="F760">
        <v>1434</v>
      </c>
      <c r="G760" t="s">
        <v>51</v>
      </c>
      <c r="H760">
        <v>8</v>
      </c>
      <c r="I760">
        <v>4</v>
      </c>
      <c r="J760" t="s">
        <v>43</v>
      </c>
      <c r="K760">
        <v>1</v>
      </c>
      <c r="L760">
        <v>789</v>
      </c>
      <c r="M760">
        <v>1</v>
      </c>
      <c r="N760" t="s">
        <v>44</v>
      </c>
      <c r="O760">
        <v>76</v>
      </c>
      <c r="P760">
        <v>2</v>
      </c>
      <c r="Q760">
        <v>3</v>
      </c>
      <c r="R760" t="s">
        <v>137</v>
      </c>
      <c r="S760">
        <v>1</v>
      </c>
      <c r="T760" t="s">
        <v>46</v>
      </c>
      <c r="U760">
        <v>7587</v>
      </c>
      <c r="V760" t="s">
        <v>163</v>
      </c>
      <c r="W760">
        <v>14229</v>
      </c>
      <c r="X760">
        <v>1</v>
      </c>
      <c r="Y760" t="s">
        <v>48</v>
      </c>
      <c r="Z760" t="s">
        <v>49</v>
      </c>
      <c r="AA760">
        <v>15</v>
      </c>
      <c r="AB760">
        <v>3</v>
      </c>
      <c r="AC760">
        <v>2</v>
      </c>
      <c r="AD760">
        <v>80</v>
      </c>
      <c r="AE760">
        <v>0</v>
      </c>
      <c r="AF760">
        <v>10</v>
      </c>
      <c r="AG760">
        <v>1</v>
      </c>
      <c r="AH760">
        <v>3</v>
      </c>
      <c r="AI760">
        <v>0</v>
      </c>
      <c r="AJ760">
        <v>9</v>
      </c>
      <c r="AK760" s="16">
        <v>46051</v>
      </c>
      <c r="AL760" s="7">
        <v>53</v>
      </c>
      <c r="AM760" s="7" t="str">
        <f t="shared" si="22"/>
        <v>2026</v>
      </c>
      <c r="AN760" s="7" t="str">
        <f t="shared" si="23"/>
        <v>January</v>
      </c>
      <c r="AO760" s="7">
        <v>9</v>
      </c>
      <c r="AP760" s="10">
        <v>3539</v>
      </c>
      <c r="AQ760" s="7">
        <v>9</v>
      </c>
      <c r="AR760" s="7">
        <v>3</v>
      </c>
      <c r="AS760" t="s">
        <v>49</v>
      </c>
    </row>
    <row r="761" spans="1:45" x14ac:dyDescent="0.35">
      <c r="A761" t="s">
        <v>827</v>
      </c>
      <c r="B761">
        <v>36</v>
      </c>
      <c r="C761" t="s">
        <v>802</v>
      </c>
      <c r="D761" t="s">
        <v>49</v>
      </c>
      <c r="E761" t="s">
        <v>41</v>
      </c>
      <c r="F761">
        <v>676</v>
      </c>
      <c r="G761" t="s">
        <v>42</v>
      </c>
      <c r="H761">
        <v>1</v>
      </c>
      <c r="I761">
        <v>3</v>
      </c>
      <c r="J761" t="s">
        <v>73</v>
      </c>
      <c r="K761">
        <v>1</v>
      </c>
      <c r="L761">
        <v>823</v>
      </c>
      <c r="M761">
        <v>3</v>
      </c>
      <c r="N761" t="s">
        <v>53</v>
      </c>
      <c r="O761">
        <v>35</v>
      </c>
      <c r="P761">
        <v>3</v>
      </c>
      <c r="Q761">
        <v>2</v>
      </c>
      <c r="R761" t="s">
        <v>112</v>
      </c>
      <c r="S761">
        <v>2</v>
      </c>
      <c r="T761" t="s">
        <v>105</v>
      </c>
      <c r="U761">
        <v>5228</v>
      </c>
      <c r="V761" t="s">
        <v>163</v>
      </c>
      <c r="W761">
        <v>23361</v>
      </c>
      <c r="X761">
        <v>0</v>
      </c>
      <c r="Y761" t="s">
        <v>48</v>
      </c>
      <c r="Z761" t="s">
        <v>49</v>
      </c>
      <c r="AA761">
        <v>15</v>
      </c>
      <c r="AB761">
        <v>3</v>
      </c>
      <c r="AC761">
        <v>1</v>
      </c>
      <c r="AD761">
        <v>80</v>
      </c>
      <c r="AE761">
        <v>1</v>
      </c>
      <c r="AF761">
        <v>10</v>
      </c>
      <c r="AG761">
        <v>2</v>
      </c>
      <c r="AH761">
        <v>3</v>
      </c>
      <c r="AI761">
        <v>0</v>
      </c>
      <c r="AJ761">
        <v>5</v>
      </c>
      <c r="AK761" s="16">
        <v>46052</v>
      </c>
      <c r="AL761" s="7">
        <v>59</v>
      </c>
      <c r="AM761" s="7" t="str">
        <f t="shared" si="22"/>
        <v>2026</v>
      </c>
      <c r="AN761" s="7" t="str">
        <f t="shared" si="23"/>
        <v>January</v>
      </c>
      <c r="AO761" s="7">
        <v>23</v>
      </c>
      <c r="AP761" s="10">
        <v>17549</v>
      </c>
      <c r="AQ761" s="7">
        <v>19</v>
      </c>
      <c r="AR761" s="7">
        <v>3</v>
      </c>
      <c r="AS761" t="s">
        <v>49</v>
      </c>
    </row>
    <row r="762" spans="1:45" x14ac:dyDescent="0.35">
      <c r="A762" t="s">
        <v>828</v>
      </c>
      <c r="B762">
        <v>36</v>
      </c>
      <c r="C762" t="s">
        <v>802</v>
      </c>
      <c r="D762" t="s">
        <v>49</v>
      </c>
      <c r="E762" t="s">
        <v>41</v>
      </c>
      <c r="F762">
        <v>1041</v>
      </c>
      <c r="G762" t="s">
        <v>71</v>
      </c>
      <c r="H762">
        <v>13</v>
      </c>
      <c r="I762">
        <v>3</v>
      </c>
      <c r="J762" t="s">
        <v>71</v>
      </c>
      <c r="K762">
        <v>1</v>
      </c>
      <c r="L762">
        <v>829</v>
      </c>
      <c r="M762">
        <v>3</v>
      </c>
      <c r="N762" t="s">
        <v>44</v>
      </c>
      <c r="O762">
        <v>36</v>
      </c>
      <c r="P762">
        <v>3</v>
      </c>
      <c r="Q762">
        <v>1</v>
      </c>
      <c r="R762" t="s">
        <v>71</v>
      </c>
      <c r="S762">
        <v>2</v>
      </c>
      <c r="T762" t="s">
        <v>105</v>
      </c>
      <c r="U762">
        <v>2143</v>
      </c>
      <c r="V762" t="s">
        <v>47</v>
      </c>
      <c r="W762">
        <v>25527</v>
      </c>
      <c r="X762">
        <v>4</v>
      </c>
      <c r="Y762" t="s">
        <v>48</v>
      </c>
      <c r="Z762" t="s">
        <v>49</v>
      </c>
      <c r="AA762">
        <v>13</v>
      </c>
      <c r="AB762">
        <v>3</v>
      </c>
      <c r="AC762">
        <v>2</v>
      </c>
      <c r="AD762">
        <v>80</v>
      </c>
      <c r="AE762">
        <v>1</v>
      </c>
      <c r="AF762">
        <v>8</v>
      </c>
      <c r="AG762">
        <v>2</v>
      </c>
      <c r="AH762">
        <v>3</v>
      </c>
      <c r="AI762">
        <v>0</v>
      </c>
      <c r="AJ762">
        <v>4</v>
      </c>
      <c r="AK762" s="16">
        <v>46053</v>
      </c>
      <c r="AL762" s="7">
        <v>56</v>
      </c>
      <c r="AM762" s="7" t="str">
        <f t="shared" si="22"/>
        <v>2026</v>
      </c>
      <c r="AN762" s="7" t="str">
        <f t="shared" si="23"/>
        <v>January</v>
      </c>
      <c r="AO762" s="7">
        <v>36</v>
      </c>
      <c r="AP762" s="10">
        <v>14972</v>
      </c>
      <c r="AQ762" s="7">
        <v>19</v>
      </c>
      <c r="AR762" s="7">
        <v>13</v>
      </c>
      <c r="AS762" t="s">
        <v>49</v>
      </c>
    </row>
    <row r="763" spans="1:45" x14ac:dyDescent="0.35">
      <c r="A763" t="s">
        <v>829</v>
      </c>
      <c r="B763">
        <v>36</v>
      </c>
      <c r="C763" t="s">
        <v>802</v>
      </c>
      <c r="D763" t="s">
        <v>49</v>
      </c>
      <c r="E763" t="s">
        <v>41</v>
      </c>
      <c r="F763">
        <v>928</v>
      </c>
      <c r="G763" t="s">
        <v>51</v>
      </c>
      <c r="H763">
        <v>1</v>
      </c>
      <c r="I763">
        <v>2</v>
      </c>
      <c r="J763" t="s">
        <v>43</v>
      </c>
      <c r="K763">
        <v>1</v>
      </c>
      <c r="L763">
        <v>857</v>
      </c>
      <c r="M763">
        <v>2</v>
      </c>
      <c r="N763" t="s">
        <v>44</v>
      </c>
      <c r="O763">
        <v>56</v>
      </c>
      <c r="P763">
        <v>3</v>
      </c>
      <c r="Q763">
        <v>2</v>
      </c>
      <c r="R763" t="s">
        <v>137</v>
      </c>
      <c r="S763">
        <v>4</v>
      </c>
      <c r="T763" t="s">
        <v>105</v>
      </c>
      <c r="U763">
        <v>6201</v>
      </c>
      <c r="V763" t="s">
        <v>163</v>
      </c>
      <c r="W763">
        <v>2823</v>
      </c>
      <c r="X763">
        <v>1</v>
      </c>
      <c r="Y763" t="s">
        <v>48</v>
      </c>
      <c r="Z763" t="s">
        <v>40</v>
      </c>
      <c r="AA763">
        <v>14</v>
      </c>
      <c r="AB763">
        <v>3</v>
      </c>
      <c r="AC763">
        <v>4</v>
      </c>
      <c r="AD763">
        <v>80</v>
      </c>
      <c r="AE763">
        <v>1</v>
      </c>
      <c r="AF763">
        <v>18</v>
      </c>
      <c r="AG763">
        <v>1</v>
      </c>
      <c r="AH763">
        <v>2</v>
      </c>
      <c r="AI763">
        <v>4</v>
      </c>
      <c r="AJ763">
        <v>11</v>
      </c>
      <c r="AK763" s="16">
        <v>46054</v>
      </c>
      <c r="AL763" s="7">
        <v>24</v>
      </c>
      <c r="AM763" s="7" t="str">
        <f t="shared" si="22"/>
        <v>2026</v>
      </c>
      <c r="AN763" s="7" t="str">
        <f t="shared" si="23"/>
        <v>February</v>
      </c>
      <c r="AO763" s="7">
        <v>2</v>
      </c>
      <c r="AP763" s="10">
        <v>7306</v>
      </c>
      <c r="AQ763" s="7">
        <v>0</v>
      </c>
      <c r="AR763" s="7">
        <v>0</v>
      </c>
      <c r="AS763" t="s">
        <v>49</v>
      </c>
    </row>
    <row r="764" spans="1:45" x14ac:dyDescent="0.35">
      <c r="A764" t="s">
        <v>830</v>
      </c>
      <c r="B764">
        <v>36</v>
      </c>
      <c r="C764" t="s">
        <v>802</v>
      </c>
      <c r="D764" t="s">
        <v>49</v>
      </c>
      <c r="E764" t="s">
        <v>41</v>
      </c>
      <c r="F764">
        <v>1278</v>
      </c>
      <c r="G764" t="s">
        <v>71</v>
      </c>
      <c r="H764">
        <v>8</v>
      </c>
      <c r="I764">
        <v>3</v>
      </c>
      <c r="J764" t="s">
        <v>43</v>
      </c>
      <c r="K764">
        <v>1</v>
      </c>
      <c r="L764">
        <v>878</v>
      </c>
      <c r="M764">
        <v>1</v>
      </c>
      <c r="N764" t="s">
        <v>44</v>
      </c>
      <c r="O764">
        <v>77</v>
      </c>
      <c r="P764">
        <v>2</v>
      </c>
      <c r="Q764">
        <v>1</v>
      </c>
      <c r="R764" t="s">
        <v>71</v>
      </c>
      <c r="S764">
        <v>1</v>
      </c>
      <c r="T764" t="s">
        <v>105</v>
      </c>
      <c r="U764">
        <v>2342</v>
      </c>
      <c r="V764" t="s">
        <v>47</v>
      </c>
      <c r="W764">
        <v>8635</v>
      </c>
      <c r="X764">
        <v>0</v>
      </c>
      <c r="Y764" t="s">
        <v>48</v>
      </c>
      <c r="Z764" t="s">
        <v>49</v>
      </c>
      <c r="AA764">
        <v>21</v>
      </c>
      <c r="AB764">
        <v>4</v>
      </c>
      <c r="AC764">
        <v>3</v>
      </c>
      <c r="AD764">
        <v>80</v>
      </c>
      <c r="AE764">
        <v>0</v>
      </c>
      <c r="AF764">
        <v>6</v>
      </c>
      <c r="AG764">
        <v>3</v>
      </c>
      <c r="AH764">
        <v>3</v>
      </c>
      <c r="AI764">
        <v>0</v>
      </c>
      <c r="AJ764">
        <v>3</v>
      </c>
      <c r="AK764" s="16">
        <v>46055</v>
      </c>
      <c r="AL764" s="7">
        <v>43</v>
      </c>
      <c r="AM764" s="7" t="str">
        <f t="shared" si="22"/>
        <v>2026</v>
      </c>
      <c r="AN764" s="7" t="str">
        <f t="shared" si="23"/>
        <v>February</v>
      </c>
      <c r="AO764" s="7">
        <v>20</v>
      </c>
      <c r="AP764" s="10">
        <v>8540</v>
      </c>
      <c r="AQ764" s="7">
        <v>3</v>
      </c>
      <c r="AR764" s="7">
        <v>3</v>
      </c>
      <c r="AS764" t="s">
        <v>49</v>
      </c>
    </row>
    <row r="765" spans="1:45" x14ac:dyDescent="0.35">
      <c r="A765" t="s">
        <v>831</v>
      </c>
      <c r="B765">
        <v>36</v>
      </c>
      <c r="C765" t="s">
        <v>802</v>
      </c>
      <c r="D765" t="s">
        <v>49</v>
      </c>
      <c r="E765" t="s">
        <v>41</v>
      </c>
      <c r="F765">
        <v>1425</v>
      </c>
      <c r="G765" t="s">
        <v>42</v>
      </c>
      <c r="H765">
        <v>14</v>
      </c>
      <c r="I765">
        <v>1</v>
      </c>
      <c r="J765" t="s">
        <v>43</v>
      </c>
      <c r="K765">
        <v>1</v>
      </c>
      <c r="L765">
        <v>924</v>
      </c>
      <c r="M765">
        <v>3</v>
      </c>
      <c r="N765" t="s">
        <v>44</v>
      </c>
      <c r="O765">
        <v>68</v>
      </c>
      <c r="P765">
        <v>3</v>
      </c>
      <c r="Q765">
        <v>2</v>
      </c>
      <c r="R765" t="s">
        <v>161</v>
      </c>
      <c r="S765">
        <v>4</v>
      </c>
      <c r="T765" t="s">
        <v>105</v>
      </c>
      <c r="U765">
        <v>6586</v>
      </c>
      <c r="V765" t="s">
        <v>163</v>
      </c>
      <c r="W765">
        <v>4821</v>
      </c>
      <c r="X765">
        <v>0</v>
      </c>
      <c r="Y765" t="s">
        <v>48</v>
      </c>
      <c r="Z765" t="s">
        <v>40</v>
      </c>
      <c r="AA765">
        <v>17</v>
      </c>
      <c r="AB765">
        <v>3</v>
      </c>
      <c r="AC765">
        <v>1</v>
      </c>
      <c r="AD765">
        <v>80</v>
      </c>
      <c r="AE765">
        <v>1</v>
      </c>
      <c r="AF765">
        <v>17</v>
      </c>
      <c r="AG765">
        <v>2</v>
      </c>
      <c r="AH765">
        <v>2</v>
      </c>
      <c r="AI765">
        <v>4</v>
      </c>
      <c r="AJ765">
        <v>11</v>
      </c>
      <c r="AK765" s="16">
        <v>46056</v>
      </c>
      <c r="AL765" s="7">
        <v>40</v>
      </c>
      <c r="AM765" s="7" t="str">
        <f t="shared" si="22"/>
        <v>2026</v>
      </c>
      <c r="AN765" s="7" t="str">
        <f t="shared" si="23"/>
        <v>February</v>
      </c>
      <c r="AO765" s="7">
        <v>13</v>
      </c>
      <c r="AP765" s="10">
        <v>13645</v>
      </c>
      <c r="AQ765" s="7">
        <v>10</v>
      </c>
      <c r="AR765" s="7">
        <v>1</v>
      </c>
      <c r="AS765" t="s">
        <v>49</v>
      </c>
    </row>
    <row r="766" spans="1:45" x14ac:dyDescent="0.35">
      <c r="A766" t="s">
        <v>832</v>
      </c>
      <c r="B766">
        <v>36</v>
      </c>
      <c r="C766" t="s">
        <v>802</v>
      </c>
      <c r="D766" t="s">
        <v>49</v>
      </c>
      <c r="E766" t="s">
        <v>41</v>
      </c>
      <c r="F766">
        <v>188</v>
      </c>
      <c r="G766" t="s">
        <v>42</v>
      </c>
      <c r="H766">
        <v>7</v>
      </c>
      <c r="I766">
        <v>4</v>
      </c>
      <c r="J766" t="s">
        <v>73</v>
      </c>
      <c r="K766">
        <v>1</v>
      </c>
      <c r="L766">
        <v>949</v>
      </c>
      <c r="M766">
        <v>2</v>
      </c>
      <c r="N766" t="s">
        <v>44</v>
      </c>
      <c r="O766">
        <v>65</v>
      </c>
      <c r="P766">
        <v>3</v>
      </c>
      <c r="Q766">
        <v>1</v>
      </c>
      <c r="R766" t="s">
        <v>60</v>
      </c>
      <c r="S766">
        <v>4</v>
      </c>
      <c r="T766" t="s">
        <v>46</v>
      </c>
      <c r="U766">
        <v>4678</v>
      </c>
      <c r="V766" t="s">
        <v>47</v>
      </c>
      <c r="W766">
        <v>23293</v>
      </c>
      <c r="X766">
        <v>2</v>
      </c>
      <c r="Y766" t="s">
        <v>48</v>
      </c>
      <c r="Z766" t="s">
        <v>49</v>
      </c>
      <c r="AA766">
        <v>18</v>
      </c>
      <c r="AB766">
        <v>3</v>
      </c>
      <c r="AC766">
        <v>3</v>
      </c>
      <c r="AD766">
        <v>80</v>
      </c>
      <c r="AE766">
        <v>0</v>
      </c>
      <c r="AF766">
        <v>8</v>
      </c>
      <c r="AG766">
        <v>6</v>
      </c>
      <c r="AH766">
        <v>3</v>
      </c>
      <c r="AI766">
        <v>0</v>
      </c>
      <c r="AJ766">
        <v>1</v>
      </c>
      <c r="AK766" s="16">
        <v>46057</v>
      </c>
      <c r="AL766" s="7">
        <v>58</v>
      </c>
      <c r="AM766" s="7" t="str">
        <f t="shared" si="22"/>
        <v>2026</v>
      </c>
      <c r="AN766" s="7" t="str">
        <f t="shared" si="23"/>
        <v>February</v>
      </c>
      <c r="AO766" s="7">
        <v>4</v>
      </c>
      <c r="AP766" s="10">
        <v>7068</v>
      </c>
      <c r="AQ766" s="7">
        <v>1</v>
      </c>
      <c r="AR766" s="7">
        <v>0</v>
      </c>
      <c r="AS766" t="s">
        <v>40</v>
      </c>
    </row>
    <row r="767" spans="1:45" x14ac:dyDescent="0.35">
      <c r="A767" t="s">
        <v>833</v>
      </c>
      <c r="B767">
        <v>36</v>
      </c>
      <c r="C767" t="s">
        <v>802</v>
      </c>
      <c r="D767" t="s">
        <v>49</v>
      </c>
      <c r="E767" t="s">
        <v>41</v>
      </c>
      <c r="F767">
        <v>938</v>
      </c>
      <c r="G767" t="s">
        <v>42</v>
      </c>
      <c r="H767">
        <v>2</v>
      </c>
      <c r="I767">
        <v>4</v>
      </c>
      <c r="J767" t="s">
        <v>52</v>
      </c>
      <c r="K767">
        <v>1</v>
      </c>
      <c r="L767">
        <v>958</v>
      </c>
      <c r="M767">
        <v>3</v>
      </c>
      <c r="N767" t="s">
        <v>44</v>
      </c>
      <c r="O767">
        <v>79</v>
      </c>
      <c r="P767">
        <v>3</v>
      </c>
      <c r="Q767">
        <v>1</v>
      </c>
      <c r="R767" t="s">
        <v>45</v>
      </c>
      <c r="S767">
        <v>3</v>
      </c>
      <c r="T767" t="s">
        <v>46</v>
      </c>
      <c r="U767">
        <v>2519</v>
      </c>
      <c r="V767" t="s">
        <v>47</v>
      </c>
      <c r="W767">
        <v>12287</v>
      </c>
      <c r="X767">
        <v>4</v>
      </c>
      <c r="Y767" t="s">
        <v>48</v>
      </c>
      <c r="Z767" t="s">
        <v>49</v>
      </c>
      <c r="AA767">
        <v>21</v>
      </c>
      <c r="AB767">
        <v>4</v>
      </c>
      <c r="AC767">
        <v>3</v>
      </c>
      <c r="AD767">
        <v>80</v>
      </c>
      <c r="AE767">
        <v>0</v>
      </c>
      <c r="AF767">
        <v>16</v>
      </c>
      <c r="AG767">
        <v>6</v>
      </c>
      <c r="AH767">
        <v>3</v>
      </c>
      <c r="AI767">
        <v>3</v>
      </c>
      <c r="AJ767">
        <v>9</v>
      </c>
      <c r="AK767" s="16">
        <v>46058</v>
      </c>
      <c r="AL767" s="7">
        <v>20</v>
      </c>
      <c r="AM767" s="7" t="str">
        <f t="shared" si="22"/>
        <v>2026</v>
      </c>
      <c r="AN767" s="7" t="str">
        <f t="shared" si="23"/>
        <v>February</v>
      </c>
      <c r="AO767" s="7">
        <v>0</v>
      </c>
      <c r="AP767" s="10">
        <v>19383</v>
      </c>
      <c r="AQ767" s="7">
        <v>0</v>
      </c>
      <c r="AR767" s="7">
        <v>0</v>
      </c>
      <c r="AS767" t="s">
        <v>40</v>
      </c>
    </row>
    <row r="768" spans="1:45" x14ac:dyDescent="0.35">
      <c r="A768" t="s">
        <v>834</v>
      </c>
      <c r="B768">
        <v>36</v>
      </c>
      <c r="C768" t="s">
        <v>802</v>
      </c>
      <c r="D768" t="s">
        <v>40</v>
      </c>
      <c r="E768" t="s">
        <v>41</v>
      </c>
      <c r="F768">
        <v>530</v>
      </c>
      <c r="G768" t="s">
        <v>51</v>
      </c>
      <c r="H768">
        <v>3</v>
      </c>
      <c r="I768">
        <v>1</v>
      </c>
      <c r="J768" t="s">
        <v>43</v>
      </c>
      <c r="K768">
        <v>1</v>
      </c>
      <c r="L768">
        <v>967</v>
      </c>
      <c r="M768">
        <v>3</v>
      </c>
      <c r="N768" t="s">
        <v>44</v>
      </c>
      <c r="O768">
        <v>51</v>
      </c>
      <c r="P768">
        <v>2</v>
      </c>
      <c r="Q768">
        <v>3</v>
      </c>
      <c r="R768" t="s">
        <v>137</v>
      </c>
      <c r="S768">
        <v>4</v>
      </c>
      <c r="T768" t="s">
        <v>105</v>
      </c>
      <c r="U768">
        <v>10325</v>
      </c>
      <c r="V768" t="s">
        <v>253</v>
      </c>
      <c r="W768">
        <v>5518</v>
      </c>
      <c r="X768">
        <v>1</v>
      </c>
      <c r="Y768" t="s">
        <v>48</v>
      </c>
      <c r="Z768" t="s">
        <v>40</v>
      </c>
      <c r="AA768">
        <v>11</v>
      </c>
      <c r="AB768">
        <v>3</v>
      </c>
      <c r="AC768">
        <v>1</v>
      </c>
      <c r="AD768">
        <v>80</v>
      </c>
      <c r="AE768">
        <v>1</v>
      </c>
      <c r="AF768">
        <v>16</v>
      </c>
      <c r="AG768">
        <v>6</v>
      </c>
      <c r="AH768">
        <v>3</v>
      </c>
      <c r="AI768">
        <v>3</v>
      </c>
      <c r="AJ768">
        <v>7</v>
      </c>
      <c r="AK768" s="16">
        <v>46059</v>
      </c>
      <c r="AL768" s="7">
        <v>22</v>
      </c>
      <c r="AM768" s="7" t="str">
        <f t="shared" si="22"/>
        <v>2026</v>
      </c>
      <c r="AN768" s="7" t="str">
        <f t="shared" si="23"/>
        <v>February</v>
      </c>
      <c r="AO768" s="7">
        <v>3</v>
      </c>
      <c r="AP768" s="10">
        <v>5455</v>
      </c>
      <c r="AQ768" s="7">
        <v>0</v>
      </c>
      <c r="AR768" s="7">
        <v>0</v>
      </c>
      <c r="AS768" t="s">
        <v>49</v>
      </c>
    </row>
    <row r="769" spans="1:45" x14ac:dyDescent="0.35">
      <c r="A769" t="s">
        <v>835</v>
      </c>
      <c r="B769">
        <v>36</v>
      </c>
      <c r="C769" t="s">
        <v>802</v>
      </c>
      <c r="D769" t="s">
        <v>49</v>
      </c>
      <c r="E769" t="s">
        <v>59</v>
      </c>
      <c r="F769">
        <v>1229</v>
      </c>
      <c r="G769" t="s">
        <v>51</v>
      </c>
      <c r="H769">
        <v>8</v>
      </c>
      <c r="I769">
        <v>4</v>
      </c>
      <c r="J769" t="s">
        <v>68</v>
      </c>
      <c r="K769">
        <v>1</v>
      </c>
      <c r="L769">
        <v>990</v>
      </c>
      <c r="M769">
        <v>1</v>
      </c>
      <c r="N769" t="s">
        <v>44</v>
      </c>
      <c r="O769">
        <v>84</v>
      </c>
      <c r="P769">
        <v>3</v>
      </c>
      <c r="Q769">
        <v>2</v>
      </c>
      <c r="R769" t="s">
        <v>137</v>
      </c>
      <c r="S769">
        <v>4</v>
      </c>
      <c r="T769" t="s">
        <v>102</v>
      </c>
      <c r="U769">
        <v>5079</v>
      </c>
      <c r="V769" t="s">
        <v>163</v>
      </c>
      <c r="W769">
        <v>25952</v>
      </c>
      <c r="X769">
        <v>4</v>
      </c>
      <c r="Y769" t="s">
        <v>48</v>
      </c>
      <c r="Z769" t="s">
        <v>49</v>
      </c>
      <c r="AA769">
        <v>13</v>
      </c>
      <c r="AB769">
        <v>3</v>
      </c>
      <c r="AC769">
        <v>4</v>
      </c>
      <c r="AD769">
        <v>80</v>
      </c>
      <c r="AE769">
        <v>2</v>
      </c>
      <c r="AF769">
        <v>12</v>
      </c>
      <c r="AG769">
        <v>3</v>
      </c>
      <c r="AH769">
        <v>3</v>
      </c>
      <c r="AI769">
        <v>0</v>
      </c>
      <c r="AJ769">
        <v>7</v>
      </c>
      <c r="AK769" s="16">
        <v>46060</v>
      </c>
      <c r="AL769" s="7">
        <v>35</v>
      </c>
      <c r="AM769" s="7" t="str">
        <f t="shared" si="22"/>
        <v>2026</v>
      </c>
      <c r="AN769" s="7" t="str">
        <f t="shared" si="23"/>
        <v>February</v>
      </c>
      <c r="AO769" s="7">
        <v>8</v>
      </c>
      <c r="AP769" s="10">
        <v>15535</v>
      </c>
      <c r="AQ769" s="7">
        <v>0</v>
      </c>
      <c r="AR769" s="7">
        <v>0</v>
      </c>
      <c r="AS769" t="s">
        <v>49</v>
      </c>
    </row>
    <row r="770" spans="1:45" x14ac:dyDescent="0.35">
      <c r="A770" t="s">
        <v>836</v>
      </c>
      <c r="B770">
        <v>36</v>
      </c>
      <c r="C770" t="s">
        <v>802</v>
      </c>
      <c r="D770" t="s">
        <v>40</v>
      </c>
      <c r="E770" t="s">
        <v>41</v>
      </c>
      <c r="F770">
        <v>885</v>
      </c>
      <c r="G770" t="s">
        <v>42</v>
      </c>
      <c r="H770">
        <v>16</v>
      </c>
      <c r="I770">
        <v>4</v>
      </c>
      <c r="J770" t="s">
        <v>43</v>
      </c>
      <c r="K770">
        <v>1</v>
      </c>
      <c r="L770">
        <v>1042</v>
      </c>
      <c r="M770">
        <v>3</v>
      </c>
      <c r="N770" t="s">
        <v>53</v>
      </c>
      <c r="O770">
        <v>43</v>
      </c>
      <c r="P770">
        <v>4</v>
      </c>
      <c r="Q770">
        <v>1</v>
      </c>
      <c r="R770" t="s">
        <v>45</v>
      </c>
      <c r="S770">
        <v>1</v>
      </c>
      <c r="T770" t="s">
        <v>46</v>
      </c>
      <c r="U770">
        <v>2743</v>
      </c>
      <c r="V770" t="s">
        <v>47</v>
      </c>
      <c r="W770">
        <v>8269</v>
      </c>
      <c r="X770">
        <v>1</v>
      </c>
      <c r="Y770" t="s">
        <v>48</v>
      </c>
      <c r="Z770" t="s">
        <v>49</v>
      </c>
      <c r="AA770">
        <v>16</v>
      </c>
      <c r="AB770">
        <v>3</v>
      </c>
      <c r="AC770">
        <v>3</v>
      </c>
      <c r="AD770">
        <v>80</v>
      </c>
      <c r="AE770">
        <v>0</v>
      </c>
      <c r="AF770">
        <v>18</v>
      </c>
      <c r="AG770">
        <v>1</v>
      </c>
      <c r="AH770">
        <v>3</v>
      </c>
      <c r="AI770">
        <v>15</v>
      </c>
      <c r="AJ770">
        <v>14</v>
      </c>
      <c r="AK770" s="16">
        <v>46061</v>
      </c>
      <c r="AL770" s="7">
        <v>49</v>
      </c>
      <c r="AM770" s="7" t="str">
        <f t="shared" si="22"/>
        <v>2026</v>
      </c>
      <c r="AN770" s="7" t="str">
        <f t="shared" si="23"/>
        <v>February</v>
      </c>
      <c r="AO770" s="7">
        <v>30</v>
      </c>
      <c r="AP770" s="10">
        <v>22255</v>
      </c>
      <c r="AQ770" s="7">
        <v>29</v>
      </c>
      <c r="AR770" s="7">
        <v>12</v>
      </c>
      <c r="AS770" t="s">
        <v>49</v>
      </c>
    </row>
    <row r="771" spans="1:45" x14ac:dyDescent="0.35">
      <c r="A771" t="s">
        <v>837</v>
      </c>
      <c r="B771">
        <v>36</v>
      </c>
      <c r="C771" t="s">
        <v>802</v>
      </c>
      <c r="D771" t="s">
        <v>40</v>
      </c>
      <c r="E771" t="s">
        <v>41</v>
      </c>
      <c r="F771">
        <v>660</v>
      </c>
      <c r="G771" t="s">
        <v>42</v>
      </c>
      <c r="H771">
        <v>15</v>
      </c>
      <c r="I771">
        <v>3</v>
      </c>
      <c r="J771" t="s">
        <v>73</v>
      </c>
      <c r="K771">
        <v>1</v>
      </c>
      <c r="L771">
        <v>1052</v>
      </c>
      <c r="M771">
        <v>1</v>
      </c>
      <c r="N771" t="s">
        <v>44</v>
      </c>
      <c r="O771">
        <v>81</v>
      </c>
      <c r="P771">
        <v>3</v>
      </c>
      <c r="Q771">
        <v>2</v>
      </c>
      <c r="R771" t="s">
        <v>45</v>
      </c>
      <c r="S771">
        <v>3</v>
      </c>
      <c r="T771" t="s">
        <v>102</v>
      </c>
      <c r="U771">
        <v>4834</v>
      </c>
      <c r="V771" t="s">
        <v>47</v>
      </c>
      <c r="W771">
        <v>7858</v>
      </c>
      <c r="X771">
        <v>7</v>
      </c>
      <c r="Y771" t="s">
        <v>48</v>
      </c>
      <c r="Z771" t="s">
        <v>49</v>
      </c>
      <c r="AA771">
        <v>14</v>
      </c>
      <c r="AB771">
        <v>3</v>
      </c>
      <c r="AC771">
        <v>2</v>
      </c>
      <c r="AD771">
        <v>80</v>
      </c>
      <c r="AE771">
        <v>1</v>
      </c>
      <c r="AF771">
        <v>9</v>
      </c>
      <c r="AG771">
        <v>3</v>
      </c>
      <c r="AH771">
        <v>2</v>
      </c>
      <c r="AI771">
        <v>0</v>
      </c>
      <c r="AJ771">
        <v>0</v>
      </c>
      <c r="AK771" s="16">
        <v>46062</v>
      </c>
      <c r="AL771" s="7">
        <v>26</v>
      </c>
      <c r="AM771" s="7" t="str">
        <f t="shared" ref="AM771:AM834" si="24">TEXT(AK771,"yyyy")</f>
        <v>2026</v>
      </c>
      <c r="AN771" s="7" t="str">
        <f t="shared" ref="AN771:AN834" si="25">TEXT(AK771,"mmmm")</f>
        <v>February</v>
      </c>
      <c r="AO771" s="7">
        <v>5</v>
      </c>
      <c r="AP771" s="10">
        <v>15772</v>
      </c>
      <c r="AQ771" s="7">
        <v>2</v>
      </c>
      <c r="AR771" s="7">
        <v>2</v>
      </c>
      <c r="AS771" t="s">
        <v>40</v>
      </c>
    </row>
    <row r="772" spans="1:45" x14ac:dyDescent="0.35">
      <c r="A772" t="s">
        <v>838</v>
      </c>
      <c r="B772">
        <v>36</v>
      </c>
      <c r="C772" t="s">
        <v>802</v>
      </c>
      <c r="D772" t="s">
        <v>49</v>
      </c>
      <c r="E772" t="s">
        <v>41</v>
      </c>
      <c r="F772">
        <v>796</v>
      </c>
      <c r="G772" t="s">
        <v>42</v>
      </c>
      <c r="H772">
        <v>12</v>
      </c>
      <c r="I772">
        <v>5</v>
      </c>
      <c r="J772" t="s">
        <v>52</v>
      </c>
      <c r="K772">
        <v>1</v>
      </c>
      <c r="L772">
        <v>1073</v>
      </c>
      <c r="M772">
        <v>4</v>
      </c>
      <c r="N772" t="s">
        <v>53</v>
      </c>
      <c r="O772">
        <v>51</v>
      </c>
      <c r="P772">
        <v>2</v>
      </c>
      <c r="Q772">
        <v>3</v>
      </c>
      <c r="R772" t="s">
        <v>112</v>
      </c>
      <c r="S772">
        <v>4</v>
      </c>
      <c r="T772" t="s">
        <v>46</v>
      </c>
      <c r="U772">
        <v>8858</v>
      </c>
      <c r="V772" t="s">
        <v>163</v>
      </c>
      <c r="W772">
        <v>15669</v>
      </c>
      <c r="X772">
        <v>0</v>
      </c>
      <c r="Y772" t="s">
        <v>48</v>
      </c>
      <c r="Z772" t="s">
        <v>49</v>
      </c>
      <c r="AA772">
        <v>11</v>
      </c>
      <c r="AB772">
        <v>3</v>
      </c>
      <c r="AC772">
        <v>2</v>
      </c>
      <c r="AD772">
        <v>80</v>
      </c>
      <c r="AE772">
        <v>0</v>
      </c>
      <c r="AF772">
        <v>15</v>
      </c>
      <c r="AG772">
        <v>2</v>
      </c>
      <c r="AH772">
        <v>2</v>
      </c>
      <c r="AI772">
        <v>7</v>
      </c>
      <c r="AJ772">
        <v>8</v>
      </c>
      <c r="AK772" s="16">
        <v>46063</v>
      </c>
      <c r="AL772" s="7">
        <v>45</v>
      </c>
      <c r="AM772" s="7" t="str">
        <f t="shared" si="24"/>
        <v>2026</v>
      </c>
      <c r="AN772" s="7" t="str">
        <f t="shared" si="25"/>
        <v>February</v>
      </c>
      <c r="AO772" s="7">
        <v>7</v>
      </c>
      <c r="AP772" s="10">
        <v>14473</v>
      </c>
      <c r="AQ772" s="7">
        <v>5</v>
      </c>
      <c r="AR772" s="7">
        <v>1</v>
      </c>
      <c r="AS772" t="s">
        <v>49</v>
      </c>
    </row>
    <row r="773" spans="1:45" x14ac:dyDescent="0.35">
      <c r="A773" t="s">
        <v>839</v>
      </c>
      <c r="B773">
        <v>36</v>
      </c>
      <c r="C773" t="s">
        <v>802</v>
      </c>
      <c r="D773" t="s">
        <v>49</v>
      </c>
      <c r="E773" t="s">
        <v>59</v>
      </c>
      <c r="F773">
        <v>217</v>
      </c>
      <c r="G773" t="s">
        <v>42</v>
      </c>
      <c r="H773">
        <v>18</v>
      </c>
      <c r="I773">
        <v>4</v>
      </c>
      <c r="J773" t="s">
        <v>43</v>
      </c>
      <c r="K773">
        <v>1</v>
      </c>
      <c r="L773">
        <v>1133</v>
      </c>
      <c r="M773">
        <v>1</v>
      </c>
      <c r="N773" t="s">
        <v>44</v>
      </c>
      <c r="O773">
        <v>78</v>
      </c>
      <c r="P773">
        <v>3</v>
      </c>
      <c r="Q773">
        <v>2</v>
      </c>
      <c r="R773" t="s">
        <v>112</v>
      </c>
      <c r="S773">
        <v>4</v>
      </c>
      <c r="T773" t="s">
        <v>46</v>
      </c>
      <c r="U773">
        <v>7779</v>
      </c>
      <c r="V773" t="s">
        <v>163</v>
      </c>
      <c r="W773">
        <v>23238</v>
      </c>
      <c r="X773">
        <v>2</v>
      </c>
      <c r="Y773" t="s">
        <v>48</v>
      </c>
      <c r="Z773" t="s">
        <v>49</v>
      </c>
      <c r="AA773">
        <v>20</v>
      </c>
      <c r="AB773">
        <v>4</v>
      </c>
      <c r="AC773">
        <v>1</v>
      </c>
      <c r="AD773">
        <v>80</v>
      </c>
      <c r="AE773">
        <v>0</v>
      </c>
      <c r="AF773">
        <v>18</v>
      </c>
      <c r="AG773">
        <v>0</v>
      </c>
      <c r="AH773">
        <v>3</v>
      </c>
      <c r="AI773">
        <v>0</v>
      </c>
      <c r="AJ773">
        <v>9</v>
      </c>
      <c r="AK773" s="16">
        <v>46064</v>
      </c>
      <c r="AL773" s="7">
        <v>43</v>
      </c>
      <c r="AM773" s="7" t="str">
        <f t="shared" si="24"/>
        <v>2026</v>
      </c>
      <c r="AN773" s="7" t="str">
        <f t="shared" si="25"/>
        <v>February</v>
      </c>
      <c r="AO773" s="7">
        <v>9</v>
      </c>
      <c r="AP773" s="10">
        <v>4075</v>
      </c>
      <c r="AQ773" s="7">
        <v>8</v>
      </c>
      <c r="AR773" s="7">
        <v>0</v>
      </c>
      <c r="AS773" t="s">
        <v>49</v>
      </c>
    </row>
    <row r="774" spans="1:45" x14ac:dyDescent="0.35">
      <c r="A774" t="s">
        <v>840</v>
      </c>
      <c r="B774">
        <v>36</v>
      </c>
      <c r="C774" t="s">
        <v>802</v>
      </c>
      <c r="D774" t="s">
        <v>49</v>
      </c>
      <c r="E774" t="s">
        <v>41</v>
      </c>
      <c r="F774">
        <v>917</v>
      </c>
      <c r="G774" t="s">
        <v>42</v>
      </c>
      <c r="H774">
        <v>6</v>
      </c>
      <c r="I774">
        <v>4</v>
      </c>
      <c r="J774" t="s">
        <v>43</v>
      </c>
      <c r="K774">
        <v>1</v>
      </c>
      <c r="L774">
        <v>1221</v>
      </c>
      <c r="M774">
        <v>3</v>
      </c>
      <c r="N774" t="s">
        <v>44</v>
      </c>
      <c r="O774">
        <v>60</v>
      </c>
      <c r="P774">
        <v>1</v>
      </c>
      <c r="Q774">
        <v>1</v>
      </c>
      <c r="R774" t="s">
        <v>45</v>
      </c>
      <c r="S774">
        <v>3</v>
      </c>
      <c r="T774" t="s">
        <v>102</v>
      </c>
      <c r="U774">
        <v>2741</v>
      </c>
      <c r="V774" t="s">
        <v>47</v>
      </c>
      <c r="W774">
        <v>6865</v>
      </c>
      <c r="X774">
        <v>1</v>
      </c>
      <c r="Y774" t="s">
        <v>48</v>
      </c>
      <c r="Z774" t="s">
        <v>49</v>
      </c>
      <c r="AA774">
        <v>14</v>
      </c>
      <c r="AB774">
        <v>3</v>
      </c>
      <c r="AC774">
        <v>3</v>
      </c>
      <c r="AD774">
        <v>80</v>
      </c>
      <c r="AE774">
        <v>1</v>
      </c>
      <c r="AF774">
        <v>7</v>
      </c>
      <c r="AG774">
        <v>4</v>
      </c>
      <c r="AH774">
        <v>3</v>
      </c>
      <c r="AI774">
        <v>1</v>
      </c>
      <c r="AJ774">
        <v>7</v>
      </c>
      <c r="AK774" s="16">
        <v>46065</v>
      </c>
      <c r="AL774" s="7">
        <v>28</v>
      </c>
      <c r="AM774" s="7" t="str">
        <f t="shared" si="24"/>
        <v>2026</v>
      </c>
      <c r="AN774" s="7" t="str">
        <f t="shared" si="25"/>
        <v>February</v>
      </c>
      <c r="AO774" s="7">
        <v>10</v>
      </c>
      <c r="AP774" s="10">
        <v>12017</v>
      </c>
      <c r="AQ774" s="7">
        <v>1</v>
      </c>
      <c r="AR774" s="7">
        <v>1</v>
      </c>
      <c r="AS774" t="s">
        <v>49</v>
      </c>
    </row>
    <row r="775" spans="1:45" x14ac:dyDescent="0.35">
      <c r="A775" t="s">
        <v>841</v>
      </c>
      <c r="B775">
        <v>36</v>
      </c>
      <c r="C775" t="s">
        <v>802</v>
      </c>
      <c r="D775" t="s">
        <v>40</v>
      </c>
      <c r="E775" t="s">
        <v>41</v>
      </c>
      <c r="F775">
        <v>363</v>
      </c>
      <c r="G775" t="s">
        <v>42</v>
      </c>
      <c r="H775">
        <v>1</v>
      </c>
      <c r="I775">
        <v>3</v>
      </c>
      <c r="J775" t="s">
        <v>68</v>
      </c>
      <c r="K775">
        <v>1</v>
      </c>
      <c r="L775">
        <v>1237</v>
      </c>
      <c r="M775">
        <v>3</v>
      </c>
      <c r="N775" t="s">
        <v>53</v>
      </c>
      <c r="O775">
        <v>77</v>
      </c>
      <c r="P775">
        <v>1</v>
      </c>
      <c r="Q775">
        <v>3</v>
      </c>
      <c r="R775" t="s">
        <v>112</v>
      </c>
      <c r="S775">
        <v>1</v>
      </c>
      <c r="T775" t="s">
        <v>102</v>
      </c>
      <c r="U775">
        <v>10252</v>
      </c>
      <c r="V775" t="s">
        <v>253</v>
      </c>
      <c r="W775">
        <v>4235</v>
      </c>
      <c r="X775">
        <v>2</v>
      </c>
      <c r="Y775" t="s">
        <v>48</v>
      </c>
      <c r="Z775" t="s">
        <v>40</v>
      </c>
      <c r="AA775">
        <v>21</v>
      </c>
      <c r="AB775">
        <v>4</v>
      </c>
      <c r="AC775">
        <v>3</v>
      </c>
      <c r="AD775">
        <v>80</v>
      </c>
      <c r="AE775">
        <v>1</v>
      </c>
      <c r="AF775">
        <v>17</v>
      </c>
      <c r="AG775">
        <v>2</v>
      </c>
      <c r="AH775">
        <v>3</v>
      </c>
      <c r="AI775">
        <v>7</v>
      </c>
      <c r="AJ775">
        <v>7</v>
      </c>
      <c r="AK775" s="16">
        <v>46066</v>
      </c>
      <c r="AL775" s="7">
        <v>52</v>
      </c>
      <c r="AM775" s="7" t="str">
        <f t="shared" si="24"/>
        <v>2026</v>
      </c>
      <c r="AN775" s="7" t="str">
        <f t="shared" si="25"/>
        <v>February</v>
      </c>
      <c r="AO775" s="7">
        <v>15</v>
      </c>
      <c r="AP775" s="10">
        <v>10186</v>
      </c>
      <c r="AQ775" s="7">
        <v>3</v>
      </c>
      <c r="AR775" s="7">
        <v>1</v>
      </c>
      <c r="AS775" t="s">
        <v>49</v>
      </c>
    </row>
    <row r="776" spans="1:45" x14ac:dyDescent="0.35">
      <c r="A776" t="s">
        <v>842</v>
      </c>
      <c r="B776">
        <v>36</v>
      </c>
      <c r="C776" t="s">
        <v>802</v>
      </c>
      <c r="D776" t="s">
        <v>49</v>
      </c>
      <c r="E776" t="s">
        <v>56</v>
      </c>
      <c r="F776">
        <v>469</v>
      </c>
      <c r="G776" t="s">
        <v>42</v>
      </c>
      <c r="H776">
        <v>3</v>
      </c>
      <c r="I776">
        <v>3</v>
      </c>
      <c r="J776" t="s">
        <v>68</v>
      </c>
      <c r="K776">
        <v>1</v>
      </c>
      <c r="L776">
        <v>1257</v>
      </c>
      <c r="M776">
        <v>3</v>
      </c>
      <c r="N776" t="s">
        <v>44</v>
      </c>
      <c r="O776">
        <v>46</v>
      </c>
      <c r="P776">
        <v>3</v>
      </c>
      <c r="Q776">
        <v>1</v>
      </c>
      <c r="R776" t="s">
        <v>60</v>
      </c>
      <c r="S776">
        <v>2</v>
      </c>
      <c r="T776" t="s">
        <v>105</v>
      </c>
      <c r="U776">
        <v>3692</v>
      </c>
      <c r="V776" t="s">
        <v>47</v>
      </c>
      <c r="W776">
        <v>9256</v>
      </c>
      <c r="X776">
        <v>1</v>
      </c>
      <c r="Y776" t="s">
        <v>48</v>
      </c>
      <c r="Z776" t="s">
        <v>49</v>
      </c>
      <c r="AA776">
        <v>12</v>
      </c>
      <c r="AB776">
        <v>3</v>
      </c>
      <c r="AC776">
        <v>3</v>
      </c>
      <c r="AD776">
        <v>80</v>
      </c>
      <c r="AE776">
        <v>0</v>
      </c>
      <c r="AF776">
        <v>12</v>
      </c>
      <c r="AG776">
        <v>2</v>
      </c>
      <c r="AH776">
        <v>2</v>
      </c>
      <c r="AI776">
        <v>0</v>
      </c>
      <c r="AJ776">
        <v>7</v>
      </c>
      <c r="AK776" s="16">
        <v>46067</v>
      </c>
      <c r="AL776" s="7">
        <v>43</v>
      </c>
      <c r="AM776" s="7" t="str">
        <f t="shared" si="24"/>
        <v>2026</v>
      </c>
      <c r="AN776" s="7" t="str">
        <f t="shared" si="25"/>
        <v>February</v>
      </c>
      <c r="AO776" s="7">
        <v>16</v>
      </c>
      <c r="AP776" s="10">
        <v>7278</v>
      </c>
      <c r="AQ776" s="7">
        <v>4</v>
      </c>
      <c r="AR776" s="7">
        <v>0</v>
      </c>
      <c r="AS776" t="s">
        <v>49</v>
      </c>
    </row>
    <row r="777" spans="1:45" x14ac:dyDescent="0.35">
      <c r="A777" t="s">
        <v>843</v>
      </c>
      <c r="B777">
        <v>36</v>
      </c>
      <c r="C777" t="s">
        <v>802</v>
      </c>
      <c r="D777" t="s">
        <v>40</v>
      </c>
      <c r="E777" t="s">
        <v>41</v>
      </c>
      <c r="F777">
        <v>429</v>
      </c>
      <c r="G777" t="s">
        <v>42</v>
      </c>
      <c r="H777">
        <v>2</v>
      </c>
      <c r="I777">
        <v>4</v>
      </c>
      <c r="J777" t="s">
        <v>43</v>
      </c>
      <c r="K777">
        <v>1</v>
      </c>
      <c r="L777">
        <v>1294</v>
      </c>
      <c r="M777">
        <v>3</v>
      </c>
      <c r="N777" t="s">
        <v>53</v>
      </c>
      <c r="O777">
        <v>53</v>
      </c>
      <c r="P777">
        <v>3</v>
      </c>
      <c r="Q777">
        <v>2</v>
      </c>
      <c r="R777" t="s">
        <v>112</v>
      </c>
      <c r="S777">
        <v>2</v>
      </c>
      <c r="T777" t="s">
        <v>46</v>
      </c>
      <c r="U777">
        <v>5410</v>
      </c>
      <c r="V777" t="s">
        <v>163</v>
      </c>
      <c r="W777">
        <v>2323</v>
      </c>
      <c r="X777">
        <v>9</v>
      </c>
      <c r="Y777" t="s">
        <v>48</v>
      </c>
      <c r="Z777" t="s">
        <v>40</v>
      </c>
      <c r="AA777">
        <v>11</v>
      </c>
      <c r="AB777">
        <v>3</v>
      </c>
      <c r="AC777">
        <v>4</v>
      </c>
      <c r="AD777">
        <v>80</v>
      </c>
      <c r="AE777">
        <v>0</v>
      </c>
      <c r="AF777">
        <v>18</v>
      </c>
      <c r="AG777">
        <v>2</v>
      </c>
      <c r="AH777">
        <v>3</v>
      </c>
      <c r="AI777">
        <v>5</v>
      </c>
      <c r="AJ777">
        <v>12</v>
      </c>
      <c r="AK777" s="16">
        <v>46068</v>
      </c>
      <c r="AL777" s="7">
        <v>46</v>
      </c>
      <c r="AM777" s="7" t="str">
        <f t="shared" si="24"/>
        <v>2026</v>
      </c>
      <c r="AN777" s="7" t="str">
        <f t="shared" si="25"/>
        <v>February</v>
      </c>
      <c r="AO777" s="7">
        <v>3</v>
      </c>
      <c r="AP777" s="10">
        <v>21830</v>
      </c>
      <c r="AQ777" s="7">
        <v>2</v>
      </c>
      <c r="AR777" s="7">
        <v>1</v>
      </c>
      <c r="AS777" t="s">
        <v>49</v>
      </c>
    </row>
    <row r="778" spans="1:45" x14ac:dyDescent="0.35">
      <c r="A778" t="s">
        <v>844</v>
      </c>
      <c r="B778">
        <v>36</v>
      </c>
      <c r="C778" t="s">
        <v>802</v>
      </c>
      <c r="D778" t="s">
        <v>49</v>
      </c>
      <c r="E778" t="s">
        <v>41</v>
      </c>
      <c r="F778">
        <v>325</v>
      </c>
      <c r="G778" t="s">
        <v>42</v>
      </c>
      <c r="H778">
        <v>10</v>
      </c>
      <c r="I778">
        <v>4</v>
      </c>
      <c r="J778" t="s">
        <v>68</v>
      </c>
      <c r="K778">
        <v>1</v>
      </c>
      <c r="L778">
        <v>1312</v>
      </c>
      <c r="M778">
        <v>4</v>
      </c>
      <c r="N778" t="s">
        <v>53</v>
      </c>
      <c r="O778">
        <v>63</v>
      </c>
      <c r="P778">
        <v>3</v>
      </c>
      <c r="Q778">
        <v>3</v>
      </c>
      <c r="R778" t="s">
        <v>161</v>
      </c>
      <c r="S778">
        <v>3</v>
      </c>
      <c r="T778" t="s">
        <v>105</v>
      </c>
      <c r="U778">
        <v>7094</v>
      </c>
      <c r="V778" t="s">
        <v>163</v>
      </c>
      <c r="W778">
        <v>5747</v>
      </c>
      <c r="X778">
        <v>3</v>
      </c>
      <c r="Y778" t="s">
        <v>48</v>
      </c>
      <c r="Z778" t="s">
        <v>49</v>
      </c>
      <c r="AA778">
        <v>12</v>
      </c>
      <c r="AB778">
        <v>3</v>
      </c>
      <c r="AC778">
        <v>1</v>
      </c>
      <c r="AD778">
        <v>80</v>
      </c>
      <c r="AE778">
        <v>0</v>
      </c>
      <c r="AF778">
        <v>10</v>
      </c>
      <c r="AG778">
        <v>0</v>
      </c>
      <c r="AH778">
        <v>3</v>
      </c>
      <c r="AI778">
        <v>1</v>
      </c>
      <c r="AJ778">
        <v>7</v>
      </c>
      <c r="AK778" s="16">
        <v>46069</v>
      </c>
      <c r="AL778" s="7">
        <v>52</v>
      </c>
      <c r="AM778" s="7" t="str">
        <f t="shared" si="24"/>
        <v>2026</v>
      </c>
      <c r="AN778" s="7" t="str">
        <f t="shared" si="25"/>
        <v>February</v>
      </c>
      <c r="AO778" s="7">
        <v>1</v>
      </c>
      <c r="AP778" s="10">
        <v>23235</v>
      </c>
      <c r="AQ778" s="7">
        <v>0</v>
      </c>
      <c r="AR778" s="7">
        <v>0</v>
      </c>
      <c r="AS778" t="s">
        <v>49</v>
      </c>
    </row>
    <row r="779" spans="1:45" x14ac:dyDescent="0.35">
      <c r="A779" t="s">
        <v>845</v>
      </c>
      <c r="B779">
        <v>36</v>
      </c>
      <c r="C779" t="s">
        <v>802</v>
      </c>
      <c r="D779" t="s">
        <v>49</v>
      </c>
      <c r="E779" t="s">
        <v>56</v>
      </c>
      <c r="F779">
        <v>607</v>
      </c>
      <c r="G779" t="s">
        <v>51</v>
      </c>
      <c r="H779">
        <v>7</v>
      </c>
      <c r="I779">
        <v>3</v>
      </c>
      <c r="J779" t="s">
        <v>57</v>
      </c>
      <c r="K779">
        <v>1</v>
      </c>
      <c r="L779">
        <v>1362</v>
      </c>
      <c r="M779">
        <v>1</v>
      </c>
      <c r="N779" t="s">
        <v>53</v>
      </c>
      <c r="O779">
        <v>83</v>
      </c>
      <c r="P779">
        <v>4</v>
      </c>
      <c r="Q779">
        <v>2</v>
      </c>
      <c r="R779" t="s">
        <v>137</v>
      </c>
      <c r="S779">
        <v>1</v>
      </c>
      <c r="T779" t="s">
        <v>105</v>
      </c>
      <c r="U779">
        <v>4639</v>
      </c>
      <c r="V779" t="s">
        <v>47</v>
      </c>
      <c r="W779">
        <v>2261</v>
      </c>
      <c r="X779">
        <v>2</v>
      </c>
      <c r="Y779" t="s">
        <v>48</v>
      </c>
      <c r="Z779" t="s">
        <v>49</v>
      </c>
      <c r="AA779">
        <v>16</v>
      </c>
      <c r="AB779">
        <v>3</v>
      </c>
      <c r="AC779">
        <v>4</v>
      </c>
      <c r="AD779">
        <v>80</v>
      </c>
      <c r="AE779">
        <v>1</v>
      </c>
      <c r="AF779">
        <v>17</v>
      </c>
      <c r="AG779">
        <v>2</v>
      </c>
      <c r="AH779">
        <v>2</v>
      </c>
      <c r="AI779">
        <v>6</v>
      </c>
      <c r="AJ779">
        <v>13</v>
      </c>
      <c r="AK779" s="16">
        <v>46070</v>
      </c>
      <c r="AL779" s="7">
        <v>46</v>
      </c>
      <c r="AM779" s="7" t="str">
        <f t="shared" si="24"/>
        <v>2026</v>
      </c>
      <c r="AN779" s="7" t="str">
        <f t="shared" si="25"/>
        <v>February</v>
      </c>
      <c r="AO779" s="7">
        <v>20</v>
      </c>
      <c r="AP779" s="10">
        <v>17442</v>
      </c>
      <c r="AQ779" s="7">
        <v>17</v>
      </c>
      <c r="AR779" s="7">
        <v>14</v>
      </c>
      <c r="AS779" t="s">
        <v>49</v>
      </c>
    </row>
    <row r="780" spans="1:45" x14ac:dyDescent="0.35">
      <c r="A780" t="s">
        <v>846</v>
      </c>
      <c r="B780">
        <v>36</v>
      </c>
      <c r="C780" t="s">
        <v>802</v>
      </c>
      <c r="D780" t="s">
        <v>40</v>
      </c>
      <c r="E780" t="s">
        <v>41</v>
      </c>
      <c r="F780">
        <v>1174</v>
      </c>
      <c r="G780" t="s">
        <v>51</v>
      </c>
      <c r="H780">
        <v>3</v>
      </c>
      <c r="I780">
        <v>4</v>
      </c>
      <c r="J780" t="s">
        <v>57</v>
      </c>
      <c r="K780">
        <v>1</v>
      </c>
      <c r="L780">
        <v>1425</v>
      </c>
      <c r="M780">
        <v>1</v>
      </c>
      <c r="N780" t="s">
        <v>53</v>
      </c>
      <c r="O780">
        <v>99</v>
      </c>
      <c r="P780">
        <v>3</v>
      </c>
      <c r="Q780">
        <v>2</v>
      </c>
      <c r="R780" t="s">
        <v>137</v>
      </c>
      <c r="S780">
        <v>2</v>
      </c>
      <c r="T780" t="s">
        <v>46</v>
      </c>
      <c r="U780">
        <v>9278</v>
      </c>
      <c r="V780" t="s">
        <v>163</v>
      </c>
      <c r="W780">
        <v>20763</v>
      </c>
      <c r="X780">
        <v>3</v>
      </c>
      <c r="Y780" t="s">
        <v>48</v>
      </c>
      <c r="Z780" t="s">
        <v>40</v>
      </c>
      <c r="AA780">
        <v>16</v>
      </c>
      <c r="AB780">
        <v>3</v>
      </c>
      <c r="AC780">
        <v>4</v>
      </c>
      <c r="AD780">
        <v>80</v>
      </c>
      <c r="AE780">
        <v>0</v>
      </c>
      <c r="AF780">
        <v>15</v>
      </c>
      <c r="AG780">
        <v>3</v>
      </c>
      <c r="AH780">
        <v>3</v>
      </c>
      <c r="AI780">
        <v>0</v>
      </c>
      <c r="AJ780">
        <v>1</v>
      </c>
      <c r="AK780" s="16">
        <v>46071</v>
      </c>
      <c r="AL780" s="7">
        <v>22</v>
      </c>
      <c r="AM780" s="7" t="str">
        <f t="shared" si="24"/>
        <v>2026</v>
      </c>
      <c r="AN780" s="7" t="str">
        <f t="shared" si="25"/>
        <v>February</v>
      </c>
      <c r="AO780" s="7">
        <v>4</v>
      </c>
      <c r="AP780" s="10">
        <v>8588</v>
      </c>
      <c r="AQ780" s="7">
        <v>0</v>
      </c>
      <c r="AR780" s="7">
        <v>0</v>
      </c>
      <c r="AS780" t="s">
        <v>49</v>
      </c>
    </row>
    <row r="781" spans="1:45" x14ac:dyDescent="0.35">
      <c r="A781" t="s">
        <v>847</v>
      </c>
      <c r="B781">
        <v>36</v>
      </c>
      <c r="C781" t="s">
        <v>802</v>
      </c>
      <c r="D781" t="s">
        <v>49</v>
      </c>
      <c r="E781" t="s">
        <v>41</v>
      </c>
      <c r="F781">
        <v>172</v>
      </c>
      <c r="G781" t="s">
        <v>42</v>
      </c>
      <c r="H781">
        <v>4</v>
      </c>
      <c r="I781">
        <v>4</v>
      </c>
      <c r="J781" t="s">
        <v>43</v>
      </c>
      <c r="K781">
        <v>1</v>
      </c>
      <c r="L781">
        <v>1435</v>
      </c>
      <c r="M781">
        <v>1</v>
      </c>
      <c r="N781" t="s">
        <v>44</v>
      </c>
      <c r="O781">
        <v>37</v>
      </c>
      <c r="P781">
        <v>2</v>
      </c>
      <c r="Q781">
        <v>2</v>
      </c>
      <c r="R781" t="s">
        <v>45</v>
      </c>
      <c r="S781">
        <v>4</v>
      </c>
      <c r="T781" t="s">
        <v>46</v>
      </c>
      <c r="U781">
        <v>5810</v>
      </c>
      <c r="V781" t="s">
        <v>163</v>
      </c>
      <c r="W781">
        <v>22604</v>
      </c>
      <c r="X781">
        <v>1</v>
      </c>
      <c r="Y781" t="s">
        <v>48</v>
      </c>
      <c r="Z781" t="s">
        <v>49</v>
      </c>
      <c r="AA781">
        <v>16</v>
      </c>
      <c r="AB781">
        <v>3</v>
      </c>
      <c r="AC781">
        <v>3</v>
      </c>
      <c r="AD781">
        <v>80</v>
      </c>
      <c r="AE781">
        <v>0</v>
      </c>
      <c r="AF781">
        <v>10</v>
      </c>
      <c r="AG781">
        <v>2</v>
      </c>
      <c r="AH781">
        <v>2</v>
      </c>
      <c r="AI781">
        <v>1</v>
      </c>
      <c r="AJ781">
        <v>8</v>
      </c>
      <c r="AK781" s="16">
        <v>46072</v>
      </c>
      <c r="AL781" s="7">
        <v>51</v>
      </c>
      <c r="AM781" s="7" t="str">
        <f t="shared" si="24"/>
        <v>2026</v>
      </c>
      <c r="AN781" s="7" t="str">
        <f t="shared" si="25"/>
        <v>February</v>
      </c>
      <c r="AO781" s="7">
        <v>0</v>
      </c>
      <c r="AP781" s="10">
        <v>10955</v>
      </c>
      <c r="AQ781" s="7">
        <v>0</v>
      </c>
      <c r="AR781" s="7">
        <v>0</v>
      </c>
      <c r="AS781" t="s">
        <v>49</v>
      </c>
    </row>
    <row r="782" spans="1:45" x14ac:dyDescent="0.35">
      <c r="A782" t="s">
        <v>848</v>
      </c>
      <c r="B782">
        <v>36</v>
      </c>
      <c r="C782" t="s">
        <v>802</v>
      </c>
      <c r="D782" t="s">
        <v>49</v>
      </c>
      <c r="E782" t="s">
        <v>41</v>
      </c>
      <c r="F782">
        <v>329</v>
      </c>
      <c r="G782" t="s">
        <v>51</v>
      </c>
      <c r="H782">
        <v>16</v>
      </c>
      <c r="I782">
        <v>4</v>
      </c>
      <c r="J782" t="s">
        <v>57</v>
      </c>
      <c r="K782">
        <v>1</v>
      </c>
      <c r="L782">
        <v>1436</v>
      </c>
      <c r="M782">
        <v>3</v>
      </c>
      <c r="N782" t="s">
        <v>53</v>
      </c>
      <c r="O782">
        <v>98</v>
      </c>
      <c r="P782">
        <v>2</v>
      </c>
      <c r="Q782">
        <v>2</v>
      </c>
      <c r="R782" t="s">
        <v>137</v>
      </c>
      <c r="S782">
        <v>1</v>
      </c>
      <c r="T782" t="s">
        <v>105</v>
      </c>
      <c r="U782">
        <v>5647</v>
      </c>
      <c r="V782" t="s">
        <v>163</v>
      </c>
      <c r="W782">
        <v>13494</v>
      </c>
      <c r="X782">
        <v>4</v>
      </c>
      <c r="Y782" t="s">
        <v>48</v>
      </c>
      <c r="Z782" t="s">
        <v>49</v>
      </c>
      <c r="AA782">
        <v>13</v>
      </c>
      <c r="AB782">
        <v>3</v>
      </c>
      <c r="AC782">
        <v>1</v>
      </c>
      <c r="AD782">
        <v>80</v>
      </c>
      <c r="AE782">
        <v>2</v>
      </c>
      <c r="AF782">
        <v>11</v>
      </c>
      <c r="AG782">
        <v>3</v>
      </c>
      <c r="AH782">
        <v>2</v>
      </c>
      <c r="AI782">
        <v>0</v>
      </c>
      <c r="AJ782">
        <v>2</v>
      </c>
      <c r="AK782" s="16">
        <v>46073</v>
      </c>
      <c r="AL782" s="7">
        <v>52</v>
      </c>
      <c r="AM782" s="7" t="str">
        <f t="shared" si="24"/>
        <v>2026</v>
      </c>
      <c r="AN782" s="7" t="str">
        <f t="shared" si="25"/>
        <v>February</v>
      </c>
      <c r="AO782" s="7">
        <v>11</v>
      </c>
      <c r="AP782" s="10">
        <v>19658</v>
      </c>
      <c r="AQ782" s="7">
        <v>11</v>
      </c>
      <c r="AR782" s="7">
        <v>5</v>
      </c>
      <c r="AS782" t="s">
        <v>49</v>
      </c>
    </row>
    <row r="783" spans="1:45" x14ac:dyDescent="0.35">
      <c r="A783" t="s">
        <v>849</v>
      </c>
      <c r="B783">
        <v>36</v>
      </c>
      <c r="C783" t="s">
        <v>802</v>
      </c>
      <c r="D783" t="s">
        <v>49</v>
      </c>
      <c r="E783" t="s">
        <v>41</v>
      </c>
      <c r="F783">
        <v>1157</v>
      </c>
      <c r="G783" t="s">
        <v>51</v>
      </c>
      <c r="H783">
        <v>2</v>
      </c>
      <c r="I783">
        <v>4</v>
      </c>
      <c r="J783" t="s">
        <v>43</v>
      </c>
      <c r="K783">
        <v>1</v>
      </c>
      <c r="L783">
        <v>1556</v>
      </c>
      <c r="M783">
        <v>3</v>
      </c>
      <c r="N783" t="s">
        <v>44</v>
      </c>
      <c r="O783">
        <v>70</v>
      </c>
      <c r="P783">
        <v>3</v>
      </c>
      <c r="Q783">
        <v>1</v>
      </c>
      <c r="R783" t="s">
        <v>54</v>
      </c>
      <c r="S783">
        <v>4</v>
      </c>
      <c r="T783" t="s">
        <v>46</v>
      </c>
      <c r="U783">
        <v>2644</v>
      </c>
      <c r="V783" t="s">
        <v>47</v>
      </c>
      <c r="W783">
        <v>17001</v>
      </c>
      <c r="X783">
        <v>3</v>
      </c>
      <c r="Y783" t="s">
        <v>48</v>
      </c>
      <c r="Z783" t="s">
        <v>40</v>
      </c>
      <c r="AA783">
        <v>21</v>
      </c>
      <c r="AB783">
        <v>4</v>
      </c>
      <c r="AC783">
        <v>4</v>
      </c>
      <c r="AD783">
        <v>80</v>
      </c>
      <c r="AE783">
        <v>0</v>
      </c>
      <c r="AF783">
        <v>7</v>
      </c>
      <c r="AG783">
        <v>3</v>
      </c>
      <c r="AH783">
        <v>2</v>
      </c>
      <c r="AI783">
        <v>1</v>
      </c>
      <c r="AJ783">
        <v>2</v>
      </c>
      <c r="AK783" s="16">
        <v>46074</v>
      </c>
      <c r="AL783" s="7">
        <v>32</v>
      </c>
      <c r="AM783" s="7" t="str">
        <f t="shared" si="24"/>
        <v>2026</v>
      </c>
      <c r="AN783" s="7" t="str">
        <f t="shared" si="25"/>
        <v>February</v>
      </c>
      <c r="AO783" s="7">
        <v>13</v>
      </c>
      <c r="AP783" s="10">
        <v>5408</v>
      </c>
      <c r="AQ783" s="7">
        <v>3</v>
      </c>
      <c r="AR783" s="7">
        <v>0</v>
      </c>
      <c r="AS783" t="s">
        <v>49</v>
      </c>
    </row>
    <row r="784" spans="1:45" x14ac:dyDescent="0.35">
      <c r="A784" t="s">
        <v>850</v>
      </c>
      <c r="B784">
        <v>36</v>
      </c>
      <c r="C784" t="s">
        <v>802</v>
      </c>
      <c r="D784" t="s">
        <v>49</v>
      </c>
      <c r="E784" t="s">
        <v>41</v>
      </c>
      <c r="F784">
        <v>884</v>
      </c>
      <c r="G784" t="s">
        <v>51</v>
      </c>
      <c r="H784">
        <v>1</v>
      </c>
      <c r="I784">
        <v>4</v>
      </c>
      <c r="J784" t="s">
        <v>43</v>
      </c>
      <c r="K784">
        <v>1</v>
      </c>
      <c r="L784">
        <v>1585</v>
      </c>
      <c r="M784">
        <v>2</v>
      </c>
      <c r="N784" t="s">
        <v>53</v>
      </c>
      <c r="O784">
        <v>73</v>
      </c>
      <c r="P784">
        <v>3</v>
      </c>
      <c r="Q784">
        <v>2</v>
      </c>
      <c r="R784" t="s">
        <v>137</v>
      </c>
      <c r="S784">
        <v>3</v>
      </c>
      <c r="T784" t="s">
        <v>46</v>
      </c>
      <c r="U784">
        <v>6815</v>
      </c>
      <c r="V784" t="s">
        <v>163</v>
      </c>
      <c r="W784">
        <v>21447</v>
      </c>
      <c r="X784">
        <v>6</v>
      </c>
      <c r="Y784" t="s">
        <v>48</v>
      </c>
      <c r="Z784" t="s">
        <v>49</v>
      </c>
      <c r="AA784">
        <v>13</v>
      </c>
      <c r="AB784">
        <v>3</v>
      </c>
      <c r="AC784">
        <v>1</v>
      </c>
      <c r="AD784">
        <v>80</v>
      </c>
      <c r="AE784">
        <v>0</v>
      </c>
      <c r="AF784">
        <v>15</v>
      </c>
      <c r="AG784">
        <v>5</v>
      </c>
      <c r="AH784">
        <v>3</v>
      </c>
      <c r="AI784">
        <v>0</v>
      </c>
      <c r="AJ784">
        <v>0</v>
      </c>
      <c r="AK784" s="16">
        <v>46075</v>
      </c>
      <c r="AL784" s="7">
        <v>32</v>
      </c>
      <c r="AM784" s="7" t="str">
        <f t="shared" si="24"/>
        <v>2026</v>
      </c>
      <c r="AN784" s="7" t="str">
        <f t="shared" si="25"/>
        <v>February</v>
      </c>
      <c r="AO784" s="7">
        <v>5</v>
      </c>
      <c r="AP784" s="10">
        <v>18738</v>
      </c>
      <c r="AQ784" s="7">
        <v>4</v>
      </c>
      <c r="AR784" s="7">
        <v>4</v>
      </c>
      <c r="AS784" t="s">
        <v>40</v>
      </c>
    </row>
    <row r="785" spans="1:45" x14ac:dyDescent="0.35">
      <c r="A785" t="s">
        <v>851</v>
      </c>
      <c r="B785">
        <v>36</v>
      </c>
      <c r="C785" t="s">
        <v>802</v>
      </c>
      <c r="D785" t="s">
        <v>49</v>
      </c>
      <c r="E785" t="s">
        <v>56</v>
      </c>
      <c r="F785">
        <v>1302</v>
      </c>
      <c r="G785" t="s">
        <v>42</v>
      </c>
      <c r="H785">
        <v>6</v>
      </c>
      <c r="I785">
        <v>4</v>
      </c>
      <c r="J785" t="s">
        <v>43</v>
      </c>
      <c r="K785">
        <v>1</v>
      </c>
      <c r="L785">
        <v>1594</v>
      </c>
      <c r="M785">
        <v>1</v>
      </c>
      <c r="N785" t="s">
        <v>44</v>
      </c>
      <c r="O785">
        <v>80</v>
      </c>
      <c r="P785">
        <v>4</v>
      </c>
      <c r="Q785">
        <v>2</v>
      </c>
      <c r="R785" t="s">
        <v>45</v>
      </c>
      <c r="S785">
        <v>1</v>
      </c>
      <c r="T785" t="s">
        <v>105</v>
      </c>
      <c r="U785">
        <v>5562</v>
      </c>
      <c r="V785" t="s">
        <v>163</v>
      </c>
      <c r="W785">
        <v>19711</v>
      </c>
      <c r="X785">
        <v>3</v>
      </c>
      <c r="Y785" t="s">
        <v>48</v>
      </c>
      <c r="Z785" t="s">
        <v>40</v>
      </c>
      <c r="AA785">
        <v>13</v>
      </c>
      <c r="AB785">
        <v>3</v>
      </c>
      <c r="AC785">
        <v>4</v>
      </c>
      <c r="AD785">
        <v>80</v>
      </c>
      <c r="AE785">
        <v>1</v>
      </c>
      <c r="AF785">
        <v>9</v>
      </c>
      <c r="AG785">
        <v>3</v>
      </c>
      <c r="AH785">
        <v>3</v>
      </c>
      <c r="AI785">
        <v>0</v>
      </c>
      <c r="AJ785">
        <v>2</v>
      </c>
      <c r="AK785" s="16">
        <v>46076</v>
      </c>
      <c r="AL785" s="7">
        <v>36</v>
      </c>
      <c r="AM785" s="7" t="str">
        <f t="shared" si="24"/>
        <v>2026</v>
      </c>
      <c r="AN785" s="7" t="str">
        <f t="shared" si="25"/>
        <v>February</v>
      </c>
      <c r="AO785" s="7">
        <v>8</v>
      </c>
      <c r="AP785" s="10">
        <v>7713</v>
      </c>
      <c r="AQ785" s="7">
        <v>3</v>
      </c>
      <c r="AR785" s="7">
        <v>0</v>
      </c>
      <c r="AS785" t="s">
        <v>49</v>
      </c>
    </row>
    <row r="786" spans="1:45" x14ac:dyDescent="0.35">
      <c r="A786" t="s">
        <v>852</v>
      </c>
      <c r="B786">
        <v>36</v>
      </c>
      <c r="C786" t="s">
        <v>802</v>
      </c>
      <c r="D786" t="s">
        <v>40</v>
      </c>
      <c r="E786" t="s">
        <v>41</v>
      </c>
      <c r="F786">
        <v>559</v>
      </c>
      <c r="G786" t="s">
        <v>42</v>
      </c>
      <c r="H786">
        <v>12</v>
      </c>
      <c r="I786">
        <v>4</v>
      </c>
      <c r="J786" t="s">
        <v>43</v>
      </c>
      <c r="K786">
        <v>1</v>
      </c>
      <c r="L786">
        <v>1614</v>
      </c>
      <c r="M786">
        <v>3</v>
      </c>
      <c r="N786" t="s">
        <v>53</v>
      </c>
      <c r="O786">
        <v>76</v>
      </c>
      <c r="P786">
        <v>3</v>
      </c>
      <c r="Q786">
        <v>2</v>
      </c>
      <c r="R786" t="s">
        <v>112</v>
      </c>
      <c r="S786">
        <v>3</v>
      </c>
      <c r="T786" t="s">
        <v>105</v>
      </c>
      <c r="U786">
        <v>4663</v>
      </c>
      <c r="V786" t="s">
        <v>47</v>
      </c>
      <c r="W786">
        <v>12421</v>
      </c>
      <c r="X786">
        <v>9</v>
      </c>
      <c r="Y786" t="s">
        <v>48</v>
      </c>
      <c r="Z786" t="s">
        <v>40</v>
      </c>
      <c r="AA786">
        <v>12</v>
      </c>
      <c r="AB786">
        <v>3</v>
      </c>
      <c r="AC786">
        <v>2</v>
      </c>
      <c r="AD786">
        <v>80</v>
      </c>
      <c r="AE786">
        <v>2</v>
      </c>
      <c r="AF786">
        <v>7</v>
      </c>
      <c r="AG786">
        <v>2</v>
      </c>
      <c r="AH786">
        <v>3</v>
      </c>
      <c r="AI786">
        <v>1</v>
      </c>
      <c r="AJ786">
        <v>1</v>
      </c>
      <c r="AK786" s="16">
        <v>46077</v>
      </c>
      <c r="AL786" s="7">
        <v>20</v>
      </c>
      <c r="AM786" s="7" t="str">
        <f t="shared" si="24"/>
        <v>2026</v>
      </c>
      <c r="AN786" s="7" t="str">
        <f t="shared" si="25"/>
        <v>February</v>
      </c>
      <c r="AO786" s="7">
        <v>0</v>
      </c>
      <c r="AP786" s="10">
        <v>12186</v>
      </c>
      <c r="AQ786" s="7">
        <v>0</v>
      </c>
      <c r="AR786" s="7">
        <v>0</v>
      </c>
      <c r="AS786" t="s">
        <v>40</v>
      </c>
    </row>
    <row r="787" spans="1:45" x14ac:dyDescent="0.35">
      <c r="A787" t="s">
        <v>853</v>
      </c>
      <c r="B787">
        <v>36</v>
      </c>
      <c r="C787" t="s">
        <v>802</v>
      </c>
      <c r="D787" t="s">
        <v>49</v>
      </c>
      <c r="E787" t="s">
        <v>41</v>
      </c>
      <c r="F787">
        <v>711</v>
      </c>
      <c r="G787" t="s">
        <v>42</v>
      </c>
      <c r="H787">
        <v>5</v>
      </c>
      <c r="I787">
        <v>4</v>
      </c>
      <c r="J787" t="s">
        <v>43</v>
      </c>
      <c r="K787">
        <v>1</v>
      </c>
      <c r="L787">
        <v>1651</v>
      </c>
      <c r="M787">
        <v>2</v>
      </c>
      <c r="N787" t="s">
        <v>53</v>
      </c>
      <c r="O787">
        <v>42</v>
      </c>
      <c r="P787">
        <v>3</v>
      </c>
      <c r="Q787">
        <v>3</v>
      </c>
      <c r="R787" t="s">
        <v>161</v>
      </c>
      <c r="S787">
        <v>1</v>
      </c>
      <c r="T787" t="s">
        <v>105</v>
      </c>
      <c r="U787">
        <v>8008</v>
      </c>
      <c r="V787" t="s">
        <v>163</v>
      </c>
      <c r="W787">
        <v>22792</v>
      </c>
      <c r="X787">
        <v>4</v>
      </c>
      <c r="Y787" t="s">
        <v>48</v>
      </c>
      <c r="Z787" t="s">
        <v>49</v>
      </c>
      <c r="AA787">
        <v>12</v>
      </c>
      <c r="AB787">
        <v>3</v>
      </c>
      <c r="AC787">
        <v>3</v>
      </c>
      <c r="AD787">
        <v>80</v>
      </c>
      <c r="AE787">
        <v>2</v>
      </c>
      <c r="AF787">
        <v>9</v>
      </c>
      <c r="AG787">
        <v>6</v>
      </c>
      <c r="AH787">
        <v>3</v>
      </c>
      <c r="AI787">
        <v>0</v>
      </c>
      <c r="AJ787">
        <v>2</v>
      </c>
      <c r="AK787" s="16">
        <v>46078</v>
      </c>
      <c r="AL787" s="7">
        <v>45</v>
      </c>
      <c r="AM787" s="7" t="str">
        <f t="shared" si="24"/>
        <v>2026</v>
      </c>
      <c r="AN787" s="7" t="str">
        <f t="shared" si="25"/>
        <v>February</v>
      </c>
      <c r="AO787" s="7">
        <v>14</v>
      </c>
      <c r="AP787" s="10">
        <v>12773</v>
      </c>
      <c r="AQ787" s="7">
        <v>13</v>
      </c>
      <c r="AR787" s="7">
        <v>5</v>
      </c>
      <c r="AS787" t="s">
        <v>40</v>
      </c>
    </row>
    <row r="788" spans="1:45" x14ac:dyDescent="0.35">
      <c r="A788" t="s">
        <v>854</v>
      </c>
      <c r="B788">
        <v>36</v>
      </c>
      <c r="C788" t="s">
        <v>802</v>
      </c>
      <c r="D788" t="s">
        <v>49</v>
      </c>
      <c r="E788" t="s">
        <v>41</v>
      </c>
      <c r="F788">
        <v>311</v>
      </c>
      <c r="G788" t="s">
        <v>42</v>
      </c>
      <c r="H788">
        <v>7</v>
      </c>
      <c r="I788">
        <v>3</v>
      </c>
      <c r="J788" t="s">
        <v>43</v>
      </c>
      <c r="K788">
        <v>1</v>
      </c>
      <c r="L788">
        <v>1659</v>
      </c>
      <c r="M788">
        <v>1</v>
      </c>
      <c r="N788" t="s">
        <v>44</v>
      </c>
      <c r="O788">
        <v>77</v>
      </c>
      <c r="P788">
        <v>3</v>
      </c>
      <c r="Q788">
        <v>1</v>
      </c>
      <c r="R788" t="s">
        <v>45</v>
      </c>
      <c r="S788">
        <v>2</v>
      </c>
      <c r="T788" t="s">
        <v>46</v>
      </c>
      <c r="U788">
        <v>2013</v>
      </c>
      <c r="V788" t="s">
        <v>47</v>
      </c>
      <c r="W788">
        <v>10950</v>
      </c>
      <c r="X788">
        <v>2</v>
      </c>
      <c r="Y788" t="s">
        <v>48</v>
      </c>
      <c r="Z788" t="s">
        <v>49</v>
      </c>
      <c r="AA788">
        <v>11</v>
      </c>
      <c r="AB788">
        <v>3</v>
      </c>
      <c r="AC788">
        <v>3</v>
      </c>
      <c r="AD788">
        <v>80</v>
      </c>
      <c r="AE788">
        <v>0</v>
      </c>
      <c r="AF788">
        <v>15</v>
      </c>
      <c r="AG788">
        <v>4</v>
      </c>
      <c r="AH788">
        <v>3</v>
      </c>
      <c r="AI788">
        <v>1</v>
      </c>
      <c r="AJ788">
        <v>3</v>
      </c>
      <c r="AK788" s="16">
        <v>46079</v>
      </c>
      <c r="AL788" s="7">
        <v>48</v>
      </c>
      <c r="AM788" s="7" t="str">
        <f t="shared" si="24"/>
        <v>2026</v>
      </c>
      <c r="AN788" s="7" t="str">
        <f t="shared" si="25"/>
        <v>February</v>
      </c>
      <c r="AO788" s="7">
        <v>0</v>
      </c>
      <c r="AP788" s="10">
        <v>21674</v>
      </c>
      <c r="AQ788" s="7">
        <v>0</v>
      </c>
      <c r="AR788" s="7">
        <v>0</v>
      </c>
      <c r="AS788" t="s">
        <v>49</v>
      </c>
    </row>
    <row r="789" spans="1:45" x14ac:dyDescent="0.35">
      <c r="A789" t="s">
        <v>855</v>
      </c>
      <c r="B789">
        <v>36</v>
      </c>
      <c r="C789" t="s">
        <v>802</v>
      </c>
      <c r="D789" t="s">
        <v>49</v>
      </c>
      <c r="E789" t="s">
        <v>59</v>
      </c>
      <c r="F789">
        <v>894</v>
      </c>
      <c r="G789" t="s">
        <v>42</v>
      </c>
      <c r="H789">
        <v>1</v>
      </c>
      <c r="I789">
        <v>4</v>
      </c>
      <c r="J789" t="s">
        <v>52</v>
      </c>
      <c r="K789">
        <v>1</v>
      </c>
      <c r="L789">
        <v>1662</v>
      </c>
      <c r="M789">
        <v>4</v>
      </c>
      <c r="N789" t="s">
        <v>53</v>
      </c>
      <c r="O789">
        <v>33</v>
      </c>
      <c r="P789">
        <v>2</v>
      </c>
      <c r="Q789">
        <v>2</v>
      </c>
      <c r="R789" t="s">
        <v>112</v>
      </c>
      <c r="S789">
        <v>3</v>
      </c>
      <c r="T789" t="s">
        <v>105</v>
      </c>
      <c r="U789">
        <v>4374</v>
      </c>
      <c r="V789" t="s">
        <v>47</v>
      </c>
      <c r="W789">
        <v>15411</v>
      </c>
      <c r="X789">
        <v>0</v>
      </c>
      <c r="Y789" t="s">
        <v>48</v>
      </c>
      <c r="Z789" t="s">
        <v>49</v>
      </c>
      <c r="AA789">
        <v>15</v>
      </c>
      <c r="AB789">
        <v>3</v>
      </c>
      <c r="AC789">
        <v>3</v>
      </c>
      <c r="AD789">
        <v>80</v>
      </c>
      <c r="AE789">
        <v>0</v>
      </c>
      <c r="AF789">
        <v>4</v>
      </c>
      <c r="AG789">
        <v>6</v>
      </c>
      <c r="AH789">
        <v>3</v>
      </c>
      <c r="AI789">
        <v>1</v>
      </c>
      <c r="AJ789">
        <v>2</v>
      </c>
      <c r="AK789" s="16">
        <v>46080</v>
      </c>
      <c r="AL789" s="7">
        <v>46</v>
      </c>
      <c r="AM789" s="7" t="str">
        <f t="shared" si="24"/>
        <v>2026</v>
      </c>
      <c r="AN789" s="7" t="str">
        <f t="shared" si="25"/>
        <v>February</v>
      </c>
      <c r="AO789" s="7">
        <v>8</v>
      </c>
      <c r="AP789" s="10">
        <v>20453</v>
      </c>
      <c r="AQ789" s="7">
        <v>4</v>
      </c>
      <c r="AR789" s="7">
        <v>1</v>
      </c>
      <c r="AS789" t="s">
        <v>49</v>
      </c>
    </row>
    <row r="790" spans="1:45" x14ac:dyDescent="0.35">
      <c r="A790" t="s">
        <v>856</v>
      </c>
      <c r="B790">
        <v>36</v>
      </c>
      <c r="C790" t="s">
        <v>802</v>
      </c>
      <c r="D790" t="s">
        <v>49</v>
      </c>
      <c r="E790" t="s">
        <v>41</v>
      </c>
      <c r="F790">
        <v>1040</v>
      </c>
      <c r="G790" t="s">
        <v>42</v>
      </c>
      <c r="H790">
        <v>3</v>
      </c>
      <c r="I790">
        <v>2</v>
      </c>
      <c r="J790" t="s">
        <v>43</v>
      </c>
      <c r="K790">
        <v>1</v>
      </c>
      <c r="L790">
        <v>1664</v>
      </c>
      <c r="M790">
        <v>4</v>
      </c>
      <c r="N790" t="s">
        <v>44</v>
      </c>
      <c r="O790">
        <v>79</v>
      </c>
      <c r="P790">
        <v>4</v>
      </c>
      <c r="Q790">
        <v>2</v>
      </c>
      <c r="R790" t="s">
        <v>161</v>
      </c>
      <c r="S790">
        <v>1</v>
      </c>
      <c r="T790" t="s">
        <v>102</v>
      </c>
      <c r="U790">
        <v>6842</v>
      </c>
      <c r="V790" t="s">
        <v>163</v>
      </c>
      <c r="W790">
        <v>26308</v>
      </c>
      <c r="X790">
        <v>6</v>
      </c>
      <c r="Y790" t="s">
        <v>48</v>
      </c>
      <c r="Z790" t="s">
        <v>49</v>
      </c>
      <c r="AA790">
        <v>20</v>
      </c>
      <c r="AB790">
        <v>4</v>
      </c>
      <c r="AC790">
        <v>1</v>
      </c>
      <c r="AD790">
        <v>80</v>
      </c>
      <c r="AE790">
        <v>1</v>
      </c>
      <c r="AF790">
        <v>13</v>
      </c>
      <c r="AG790">
        <v>3</v>
      </c>
      <c r="AH790">
        <v>3</v>
      </c>
      <c r="AI790">
        <v>0</v>
      </c>
      <c r="AJ790">
        <v>4</v>
      </c>
      <c r="AK790" s="16">
        <v>46081</v>
      </c>
      <c r="AL790" s="7">
        <v>25</v>
      </c>
      <c r="AM790" s="7" t="str">
        <f t="shared" si="24"/>
        <v>2026</v>
      </c>
      <c r="AN790" s="7" t="str">
        <f t="shared" si="25"/>
        <v>February</v>
      </c>
      <c r="AO790" s="7">
        <v>1</v>
      </c>
      <c r="AP790" s="10">
        <v>3365</v>
      </c>
      <c r="AQ790" s="7">
        <v>1</v>
      </c>
      <c r="AR790" s="7">
        <v>1</v>
      </c>
      <c r="AS790" t="s">
        <v>49</v>
      </c>
    </row>
    <row r="791" spans="1:45" x14ac:dyDescent="0.35">
      <c r="A791" t="s">
        <v>857</v>
      </c>
      <c r="B791">
        <v>36</v>
      </c>
      <c r="C791" t="s">
        <v>802</v>
      </c>
      <c r="D791" t="s">
        <v>49</v>
      </c>
      <c r="E791" t="s">
        <v>41</v>
      </c>
      <c r="F791">
        <v>1351</v>
      </c>
      <c r="G791" t="s">
        <v>42</v>
      </c>
      <c r="H791">
        <v>26</v>
      </c>
      <c r="I791">
        <v>4</v>
      </c>
      <c r="J791" t="s">
        <v>43</v>
      </c>
      <c r="K791">
        <v>1</v>
      </c>
      <c r="L791">
        <v>1682</v>
      </c>
      <c r="M791">
        <v>1</v>
      </c>
      <c r="N791" t="s">
        <v>44</v>
      </c>
      <c r="O791">
        <v>80</v>
      </c>
      <c r="P791">
        <v>3</v>
      </c>
      <c r="Q791">
        <v>2</v>
      </c>
      <c r="R791" t="s">
        <v>161</v>
      </c>
      <c r="S791">
        <v>3</v>
      </c>
      <c r="T791" t="s">
        <v>105</v>
      </c>
      <c r="U791">
        <v>5347</v>
      </c>
      <c r="V791" t="s">
        <v>163</v>
      </c>
      <c r="W791">
        <v>7419</v>
      </c>
      <c r="X791">
        <v>6</v>
      </c>
      <c r="Y791" t="s">
        <v>48</v>
      </c>
      <c r="Z791" t="s">
        <v>49</v>
      </c>
      <c r="AA791">
        <v>14</v>
      </c>
      <c r="AB791">
        <v>3</v>
      </c>
      <c r="AC791">
        <v>2</v>
      </c>
      <c r="AD791">
        <v>80</v>
      </c>
      <c r="AE791">
        <v>2</v>
      </c>
      <c r="AF791">
        <v>10</v>
      </c>
      <c r="AG791">
        <v>2</v>
      </c>
      <c r="AH791">
        <v>2</v>
      </c>
      <c r="AI791">
        <v>0</v>
      </c>
      <c r="AJ791">
        <v>2</v>
      </c>
      <c r="AK791" s="16">
        <v>46082</v>
      </c>
      <c r="AL791" s="7">
        <v>18</v>
      </c>
      <c r="AM791" s="7" t="str">
        <f t="shared" si="24"/>
        <v>2026</v>
      </c>
      <c r="AN791" s="7" t="str">
        <f t="shared" si="25"/>
        <v>March</v>
      </c>
      <c r="AO791" s="7">
        <v>1</v>
      </c>
      <c r="AP791" s="10">
        <v>17484</v>
      </c>
      <c r="AQ791" s="7">
        <v>1</v>
      </c>
      <c r="AR791" s="7">
        <v>1</v>
      </c>
      <c r="AS791" t="s">
        <v>49</v>
      </c>
    </row>
    <row r="792" spans="1:45" x14ac:dyDescent="0.35">
      <c r="A792" t="s">
        <v>858</v>
      </c>
      <c r="B792">
        <v>36</v>
      </c>
      <c r="C792" t="s">
        <v>802</v>
      </c>
      <c r="D792" t="s">
        <v>49</v>
      </c>
      <c r="E792" t="s">
        <v>41</v>
      </c>
      <c r="F792">
        <v>530</v>
      </c>
      <c r="G792" t="s">
        <v>51</v>
      </c>
      <c r="H792">
        <v>2</v>
      </c>
      <c r="I792">
        <v>4</v>
      </c>
      <c r="J792" t="s">
        <v>43</v>
      </c>
      <c r="K792">
        <v>1</v>
      </c>
      <c r="L792">
        <v>1710</v>
      </c>
      <c r="M792">
        <v>3</v>
      </c>
      <c r="N792" t="s">
        <v>53</v>
      </c>
      <c r="O792">
        <v>51</v>
      </c>
      <c r="P792">
        <v>3</v>
      </c>
      <c r="Q792">
        <v>2</v>
      </c>
      <c r="R792" t="s">
        <v>54</v>
      </c>
      <c r="S792">
        <v>4</v>
      </c>
      <c r="T792" t="s">
        <v>46</v>
      </c>
      <c r="U792">
        <v>4502</v>
      </c>
      <c r="V792" t="s">
        <v>47</v>
      </c>
      <c r="W792">
        <v>7439</v>
      </c>
      <c r="X792">
        <v>3</v>
      </c>
      <c r="Y792" t="s">
        <v>48</v>
      </c>
      <c r="Z792" t="s">
        <v>49</v>
      </c>
      <c r="AA792">
        <v>15</v>
      </c>
      <c r="AB792">
        <v>3</v>
      </c>
      <c r="AC792">
        <v>3</v>
      </c>
      <c r="AD792">
        <v>80</v>
      </c>
      <c r="AE792">
        <v>0</v>
      </c>
      <c r="AF792">
        <v>17</v>
      </c>
      <c r="AG792">
        <v>2</v>
      </c>
      <c r="AH792">
        <v>2</v>
      </c>
      <c r="AI792">
        <v>6</v>
      </c>
      <c r="AJ792">
        <v>7</v>
      </c>
      <c r="AK792" s="16">
        <v>46083</v>
      </c>
      <c r="AL792" s="7">
        <v>32</v>
      </c>
      <c r="AM792" s="7" t="str">
        <f t="shared" si="24"/>
        <v>2026</v>
      </c>
      <c r="AN792" s="7" t="str">
        <f t="shared" si="25"/>
        <v>March</v>
      </c>
      <c r="AO792" s="7">
        <v>6</v>
      </c>
      <c r="AP792" s="10">
        <v>2440</v>
      </c>
      <c r="AQ792" s="7">
        <v>3</v>
      </c>
      <c r="AR792" s="7">
        <v>3</v>
      </c>
      <c r="AS792" t="s">
        <v>49</v>
      </c>
    </row>
    <row r="793" spans="1:45" x14ac:dyDescent="0.35">
      <c r="A793" t="s">
        <v>859</v>
      </c>
      <c r="B793">
        <v>36</v>
      </c>
      <c r="C793" t="s">
        <v>802</v>
      </c>
      <c r="D793" t="s">
        <v>40</v>
      </c>
      <c r="E793" t="s">
        <v>41</v>
      </c>
      <c r="F793">
        <v>1456</v>
      </c>
      <c r="G793" t="s">
        <v>51</v>
      </c>
      <c r="H793">
        <v>13</v>
      </c>
      <c r="I793">
        <v>5</v>
      </c>
      <c r="J793" t="s">
        <v>57</v>
      </c>
      <c r="K793">
        <v>1</v>
      </c>
      <c r="L793">
        <v>1733</v>
      </c>
      <c r="M793">
        <v>2</v>
      </c>
      <c r="N793" t="s">
        <v>44</v>
      </c>
      <c r="O793">
        <v>96</v>
      </c>
      <c r="P793">
        <v>2</v>
      </c>
      <c r="Q793">
        <v>2</v>
      </c>
      <c r="R793" t="s">
        <v>137</v>
      </c>
      <c r="S793">
        <v>1</v>
      </c>
      <c r="T793" t="s">
        <v>102</v>
      </c>
      <c r="U793">
        <v>6134</v>
      </c>
      <c r="V793" t="s">
        <v>163</v>
      </c>
      <c r="W793">
        <v>8658</v>
      </c>
      <c r="X793">
        <v>5</v>
      </c>
      <c r="Y793" t="s">
        <v>48</v>
      </c>
      <c r="Z793" t="s">
        <v>40</v>
      </c>
      <c r="AA793">
        <v>13</v>
      </c>
      <c r="AB793">
        <v>3</v>
      </c>
      <c r="AC793">
        <v>2</v>
      </c>
      <c r="AD793">
        <v>80</v>
      </c>
      <c r="AE793">
        <v>3</v>
      </c>
      <c r="AF793">
        <v>16</v>
      </c>
      <c r="AG793">
        <v>3</v>
      </c>
      <c r="AH793">
        <v>3</v>
      </c>
      <c r="AI793">
        <v>2</v>
      </c>
      <c r="AJ793">
        <v>2</v>
      </c>
      <c r="AK793" s="16">
        <v>46084</v>
      </c>
      <c r="AL793" s="7">
        <v>30</v>
      </c>
      <c r="AM793" s="7" t="str">
        <f t="shared" si="24"/>
        <v>2026</v>
      </c>
      <c r="AN793" s="7" t="str">
        <f t="shared" si="25"/>
        <v>March</v>
      </c>
      <c r="AO793" s="7">
        <v>9</v>
      </c>
      <c r="AP793" s="10">
        <v>5554</v>
      </c>
      <c r="AQ793" s="7">
        <v>2</v>
      </c>
      <c r="AR793" s="7">
        <v>2</v>
      </c>
      <c r="AS793" t="s">
        <v>49</v>
      </c>
    </row>
    <row r="794" spans="1:45" x14ac:dyDescent="0.35">
      <c r="A794" t="s">
        <v>860</v>
      </c>
      <c r="B794">
        <v>36</v>
      </c>
      <c r="C794" t="s">
        <v>802</v>
      </c>
      <c r="D794" t="s">
        <v>49</v>
      </c>
      <c r="E794" t="s">
        <v>41</v>
      </c>
      <c r="F794">
        <v>1383</v>
      </c>
      <c r="G794" t="s">
        <v>42</v>
      </c>
      <c r="H794">
        <v>10</v>
      </c>
      <c r="I794">
        <v>3</v>
      </c>
      <c r="J794" t="s">
        <v>43</v>
      </c>
      <c r="K794">
        <v>1</v>
      </c>
      <c r="L794">
        <v>1790</v>
      </c>
      <c r="M794">
        <v>4</v>
      </c>
      <c r="N794" t="s">
        <v>44</v>
      </c>
      <c r="O794">
        <v>90</v>
      </c>
      <c r="P794">
        <v>3</v>
      </c>
      <c r="Q794">
        <v>3</v>
      </c>
      <c r="R794" t="s">
        <v>161</v>
      </c>
      <c r="S794">
        <v>1</v>
      </c>
      <c r="T794" t="s">
        <v>105</v>
      </c>
      <c r="U794">
        <v>8321</v>
      </c>
      <c r="V794" t="s">
        <v>163</v>
      </c>
      <c r="W794">
        <v>25949</v>
      </c>
      <c r="X794">
        <v>7</v>
      </c>
      <c r="Y794" t="s">
        <v>48</v>
      </c>
      <c r="Z794" t="s">
        <v>40</v>
      </c>
      <c r="AA794">
        <v>13</v>
      </c>
      <c r="AB794">
        <v>3</v>
      </c>
      <c r="AC794">
        <v>4</v>
      </c>
      <c r="AD794">
        <v>80</v>
      </c>
      <c r="AE794">
        <v>1</v>
      </c>
      <c r="AF794">
        <v>15</v>
      </c>
      <c r="AG794">
        <v>1</v>
      </c>
      <c r="AH794">
        <v>3</v>
      </c>
      <c r="AI794">
        <v>5</v>
      </c>
      <c r="AJ794">
        <v>7</v>
      </c>
      <c r="AK794" s="16">
        <v>46085</v>
      </c>
      <c r="AL794" s="7">
        <v>48</v>
      </c>
      <c r="AM794" s="7" t="str">
        <f t="shared" si="24"/>
        <v>2026</v>
      </c>
      <c r="AN794" s="7" t="str">
        <f t="shared" si="25"/>
        <v>March</v>
      </c>
      <c r="AO794" s="7">
        <v>12</v>
      </c>
      <c r="AP794" s="10">
        <v>15644</v>
      </c>
      <c r="AQ794" s="7">
        <v>8</v>
      </c>
      <c r="AR794" s="7">
        <v>1</v>
      </c>
      <c r="AS794" t="s">
        <v>49</v>
      </c>
    </row>
    <row r="795" spans="1:45" x14ac:dyDescent="0.35">
      <c r="A795" t="s">
        <v>861</v>
      </c>
      <c r="B795">
        <v>36</v>
      </c>
      <c r="C795" t="s">
        <v>802</v>
      </c>
      <c r="D795" t="s">
        <v>40</v>
      </c>
      <c r="E795" t="s">
        <v>41</v>
      </c>
      <c r="F795">
        <v>430</v>
      </c>
      <c r="G795" t="s">
        <v>42</v>
      </c>
      <c r="H795">
        <v>2</v>
      </c>
      <c r="I795">
        <v>4</v>
      </c>
      <c r="J795" t="s">
        <v>73</v>
      </c>
      <c r="K795">
        <v>1</v>
      </c>
      <c r="L795">
        <v>1847</v>
      </c>
      <c r="M795">
        <v>4</v>
      </c>
      <c r="N795" t="s">
        <v>53</v>
      </c>
      <c r="O795">
        <v>73</v>
      </c>
      <c r="P795">
        <v>3</v>
      </c>
      <c r="Q795">
        <v>2</v>
      </c>
      <c r="R795" t="s">
        <v>60</v>
      </c>
      <c r="S795">
        <v>2</v>
      </c>
      <c r="T795" t="s">
        <v>105</v>
      </c>
      <c r="U795">
        <v>6962</v>
      </c>
      <c r="V795" t="s">
        <v>163</v>
      </c>
      <c r="W795">
        <v>19573</v>
      </c>
      <c r="X795">
        <v>4</v>
      </c>
      <c r="Y795" t="s">
        <v>48</v>
      </c>
      <c r="Z795" t="s">
        <v>40</v>
      </c>
      <c r="AA795">
        <v>22</v>
      </c>
      <c r="AB795">
        <v>4</v>
      </c>
      <c r="AC795">
        <v>4</v>
      </c>
      <c r="AD795">
        <v>80</v>
      </c>
      <c r="AE795">
        <v>1</v>
      </c>
      <c r="AF795">
        <v>15</v>
      </c>
      <c r="AG795">
        <v>2</v>
      </c>
      <c r="AH795">
        <v>3</v>
      </c>
      <c r="AI795">
        <v>0</v>
      </c>
      <c r="AJ795">
        <v>0</v>
      </c>
      <c r="AK795" s="16">
        <v>46086</v>
      </c>
      <c r="AL795" s="7">
        <v>60</v>
      </c>
      <c r="AM795" s="7" t="str">
        <f t="shared" si="24"/>
        <v>2026</v>
      </c>
      <c r="AN795" s="7" t="str">
        <f t="shared" si="25"/>
        <v>March</v>
      </c>
      <c r="AO795" s="7">
        <v>35</v>
      </c>
      <c r="AP795" s="10">
        <v>9252</v>
      </c>
      <c r="AQ795" s="7">
        <v>7</v>
      </c>
      <c r="AR795" s="7">
        <v>1</v>
      </c>
      <c r="AS795" t="s">
        <v>40</v>
      </c>
    </row>
    <row r="796" spans="1:45" x14ac:dyDescent="0.35">
      <c r="A796" t="s">
        <v>862</v>
      </c>
      <c r="B796">
        <v>36</v>
      </c>
      <c r="C796" t="s">
        <v>802</v>
      </c>
      <c r="D796" t="s">
        <v>40</v>
      </c>
      <c r="E796" t="s">
        <v>41</v>
      </c>
      <c r="F796">
        <v>1266</v>
      </c>
      <c r="G796" t="s">
        <v>51</v>
      </c>
      <c r="H796">
        <v>10</v>
      </c>
      <c r="I796">
        <v>4</v>
      </c>
      <c r="J796" t="s">
        <v>68</v>
      </c>
      <c r="K796">
        <v>1</v>
      </c>
      <c r="L796">
        <v>1880</v>
      </c>
      <c r="M796">
        <v>2</v>
      </c>
      <c r="N796" t="s">
        <v>53</v>
      </c>
      <c r="O796">
        <v>63</v>
      </c>
      <c r="P796">
        <v>2</v>
      </c>
      <c r="Q796">
        <v>2</v>
      </c>
      <c r="R796" t="s">
        <v>137</v>
      </c>
      <c r="S796">
        <v>3</v>
      </c>
      <c r="T796" t="s">
        <v>105</v>
      </c>
      <c r="U796">
        <v>5673</v>
      </c>
      <c r="V796" t="s">
        <v>163</v>
      </c>
      <c r="W796">
        <v>6060</v>
      </c>
      <c r="X796">
        <v>1</v>
      </c>
      <c r="Y796" t="s">
        <v>48</v>
      </c>
      <c r="Z796" t="s">
        <v>40</v>
      </c>
      <c r="AA796">
        <v>13</v>
      </c>
      <c r="AB796">
        <v>3</v>
      </c>
      <c r="AC796">
        <v>1</v>
      </c>
      <c r="AD796">
        <v>80</v>
      </c>
      <c r="AE796">
        <v>1</v>
      </c>
      <c r="AF796">
        <v>10</v>
      </c>
      <c r="AG796">
        <v>4</v>
      </c>
      <c r="AH796">
        <v>3</v>
      </c>
      <c r="AI796">
        <v>1</v>
      </c>
      <c r="AJ796">
        <v>7</v>
      </c>
      <c r="AK796" s="16">
        <v>46087</v>
      </c>
      <c r="AL796" s="7">
        <v>29</v>
      </c>
      <c r="AM796" s="7" t="str">
        <f t="shared" si="24"/>
        <v>2026</v>
      </c>
      <c r="AN796" s="7" t="str">
        <f t="shared" si="25"/>
        <v>March</v>
      </c>
      <c r="AO796" s="7">
        <v>2</v>
      </c>
      <c r="AP796" s="10">
        <v>8618</v>
      </c>
      <c r="AQ796" s="7">
        <v>2</v>
      </c>
      <c r="AR796" s="7">
        <v>2</v>
      </c>
      <c r="AS796" t="s">
        <v>49</v>
      </c>
    </row>
    <row r="797" spans="1:45" x14ac:dyDescent="0.35">
      <c r="A797" t="s">
        <v>863</v>
      </c>
      <c r="B797">
        <v>36</v>
      </c>
      <c r="C797" t="s">
        <v>802</v>
      </c>
      <c r="D797" t="s">
        <v>49</v>
      </c>
      <c r="E797" t="s">
        <v>56</v>
      </c>
      <c r="F797">
        <v>1213</v>
      </c>
      <c r="G797" t="s">
        <v>71</v>
      </c>
      <c r="H797">
        <v>2</v>
      </c>
      <c r="I797">
        <v>1</v>
      </c>
      <c r="J797" t="s">
        <v>71</v>
      </c>
      <c r="K797">
        <v>1</v>
      </c>
      <c r="L797">
        <v>1890</v>
      </c>
      <c r="M797">
        <v>2</v>
      </c>
      <c r="N797" t="s">
        <v>44</v>
      </c>
      <c r="O797">
        <v>94</v>
      </c>
      <c r="P797">
        <v>2</v>
      </c>
      <c r="Q797">
        <v>2</v>
      </c>
      <c r="R797" t="s">
        <v>71</v>
      </c>
      <c r="S797">
        <v>4</v>
      </c>
      <c r="T797" t="s">
        <v>46</v>
      </c>
      <c r="U797">
        <v>3886</v>
      </c>
      <c r="V797" t="s">
        <v>47</v>
      </c>
      <c r="W797">
        <v>4223</v>
      </c>
      <c r="X797">
        <v>1</v>
      </c>
      <c r="Y797" t="s">
        <v>48</v>
      </c>
      <c r="Z797" t="s">
        <v>49</v>
      </c>
      <c r="AA797">
        <v>21</v>
      </c>
      <c r="AB797">
        <v>4</v>
      </c>
      <c r="AC797">
        <v>4</v>
      </c>
      <c r="AD797">
        <v>80</v>
      </c>
      <c r="AE797">
        <v>0</v>
      </c>
      <c r="AF797">
        <v>10</v>
      </c>
      <c r="AG797">
        <v>2</v>
      </c>
      <c r="AH797">
        <v>2</v>
      </c>
      <c r="AI797">
        <v>0</v>
      </c>
      <c r="AJ797">
        <v>8</v>
      </c>
      <c r="AK797" s="16">
        <v>46088</v>
      </c>
      <c r="AL797" s="7">
        <v>53</v>
      </c>
      <c r="AM797" s="7" t="str">
        <f t="shared" si="24"/>
        <v>2026</v>
      </c>
      <c r="AN797" s="7" t="str">
        <f t="shared" si="25"/>
        <v>March</v>
      </c>
      <c r="AO797" s="7">
        <v>19</v>
      </c>
      <c r="AP797" s="10">
        <v>19384</v>
      </c>
      <c r="AQ797" s="7">
        <v>8</v>
      </c>
      <c r="AR797" s="7">
        <v>6</v>
      </c>
      <c r="AS797" t="s">
        <v>49</v>
      </c>
    </row>
    <row r="798" spans="1:45" x14ac:dyDescent="0.35">
      <c r="A798" t="s">
        <v>864</v>
      </c>
      <c r="B798">
        <v>36</v>
      </c>
      <c r="C798" t="s">
        <v>802</v>
      </c>
      <c r="D798" t="s">
        <v>49</v>
      </c>
      <c r="E798" t="s">
        <v>41</v>
      </c>
      <c r="F798">
        <v>335</v>
      </c>
      <c r="G798" t="s">
        <v>51</v>
      </c>
      <c r="H798">
        <v>17</v>
      </c>
      <c r="I798">
        <v>2</v>
      </c>
      <c r="J798" t="s">
        <v>57</v>
      </c>
      <c r="K798">
        <v>1</v>
      </c>
      <c r="L798">
        <v>1908</v>
      </c>
      <c r="M798">
        <v>3</v>
      </c>
      <c r="N798" t="s">
        <v>44</v>
      </c>
      <c r="O798">
        <v>33</v>
      </c>
      <c r="P798">
        <v>2</v>
      </c>
      <c r="Q798">
        <v>2</v>
      </c>
      <c r="R798" t="s">
        <v>137</v>
      </c>
      <c r="S798">
        <v>2</v>
      </c>
      <c r="T798" t="s">
        <v>105</v>
      </c>
      <c r="U798">
        <v>5507</v>
      </c>
      <c r="V798" t="s">
        <v>163</v>
      </c>
      <c r="W798">
        <v>16822</v>
      </c>
      <c r="X798">
        <v>2</v>
      </c>
      <c r="Y798" t="s">
        <v>48</v>
      </c>
      <c r="Z798" t="s">
        <v>49</v>
      </c>
      <c r="AA798">
        <v>16</v>
      </c>
      <c r="AB798">
        <v>3</v>
      </c>
      <c r="AC798">
        <v>3</v>
      </c>
      <c r="AD798">
        <v>80</v>
      </c>
      <c r="AE798">
        <v>2</v>
      </c>
      <c r="AF798">
        <v>12</v>
      </c>
      <c r="AG798">
        <v>1</v>
      </c>
      <c r="AH798">
        <v>1</v>
      </c>
      <c r="AI798">
        <v>1</v>
      </c>
      <c r="AJ798">
        <v>3</v>
      </c>
      <c r="AK798" s="16">
        <v>46089</v>
      </c>
      <c r="AL798" s="7">
        <v>55</v>
      </c>
      <c r="AM798" s="7" t="str">
        <f t="shared" si="24"/>
        <v>2026</v>
      </c>
      <c r="AN798" s="7" t="str">
        <f t="shared" si="25"/>
        <v>March</v>
      </c>
      <c r="AO798" s="7">
        <v>28</v>
      </c>
      <c r="AP798" s="10">
        <v>4255</v>
      </c>
      <c r="AQ798" s="7">
        <v>0</v>
      </c>
      <c r="AR798" s="7">
        <v>0</v>
      </c>
      <c r="AS798" t="s">
        <v>40</v>
      </c>
    </row>
    <row r="799" spans="1:45" x14ac:dyDescent="0.35">
      <c r="A799" t="s">
        <v>865</v>
      </c>
      <c r="B799">
        <v>36</v>
      </c>
      <c r="C799" t="s">
        <v>802</v>
      </c>
      <c r="D799" t="s">
        <v>49</v>
      </c>
      <c r="E799" t="s">
        <v>59</v>
      </c>
      <c r="F799">
        <v>1351</v>
      </c>
      <c r="G799" t="s">
        <v>42</v>
      </c>
      <c r="H799">
        <v>9</v>
      </c>
      <c r="I799">
        <v>4</v>
      </c>
      <c r="J799" t="s">
        <v>43</v>
      </c>
      <c r="K799">
        <v>1</v>
      </c>
      <c r="L799">
        <v>1949</v>
      </c>
      <c r="M799">
        <v>1</v>
      </c>
      <c r="N799" t="s">
        <v>44</v>
      </c>
      <c r="O799">
        <v>66</v>
      </c>
      <c r="P799">
        <v>4</v>
      </c>
      <c r="Q799">
        <v>1</v>
      </c>
      <c r="R799" t="s">
        <v>45</v>
      </c>
      <c r="S799">
        <v>2</v>
      </c>
      <c r="T799" t="s">
        <v>105</v>
      </c>
      <c r="U799">
        <v>2810</v>
      </c>
      <c r="V799" t="s">
        <v>47</v>
      </c>
      <c r="W799">
        <v>9238</v>
      </c>
      <c r="X799">
        <v>1</v>
      </c>
      <c r="Y799" t="s">
        <v>48</v>
      </c>
      <c r="Z799" t="s">
        <v>49</v>
      </c>
      <c r="AA799">
        <v>22</v>
      </c>
      <c r="AB799">
        <v>4</v>
      </c>
      <c r="AC799">
        <v>2</v>
      </c>
      <c r="AD799">
        <v>80</v>
      </c>
      <c r="AE799">
        <v>0</v>
      </c>
      <c r="AF799">
        <v>5</v>
      </c>
      <c r="AG799">
        <v>3</v>
      </c>
      <c r="AH799">
        <v>3</v>
      </c>
      <c r="AI799">
        <v>0</v>
      </c>
      <c r="AJ799">
        <v>2</v>
      </c>
      <c r="AK799" s="16">
        <v>46090</v>
      </c>
      <c r="AL799" s="7">
        <v>24</v>
      </c>
      <c r="AM799" s="7" t="str">
        <f t="shared" si="24"/>
        <v>2026</v>
      </c>
      <c r="AN799" s="7" t="str">
        <f t="shared" si="25"/>
        <v>March</v>
      </c>
      <c r="AO799" s="7">
        <v>1</v>
      </c>
      <c r="AP799" s="10">
        <v>3828</v>
      </c>
      <c r="AQ799" s="7">
        <v>1</v>
      </c>
      <c r="AR799" s="7">
        <v>1</v>
      </c>
      <c r="AS799" t="s">
        <v>49</v>
      </c>
    </row>
    <row r="800" spans="1:45" x14ac:dyDescent="0.35">
      <c r="A800" t="s">
        <v>866</v>
      </c>
      <c r="B800">
        <v>36</v>
      </c>
      <c r="C800" t="s">
        <v>802</v>
      </c>
      <c r="D800" t="s">
        <v>49</v>
      </c>
      <c r="E800" t="s">
        <v>41</v>
      </c>
      <c r="F800">
        <v>557</v>
      </c>
      <c r="G800" t="s">
        <v>51</v>
      </c>
      <c r="H800">
        <v>3</v>
      </c>
      <c r="I800">
        <v>3</v>
      </c>
      <c r="J800" t="s">
        <v>52</v>
      </c>
      <c r="K800">
        <v>1</v>
      </c>
      <c r="L800">
        <v>2024</v>
      </c>
      <c r="M800">
        <v>1</v>
      </c>
      <c r="N800" t="s">
        <v>53</v>
      </c>
      <c r="O800">
        <v>94</v>
      </c>
      <c r="P800">
        <v>2</v>
      </c>
      <c r="Q800">
        <v>3</v>
      </c>
      <c r="R800" t="s">
        <v>137</v>
      </c>
      <c r="S800">
        <v>4</v>
      </c>
      <c r="T800" t="s">
        <v>105</v>
      </c>
      <c r="U800">
        <v>7644</v>
      </c>
      <c r="V800" t="s">
        <v>163</v>
      </c>
      <c r="W800">
        <v>12695</v>
      </c>
      <c r="X800">
        <v>0</v>
      </c>
      <c r="Y800" t="s">
        <v>48</v>
      </c>
      <c r="Z800" t="s">
        <v>49</v>
      </c>
      <c r="AA800">
        <v>19</v>
      </c>
      <c r="AB800">
        <v>3</v>
      </c>
      <c r="AC800">
        <v>3</v>
      </c>
      <c r="AD800">
        <v>80</v>
      </c>
      <c r="AE800">
        <v>2</v>
      </c>
      <c r="AF800">
        <v>10</v>
      </c>
      <c r="AG800">
        <v>2</v>
      </c>
      <c r="AH800">
        <v>3</v>
      </c>
      <c r="AI800">
        <v>3</v>
      </c>
      <c r="AJ800">
        <v>4</v>
      </c>
      <c r="AK800" s="16">
        <v>46091</v>
      </c>
      <c r="AL800" s="7">
        <v>52</v>
      </c>
      <c r="AM800" s="7" t="str">
        <f t="shared" si="24"/>
        <v>2026</v>
      </c>
      <c r="AN800" s="7" t="str">
        <f t="shared" si="25"/>
        <v>March</v>
      </c>
      <c r="AO800" s="7">
        <v>25</v>
      </c>
      <c r="AP800" s="10">
        <v>12240</v>
      </c>
      <c r="AQ800" s="7">
        <v>1</v>
      </c>
      <c r="AR800" s="7">
        <v>0</v>
      </c>
      <c r="AS800" t="s">
        <v>49</v>
      </c>
    </row>
    <row r="801" spans="1:45" x14ac:dyDescent="0.35">
      <c r="A801" t="s">
        <v>867</v>
      </c>
      <c r="B801">
        <v>36</v>
      </c>
      <c r="C801" t="s">
        <v>802</v>
      </c>
      <c r="D801" t="s">
        <v>49</v>
      </c>
      <c r="E801" t="s">
        <v>56</v>
      </c>
      <c r="F801">
        <v>688</v>
      </c>
      <c r="G801" t="s">
        <v>42</v>
      </c>
      <c r="H801">
        <v>4</v>
      </c>
      <c r="I801">
        <v>2</v>
      </c>
      <c r="J801" t="s">
        <v>43</v>
      </c>
      <c r="K801">
        <v>1</v>
      </c>
      <c r="L801">
        <v>2025</v>
      </c>
      <c r="M801">
        <v>4</v>
      </c>
      <c r="N801" t="s">
        <v>53</v>
      </c>
      <c r="O801">
        <v>97</v>
      </c>
      <c r="P801">
        <v>3</v>
      </c>
      <c r="Q801">
        <v>2</v>
      </c>
      <c r="R801" t="s">
        <v>112</v>
      </c>
      <c r="S801">
        <v>2</v>
      </c>
      <c r="T801" t="s">
        <v>102</v>
      </c>
      <c r="U801">
        <v>5131</v>
      </c>
      <c r="V801" t="s">
        <v>163</v>
      </c>
      <c r="W801">
        <v>9192</v>
      </c>
      <c r="X801">
        <v>7</v>
      </c>
      <c r="Y801" t="s">
        <v>48</v>
      </c>
      <c r="Z801" t="s">
        <v>49</v>
      </c>
      <c r="AA801">
        <v>13</v>
      </c>
      <c r="AB801">
        <v>3</v>
      </c>
      <c r="AC801">
        <v>2</v>
      </c>
      <c r="AD801">
        <v>80</v>
      </c>
      <c r="AE801">
        <v>3</v>
      </c>
      <c r="AF801">
        <v>18</v>
      </c>
      <c r="AG801">
        <v>3</v>
      </c>
      <c r="AH801">
        <v>3</v>
      </c>
      <c r="AI801">
        <v>0</v>
      </c>
      <c r="AJ801">
        <v>2</v>
      </c>
      <c r="AK801" s="16">
        <v>46092</v>
      </c>
      <c r="AL801" s="7">
        <v>55</v>
      </c>
      <c r="AM801" s="7" t="str">
        <f t="shared" si="24"/>
        <v>2026</v>
      </c>
      <c r="AN801" s="7" t="str">
        <f t="shared" si="25"/>
        <v>March</v>
      </c>
      <c r="AO801" s="7">
        <v>22</v>
      </c>
      <c r="AP801" s="10">
        <v>11851</v>
      </c>
      <c r="AQ801" s="7">
        <v>21</v>
      </c>
      <c r="AR801" s="7">
        <v>0</v>
      </c>
      <c r="AS801" t="s">
        <v>49</v>
      </c>
    </row>
    <row r="802" spans="1:45" x14ac:dyDescent="0.35">
      <c r="A802" t="s">
        <v>868</v>
      </c>
      <c r="B802">
        <v>36</v>
      </c>
      <c r="C802" t="s">
        <v>802</v>
      </c>
      <c r="D802" t="s">
        <v>49</v>
      </c>
      <c r="E802" t="s">
        <v>59</v>
      </c>
      <c r="F802">
        <v>301</v>
      </c>
      <c r="G802" t="s">
        <v>51</v>
      </c>
      <c r="H802">
        <v>15</v>
      </c>
      <c r="I802">
        <v>4</v>
      </c>
      <c r="J802" t="s">
        <v>57</v>
      </c>
      <c r="K802">
        <v>1</v>
      </c>
      <c r="L802">
        <v>2036</v>
      </c>
      <c r="M802">
        <v>4</v>
      </c>
      <c r="N802" t="s">
        <v>44</v>
      </c>
      <c r="O802">
        <v>88</v>
      </c>
      <c r="P802">
        <v>1</v>
      </c>
      <c r="Q802">
        <v>2</v>
      </c>
      <c r="R802" t="s">
        <v>137</v>
      </c>
      <c r="S802">
        <v>4</v>
      </c>
      <c r="T802" t="s">
        <v>102</v>
      </c>
      <c r="U802">
        <v>5406</v>
      </c>
      <c r="V802" t="s">
        <v>163</v>
      </c>
      <c r="W802">
        <v>10436</v>
      </c>
      <c r="X802">
        <v>1</v>
      </c>
      <c r="Y802" t="s">
        <v>48</v>
      </c>
      <c r="Z802" t="s">
        <v>49</v>
      </c>
      <c r="AA802">
        <v>24</v>
      </c>
      <c r="AB802">
        <v>4</v>
      </c>
      <c r="AC802">
        <v>1</v>
      </c>
      <c r="AD802">
        <v>80</v>
      </c>
      <c r="AE802">
        <v>1</v>
      </c>
      <c r="AF802">
        <v>15</v>
      </c>
      <c r="AG802">
        <v>4</v>
      </c>
      <c r="AH802">
        <v>2</v>
      </c>
      <c r="AI802">
        <v>11</v>
      </c>
      <c r="AJ802">
        <v>11</v>
      </c>
      <c r="AK802" s="16">
        <v>46093</v>
      </c>
      <c r="AL802" s="7">
        <v>56</v>
      </c>
      <c r="AM802" s="7" t="str">
        <f t="shared" si="24"/>
        <v>2026</v>
      </c>
      <c r="AN802" s="7" t="str">
        <f t="shared" si="25"/>
        <v>March</v>
      </c>
      <c r="AO802" s="7">
        <v>7</v>
      </c>
      <c r="AP802" s="10">
        <v>7191</v>
      </c>
      <c r="AQ802" s="7">
        <v>2</v>
      </c>
      <c r="AR802" s="7">
        <v>1</v>
      </c>
      <c r="AS802" t="s">
        <v>49</v>
      </c>
    </row>
    <row r="803" spans="1:45" x14ac:dyDescent="0.35">
      <c r="A803" t="s">
        <v>869</v>
      </c>
      <c r="B803">
        <v>36</v>
      </c>
      <c r="C803" t="s">
        <v>802</v>
      </c>
      <c r="D803" t="s">
        <v>49</v>
      </c>
      <c r="E803" t="s">
        <v>41</v>
      </c>
      <c r="F803">
        <v>1120</v>
      </c>
      <c r="G803" t="s">
        <v>51</v>
      </c>
      <c r="H803">
        <v>11</v>
      </c>
      <c r="I803">
        <v>4</v>
      </c>
      <c r="J803" t="s">
        <v>57</v>
      </c>
      <c r="K803">
        <v>1</v>
      </c>
      <c r="L803">
        <v>2045</v>
      </c>
      <c r="M803">
        <v>2</v>
      </c>
      <c r="N803" t="s">
        <v>53</v>
      </c>
      <c r="O803">
        <v>100</v>
      </c>
      <c r="P803">
        <v>2</v>
      </c>
      <c r="Q803">
        <v>2</v>
      </c>
      <c r="R803" t="s">
        <v>137</v>
      </c>
      <c r="S803">
        <v>4</v>
      </c>
      <c r="T803" t="s">
        <v>105</v>
      </c>
      <c r="U803">
        <v>6652</v>
      </c>
      <c r="V803" t="s">
        <v>163</v>
      </c>
      <c r="W803">
        <v>14369</v>
      </c>
      <c r="X803">
        <v>4</v>
      </c>
      <c r="Y803" t="s">
        <v>48</v>
      </c>
      <c r="Z803" t="s">
        <v>49</v>
      </c>
      <c r="AA803">
        <v>13</v>
      </c>
      <c r="AB803">
        <v>3</v>
      </c>
      <c r="AC803">
        <v>1</v>
      </c>
      <c r="AD803">
        <v>80</v>
      </c>
      <c r="AE803">
        <v>1</v>
      </c>
      <c r="AF803">
        <v>8</v>
      </c>
      <c r="AG803">
        <v>2</v>
      </c>
      <c r="AH803">
        <v>2</v>
      </c>
      <c r="AI803">
        <v>0</v>
      </c>
      <c r="AJ803">
        <v>0</v>
      </c>
      <c r="AK803" s="16">
        <v>46094</v>
      </c>
      <c r="AL803" s="7">
        <v>24</v>
      </c>
      <c r="AM803" s="7" t="str">
        <f t="shared" si="24"/>
        <v>2026</v>
      </c>
      <c r="AN803" s="7" t="str">
        <f t="shared" si="25"/>
        <v>March</v>
      </c>
      <c r="AO803" s="7">
        <v>1</v>
      </c>
      <c r="AP803" s="10">
        <v>14991</v>
      </c>
      <c r="AQ803" s="7">
        <v>0</v>
      </c>
      <c r="AR803" s="7">
        <v>0</v>
      </c>
      <c r="AS803" t="s">
        <v>40</v>
      </c>
    </row>
    <row r="804" spans="1:45" x14ac:dyDescent="0.35">
      <c r="A804" t="s">
        <v>870</v>
      </c>
      <c r="B804">
        <v>36</v>
      </c>
      <c r="C804" t="s">
        <v>802</v>
      </c>
      <c r="D804" t="s">
        <v>49</v>
      </c>
      <c r="E804" t="s">
        <v>56</v>
      </c>
      <c r="F804">
        <v>884</v>
      </c>
      <c r="G804" t="s">
        <v>42</v>
      </c>
      <c r="H804">
        <v>23</v>
      </c>
      <c r="I804">
        <v>2</v>
      </c>
      <c r="J804" t="s">
        <v>52</v>
      </c>
      <c r="K804">
        <v>1</v>
      </c>
      <c r="L804">
        <v>2061</v>
      </c>
      <c r="M804">
        <v>3</v>
      </c>
      <c r="N804" t="s">
        <v>44</v>
      </c>
      <c r="O804">
        <v>41</v>
      </c>
      <c r="P804">
        <v>4</v>
      </c>
      <c r="Q804">
        <v>2</v>
      </c>
      <c r="R804" t="s">
        <v>45</v>
      </c>
      <c r="S804">
        <v>4</v>
      </c>
      <c r="T804" t="s">
        <v>105</v>
      </c>
      <c r="U804">
        <v>2571</v>
      </c>
      <c r="V804" t="s">
        <v>47</v>
      </c>
      <c r="W804">
        <v>12290</v>
      </c>
      <c r="X804">
        <v>4</v>
      </c>
      <c r="Y804" t="s">
        <v>48</v>
      </c>
      <c r="Z804" t="s">
        <v>49</v>
      </c>
      <c r="AA804">
        <v>17</v>
      </c>
      <c r="AB804">
        <v>3</v>
      </c>
      <c r="AC804">
        <v>3</v>
      </c>
      <c r="AD804">
        <v>80</v>
      </c>
      <c r="AE804">
        <v>1</v>
      </c>
      <c r="AF804">
        <v>17</v>
      </c>
      <c r="AG804">
        <v>3</v>
      </c>
      <c r="AH804">
        <v>3</v>
      </c>
      <c r="AI804">
        <v>0</v>
      </c>
      <c r="AJ804">
        <v>3</v>
      </c>
      <c r="AK804" s="16">
        <v>46095</v>
      </c>
      <c r="AL804" s="7">
        <v>39</v>
      </c>
      <c r="AM804" s="7" t="str">
        <f t="shared" si="24"/>
        <v>2026</v>
      </c>
      <c r="AN804" s="7" t="str">
        <f t="shared" si="25"/>
        <v>March</v>
      </c>
      <c r="AO804" s="7">
        <v>6</v>
      </c>
      <c r="AP804" s="10">
        <v>14177</v>
      </c>
      <c r="AQ804" s="7">
        <v>4</v>
      </c>
      <c r="AR804" s="7">
        <v>0</v>
      </c>
      <c r="AS804" t="s">
        <v>40</v>
      </c>
    </row>
    <row r="805" spans="1:45" x14ac:dyDescent="0.35">
      <c r="A805" t="s">
        <v>870</v>
      </c>
      <c r="B805">
        <v>36</v>
      </c>
      <c r="C805" t="s">
        <v>802</v>
      </c>
      <c r="D805" t="s">
        <v>49</v>
      </c>
      <c r="E805" t="s">
        <v>56</v>
      </c>
      <c r="F805">
        <v>884</v>
      </c>
      <c r="G805" t="s">
        <v>42</v>
      </c>
      <c r="H805">
        <v>23</v>
      </c>
      <c r="I805">
        <v>2</v>
      </c>
      <c r="J805" t="s">
        <v>52</v>
      </c>
      <c r="K805">
        <v>1</v>
      </c>
      <c r="L805">
        <v>2061</v>
      </c>
      <c r="M805">
        <v>3</v>
      </c>
      <c r="N805" t="s">
        <v>44</v>
      </c>
      <c r="O805">
        <v>41</v>
      </c>
      <c r="P805">
        <v>4</v>
      </c>
      <c r="Q805">
        <v>2</v>
      </c>
      <c r="R805" t="s">
        <v>45</v>
      </c>
      <c r="S805">
        <v>4</v>
      </c>
      <c r="T805" t="s">
        <v>105</v>
      </c>
      <c r="U805">
        <v>2571</v>
      </c>
      <c r="V805" t="s">
        <v>47</v>
      </c>
      <c r="W805">
        <v>12290</v>
      </c>
      <c r="X805">
        <v>4</v>
      </c>
      <c r="Y805" t="s">
        <v>48</v>
      </c>
      <c r="Z805" t="s">
        <v>49</v>
      </c>
      <c r="AA805">
        <v>17</v>
      </c>
      <c r="AB805">
        <v>3</v>
      </c>
      <c r="AC805">
        <v>3</v>
      </c>
      <c r="AD805">
        <v>80</v>
      </c>
      <c r="AE805">
        <v>1</v>
      </c>
      <c r="AF805">
        <v>17</v>
      </c>
      <c r="AG805">
        <v>3</v>
      </c>
      <c r="AH805">
        <v>3</v>
      </c>
      <c r="AI805">
        <v>0</v>
      </c>
      <c r="AJ805">
        <v>2</v>
      </c>
      <c r="AK805" s="16">
        <v>46096</v>
      </c>
      <c r="AL805" s="7">
        <v>27</v>
      </c>
      <c r="AM805" s="7" t="str">
        <f t="shared" si="24"/>
        <v>2026</v>
      </c>
      <c r="AN805" s="7" t="str">
        <f t="shared" si="25"/>
        <v>March</v>
      </c>
      <c r="AO805" s="7">
        <v>9</v>
      </c>
      <c r="AP805" s="10">
        <v>22673</v>
      </c>
      <c r="AQ805" s="7">
        <v>4</v>
      </c>
      <c r="AR805" s="7">
        <v>3</v>
      </c>
      <c r="AS805" t="s">
        <v>49</v>
      </c>
    </row>
    <row r="806" spans="1:45" x14ac:dyDescent="0.35">
      <c r="A806" t="s">
        <v>871</v>
      </c>
      <c r="B806">
        <v>37</v>
      </c>
      <c r="C806" t="s">
        <v>802</v>
      </c>
      <c r="D806" t="s">
        <v>40</v>
      </c>
      <c r="E806" t="s">
        <v>41</v>
      </c>
      <c r="F806">
        <v>1373</v>
      </c>
      <c r="G806" t="s">
        <v>42</v>
      </c>
      <c r="H806">
        <v>2</v>
      </c>
      <c r="I806">
        <v>2</v>
      </c>
      <c r="J806" t="s">
        <v>73</v>
      </c>
      <c r="K806">
        <v>1</v>
      </c>
      <c r="L806">
        <v>4</v>
      </c>
      <c r="M806">
        <v>4</v>
      </c>
      <c r="N806" t="s">
        <v>44</v>
      </c>
      <c r="O806">
        <v>92</v>
      </c>
      <c r="P806">
        <v>2</v>
      </c>
      <c r="Q806">
        <v>1</v>
      </c>
      <c r="R806" t="s">
        <v>45</v>
      </c>
      <c r="S806">
        <v>3</v>
      </c>
      <c r="T806" t="s">
        <v>46</v>
      </c>
      <c r="U806">
        <v>2090</v>
      </c>
      <c r="V806" t="s">
        <v>47</v>
      </c>
      <c r="W806">
        <v>2396</v>
      </c>
      <c r="X806">
        <v>6</v>
      </c>
      <c r="Y806" t="s">
        <v>48</v>
      </c>
      <c r="Z806" t="s">
        <v>40</v>
      </c>
      <c r="AA806">
        <v>15</v>
      </c>
      <c r="AB806">
        <v>3</v>
      </c>
      <c r="AC806">
        <v>2</v>
      </c>
      <c r="AD806">
        <v>80</v>
      </c>
      <c r="AE806">
        <v>0</v>
      </c>
      <c r="AF806">
        <v>7</v>
      </c>
      <c r="AG806">
        <v>3</v>
      </c>
      <c r="AH806">
        <v>3</v>
      </c>
      <c r="AI806">
        <v>0</v>
      </c>
      <c r="AJ806">
        <v>0</v>
      </c>
      <c r="AK806" s="16">
        <v>46097</v>
      </c>
      <c r="AL806" s="7">
        <v>55</v>
      </c>
      <c r="AM806" s="7" t="str">
        <f t="shared" si="24"/>
        <v>2026</v>
      </c>
      <c r="AN806" s="7" t="str">
        <f t="shared" si="25"/>
        <v>March</v>
      </c>
      <c r="AO806" s="7">
        <v>31</v>
      </c>
      <c r="AP806" s="10">
        <v>17088</v>
      </c>
      <c r="AQ806" s="7">
        <v>26</v>
      </c>
      <c r="AR806" s="7">
        <v>0</v>
      </c>
      <c r="AS806" t="s">
        <v>49</v>
      </c>
    </row>
    <row r="807" spans="1:45" x14ac:dyDescent="0.35">
      <c r="A807" t="s">
        <v>872</v>
      </c>
      <c r="B807">
        <v>37</v>
      </c>
      <c r="C807" t="s">
        <v>802</v>
      </c>
      <c r="D807" t="s">
        <v>49</v>
      </c>
      <c r="E807" t="s">
        <v>41</v>
      </c>
      <c r="F807">
        <v>408</v>
      </c>
      <c r="G807" t="s">
        <v>42</v>
      </c>
      <c r="H807">
        <v>19</v>
      </c>
      <c r="I807">
        <v>2</v>
      </c>
      <c r="J807" t="s">
        <v>43</v>
      </c>
      <c r="K807">
        <v>1</v>
      </c>
      <c r="L807">
        <v>61</v>
      </c>
      <c r="M807">
        <v>2</v>
      </c>
      <c r="N807" t="s">
        <v>44</v>
      </c>
      <c r="O807">
        <v>73</v>
      </c>
      <c r="P807">
        <v>3</v>
      </c>
      <c r="Q807">
        <v>1</v>
      </c>
      <c r="R807" t="s">
        <v>60</v>
      </c>
      <c r="S807">
        <v>2</v>
      </c>
      <c r="T807" t="s">
        <v>105</v>
      </c>
      <c r="U807">
        <v>3022</v>
      </c>
      <c r="V807" t="s">
        <v>47</v>
      </c>
      <c r="W807">
        <v>10227</v>
      </c>
      <c r="X807">
        <v>4</v>
      </c>
      <c r="Y807" t="s">
        <v>48</v>
      </c>
      <c r="Z807" t="s">
        <v>49</v>
      </c>
      <c r="AA807">
        <v>21</v>
      </c>
      <c r="AB807">
        <v>4</v>
      </c>
      <c r="AC807">
        <v>1</v>
      </c>
      <c r="AD807">
        <v>80</v>
      </c>
      <c r="AE807">
        <v>0</v>
      </c>
      <c r="AF807">
        <v>8</v>
      </c>
      <c r="AG807">
        <v>1</v>
      </c>
      <c r="AH807">
        <v>3</v>
      </c>
      <c r="AI807">
        <v>0</v>
      </c>
      <c r="AJ807">
        <v>0</v>
      </c>
      <c r="AK807" s="16">
        <v>46098</v>
      </c>
      <c r="AL807" s="7">
        <v>27</v>
      </c>
      <c r="AM807" s="7" t="str">
        <f t="shared" si="24"/>
        <v>2026</v>
      </c>
      <c r="AN807" s="7" t="str">
        <f t="shared" si="25"/>
        <v>March</v>
      </c>
      <c r="AO807" s="7">
        <v>0</v>
      </c>
      <c r="AP807" s="10">
        <v>22392</v>
      </c>
      <c r="AQ807" s="7">
        <v>0</v>
      </c>
      <c r="AR807" s="7">
        <v>0</v>
      </c>
      <c r="AS807" t="s">
        <v>40</v>
      </c>
    </row>
    <row r="808" spans="1:45" x14ac:dyDescent="0.35">
      <c r="A808" t="s">
        <v>873</v>
      </c>
      <c r="B808">
        <v>37</v>
      </c>
      <c r="C808" t="s">
        <v>802</v>
      </c>
      <c r="D808" t="s">
        <v>49</v>
      </c>
      <c r="E808" t="s">
        <v>41</v>
      </c>
      <c r="F808">
        <v>1115</v>
      </c>
      <c r="G808" t="s">
        <v>42</v>
      </c>
      <c r="H808">
        <v>1</v>
      </c>
      <c r="I808">
        <v>4</v>
      </c>
      <c r="J808" t="s">
        <v>43</v>
      </c>
      <c r="K808">
        <v>1</v>
      </c>
      <c r="L808">
        <v>77</v>
      </c>
      <c r="M808">
        <v>1</v>
      </c>
      <c r="N808" t="s">
        <v>44</v>
      </c>
      <c r="O808">
        <v>51</v>
      </c>
      <c r="P808">
        <v>2</v>
      </c>
      <c r="Q808">
        <v>2</v>
      </c>
      <c r="R808" t="s">
        <v>112</v>
      </c>
      <c r="S808">
        <v>3</v>
      </c>
      <c r="T808" t="s">
        <v>102</v>
      </c>
      <c r="U808">
        <v>5993</v>
      </c>
      <c r="V808" t="s">
        <v>163</v>
      </c>
      <c r="W808">
        <v>2689</v>
      </c>
      <c r="X808">
        <v>1</v>
      </c>
      <c r="Y808" t="s">
        <v>48</v>
      </c>
      <c r="Z808" t="s">
        <v>49</v>
      </c>
      <c r="AA808">
        <v>18</v>
      </c>
      <c r="AB808">
        <v>3</v>
      </c>
      <c r="AC808">
        <v>3</v>
      </c>
      <c r="AD808">
        <v>80</v>
      </c>
      <c r="AE808">
        <v>1</v>
      </c>
      <c r="AF808">
        <v>7</v>
      </c>
      <c r="AG808">
        <v>2</v>
      </c>
      <c r="AH808">
        <v>4</v>
      </c>
      <c r="AI808">
        <v>0</v>
      </c>
      <c r="AJ808">
        <v>7</v>
      </c>
      <c r="AK808" s="16">
        <v>46099</v>
      </c>
      <c r="AL808" s="7">
        <v>32</v>
      </c>
      <c r="AM808" s="7" t="str">
        <f t="shared" si="24"/>
        <v>2026</v>
      </c>
      <c r="AN808" s="7" t="str">
        <f t="shared" si="25"/>
        <v>March</v>
      </c>
      <c r="AO808" s="7">
        <v>2</v>
      </c>
      <c r="AP808" s="10">
        <v>8996</v>
      </c>
      <c r="AQ808" s="7">
        <v>0</v>
      </c>
      <c r="AR808" s="7">
        <v>0</v>
      </c>
      <c r="AS808" t="s">
        <v>40</v>
      </c>
    </row>
    <row r="809" spans="1:45" x14ac:dyDescent="0.35">
      <c r="A809" t="s">
        <v>874</v>
      </c>
      <c r="B809">
        <v>37</v>
      </c>
      <c r="C809" t="s">
        <v>802</v>
      </c>
      <c r="D809" t="s">
        <v>49</v>
      </c>
      <c r="E809" t="s">
        <v>41</v>
      </c>
      <c r="F809">
        <v>397</v>
      </c>
      <c r="G809" t="s">
        <v>42</v>
      </c>
      <c r="H809">
        <v>7</v>
      </c>
      <c r="I809">
        <v>4</v>
      </c>
      <c r="J809" t="s">
        <v>52</v>
      </c>
      <c r="K809">
        <v>1</v>
      </c>
      <c r="L809">
        <v>102</v>
      </c>
      <c r="M809">
        <v>1</v>
      </c>
      <c r="N809" t="s">
        <v>44</v>
      </c>
      <c r="O809">
        <v>30</v>
      </c>
      <c r="P809">
        <v>3</v>
      </c>
      <c r="Q809">
        <v>3</v>
      </c>
      <c r="R809" t="s">
        <v>252</v>
      </c>
      <c r="S809">
        <v>3</v>
      </c>
      <c r="T809" t="s">
        <v>46</v>
      </c>
      <c r="U809">
        <v>13664</v>
      </c>
      <c r="V809" t="s">
        <v>253</v>
      </c>
      <c r="W809">
        <v>25258</v>
      </c>
      <c r="X809">
        <v>4</v>
      </c>
      <c r="Y809" t="s">
        <v>48</v>
      </c>
      <c r="Z809" t="s">
        <v>49</v>
      </c>
      <c r="AA809">
        <v>13</v>
      </c>
      <c r="AB809">
        <v>3</v>
      </c>
      <c r="AC809">
        <v>1</v>
      </c>
      <c r="AD809">
        <v>80</v>
      </c>
      <c r="AE809">
        <v>0</v>
      </c>
      <c r="AF809">
        <v>16</v>
      </c>
      <c r="AG809">
        <v>3</v>
      </c>
      <c r="AH809">
        <v>4</v>
      </c>
      <c r="AI809">
        <v>0</v>
      </c>
      <c r="AJ809">
        <v>2</v>
      </c>
      <c r="AK809" s="16">
        <v>46100</v>
      </c>
      <c r="AL809" s="7">
        <v>45</v>
      </c>
      <c r="AM809" s="7" t="str">
        <f t="shared" si="24"/>
        <v>2026</v>
      </c>
      <c r="AN809" s="7" t="str">
        <f t="shared" si="25"/>
        <v>March</v>
      </c>
      <c r="AO809" s="7">
        <v>25</v>
      </c>
      <c r="AP809" s="10">
        <v>14564</v>
      </c>
      <c r="AQ809" s="7">
        <v>9</v>
      </c>
      <c r="AR809" s="7">
        <v>9</v>
      </c>
      <c r="AS809" t="s">
        <v>49</v>
      </c>
    </row>
    <row r="810" spans="1:45" x14ac:dyDescent="0.35">
      <c r="A810" t="s">
        <v>875</v>
      </c>
      <c r="B810">
        <v>37</v>
      </c>
      <c r="C810" t="s">
        <v>802</v>
      </c>
      <c r="D810" t="s">
        <v>40</v>
      </c>
      <c r="E810" t="s">
        <v>41</v>
      </c>
      <c r="F810">
        <v>807</v>
      </c>
      <c r="G810" t="s">
        <v>71</v>
      </c>
      <c r="H810">
        <v>6</v>
      </c>
      <c r="I810">
        <v>4</v>
      </c>
      <c r="J810" t="s">
        <v>71</v>
      </c>
      <c r="K810">
        <v>1</v>
      </c>
      <c r="L810">
        <v>133</v>
      </c>
      <c r="M810">
        <v>3</v>
      </c>
      <c r="N810" t="s">
        <v>44</v>
      </c>
      <c r="O810">
        <v>63</v>
      </c>
      <c r="P810">
        <v>3</v>
      </c>
      <c r="Q810">
        <v>1</v>
      </c>
      <c r="R810" t="s">
        <v>71</v>
      </c>
      <c r="S810">
        <v>1</v>
      </c>
      <c r="T810" t="s">
        <v>102</v>
      </c>
      <c r="U810">
        <v>2073</v>
      </c>
      <c r="V810" t="s">
        <v>47</v>
      </c>
      <c r="W810">
        <v>23648</v>
      </c>
      <c r="X810">
        <v>4</v>
      </c>
      <c r="Y810" t="s">
        <v>48</v>
      </c>
      <c r="Z810" t="s">
        <v>40</v>
      </c>
      <c r="AA810">
        <v>22</v>
      </c>
      <c r="AB810">
        <v>4</v>
      </c>
      <c r="AC810">
        <v>4</v>
      </c>
      <c r="AD810">
        <v>80</v>
      </c>
      <c r="AE810">
        <v>0</v>
      </c>
      <c r="AF810">
        <v>7</v>
      </c>
      <c r="AG810">
        <v>3</v>
      </c>
      <c r="AH810">
        <v>3</v>
      </c>
      <c r="AI810">
        <v>0</v>
      </c>
      <c r="AJ810">
        <v>2</v>
      </c>
      <c r="AK810" s="16">
        <v>46101</v>
      </c>
      <c r="AL810" s="7">
        <v>21</v>
      </c>
      <c r="AM810" s="7" t="str">
        <f t="shared" si="24"/>
        <v>2026</v>
      </c>
      <c r="AN810" s="7" t="str">
        <f t="shared" si="25"/>
        <v>March</v>
      </c>
      <c r="AO810" s="7">
        <v>0</v>
      </c>
      <c r="AP810" s="10">
        <v>17920</v>
      </c>
      <c r="AQ810" s="7">
        <v>0</v>
      </c>
      <c r="AR810" s="7">
        <v>0</v>
      </c>
      <c r="AS810" t="s">
        <v>49</v>
      </c>
    </row>
    <row r="811" spans="1:45" x14ac:dyDescent="0.35">
      <c r="A811" t="s">
        <v>876</v>
      </c>
      <c r="B811">
        <v>37</v>
      </c>
      <c r="C811" t="s">
        <v>802</v>
      </c>
      <c r="D811" t="s">
        <v>49</v>
      </c>
      <c r="E811" t="s">
        <v>59</v>
      </c>
      <c r="F811">
        <v>1040</v>
      </c>
      <c r="G811" t="s">
        <v>42</v>
      </c>
      <c r="H811">
        <v>2</v>
      </c>
      <c r="I811">
        <v>2</v>
      </c>
      <c r="J811" t="s">
        <v>43</v>
      </c>
      <c r="K811">
        <v>1</v>
      </c>
      <c r="L811">
        <v>139</v>
      </c>
      <c r="M811">
        <v>3</v>
      </c>
      <c r="N811" t="s">
        <v>44</v>
      </c>
      <c r="O811">
        <v>100</v>
      </c>
      <c r="P811">
        <v>2</v>
      </c>
      <c r="Q811">
        <v>2</v>
      </c>
      <c r="R811" t="s">
        <v>161</v>
      </c>
      <c r="S811">
        <v>4</v>
      </c>
      <c r="T811" t="s">
        <v>102</v>
      </c>
      <c r="U811">
        <v>5163</v>
      </c>
      <c r="V811" t="s">
        <v>163</v>
      </c>
      <c r="W811">
        <v>15850</v>
      </c>
      <c r="X811">
        <v>5</v>
      </c>
      <c r="Y811" t="s">
        <v>48</v>
      </c>
      <c r="Z811" t="s">
        <v>49</v>
      </c>
      <c r="AA811">
        <v>14</v>
      </c>
      <c r="AB811">
        <v>3</v>
      </c>
      <c r="AC811">
        <v>4</v>
      </c>
      <c r="AD811">
        <v>80</v>
      </c>
      <c r="AE811">
        <v>1</v>
      </c>
      <c r="AF811">
        <v>17</v>
      </c>
      <c r="AG811">
        <v>2</v>
      </c>
      <c r="AH811">
        <v>4</v>
      </c>
      <c r="AI811">
        <v>0</v>
      </c>
      <c r="AJ811">
        <v>0</v>
      </c>
      <c r="AK811" s="16">
        <v>46102</v>
      </c>
      <c r="AL811" s="7">
        <v>24</v>
      </c>
      <c r="AM811" s="7" t="str">
        <f t="shared" si="24"/>
        <v>2026</v>
      </c>
      <c r="AN811" s="7" t="str">
        <f t="shared" si="25"/>
        <v>March</v>
      </c>
      <c r="AO811" s="7">
        <v>1</v>
      </c>
      <c r="AP811" s="10">
        <v>9845</v>
      </c>
      <c r="AQ811" s="7">
        <v>0</v>
      </c>
      <c r="AR811" s="7">
        <v>0</v>
      </c>
      <c r="AS811" t="s">
        <v>40</v>
      </c>
    </row>
    <row r="812" spans="1:45" x14ac:dyDescent="0.35">
      <c r="A812" t="s">
        <v>877</v>
      </c>
      <c r="B812">
        <v>37</v>
      </c>
      <c r="C812" t="s">
        <v>802</v>
      </c>
      <c r="D812" t="s">
        <v>49</v>
      </c>
      <c r="E812" t="s">
        <v>41</v>
      </c>
      <c r="F812">
        <v>1189</v>
      </c>
      <c r="G812" t="s">
        <v>51</v>
      </c>
      <c r="H812">
        <v>3</v>
      </c>
      <c r="I812">
        <v>3</v>
      </c>
      <c r="J812" t="s">
        <v>43</v>
      </c>
      <c r="K812">
        <v>1</v>
      </c>
      <c r="L812">
        <v>152</v>
      </c>
      <c r="M812">
        <v>3</v>
      </c>
      <c r="N812" t="s">
        <v>44</v>
      </c>
      <c r="O812">
        <v>87</v>
      </c>
      <c r="P812">
        <v>3</v>
      </c>
      <c r="Q812">
        <v>3</v>
      </c>
      <c r="R812" t="s">
        <v>137</v>
      </c>
      <c r="S812">
        <v>4</v>
      </c>
      <c r="T812" t="s">
        <v>46</v>
      </c>
      <c r="U812">
        <v>7428</v>
      </c>
      <c r="V812" t="s">
        <v>163</v>
      </c>
      <c r="W812">
        <v>14506</v>
      </c>
      <c r="X812">
        <v>2</v>
      </c>
      <c r="Y812" t="s">
        <v>48</v>
      </c>
      <c r="Z812" t="s">
        <v>49</v>
      </c>
      <c r="AA812">
        <v>12</v>
      </c>
      <c r="AB812">
        <v>3</v>
      </c>
      <c r="AC812">
        <v>1</v>
      </c>
      <c r="AD812">
        <v>80</v>
      </c>
      <c r="AE812">
        <v>0</v>
      </c>
      <c r="AF812">
        <v>12</v>
      </c>
      <c r="AG812">
        <v>3</v>
      </c>
      <c r="AH812">
        <v>3</v>
      </c>
      <c r="AI812">
        <v>1</v>
      </c>
      <c r="AJ812">
        <v>3</v>
      </c>
      <c r="AK812" s="16">
        <v>46103</v>
      </c>
      <c r="AL812" s="7">
        <v>30</v>
      </c>
      <c r="AM812" s="7" t="str">
        <f t="shared" si="24"/>
        <v>2026</v>
      </c>
      <c r="AN812" s="7" t="str">
        <f t="shared" si="25"/>
        <v>March</v>
      </c>
      <c r="AO812" s="7">
        <v>12</v>
      </c>
      <c r="AP812" s="10">
        <v>3249</v>
      </c>
      <c r="AQ812" s="7">
        <v>6</v>
      </c>
      <c r="AR812" s="7">
        <v>1</v>
      </c>
      <c r="AS812" t="s">
        <v>49</v>
      </c>
    </row>
    <row r="813" spans="1:45" x14ac:dyDescent="0.35">
      <c r="A813" t="s">
        <v>878</v>
      </c>
      <c r="B813">
        <v>37</v>
      </c>
      <c r="C813" t="s">
        <v>802</v>
      </c>
      <c r="D813" t="s">
        <v>49</v>
      </c>
      <c r="E813" t="s">
        <v>41</v>
      </c>
      <c r="F813">
        <v>290</v>
      </c>
      <c r="G813" t="s">
        <v>42</v>
      </c>
      <c r="H813">
        <v>21</v>
      </c>
      <c r="I813">
        <v>3</v>
      </c>
      <c r="J813" t="s">
        <v>43</v>
      </c>
      <c r="K813">
        <v>1</v>
      </c>
      <c r="L813">
        <v>267</v>
      </c>
      <c r="M813">
        <v>2</v>
      </c>
      <c r="N813" t="s">
        <v>44</v>
      </c>
      <c r="O813">
        <v>65</v>
      </c>
      <c r="P813">
        <v>4</v>
      </c>
      <c r="Q813">
        <v>1</v>
      </c>
      <c r="R813" t="s">
        <v>60</v>
      </c>
      <c r="S813">
        <v>1</v>
      </c>
      <c r="T813" t="s">
        <v>105</v>
      </c>
      <c r="U813">
        <v>3564</v>
      </c>
      <c r="V813" t="s">
        <v>47</v>
      </c>
      <c r="W813">
        <v>22977</v>
      </c>
      <c r="X813">
        <v>1</v>
      </c>
      <c r="Y813" t="s">
        <v>48</v>
      </c>
      <c r="Z813" t="s">
        <v>40</v>
      </c>
      <c r="AA813">
        <v>12</v>
      </c>
      <c r="AB813">
        <v>3</v>
      </c>
      <c r="AC813">
        <v>1</v>
      </c>
      <c r="AD813">
        <v>80</v>
      </c>
      <c r="AE813">
        <v>1</v>
      </c>
      <c r="AF813">
        <v>8</v>
      </c>
      <c r="AG813">
        <v>3</v>
      </c>
      <c r="AH813">
        <v>2</v>
      </c>
      <c r="AI813">
        <v>1</v>
      </c>
      <c r="AJ813">
        <v>7</v>
      </c>
      <c r="AK813" s="16">
        <v>46104</v>
      </c>
      <c r="AL813" s="7">
        <v>30</v>
      </c>
      <c r="AM813" s="7" t="str">
        <f t="shared" si="24"/>
        <v>2026</v>
      </c>
      <c r="AN813" s="7" t="str">
        <f t="shared" si="25"/>
        <v>March</v>
      </c>
      <c r="AO813" s="7">
        <v>10</v>
      </c>
      <c r="AP813" s="10">
        <v>18947</v>
      </c>
      <c r="AQ813" s="7">
        <v>3</v>
      </c>
      <c r="AR813" s="7">
        <v>3</v>
      </c>
      <c r="AS813" t="s">
        <v>49</v>
      </c>
    </row>
    <row r="814" spans="1:45" x14ac:dyDescent="0.35">
      <c r="A814" t="s">
        <v>879</v>
      </c>
      <c r="B814">
        <v>37</v>
      </c>
      <c r="C814" t="s">
        <v>802</v>
      </c>
      <c r="D814" t="s">
        <v>49</v>
      </c>
      <c r="E814" t="s">
        <v>56</v>
      </c>
      <c r="F814">
        <v>663</v>
      </c>
      <c r="G814" t="s">
        <v>42</v>
      </c>
      <c r="H814">
        <v>11</v>
      </c>
      <c r="I814">
        <v>3</v>
      </c>
      <c r="J814" t="s">
        <v>73</v>
      </c>
      <c r="K814">
        <v>1</v>
      </c>
      <c r="L814">
        <v>306</v>
      </c>
      <c r="M814">
        <v>2</v>
      </c>
      <c r="N814" t="s">
        <v>44</v>
      </c>
      <c r="O814">
        <v>47</v>
      </c>
      <c r="P814">
        <v>3</v>
      </c>
      <c r="Q814">
        <v>3</v>
      </c>
      <c r="R814" t="s">
        <v>252</v>
      </c>
      <c r="S814">
        <v>4</v>
      </c>
      <c r="T814" t="s">
        <v>102</v>
      </c>
      <c r="U814">
        <v>12185</v>
      </c>
      <c r="V814" t="s">
        <v>253</v>
      </c>
      <c r="W814">
        <v>10056</v>
      </c>
      <c r="X814">
        <v>1</v>
      </c>
      <c r="Y814" t="s">
        <v>48</v>
      </c>
      <c r="Z814" t="s">
        <v>40</v>
      </c>
      <c r="AA814">
        <v>14</v>
      </c>
      <c r="AB814">
        <v>3</v>
      </c>
      <c r="AC814">
        <v>3</v>
      </c>
      <c r="AD814">
        <v>80</v>
      </c>
      <c r="AE814">
        <v>3</v>
      </c>
      <c r="AF814">
        <v>10</v>
      </c>
      <c r="AG814">
        <v>1</v>
      </c>
      <c r="AH814">
        <v>3</v>
      </c>
      <c r="AI814">
        <v>0</v>
      </c>
      <c r="AJ814">
        <v>7</v>
      </c>
      <c r="AK814" s="16">
        <v>46105</v>
      </c>
      <c r="AL814" s="7">
        <v>43</v>
      </c>
      <c r="AM814" s="7" t="str">
        <f t="shared" si="24"/>
        <v>2026</v>
      </c>
      <c r="AN814" s="7" t="str">
        <f t="shared" si="25"/>
        <v>March</v>
      </c>
      <c r="AO814" s="7">
        <v>13</v>
      </c>
      <c r="AP814" s="10">
        <v>3355</v>
      </c>
      <c r="AQ814" s="7">
        <v>6</v>
      </c>
      <c r="AR814" s="7">
        <v>0</v>
      </c>
      <c r="AS814" t="s">
        <v>49</v>
      </c>
    </row>
    <row r="815" spans="1:45" x14ac:dyDescent="0.35">
      <c r="A815" t="s">
        <v>880</v>
      </c>
      <c r="B815">
        <v>37</v>
      </c>
      <c r="C815" t="s">
        <v>802</v>
      </c>
      <c r="D815" t="s">
        <v>49</v>
      </c>
      <c r="E815" t="s">
        <v>56</v>
      </c>
      <c r="F815">
        <v>319</v>
      </c>
      <c r="G815" t="s">
        <v>51</v>
      </c>
      <c r="H815">
        <v>4</v>
      </c>
      <c r="I815">
        <v>4</v>
      </c>
      <c r="J815" t="s">
        <v>57</v>
      </c>
      <c r="K815">
        <v>1</v>
      </c>
      <c r="L815">
        <v>311</v>
      </c>
      <c r="M815">
        <v>1</v>
      </c>
      <c r="N815" t="s">
        <v>44</v>
      </c>
      <c r="O815">
        <v>41</v>
      </c>
      <c r="P815">
        <v>3</v>
      </c>
      <c r="Q815">
        <v>1</v>
      </c>
      <c r="R815" t="s">
        <v>54</v>
      </c>
      <c r="S815">
        <v>4</v>
      </c>
      <c r="T815" t="s">
        <v>102</v>
      </c>
      <c r="U815">
        <v>2793</v>
      </c>
      <c r="V815" t="s">
        <v>47</v>
      </c>
      <c r="W815">
        <v>2539</v>
      </c>
      <c r="X815">
        <v>4</v>
      </c>
      <c r="Y815" t="s">
        <v>48</v>
      </c>
      <c r="Z815" t="s">
        <v>49</v>
      </c>
      <c r="AA815">
        <v>17</v>
      </c>
      <c r="AB815">
        <v>3</v>
      </c>
      <c r="AC815">
        <v>3</v>
      </c>
      <c r="AD815">
        <v>80</v>
      </c>
      <c r="AE815">
        <v>1</v>
      </c>
      <c r="AF815">
        <v>13</v>
      </c>
      <c r="AG815">
        <v>2</v>
      </c>
      <c r="AH815">
        <v>3</v>
      </c>
      <c r="AI815">
        <v>5</v>
      </c>
      <c r="AJ815">
        <v>8</v>
      </c>
      <c r="AK815" s="16">
        <v>46106</v>
      </c>
      <c r="AL815" s="7">
        <v>18</v>
      </c>
      <c r="AM815" s="7" t="str">
        <f t="shared" si="24"/>
        <v>2026</v>
      </c>
      <c r="AN815" s="7" t="str">
        <f t="shared" si="25"/>
        <v>March</v>
      </c>
      <c r="AO815" s="7">
        <v>1</v>
      </c>
      <c r="AP815" s="10">
        <v>22729</v>
      </c>
      <c r="AQ815" s="7">
        <v>0</v>
      </c>
      <c r="AR815" s="7">
        <v>0</v>
      </c>
      <c r="AS815" t="s">
        <v>49</v>
      </c>
    </row>
    <row r="816" spans="1:45" x14ac:dyDescent="0.35">
      <c r="A816" t="s">
        <v>881</v>
      </c>
      <c r="B816">
        <v>37</v>
      </c>
      <c r="C816" t="s">
        <v>802</v>
      </c>
      <c r="D816" t="s">
        <v>49</v>
      </c>
      <c r="E816" t="s">
        <v>41</v>
      </c>
      <c r="F816">
        <v>1017</v>
      </c>
      <c r="G816" t="s">
        <v>42</v>
      </c>
      <c r="H816">
        <v>1</v>
      </c>
      <c r="I816">
        <v>2</v>
      </c>
      <c r="J816" t="s">
        <v>52</v>
      </c>
      <c r="K816">
        <v>1</v>
      </c>
      <c r="L816">
        <v>340</v>
      </c>
      <c r="M816">
        <v>3</v>
      </c>
      <c r="N816" t="s">
        <v>53</v>
      </c>
      <c r="O816">
        <v>83</v>
      </c>
      <c r="P816">
        <v>2</v>
      </c>
      <c r="Q816">
        <v>1</v>
      </c>
      <c r="R816" t="s">
        <v>60</v>
      </c>
      <c r="S816">
        <v>1</v>
      </c>
      <c r="T816" t="s">
        <v>105</v>
      </c>
      <c r="U816">
        <v>3920</v>
      </c>
      <c r="V816" t="s">
        <v>47</v>
      </c>
      <c r="W816">
        <v>18697</v>
      </c>
      <c r="X816">
        <v>2</v>
      </c>
      <c r="Y816" t="s">
        <v>48</v>
      </c>
      <c r="Z816" t="s">
        <v>49</v>
      </c>
      <c r="AA816">
        <v>14</v>
      </c>
      <c r="AB816">
        <v>3</v>
      </c>
      <c r="AC816">
        <v>1</v>
      </c>
      <c r="AD816">
        <v>80</v>
      </c>
      <c r="AE816">
        <v>1</v>
      </c>
      <c r="AF816">
        <v>17</v>
      </c>
      <c r="AG816">
        <v>2</v>
      </c>
      <c r="AH816">
        <v>2</v>
      </c>
      <c r="AI816">
        <v>0</v>
      </c>
      <c r="AK816" s="16">
        <v>46107</v>
      </c>
      <c r="AL816" s="7">
        <v>46</v>
      </c>
      <c r="AM816" s="7" t="str">
        <f t="shared" si="24"/>
        <v>2026</v>
      </c>
      <c r="AN816" s="7" t="str">
        <f t="shared" si="25"/>
        <v>March</v>
      </c>
      <c r="AO816" s="7">
        <v>21</v>
      </c>
      <c r="AP816" s="10">
        <v>14718</v>
      </c>
      <c r="AQ816" s="7">
        <v>3</v>
      </c>
      <c r="AR816" s="7">
        <v>3</v>
      </c>
      <c r="AS816" t="s">
        <v>49</v>
      </c>
    </row>
    <row r="817" spans="1:45" x14ac:dyDescent="0.35">
      <c r="A817" t="s">
        <v>882</v>
      </c>
      <c r="B817">
        <v>37</v>
      </c>
      <c r="C817" t="s">
        <v>802</v>
      </c>
      <c r="D817" t="s">
        <v>40</v>
      </c>
      <c r="E817" t="s">
        <v>56</v>
      </c>
      <c r="F817">
        <v>504</v>
      </c>
      <c r="G817" t="s">
        <v>42</v>
      </c>
      <c r="H817">
        <v>10</v>
      </c>
      <c r="I817">
        <v>3</v>
      </c>
      <c r="J817" t="s">
        <v>52</v>
      </c>
      <c r="K817">
        <v>1</v>
      </c>
      <c r="L817">
        <v>342</v>
      </c>
      <c r="M817">
        <v>1</v>
      </c>
      <c r="N817" t="s">
        <v>44</v>
      </c>
      <c r="O817">
        <v>61</v>
      </c>
      <c r="P817">
        <v>3</v>
      </c>
      <c r="Q817">
        <v>3</v>
      </c>
      <c r="R817" t="s">
        <v>112</v>
      </c>
      <c r="S817">
        <v>3</v>
      </c>
      <c r="T817" t="s">
        <v>102</v>
      </c>
      <c r="U817">
        <v>10048</v>
      </c>
      <c r="V817" t="s">
        <v>253</v>
      </c>
      <c r="W817">
        <v>22573</v>
      </c>
      <c r="X817">
        <v>6</v>
      </c>
      <c r="Y817" t="s">
        <v>48</v>
      </c>
      <c r="Z817" t="s">
        <v>49</v>
      </c>
      <c r="AA817">
        <v>11</v>
      </c>
      <c r="AB817">
        <v>3</v>
      </c>
      <c r="AC817">
        <v>2</v>
      </c>
      <c r="AD817">
        <v>80</v>
      </c>
      <c r="AE817">
        <v>2</v>
      </c>
      <c r="AF817">
        <v>17</v>
      </c>
      <c r="AG817">
        <v>5</v>
      </c>
      <c r="AH817">
        <v>3</v>
      </c>
      <c r="AI817">
        <v>0</v>
      </c>
      <c r="AK817" s="16">
        <v>46108</v>
      </c>
      <c r="AL817" s="7">
        <v>50</v>
      </c>
      <c r="AM817" s="7" t="str">
        <f t="shared" si="24"/>
        <v>2026</v>
      </c>
      <c r="AN817" s="7" t="str">
        <f t="shared" si="25"/>
        <v>March</v>
      </c>
      <c r="AO817" s="7">
        <v>18</v>
      </c>
      <c r="AP817" s="10">
        <v>5705</v>
      </c>
      <c r="AQ817" s="7">
        <v>18</v>
      </c>
      <c r="AR817" s="7">
        <v>3</v>
      </c>
      <c r="AS817" t="s">
        <v>40</v>
      </c>
    </row>
    <row r="818" spans="1:45" x14ac:dyDescent="0.35">
      <c r="A818" t="s">
        <v>883</v>
      </c>
      <c r="B818">
        <v>37</v>
      </c>
      <c r="C818" t="s">
        <v>802</v>
      </c>
      <c r="D818" t="s">
        <v>49</v>
      </c>
      <c r="E818" t="s">
        <v>41</v>
      </c>
      <c r="F818">
        <v>228</v>
      </c>
      <c r="G818" t="s">
        <v>51</v>
      </c>
      <c r="H818">
        <v>6</v>
      </c>
      <c r="I818">
        <v>4</v>
      </c>
      <c r="J818" t="s">
        <v>52</v>
      </c>
      <c r="K818">
        <v>1</v>
      </c>
      <c r="L818">
        <v>378</v>
      </c>
      <c r="M818">
        <v>3</v>
      </c>
      <c r="N818" t="s">
        <v>44</v>
      </c>
      <c r="O818">
        <v>98</v>
      </c>
      <c r="P818">
        <v>3</v>
      </c>
      <c r="Q818">
        <v>2</v>
      </c>
      <c r="R818" t="s">
        <v>137</v>
      </c>
      <c r="S818">
        <v>4</v>
      </c>
      <c r="T818" t="s">
        <v>105</v>
      </c>
      <c r="U818">
        <v>6502</v>
      </c>
      <c r="V818" t="s">
        <v>163</v>
      </c>
      <c r="W818">
        <v>22825</v>
      </c>
      <c r="X818">
        <v>4</v>
      </c>
      <c r="Y818" t="s">
        <v>48</v>
      </c>
      <c r="Z818" t="s">
        <v>49</v>
      </c>
      <c r="AA818">
        <v>14</v>
      </c>
      <c r="AB818">
        <v>3</v>
      </c>
      <c r="AC818">
        <v>2</v>
      </c>
      <c r="AD818">
        <v>80</v>
      </c>
      <c r="AE818">
        <v>1</v>
      </c>
      <c r="AF818">
        <v>7</v>
      </c>
      <c r="AG818">
        <v>5</v>
      </c>
      <c r="AH818">
        <v>4</v>
      </c>
      <c r="AI818">
        <v>0</v>
      </c>
      <c r="AJ818">
        <v>1</v>
      </c>
      <c r="AK818" s="16">
        <v>46109</v>
      </c>
      <c r="AL818" s="7">
        <v>28</v>
      </c>
      <c r="AM818" s="7" t="str">
        <f t="shared" si="24"/>
        <v>2026</v>
      </c>
      <c r="AN818" s="7" t="str">
        <f t="shared" si="25"/>
        <v>March</v>
      </c>
      <c r="AO818" s="7">
        <v>10</v>
      </c>
      <c r="AP818" s="10">
        <v>11494</v>
      </c>
      <c r="AQ818" s="7">
        <v>10</v>
      </c>
      <c r="AR818" s="7">
        <v>10</v>
      </c>
      <c r="AS818" t="s">
        <v>49</v>
      </c>
    </row>
    <row r="819" spans="1:45" x14ac:dyDescent="0.35">
      <c r="A819" t="s">
        <v>884</v>
      </c>
      <c r="B819">
        <v>37</v>
      </c>
      <c r="C819" t="s">
        <v>802</v>
      </c>
      <c r="D819" t="s">
        <v>40</v>
      </c>
      <c r="E819" t="s">
        <v>59</v>
      </c>
      <c r="F819">
        <v>728</v>
      </c>
      <c r="G819" t="s">
        <v>42</v>
      </c>
      <c r="H819">
        <v>1</v>
      </c>
      <c r="I819">
        <v>4</v>
      </c>
      <c r="J819" t="s">
        <v>52</v>
      </c>
      <c r="K819">
        <v>1</v>
      </c>
      <c r="L819">
        <v>380</v>
      </c>
      <c r="M819">
        <v>1</v>
      </c>
      <c r="N819" t="s">
        <v>53</v>
      </c>
      <c r="O819">
        <v>80</v>
      </c>
      <c r="P819">
        <v>3</v>
      </c>
      <c r="Q819">
        <v>3</v>
      </c>
      <c r="R819" t="s">
        <v>252</v>
      </c>
      <c r="S819">
        <v>4</v>
      </c>
      <c r="T819" t="s">
        <v>102</v>
      </c>
      <c r="U819">
        <v>13603</v>
      </c>
      <c r="V819" t="s">
        <v>253</v>
      </c>
      <c r="W819">
        <v>11677</v>
      </c>
      <c r="X819">
        <v>2</v>
      </c>
      <c r="Y819" t="s">
        <v>48</v>
      </c>
      <c r="Z819" t="s">
        <v>40</v>
      </c>
      <c r="AA819">
        <v>18</v>
      </c>
      <c r="AB819">
        <v>3</v>
      </c>
      <c r="AC819">
        <v>1</v>
      </c>
      <c r="AD819">
        <v>80</v>
      </c>
      <c r="AE819">
        <v>2</v>
      </c>
      <c r="AF819">
        <v>15</v>
      </c>
      <c r="AG819">
        <v>2</v>
      </c>
      <c r="AH819">
        <v>3</v>
      </c>
      <c r="AI819">
        <v>0</v>
      </c>
      <c r="AJ819">
        <v>2</v>
      </c>
      <c r="AK819" s="16">
        <v>46110</v>
      </c>
      <c r="AL819" s="7">
        <v>19</v>
      </c>
      <c r="AM819" s="7" t="str">
        <f t="shared" si="24"/>
        <v>2026</v>
      </c>
      <c r="AN819" s="7" t="str">
        <f t="shared" si="25"/>
        <v>March</v>
      </c>
      <c r="AO819" s="7">
        <v>1</v>
      </c>
      <c r="AP819" s="10">
        <v>7257</v>
      </c>
      <c r="AQ819" s="7">
        <v>0</v>
      </c>
      <c r="AR819" s="7">
        <v>0</v>
      </c>
      <c r="AS819" t="s">
        <v>49</v>
      </c>
    </row>
    <row r="820" spans="1:45" x14ac:dyDescent="0.35">
      <c r="A820" t="s">
        <v>885</v>
      </c>
      <c r="B820">
        <v>37</v>
      </c>
      <c r="C820" t="s">
        <v>802</v>
      </c>
      <c r="D820" t="s">
        <v>49</v>
      </c>
      <c r="E820" t="s">
        <v>41</v>
      </c>
      <c r="F820">
        <v>1372</v>
      </c>
      <c r="G820" t="s">
        <v>42</v>
      </c>
      <c r="H820">
        <v>1</v>
      </c>
      <c r="I820">
        <v>3</v>
      </c>
      <c r="J820" t="s">
        <v>43</v>
      </c>
      <c r="K820">
        <v>1</v>
      </c>
      <c r="L820">
        <v>391</v>
      </c>
      <c r="M820">
        <v>4</v>
      </c>
      <c r="N820" t="s">
        <v>53</v>
      </c>
      <c r="O820">
        <v>42</v>
      </c>
      <c r="P820">
        <v>3</v>
      </c>
      <c r="Q820">
        <v>1</v>
      </c>
      <c r="R820" t="s">
        <v>60</v>
      </c>
      <c r="S820">
        <v>4</v>
      </c>
      <c r="T820" t="s">
        <v>46</v>
      </c>
      <c r="U820">
        <v>2115</v>
      </c>
      <c r="V820" t="s">
        <v>47</v>
      </c>
      <c r="W820">
        <v>15881</v>
      </c>
      <c r="X820">
        <v>1</v>
      </c>
      <c r="Y820" t="s">
        <v>48</v>
      </c>
      <c r="Z820" t="s">
        <v>49</v>
      </c>
      <c r="AA820">
        <v>12</v>
      </c>
      <c r="AB820">
        <v>3</v>
      </c>
      <c r="AC820">
        <v>2</v>
      </c>
      <c r="AD820">
        <v>80</v>
      </c>
      <c r="AE820">
        <v>0</v>
      </c>
      <c r="AF820">
        <v>17</v>
      </c>
      <c r="AG820">
        <v>3</v>
      </c>
      <c r="AH820">
        <v>3</v>
      </c>
      <c r="AI820">
        <v>5</v>
      </c>
      <c r="AJ820">
        <v>7</v>
      </c>
      <c r="AK820" s="16">
        <v>46111</v>
      </c>
      <c r="AL820" s="7">
        <v>52</v>
      </c>
      <c r="AM820" s="7" t="str">
        <f t="shared" si="24"/>
        <v>2026</v>
      </c>
      <c r="AN820" s="7" t="str">
        <f t="shared" si="25"/>
        <v>March</v>
      </c>
      <c r="AO820" s="7">
        <v>2</v>
      </c>
      <c r="AP820" s="10">
        <v>9171</v>
      </c>
      <c r="AQ820" s="7">
        <v>1</v>
      </c>
      <c r="AR820" s="7">
        <v>1</v>
      </c>
      <c r="AS820" t="s">
        <v>40</v>
      </c>
    </row>
    <row r="821" spans="1:45" x14ac:dyDescent="0.35">
      <c r="A821" t="s">
        <v>886</v>
      </c>
      <c r="B821">
        <v>37</v>
      </c>
      <c r="C821" t="s">
        <v>802</v>
      </c>
      <c r="D821" t="s">
        <v>49</v>
      </c>
      <c r="E821" t="s">
        <v>56</v>
      </c>
      <c r="F821">
        <v>889</v>
      </c>
      <c r="G821" t="s">
        <v>42</v>
      </c>
      <c r="H821">
        <v>9</v>
      </c>
      <c r="I821">
        <v>3</v>
      </c>
      <c r="J821" t="s">
        <v>52</v>
      </c>
      <c r="K821">
        <v>1</v>
      </c>
      <c r="L821">
        <v>403</v>
      </c>
      <c r="M821">
        <v>2</v>
      </c>
      <c r="N821" t="s">
        <v>44</v>
      </c>
      <c r="O821">
        <v>53</v>
      </c>
      <c r="P821">
        <v>3</v>
      </c>
      <c r="Q821">
        <v>1</v>
      </c>
      <c r="R821" t="s">
        <v>60</v>
      </c>
      <c r="S821">
        <v>4</v>
      </c>
      <c r="T821" t="s">
        <v>105</v>
      </c>
      <c r="U821">
        <v>2326</v>
      </c>
      <c r="V821" t="s">
        <v>47</v>
      </c>
      <c r="W821">
        <v>11411</v>
      </c>
      <c r="X821">
        <v>1</v>
      </c>
      <c r="Y821" t="s">
        <v>48</v>
      </c>
      <c r="Z821" t="s">
        <v>40</v>
      </c>
      <c r="AA821">
        <v>12</v>
      </c>
      <c r="AB821">
        <v>3</v>
      </c>
      <c r="AC821">
        <v>3</v>
      </c>
      <c r="AD821">
        <v>80</v>
      </c>
      <c r="AE821">
        <v>3</v>
      </c>
      <c r="AF821">
        <v>4</v>
      </c>
      <c r="AG821">
        <v>3</v>
      </c>
      <c r="AH821">
        <v>2</v>
      </c>
      <c r="AI821">
        <v>1</v>
      </c>
      <c r="AJ821">
        <v>2</v>
      </c>
      <c r="AK821" s="16">
        <v>46112</v>
      </c>
      <c r="AL821" s="7">
        <v>43</v>
      </c>
      <c r="AM821" s="7" t="str">
        <f t="shared" si="24"/>
        <v>2026</v>
      </c>
      <c r="AN821" s="7" t="str">
        <f t="shared" si="25"/>
        <v>March</v>
      </c>
      <c r="AO821" s="7">
        <v>18</v>
      </c>
      <c r="AP821" s="10">
        <v>10154</v>
      </c>
      <c r="AQ821" s="7">
        <v>15</v>
      </c>
      <c r="AR821" s="7">
        <v>1</v>
      </c>
      <c r="AS821" t="s">
        <v>49</v>
      </c>
    </row>
    <row r="822" spans="1:45" x14ac:dyDescent="0.35">
      <c r="A822" t="s">
        <v>887</v>
      </c>
      <c r="B822">
        <v>37</v>
      </c>
      <c r="C822" t="s">
        <v>802</v>
      </c>
      <c r="D822" t="s">
        <v>49</v>
      </c>
      <c r="E822" t="s">
        <v>41</v>
      </c>
      <c r="F822">
        <v>1192</v>
      </c>
      <c r="G822" t="s">
        <v>42</v>
      </c>
      <c r="H822">
        <v>5</v>
      </c>
      <c r="I822">
        <v>2</v>
      </c>
      <c r="J822" t="s">
        <v>52</v>
      </c>
      <c r="K822">
        <v>1</v>
      </c>
      <c r="L822">
        <v>460</v>
      </c>
      <c r="M822">
        <v>4</v>
      </c>
      <c r="N822" t="s">
        <v>44</v>
      </c>
      <c r="O822">
        <v>61</v>
      </c>
      <c r="P822">
        <v>3</v>
      </c>
      <c r="Q822">
        <v>2</v>
      </c>
      <c r="R822" t="s">
        <v>112</v>
      </c>
      <c r="S822">
        <v>4</v>
      </c>
      <c r="T822" t="s">
        <v>102</v>
      </c>
      <c r="U822">
        <v>6347</v>
      </c>
      <c r="V822" t="s">
        <v>163</v>
      </c>
      <c r="W822">
        <v>23177</v>
      </c>
      <c r="X822">
        <v>7</v>
      </c>
      <c r="Y822" t="s">
        <v>48</v>
      </c>
      <c r="Z822" t="s">
        <v>49</v>
      </c>
      <c r="AA822">
        <v>16</v>
      </c>
      <c r="AB822">
        <v>3</v>
      </c>
      <c r="AC822">
        <v>3</v>
      </c>
      <c r="AD822">
        <v>80</v>
      </c>
      <c r="AE822">
        <v>2</v>
      </c>
      <c r="AF822">
        <v>8</v>
      </c>
      <c r="AG822">
        <v>2</v>
      </c>
      <c r="AH822">
        <v>2</v>
      </c>
      <c r="AI822">
        <v>0</v>
      </c>
      <c r="AJ822">
        <v>4</v>
      </c>
      <c r="AK822" s="16">
        <v>46113</v>
      </c>
      <c r="AL822" s="7">
        <v>53</v>
      </c>
      <c r="AM822" s="7" t="str">
        <f t="shared" si="24"/>
        <v>2026</v>
      </c>
      <c r="AN822" s="7" t="str">
        <f t="shared" si="25"/>
        <v>April</v>
      </c>
      <c r="AO822" s="7">
        <v>35</v>
      </c>
      <c r="AP822" s="10">
        <v>17775</v>
      </c>
      <c r="AQ822" s="7">
        <v>7</v>
      </c>
      <c r="AR822" s="7">
        <v>5</v>
      </c>
      <c r="AS822" t="s">
        <v>49</v>
      </c>
    </row>
    <row r="823" spans="1:45" x14ac:dyDescent="0.35">
      <c r="A823" t="s">
        <v>888</v>
      </c>
      <c r="B823">
        <v>37</v>
      </c>
      <c r="C823" t="s">
        <v>802</v>
      </c>
      <c r="D823" t="s">
        <v>49</v>
      </c>
      <c r="E823" t="s">
        <v>41</v>
      </c>
      <c r="F823">
        <v>1319</v>
      </c>
      <c r="G823" t="s">
        <v>42</v>
      </c>
      <c r="H823">
        <v>6</v>
      </c>
      <c r="I823">
        <v>3</v>
      </c>
      <c r="J823" t="s">
        <v>52</v>
      </c>
      <c r="K823">
        <v>1</v>
      </c>
      <c r="L823">
        <v>474</v>
      </c>
      <c r="M823">
        <v>3</v>
      </c>
      <c r="N823" t="s">
        <v>44</v>
      </c>
      <c r="O823">
        <v>51</v>
      </c>
      <c r="P823">
        <v>4</v>
      </c>
      <c r="Q823">
        <v>2</v>
      </c>
      <c r="R823" t="s">
        <v>60</v>
      </c>
      <c r="S823">
        <v>1</v>
      </c>
      <c r="T823" t="s">
        <v>102</v>
      </c>
      <c r="U823">
        <v>5974</v>
      </c>
      <c r="V823" t="s">
        <v>163</v>
      </c>
      <c r="W823">
        <v>17001</v>
      </c>
      <c r="X823">
        <v>4</v>
      </c>
      <c r="Y823" t="s">
        <v>48</v>
      </c>
      <c r="Z823" t="s">
        <v>40</v>
      </c>
      <c r="AA823">
        <v>13</v>
      </c>
      <c r="AB823">
        <v>3</v>
      </c>
      <c r="AC823">
        <v>1</v>
      </c>
      <c r="AD823">
        <v>80</v>
      </c>
      <c r="AE823">
        <v>2</v>
      </c>
      <c r="AF823">
        <v>13</v>
      </c>
      <c r="AG823">
        <v>2</v>
      </c>
      <c r="AH823">
        <v>3</v>
      </c>
      <c r="AI823">
        <v>6</v>
      </c>
      <c r="AJ823">
        <v>7</v>
      </c>
      <c r="AK823" s="16">
        <v>46114</v>
      </c>
      <c r="AL823" s="7">
        <v>34</v>
      </c>
      <c r="AM823" s="7" t="str">
        <f t="shared" si="24"/>
        <v>2026</v>
      </c>
      <c r="AN823" s="7" t="str">
        <f t="shared" si="25"/>
        <v>April</v>
      </c>
      <c r="AO823" s="7">
        <v>13</v>
      </c>
      <c r="AP823" s="10">
        <v>16658</v>
      </c>
      <c r="AQ823" s="7">
        <v>0</v>
      </c>
      <c r="AR823" s="7">
        <v>0</v>
      </c>
      <c r="AS823" t="s">
        <v>40</v>
      </c>
    </row>
    <row r="824" spans="1:45" x14ac:dyDescent="0.35">
      <c r="A824" t="s">
        <v>889</v>
      </c>
      <c r="B824">
        <v>37</v>
      </c>
      <c r="C824" t="s">
        <v>802</v>
      </c>
      <c r="D824" t="s">
        <v>49</v>
      </c>
      <c r="E824" t="s">
        <v>41</v>
      </c>
      <c r="F824">
        <v>921</v>
      </c>
      <c r="G824" t="s">
        <v>42</v>
      </c>
      <c r="H824">
        <v>10</v>
      </c>
      <c r="I824">
        <v>3</v>
      </c>
      <c r="J824" t="s">
        <v>52</v>
      </c>
      <c r="K824">
        <v>1</v>
      </c>
      <c r="L824">
        <v>486</v>
      </c>
      <c r="M824">
        <v>3</v>
      </c>
      <c r="N824" t="s">
        <v>53</v>
      </c>
      <c r="O824">
        <v>98</v>
      </c>
      <c r="P824">
        <v>3</v>
      </c>
      <c r="Q824">
        <v>1</v>
      </c>
      <c r="R824" t="s">
        <v>45</v>
      </c>
      <c r="S824">
        <v>1</v>
      </c>
      <c r="T824" t="s">
        <v>105</v>
      </c>
      <c r="U824">
        <v>3452</v>
      </c>
      <c r="V824" t="s">
        <v>47</v>
      </c>
      <c r="W824">
        <v>17663</v>
      </c>
      <c r="X824">
        <v>6</v>
      </c>
      <c r="Y824" t="s">
        <v>48</v>
      </c>
      <c r="Z824" t="s">
        <v>49</v>
      </c>
      <c r="AA824">
        <v>20</v>
      </c>
      <c r="AB824">
        <v>4</v>
      </c>
      <c r="AC824">
        <v>2</v>
      </c>
      <c r="AD824">
        <v>80</v>
      </c>
      <c r="AE824">
        <v>1</v>
      </c>
      <c r="AF824">
        <v>17</v>
      </c>
      <c r="AG824">
        <v>3</v>
      </c>
      <c r="AH824">
        <v>3</v>
      </c>
      <c r="AI824">
        <v>0</v>
      </c>
      <c r="AJ824">
        <v>3</v>
      </c>
      <c r="AK824" s="16">
        <v>46115</v>
      </c>
      <c r="AL824" s="7">
        <v>54</v>
      </c>
      <c r="AM824" s="7" t="str">
        <f t="shared" si="24"/>
        <v>2026</v>
      </c>
      <c r="AN824" s="7" t="str">
        <f t="shared" si="25"/>
        <v>April</v>
      </c>
      <c r="AO824" s="7">
        <v>14</v>
      </c>
      <c r="AP824" s="10">
        <v>12053</v>
      </c>
      <c r="AQ824" s="7">
        <v>4</v>
      </c>
      <c r="AR824" s="7">
        <v>4</v>
      </c>
      <c r="AS824" t="s">
        <v>49</v>
      </c>
    </row>
    <row r="825" spans="1:45" x14ac:dyDescent="0.35">
      <c r="A825" t="s">
        <v>890</v>
      </c>
      <c r="B825">
        <v>37</v>
      </c>
      <c r="C825" t="s">
        <v>802</v>
      </c>
      <c r="D825" t="s">
        <v>49</v>
      </c>
      <c r="E825" t="s">
        <v>41</v>
      </c>
      <c r="F825">
        <v>1107</v>
      </c>
      <c r="G825" t="s">
        <v>42</v>
      </c>
      <c r="H825">
        <v>14</v>
      </c>
      <c r="I825">
        <v>3</v>
      </c>
      <c r="J825" t="s">
        <v>43</v>
      </c>
      <c r="K825">
        <v>1</v>
      </c>
      <c r="L825">
        <v>515</v>
      </c>
      <c r="M825">
        <v>4</v>
      </c>
      <c r="N825" t="s">
        <v>53</v>
      </c>
      <c r="O825">
        <v>95</v>
      </c>
      <c r="P825">
        <v>3</v>
      </c>
      <c r="Q825">
        <v>1</v>
      </c>
      <c r="R825" t="s">
        <v>45</v>
      </c>
      <c r="S825">
        <v>1</v>
      </c>
      <c r="T825" t="s">
        <v>102</v>
      </c>
      <c r="U825">
        <v>3034</v>
      </c>
      <c r="V825" t="s">
        <v>47</v>
      </c>
      <c r="W825">
        <v>26914</v>
      </c>
      <c r="X825">
        <v>1</v>
      </c>
      <c r="Y825" t="s">
        <v>48</v>
      </c>
      <c r="Z825" t="s">
        <v>49</v>
      </c>
      <c r="AA825">
        <v>12</v>
      </c>
      <c r="AB825">
        <v>3</v>
      </c>
      <c r="AC825">
        <v>3</v>
      </c>
      <c r="AD825">
        <v>80</v>
      </c>
      <c r="AE825">
        <v>1</v>
      </c>
      <c r="AF825">
        <v>18</v>
      </c>
      <c r="AG825">
        <v>2</v>
      </c>
      <c r="AH825">
        <v>2</v>
      </c>
      <c r="AI825">
        <v>12</v>
      </c>
      <c r="AJ825">
        <v>17</v>
      </c>
      <c r="AK825" s="16">
        <v>46116</v>
      </c>
      <c r="AL825" s="7">
        <v>37</v>
      </c>
      <c r="AM825" s="7" t="str">
        <f t="shared" si="24"/>
        <v>2026</v>
      </c>
      <c r="AN825" s="7" t="str">
        <f t="shared" si="25"/>
        <v>April</v>
      </c>
      <c r="AO825" s="7">
        <v>2</v>
      </c>
      <c r="AP825" s="10">
        <v>24315</v>
      </c>
      <c r="AQ825" s="7">
        <v>0</v>
      </c>
      <c r="AR825" s="7">
        <v>0</v>
      </c>
      <c r="AS825" t="s">
        <v>40</v>
      </c>
    </row>
    <row r="826" spans="1:45" x14ac:dyDescent="0.35">
      <c r="A826" t="s">
        <v>891</v>
      </c>
      <c r="B826">
        <v>37</v>
      </c>
      <c r="C826" t="s">
        <v>802</v>
      </c>
      <c r="D826" t="s">
        <v>49</v>
      </c>
      <c r="E826" t="s">
        <v>41</v>
      </c>
      <c r="F826">
        <v>1305</v>
      </c>
      <c r="G826" t="s">
        <v>42</v>
      </c>
      <c r="H826">
        <v>10</v>
      </c>
      <c r="I826">
        <v>4</v>
      </c>
      <c r="J826" t="s">
        <v>43</v>
      </c>
      <c r="K826">
        <v>1</v>
      </c>
      <c r="L826">
        <v>518</v>
      </c>
      <c r="M826">
        <v>3</v>
      </c>
      <c r="N826" t="s">
        <v>44</v>
      </c>
      <c r="O826">
        <v>49</v>
      </c>
      <c r="P826">
        <v>3</v>
      </c>
      <c r="Q826">
        <v>2</v>
      </c>
      <c r="R826" t="s">
        <v>112</v>
      </c>
      <c r="S826">
        <v>2</v>
      </c>
      <c r="T826" t="s">
        <v>46</v>
      </c>
      <c r="U826">
        <v>4197</v>
      </c>
      <c r="V826" t="s">
        <v>47</v>
      </c>
      <c r="W826">
        <v>21123</v>
      </c>
      <c r="X826">
        <v>2</v>
      </c>
      <c r="Y826" t="s">
        <v>48</v>
      </c>
      <c r="Z826" t="s">
        <v>40</v>
      </c>
      <c r="AA826">
        <v>12</v>
      </c>
      <c r="AB826">
        <v>3</v>
      </c>
      <c r="AC826">
        <v>4</v>
      </c>
      <c r="AD826">
        <v>80</v>
      </c>
      <c r="AE826">
        <v>0</v>
      </c>
      <c r="AF826">
        <v>18</v>
      </c>
      <c r="AG826">
        <v>2</v>
      </c>
      <c r="AH826">
        <v>2</v>
      </c>
      <c r="AI826">
        <v>0</v>
      </c>
      <c r="AJ826">
        <v>1</v>
      </c>
      <c r="AK826" s="16">
        <v>46117</v>
      </c>
      <c r="AL826" s="7">
        <v>34</v>
      </c>
      <c r="AM826" s="7" t="str">
        <f t="shared" si="24"/>
        <v>2026</v>
      </c>
      <c r="AN826" s="7" t="str">
        <f t="shared" si="25"/>
        <v>April</v>
      </c>
      <c r="AO826" s="7">
        <v>10</v>
      </c>
      <c r="AP826" s="10">
        <v>3456</v>
      </c>
      <c r="AQ826" s="7">
        <v>8</v>
      </c>
      <c r="AR826" s="7">
        <v>8</v>
      </c>
      <c r="AS826" t="s">
        <v>49</v>
      </c>
    </row>
    <row r="827" spans="1:45" x14ac:dyDescent="0.35">
      <c r="A827" t="s">
        <v>892</v>
      </c>
      <c r="B827">
        <v>37</v>
      </c>
      <c r="C827" t="s">
        <v>802</v>
      </c>
      <c r="D827" t="s">
        <v>40</v>
      </c>
      <c r="E827" t="s">
        <v>59</v>
      </c>
      <c r="F827">
        <v>1063</v>
      </c>
      <c r="G827" t="s">
        <v>42</v>
      </c>
      <c r="H827">
        <v>25</v>
      </c>
      <c r="I827">
        <v>5</v>
      </c>
      <c r="J827" t="s">
        <v>52</v>
      </c>
      <c r="K827">
        <v>1</v>
      </c>
      <c r="L827">
        <v>529</v>
      </c>
      <c r="M827">
        <v>2</v>
      </c>
      <c r="N827" t="s">
        <v>53</v>
      </c>
      <c r="O827">
        <v>72</v>
      </c>
      <c r="P827">
        <v>3</v>
      </c>
      <c r="Q827">
        <v>2</v>
      </c>
      <c r="R827" t="s">
        <v>60</v>
      </c>
      <c r="S827">
        <v>3</v>
      </c>
      <c r="T827" t="s">
        <v>105</v>
      </c>
      <c r="U827">
        <v>4449</v>
      </c>
      <c r="V827" t="s">
        <v>47</v>
      </c>
      <c r="W827">
        <v>23866</v>
      </c>
      <c r="X827">
        <v>3</v>
      </c>
      <c r="Y827" t="s">
        <v>48</v>
      </c>
      <c r="Z827" t="s">
        <v>40</v>
      </c>
      <c r="AA827">
        <v>15</v>
      </c>
      <c r="AB827">
        <v>3</v>
      </c>
      <c r="AC827">
        <v>1</v>
      </c>
      <c r="AD827">
        <v>80</v>
      </c>
      <c r="AE827">
        <v>2</v>
      </c>
      <c r="AF827">
        <v>15</v>
      </c>
      <c r="AG827">
        <v>2</v>
      </c>
      <c r="AH827">
        <v>3</v>
      </c>
      <c r="AI827">
        <v>10</v>
      </c>
      <c r="AJ827">
        <v>7</v>
      </c>
      <c r="AK827" s="16">
        <v>46118</v>
      </c>
      <c r="AL827" s="7">
        <v>19</v>
      </c>
      <c r="AM827" s="7" t="str">
        <f t="shared" si="24"/>
        <v>2026</v>
      </c>
      <c r="AN827" s="7" t="str">
        <f t="shared" si="25"/>
        <v>April</v>
      </c>
      <c r="AO827" s="7">
        <v>1</v>
      </c>
      <c r="AP827" s="10">
        <v>7252</v>
      </c>
      <c r="AQ827" s="7">
        <v>1</v>
      </c>
      <c r="AR827" s="7">
        <v>0</v>
      </c>
      <c r="AS827" t="s">
        <v>49</v>
      </c>
    </row>
    <row r="828" spans="1:45" x14ac:dyDescent="0.35">
      <c r="A828" t="s">
        <v>893</v>
      </c>
      <c r="B828">
        <v>37</v>
      </c>
      <c r="C828" t="s">
        <v>802</v>
      </c>
      <c r="D828" t="s">
        <v>49</v>
      </c>
      <c r="E828" t="s">
        <v>41</v>
      </c>
      <c r="F828">
        <v>799</v>
      </c>
      <c r="G828" t="s">
        <v>42</v>
      </c>
      <c r="H828">
        <v>1</v>
      </c>
      <c r="I828">
        <v>3</v>
      </c>
      <c r="J828" t="s">
        <v>68</v>
      </c>
      <c r="K828">
        <v>1</v>
      </c>
      <c r="L828">
        <v>623</v>
      </c>
      <c r="M828">
        <v>2</v>
      </c>
      <c r="N828" t="s">
        <v>53</v>
      </c>
      <c r="O828">
        <v>59</v>
      </c>
      <c r="P828">
        <v>3</v>
      </c>
      <c r="Q828">
        <v>3</v>
      </c>
      <c r="R828" t="s">
        <v>112</v>
      </c>
      <c r="S828">
        <v>4</v>
      </c>
      <c r="T828" t="s">
        <v>46</v>
      </c>
      <c r="U828">
        <v>7491</v>
      </c>
      <c r="V828" t="s">
        <v>163</v>
      </c>
      <c r="W828">
        <v>23848</v>
      </c>
      <c r="X828">
        <v>4</v>
      </c>
      <c r="Y828" t="s">
        <v>48</v>
      </c>
      <c r="Z828" t="s">
        <v>49</v>
      </c>
      <c r="AA828">
        <v>17</v>
      </c>
      <c r="AB828">
        <v>3</v>
      </c>
      <c r="AC828">
        <v>4</v>
      </c>
      <c r="AD828">
        <v>80</v>
      </c>
      <c r="AE828">
        <v>0</v>
      </c>
      <c r="AF828">
        <v>12</v>
      </c>
      <c r="AG828">
        <v>3</v>
      </c>
      <c r="AH828">
        <v>4</v>
      </c>
      <c r="AI828">
        <v>1</v>
      </c>
      <c r="AJ828">
        <v>2</v>
      </c>
      <c r="AK828" s="16">
        <v>46119</v>
      </c>
      <c r="AL828" s="7">
        <v>51</v>
      </c>
      <c r="AM828" s="7" t="str">
        <f t="shared" si="24"/>
        <v>2026</v>
      </c>
      <c r="AN828" s="7" t="str">
        <f t="shared" si="25"/>
        <v>April</v>
      </c>
      <c r="AO828" s="7">
        <v>6</v>
      </c>
      <c r="AP828" s="10">
        <v>16609</v>
      </c>
      <c r="AQ828" s="7">
        <v>6</v>
      </c>
      <c r="AR828" s="7">
        <v>1</v>
      </c>
      <c r="AS828" t="s">
        <v>49</v>
      </c>
    </row>
    <row r="829" spans="1:45" x14ac:dyDescent="0.35">
      <c r="A829" t="s">
        <v>894</v>
      </c>
      <c r="B829">
        <v>37</v>
      </c>
      <c r="C829" t="s">
        <v>802</v>
      </c>
      <c r="D829" t="s">
        <v>49</v>
      </c>
      <c r="E829" t="s">
        <v>59</v>
      </c>
      <c r="F829">
        <v>142</v>
      </c>
      <c r="G829" t="s">
        <v>51</v>
      </c>
      <c r="H829">
        <v>9</v>
      </c>
      <c r="I829">
        <v>4</v>
      </c>
      <c r="J829" t="s">
        <v>52</v>
      </c>
      <c r="K829">
        <v>1</v>
      </c>
      <c r="L829">
        <v>626</v>
      </c>
      <c r="M829">
        <v>1</v>
      </c>
      <c r="N829" t="s">
        <v>44</v>
      </c>
      <c r="O829">
        <v>69</v>
      </c>
      <c r="P829">
        <v>3</v>
      </c>
      <c r="Q829">
        <v>3</v>
      </c>
      <c r="R829" t="s">
        <v>137</v>
      </c>
      <c r="S829">
        <v>2</v>
      </c>
      <c r="T829" t="s">
        <v>102</v>
      </c>
      <c r="U829">
        <v>8834</v>
      </c>
      <c r="V829" t="s">
        <v>163</v>
      </c>
      <c r="W829">
        <v>24666</v>
      </c>
      <c r="X829">
        <v>1</v>
      </c>
      <c r="Y829" t="s">
        <v>48</v>
      </c>
      <c r="Z829" t="s">
        <v>49</v>
      </c>
      <c r="AA829">
        <v>13</v>
      </c>
      <c r="AB829">
        <v>3</v>
      </c>
      <c r="AC829">
        <v>4</v>
      </c>
      <c r="AD829">
        <v>80</v>
      </c>
      <c r="AE829">
        <v>1</v>
      </c>
      <c r="AF829">
        <v>9</v>
      </c>
      <c r="AG829">
        <v>6</v>
      </c>
      <c r="AH829">
        <v>3</v>
      </c>
      <c r="AI829">
        <v>7</v>
      </c>
      <c r="AJ829">
        <v>7</v>
      </c>
      <c r="AK829" s="16">
        <v>46120</v>
      </c>
      <c r="AL829" s="7">
        <v>23</v>
      </c>
      <c r="AM829" s="7" t="str">
        <f t="shared" si="24"/>
        <v>2026</v>
      </c>
      <c r="AN829" s="7" t="str">
        <f t="shared" si="25"/>
        <v>April</v>
      </c>
      <c r="AO829" s="7">
        <v>2</v>
      </c>
      <c r="AP829" s="10">
        <v>22347</v>
      </c>
      <c r="AQ829" s="7">
        <v>1</v>
      </c>
      <c r="AR829" s="7">
        <v>1</v>
      </c>
      <c r="AS829" t="s">
        <v>49</v>
      </c>
    </row>
    <row r="830" spans="1:45" x14ac:dyDescent="0.35">
      <c r="A830" t="s">
        <v>895</v>
      </c>
      <c r="B830">
        <v>37</v>
      </c>
      <c r="C830" t="s">
        <v>802</v>
      </c>
      <c r="D830" t="s">
        <v>49</v>
      </c>
      <c r="E830" t="s">
        <v>41</v>
      </c>
      <c r="F830">
        <v>446</v>
      </c>
      <c r="G830" t="s">
        <v>42</v>
      </c>
      <c r="H830">
        <v>1</v>
      </c>
      <c r="I830">
        <v>4</v>
      </c>
      <c r="J830" t="s">
        <v>43</v>
      </c>
      <c r="K830">
        <v>1</v>
      </c>
      <c r="L830">
        <v>635</v>
      </c>
      <c r="M830">
        <v>2</v>
      </c>
      <c r="N830" t="s">
        <v>53</v>
      </c>
      <c r="O830">
        <v>65</v>
      </c>
      <c r="P830">
        <v>3</v>
      </c>
      <c r="Q830">
        <v>2</v>
      </c>
      <c r="R830" t="s">
        <v>112</v>
      </c>
      <c r="S830">
        <v>2</v>
      </c>
      <c r="T830" t="s">
        <v>105</v>
      </c>
      <c r="U830">
        <v>6447</v>
      </c>
      <c r="V830" t="s">
        <v>163</v>
      </c>
      <c r="W830">
        <v>15701</v>
      </c>
      <c r="X830">
        <v>6</v>
      </c>
      <c r="Y830" t="s">
        <v>48</v>
      </c>
      <c r="Z830" t="s">
        <v>49</v>
      </c>
      <c r="AA830">
        <v>12</v>
      </c>
      <c r="AB830">
        <v>3</v>
      </c>
      <c r="AC830">
        <v>2</v>
      </c>
      <c r="AD830">
        <v>80</v>
      </c>
      <c r="AE830">
        <v>1</v>
      </c>
      <c r="AF830">
        <v>8</v>
      </c>
      <c r="AG830">
        <v>2</v>
      </c>
      <c r="AH830">
        <v>2</v>
      </c>
      <c r="AI830">
        <v>4</v>
      </c>
      <c r="AJ830">
        <v>3</v>
      </c>
      <c r="AK830" s="16">
        <v>46121</v>
      </c>
      <c r="AL830" s="7">
        <v>23</v>
      </c>
      <c r="AM830" s="7" t="str">
        <f t="shared" si="24"/>
        <v>2026</v>
      </c>
      <c r="AN830" s="7" t="str">
        <f t="shared" si="25"/>
        <v>April</v>
      </c>
      <c r="AO830" s="7">
        <v>3</v>
      </c>
      <c r="AP830" s="10">
        <v>11384</v>
      </c>
      <c r="AQ830" s="7">
        <v>0</v>
      </c>
      <c r="AR830" s="7">
        <v>0</v>
      </c>
      <c r="AS830" t="s">
        <v>49</v>
      </c>
    </row>
    <row r="831" spans="1:45" x14ac:dyDescent="0.35">
      <c r="A831" t="s">
        <v>896</v>
      </c>
      <c r="B831">
        <v>37</v>
      </c>
      <c r="C831" t="s">
        <v>802</v>
      </c>
      <c r="D831" t="s">
        <v>49</v>
      </c>
      <c r="E831" t="s">
        <v>41</v>
      </c>
      <c r="F831">
        <v>558</v>
      </c>
      <c r="G831" t="s">
        <v>51</v>
      </c>
      <c r="H831">
        <v>2</v>
      </c>
      <c r="I831">
        <v>3</v>
      </c>
      <c r="J831" t="s">
        <v>57</v>
      </c>
      <c r="K831">
        <v>1</v>
      </c>
      <c r="L831">
        <v>656</v>
      </c>
      <c r="M831">
        <v>4</v>
      </c>
      <c r="N831" t="s">
        <v>44</v>
      </c>
      <c r="O831">
        <v>75</v>
      </c>
      <c r="P831">
        <v>3</v>
      </c>
      <c r="Q831">
        <v>2</v>
      </c>
      <c r="R831" t="s">
        <v>137</v>
      </c>
      <c r="S831">
        <v>3</v>
      </c>
      <c r="T831" t="s">
        <v>105</v>
      </c>
      <c r="U831">
        <v>9602</v>
      </c>
      <c r="V831" t="s">
        <v>163</v>
      </c>
      <c r="W831">
        <v>3010</v>
      </c>
      <c r="X831">
        <v>4</v>
      </c>
      <c r="Y831" t="s">
        <v>48</v>
      </c>
      <c r="Z831" t="s">
        <v>40</v>
      </c>
      <c r="AA831">
        <v>11</v>
      </c>
      <c r="AB831">
        <v>3</v>
      </c>
      <c r="AC831">
        <v>3</v>
      </c>
      <c r="AD831">
        <v>80</v>
      </c>
      <c r="AE831">
        <v>1</v>
      </c>
      <c r="AF831">
        <v>17</v>
      </c>
      <c r="AG831">
        <v>3</v>
      </c>
      <c r="AH831">
        <v>2</v>
      </c>
      <c r="AI831">
        <v>1</v>
      </c>
      <c r="AJ831">
        <v>0</v>
      </c>
      <c r="AK831" s="16">
        <v>46122</v>
      </c>
      <c r="AL831" s="7">
        <v>19</v>
      </c>
      <c r="AM831" s="7" t="str">
        <f t="shared" si="24"/>
        <v>2026</v>
      </c>
      <c r="AN831" s="7" t="str">
        <f t="shared" si="25"/>
        <v>April</v>
      </c>
      <c r="AO831" s="7">
        <v>1</v>
      </c>
      <c r="AP831" s="10">
        <v>14815</v>
      </c>
      <c r="AQ831" s="7">
        <v>0</v>
      </c>
      <c r="AR831" s="7">
        <v>0</v>
      </c>
      <c r="AS831" t="s">
        <v>49</v>
      </c>
    </row>
    <row r="832" spans="1:45" x14ac:dyDescent="0.35">
      <c r="A832" t="s">
        <v>897</v>
      </c>
      <c r="B832">
        <v>37</v>
      </c>
      <c r="C832" t="s">
        <v>802</v>
      </c>
      <c r="D832" t="s">
        <v>49</v>
      </c>
      <c r="E832" t="s">
        <v>41</v>
      </c>
      <c r="F832">
        <v>482</v>
      </c>
      <c r="G832" t="s">
        <v>42</v>
      </c>
      <c r="H832">
        <v>3</v>
      </c>
      <c r="I832">
        <v>3</v>
      </c>
      <c r="J832" t="s">
        <v>73</v>
      </c>
      <c r="K832">
        <v>1</v>
      </c>
      <c r="L832">
        <v>689</v>
      </c>
      <c r="M832">
        <v>3</v>
      </c>
      <c r="N832" t="s">
        <v>44</v>
      </c>
      <c r="O832">
        <v>36</v>
      </c>
      <c r="P832">
        <v>3</v>
      </c>
      <c r="Q832">
        <v>3</v>
      </c>
      <c r="R832" t="s">
        <v>112</v>
      </c>
      <c r="S832">
        <v>3</v>
      </c>
      <c r="T832" t="s">
        <v>105</v>
      </c>
      <c r="U832">
        <v>9434</v>
      </c>
      <c r="V832" t="s">
        <v>163</v>
      </c>
      <c r="W832">
        <v>9606</v>
      </c>
      <c r="X832">
        <v>1</v>
      </c>
      <c r="Y832" t="s">
        <v>48</v>
      </c>
      <c r="Z832" t="s">
        <v>49</v>
      </c>
      <c r="AA832">
        <v>15</v>
      </c>
      <c r="AB832">
        <v>3</v>
      </c>
      <c r="AC832">
        <v>3</v>
      </c>
      <c r="AD832">
        <v>80</v>
      </c>
      <c r="AE832">
        <v>1</v>
      </c>
      <c r="AF832">
        <v>10</v>
      </c>
      <c r="AG832">
        <v>2</v>
      </c>
      <c r="AH832">
        <v>3</v>
      </c>
      <c r="AI832">
        <v>7</v>
      </c>
      <c r="AJ832">
        <v>8</v>
      </c>
      <c r="AK832" s="16">
        <v>46123</v>
      </c>
      <c r="AL832" s="7">
        <v>41</v>
      </c>
      <c r="AM832" s="7" t="str">
        <f t="shared" si="24"/>
        <v>2026</v>
      </c>
      <c r="AN832" s="7" t="str">
        <f t="shared" si="25"/>
        <v>April</v>
      </c>
      <c r="AO832" s="7">
        <v>15</v>
      </c>
      <c r="AP832" s="10">
        <v>17180</v>
      </c>
      <c r="AQ832" s="7">
        <v>14</v>
      </c>
      <c r="AR832" s="7">
        <v>5</v>
      </c>
      <c r="AS832" t="s">
        <v>49</v>
      </c>
    </row>
    <row r="833" spans="1:45" x14ac:dyDescent="0.35">
      <c r="A833" t="s">
        <v>898</v>
      </c>
      <c r="B833">
        <v>37</v>
      </c>
      <c r="C833" t="s">
        <v>802</v>
      </c>
      <c r="D833" t="s">
        <v>49</v>
      </c>
      <c r="E833" t="s">
        <v>41</v>
      </c>
      <c r="F833">
        <v>1225</v>
      </c>
      <c r="G833" t="s">
        <v>42</v>
      </c>
      <c r="H833">
        <v>10</v>
      </c>
      <c r="I833">
        <v>2</v>
      </c>
      <c r="J833" t="s">
        <v>43</v>
      </c>
      <c r="K833">
        <v>1</v>
      </c>
      <c r="L833">
        <v>715</v>
      </c>
      <c r="M833">
        <v>4</v>
      </c>
      <c r="N833" t="s">
        <v>44</v>
      </c>
      <c r="O833">
        <v>80</v>
      </c>
      <c r="P833">
        <v>4</v>
      </c>
      <c r="Q833">
        <v>1</v>
      </c>
      <c r="R833" t="s">
        <v>60</v>
      </c>
      <c r="S833">
        <v>4</v>
      </c>
      <c r="T833" t="s">
        <v>46</v>
      </c>
      <c r="U833">
        <v>4680</v>
      </c>
      <c r="V833" t="s">
        <v>47</v>
      </c>
      <c r="W833">
        <v>15232</v>
      </c>
      <c r="X833">
        <v>3</v>
      </c>
      <c r="Y833" t="s">
        <v>48</v>
      </c>
      <c r="Z833" t="s">
        <v>49</v>
      </c>
      <c r="AA833">
        <v>17</v>
      </c>
      <c r="AB833">
        <v>3</v>
      </c>
      <c r="AC833">
        <v>1</v>
      </c>
      <c r="AD833">
        <v>80</v>
      </c>
      <c r="AE833">
        <v>0</v>
      </c>
      <c r="AF833">
        <v>4</v>
      </c>
      <c r="AG833">
        <v>2</v>
      </c>
      <c r="AH833">
        <v>3</v>
      </c>
      <c r="AI833">
        <v>0</v>
      </c>
      <c r="AJ833">
        <v>0</v>
      </c>
      <c r="AK833" s="16">
        <v>46124</v>
      </c>
      <c r="AL833" s="7">
        <v>36</v>
      </c>
      <c r="AM833" s="7" t="str">
        <f t="shared" si="24"/>
        <v>2026</v>
      </c>
      <c r="AN833" s="7" t="str">
        <f t="shared" si="25"/>
        <v>April</v>
      </c>
      <c r="AO833" s="7">
        <v>1</v>
      </c>
      <c r="AP833" s="10">
        <v>3868</v>
      </c>
      <c r="AQ833" s="7">
        <v>0</v>
      </c>
      <c r="AR833" s="7">
        <v>0</v>
      </c>
      <c r="AS833" t="s">
        <v>40</v>
      </c>
    </row>
    <row r="834" spans="1:45" x14ac:dyDescent="0.35">
      <c r="A834" t="s">
        <v>899</v>
      </c>
      <c r="B834">
        <v>37</v>
      </c>
      <c r="C834" t="s">
        <v>802</v>
      </c>
      <c r="D834" t="s">
        <v>40</v>
      </c>
      <c r="E834" t="s">
        <v>41</v>
      </c>
      <c r="F834">
        <v>571</v>
      </c>
      <c r="G834" t="s">
        <v>42</v>
      </c>
      <c r="H834">
        <v>10</v>
      </c>
      <c r="I834">
        <v>1</v>
      </c>
      <c r="J834" t="s">
        <v>43</v>
      </c>
      <c r="K834">
        <v>1</v>
      </c>
      <c r="L834">
        <v>802</v>
      </c>
      <c r="M834">
        <v>4</v>
      </c>
      <c r="N834" t="s">
        <v>53</v>
      </c>
      <c r="O834">
        <v>82</v>
      </c>
      <c r="P834">
        <v>3</v>
      </c>
      <c r="Q834">
        <v>1</v>
      </c>
      <c r="R834" t="s">
        <v>60</v>
      </c>
      <c r="S834">
        <v>1</v>
      </c>
      <c r="T834" t="s">
        <v>102</v>
      </c>
      <c r="U834">
        <v>2782</v>
      </c>
      <c r="V834" t="s">
        <v>47</v>
      </c>
      <c r="W834">
        <v>19905</v>
      </c>
      <c r="X834">
        <v>0</v>
      </c>
      <c r="Y834" t="s">
        <v>48</v>
      </c>
      <c r="Z834" t="s">
        <v>40</v>
      </c>
      <c r="AA834">
        <v>13</v>
      </c>
      <c r="AB834">
        <v>3</v>
      </c>
      <c r="AC834">
        <v>2</v>
      </c>
      <c r="AD834">
        <v>80</v>
      </c>
      <c r="AE834">
        <v>2</v>
      </c>
      <c r="AF834">
        <v>6</v>
      </c>
      <c r="AG834">
        <v>3</v>
      </c>
      <c r="AH834">
        <v>2</v>
      </c>
      <c r="AI834">
        <v>4</v>
      </c>
      <c r="AJ834">
        <v>3</v>
      </c>
      <c r="AK834" s="16">
        <v>46125</v>
      </c>
      <c r="AL834" s="7">
        <v>26</v>
      </c>
      <c r="AM834" s="7" t="str">
        <f t="shared" si="24"/>
        <v>2026</v>
      </c>
      <c r="AN834" s="7" t="str">
        <f t="shared" si="25"/>
        <v>April</v>
      </c>
      <c r="AO834" s="7">
        <v>5</v>
      </c>
      <c r="AP834" s="10">
        <v>8182</v>
      </c>
      <c r="AQ834" s="7">
        <v>4</v>
      </c>
      <c r="AR834" s="7">
        <v>0</v>
      </c>
      <c r="AS834" t="s">
        <v>49</v>
      </c>
    </row>
    <row r="835" spans="1:45" x14ac:dyDescent="0.35">
      <c r="A835" t="s">
        <v>900</v>
      </c>
      <c r="B835">
        <v>37</v>
      </c>
      <c r="C835" t="s">
        <v>802</v>
      </c>
      <c r="D835" t="s">
        <v>49</v>
      </c>
      <c r="E835" t="s">
        <v>41</v>
      </c>
      <c r="F835">
        <v>342</v>
      </c>
      <c r="G835" t="s">
        <v>51</v>
      </c>
      <c r="H835">
        <v>16</v>
      </c>
      <c r="I835">
        <v>4</v>
      </c>
      <c r="J835" t="s">
        <v>57</v>
      </c>
      <c r="K835">
        <v>1</v>
      </c>
      <c r="L835">
        <v>868</v>
      </c>
      <c r="M835">
        <v>4</v>
      </c>
      <c r="N835" t="s">
        <v>44</v>
      </c>
      <c r="O835">
        <v>66</v>
      </c>
      <c r="P835">
        <v>2</v>
      </c>
      <c r="Q835">
        <v>2</v>
      </c>
      <c r="R835" t="s">
        <v>137</v>
      </c>
      <c r="S835">
        <v>3</v>
      </c>
      <c r="T835" t="s">
        <v>102</v>
      </c>
      <c r="U835">
        <v>6334</v>
      </c>
      <c r="V835" t="s">
        <v>163</v>
      </c>
      <c r="W835">
        <v>24558</v>
      </c>
      <c r="X835">
        <v>4</v>
      </c>
      <c r="Y835" t="s">
        <v>48</v>
      </c>
      <c r="Z835" t="s">
        <v>49</v>
      </c>
      <c r="AA835">
        <v>19</v>
      </c>
      <c r="AB835">
        <v>3</v>
      </c>
      <c r="AC835">
        <v>4</v>
      </c>
      <c r="AD835">
        <v>80</v>
      </c>
      <c r="AE835">
        <v>2</v>
      </c>
      <c r="AF835">
        <v>9</v>
      </c>
      <c r="AG835">
        <v>2</v>
      </c>
      <c r="AH835">
        <v>3</v>
      </c>
      <c r="AI835">
        <v>0</v>
      </c>
      <c r="AJ835">
        <v>0</v>
      </c>
      <c r="AK835" s="16">
        <v>46126</v>
      </c>
      <c r="AL835" s="7">
        <v>48</v>
      </c>
      <c r="AM835" s="7" t="str">
        <f t="shared" ref="AM835:AM898" si="26">TEXT(AK835,"yyyy")</f>
        <v>2026</v>
      </c>
      <c r="AN835" s="7" t="str">
        <f t="shared" ref="AN835:AN898" si="27">TEXT(AK835,"mmmm")</f>
        <v>April</v>
      </c>
      <c r="AO835" s="7">
        <v>18</v>
      </c>
      <c r="AP835" s="10">
        <v>8489</v>
      </c>
      <c r="AQ835" s="7">
        <v>16</v>
      </c>
      <c r="AR835" s="7">
        <v>12</v>
      </c>
      <c r="AS835" t="s">
        <v>49</v>
      </c>
    </row>
    <row r="836" spans="1:45" x14ac:dyDescent="0.35">
      <c r="A836" t="s">
        <v>901</v>
      </c>
      <c r="B836">
        <v>37</v>
      </c>
      <c r="C836" t="s">
        <v>802</v>
      </c>
      <c r="D836" t="s">
        <v>49</v>
      </c>
      <c r="E836" t="s">
        <v>56</v>
      </c>
      <c r="F836">
        <v>1231</v>
      </c>
      <c r="G836" t="s">
        <v>51</v>
      </c>
      <c r="H836">
        <v>21</v>
      </c>
      <c r="I836">
        <v>2</v>
      </c>
      <c r="J836" t="s">
        <v>52</v>
      </c>
      <c r="K836">
        <v>1</v>
      </c>
      <c r="L836">
        <v>900</v>
      </c>
      <c r="M836">
        <v>3</v>
      </c>
      <c r="N836" t="s">
        <v>53</v>
      </c>
      <c r="O836">
        <v>54</v>
      </c>
      <c r="P836">
        <v>3</v>
      </c>
      <c r="Q836">
        <v>1</v>
      </c>
      <c r="R836" t="s">
        <v>54</v>
      </c>
      <c r="S836">
        <v>4</v>
      </c>
      <c r="T836" t="s">
        <v>105</v>
      </c>
      <c r="U836">
        <v>2973</v>
      </c>
      <c r="V836" t="s">
        <v>47</v>
      </c>
      <c r="W836">
        <v>21222</v>
      </c>
      <c r="X836">
        <v>5</v>
      </c>
      <c r="Y836" t="s">
        <v>48</v>
      </c>
      <c r="Z836" t="s">
        <v>49</v>
      </c>
      <c r="AA836">
        <v>15</v>
      </c>
      <c r="AB836">
        <v>3</v>
      </c>
      <c r="AC836">
        <v>2</v>
      </c>
      <c r="AD836">
        <v>80</v>
      </c>
      <c r="AE836">
        <v>1</v>
      </c>
      <c r="AF836">
        <v>10</v>
      </c>
      <c r="AG836">
        <v>3</v>
      </c>
      <c r="AH836">
        <v>3</v>
      </c>
      <c r="AI836">
        <v>0</v>
      </c>
      <c r="AJ836">
        <v>0</v>
      </c>
      <c r="AK836" s="16">
        <v>46127</v>
      </c>
      <c r="AL836" s="7">
        <v>27</v>
      </c>
      <c r="AM836" s="7" t="str">
        <f t="shared" si="26"/>
        <v>2026</v>
      </c>
      <c r="AN836" s="7" t="str">
        <f t="shared" si="27"/>
        <v>April</v>
      </c>
      <c r="AO836" s="7">
        <v>1</v>
      </c>
      <c r="AP836" s="10">
        <v>18136</v>
      </c>
      <c r="AQ836" s="7">
        <v>0</v>
      </c>
      <c r="AR836" s="7">
        <v>0</v>
      </c>
      <c r="AS836" t="s">
        <v>49</v>
      </c>
    </row>
    <row r="837" spans="1:45" x14ac:dyDescent="0.35">
      <c r="A837" t="s">
        <v>902</v>
      </c>
      <c r="B837">
        <v>37</v>
      </c>
      <c r="C837" t="s">
        <v>802</v>
      </c>
      <c r="D837" t="s">
        <v>49</v>
      </c>
      <c r="E837" t="s">
        <v>59</v>
      </c>
      <c r="F837">
        <v>1252</v>
      </c>
      <c r="G837" t="s">
        <v>51</v>
      </c>
      <c r="H837">
        <v>19</v>
      </c>
      <c r="I837">
        <v>2</v>
      </c>
      <c r="J837" t="s">
        <v>52</v>
      </c>
      <c r="K837">
        <v>1</v>
      </c>
      <c r="L837">
        <v>904</v>
      </c>
      <c r="M837">
        <v>1</v>
      </c>
      <c r="N837" t="s">
        <v>44</v>
      </c>
      <c r="O837">
        <v>32</v>
      </c>
      <c r="P837">
        <v>3</v>
      </c>
      <c r="Q837">
        <v>3</v>
      </c>
      <c r="R837" t="s">
        <v>137</v>
      </c>
      <c r="S837">
        <v>2</v>
      </c>
      <c r="T837" t="s">
        <v>46</v>
      </c>
      <c r="U837">
        <v>7642</v>
      </c>
      <c r="V837" t="s">
        <v>163</v>
      </c>
      <c r="W837">
        <v>4814</v>
      </c>
      <c r="X837">
        <v>1</v>
      </c>
      <c r="Y837" t="s">
        <v>48</v>
      </c>
      <c r="Z837" t="s">
        <v>40</v>
      </c>
      <c r="AA837">
        <v>13</v>
      </c>
      <c r="AB837">
        <v>3</v>
      </c>
      <c r="AC837">
        <v>4</v>
      </c>
      <c r="AD837">
        <v>80</v>
      </c>
      <c r="AE837">
        <v>0</v>
      </c>
      <c r="AF837">
        <v>10</v>
      </c>
      <c r="AG837">
        <v>2</v>
      </c>
      <c r="AH837">
        <v>3</v>
      </c>
      <c r="AI837">
        <v>0</v>
      </c>
      <c r="AJ837">
        <v>9</v>
      </c>
      <c r="AK837" s="16">
        <v>46128</v>
      </c>
      <c r="AL837" s="7">
        <v>60</v>
      </c>
      <c r="AM837" s="7" t="str">
        <f t="shared" si="26"/>
        <v>2026</v>
      </c>
      <c r="AN837" s="7" t="str">
        <f t="shared" si="27"/>
        <v>April</v>
      </c>
      <c r="AO837" s="7">
        <v>35</v>
      </c>
      <c r="AP837" s="10">
        <v>15958</v>
      </c>
      <c r="AQ837" s="7">
        <v>22</v>
      </c>
      <c r="AR837" s="7">
        <v>7</v>
      </c>
      <c r="AS837" t="s">
        <v>49</v>
      </c>
    </row>
    <row r="838" spans="1:45" x14ac:dyDescent="0.35">
      <c r="A838" t="s">
        <v>903</v>
      </c>
      <c r="B838">
        <v>37</v>
      </c>
      <c r="C838" t="s">
        <v>802</v>
      </c>
      <c r="D838" t="s">
        <v>40</v>
      </c>
      <c r="E838" t="s">
        <v>41</v>
      </c>
      <c r="F838">
        <v>625</v>
      </c>
      <c r="G838" t="s">
        <v>51</v>
      </c>
      <c r="H838">
        <v>1</v>
      </c>
      <c r="I838">
        <v>4</v>
      </c>
      <c r="J838" t="s">
        <v>43</v>
      </c>
      <c r="K838">
        <v>1</v>
      </c>
      <c r="L838">
        <v>970</v>
      </c>
      <c r="M838">
        <v>1</v>
      </c>
      <c r="N838" t="s">
        <v>44</v>
      </c>
      <c r="O838">
        <v>46</v>
      </c>
      <c r="P838">
        <v>2</v>
      </c>
      <c r="Q838">
        <v>3</v>
      </c>
      <c r="R838" t="s">
        <v>137</v>
      </c>
      <c r="S838">
        <v>3</v>
      </c>
      <c r="T838" t="s">
        <v>105</v>
      </c>
      <c r="U838">
        <v>10609</v>
      </c>
      <c r="V838" t="s">
        <v>253</v>
      </c>
      <c r="W838">
        <v>14922</v>
      </c>
      <c r="X838">
        <v>5</v>
      </c>
      <c r="Y838" t="s">
        <v>48</v>
      </c>
      <c r="Z838" t="s">
        <v>49</v>
      </c>
      <c r="AA838">
        <v>11</v>
      </c>
      <c r="AB838">
        <v>3</v>
      </c>
      <c r="AC838">
        <v>3</v>
      </c>
      <c r="AD838">
        <v>80</v>
      </c>
      <c r="AE838">
        <v>0</v>
      </c>
      <c r="AF838">
        <v>17</v>
      </c>
      <c r="AG838">
        <v>2</v>
      </c>
      <c r="AH838">
        <v>1</v>
      </c>
      <c r="AI838">
        <v>11</v>
      </c>
      <c r="AJ838">
        <v>7</v>
      </c>
      <c r="AK838" s="16">
        <v>46129</v>
      </c>
      <c r="AL838" s="7">
        <v>30</v>
      </c>
      <c r="AM838" s="7" t="str">
        <f t="shared" si="26"/>
        <v>2026</v>
      </c>
      <c r="AN838" s="7" t="str">
        <f t="shared" si="27"/>
        <v>April</v>
      </c>
      <c r="AO838" s="7">
        <v>2</v>
      </c>
      <c r="AP838" s="10">
        <v>19893</v>
      </c>
      <c r="AQ838" s="7">
        <v>2</v>
      </c>
      <c r="AR838" s="7">
        <v>1</v>
      </c>
      <c r="AS838" t="s">
        <v>49</v>
      </c>
    </row>
    <row r="839" spans="1:45" x14ac:dyDescent="0.35">
      <c r="A839" t="s">
        <v>904</v>
      </c>
      <c r="B839">
        <v>37</v>
      </c>
      <c r="C839" t="s">
        <v>802</v>
      </c>
      <c r="D839" t="s">
        <v>40</v>
      </c>
      <c r="E839" t="s">
        <v>41</v>
      </c>
      <c r="F839">
        <v>1141</v>
      </c>
      <c r="G839" t="s">
        <v>42</v>
      </c>
      <c r="H839">
        <v>11</v>
      </c>
      <c r="I839">
        <v>2</v>
      </c>
      <c r="J839" t="s">
        <v>52</v>
      </c>
      <c r="K839">
        <v>1</v>
      </c>
      <c r="L839">
        <v>1033</v>
      </c>
      <c r="M839">
        <v>1</v>
      </c>
      <c r="N839" t="s">
        <v>53</v>
      </c>
      <c r="O839">
        <v>61</v>
      </c>
      <c r="P839">
        <v>1</v>
      </c>
      <c r="Q839">
        <v>2</v>
      </c>
      <c r="R839" t="s">
        <v>161</v>
      </c>
      <c r="S839">
        <v>2</v>
      </c>
      <c r="T839" t="s">
        <v>105</v>
      </c>
      <c r="U839">
        <v>4777</v>
      </c>
      <c r="V839" t="s">
        <v>47</v>
      </c>
      <c r="W839">
        <v>14382</v>
      </c>
      <c r="X839">
        <v>5</v>
      </c>
      <c r="Y839" t="s">
        <v>48</v>
      </c>
      <c r="Z839" t="s">
        <v>49</v>
      </c>
      <c r="AA839">
        <v>15</v>
      </c>
      <c r="AB839">
        <v>3</v>
      </c>
      <c r="AC839">
        <v>1</v>
      </c>
      <c r="AD839">
        <v>80</v>
      </c>
      <c r="AE839">
        <v>0</v>
      </c>
      <c r="AF839">
        <v>15</v>
      </c>
      <c r="AG839">
        <v>2</v>
      </c>
      <c r="AH839">
        <v>1</v>
      </c>
      <c r="AI839">
        <v>0</v>
      </c>
      <c r="AJ839">
        <v>0</v>
      </c>
      <c r="AK839" s="16">
        <v>46130</v>
      </c>
      <c r="AL839" s="7">
        <v>30</v>
      </c>
      <c r="AM839" s="7" t="str">
        <f t="shared" si="26"/>
        <v>2026</v>
      </c>
      <c r="AN839" s="7" t="str">
        <f t="shared" si="27"/>
        <v>April</v>
      </c>
      <c r="AO839" s="7">
        <v>8</v>
      </c>
      <c r="AP839" s="10">
        <v>14635</v>
      </c>
      <c r="AQ839" s="7">
        <v>8</v>
      </c>
      <c r="AR839" s="7">
        <v>6</v>
      </c>
      <c r="AS839" t="s">
        <v>49</v>
      </c>
    </row>
    <row r="840" spans="1:45" x14ac:dyDescent="0.35">
      <c r="A840" t="s">
        <v>905</v>
      </c>
      <c r="B840">
        <v>37</v>
      </c>
      <c r="C840" t="s">
        <v>802</v>
      </c>
      <c r="D840" t="s">
        <v>49</v>
      </c>
      <c r="E840" t="s">
        <v>41</v>
      </c>
      <c r="F840">
        <v>124</v>
      </c>
      <c r="G840" t="s">
        <v>42</v>
      </c>
      <c r="H840">
        <v>3</v>
      </c>
      <c r="I840">
        <v>3</v>
      </c>
      <c r="J840" t="s">
        <v>73</v>
      </c>
      <c r="K840">
        <v>1</v>
      </c>
      <c r="L840">
        <v>1062</v>
      </c>
      <c r="M840">
        <v>4</v>
      </c>
      <c r="N840" t="s">
        <v>53</v>
      </c>
      <c r="O840">
        <v>35</v>
      </c>
      <c r="P840">
        <v>3</v>
      </c>
      <c r="Q840">
        <v>2</v>
      </c>
      <c r="R840" t="s">
        <v>161</v>
      </c>
      <c r="S840">
        <v>2</v>
      </c>
      <c r="T840" t="s">
        <v>46</v>
      </c>
      <c r="U840">
        <v>4107</v>
      </c>
      <c r="V840" t="s">
        <v>47</v>
      </c>
      <c r="W840">
        <v>13848</v>
      </c>
      <c r="X840">
        <v>3</v>
      </c>
      <c r="Y840" t="s">
        <v>48</v>
      </c>
      <c r="Z840" t="s">
        <v>49</v>
      </c>
      <c r="AA840">
        <v>15</v>
      </c>
      <c r="AB840">
        <v>3</v>
      </c>
      <c r="AC840">
        <v>1</v>
      </c>
      <c r="AD840">
        <v>80</v>
      </c>
      <c r="AE840">
        <v>0</v>
      </c>
      <c r="AF840">
        <v>8</v>
      </c>
      <c r="AG840">
        <v>3</v>
      </c>
      <c r="AH840">
        <v>2</v>
      </c>
      <c r="AI840">
        <v>0</v>
      </c>
      <c r="AJ840">
        <v>1</v>
      </c>
      <c r="AK840" s="16">
        <v>46131</v>
      </c>
      <c r="AL840" s="7">
        <v>52</v>
      </c>
      <c r="AM840" s="7" t="str">
        <f t="shared" si="26"/>
        <v>2026</v>
      </c>
      <c r="AN840" s="7" t="str">
        <f t="shared" si="27"/>
        <v>April</v>
      </c>
      <c r="AO840" s="7">
        <v>32</v>
      </c>
      <c r="AP840" s="10">
        <v>10544</v>
      </c>
      <c r="AQ840" s="7">
        <v>26</v>
      </c>
      <c r="AR840" s="7">
        <v>4</v>
      </c>
      <c r="AS840" t="s">
        <v>49</v>
      </c>
    </row>
    <row r="841" spans="1:45" x14ac:dyDescent="0.35">
      <c r="A841" t="s">
        <v>906</v>
      </c>
      <c r="B841">
        <v>37</v>
      </c>
      <c r="C841" t="s">
        <v>802</v>
      </c>
      <c r="D841" t="s">
        <v>40</v>
      </c>
      <c r="E841" t="s">
        <v>41</v>
      </c>
      <c r="F841">
        <v>309</v>
      </c>
      <c r="G841" t="s">
        <v>51</v>
      </c>
      <c r="H841">
        <v>10</v>
      </c>
      <c r="I841">
        <v>4</v>
      </c>
      <c r="J841" t="s">
        <v>43</v>
      </c>
      <c r="K841">
        <v>1</v>
      </c>
      <c r="L841">
        <v>1105</v>
      </c>
      <c r="M841">
        <v>4</v>
      </c>
      <c r="N841" t="s">
        <v>53</v>
      </c>
      <c r="O841">
        <v>88</v>
      </c>
      <c r="P841">
        <v>2</v>
      </c>
      <c r="Q841">
        <v>2</v>
      </c>
      <c r="R841" t="s">
        <v>137</v>
      </c>
      <c r="S841">
        <v>4</v>
      </c>
      <c r="T841" t="s">
        <v>102</v>
      </c>
      <c r="U841">
        <v>6694</v>
      </c>
      <c r="V841" t="s">
        <v>163</v>
      </c>
      <c r="W841">
        <v>24223</v>
      </c>
      <c r="X841">
        <v>2</v>
      </c>
      <c r="Y841" t="s">
        <v>48</v>
      </c>
      <c r="Z841" t="s">
        <v>40</v>
      </c>
      <c r="AA841">
        <v>14</v>
      </c>
      <c r="AB841">
        <v>3</v>
      </c>
      <c r="AC841">
        <v>3</v>
      </c>
      <c r="AD841">
        <v>80</v>
      </c>
      <c r="AE841">
        <v>3</v>
      </c>
      <c r="AF841">
        <v>8</v>
      </c>
      <c r="AG841">
        <v>5</v>
      </c>
      <c r="AH841">
        <v>3</v>
      </c>
      <c r="AI841">
        <v>0</v>
      </c>
      <c r="AJ841">
        <v>0</v>
      </c>
      <c r="AK841" s="16">
        <v>46132</v>
      </c>
      <c r="AL841" s="7">
        <v>34</v>
      </c>
      <c r="AM841" s="7" t="str">
        <f t="shared" si="26"/>
        <v>2026</v>
      </c>
      <c r="AN841" s="7" t="str">
        <f t="shared" si="27"/>
        <v>April</v>
      </c>
      <c r="AO841" s="7">
        <v>11</v>
      </c>
      <c r="AP841" s="10">
        <v>11230</v>
      </c>
      <c r="AQ841" s="7">
        <v>4</v>
      </c>
      <c r="AR841" s="7">
        <v>2</v>
      </c>
      <c r="AS841" t="s">
        <v>49</v>
      </c>
    </row>
    <row r="842" spans="1:45" x14ac:dyDescent="0.35">
      <c r="A842" t="s">
        <v>907</v>
      </c>
      <c r="B842">
        <v>37</v>
      </c>
      <c r="C842" t="s">
        <v>802</v>
      </c>
      <c r="D842" t="s">
        <v>49</v>
      </c>
      <c r="E842" t="s">
        <v>41</v>
      </c>
      <c r="F842">
        <v>367</v>
      </c>
      <c r="G842" t="s">
        <v>42</v>
      </c>
      <c r="H842">
        <v>25</v>
      </c>
      <c r="I842">
        <v>2</v>
      </c>
      <c r="J842" t="s">
        <v>52</v>
      </c>
      <c r="K842">
        <v>1</v>
      </c>
      <c r="L842">
        <v>1161</v>
      </c>
      <c r="M842">
        <v>3</v>
      </c>
      <c r="N842" t="s">
        <v>53</v>
      </c>
      <c r="O842">
        <v>52</v>
      </c>
      <c r="P842">
        <v>2</v>
      </c>
      <c r="Q842">
        <v>2</v>
      </c>
      <c r="R842" t="s">
        <v>161</v>
      </c>
      <c r="S842">
        <v>4</v>
      </c>
      <c r="T842" t="s">
        <v>102</v>
      </c>
      <c r="U842">
        <v>5731</v>
      </c>
      <c r="V842" t="s">
        <v>163</v>
      </c>
      <c r="W842">
        <v>17171</v>
      </c>
      <c r="X842">
        <v>7</v>
      </c>
      <c r="Y842" t="s">
        <v>48</v>
      </c>
      <c r="Z842" t="s">
        <v>49</v>
      </c>
      <c r="AA842">
        <v>13</v>
      </c>
      <c r="AB842">
        <v>3</v>
      </c>
      <c r="AC842">
        <v>3</v>
      </c>
      <c r="AD842">
        <v>80</v>
      </c>
      <c r="AE842">
        <v>2</v>
      </c>
      <c r="AF842">
        <v>9</v>
      </c>
      <c r="AG842">
        <v>2</v>
      </c>
      <c r="AH842">
        <v>3</v>
      </c>
      <c r="AI842">
        <v>1</v>
      </c>
      <c r="AJ842">
        <v>3</v>
      </c>
      <c r="AK842" s="16">
        <v>46133</v>
      </c>
      <c r="AL842" s="7">
        <v>47</v>
      </c>
      <c r="AM842" s="7" t="str">
        <f t="shared" si="26"/>
        <v>2026</v>
      </c>
      <c r="AN842" s="7" t="str">
        <f t="shared" si="27"/>
        <v>April</v>
      </c>
      <c r="AO842" s="7">
        <v>16</v>
      </c>
      <c r="AP842" s="10">
        <v>23087</v>
      </c>
      <c r="AQ842" s="7">
        <v>16</v>
      </c>
      <c r="AR842" s="7">
        <v>8</v>
      </c>
      <c r="AS842" t="s">
        <v>49</v>
      </c>
    </row>
    <row r="843" spans="1:45" x14ac:dyDescent="0.35">
      <c r="A843" t="s">
        <v>908</v>
      </c>
      <c r="B843">
        <v>37</v>
      </c>
      <c r="C843" t="s">
        <v>802</v>
      </c>
      <c r="D843" t="s">
        <v>49</v>
      </c>
      <c r="E843" t="s">
        <v>41</v>
      </c>
      <c r="F843">
        <v>977</v>
      </c>
      <c r="G843" t="s">
        <v>42</v>
      </c>
      <c r="H843">
        <v>1</v>
      </c>
      <c r="I843">
        <v>3</v>
      </c>
      <c r="J843" t="s">
        <v>43</v>
      </c>
      <c r="K843">
        <v>1</v>
      </c>
      <c r="L843">
        <v>1196</v>
      </c>
      <c r="M843">
        <v>4</v>
      </c>
      <c r="N843" t="s">
        <v>53</v>
      </c>
      <c r="O843">
        <v>56</v>
      </c>
      <c r="P843">
        <v>2</v>
      </c>
      <c r="Q843">
        <v>2</v>
      </c>
      <c r="R843" t="s">
        <v>112</v>
      </c>
      <c r="S843">
        <v>4</v>
      </c>
      <c r="T843" t="s">
        <v>105</v>
      </c>
      <c r="U843">
        <v>6474</v>
      </c>
      <c r="V843" t="s">
        <v>163</v>
      </c>
      <c r="W843">
        <v>9961</v>
      </c>
      <c r="X843">
        <v>1</v>
      </c>
      <c r="Y843" t="s">
        <v>48</v>
      </c>
      <c r="Z843" t="s">
        <v>49</v>
      </c>
      <c r="AA843">
        <v>13</v>
      </c>
      <c r="AB843">
        <v>3</v>
      </c>
      <c r="AC843">
        <v>2</v>
      </c>
      <c r="AD843">
        <v>80</v>
      </c>
      <c r="AE843">
        <v>1</v>
      </c>
      <c r="AF843">
        <v>14</v>
      </c>
      <c r="AG843">
        <v>2</v>
      </c>
      <c r="AH843">
        <v>2</v>
      </c>
      <c r="AI843">
        <v>3</v>
      </c>
      <c r="AJ843">
        <v>11</v>
      </c>
      <c r="AK843" s="16">
        <v>46134</v>
      </c>
      <c r="AL843" s="7">
        <v>46</v>
      </c>
      <c r="AM843" s="7" t="str">
        <f t="shared" si="26"/>
        <v>2026</v>
      </c>
      <c r="AN843" s="7" t="str">
        <f t="shared" si="27"/>
        <v>April</v>
      </c>
      <c r="AO843" s="7">
        <v>21</v>
      </c>
      <c r="AP843" s="10">
        <v>5646</v>
      </c>
      <c r="AQ843" s="7">
        <v>4</v>
      </c>
      <c r="AR843" s="7">
        <v>2</v>
      </c>
      <c r="AS843" t="s">
        <v>40</v>
      </c>
    </row>
    <row r="844" spans="1:45" x14ac:dyDescent="0.35">
      <c r="A844" t="s">
        <v>909</v>
      </c>
      <c r="B844">
        <v>37</v>
      </c>
      <c r="C844" t="s">
        <v>802</v>
      </c>
      <c r="D844" t="s">
        <v>49</v>
      </c>
      <c r="E844" t="s">
        <v>41</v>
      </c>
      <c r="F844">
        <v>1439</v>
      </c>
      <c r="G844" t="s">
        <v>42</v>
      </c>
      <c r="H844">
        <v>4</v>
      </c>
      <c r="I844">
        <v>1</v>
      </c>
      <c r="J844" t="s">
        <v>43</v>
      </c>
      <c r="K844">
        <v>1</v>
      </c>
      <c r="L844">
        <v>1394</v>
      </c>
      <c r="M844">
        <v>3</v>
      </c>
      <c r="N844" t="s">
        <v>44</v>
      </c>
      <c r="O844">
        <v>54</v>
      </c>
      <c r="P844">
        <v>3</v>
      </c>
      <c r="Q844">
        <v>1</v>
      </c>
      <c r="R844" t="s">
        <v>60</v>
      </c>
      <c r="S844">
        <v>3</v>
      </c>
      <c r="T844" t="s">
        <v>105</v>
      </c>
      <c r="U844">
        <v>2996</v>
      </c>
      <c r="V844" t="s">
        <v>47</v>
      </c>
      <c r="W844">
        <v>5182</v>
      </c>
      <c r="X844">
        <v>7</v>
      </c>
      <c r="Y844" t="s">
        <v>48</v>
      </c>
      <c r="Z844" t="s">
        <v>40</v>
      </c>
      <c r="AA844">
        <v>15</v>
      </c>
      <c r="AB844">
        <v>3</v>
      </c>
      <c r="AC844">
        <v>4</v>
      </c>
      <c r="AD844">
        <v>80</v>
      </c>
      <c r="AE844">
        <v>0</v>
      </c>
      <c r="AF844">
        <v>8</v>
      </c>
      <c r="AG844">
        <v>2</v>
      </c>
      <c r="AH844">
        <v>3</v>
      </c>
      <c r="AI844">
        <v>1</v>
      </c>
      <c r="AJ844">
        <v>3</v>
      </c>
      <c r="AK844" s="16">
        <v>46135</v>
      </c>
      <c r="AL844" s="7">
        <v>24</v>
      </c>
      <c r="AM844" s="7" t="str">
        <f t="shared" si="26"/>
        <v>2026</v>
      </c>
      <c r="AN844" s="7" t="str">
        <f t="shared" si="27"/>
        <v>April</v>
      </c>
      <c r="AO844" s="7">
        <v>1</v>
      </c>
      <c r="AP844" s="10">
        <v>10468</v>
      </c>
      <c r="AQ844" s="7">
        <v>0</v>
      </c>
      <c r="AR844" s="7">
        <v>0</v>
      </c>
      <c r="AS844" t="s">
        <v>40</v>
      </c>
    </row>
    <row r="845" spans="1:45" x14ac:dyDescent="0.35">
      <c r="A845" t="s">
        <v>910</v>
      </c>
      <c r="B845">
        <v>37</v>
      </c>
      <c r="C845" t="s">
        <v>802</v>
      </c>
      <c r="D845" t="s">
        <v>49</v>
      </c>
      <c r="E845" t="s">
        <v>41</v>
      </c>
      <c r="F845">
        <v>1462</v>
      </c>
      <c r="G845" t="s">
        <v>42</v>
      </c>
      <c r="H845">
        <v>11</v>
      </c>
      <c r="I845">
        <v>3</v>
      </c>
      <c r="J845" t="s">
        <v>52</v>
      </c>
      <c r="K845">
        <v>1</v>
      </c>
      <c r="L845">
        <v>1411</v>
      </c>
      <c r="M845">
        <v>1</v>
      </c>
      <c r="N845" t="s">
        <v>53</v>
      </c>
      <c r="O845">
        <v>94</v>
      </c>
      <c r="P845">
        <v>3</v>
      </c>
      <c r="Q845">
        <v>1</v>
      </c>
      <c r="R845" t="s">
        <v>45</v>
      </c>
      <c r="S845">
        <v>3</v>
      </c>
      <c r="T845" t="s">
        <v>46</v>
      </c>
      <c r="U845">
        <v>3629</v>
      </c>
      <c r="V845" t="s">
        <v>47</v>
      </c>
      <c r="W845">
        <v>19106</v>
      </c>
      <c r="X845">
        <v>4</v>
      </c>
      <c r="Y845" t="s">
        <v>48</v>
      </c>
      <c r="Z845" t="s">
        <v>49</v>
      </c>
      <c r="AA845">
        <v>18</v>
      </c>
      <c r="AB845">
        <v>3</v>
      </c>
      <c r="AC845">
        <v>1</v>
      </c>
      <c r="AD845">
        <v>80</v>
      </c>
      <c r="AE845">
        <v>0</v>
      </c>
      <c r="AF845">
        <v>8</v>
      </c>
      <c r="AG845">
        <v>6</v>
      </c>
      <c r="AH845">
        <v>3</v>
      </c>
      <c r="AI845">
        <v>0</v>
      </c>
      <c r="AJ845">
        <v>2</v>
      </c>
      <c r="AK845" s="16">
        <v>46136</v>
      </c>
      <c r="AL845" s="7">
        <v>22</v>
      </c>
      <c r="AM845" s="7" t="str">
        <f t="shared" si="26"/>
        <v>2026</v>
      </c>
      <c r="AN845" s="7" t="str">
        <f t="shared" si="27"/>
        <v>April</v>
      </c>
      <c r="AO845" s="7">
        <v>4</v>
      </c>
      <c r="AP845" s="10">
        <v>3596</v>
      </c>
      <c r="AQ845" s="7">
        <v>3</v>
      </c>
      <c r="AR845" s="7">
        <v>3</v>
      </c>
      <c r="AS845" t="s">
        <v>40</v>
      </c>
    </row>
    <row r="846" spans="1:45" x14ac:dyDescent="0.35">
      <c r="A846" t="s">
        <v>911</v>
      </c>
      <c r="B846">
        <v>37</v>
      </c>
      <c r="C846" t="s">
        <v>802</v>
      </c>
      <c r="D846" t="s">
        <v>49</v>
      </c>
      <c r="E846" t="s">
        <v>59</v>
      </c>
      <c r="F846">
        <v>1413</v>
      </c>
      <c r="G846" t="s">
        <v>42</v>
      </c>
      <c r="H846">
        <v>5</v>
      </c>
      <c r="I846">
        <v>2</v>
      </c>
      <c r="J846" t="s">
        <v>68</v>
      </c>
      <c r="K846">
        <v>1</v>
      </c>
      <c r="L846">
        <v>1440</v>
      </c>
      <c r="M846">
        <v>3</v>
      </c>
      <c r="N846" t="s">
        <v>44</v>
      </c>
      <c r="O846">
        <v>84</v>
      </c>
      <c r="P846">
        <v>4</v>
      </c>
      <c r="Q846">
        <v>1</v>
      </c>
      <c r="R846" t="s">
        <v>45</v>
      </c>
      <c r="S846">
        <v>3</v>
      </c>
      <c r="T846" t="s">
        <v>46</v>
      </c>
      <c r="U846">
        <v>3500</v>
      </c>
      <c r="V846" t="s">
        <v>47</v>
      </c>
      <c r="W846">
        <v>25470</v>
      </c>
      <c r="X846">
        <v>0</v>
      </c>
      <c r="Y846" t="s">
        <v>48</v>
      </c>
      <c r="Z846" t="s">
        <v>49</v>
      </c>
      <c r="AA846">
        <v>14</v>
      </c>
      <c r="AB846">
        <v>3</v>
      </c>
      <c r="AC846">
        <v>1</v>
      </c>
      <c r="AD846">
        <v>80</v>
      </c>
      <c r="AE846">
        <v>0</v>
      </c>
      <c r="AF846">
        <v>7</v>
      </c>
      <c r="AG846">
        <v>2</v>
      </c>
      <c r="AH846">
        <v>1</v>
      </c>
      <c r="AI846">
        <v>1</v>
      </c>
      <c r="AJ846">
        <v>3</v>
      </c>
      <c r="AK846" s="16">
        <v>46137</v>
      </c>
      <c r="AL846" s="7">
        <v>33</v>
      </c>
      <c r="AM846" s="7" t="str">
        <f t="shared" si="26"/>
        <v>2026</v>
      </c>
      <c r="AN846" s="7" t="str">
        <f t="shared" si="27"/>
        <v>April</v>
      </c>
      <c r="AO846" s="7">
        <v>9</v>
      </c>
      <c r="AP846" s="10">
        <v>24409</v>
      </c>
      <c r="AQ846" s="7">
        <v>5</v>
      </c>
      <c r="AR846" s="7">
        <v>5</v>
      </c>
      <c r="AS846" t="s">
        <v>49</v>
      </c>
    </row>
    <row r="847" spans="1:45" x14ac:dyDescent="0.35">
      <c r="A847" t="s">
        <v>912</v>
      </c>
      <c r="B847">
        <v>37</v>
      </c>
      <c r="C847" t="s">
        <v>802</v>
      </c>
      <c r="D847" t="s">
        <v>49</v>
      </c>
      <c r="E847" t="s">
        <v>41</v>
      </c>
      <c r="F847">
        <v>674</v>
      </c>
      <c r="G847" t="s">
        <v>42</v>
      </c>
      <c r="H847">
        <v>13</v>
      </c>
      <c r="I847">
        <v>3</v>
      </c>
      <c r="J847" t="s">
        <v>52</v>
      </c>
      <c r="K847">
        <v>1</v>
      </c>
      <c r="L847">
        <v>1543</v>
      </c>
      <c r="M847">
        <v>1</v>
      </c>
      <c r="N847" t="s">
        <v>44</v>
      </c>
      <c r="O847">
        <v>47</v>
      </c>
      <c r="P847">
        <v>3</v>
      </c>
      <c r="Q847">
        <v>2</v>
      </c>
      <c r="R847" t="s">
        <v>60</v>
      </c>
      <c r="S847">
        <v>4</v>
      </c>
      <c r="T847" t="s">
        <v>105</v>
      </c>
      <c r="U847">
        <v>4285</v>
      </c>
      <c r="V847" t="s">
        <v>47</v>
      </c>
      <c r="W847">
        <v>3031</v>
      </c>
      <c r="X847">
        <v>1</v>
      </c>
      <c r="Y847" t="s">
        <v>48</v>
      </c>
      <c r="Z847" t="s">
        <v>49</v>
      </c>
      <c r="AA847">
        <v>17</v>
      </c>
      <c r="AB847">
        <v>3</v>
      </c>
      <c r="AC847">
        <v>1</v>
      </c>
      <c r="AD847">
        <v>80</v>
      </c>
      <c r="AE847">
        <v>0</v>
      </c>
      <c r="AF847">
        <v>10</v>
      </c>
      <c r="AG847">
        <v>2</v>
      </c>
      <c r="AH847">
        <v>3</v>
      </c>
      <c r="AI847">
        <v>3</v>
      </c>
      <c r="AJ847">
        <v>7</v>
      </c>
      <c r="AK847" s="16">
        <v>46138</v>
      </c>
      <c r="AL847" s="7">
        <v>24</v>
      </c>
      <c r="AM847" s="7" t="str">
        <f t="shared" si="26"/>
        <v>2026</v>
      </c>
      <c r="AN847" s="7" t="str">
        <f t="shared" si="27"/>
        <v>April</v>
      </c>
      <c r="AO847" s="7">
        <v>0</v>
      </c>
      <c r="AP847" s="10">
        <v>16505</v>
      </c>
      <c r="AQ847" s="7">
        <v>0</v>
      </c>
      <c r="AR847" s="7">
        <v>0</v>
      </c>
      <c r="AS847" t="s">
        <v>49</v>
      </c>
    </row>
    <row r="848" spans="1:45" x14ac:dyDescent="0.35">
      <c r="A848" t="s">
        <v>913</v>
      </c>
      <c r="B848">
        <v>37</v>
      </c>
      <c r="C848" t="s">
        <v>802</v>
      </c>
      <c r="D848" t="s">
        <v>49</v>
      </c>
      <c r="E848" t="s">
        <v>41</v>
      </c>
      <c r="F848">
        <v>671</v>
      </c>
      <c r="G848" t="s">
        <v>42</v>
      </c>
      <c r="H848">
        <v>19</v>
      </c>
      <c r="I848">
        <v>3</v>
      </c>
      <c r="J848" t="s">
        <v>43</v>
      </c>
      <c r="K848">
        <v>1</v>
      </c>
      <c r="L848">
        <v>1631</v>
      </c>
      <c r="M848">
        <v>3</v>
      </c>
      <c r="N848" t="s">
        <v>44</v>
      </c>
      <c r="O848">
        <v>85</v>
      </c>
      <c r="P848">
        <v>3</v>
      </c>
      <c r="Q848">
        <v>2</v>
      </c>
      <c r="R848" t="s">
        <v>112</v>
      </c>
      <c r="S848">
        <v>3</v>
      </c>
      <c r="T848" t="s">
        <v>105</v>
      </c>
      <c r="U848">
        <v>5768</v>
      </c>
      <c r="V848" t="s">
        <v>163</v>
      </c>
      <c r="W848">
        <v>26493</v>
      </c>
      <c r="X848">
        <v>3</v>
      </c>
      <c r="Y848" t="s">
        <v>48</v>
      </c>
      <c r="Z848" t="s">
        <v>49</v>
      </c>
      <c r="AA848">
        <v>17</v>
      </c>
      <c r="AB848">
        <v>3</v>
      </c>
      <c r="AC848">
        <v>1</v>
      </c>
      <c r="AD848">
        <v>80</v>
      </c>
      <c r="AE848">
        <v>3</v>
      </c>
      <c r="AF848">
        <v>9</v>
      </c>
      <c r="AG848">
        <v>2</v>
      </c>
      <c r="AH848">
        <v>2</v>
      </c>
      <c r="AI848">
        <v>0</v>
      </c>
      <c r="AJ848">
        <v>2</v>
      </c>
      <c r="AK848" s="16">
        <v>46139</v>
      </c>
      <c r="AL848" s="7">
        <v>35</v>
      </c>
      <c r="AM848" s="7" t="str">
        <f t="shared" si="26"/>
        <v>2026</v>
      </c>
      <c r="AN848" s="7" t="str">
        <f t="shared" si="27"/>
        <v>April</v>
      </c>
      <c r="AO848" s="7">
        <v>2</v>
      </c>
      <c r="AP848" s="10">
        <v>5027</v>
      </c>
      <c r="AQ848" s="7">
        <v>0</v>
      </c>
      <c r="AR848" s="7">
        <v>0</v>
      </c>
      <c r="AS848" t="s">
        <v>49</v>
      </c>
    </row>
    <row r="849" spans="1:45" x14ac:dyDescent="0.35">
      <c r="A849" t="s">
        <v>914</v>
      </c>
      <c r="B849">
        <v>37</v>
      </c>
      <c r="C849" t="s">
        <v>802</v>
      </c>
      <c r="D849" t="s">
        <v>49</v>
      </c>
      <c r="E849" t="s">
        <v>41</v>
      </c>
      <c r="F849">
        <v>1470</v>
      </c>
      <c r="G849" t="s">
        <v>42</v>
      </c>
      <c r="H849">
        <v>10</v>
      </c>
      <c r="I849">
        <v>3</v>
      </c>
      <c r="J849" t="s">
        <v>52</v>
      </c>
      <c r="K849">
        <v>1</v>
      </c>
      <c r="L849">
        <v>1640</v>
      </c>
      <c r="M849">
        <v>2</v>
      </c>
      <c r="N849" t="s">
        <v>53</v>
      </c>
      <c r="O849">
        <v>71</v>
      </c>
      <c r="P849">
        <v>3</v>
      </c>
      <c r="Q849">
        <v>1</v>
      </c>
      <c r="R849" t="s">
        <v>60</v>
      </c>
      <c r="S849">
        <v>2</v>
      </c>
      <c r="T849" t="s">
        <v>105</v>
      </c>
      <c r="U849">
        <v>3936</v>
      </c>
      <c r="V849" t="s">
        <v>47</v>
      </c>
      <c r="W849">
        <v>9953</v>
      </c>
      <c r="X849">
        <v>1</v>
      </c>
      <c r="Y849" t="s">
        <v>48</v>
      </c>
      <c r="Z849" t="s">
        <v>49</v>
      </c>
      <c r="AA849">
        <v>11</v>
      </c>
      <c r="AB849">
        <v>3</v>
      </c>
      <c r="AC849">
        <v>1</v>
      </c>
      <c r="AD849">
        <v>80</v>
      </c>
      <c r="AE849">
        <v>1</v>
      </c>
      <c r="AF849">
        <v>8</v>
      </c>
      <c r="AG849">
        <v>2</v>
      </c>
      <c r="AH849">
        <v>1</v>
      </c>
      <c r="AI849">
        <v>7</v>
      </c>
      <c r="AJ849">
        <v>7</v>
      </c>
      <c r="AK849" s="16">
        <v>46140</v>
      </c>
      <c r="AL849" s="7">
        <v>53</v>
      </c>
      <c r="AM849" s="7" t="str">
        <f t="shared" si="26"/>
        <v>2026</v>
      </c>
      <c r="AN849" s="7" t="str">
        <f t="shared" si="27"/>
        <v>April</v>
      </c>
      <c r="AO849" s="7">
        <v>12</v>
      </c>
      <c r="AP849" s="10">
        <v>7100</v>
      </c>
      <c r="AQ849" s="7">
        <v>6</v>
      </c>
      <c r="AR849" s="7">
        <v>3</v>
      </c>
      <c r="AS849" t="s">
        <v>49</v>
      </c>
    </row>
    <row r="850" spans="1:45" x14ac:dyDescent="0.35">
      <c r="A850" t="s">
        <v>915</v>
      </c>
      <c r="B850">
        <v>37</v>
      </c>
      <c r="C850" t="s">
        <v>802</v>
      </c>
      <c r="D850" t="s">
        <v>49</v>
      </c>
      <c r="E850" t="s">
        <v>56</v>
      </c>
      <c r="F850">
        <v>1278</v>
      </c>
      <c r="G850" t="s">
        <v>51</v>
      </c>
      <c r="H850">
        <v>1</v>
      </c>
      <c r="I850">
        <v>4</v>
      </c>
      <c r="J850" t="s">
        <v>52</v>
      </c>
      <c r="K850">
        <v>1</v>
      </c>
      <c r="L850">
        <v>1700</v>
      </c>
      <c r="M850">
        <v>3</v>
      </c>
      <c r="N850" t="s">
        <v>44</v>
      </c>
      <c r="O850">
        <v>31</v>
      </c>
      <c r="P850">
        <v>1</v>
      </c>
      <c r="Q850">
        <v>2</v>
      </c>
      <c r="R850" t="s">
        <v>137</v>
      </c>
      <c r="S850">
        <v>4</v>
      </c>
      <c r="T850" t="s">
        <v>102</v>
      </c>
      <c r="U850">
        <v>9525</v>
      </c>
      <c r="V850" t="s">
        <v>163</v>
      </c>
      <c r="W850">
        <v>7677</v>
      </c>
      <c r="X850">
        <v>1</v>
      </c>
      <c r="Y850" t="s">
        <v>48</v>
      </c>
      <c r="Z850" t="s">
        <v>49</v>
      </c>
      <c r="AA850">
        <v>14</v>
      </c>
      <c r="AB850">
        <v>3</v>
      </c>
      <c r="AC850">
        <v>3</v>
      </c>
      <c r="AD850">
        <v>80</v>
      </c>
      <c r="AE850">
        <v>2</v>
      </c>
      <c r="AF850">
        <v>6</v>
      </c>
      <c r="AG850">
        <v>2</v>
      </c>
      <c r="AH850">
        <v>2</v>
      </c>
      <c r="AI850">
        <v>1</v>
      </c>
      <c r="AJ850">
        <v>3</v>
      </c>
      <c r="AK850" s="16">
        <v>46141</v>
      </c>
      <c r="AL850" s="7">
        <v>57</v>
      </c>
      <c r="AM850" s="7" t="str">
        <f t="shared" si="26"/>
        <v>2026</v>
      </c>
      <c r="AN850" s="7" t="str">
        <f t="shared" si="27"/>
        <v>April</v>
      </c>
      <c r="AO850" s="7">
        <v>4</v>
      </c>
      <c r="AP850" s="10">
        <v>15223</v>
      </c>
      <c r="AQ850" s="7">
        <v>2</v>
      </c>
      <c r="AR850" s="7">
        <v>0</v>
      </c>
      <c r="AS850" t="s">
        <v>40</v>
      </c>
    </row>
    <row r="851" spans="1:45" x14ac:dyDescent="0.35">
      <c r="A851" t="s">
        <v>916</v>
      </c>
      <c r="B851">
        <v>37</v>
      </c>
      <c r="C851" t="s">
        <v>802</v>
      </c>
      <c r="D851" t="s">
        <v>49</v>
      </c>
      <c r="E851" t="s">
        <v>41</v>
      </c>
      <c r="F851">
        <v>589</v>
      </c>
      <c r="G851" t="s">
        <v>51</v>
      </c>
      <c r="H851">
        <v>9</v>
      </c>
      <c r="I851">
        <v>2</v>
      </c>
      <c r="J851" t="s">
        <v>57</v>
      </c>
      <c r="K851">
        <v>1</v>
      </c>
      <c r="L851">
        <v>1787</v>
      </c>
      <c r="M851">
        <v>2</v>
      </c>
      <c r="N851" t="s">
        <v>44</v>
      </c>
      <c r="O851">
        <v>46</v>
      </c>
      <c r="P851">
        <v>2</v>
      </c>
      <c r="Q851">
        <v>2</v>
      </c>
      <c r="R851" t="s">
        <v>137</v>
      </c>
      <c r="S851">
        <v>2</v>
      </c>
      <c r="T851" t="s">
        <v>105</v>
      </c>
      <c r="U851">
        <v>4189</v>
      </c>
      <c r="V851" t="s">
        <v>47</v>
      </c>
      <c r="W851">
        <v>8800</v>
      </c>
      <c r="X851">
        <v>1</v>
      </c>
      <c r="Y851" t="s">
        <v>48</v>
      </c>
      <c r="Z851" t="s">
        <v>49</v>
      </c>
      <c r="AA851">
        <v>14</v>
      </c>
      <c r="AB851">
        <v>3</v>
      </c>
      <c r="AC851">
        <v>1</v>
      </c>
      <c r="AD851">
        <v>80</v>
      </c>
      <c r="AE851">
        <v>2</v>
      </c>
      <c r="AF851">
        <v>5</v>
      </c>
      <c r="AG851">
        <v>2</v>
      </c>
      <c r="AH851">
        <v>3</v>
      </c>
      <c r="AI851">
        <v>0</v>
      </c>
      <c r="AJ851">
        <v>3</v>
      </c>
      <c r="AK851" s="16">
        <v>46142</v>
      </c>
      <c r="AL851" s="7">
        <v>58</v>
      </c>
      <c r="AM851" s="7" t="str">
        <f t="shared" si="26"/>
        <v>2026</v>
      </c>
      <c r="AN851" s="7" t="str">
        <f t="shared" si="27"/>
        <v>April</v>
      </c>
      <c r="AO851" s="7">
        <v>33</v>
      </c>
      <c r="AP851" s="10">
        <v>6109</v>
      </c>
      <c r="AQ851" s="7">
        <v>18</v>
      </c>
      <c r="AR851" s="7">
        <v>5</v>
      </c>
      <c r="AS851" t="s">
        <v>49</v>
      </c>
    </row>
    <row r="852" spans="1:45" x14ac:dyDescent="0.35">
      <c r="A852" t="s">
        <v>917</v>
      </c>
      <c r="B852">
        <v>37</v>
      </c>
      <c r="C852" t="s">
        <v>802</v>
      </c>
      <c r="D852" t="s">
        <v>49</v>
      </c>
      <c r="E852" t="s">
        <v>41</v>
      </c>
      <c r="F852">
        <v>1239</v>
      </c>
      <c r="G852" t="s">
        <v>71</v>
      </c>
      <c r="H852">
        <v>8</v>
      </c>
      <c r="I852">
        <v>2</v>
      </c>
      <c r="J852" t="s">
        <v>73</v>
      </c>
      <c r="K852">
        <v>1</v>
      </c>
      <c r="L852">
        <v>1794</v>
      </c>
      <c r="M852">
        <v>3</v>
      </c>
      <c r="N852" t="s">
        <v>44</v>
      </c>
      <c r="O852">
        <v>89</v>
      </c>
      <c r="P852">
        <v>3</v>
      </c>
      <c r="Q852">
        <v>2</v>
      </c>
      <c r="R852" t="s">
        <v>71</v>
      </c>
      <c r="S852">
        <v>2</v>
      </c>
      <c r="T852" t="s">
        <v>102</v>
      </c>
      <c r="U852">
        <v>4071</v>
      </c>
      <c r="V852" t="s">
        <v>47</v>
      </c>
      <c r="W852">
        <v>12832</v>
      </c>
      <c r="X852">
        <v>2</v>
      </c>
      <c r="Y852" t="s">
        <v>48</v>
      </c>
      <c r="Z852" t="s">
        <v>49</v>
      </c>
      <c r="AA852">
        <v>13</v>
      </c>
      <c r="AB852">
        <v>3</v>
      </c>
      <c r="AC852">
        <v>3</v>
      </c>
      <c r="AD852">
        <v>80</v>
      </c>
      <c r="AE852">
        <v>0</v>
      </c>
      <c r="AF852">
        <v>19</v>
      </c>
      <c r="AG852">
        <v>4</v>
      </c>
      <c r="AH852">
        <v>2</v>
      </c>
      <c r="AI852">
        <v>4</v>
      </c>
      <c r="AJ852">
        <v>7</v>
      </c>
      <c r="AK852" s="16">
        <v>46143</v>
      </c>
      <c r="AL852" s="7">
        <v>36</v>
      </c>
      <c r="AM852" s="7" t="str">
        <f t="shared" si="26"/>
        <v>2026</v>
      </c>
      <c r="AN852" s="7" t="str">
        <f t="shared" si="27"/>
        <v>May</v>
      </c>
      <c r="AO852" s="7">
        <v>2</v>
      </c>
      <c r="AP852" s="10">
        <v>22019</v>
      </c>
      <c r="AQ852" s="7">
        <v>2</v>
      </c>
      <c r="AR852" s="7">
        <v>2</v>
      </c>
      <c r="AS852" t="s">
        <v>40</v>
      </c>
    </row>
    <row r="853" spans="1:45" x14ac:dyDescent="0.35">
      <c r="A853" t="s">
        <v>918</v>
      </c>
      <c r="B853">
        <v>37</v>
      </c>
      <c r="C853" t="s">
        <v>802</v>
      </c>
      <c r="D853" t="s">
        <v>40</v>
      </c>
      <c r="E853" t="s">
        <v>41</v>
      </c>
      <c r="F853">
        <v>370</v>
      </c>
      <c r="G853" t="s">
        <v>42</v>
      </c>
      <c r="H853">
        <v>10</v>
      </c>
      <c r="I853">
        <v>4</v>
      </c>
      <c r="J853" t="s">
        <v>52</v>
      </c>
      <c r="K853">
        <v>1</v>
      </c>
      <c r="L853">
        <v>1809</v>
      </c>
      <c r="M853">
        <v>4</v>
      </c>
      <c r="N853" t="s">
        <v>44</v>
      </c>
      <c r="O853">
        <v>58</v>
      </c>
      <c r="P853">
        <v>3</v>
      </c>
      <c r="Q853">
        <v>2</v>
      </c>
      <c r="R853" t="s">
        <v>112</v>
      </c>
      <c r="S853">
        <v>1</v>
      </c>
      <c r="T853" t="s">
        <v>46</v>
      </c>
      <c r="U853">
        <v>4213</v>
      </c>
      <c r="V853" t="s">
        <v>47</v>
      </c>
      <c r="W853">
        <v>4992</v>
      </c>
      <c r="X853">
        <v>1</v>
      </c>
      <c r="Y853" t="s">
        <v>48</v>
      </c>
      <c r="Z853" t="s">
        <v>49</v>
      </c>
      <c r="AA853">
        <v>15</v>
      </c>
      <c r="AB853">
        <v>3</v>
      </c>
      <c r="AC853">
        <v>2</v>
      </c>
      <c r="AD853">
        <v>80</v>
      </c>
      <c r="AE853">
        <v>0</v>
      </c>
      <c r="AF853">
        <v>10</v>
      </c>
      <c r="AG853">
        <v>4</v>
      </c>
      <c r="AH853">
        <v>1</v>
      </c>
      <c r="AI853">
        <v>0</v>
      </c>
      <c r="AJ853">
        <v>8</v>
      </c>
      <c r="AK853" s="16">
        <v>46144</v>
      </c>
      <c r="AL853" s="7">
        <v>48</v>
      </c>
      <c r="AM853" s="7" t="str">
        <f t="shared" si="26"/>
        <v>2026</v>
      </c>
      <c r="AN853" s="7" t="str">
        <f t="shared" si="27"/>
        <v>May</v>
      </c>
      <c r="AO853" s="7">
        <v>10</v>
      </c>
      <c r="AP853" s="10">
        <v>12486</v>
      </c>
      <c r="AQ853" s="7">
        <v>8</v>
      </c>
      <c r="AR853" s="7">
        <v>1</v>
      </c>
      <c r="AS853" t="s">
        <v>49</v>
      </c>
    </row>
    <row r="854" spans="1:45" x14ac:dyDescent="0.35">
      <c r="A854" t="s">
        <v>919</v>
      </c>
      <c r="B854">
        <v>37</v>
      </c>
      <c r="C854" t="s">
        <v>802</v>
      </c>
      <c r="D854" t="s">
        <v>49</v>
      </c>
      <c r="E854" t="s">
        <v>41</v>
      </c>
      <c r="F854">
        <v>783</v>
      </c>
      <c r="G854" t="s">
        <v>42</v>
      </c>
      <c r="H854">
        <v>7</v>
      </c>
      <c r="I854">
        <v>4</v>
      </c>
      <c r="J854" t="s">
        <v>52</v>
      </c>
      <c r="K854">
        <v>1</v>
      </c>
      <c r="L854">
        <v>1885</v>
      </c>
      <c r="M854">
        <v>4</v>
      </c>
      <c r="N854" t="s">
        <v>44</v>
      </c>
      <c r="O854">
        <v>78</v>
      </c>
      <c r="P854">
        <v>3</v>
      </c>
      <c r="Q854">
        <v>2</v>
      </c>
      <c r="R854" t="s">
        <v>60</v>
      </c>
      <c r="S854">
        <v>1</v>
      </c>
      <c r="T854" t="s">
        <v>105</v>
      </c>
      <c r="U854">
        <v>4284</v>
      </c>
      <c r="V854" t="s">
        <v>47</v>
      </c>
      <c r="W854">
        <v>13588</v>
      </c>
      <c r="X854">
        <v>5</v>
      </c>
      <c r="Y854" t="s">
        <v>48</v>
      </c>
      <c r="Z854" t="s">
        <v>40</v>
      </c>
      <c r="AA854">
        <v>22</v>
      </c>
      <c r="AB854">
        <v>4</v>
      </c>
      <c r="AC854">
        <v>3</v>
      </c>
      <c r="AD854">
        <v>80</v>
      </c>
      <c r="AE854">
        <v>1</v>
      </c>
      <c r="AF854">
        <v>16</v>
      </c>
      <c r="AG854">
        <v>2</v>
      </c>
      <c r="AH854">
        <v>3</v>
      </c>
      <c r="AI854">
        <v>0</v>
      </c>
      <c r="AJ854">
        <v>4</v>
      </c>
      <c r="AK854" s="16">
        <v>46145</v>
      </c>
      <c r="AL854" s="7">
        <v>41</v>
      </c>
      <c r="AM854" s="7" t="str">
        <f t="shared" si="26"/>
        <v>2026</v>
      </c>
      <c r="AN854" s="7" t="str">
        <f t="shared" si="27"/>
        <v>May</v>
      </c>
      <c r="AO854" s="7">
        <v>15</v>
      </c>
      <c r="AP854" s="10">
        <v>10294</v>
      </c>
      <c r="AQ854" s="7">
        <v>0</v>
      </c>
      <c r="AR854" s="7">
        <v>0</v>
      </c>
      <c r="AS854" t="s">
        <v>40</v>
      </c>
    </row>
    <row r="855" spans="1:45" x14ac:dyDescent="0.35">
      <c r="A855" t="s">
        <v>920</v>
      </c>
      <c r="B855">
        <v>37</v>
      </c>
      <c r="C855" t="s">
        <v>802</v>
      </c>
      <c r="D855" t="s">
        <v>40</v>
      </c>
      <c r="E855" t="s">
        <v>41</v>
      </c>
      <c r="F855">
        <v>161</v>
      </c>
      <c r="G855" t="s">
        <v>42</v>
      </c>
      <c r="H855">
        <v>10</v>
      </c>
      <c r="I855">
        <v>3</v>
      </c>
      <c r="J855" t="s">
        <v>43</v>
      </c>
      <c r="K855">
        <v>1</v>
      </c>
      <c r="L855">
        <v>2017</v>
      </c>
      <c r="M855">
        <v>3</v>
      </c>
      <c r="N855" t="s">
        <v>53</v>
      </c>
      <c r="O855">
        <v>42</v>
      </c>
      <c r="P855">
        <v>4</v>
      </c>
      <c r="Q855">
        <v>3</v>
      </c>
      <c r="R855" t="s">
        <v>252</v>
      </c>
      <c r="S855">
        <v>4</v>
      </c>
      <c r="T855" t="s">
        <v>105</v>
      </c>
      <c r="U855">
        <v>13744</v>
      </c>
      <c r="V855" t="s">
        <v>253</v>
      </c>
      <c r="W855">
        <v>15471</v>
      </c>
      <c r="X855">
        <v>1</v>
      </c>
      <c r="Y855" t="s">
        <v>48</v>
      </c>
      <c r="Z855" t="s">
        <v>40</v>
      </c>
      <c r="AA855">
        <v>25</v>
      </c>
      <c r="AB855">
        <v>4</v>
      </c>
      <c r="AC855">
        <v>1</v>
      </c>
      <c r="AD855">
        <v>80</v>
      </c>
      <c r="AE855">
        <v>1</v>
      </c>
      <c r="AF855">
        <v>16</v>
      </c>
      <c r="AG855">
        <v>2</v>
      </c>
      <c r="AH855">
        <v>3</v>
      </c>
      <c r="AI855">
        <v>6</v>
      </c>
      <c r="AJ855">
        <v>8</v>
      </c>
      <c r="AK855" s="16">
        <v>46146</v>
      </c>
      <c r="AL855" s="7">
        <v>23</v>
      </c>
      <c r="AM855" s="7" t="str">
        <f t="shared" si="26"/>
        <v>2026</v>
      </c>
      <c r="AN855" s="7" t="str">
        <f t="shared" si="27"/>
        <v>May</v>
      </c>
      <c r="AO855" s="7">
        <v>3</v>
      </c>
      <c r="AP855" s="10">
        <v>6993</v>
      </c>
      <c r="AQ855" s="7">
        <v>1</v>
      </c>
      <c r="AR855" s="7">
        <v>0</v>
      </c>
      <c r="AS855" t="s">
        <v>40</v>
      </c>
    </row>
    <row r="856" spans="1:45" x14ac:dyDescent="0.35">
      <c r="A856" t="s">
        <v>921</v>
      </c>
      <c r="B856">
        <v>38</v>
      </c>
      <c r="C856" t="s">
        <v>802</v>
      </c>
      <c r="D856" t="s">
        <v>49</v>
      </c>
      <c r="E856" t="s">
        <v>56</v>
      </c>
      <c r="F856">
        <v>216</v>
      </c>
      <c r="G856" t="s">
        <v>42</v>
      </c>
      <c r="H856">
        <v>23</v>
      </c>
      <c r="I856">
        <v>3</v>
      </c>
      <c r="J856" t="s">
        <v>43</v>
      </c>
      <c r="K856">
        <v>1</v>
      </c>
      <c r="L856">
        <v>12</v>
      </c>
      <c r="M856">
        <v>4</v>
      </c>
      <c r="N856" t="s">
        <v>44</v>
      </c>
      <c r="O856">
        <v>44</v>
      </c>
      <c r="P856">
        <v>2</v>
      </c>
      <c r="Q856">
        <v>3</v>
      </c>
      <c r="R856" t="s">
        <v>112</v>
      </c>
      <c r="S856">
        <v>3</v>
      </c>
      <c r="T856" t="s">
        <v>46</v>
      </c>
      <c r="U856">
        <v>9526</v>
      </c>
      <c r="V856" t="s">
        <v>163</v>
      </c>
      <c r="W856">
        <v>8787</v>
      </c>
      <c r="X856">
        <v>0</v>
      </c>
      <c r="Y856" t="s">
        <v>48</v>
      </c>
      <c r="Z856" t="s">
        <v>49</v>
      </c>
      <c r="AA856">
        <v>21</v>
      </c>
      <c r="AB856">
        <v>4</v>
      </c>
      <c r="AC856">
        <v>2</v>
      </c>
      <c r="AD856">
        <v>80</v>
      </c>
      <c r="AE856">
        <v>0</v>
      </c>
      <c r="AF856">
        <v>10</v>
      </c>
      <c r="AG856">
        <v>2</v>
      </c>
      <c r="AH856">
        <v>3</v>
      </c>
      <c r="AI856">
        <v>1</v>
      </c>
      <c r="AK856" s="16">
        <v>46147</v>
      </c>
      <c r="AL856" s="7">
        <v>57</v>
      </c>
      <c r="AM856" s="7" t="str">
        <f t="shared" si="26"/>
        <v>2026</v>
      </c>
      <c r="AN856" s="7" t="str">
        <f t="shared" si="27"/>
        <v>May</v>
      </c>
      <c r="AO856" s="7">
        <v>11</v>
      </c>
      <c r="AP856" s="10">
        <v>4793</v>
      </c>
      <c r="AQ856" s="7">
        <v>7</v>
      </c>
      <c r="AR856" s="7">
        <v>1</v>
      </c>
      <c r="AS856" t="s">
        <v>49</v>
      </c>
    </row>
    <row r="857" spans="1:45" x14ac:dyDescent="0.35">
      <c r="A857" t="s">
        <v>922</v>
      </c>
      <c r="B857">
        <v>38</v>
      </c>
      <c r="C857" t="s">
        <v>802</v>
      </c>
      <c r="D857" t="s">
        <v>49</v>
      </c>
      <c r="E857" t="s">
        <v>41</v>
      </c>
      <c r="F857">
        <v>371</v>
      </c>
      <c r="G857" t="s">
        <v>42</v>
      </c>
      <c r="H857">
        <v>2</v>
      </c>
      <c r="I857">
        <v>3</v>
      </c>
      <c r="J857" t="s">
        <v>43</v>
      </c>
      <c r="K857">
        <v>1</v>
      </c>
      <c r="L857">
        <v>24</v>
      </c>
      <c r="M857">
        <v>4</v>
      </c>
      <c r="N857" t="s">
        <v>44</v>
      </c>
      <c r="O857">
        <v>45</v>
      </c>
      <c r="P857">
        <v>3</v>
      </c>
      <c r="Q857">
        <v>1</v>
      </c>
      <c r="R857" t="s">
        <v>60</v>
      </c>
      <c r="S857">
        <v>4</v>
      </c>
      <c r="T857" t="s">
        <v>46</v>
      </c>
      <c r="U857">
        <v>3944</v>
      </c>
      <c r="V857" t="s">
        <v>47</v>
      </c>
      <c r="W857">
        <v>4306</v>
      </c>
      <c r="X857">
        <v>5</v>
      </c>
      <c r="Y857" t="s">
        <v>48</v>
      </c>
      <c r="Z857" t="s">
        <v>40</v>
      </c>
      <c r="AA857">
        <v>11</v>
      </c>
      <c r="AB857">
        <v>3</v>
      </c>
      <c r="AC857">
        <v>3</v>
      </c>
      <c r="AD857">
        <v>80</v>
      </c>
      <c r="AE857">
        <v>0</v>
      </c>
      <c r="AF857">
        <v>6</v>
      </c>
      <c r="AG857">
        <v>3</v>
      </c>
      <c r="AH857">
        <v>3</v>
      </c>
      <c r="AI857">
        <v>1</v>
      </c>
      <c r="AJ857">
        <v>2</v>
      </c>
      <c r="AK857" s="16">
        <v>46148</v>
      </c>
      <c r="AL857" s="7">
        <v>18</v>
      </c>
      <c r="AM857" s="7" t="str">
        <f t="shared" si="26"/>
        <v>2026</v>
      </c>
      <c r="AN857" s="7" t="str">
        <f t="shared" si="27"/>
        <v>May</v>
      </c>
      <c r="AO857" s="7">
        <v>0</v>
      </c>
      <c r="AP857" s="10">
        <v>13722</v>
      </c>
      <c r="AQ857" s="7">
        <v>0</v>
      </c>
      <c r="AR857" s="7">
        <v>0</v>
      </c>
      <c r="AS857" t="s">
        <v>49</v>
      </c>
    </row>
    <row r="858" spans="1:45" x14ac:dyDescent="0.35">
      <c r="A858" t="s">
        <v>923</v>
      </c>
      <c r="B858">
        <v>38</v>
      </c>
      <c r="C858" t="s">
        <v>802</v>
      </c>
      <c r="D858" t="s">
        <v>49</v>
      </c>
      <c r="E858" t="s">
        <v>56</v>
      </c>
      <c r="F858">
        <v>653</v>
      </c>
      <c r="G858" t="s">
        <v>42</v>
      </c>
      <c r="H858">
        <v>29</v>
      </c>
      <c r="I858">
        <v>5</v>
      </c>
      <c r="J858" t="s">
        <v>43</v>
      </c>
      <c r="K858">
        <v>1</v>
      </c>
      <c r="L858">
        <v>79</v>
      </c>
      <c r="M858">
        <v>4</v>
      </c>
      <c r="N858" t="s">
        <v>53</v>
      </c>
      <c r="O858">
        <v>50</v>
      </c>
      <c r="P858">
        <v>3</v>
      </c>
      <c r="Q858">
        <v>2</v>
      </c>
      <c r="R858" t="s">
        <v>45</v>
      </c>
      <c r="S858">
        <v>4</v>
      </c>
      <c r="T858" t="s">
        <v>46</v>
      </c>
      <c r="U858">
        <v>2406</v>
      </c>
      <c r="V858" t="s">
        <v>47</v>
      </c>
      <c r="W858">
        <v>5456</v>
      </c>
      <c r="X858">
        <v>1</v>
      </c>
      <c r="Y858" t="s">
        <v>48</v>
      </c>
      <c r="Z858" t="s">
        <v>49</v>
      </c>
      <c r="AA858">
        <v>11</v>
      </c>
      <c r="AB858">
        <v>3</v>
      </c>
      <c r="AC858">
        <v>4</v>
      </c>
      <c r="AD858">
        <v>80</v>
      </c>
      <c r="AE858">
        <v>0</v>
      </c>
      <c r="AF858">
        <v>10</v>
      </c>
      <c r="AG858">
        <v>2</v>
      </c>
      <c r="AH858">
        <v>3</v>
      </c>
      <c r="AI858">
        <v>9</v>
      </c>
      <c r="AJ858">
        <v>9</v>
      </c>
      <c r="AK858" s="16">
        <v>46149</v>
      </c>
      <c r="AL858" s="7">
        <v>25</v>
      </c>
      <c r="AM858" s="7" t="str">
        <f t="shared" si="26"/>
        <v>2026</v>
      </c>
      <c r="AN858" s="7" t="str">
        <f t="shared" si="27"/>
        <v>May</v>
      </c>
      <c r="AO858" s="7">
        <v>6</v>
      </c>
      <c r="AP858" s="10">
        <v>19996</v>
      </c>
      <c r="AQ858" s="7">
        <v>6</v>
      </c>
      <c r="AR858" s="7">
        <v>5</v>
      </c>
      <c r="AS858" t="s">
        <v>40</v>
      </c>
    </row>
    <row r="859" spans="1:45" x14ac:dyDescent="0.35">
      <c r="A859" t="s">
        <v>924</v>
      </c>
      <c r="B859">
        <v>38</v>
      </c>
      <c r="C859" t="s">
        <v>802</v>
      </c>
      <c r="D859" t="s">
        <v>40</v>
      </c>
      <c r="E859" t="s">
        <v>59</v>
      </c>
      <c r="F859">
        <v>573</v>
      </c>
      <c r="G859" t="s">
        <v>42</v>
      </c>
      <c r="H859">
        <v>6</v>
      </c>
      <c r="I859">
        <v>3</v>
      </c>
      <c r="J859" t="s">
        <v>52</v>
      </c>
      <c r="K859">
        <v>1</v>
      </c>
      <c r="L859">
        <v>107</v>
      </c>
      <c r="M859">
        <v>2</v>
      </c>
      <c r="N859" t="s">
        <v>53</v>
      </c>
      <c r="O859">
        <v>79</v>
      </c>
      <c r="P859">
        <v>1</v>
      </c>
      <c r="Q859">
        <v>2</v>
      </c>
      <c r="R859" t="s">
        <v>60</v>
      </c>
      <c r="S859">
        <v>4</v>
      </c>
      <c r="T859" t="s">
        <v>102</v>
      </c>
      <c r="U859">
        <v>5329</v>
      </c>
      <c r="V859" t="s">
        <v>163</v>
      </c>
      <c r="W859">
        <v>15717</v>
      </c>
      <c r="X859">
        <v>7</v>
      </c>
      <c r="Y859" t="s">
        <v>48</v>
      </c>
      <c r="Z859" t="s">
        <v>40</v>
      </c>
      <c r="AA859">
        <v>12</v>
      </c>
      <c r="AB859">
        <v>3</v>
      </c>
      <c r="AC859">
        <v>4</v>
      </c>
      <c r="AD859">
        <v>80</v>
      </c>
      <c r="AE859">
        <v>3</v>
      </c>
      <c r="AF859">
        <v>17</v>
      </c>
      <c r="AG859">
        <v>3</v>
      </c>
      <c r="AH859">
        <v>3</v>
      </c>
      <c r="AI859">
        <v>1</v>
      </c>
      <c r="AJ859">
        <v>9</v>
      </c>
      <c r="AK859" s="16">
        <v>46150</v>
      </c>
      <c r="AL859" s="7">
        <v>29</v>
      </c>
      <c r="AM859" s="7" t="str">
        <f t="shared" si="26"/>
        <v>2026</v>
      </c>
      <c r="AN859" s="7" t="str">
        <f t="shared" si="27"/>
        <v>May</v>
      </c>
      <c r="AO859" s="7">
        <v>1</v>
      </c>
      <c r="AP859" s="10">
        <v>20065</v>
      </c>
      <c r="AQ859" s="7">
        <v>1</v>
      </c>
      <c r="AR859" s="7">
        <v>1</v>
      </c>
      <c r="AS859" t="s">
        <v>49</v>
      </c>
    </row>
    <row r="860" spans="1:45" x14ac:dyDescent="0.35">
      <c r="A860" t="s">
        <v>925</v>
      </c>
      <c r="B860">
        <v>38</v>
      </c>
      <c r="C860" t="s">
        <v>802</v>
      </c>
      <c r="D860" t="s">
        <v>40</v>
      </c>
      <c r="E860" t="s">
        <v>41</v>
      </c>
      <c r="F860">
        <v>364</v>
      </c>
      <c r="G860" t="s">
        <v>42</v>
      </c>
      <c r="H860">
        <v>3</v>
      </c>
      <c r="I860">
        <v>5</v>
      </c>
      <c r="J860" t="s">
        <v>68</v>
      </c>
      <c r="K860">
        <v>1</v>
      </c>
      <c r="L860">
        <v>193</v>
      </c>
      <c r="M860">
        <v>4</v>
      </c>
      <c r="N860" t="s">
        <v>53</v>
      </c>
      <c r="O860">
        <v>32</v>
      </c>
      <c r="P860">
        <v>3</v>
      </c>
      <c r="Q860">
        <v>2</v>
      </c>
      <c r="R860" t="s">
        <v>60</v>
      </c>
      <c r="S860">
        <v>3</v>
      </c>
      <c r="T860" t="s">
        <v>46</v>
      </c>
      <c r="U860">
        <v>4317</v>
      </c>
      <c r="V860" t="s">
        <v>47</v>
      </c>
      <c r="W860">
        <v>2302</v>
      </c>
      <c r="X860">
        <v>3</v>
      </c>
      <c r="Y860" t="s">
        <v>48</v>
      </c>
      <c r="Z860" t="s">
        <v>40</v>
      </c>
      <c r="AA860">
        <v>20</v>
      </c>
      <c r="AB860">
        <v>4</v>
      </c>
      <c r="AC860">
        <v>2</v>
      </c>
      <c r="AD860">
        <v>80</v>
      </c>
      <c r="AE860">
        <v>0</v>
      </c>
      <c r="AF860">
        <v>19</v>
      </c>
      <c r="AG860">
        <v>2</v>
      </c>
      <c r="AH860">
        <v>3</v>
      </c>
      <c r="AI860">
        <v>2</v>
      </c>
      <c r="AK860" s="16">
        <v>46151</v>
      </c>
      <c r="AL860" s="7">
        <v>34</v>
      </c>
      <c r="AM860" s="7" t="str">
        <f t="shared" si="26"/>
        <v>2026</v>
      </c>
      <c r="AN860" s="7" t="str">
        <f t="shared" si="27"/>
        <v>May</v>
      </c>
      <c r="AO860" s="7">
        <v>9</v>
      </c>
      <c r="AP860" s="10">
        <v>8845</v>
      </c>
      <c r="AQ860" s="7">
        <v>8</v>
      </c>
      <c r="AR860" s="7">
        <v>8</v>
      </c>
      <c r="AS860" t="s">
        <v>49</v>
      </c>
    </row>
    <row r="861" spans="1:45" x14ac:dyDescent="0.35">
      <c r="A861" t="s">
        <v>926</v>
      </c>
      <c r="B861">
        <v>38</v>
      </c>
      <c r="C861" t="s">
        <v>802</v>
      </c>
      <c r="D861" t="s">
        <v>49</v>
      </c>
      <c r="E861" t="s">
        <v>41</v>
      </c>
      <c r="F861">
        <v>702</v>
      </c>
      <c r="G861" t="s">
        <v>51</v>
      </c>
      <c r="H861">
        <v>1</v>
      </c>
      <c r="I861">
        <v>4</v>
      </c>
      <c r="J861" t="s">
        <v>43</v>
      </c>
      <c r="K861">
        <v>1</v>
      </c>
      <c r="L861">
        <v>230</v>
      </c>
      <c r="M861">
        <v>1</v>
      </c>
      <c r="N861" t="s">
        <v>53</v>
      </c>
      <c r="O861">
        <v>59</v>
      </c>
      <c r="P861">
        <v>2</v>
      </c>
      <c r="Q861">
        <v>2</v>
      </c>
      <c r="R861" t="s">
        <v>137</v>
      </c>
      <c r="S861">
        <v>4</v>
      </c>
      <c r="T861" t="s">
        <v>46</v>
      </c>
      <c r="U861">
        <v>8686</v>
      </c>
      <c r="V861" t="s">
        <v>163</v>
      </c>
      <c r="W861">
        <v>12930</v>
      </c>
      <c r="X861">
        <v>4</v>
      </c>
      <c r="Y861" t="s">
        <v>48</v>
      </c>
      <c r="Z861" t="s">
        <v>49</v>
      </c>
      <c r="AA861">
        <v>22</v>
      </c>
      <c r="AB861">
        <v>4</v>
      </c>
      <c r="AC861">
        <v>3</v>
      </c>
      <c r="AD861">
        <v>80</v>
      </c>
      <c r="AE861">
        <v>0</v>
      </c>
      <c r="AF861">
        <v>12</v>
      </c>
      <c r="AG861">
        <v>2</v>
      </c>
      <c r="AH861">
        <v>4</v>
      </c>
      <c r="AI861">
        <v>0</v>
      </c>
      <c r="AJ861">
        <v>7</v>
      </c>
      <c r="AK861" s="16">
        <v>46152</v>
      </c>
      <c r="AL861" s="7">
        <v>21</v>
      </c>
      <c r="AM861" s="7" t="str">
        <f t="shared" si="26"/>
        <v>2026</v>
      </c>
      <c r="AN861" s="7" t="str">
        <f t="shared" si="27"/>
        <v>May</v>
      </c>
      <c r="AO861" s="7">
        <v>3</v>
      </c>
      <c r="AP861" s="10">
        <v>15146</v>
      </c>
      <c r="AQ861" s="7">
        <v>2</v>
      </c>
      <c r="AR861" s="7">
        <v>1</v>
      </c>
      <c r="AS861" t="s">
        <v>49</v>
      </c>
    </row>
    <row r="862" spans="1:45" x14ac:dyDescent="0.35">
      <c r="A862" t="s">
        <v>927</v>
      </c>
      <c r="B862">
        <v>38</v>
      </c>
      <c r="C862" t="s">
        <v>802</v>
      </c>
      <c r="D862" t="s">
        <v>49</v>
      </c>
      <c r="E862" t="s">
        <v>41</v>
      </c>
      <c r="F862">
        <v>1380</v>
      </c>
      <c r="G862" t="s">
        <v>42</v>
      </c>
      <c r="H862">
        <v>9</v>
      </c>
      <c r="I862">
        <v>2</v>
      </c>
      <c r="J862" t="s">
        <v>43</v>
      </c>
      <c r="K862">
        <v>1</v>
      </c>
      <c r="L862">
        <v>245</v>
      </c>
      <c r="M862">
        <v>3</v>
      </c>
      <c r="N862" t="s">
        <v>53</v>
      </c>
      <c r="O862">
        <v>75</v>
      </c>
      <c r="P862">
        <v>3</v>
      </c>
      <c r="Q862">
        <v>1</v>
      </c>
      <c r="R862" t="s">
        <v>45</v>
      </c>
      <c r="S862">
        <v>4</v>
      </c>
      <c r="T862" t="s">
        <v>46</v>
      </c>
      <c r="U862">
        <v>2288</v>
      </c>
      <c r="V862" t="s">
        <v>47</v>
      </c>
      <c r="W862">
        <v>6319</v>
      </c>
      <c r="X862">
        <v>1</v>
      </c>
      <c r="Y862" t="s">
        <v>48</v>
      </c>
      <c r="Z862" t="s">
        <v>49</v>
      </c>
      <c r="AA862">
        <v>12</v>
      </c>
      <c r="AB862">
        <v>3</v>
      </c>
      <c r="AC862">
        <v>3</v>
      </c>
      <c r="AD862">
        <v>80</v>
      </c>
      <c r="AE862">
        <v>0</v>
      </c>
      <c r="AF862">
        <v>2</v>
      </c>
      <c r="AG862">
        <v>3</v>
      </c>
      <c r="AH862">
        <v>3</v>
      </c>
      <c r="AI862">
        <v>2</v>
      </c>
      <c r="AJ862">
        <v>1</v>
      </c>
      <c r="AK862" s="16">
        <v>46153</v>
      </c>
      <c r="AL862" s="7">
        <v>32</v>
      </c>
      <c r="AM862" s="7" t="str">
        <f t="shared" si="26"/>
        <v>2026</v>
      </c>
      <c r="AN862" s="7" t="str">
        <f t="shared" si="27"/>
        <v>May</v>
      </c>
      <c r="AO862" s="7">
        <v>1</v>
      </c>
      <c r="AP862" s="10">
        <v>2870</v>
      </c>
      <c r="AQ862" s="7">
        <v>0</v>
      </c>
      <c r="AR862" s="7">
        <v>0</v>
      </c>
      <c r="AS862" t="s">
        <v>40</v>
      </c>
    </row>
    <row r="863" spans="1:45" x14ac:dyDescent="0.35">
      <c r="A863" t="s">
        <v>928</v>
      </c>
      <c r="B863">
        <v>38</v>
      </c>
      <c r="C863" t="s">
        <v>802</v>
      </c>
      <c r="D863" t="s">
        <v>49</v>
      </c>
      <c r="E863" t="s">
        <v>41</v>
      </c>
      <c r="F863">
        <v>1261</v>
      </c>
      <c r="G863" t="s">
        <v>42</v>
      </c>
      <c r="H863">
        <v>2</v>
      </c>
      <c r="I863">
        <v>4</v>
      </c>
      <c r="J863" t="s">
        <v>43</v>
      </c>
      <c r="K863">
        <v>1</v>
      </c>
      <c r="L863">
        <v>271</v>
      </c>
      <c r="M863">
        <v>4</v>
      </c>
      <c r="N863" t="s">
        <v>44</v>
      </c>
      <c r="O863">
        <v>88</v>
      </c>
      <c r="P863">
        <v>3</v>
      </c>
      <c r="Q863">
        <v>2</v>
      </c>
      <c r="R863" t="s">
        <v>112</v>
      </c>
      <c r="S863">
        <v>3</v>
      </c>
      <c r="T863" t="s">
        <v>105</v>
      </c>
      <c r="U863">
        <v>6553</v>
      </c>
      <c r="V863" t="s">
        <v>163</v>
      </c>
      <c r="W863">
        <v>7259</v>
      </c>
      <c r="X863">
        <v>9</v>
      </c>
      <c r="Y863" t="s">
        <v>48</v>
      </c>
      <c r="Z863" t="s">
        <v>49</v>
      </c>
      <c r="AA863">
        <v>14</v>
      </c>
      <c r="AB863">
        <v>3</v>
      </c>
      <c r="AC863">
        <v>2</v>
      </c>
      <c r="AD863">
        <v>80</v>
      </c>
      <c r="AE863">
        <v>0</v>
      </c>
      <c r="AF863">
        <v>14</v>
      </c>
      <c r="AG863">
        <v>3</v>
      </c>
      <c r="AH863">
        <v>3</v>
      </c>
      <c r="AI863">
        <v>0</v>
      </c>
      <c r="AJ863">
        <v>0</v>
      </c>
      <c r="AK863" s="16">
        <v>46154</v>
      </c>
      <c r="AL863" s="7">
        <v>35</v>
      </c>
      <c r="AM863" s="7" t="str">
        <f t="shared" si="26"/>
        <v>2026</v>
      </c>
      <c r="AN863" s="7" t="str">
        <f t="shared" si="27"/>
        <v>May</v>
      </c>
      <c r="AO863" s="7">
        <v>2</v>
      </c>
      <c r="AP863" s="10">
        <v>10015</v>
      </c>
      <c r="AQ863" s="7">
        <v>2</v>
      </c>
      <c r="AR863" s="7">
        <v>0</v>
      </c>
      <c r="AS863" t="s">
        <v>40</v>
      </c>
    </row>
    <row r="864" spans="1:45" x14ac:dyDescent="0.35">
      <c r="A864" t="s">
        <v>929</v>
      </c>
      <c r="B864">
        <v>38</v>
      </c>
      <c r="C864" t="s">
        <v>802</v>
      </c>
      <c r="D864" t="s">
        <v>49</v>
      </c>
      <c r="E864" t="s">
        <v>41</v>
      </c>
      <c r="F864">
        <v>1084</v>
      </c>
      <c r="G864" t="s">
        <v>42</v>
      </c>
      <c r="H864">
        <v>29</v>
      </c>
      <c r="I864">
        <v>3</v>
      </c>
      <c r="J864" t="s">
        <v>68</v>
      </c>
      <c r="K864">
        <v>1</v>
      </c>
      <c r="L864">
        <v>273</v>
      </c>
      <c r="M864">
        <v>4</v>
      </c>
      <c r="N864" t="s">
        <v>44</v>
      </c>
      <c r="O864">
        <v>54</v>
      </c>
      <c r="P864">
        <v>3</v>
      </c>
      <c r="Q864">
        <v>2</v>
      </c>
      <c r="R864" t="s">
        <v>112</v>
      </c>
      <c r="S864">
        <v>4</v>
      </c>
      <c r="T864" t="s">
        <v>105</v>
      </c>
      <c r="U864">
        <v>6261</v>
      </c>
      <c r="V864" t="s">
        <v>163</v>
      </c>
      <c r="W864">
        <v>4185</v>
      </c>
      <c r="X864">
        <v>3</v>
      </c>
      <c r="Y864" t="s">
        <v>48</v>
      </c>
      <c r="Z864" t="s">
        <v>49</v>
      </c>
      <c r="AA864">
        <v>18</v>
      </c>
      <c r="AB864">
        <v>3</v>
      </c>
      <c r="AC864">
        <v>1</v>
      </c>
      <c r="AD864">
        <v>80</v>
      </c>
      <c r="AE864">
        <v>1</v>
      </c>
      <c r="AF864">
        <v>9</v>
      </c>
      <c r="AG864">
        <v>3</v>
      </c>
      <c r="AH864">
        <v>1</v>
      </c>
      <c r="AI864">
        <v>1</v>
      </c>
      <c r="AJ864">
        <v>7</v>
      </c>
      <c r="AK864" s="16">
        <v>46155</v>
      </c>
      <c r="AL864" s="7">
        <v>29</v>
      </c>
      <c r="AM864" s="7" t="str">
        <f t="shared" si="26"/>
        <v>2026</v>
      </c>
      <c r="AN864" s="7" t="str">
        <f t="shared" si="27"/>
        <v>May</v>
      </c>
      <c r="AO864" s="7">
        <v>5</v>
      </c>
      <c r="AP864" s="10">
        <v>13266</v>
      </c>
      <c r="AQ864" s="7">
        <v>5</v>
      </c>
      <c r="AR864" s="7">
        <v>5</v>
      </c>
      <c r="AS864" t="s">
        <v>49</v>
      </c>
    </row>
    <row r="865" spans="1:45" x14ac:dyDescent="0.35">
      <c r="A865" t="s">
        <v>930</v>
      </c>
      <c r="B865">
        <v>38</v>
      </c>
      <c r="C865" t="s">
        <v>802</v>
      </c>
      <c r="D865" t="s">
        <v>40</v>
      </c>
      <c r="E865" t="s">
        <v>41</v>
      </c>
      <c r="F865">
        <v>1180</v>
      </c>
      <c r="G865" t="s">
        <v>42</v>
      </c>
      <c r="H865">
        <v>29</v>
      </c>
      <c r="I865">
        <v>1</v>
      </c>
      <c r="J865" t="s">
        <v>52</v>
      </c>
      <c r="K865">
        <v>1</v>
      </c>
      <c r="L865">
        <v>282</v>
      </c>
      <c r="M865">
        <v>2</v>
      </c>
      <c r="N865" t="s">
        <v>44</v>
      </c>
      <c r="O865">
        <v>70</v>
      </c>
      <c r="P865">
        <v>3</v>
      </c>
      <c r="Q865">
        <v>2</v>
      </c>
      <c r="R865" t="s">
        <v>161</v>
      </c>
      <c r="S865">
        <v>1</v>
      </c>
      <c r="T865" t="s">
        <v>105</v>
      </c>
      <c r="U865">
        <v>6673</v>
      </c>
      <c r="V865" t="s">
        <v>163</v>
      </c>
      <c r="W865">
        <v>11354</v>
      </c>
      <c r="X865">
        <v>7</v>
      </c>
      <c r="Y865" t="s">
        <v>48</v>
      </c>
      <c r="Z865" t="s">
        <v>40</v>
      </c>
      <c r="AA865">
        <v>19</v>
      </c>
      <c r="AB865">
        <v>3</v>
      </c>
      <c r="AC865">
        <v>2</v>
      </c>
      <c r="AD865">
        <v>80</v>
      </c>
      <c r="AE865">
        <v>0</v>
      </c>
      <c r="AF865">
        <v>17</v>
      </c>
      <c r="AG865">
        <v>2</v>
      </c>
      <c r="AH865">
        <v>3</v>
      </c>
      <c r="AI865">
        <v>0</v>
      </c>
      <c r="AJ865">
        <v>0</v>
      </c>
      <c r="AK865" s="16">
        <v>46156</v>
      </c>
      <c r="AL865" s="7">
        <v>32</v>
      </c>
      <c r="AM865" s="7" t="str">
        <f t="shared" si="26"/>
        <v>2026</v>
      </c>
      <c r="AN865" s="7" t="str">
        <f t="shared" si="27"/>
        <v>May</v>
      </c>
      <c r="AO865" s="7">
        <v>10</v>
      </c>
      <c r="AP865" s="10">
        <v>9496</v>
      </c>
      <c r="AQ865" s="7">
        <v>1</v>
      </c>
      <c r="AR865" s="7">
        <v>0</v>
      </c>
      <c r="AS865" t="s">
        <v>40</v>
      </c>
    </row>
    <row r="866" spans="1:45" x14ac:dyDescent="0.35">
      <c r="A866" t="s">
        <v>931</v>
      </c>
      <c r="B866">
        <v>38</v>
      </c>
      <c r="C866" t="s">
        <v>802</v>
      </c>
      <c r="D866" t="s">
        <v>49</v>
      </c>
      <c r="E866" t="s">
        <v>41</v>
      </c>
      <c r="F866">
        <v>119</v>
      </c>
      <c r="G866" t="s">
        <v>51</v>
      </c>
      <c r="H866">
        <v>3</v>
      </c>
      <c r="I866">
        <v>3</v>
      </c>
      <c r="J866" t="s">
        <v>43</v>
      </c>
      <c r="K866">
        <v>1</v>
      </c>
      <c r="L866">
        <v>307</v>
      </c>
      <c r="M866">
        <v>1</v>
      </c>
      <c r="N866" t="s">
        <v>44</v>
      </c>
      <c r="O866">
        <v>76</v>
      </c>
      <c r="P866">
        <v>3</v>
      </c>
      <c r="Q866">
        <v>3</v>
      </c>
      <c r="R866" t="s">
        <v>137</v>
      </c>
      <c r="S866">
        <v>3</v>
      </c>
      <c r="T866" t="s">
        <v>102</v>
      </c>
      <c r="U866">
        <v>10609</v>
      </c>
      <c r="V866" t="s">
        <v>253</v>
      </c>
      <c r="W866">
        <v>9647</v>
      </c>
      <c r="X866">
        <v>0</v>
      </c>
      <c r="Y866" t="s">
        <v>48</v>
      </c>
      <c r="Z866" t="s">
        <v>49</v>
      </c>
      <c r="AA866">
        <v>12</v>
      </c>
      <c r="AB866">
        <v>3</v>
      </c>
      <c r="AC866">
        <v>3</v>
      </c>
      <c r="AD866">
        <v>80</v>
      </c>
      <c r="AE866">
        <v>2</v>
      </c>
      <c r="AF866">
        <v>17</v>
      </c>
      <c r="AG866">
        <v>6</v>
      </c>
      <c r="AH866">
        <v>2</v>
      </c>
      <c r="AI866">
        <v>5</v>
      </c>
      <c r="AJ866">
        <v>13</v>
      </c>
      <c r="AK866" s="16">
        <v>46157</v>
      </c>
      <c r="AL866" s="7">
        <v>52</v>
      </c>
      <c r="AM866" s="7" t="str">
        <f t="shared" si="26"/>
        <v>2026</v>
      </c>
      <c r="AN866" s="7" t="str">
        <f t="shared" si="27"/>
        <v>May</v>
      </c>
      <c r="AO866" s="7">
        <v>19</v>
      </c>
      <c r="AP866" s="10">
        <v>10942</v>
      </c>
      <c r="AQ866" s="7">
        <v>19</v>
      </c>
      <c r="AR866" s="7">
        <v>3</v>
      </c>
      <c r="AS866" t="s">
        <v>49</v>
      </c>
    </row>
    <row r="867" spans="1:45" x14ac:dyDescent="0.35">
      <c r="A867" t="s">
        <v>932</v>
      </c>
      <c r="B867">
        <v>38</v>
      </c>
      <c r="C867" t="s">
        <v>802</v>
      </c>
      <c r="D867" t="s">
        <v>49</v>
      </c>
      <c r="E867" t="s">
        <v>59</v>
      </c>
      <c r="F867">
        <v>1327</v>
      </c>
      <c r="G867" t="s">
        <v>51</v>
      </c>
      <c r="H867">
        <v>2</v>
      </c>
      <c r="I867">
        <v>2</v>
      </c>
      <c r="J867" t="s">
        <v>43</v>
      </c>
      <c r="K867">
        <v>1</v>
      </c>
      <c r="L867">
        <v>361</v>
      </c>
      <c r="M867">
        <v>4</v>
      </c>
      <c r="N867" t="s">
        <v>44</v>
      </c>
      <c r="O867">
        <v>39</v>
      </c>
      <c r="P867">
        <v>2</v>
      </c>
      <c r="Q867">
        <v>2</v>
      </c>
      <c r="R867" t="s">
        <v>137</v>
      </c>
      <c r="S867">
        <v>4</v>
      </c>
      <c r="T867" t="s">
        <v>105</v>
      </c>
      <c r="U867">
        <v>5249</v>
      </c>
      <c r="V867" t="s">
        <v>163</v>
      </c>
      <c r="W867">
        <v>19682</v>
      </c>
      <c r="X867">
        <v>3</v>
      </c>
      <c r="Y867" t="s">
        <v>48</v>
      </c>
      <c r="Z867" t="s">
        <v>49</v>
      </c>
      <c r="AA867">
        <v>18</v>
      </c>
      <c r="AB867">
        <v>3</v>
      </c>
      <c r="AC867">
        <v>4</v>
      </c>
      <c r="AD867">
        <v>80</v>
      </c>
      <c r="AE867">
        <v>1</v>
      </c>
      <c r="AF867">
        <v>13</v>
      </c>
      <c r="AG867">
        <v>0</v>
      </c>
      <c r="AH867">
        <v>3</v>
      </c>
      <c r="AI867">
        <v>7</v>
      </c>
      <c r="AJ867">
        <v>5</v>
      </c>
      <c r="AK867" s="16">
        <v>46158</v>
      </c>
      <c r="AL867" s="7">
        <v>19</v>
      </c>
      <c r="AM867" s="7" t="str">
        <f t="shared" si="26"/>
        <v>2026</v>
      </c>
      <c r="AN867" s="7" t="str">
        <f t="shared" si="27"/>
        <v>May</v>
      </c>
      <c r="AO867" s="7">
        <v>1</v>
      </c>
      <c r="AP867" s="10">
        <v>19153</v>
      </c>
      <c r="AQ867" s="7">
        <v>1</v>
      </c>
      <c r="AR867" s="7">
        <v>0</v>
      </c>
      <c r="AS867" t="s">
        <v>49</v>
      </c>
    </row>
    <row r="868" spans="1:45" x14ac:dyDescent="0.35">
      <c r="A868" t="s">
        <v>933</v>
      </c>
      <c r="B868">
        <v>38</v>
      </c>
      <c r="C868" t="s">
        <v>802</v>
      </c>
      <c r="D868" t="s">
        <v>40</v>
      </c>
      <c r="E868" t="s">
        <v>41</v>
      </c>
      <c r="F868">
        <v>322</v>
      </c>
      <c r="G868" t="s">
        <v>51</v>
      </c>
      <c r="H868">
        <v>7</v>
      </c>
      <c r="I868">
        <v>2</v>
      </c>
      <c r="J868" t="s">
        <v>52</v>
      </c>
      <c r="K868">
        <v>1</v>
      </c>
      <c r="L868">
        <v>382</v>
      </c>
      <c r="M868">
        <v>1</v>
      </c>
      <c r="N868" t="s">
        <v>53</v>
      </c>
      <c r="O868">
        <v>44</v>
      </c>
      <c r="P868">
        <v>4</v>
      </c>
      <c r="Q868">
        <v>2</v>
      </c>
      <c r="R868" t="s">
        <v>137</v>
      </c>
      <c r="S868">
        <v>1</v>
      </c>
      <c r="T868" t="s">
        <v>102</v>
      </c>
      <c r="U868">
        <v>5605</v>
      </c>
      <c r="V868" t="s">
        <v>163</v>
      </c>
      <c r="W868">
        <v>19191</v>
      </c>
      <c r="X868">
        <v>1</v>
      </c>
      <c r="Y868" t="s">
        <v>48</v>
      </c>
      <c r="Z868" t="s">
        <v>40</v>
      </c>
      <c r="AA868">
        <v>24</v>
      </c>
      <c r="AB868">
        <v>4</v>
      </c>
      <c r="AC868">
        <v>3</v>
      </c>
      <c r="AD868">
        <v>80</v>
      </c>
      <c r="AE868">
        <v>1</v>
      </c>
      <c r="AF868">
        <v>8</v>
      </c>
      <c r="AG868">
        <v>3</v>
      </c>
      <c r="AH868">
        <v>3</v>
      </c>
      <c r="AI868">
        <v>7</v>
      </c>
      <c r="AJ868">
        <v>7</v>
      </c>
      <c r="AK868" s="16">
        <v>46159</v>
      </c>
      <c r="AL868" s="7">
        <v>32</v>
      </c>
      <c r="AM868" s="7" t="str">
        <f t="shared" si="26"/>
        <v>2026</v>
      </c>
      <c r="AN868" s="7" t="str">
        <f t="shared" si="27"/>
        <v>May</v>
      </c>
      <c r="AO868" s="7">
        <v>0</v>
      </c>
      <c r="AP868" s="10">
        <v>8234</v>
      </c>
      <c r="AQ868" s="7">
        <v>0</v>
      </c>
      <c r="AR868" s="7">
        <v>0</v>
      </c>
      <c r="AS868" t="s">
        <v>49</v>
      </c>
    </row>
    <row r="869" spans="1:45" x14ac:dyDescent="0.35">
      <c r="A869" t="s">
        <v>934</v>
      </c>
      <c r="B869">
        <v>38</v>
      </c>
      <c r="C869" t="s">
        <v>802</v>
      </c>
      <c r="D869" t="s">
        <v>49</v>
      </c>
      <c r="E869" t="s">
        <v>41</v>
      </c>
      <c r="F869">
        <v>688</v>
      </c>
      <c r="G869" t="s">
        <v>42</v>
      </c>
      <c r="H869">
        <v>23</v>
      </c>
      <c r="I869">
        <v>4</v>
      </c>
      <c r="J869" t="s">
        <v>43</v>
      </c>
      <c r="K869">
        <v>1</v>
      </c>
      <c r="L869">
        <v>393</v>
      </c>
      <c r="M869">
        <v>4</v>
      </c>
      <c r="N869" t="s">
        <v>44</v>
      </c>
      <c r="O869">
        <v>82</v>
      </c>
      <c r="P869">
        <v>3</v>
      </c>
      <c r="Q869">
        <v>2</v>
      </c>
      <c r="R869" t="s">
        <v>161</v>
      </c>
      <c r="S869">
        <v>4</v>
      </c>
      <c r="T869" t="s">
        <v>102</v>
      </c>
      <c r="U869">
        <v>5745</v>
      </c>
      <c r="V869" t="s">
        <v>163</v>
      </c>
      <c r="W869">
        <v>18899</v>
      </c>
      <c r="X869">
        <v>9</v>
      </c>
      <c r="Y869" t="s">
        <v>48</v>
      </c>
      <c r="Z869" t="s">
        <v>49</v>
      </c>
      <c r="AA869">
        <v>14</v>
      </c>
      <c r="AB869">
        <v>3</v>
      </c>
      <c r="AC869">
        <v>2</v>
      </c>
      <c r="AD869">
        <v>80</v>
      </c>
      <c r="AE869">
        <v>1</v>
      </c>
      <c r="AF869">
        <v>10</v>
      </c>
      <c r="AG869">
        <v>2</v>
      </c>
      <c r="AH869">
        <v>3</v>
      </c>
      <c r="AI869">
        <v>1</v>
      </c>
      <c r="AJ869">
        <v>2</v>
      </c>
      <c r="AK869" s="16">
        <v>46160</v>
      </c>
      <c r="AL869" s="7">
        <v>36</v>
      </c>
      <c r="AM869" s="7" t="str">
        <f t="shared" si="26"/>
        <v>2026</v>
      </c>
      <c r="AN869" s="7" t="str">
        <f t="shared" si="27"/>
        <v>May</v>
      </c>
      <c r="AO869" s="7">
        <v>3</v>
      </c>
      <c r="AP869" s="10">
        <v>21471</v>
      </c>
      <c r="AQ869" s="7">
        <v>3</v>
      </c>
      <c r="AR869" s="7">
        <v>2</v>
      </c>
      <c r="AS869" t="s">
        <v>49</v>
      </c>
    </row>
    <row r="870" spans="1:45" x14ac:dyDescent="0.35">
      <c r="A870" t="s">
        <v>935</v>
      </c>
      <c r="B870">
        <v>38</v>
      </c>
      <c r="C870" t="s">
        <v>802</v>
      </c>
      <c r="D870" t="s">
        <v>49</v>
      </c>
      <c r="E870" t="s">
        <v>41</v>
      </c>
      <c r="F870">
        <v>849</v>
      </c>
      <c r="G870" t="s">
        <v>42</v>
      </c>
      <c r="H870">
        <v>25</v>
      </c>
      <c r="I870">
        <v>2</v>
      </c>
      <c r="J870" t="s">
        <v>43</v>
      </c>
      <c r="K870">
        <v>1</v>
      </c>
      <c r="L870">
        <v>421</v>
      </c>
      <c r="M870">
        <v>1</v>
      </c>
      <c r="N870" t="s">
        <v>53</v>
      </c>
      <c r="O870">
        <v>81</v>
      </c>
      <c r="P870">
        <v>2</v>
      </c>
      <c r="Q870">
        <v>3</v>
      </c>
      <c r="R870" t="s">
        <v>252</v>
      </c>
      <c r="S870">
        <v>2</v>
      </c>
      <c r="T870" t="s">
        <v>105</v>
      </c>
      <c r="U870">
        <v>12061</v>
      </c>
      <c r="V870" t="s">
        <v>253</v>
      </c>
      <c r="W870">
        <v>26707</v>
      </c>
      <c r="X870">
        <v>3</v>
      </c>
      <c r="Y870" t="s">
        <v>48</v>
      </c>
      <c r="Z870" t="s">
        <v>49</v>
      </c>
      <c r="AA870">
        <v>17</v>
      </c>
      <c r="AB870">
        <v>3</v>
      </c>
      <c r="AC870">
        <v>3</v>
      </c>
      <c r="AD870">
        <v>80</v>
      </c>
      <c r="AE870">
        <v>1</v>
      </c>
      <c r="AF870">
        <v>19</v>
      </c>
      <c r="AG870">
        <v>2</v>
      </c>
      <c r="AH870">
        <v>3</v>
      </c>
      <c r="AI870">
        <v>0</v>
      </c>
      <c r="AJ870">
        <v>1</v>
      </c>
      <c r="AK870" s="16">
        <v>46161</v>
      </c>
      <c r="AL870" s="7">
        <v>18</v>
      </c>
      <c r="AM870" s="7" t="str">
        <f t="shared" si="26"/>
        <v>2026</v>
      </c>
      <c r="AN870" s="7" t="str">
        <f t="shared" si="27"/>
        <v>May</v>
      </c>
      <c r="AO870" s="7">
        <v>1</v>
      </c>
      <c r="AP870" s="10">
        <v>7182</v>
      </c>
      <c r="AQ870" s="7">
        <v>1</v>
      </c>
      <c r="AR870" s="7">
        <v>0</v>
      </c>
      <c r="AS870" t="s">
        <v>49</v>
      </c>
    </row>
    <row r="871" spans="1:45" x14ac:dyDescent="0.35">
      <c r="A871" t="s">
        <v>936</v>
      </c>
      <c r="B871">
        <v>38</v>
      </c>
      <c r="C871" t="s">
        <v>802</v>
      </c>
      <c r="D871" t="s">
        <v>49</v>
      </c>
      <c r="E871" t="s">
        <v>41</v>
      </c>
      <c r="F871">
        <v>343</v>
      </c>
      <c r="G871" t="s">
        <v>42</v>
      </c>
      <c r="H871">
        <v>15</v>
      </c>
      <c r="I871">
        <v>2</v>
      </c>
      <c r="J871" t="s">
        <v>43</v>
      </c>
      <c r="K871">
        <v>1</v>
      </c>
      <c r="L871">
        <v>461</v>
      </c>
      <c r="M871">
        <v>3</v>
      </c>
      <c r="N871" t="s">
        <v>44</v>
      </c>
      <c r="O871">
        <v>92</v>
      </c>
      <c r="P871">
        <v>2</v>
      </c>
      <c r="Q871">
        <v>3</v>
      </c>
      <c r="R871" t="s">
        <v>252</v>
      </c>
      <c r="S871">
        <v>4</v>
      </c>
      <c r="T871" t="s">
        <v>102</v>
      </c>
      <c r="U871">
        <v>11510</v>
      </c>
      <c r="V871" t="s">
        <v>253</v>
      </c>
      <c r="W871">
        <v>15682</v>
      </c>
      <c r="X871">
        <v>0</v>
      </c>
      <c r="Y871" t="s">
        <v>48</v>
      </c>
      <c r="Z871" t="s">
        <v>40</v>
      </c>
      <c r="AA871">
        <v>14</v>
      </c>
      <c r="AB871">
        <v>3</v>
      </c>
      <c r="AC871">
        <v>2</v>
      </c>
      <c r="AD871">
        <v>80</v>
      </c>
      <c r="AE871">
        <v>1</v>
      </c>
      <c r="AF871">
        <v>12</v>
      </c>
      <c r="AG871">
        <v>3</v>
      </c>
      <c r="AH871">
        <v>3</v>
      </c>
      <c r="AI871">
        <v>2</v>
      </c>
      <c r="AJ871">
        <v>9</v>
      </c>
      <c r="AK871" s="16">
        <v>46162</v>
      </c>
      <c r="AL871" s="7">
        <v>54</v>
      </c>
      <c r="AM871" s="7" t="str">
        <f t="shared" si="26"/>
        <v>2026</v>
      </c>
      <c r="AN871" s="7" t="str">
        <f t="shared" si="27"/>
        <v>May</v>
      </c>
      <c r="AO871" s="7">
        <v>11</v>
      </c>
      <c r="AP871" s="10">
        <v>3857</v>
      </c>
      <c r="AQ871" s="7">
        <v>1</v>
      </c>
      <c r="AR871" s="7">
        <v>0</v>
      </c>
      <c r="AS871" t="s">
        <v>49</v>
      </c>
    </row>
    <row r="872" spans="1:45" x14ac:dyDescent="0.35">
      <c r="A872" t="s">
        <v>937</v>
      </c>
      <c r="B872">
        <v>38</v>
      </c>
      <c r="C872" t="s">
        <v>802</v>
      </c>
      <c r="D872" t="s">
        <v>49</v>
      </c>
      <c r="E872" t="s">
        <v>56</v>
      </c>
      <c r="F872">
        <v>1490</v>
      </c>
      <c r="G872" t="s">
        <v>42</v>
      </c>
      <c r="H872">
        <v>2</v>
      </c>
      <c r="I872">
        <v>2</v>
      </c>
      <c r="J872" t="s">
        <v>43</v>
      </c>
      <c r="K872">
        <v>1</v>
      </c>
      <c r="L872">
        <v>556</v>
      </c>
      <c r="M872">
        <v>4</v>
      </c>
      <c r="N872" t="s">
        <v>44</v>
      </c>
      <c r="O872">
        <v>42</v>
      </c>
      <c r="P872">
        <v>3</v>
      </c>
      <c r="Q872">
        <v>1</v>
      </c>
      <c r="R872" t="s">
        <v>45</v>
      </c>
      <c r="S872">
        <v>4</v>
      </c>
      <c r="T872" t="s">
        <v>105</v>
      </c>
      <c r="U872">
        <v>1702</v>
      </c>
      <c r="V872" t="s">
        <v>47</v>
      </c>
      <c r="W872">
        <v>12106</v>
      </c>
      <c r="X872">
        <v>1</v>
      </c>
      <c r="Y872" t="s">
        <v>48</v>
      </c>
      <c r="Z872" t="s">
        <v>40</v>
      </c>
      <c r="AA872">
        <v>23</v>
      </c>
      <c r="AB872">
        <v>4</v>
      </c>
      <c r="AC872">
        <v>3</v>
      </c>
      <c r="AD872">
        <v>80</v>
      </c>
      <c r="AE872">
        <v>1</v>
      </c>
      <c r="AF872">
        <v>1</v>
      </c>
      <c r="AG872">
        <v>3</v>
      </c>
      <c r="AH872">
        <v>3</v>
      </c>
      <c r="AI872">
        <v>0</v>
      </c>
      <c r="AJ872">
        <v>0</v>
      </c>
      <c r="AK872" s="16">
        <v>46163</v>
      </c>
      <c r="AL872" s="7">
        <v>19</v>
      </c>
      <c r="AM872" s="7" t="str">
        <f t="shared" si="26"/>
        <v>2026</v>
      </c>
      <c r="AN872" s="7" t="str">
        <f t="shared" si="27"/>
        <v>May</v>
      </c>
      <c r="AO872" s="7">
        <v>0</v>
      </c>
      <c r="AP872" s="10">
        <v>8704</v>
      </c>
      <c r="AQ872" s="7">
        <v>0</v>
      </c>
      <c r="AR872" s="7">
        <v>0</v>
      </c>
      <c r="AS872" t="s">
        <v>40</v>
      </c>
    </row>
    <row r="873" spans="1:45" x14ac:dyDescent="0.35">
      <c r="A873" t="s">
        <v>938</v>
      </c>
      <c r="B873">
        <v>38</v>
      </c>
      <c r="C873" t="s">
        <v>802</v>
      </c>
      <c r="D873" t="s">
        <v>49</v>
      </c>
      <c r="E873" t="s">
        <v>41</v>
      </c>
      <c r="F873">
        <v>1495</v>
      </c>
      <c r="G873" t="s">
        <v>42</v>
      </c>
      <c r="H873">
        <v>10</v>
      </c>
      <c r="I873">
        <v>3</v>
      </c>
      <c r="J873" t="s">
        <v>52</v>
      </c>
      <c r="K873">
        <v>1</v>
      </c>
      <c r="L873">
        <v>634</v>
      </c>
      <c r="M873">
        <v>3</v>
      </c>
      <c r="N873" t="s">
        <v>53</v>
      </c>
      <c r="O873">
        <v>76</v>
      </c>
      <c r="P873">
        <v>3</v>
      </c>
      <c r="Q873">
        <v>2</v>
      </c>
      <c r="R873" t="s">
        <v>161</v>
      </c>
      <c r="S873">
        <v>3</v>
      </c>
      <c r="T873" t="s">
        <v>105</v>
      </c>
      <c r="U873">
        <v>9824</v>
      </c>
      <c r="V873" t="s">
        <v>163</v>
      </c>
      <c r="W873">
        <v>22174</v>
      </c>
      <c r="X873">
        <v>3</v>
      </c>
      <c r="Y873" t="s">
        <v>48</v>
      </c>
      <c r="Z873" t="s">
        <v>49</v>
      </c>
      <c r="AA873">
        <v>19</v>
      </c>
      <c r="AB873">
        <v>3</v>
      </c>
      <c r="AC873">
        <v>3</v>
      </c>
      <c r="AD873">
        <v>80</v>
      </c>
      <c r="AE873">
        <v>1</v>
      </c>
      <c r="AF873">
        <v>18</v>
      </c>
      <c r="AG873">
        <v>4</v>
      </c>
      <c r="AH873">
        <v>3</v>
      </c>
      <c r="AI873">
        <v>0</v>
      </c>
      <c r="AJ873">
        <v>0</v>
      </c>
      <c r="AK873" s="16">
        <v>46164</v>
      </c>
      <c r="AL873" s="7">
        <v>54</v>
      </c>
      <c r="AM873" s="7" t="str">
        <f t="shared" si="26"/>
        <v>2026</v>
      </c>
      <c r="AN873" s="7" t="str">
        <f t="shared" si="27"/>
        <v>May</v>
      </c>
      <c r="AO873" s="7">
        <v>31</v>
      </c>
      <c r="AP873" s="10">
        <v>16828</v>
      </c>
      <c r="AQ873" s="7">
        <v>23</v>
      </c>
      <c r="AR873" s="7">
        <v>0</v>
      </c>
      <c r="AS873" t="s">
        <v>49</v>
      </c>
    </row>
    <row r="874" spans="1:45" x14ac:dyDescent="0.35">
      <c r="A874" t="s">
        <v>939</v>
      </c>
      <c r="B874">
        <v>38</v>
      </c>
      <c r="C874" t="s">
        <v>802</v>
      </c>
      <c r="D874" t="s">
        <v>49</v>
      </c>
      <c r="E874" t="s">
        <v>41</v>
      </c>
      <c r="F874">
        <v>362</v>
      </c>
      <c r="G874" t="s">
        <v>42</v>
      </c>
      <c r="H874">
        <v>1</v>
      </c>
      <c r="I874">
        <v>1</v>
      </c>
      <c r="J874" t="s">
        <v>43</v>
      </c>
      <c r="K874">
        <v>1</v>
      </c>
      <c r="L874">
        <v>662</v>
      </c>
      <c r="M874">
        <v>3</v>
      </c>
      <c r="N874" t="s">
        <v>53</v>
      </c>
      <c r="O874">
        <v>43</v>
      </c>
      <c r="P874">
        <v>3</v>
      </c>
      <c r="Q874">
        <v>1</v>
      </c>
      <c r="R874" t="s">
        <v>60</v>
      </c>
      <c r="S874">
        <v>1</v>
      </c>
      <c r="T874" t="s">
        <v>46</v>
      </c>
      <c r="U874">
        <v>2619</v>
      </c>
      <c r="V874" t="s">
        <v>47</v>
      </c>
      <c r="W874">
        <v>14561</v>
      </c>
      <c r="X874">
        <v>3</v>
      </c>
      <c r="Y874" t="s">
        <v>48</v>
      </c>
      <c r="Z874" t="s">
        <v>49</v>
      </c>
      <c r="AA874">
        <v>17</v>
      </c>
      <c r="AB874">
        <v>3</v>
      </c>
      <c r="AC874">
        <v>4</v>
      </c>
      <c r="AD874">
        <v>80</v>
      </c>
      <c r="AE874">
        <v>0</v>
      </c>
      <c r="AF874">
        <v>8</v>
      </c>
      <c r="AG874">
        <v>3</v>
      </c>
      <c r="AH874">
        <v>2</v>
      </c>
      <c r="AI874">
        <v>0</v>
      </c>
      <c r="AJ874">
        <v>0</v>
      </c>
      <c r="AK874" s="16">
        <v>46165</v>
      </c>
      <c r="AL874" s="7">
        <v>24</v>
      </c>
      <c r="AM874" s="7" t="str">
        <f t="shared" si="26"/>
        <v>2026</v>
      </c>
      <c r="AN874" s="7" t="str">
        <f t="shared" si="27"/>
        <v>May</v>
      </c>
      <c r="AO874" s="7">
        <v>3</v>
      </c>
      <c r="AP874" s="10">
        <v>22629</v>
      </c>
      <c r="AQ874" s="7">
        <v>0</v>
      </c>
      <c r="AR874" s="7">
        <v>0</v>
      </c>
      <c r="AS874" t="s">
        <v>49</v>
      </c>
    </row>
    <row r="875" spans="1:45" x14ac:dyDescent="0.35">
      <c r="A875" t="s">
        <v>940</v>
      </c>
      <c r="B875">
        <v>38</v>
      </c>
      <c r="C875" t="s">
        <v>802</v>
      </c>
      <c r="D875" t="s">
        <v>49</v>
      </c>
      <c r="E875" t="s">
        <v>41</v>
      </c>
      <c r="F875">
        <v>243</v>
      </c>
      <c r="G875" t="s">
        <v>51</v>
      </c>
      <c r="H875">
        <v>7</v>
      </c>
      <c r="I875">
        <v>4</v>
      </c>
      <c r="J875" t="s">
        <v>57</v>
      </c>
      <c r="K875">
        <v>1</v>
      </c>
      <c r="L875">
        <v>709</v>
      </c>
      <c r="M875">
        <v>4</v>
      </c>
      <c r="N875" t="s">
        <v>53</v>
      </c>
      <c r="O875">
        <v>46</v>
      </c>
      <c r="P875">
        <v>2</v>
      </c>
      <c r="Q875">
        <v>2</v>
      </c>
      <c r="R875" t="s">
        <v>137</v>
      </c>
      <c r="S875">
        <v>4</v>
      </c>
      <c r="T875" t="s">
        <v>46</v>
      </c>
      <c r="U875">
        <v>4028</v>
      </c>
      <c r="V875" t="s">
        <v>47</v>
      </c>
      <c r="W875">
        <v>7791</v>
      </c>
      <c r="X875">
        <v>0</v>
      </c>
      <c r="Y875" t="s">
        <v>48</v>
      </c>
      <c r="Z875" t="s">
        <v>49</v>
      </c>
      <c r="AA875">
        <v>20</v>
      </c>
      <c r="AB875">
        <v>4</v>
      </c>
      <c r="AC875">
        <v>1</v>
      </c>
      <c r="AD875">
        <v>80</v>
      </c>
      <c r="AE875">
        <v>0</v>
      </c>
      <c r="AF875">
        <v>8</v>
      </c>
      <c r="AG875">
        <v>2</v>
      </c>
      <c r="AH875">
        <v>3</v>
      </c>
      <c r="AI875">
        <v>0</v>
      </c>
      <c r="AJ875">
        <v>5</v>
      </c>
      <c r="AK875" s="16">
        <v>46166</v>
      </c>
      <c r="AL875" s="7">
        <v>48</v>
      </c>
      <c r="AM875" s="7" t="str">
        <f t="shared" si="26"/>
        <v>2026</v>
      </c>
      <c r="AN875" s="7" t="str">
        <f t="shared" si="27"/>
        <v>May</v>
      </c>
      <c r="AO875" s="7">
        <v>5</v>
      </c>
      <c r="AP875" s="10">
        <v>20245</v>
      </c>
      <c r="AQ875" s="7">
        <v>0</v>
      </c>
      <c r="AR875" s="7">
        <v>0</v>
      </c>
      <c r="AS875" t="s">
        <v>40</v>
      </c>
    </row>
    <row r="876" spans="1:45" x14ac:dyDescent="0.35">
      <c r="A876" t="s">
        <v>941</v>
      </c>
      <c r="B876">
        <v>38</v>
      </c>
      <c r="C876" t="s">
        <v>802</v>
      </c>
      <c r="D876" t="s">
        <v>49</v>
      </c>
      <c r="E876" t="s">
        <v>41</v>
      </c>
      <c r="F876">
        <v>827</v>
      </c>
      <c r="G876" t="s">
        <v>42</v>
      </c>
      <c r="H876">
        <v>1</v>
      </c>
      <c r="I876">
        <v>4</v>
      </c>
      <c r="J876" t="s">
        <v>43</v>
      </c>
      <c r="K876">
        <v>1</v>
      </c>
      <c r="L876">
        <v>724</v>
      </c>
      <c r="M876">
        <v>2</v>
      </c>
      <c r="N876" t="s">
        <v>53</v>
      </c>
      <c r="O876">
        <v>33</v>
      </c>
      <c r="P876">
        <v>4</v>
      </c>
      <c r="Q876">
        <v>2</v>
      </c>
      <c r="R876" t="s">
        <v>161</v>
      </c>
      <c r="S876">
        <v>4</v>
      </c>
      <c r="T876" t="s">
        <v>46</v>
      </c>
      <c r="U876">
        <v>7625</v>
      </c>
      <c r="V876" t="s">
        <v>163</v>
      </c>
      <c r="W876">
        <v>19383</v>
      </c>
      <c r="X876">
        <v>0</v>
      </c>
      <c r="Y876" t="s">
        <v>48</v>
      </c>
      <c r="Z876" t="s">
        <v>49</v>
      </c>
      <c r="AA876">
        <v>13</v>
      </c>
      <c r="AB876">
        <v>3</v>
      </c>
      <c r="AC876">
        <v>3</v>
      </c>
      <c r="AD876">
        <v>80</v>
      </c>
      <c r="AE876">
        <v>0</v>
      </c>
      <c r="AF876">
        <v>10</v>
      </c>
      <c r="AG876">
        <v>4</v>
      </c>
      <c r="AH876">
        <v>2</v>
      </c>
      <c r="AI876">
        <v>1</v>
      </c>
      <c r="AJ876">
        <v>8</v>
      </c>
      <c r="AK876" s="16">
        <v>46167</v>
      </c>
      <c r="AL876" s="7">
        <v>44</v>
      </c>
      <c r="AM876" s="7" t="str">
        <f t="shared" si="26"/>
        <v>2026</v>
      </c>
      <c r="AN876" s="7" t="str">
        <f t="shared" si="27"/>
        <v>May</v>
      </c>
      <c r="AO876" s="7">
        <v>11</v>
      </c>
      <c r="AP876" s="10">
        <v>3517</v>
      </c>
      <c r="AQ876" s="7">
        <v>9</v>
      </c>
      <c r="AR876" s="7">
        <v>9</v>
      </c>
      <c r="AS876" t="s">
        <v>49</v>
      </c>
    </row>
    <row r="877" spans="1:45" x14ac:dyDescent="0.35">
      <c r="A877" t="s">
        <v>942</v>
      </c>
      <c r="B877">
        <v>38</v>
      </c>
      <c r="C877" t="s">
        <v>802</v>
      </c>
      <c r="D877" t="s">
        <v>40</v>
      </c>
      <c r="E877" t="s">
        <v>41</v>
      </c>
      <c r="F877">
        <v>168</v>
      </c>
      <c r="G877" t="s">
        <v>42</v>
      </c>
      <c r="H877">
        <v>1</v>
      </c>
      <c r="I877">
        <v>3</v>
      </c>
      <c r="J877" t="s">
        <v>43</v>
      </c>
      <c r="K877">
        <v>1</v>
      </c>
      <c r="L877">
        <v>743</v>
      </c>
      <c r="M877">
        <v>3</v>
      </c>
      <c r="N877" t="s">
        <v>53</v>
      </c>
      <c r="O877">
        <v>81</v>
      </c>
      <c r="P877">
        <v>3</v>
      </c>
      <c r="Q877">
        <v>3</v>
      </c>
      <c r="R877" t="s">
        <v>112</v>
      </c>
      <c r="S877">
        <v>3</v>
      </c>
      <c r="T877" t="s">
        <v>46</v>
      </c>
      <c r="U877">
        <v>7861</v>
      </c>
      <c r="V877" t="s">
        <v>163</v>
      </c>
      <c r="W877">
        <v>15397</v>
      </c>
      <c r="X877">
        <v>4</v>
      </c>
      <c r="Y877" t="s">
        <v>48</v>
      </c>
      <c r="Z877" t="s">
        <v>40</v>
      </c>
      <c r="AA877">
        <v>14</v>
      </c>
      <c r="AB877">
        <v>3</v>
      </c>
      <c r="AC877">
        <v>4</v>
      </c>
      <c r="AD877">
        <v>80</v>
      </c>
      <c r="AE877">
        <v>0</v>
      </c>
      <c r="AF877">
        <v>10</v>
      </c>
      <c r="AG877">
        <v>4</v>
      </c>
      <c r="AH877">
        <v>4</v>
      </c>
      <c r="AI877">
        <v>0</v>
      </c>
      <c r="AJ877">
        <v>0</v>
      </c>
      <c r="AK877" s="16">
        <v>46168</v>
      </c>
      <c r="AL877" s="7">
        <v>24</v>
      </c>
      <c r="AM877" s="7" t="str">
        <f t="shared" si="26"/>
        <v>2026</v>
      </c>
      <c r="AN877" s="7" t="str">
        <f t="shared" si="27"/>
        <v>May</v>
      </c>
      <c r="AO877" s="7">
        <v>1</v>
      </c>
      <c r="AP877" s="10">
        <v>16780</v>
      </c>
      <c r="AQ877" s="7">
        <v>1</v>
      </c>
      <c r="AR877" s="7">
        <v>0</v>
      </c>
      <c r="AS877" t="s">
        <v>49</v>
      </c>
    </row>
    <row r="878" spans="1:45" x14ac:dyDescent="0.35">
      <c r="A878" t="s">
        <v>943</v>
      </c>
      <c r="B878">
        <v>38</v>
      </c>
      <c r="C878" t="s">
        <v>802</v>
      </c>
      <c r="D878" t="s">
        <v>49</v>
      </c>
      <c r="E878" t="s">
        <v>41</v>
      </c>
      <c r="F878">
        <v>268</v>
      </c>
      <c r="G878" t="s">
        <v>42</v>
      </c>
      <c r="H878">
        <v>2</v>
      </c>
      <c r="I878">
        <v>5</v>
      </c>
      <c r="J878" t="s">
        <v>52</v>
      </c>
      <c r="K878">
        <v>1</v>
      </c>
      <c r="L878">
        <v>773</v>
      </c>
      <c r="M878">
        <v>4</v>
      </c>
      <c r="N878" t="s">
        <v>44</v>
      </c>
      <c r="O878">
        <v>92</v>
      </c>
      <c r="P878">
        <v>3</v>
      </c>
      <c r="Q878">
        <v>1</v>
      </c>
      <c r="R878" t="s">
        <v>60</v>
      </c>
      <c r="S878">
        <v>3</v>
      </c>
      <c r="T878" t="s">
        <v>105</v>
      </c>
      <c r="U878">
        <v>3057</v>
      </c>
      <c r="V878" t="s">
        <v>47</v>
      </c>
      <c r="W878">
        <v>20471</v>
      </c>
      <c r="X878">
        <v>6</v>
      </c>
      <c r="Y878" t="s">
        <v>48</v>
      </c>
      <c r="Z878" t="s">
        <v>40</v>
      </c>
      <c r="AA878">
        <v>13</v>
      </c>
      <c r="AB878">
        <v>3</v>
      </c>
      <c r="AC878">
        <v>2</v>
      </c>
      <c r="AD878">
        <v>80</v>
      </c>
      <c r="AE878">
        <v>1</v>
      </c>
      <c r="AF878">
        <v>6</v>
      </c>
      <c r="AG878">
        <v>0</v>
      </c>
      <c r="AH878">
        <v>1</v>
      </c>
      <c r="AI878">
        <v>0</v>
      </c>
      <c r="AJ878">
        <v>1</v>
      </c>
      <c r="AK878" s="16">
        <v>46169</v>
      </c>
      <c r="AL878" s="7">
        <v>43</v>
      </c>
      <c r="AM878" s="7" t="str">
        <f t="shared" si="26"/>
        <v>2026</v>
      </c>
      <c r="AN878" s="7" t="str">
        <f t="shared" si="27"/>
        <v>May</v>
      </c>
      <c r="AO878" s="7">
        <v>18</v>
      </c>
      <c r="AP878" s="10">
        <v>9841</v>
      </c>
      <c r="AQ878" s="7">
        <v>3</v>
      </c>
      <c r="AR878" s="7">
        <v>1</v>
      </c>
      <c r="AS878" t="s">
        <v>49</v>
      </c>
    </row>
    <row r="879" spans="1:45" x14ac:dyDescent="0.35">
      <c r="A879" t="s">
        <v>944</v>
      </c>
      <c r="B879">
        <v>38</v>
      </c>
      <c r="C879" t="s">
        <v>802</v>
      </c>
      <c r="D879" t="s">
        <v>40</v>
      </c>
      <c r="E879" t="s">
        <v>56</v>
      </c>
      <c r="F879">
        <v>240</v>
      </c>
      <c r="G879" t="s">
        <v>42</v>
      </c>
      <c r="H879">
        <v>2</v>
      </c>
      <c r="I879">
        <v>4</v>
      </c>
      <c r="J879" t="s">
        <v>43</v>
      </c>
      <c r="K879">
        <v>1</v>
      </c>
      <c r="L879">
        <v>803</v>
      </c>
      <c r="M879">
        <v>1</v>
      </c>
      <c r="N879" t="s">
        <v>53</v>
      </c>
      <c r="O879">
        <v>75</v>
      </c>
      <c r="P879">
        <v>4</v>
      </c>
      <c r="Q879">
        <v>2</v>
      </c>
      <c r="R879" t="s">
        <v>112</v>
      </c>
      <c r="S879">
        <v>1</v>
      </c>
      <c r="T879" t="s">
        <v>46</v>
      </c>
      <c r="U879">
        <v>5980</v>
      </c>
      <c r="V879" t="s">
        <v>163</v>
      </c>
      <c r="W879">
        <v>26085</v>
      </c>
      <c r="X879">
        <v>6</v>
      </c>
      <c r="Y879" t="s">
        <v>48</v>
      </c>
      <c r="Z879" t="s">
        <v>40</v>
      </c>
      <c r="AA879">
        <v>12</v>
      </c>
      <c r="AB879">
        <v>3</v>
      </c>
      <c r="AC879">
        <v>4</v>
      </c>
      <c r="AD879">
        <v>80</v>
      </c>
      <c r="AE879">
        <v>0</v>
      </c>
      <c r="AF879">
        <v>17</v>
      </c>
      <c r="AG879">
        <v>2</v>
      </c>
      <c r="AH879">
        <v>3</v>
      </c>
      <c r="AI879">
        <v>4</v>
      </c>
      <c r="AJ879">
        <v>12</v>
      </c>
      <c r="AK879" s="16">
        <v>46170</v>
      </c>
      <c r="AL879" s="7">
        <v>52</v>
      </c>
      <c r="AM879" s="7" t="str">
        <f t="shared" si="26"/>
        <v>2026</v>
      </c>
      <c r="AN879" s="7" t="str">
        <f t="shared" si="27"/>
        <v>May</v>
      </c>
      <c r="AO879" s="7">
        <v>17</v>
      </c>
      <c r="AP879" s="10">
        <v>20778</v>
      </c>
      <c r="AQ879" s="7">
        <v>2</v>
      </c>
      <c r="AR879" s="7">
        <v>2</v>
      </c>
      <c r="AS879" t="s">
        <v>49</v>
      </c>
    </row>
    <row r="880" spans="1:45" x14ac:dyDescent="0.35">
      <c r="A880" t="s">
        <v>945</v>
      </c>
      <c r="B880">
        <v>38</v>
      </c>
      <c r="C880" t="s">
        <v>802</v>
      </c>
      <c r="D880" t="s">
        <v>49</v>
      </c>
      <c r="E880" t="s">
        <v>56</v>
      </c>
      <c r="F880">
        <v>471</v>
      </c>
      <c r="G880" t="s">
        <v>42</v>
      </c>
      <c r="H880">
        <v>12</v>
      </c>
      <c r="I880">
        <v>3</v>
      </c>
      <c r="J880" t="s">
        <v>43</v>
      </c>
      <c r="K880">
        <v>1</v>
      </c>
      <c r="L880">
        <v>837</v>
      </c>
      <c r="M880">
        <v>1</v>
      </c>
      <c r="N880" t="s">
        <v>44</v>
      </c>
      <c r="O880">
        <v>45</v>
      </c>
      <c r="P880">
        <v>2</v>
      </c>
      <c r="Q880">
        <v>2</v>
      </c>
      <c r="R880" t="s">
        <v>161</v>
      </c>
      <c r="S880">
        <v>1</v>
      </c>
      <c r="T880" t="s">
        <v>102</v>
      </c>
      <c r="U880">
        <v>6288</v>
      </c>
      <c r="V880" t="s">
        <v>163</v>
      </c>
      <c r="W880">
        <v>4284</v>
      </c>
      <c r="X880">
        <v>2</v>
      </c>
      <c r="Y880" t="s">
        <v>48</v>
      </c>
      <c r="Z880" t="s">
        <v>49</v>
      </c>
      <c r="AA880">
        <v>15</v>
      </c>
      <c r="AB880">
        <v>3</v>
      </c>
      <c r="AC880">
        <v>3</v>
      </c>
      <c r="AD880">
        <v>80</v>
      </c>
      <c r="AE880">
        <v>1</v>
      </c>
      <c r="AF880">
        <v>13</v>
      </c>
      <c r="AG880">
        <v>3</v>
      </c>
      <c r="AH880">
        <v>2</v>
      </c>
      <c r="AI880">
        <v>1</v>
      </c>
      <c r="AJ880">
        <v>2</v>
      </c>
      <c r="AK880" s="16">
        <v>46171</v>
      </c>
      <c r="AL880" s="7">
        <v>20</v>
      </c>
      <c r="AM880" s="7" t="str">
        <f t="shared" si="26"/>
        <v>2026</v>
      </c>
      <c r="AN880" s="7" t="str">
        <f t="shared" si="27"/>
        <v>May</v>
      </c>
      <c r="AO880" s="7">
        <v>1</v>
      </c>
      <c r="AP880" s="10">
        <v>16041</v>
      </c>
      <c r="AQ880" s="7">
        <v>0</v>
      </c>
      <c r="AR880" s="7">
        <v>0</v>
      </c>
      <c r="AS880" t="s">
        <v>49</v>
      </c>
    </row>
    <row r="881" spans="1:45" x14ac:dyDescent="0.35">
      <c r="A881" t="s">
        <v>946</v>
      </c>
      <c r="B881">
        <v>38</v>
      </c>
      <c r="C881" t="s">
        <v>802</v>
      </c>
      <c r="D881" t="s">
        <v>49</v>
      </c>
      <c r="E881" t="s">
        <v>41</v>
      </c>
      <c r="F881">
        <v>395</v>
      </c>
      <c r="G881" t="s">
        <v>51</v>
      </c>
      <c r="H881">
        <v>9</v>
      </c>
      <c r="I881">
        <v>3</v>
      </c>
      <c r="J881" t="s">
        <v>57</v>
      </c>
      <c r="K881">
        <v>1</v>
      </c>
      <c r="L881">
        <v>893</v>
      </c>
      <c r="M881">
        <v>2</v>
      </c>
      <c r="N881" t="s">
        <v>44</v>
      </c>
      <c r="O881">
        <v>98</v>
      </c>
      <c r="P881">
        <v>2</v>
      </c>
      <c r="Q881">
        <v>1</v>
      </c>
      <c r="R881" t="s">
        <v>54</v>
      </c>
      <c r="S881">
        <v>2</v>
      </c>
      <c r="T881" t="s">
        <v>105</v>
      </c>
      <c r="U881">
        <v>2899</v>
      </c>
      <c r="V881" t="s">
        <v>47</v>
      </c>
      <c r="W881">
        <v>12102</v>
      </c>
      <c r="X881">
        <v>0</v>
      </c>
      <c r="Y881" t="s">
        <v>48</v>
      </c>
      <c r="Z881" t="s">
        <v>49</v>
      </c>
      <c r="AA881">
        <v>19</v>
      </c>
      <c r="AB881">
        <v>3</v>
      </c>
      <c r="AC881">
        <v>4</v>
      </c>
      <c r="AD881">
        <v>80</v>
      </c>
      <c r="AE881">
        <v>1</v>
      </c>
      <c r="AF881">
        <v>3</v>
      </c>
      <c r="AG881">
        <v>3</v>
      </c>
      <c r="AH881">
        <v>3</v>
      </c>
      <c r="AI881">
        <v>1</v>
      </c>
      <c r="AJ881">
        <v>2</v>
      </c>
      <c r="AK881" s="16">
        <v>46172</v>
      </c>
      <c r="AL881" s="7">
        <v>44</v>
      </c>
      <c r="AM881" s="7" t="str">
        <f t="shared" si="26"/>
        <v>2026</v>
      </c>
      <c r="AN881" s="7" t="str">
        <f t="shared" si="27"/>
        <v>May</v>
      </c>
      <c r="AO881" s="7">
        <v>11</v>
      </c>
      <c r="AP881" s="10">
        <v>6986</v>
      </c>
      <c r="AQ881" s="7">
        <v>0</v>
      </c>
      <c r="AR881" s="7">
        <v>0</v>
      </c>
      <c r="AS881" t="s">
        <v>49</v>
      </c>
    </row>
    <row r="882" spans="1:45" x14ac:dyDescent="0.35">
      <c r="A882" t="s">
        <v>947</v>
      </c>
      <c r="B882">
        <v>38</v>
      </c>
      <c r="C882" t="s">
        <v>802</v>
      </c>
      <c r="D882" t="s">
        <v>49</v>
      </c>
      <c r="E882" t="s">
        <v>41</v>
      </c>
      <c r="F882">
        <v>1333</v>
      </c>
      <c r="G882" t="s">
        <v>42</v>
      </c>
      <c r="H882">
        <v>1</v>
      </c>
      <c r="I882">
        <v>3</v>
      </c>
      <c r="J882" t="s">
        <v>68</v>
      </c>
      <c r="K882">
        <v>1</v>
      </c>
      <c r="L882">
        <v>950</v>
      </c>
      <c r="M882">
        <v>4</v>
      </c>
      <c r="N882" t="s">
        <v>53</v>
      </c>
      <c r="O882">
        <v>80</v>
      </c>
      <c r="P882">
        <v>3</v>
      </c>
      <c r="Q882">
        <v>3</v>
      </c>
      <c r="R882" t="s">
        <v>252</v>
      </c>
      <c r="S882">
        <v>1</v>
      </c>
      <c r="T882" t="s">
        <v>105</v>
      </c>
      <c r="U882">
        <v>13582</v>
      </c>
      <c r="V882" t="s">
        <v>253</v>
      </c>
      <c r="W882">
        <v>16292</v>
      </c>
      <c r="X882">
        <v>1</v>
      </c>
      <c r="Y882" t="s">
        <v>48</v>
      </c>
      <c r="Z882" t="s">
        <v>49</v>
      </c>
      <c r="AA882">
        <v>13</v>
      </c>
      <c r="AB882">
        <v>3</v>
      </c>
      <c r="AC882">
        <v>2</v>
      </c>
      <c r="AD882">
        <v>80</v>
      </c>
      <c r="AE882">
        <v>1</v>
      </c>
      <c r="AF882">
        <v>15</v>
      </c>
      <c r="AG882">
        <v>3</v>
      </c>
      <c r="AH882">
        <v>3</v>
      </c>
      <c r="AI882">
        <v>5</v>
      </c>
      <c r="AJ882">
        <v>11</v>
      </c>
      <c r="AK882" s="16">
        <v>46173</v>
      </c>
      <c r="AL882" s="7">
        <v>27</v>
      </c>
      <c r="AM882" s="7" t="str">
        <f t="shared" si="26"/>
        <v>2026</v>
      </c>
      <c r="AN882" s="7" t="str">
        <f t="shared" si="27"/>
        <v>May</v>
      </c>
      <c r="AO882" s="7">
        <v>1</v>
      </c>
      <c r="AP882" s="10">
        <v>10285</v>
      </c>
      <c r="AQ882" s="7">
        <v>0</v>
      </c>
      <c r="AR882" s="7">
        <v>0</v>
      </c>
      <c r="AS882" t="s">
        <v>49</v>
      </c>
    </row>
    <row r="883" spans="1:45" x14ac:dyDescent="0.35">
      <c r="A883" t="s">
        <v>948</v>
      </c>
      <c r="B883">
        <v>38</v>
      </c>
      <c r="C883" t="s">
        <v>802</v>
      </c>
      <c r="D883" t="s">
        <v>40</v>
      </c>
      <c r="E883" t="s">
        <v>59</v>
      </c>
      <c r="F883">
        <v>152</v>
      </c>
      <c r="G883" t="s">
        <v>51</v>
      </c>
      <c r="H883">
        <v>10</v>
      </c>
      <c r="I883">
        <v>3</v>
      </c>
      <c r="J883" t="s">
        <v>68</v>
      </c>
      <c r="K883">
        <v>1</v>
      </c>
      <c r="L883">
        <v>983</v>
      </c>
      <c r="M883">
        <v>3</v>
      </c>
      <c r="N883" t="s">
        <v>53</v>
      </c>
      <c r="O883">
        <v>85</v>
      </c>
      <c r="P883">
        <v>3</v>
      </c>
      <c r="Q883">
        <v>2</v>
      </c>
      <c r="R883" t="s">
        <v>137</v>
      </c>
      <c r="S883">
        <v>4</v>
      </c>
      <c r="T883" t="s">
        <v>46</v>
      </c>
      <c r="U883">
        <v>5666</v>
      </c>
      <c r="V883" t="s">
        <v>163</v>
      </c>
      <c r="W883">
        <v>19899</v>
      </c>
      <c r="X883">
        <v>1</v>
      </c>
      <c r="Y883" t="s">
        <v>48</v>
      </c>
      <c r="Z883" t="s">
        <v>40</v>
      </c>
      <c r="AA883">
        <v>13</v>
      </c>
      <c r="AB883">
        <v>3</v>
      </c>
      <c r="AC883">
        <v>2</v>
      </c>
      <c r="AD883">
        <v>80</v>
      </c>
      <c r="AE883">
        <v>0</v>
      </c>
      <c r="AF883">
        <v>6</v>
      </c>
      <c r="AG883">
        <v>1</v>
      </c>
      <c r="AH883">
        <v>3</v>
      </c>
      <c r="AI883">
        <v>1</v>
      </c>
      <c r="AJ883">
        <v>3</v>
      </c>
      <c r="AK883" s="16">
        <v>46174</v>
      </c>
      <c r="AL883" s="7">
        <v>21</v>
      </c>
      <c r="AM883" s="7" t="str">
        <f t="shared" si="26"/>
        <v>2026</v>
      </c>
      <c r="AN883" s="7" t="str">
        <f t="shared" si="27"/>
        <v>June</v>
      </c>
      <c r="AO883" s="7">
        <v>2</v>
      </c>
      <c r="AP883" s="10">
        <v>8764</v>
      </c>
      <c r="AQ883" s="7">
        <v>2</v>
      </c>
      <c r="AR883" s="7">
        <v>0</v>
      </c>
      <c r="AS883" t="s">
        <v>49</v>
      </c>
    </row>
    <row r="884" spans="1:45" x14ac:dyDescent="0.35">
      <c r="A884" t="s">
        <v>949</v>
      </c>
      <c r="B884">
        <v>38</v>
      </c>
      <c r="C884" t="s">
        <v>802</v>
      </c>
      <c r="D884" t="s">
        <v>49</v>
      </c>
      <c r="E884" t="s">
        <v>56</v>
      </c>
      <c r="F884">
        <v>1391</v>
      </c>
      <c r="G884" t="s">
        <v>42</v>
      </c>
      <c r="H884">
        <v>10</v>
      </c>
      <c r="I884">
        <v>1</v>
      </c>
      <c r="J884" t="s">
        <v>52</v>
      </c>
      <c r="K884">
        <v>1</v>
      </c>
      <c r="L884">
        <v>1006</v>
      </c>
      <c r="M884">
        <v>3</v>
      </c>
      <c r="N884" t="s">
        <v>44</v>
      </c>
      <c r="O884">
        <v>66</v>
      </c>
      <c r="P884">
        <v>3</v>
      </c>
      <c r="Q884">
        <v>1</v>
      </c>
      <c r="R884" t="s">
        <v>60</v>
      </c>
      <c r="S884">
        <v>3</v>
      </c>
      <c r="T884" t="s">
        <v>105</v>
      </c>
      <c r="U884">
        <v>2684</v>
      </c>
      <c r="V884" t="s">
        <v>47</v>
      </c>
      <c r="W884">
        <v>12127</v>
      </c>
      <c r="X884">
        <v>0</v>
      </c>
      <c r="Y884" t="s">
        <v>48</v>
      </c>
      <c r="Z884" t="s">
        <v>49</v>
      </c>
      <c r="AA884">
        <v>17</v>
      </c>
      <c r="AB884">
        <v>3</v>
      </c>
      <c r="AC884">
        <v>2</v>
      </c>
      <c r="AD884">
        <v>80</v>
      </c>
      <c r="AE884">
        <v>1</v>
      </c>
      <c r="AF884">
        <v>3</v>
      </c>
      <c r="AG884">
        <v>0</v>
      </c>
      <c r="AH884">
        <v>2</v>
      </c>
      <c r="AI884">
        <v>0</v>
      </c>
      <c r="AJ884">
        <v>2</v>
      </c>
      <c r="AK884" s="16">
        <v>46175</v>
      </c>
      <c r="AL884" s="7">
        <v>47</v>
      </c>
      <c r="AM884" s="7" t="str">
        <f t="shared" si="26"/>
        <v>2026</v>
      </c>
      <c r="AN884" s="7" t="str">
        <f t="shared" si="27"/>
        <v>June</v>
      </c>
      <c r="AO884" s="7">
        <v>24</v>
      </c>
      <c r="AP884" s="10">
        <v>18083</v>
      </c>
      <c r="AQ884" s="7">
        <v>23</v>
      </c>
      <c r="AR884" s="7">
        <v>12</v>
      </c>
      <c r="AS884" t="s">
        <v>49</v>
      </c>
    </row>
    <row r="885" spans="1:45" x14ac:dyDescent="0.35">
      <c r="A885" t="s">
        <v>950</v>
      </c>
      <c r="B885">
        <v>38</v>
      </c>
      <c r="C885" t="s">
        <v>802</v>
      </c>
      <c r="D885" t="s">
        <v>49</v>
      </c>
      <c r="E885" t="s">
        <v>41</v>
      </c>
      <c r="F885">
        <v>1035</v>
      </c>
      <c r="G885" t="s">
        <v>51</v>
      </c>
      <c r="H885">
        <v>3</v>
      </c>
      <c r="I885">
        <v>4</v>
      </c>
      <c r="J885" t="s">
        <v>43</v>
      </c>
      <c r="K885">
        <v>1</v>
      </c>
      <c r="L885">
        <v>1036</v>
      </c>
      <c r="M885">
        <v>2</v>
      </c>
      <c r="N885" t="s">
        <v>44</v>
      </c>
      <c r="O885">
        <v>42</v>
      </c>
      <c r="P885">
        <v>3</v>
      </c>
      <c r="Q885">
        <v>2</v>
      </c>
      <c r="R885" t="s">
        <v>137</v>
      </c>
      <c r="S885">
        <v>4</v>
      </c>
      <c r="T885" t="s">
        <v>46</v>
      </c>
      <c r="U885">
        <v>6861</v>
      </c>
      <c r="V885" t="s">
        <v>163</v>
      </c>
      <c r="W885">
        <v>4981</v>
      </c>
      <c r="X885">
        <v>8</v>
      </c>
      <c r="Y885" t="s">
        <v>48</v>
      </c>
      <c r="Z885" t="s">
        <v>40</v>
      </c>
      <c r="AA885">
        <v>12</v>
      </c>
      <c r="AB885">
        <v>3</v>
      </c>
      <c r="AC885">
        <v>3</v>
      </c>
      <c r="AD885">
        <v>80</v>
      </c>
      <c r="AE885">
        <v>0</v>
      </c>
      <c r="AF885">
        <v>19</v>
      </c>
      <c r="AG885">
        <v>1</v>
      </c>
      <c r="AH885">
        <v>3</v>
      </c>
      <c r="AI885">
        <v>0</v>
      </c>
      <c r="AJ885">
        <v>0</v>
      </c>
      <c r="AK885" s="16">
        <v>46176</v>
      </c>
      <c r="AL885" s="7">
        <v>56</v>
      </c>
      <c r="AM885" s="7" t="str">
        <f t="shared" si="26"/>
        <v>2026</v>
      </c>
      <c r="AN885" s="7" t="str">
        <f t="shared" si="27"/>
        <v>June</v>
      </c>
      <c r="AO885" s="7">
        <v>32</v>
      </c>
      <c r="AP885" s="10">
        <v>11415</v>
      </c>
      <c r="AQ885" s="7">
        <v>12</v>
      </c>
      <c r="AR885" s="7">
        <v>12</v>
      </c>
      <c r="AS885" t="s">
        <v>40</v>
      </c>
    </row>
    <row r="886" spans="1:45" x14ac:dyDescent="0.35">
      <c r="A886" t="s">
        <v>951</v>
      </c>
      <c r="B886">
        <v>38</v>
      </c>
      <c r="C886" t="s">
        <v>802</v>
      </c>
      <c r="D886" t="s">
        <v>49</v>
      </c>
      <c r="E886" t="s">
        <v>56</v>
      </c>
      <c r="F886">
        <v>1186</v>
      </c>
      <c r="G886" t="s">
        <v>42</v>
      </c>
      <c r="H886">
        <v>3</v>
      </c>
      <c r="I886">
        <v>4</v>
      </c>
      <c r="J886" t="s">
        <v>73</v>
      </c>
      <c r="K886">
        <v>1</v>
      </c>
      <c r="L886">
        <v>1060</v>
      </c>
      <c r="M886">
        <v>3</v>
      </c>
      <c r="N886" t="s">
        <v>44</v>
      </c>
      <c r="O886">
        <v>44</v>
      </c>
      <c r="P886">
        <v>3</v>
      </c>
      <c r="Q886">
        <v>1</v>
      </c>
      <c r="R886" t="s">
        <v>60</v>
      </c>
      <c r="S886">
        <v>3</v>
      </c>
      <c r="T886" t="s">
        <v>105</v>
      </c>
      <c r="U886">
        <v>2821</v>
      </c>
      <c r="V886" t="s">
        <v>47</v>
      </c>
      <c r="W886">
        <v>2997</v>
      </c>
      <c r="X886">
        <v>3</v>
      </c>
      <c r="Y886" t="s">
        <v>48</v>
      </c>
      <c r="Z886" t="s">
        <v>49</v>
      </c>
      <c r="AA886">
        <v>16</v>
      </c>
      <c r="AB886">
        <v>3</v>
      </c>
      <c r="AC886">
        <v>1</v>
      </c>
      <c r="AD886">
        <v>80</v>
      </c>
      <c r="AE886">
        <v>1</v>
      </c>
      <c r="AF886">
        <v>8</v>
      </c>
      <c r="AG886">
        <v>2</v>
      </c>
      <c r="AH886">
        <v>3</v>
      </c>
      <c r="AI886">
        <v>2</v>
      </c>
      <c r="AJ886">
        <v>2</v>
      </c>
      <c r="AK886" s="16">
        <v>46177</v>
      </c>
      <c r="AL886" s="7">
        <v>43</v>
      </c>
      <c r="AM886" s="7" t="str">
        <f t="shared" si="26"/>
        <v>2026</v>
      </c>
      <c r="AN886" s="7" t="str">
        <f t="shared" si="27"/>
        <v>June</v>
      </c>
      <c r="AO886" s="7">
        <v>19</v>
      </c>
      <c r="AP886" s="10">
        <v>13212</v>
      </c>
      <c r="AQ886" s="7">
        <v>4</v>
      </c>
      <c r="AR886" s="7">
        <v>2</v>
      </c>
      <c r="AS886" t="s">
        <v>49</v>
      </c>
    </row>
    <row r="887" spans="1:45" x14ac:dyDescent="0.35">
      <c r="A887" t="s">
        <v>952</v>
      </c>
      <c r="B887">
        <v>38</v>
      </c>
      <c r="C887" t="s">
        <v>802</v>
      </c>
      <c r="D887" t="s">
        <v>49</v>
      </c>
      <c r="E887" t="s">
        <v>41</v>
      </c>
      <c r="F887">
        <v>330</v>
      </c>
      <c r="G887" t="s">
        <v>42</v>
      </c>
      <c r="H887">
        <v>17</v>
      </c>
      <c r="I887">
        <v>1</v>
      </c>
      <c r="J887" t="s">
        <v>43</v>
      </c>
      <c r="K887">
        <v>1</v>
      </c>
      <c r="L887">
        <v>1088</v>
      </c>
      <c r="M887">
        <v>3</v>
      </c>
      <c r="N887" t="s">
        <v>53</v>
      </c>
      <c r="O887">
        <v>65</v>
      </c>
      <c r="P887">
        <v>2</v>
      </c>
      <c r="Q887">
        <v>3</v>
      </c>
      <c r="R887" t="s">
        <v>161</v>
      </c>
      <c r="S887">
        <v>3</v>
      </c>
      <c r="T887" t="s">
        <v>105</v>
      </c>
      <c r="U887">
        <v>8823</v>
      </c>
      <c r="V887" t="s">
        <v>163</v>
      </c>
      <c r="W887">
        <v>24608</v>
      </c>
      <c r="X887">
        <v>0</v>
      </c>
      <c r="Y887" t="s">
        <v>48</v>
      </c>
      <c r="Z887" t="s">
        <v>49</v>
      </c>
      <c r="AA887">
        <v>18</v>
      </c>
      <c r="AB887">
        <v>3</v>
      </c>
      <c r="AC887">
        <v>1</v>
      </c>
      <c r="AD887">
        <v>80</v>
      </c>
      <c r="AE887">
        <v>1</v>
      </c>
      <c r="AF887">
        <v>20</v>
      </c>
      <c r="AG887">
        <v>4</v>
      </c>
      <c r="AH887">
        <v>2</v>
      </c>
      <c r="AI887">
        <v>1</v>
      </c>
      <c r="AJ887">
        <v>9</v>
      </c>
      <c r="AK887" s="16">
        <v>46178</v>
      </c>
      <c r="AL887" s="7">
        <v>36</v>
      </c>
      <c r="AM887" s="7" t="str">
        <f t="shared" si="26"/>
        <v>2026</v>
      </c>
      <c r="AN887" s="7" t="str">
        <f t="shared" si="27"/>
        <v>June</v>
      </c>
      <c r="AO887" s="7">
        <v>1</v>
      </c>
      <c r="AP887" s="10">
        <v>8044</v>
      </c>
      <c r="AQ887" s="7">
        <v>1</v>
      </c>
      <c r="AR887" s="7">
        <v>0</v>
      </c>
      <c r="AS887" t="s">
        <v>49</v>
      </c>
    </row>
    <row r="888" spans="1:45" x14ac:dyDescent="0.35">
      <c r="A888" t="s">
        <v>953</v>
      </c>
      <c r="B888">
        <v>38</v>
      </c>
      <c r="C888" t="s">
        <v>802</v>
      </c>
      <c r="D888" t="s">
        <v>49</v>
      </c>
      <c r="E888" t="s">
        <v>41</v>
      </c>
      <c r="F888">
        <v>770</v>
      </c>
      <c r="G888" t="s">
        <v>51</v>
      </c>
      <c r="H888">
        <v>10</v>
      </c>
      <c r="I888">
        <v>4</v>
      </c>
      <c r="J888" t="s">
        <v>57</v>
      </c>
      <c r="K888">
        <v>1</v>
      </c>
      <c r="L888">
        <v>1119</v>
      </c>
      <c r="M888">
        <v>3</v>
      </c>
      <c r="N888" t="s">
        <v>44</v>
      </c>
      <c r="O888">
        <v>73</v>
      </c>
      <c r="P888">
        <v>2</v>
      </c>
      <c r="Q888">
        <v>3</v>
      </c>
      <c r="R888" t="s">
        <v>137</v>
      </c>
      <c r="S888">
        <v>3</v>
      </c>
      <c r="T888" t="s">
        <v>102</v>
      </c>
      <c r="U888">
        <v>8740</v>
      </c>
      <c r="V888" t="s">
        <v>163</v>
      </c>
      <c r="W888">
        <v>5569</v>
      </c>
      <c r="X888">
        <v>0</v>
      </c>
      <c r="Y888" t="s">
        <v>48</v>
      </c>
      <c r="Z888" t="s">
        <v>40</v>
      </c>
      <c r="AA888">
        <v>14</v>
      </c>
      <c r="AB888">
        <v>3</v>
      </c>
      <c r="AC888">
        <v>2</v>
      </c>
      <c r="AD888">
        <v>80</v>
      </c>
      <c r="AE888">
        <v>2</v>
      </c>
      <c r="AF888">
        <v>9</v>
      </c>
      <c r="AG888">
        <v>2</v>
      </c>
      <c r="AH888">
        <v>3</v>
      </c>
      <c r="AI888">
        <v>2</v>
      </c>
      <c r="AJ888">
        <v>7</v>
      </c>
      <c r="AK888" s="16">
        <v>46179</v>
      </c>
      <c r="AL888" s="7">
        <v>59</v>
      </c>
      <c r="AM888" s="7" t="str">
        <f t="shared" si="26"/>
        <v>2026</v>
      </c>
      <c r="AN888" s="7" t="str">
        <f t="shared" si="27"/>
        <v>June</v>
      </c>
      <c r="AO888" s="7">
        <v>7</v>
      </c>
      <c r="AP888" s="10">
        <v>7109</v>
      </c>
      <c r="AQ888" s="7">
        <v>7</v>
      </c>
      <c r="AR888" s="7">
        <v>5</v>
      </c>
      <c r="AS888" t="s">
        <v>49</v>
      </c>
    </row>
    <row r="889" spans="1:45" x14ac:dyDescent="0.35">
      <c r="A889" t="s">
        <v>954</v>
      </c>
      <c r="B889">
        <v>38</v>
      </c>
      <c r="C889" t="s">
        <v>802</v>
      </c>
      <c r="D889" t="s">
        <v>49</v>
      </c>
      <c r="E889" t="s">
        <v>41</v>
      </c>
      <c r="F889">
        <v>130</v>
      </c>
      <c r="G889" t="s">
        <v>51</v>
      </c>
      <c r="H889">
        <v>2</v>
      </c>
      <c r="I889">
        <v>2</v>
      </c>
      <c r="J889" t="s">
        <v>57</v>
      </c>
      <c r="K889">
        <v>1</v>
      </c>
      <c r="L889">
        <v>1125</v>
      </c>
      <c r="M889">
        <v>4</v>
      </c>
      <c r="N889" t="s">
        <v>44</v>
      </c>
      <c r="O889">
        <v>32</v>
      </c>
      <c r="P889">
        <v>3</v>
      </c>
      <c r="Q889">
        <v>3</v>
      </c>
      <c r="R889" t="s">
        <v>137</v>
      </c>
      <c r="S889">
        <v>2</v>
      </c>
      <c r="T889" t="s">
        <v>46</v>
      </c>
      <c r="U889">
        <v>7351</v>
      </c>
      <c r="V889" t="s">
        <v>163</v>
      </c>
      <c r="W889">
        <v>20619</v>
      </c>
      <c r="X889">
        <v>7</v>
      </c>
      <c r="Y889" t="s">
        <v>48</v>
      </c>
      <c r="Z889" t="s">
        <v>49</v>
      </c>
      <c r="AA889">
        <v>16</v>
      </c>
      <c r="AB889">
        <v>3</v>
      </c>
      <c r="AC889">
        <v>3</v>
      </c>
      <c r="AD889">
        <v>80</v>
      </c>
      <c r="AE889">
        <v>0</v>
      </c>
      <c r="AF889">
        <v>10</v>
      </c>
      <c r="AG889">
        <v>2</v>
      </c>
      <c r="AH889">
        <v>3</v>
      </c>
      <c r="AI889">
        <v>0</v>
      </c>
      <c r="AJ889">
        <v>0</v>
      </c>
      <c r="AK889" s="16">
        <v>46180</v>
      </c>
      <c r="AL889" s="7">
        <v>59</v>
      </c>
      <c r="AM889" s="7" t="str">
        <f t="shared" si="26"/>
        <v>2026</v>
      </c>
      <c r="AN889" s="7" t="str">
        <f t="shared" si="27"/>
        <v>June</v>
      </c>
      <c r="AO889" s="7">
        <v>31</v>
      </c>
      <c r="AP889" s="10">
        <v>9086</v>
      </c>
      <c r="AQ889" s="7">
        <v>1</v>
      </c>
      <c r="AR889" s="7">
        <v>0</v>
      </c>
      <c r="AS889" t="s">
        <v>49</v>
      </c>
    </row>
    <row r="890" spans="1:45" x14ac:dyDescent="0.35">
      <c r="A890" t="s">
        <v>955</v>
      </c>
      <c r="B890">
        <v>38</v>
      </c>
      <c r="C890" t="s">
        <v>802</v>
      </c>
      <c r="D890" t="s">
        <v>49</v>
      </c>
      <c r="E890" t="s">
        <v>41</v>
      </c>
      <c r="F890">
        <v>433</v>
      </c>
      <c r="G890" t="s">
        <v>71</v>
      </c>
      <c r="H890">
        <v>1</v>
      </c>
      <c r="I890">
        <v>3</v>
      </c>
      <c r="J890" t="s">
        <v>71</v>
      </c>
      <c r="K890">
        <v>1</v>
      </c>
      <c r="L890">
        <v>1152</v>
      </c>
      <c r="M890">
        <v>3</v>
      </c>
      <c r="N890" t="s">
        <v>44</v>
      </c>
      <c r="O890">
        <v>37</v>
      </c>
      <c r="P890">
        <v>4</v>
      </c>
      <c r="Q890">
        <v>1</v>
      </c>
      <c r="R890" t="s">
        <v>71</v>
      </c>
      <c r="S890">
        <v>3</v>
      </c>
      <c r="T890" t="s">
        <v>105</v>
      </c>
      <c r="U890">
        <v>2844</v>
      </c>
      <c r="V890" t="s">
        <v>47</v>
      </c>
      <c r="W890">
        <v>6004</v>
      </c>
      <c r="X890">
        <v>1</v>
      </c>
      <c r="Y890" t="s">
        <v>48</v>
      </c>
      <c r="Z890" t="s">
        <v>49</v>
      </c>
      <c r="AA890">
        <v>13</v>
      </c>
      <c r="AB890">
        <v>3</v>
      </c>
      <c r="AC890">
        <v>4</v>
      </c>
      <c r="AD890">
        <v>80</v>
      </c>
      <c r="AE890">
        <v>1</v>
      </c>
      <c r="AF890">
        <v>7</v>
      </c>
      <c r="AG890">
        <v>2</v>
      </c>
      <c r="AH890">
        <v>4</v>
      </c>
      <c r="AI890">
        <v>5</v>
      </c>
      <c r="AJ890">
        <v>0</v>
      </c>
      <c r="AK890" s="16">
        <v>46181</v>
      </c>
      <c r="AL890" s="7">
        <v>38</v>
      </c>
      <c r="AM890" s="7" t="str">
        <f t="shared" si="26"/>
        <v>2026</v>
      </c>
      <c r="AN890" s="7" t="str">
        <f t="shared" si="27"/>
        <v>June</v>
      </c>
      <c r="AO890" s="7">
        <v>13</v>
      </c>
      <c r="AP890" s="10">
        <v>4790</v>
      </c>
      <c r="AQ890" s="7">
        <v>3</v>
      </c>
      <c r="AR890" s="7">
        <v>1</v>
      </c>
      <c r="AS890" t="s">
        <v>49</v>
      </c>
    </row>
    <row r="891" spans="1:45" x14ac:dyDescent="0.35">
      <c r="A891" t="s">
        <v>956</v>
      </c>
      <c r="B891">
        <v>38</v>
      </c>
      <c r="C891" t="s">
        <v>802</v>
      </c>
      <c r="D891" t="s">
        <v>49</v>
      </c>
      <c r="E891" t="s">
        <v>41</v>
      </c>
      <c r="F891">
        <v>1009</v>
      </c>
      <c r="G891" t="s">
        <v>51</v>
      </c>
      <c r="H891">
        <v>2</v>
      </c>
      <c r="I891">
        <v>2</v>
      </c>
      <c r="J891" t="s">
        <v>43</v>
      </c>
      <c r="K891">
        <v>1</v>
      </c>
      <c r="L891">
        <v>1355</v>
      </c>
      <c r="M891">
        <v>2</v>
      </c>
      <c r="N891" t="s">
        <v>53</v>
      </c>
      <c r="O891">
        <v>31</v>
      </c>
      <c r="P891">
        <v>3</v>
      </c>
      <c r="Q891">
        <v>2</v>
      </c>
      <c r="R891" t="s">
        <v>137</v>
      </c>
      <c r="S891">
        <v>1</v>
      </c>
      <c r="T891" t="s">
        <v>102</v>
      </c>
      <c r="U891">
        <v>6893</v>
      </c>
      <c r="V891" t="s">
        <v>163</v>
      </c>
      <c r="W891">
        <v>19461</v>
      </c>
      <c r="X891">
        <v>3</v>
      </c>
      <c r="Y891" t="s">
        <v>48</v>
      </c>
      <c r="Z891" t="s">
        <v>49</v>
      </c>
      <c r="AA891">
        <v>15</v>
      </c>
      <c r="AB891">
        <v>3</v>
      </c>
      <c r="AC891">
        <v>4</v>
      </c>
      <c r="AD891">
        <v>80</v>
      </c>
      <c r="AE891">
        <v>1</v>
      </c>
      <c r="AF891">
        <v>11</v>
      </c>
      <c r="AG891">
        <v>3</v>
      </c>
      <c r="AH891">
        <v>3</v>
      </c>
      <c r="AI891">
        <v>1</v>
      </c>
      <c r="AJ891">
        <v>7</v>
      </c>
      <c r="AK891" s="16">
        <v>46182</v>
      </c>
      <c r="AL891" s="7">
        <v>29</v>
      </c>
      <c r="AM891" s="7" t="str">
        <f t="shared" si="26"/>
        <v>2026</v>
      </c>
      <c r="AN891" s="7" t="str">
        <f t="shared" si="27"/>
        <v>June</v>
      </c>
      <c r="AO891" s="7">
        <v>11</v>
      </c>
      <c r="AP891" s="10">
        <v>9029</v>
      </c>
      <c r="AQ891" s="7">
        <v>2</v>
      </c>
      <c r="AR891" s="7">
        <v>0</v>
      </c>
      <c r="AS891" t="s">
        <v>49</v>
      </c>
    </row>
    <row r="892" spans="1:45" x14ac:dyDescent="0.35">
      <c r="A892" t="s">
        <v>957</v>
      </c>
      <c r="B892">
        <v>38</v>
      </c>
      <c r="C892" t="s">
        <v>802</v>
      </c>
      <c r="D892" t="s">
        <v>49</v>
      </c>
      <c r="E892" t="s">
        <v>56</v>
      </c>
      <c r="F892">
        <v>693</v>
      </c>
      <c r="G892" t="s">
        <v>42</v>
      </c>
      <c r="H892">
        <v>7</v>
      </c>
      <c r="I892">
        <v>3</v>
      </c>
      <c r="J892" t="s">
        <v>43</v>
      </c>
      <c r="K892">
        <v>1</v>
      </c>
      <c r="L892">
        <v>1382</v>
      </c>
      <c r="M892">
        <v>4</v>
      </c>
      <c r="N892" t="s">
        <v>44</v>
      </c>
      <c r="O892">
        <v>57</v>
      </c>
      <c r="P892">
        <v>4</v>
      </c>
      <c r="Q892">
        <v>1</v>
      </c>
      <c r="R892" t="s">
        <v>60</v>
      </c>
      <c r="S892">
        <v>3</v>
      </c>
      <c r="T892" t="s">
        <v>102</v>
      </c>
      <c r="U892">
        <v>2610</v>
      </c>
      <c r="V892" t="s">
        <v>47</v>
      </c>
      <c r="W892">
        <v>15748</v>
      </c>
      <c r="X892">
        <v>1</v>
      </c>
      <c r="Y892" t="s">
        <v>48</v>
      </c>
      <c r="Z892" t="s">
        <v>49</v>
      </c>
      <c r="AA892">
        <v>11</v>
      </c>
      <c r="AB892">
        <v>3</v>
      </c>
      <c r="AC892">
        <v>4</v>
      </c>
      <c r="AD892">
        <v>80</v>
      </c>
      <c r="AE892">
        <v>3</v>
      </c>
      <c r="AF892">
        <v>4</v>
      </c>
      <c r="AG892">
        <v>2</v>
      </c>
      <c r="AH892">
        <v>3</v>
      </c>
      <c r="AI892">
        <v>0</v>
      </c>
      <c r="AJ892">
        <v>3</v>
      </c>
      <c r="AK892" s="16">
        <v>46183</v>
      </c>
      <c r="AL892" s="7">
        <v>25</v>
      </c>
      <c r="AM892" s="7" t="str">
        <f t="shared" si="26"/>
        <v>2026</v>
      </c>
      <c r="AN892" s="7" t="str">
        <f t="shared" si="27"/>
        <v>June</v>
      </c>
      <c r="AO892" s="7">
        <v>3</v>
      </c>
      <c r="AP892" s="10">
        <v>15564</v>
      </c>
      <c r="AQ892" s="7">
        <v>3</v>
      </c>
      <c r="AR892" s="7">
        <v>2</v>
      </c>
      <c r="AS892" t="s">
        <v>49</v>
      </c>
    </row>
    <row r="893" spans="1:45" x14ac:dyDescent="0.35">
      <c r="A893" t="s">
        <v>958</v>
      </c>
      <c r="B893">
        <v>38</v>
      </c>
      <c r="C893" t="s">
        <v>802</v>
      </c>
      <c r="D893" t="s">
        <v>49</v>
      </c>
      <c r="E893" t="s">
        <v>56</v>
      </c>
      <c r="F893">
        <v>888</v>
      </c>
      <c r="G893" t="s">
        <v>71</v>
      </c>
      <c r="H893">
        <v>10</v>
      </c>
      <c r="I893">
        <v>4</v>
      </c>
      <c r="J893" t="s">
        <v>71</v>
      </c>
      <c r="K893">
        <v>1</v>
      </c>
      <c r="L893">
        <v>1563</v>
      </c>
      <c r="M893">
        <v>3</v>
      </c>
      <c r="N893" t="s">
        <v>44</v>
      </c>
      <c r="O893">
        <v>71</v>
      </c>
      <c r="P893">
        <v>3</v>
      </c>
      <c r="Q893">
        <v>2</v>
      </c>
      <c r="R893" t="s">
        <v>71</v>
      </c>
      <c r="S893">
        <v>3</v>
      </c>
      <c r="T893" t="s">
        <v>105</v>
      </c>
      <c r="U893">
        <v>6077</v>
      </c>
      <c r="V893" t="s">
        <v>163</v>
      </c>
      <c r="W893">
        <v>14814</v>
      </c>
      <c r="X893">
        <v>3</v>
      </c>
      <c r="Y893" t="s">
        <v>48</v>
      </c>
      <c r="Z893" t="s">
        <v>49</v>
      </c>
      <c r="AA893">
        <v>11</v>
      </c>
      <c r="AB893">
        <v>3</v>
      </c>
      <c r="AC893">
        <v>3</v>
      </c>
      <c r="AD893">
        <v>80</v>
      </c>
      <c r="AE893">
        <v>0</v>
      </c>
      <c r="AF893">
        <v>10</v>
      </c>
      <c r="AG893">
        <v>2</v>
      </c>
      <c r="AH893">
        <v>3</v>
      </c>
      <c r="AI893">
        <v>1</v>
      </c>
      <c r="AJ893">
        <v>2</v>
      </c>
      <c r="AK893" s="16">
        <v>46184</v>
      </c>
      <c r="AL893" s="7">
        <v>27</v>
      </c>
      <c r="AM893" s="7" t="str">
        <f t="shared" si="26"/>
        <v>2026</v>
      </c>
      <c r="AN893" s="7" t="str">
        <f t="shared" si="27"/>
        <v>June</v>
      </c>
      <c r="AO893" s="7">
        <v>7</v>
      </c>
      <c r="AP893" s="10">
        <v>17848</v>
      </c>
      <c r="AQ893" s="7">
        <v>3</v>
      </c>
      <c r="AR893" s="7">
        <v>1</v>
      </c>
      <c r="AS893" t="s">
        <v>49</v>
      </c>
    </row>
    <row r="894" spans="1:45" x14ac:dyDescent="0.35">
      <c r="A894" t="s">
        <v>959</v>
      </c>
      <c r="B894">
        <v>38</v>
      </c>
      <c r="C894" t="s">
        <v>802</v>
      </c>
      <c r="D894" t="s">
        <v>40</v>
      </c>
      <c r="E894" t="s">
        <v>41</v>
      </c>
      <c r="F894">
        <v>903</v>
      </c>
      <c r="G894" t="s">
        <v>42</v>
      </c>
      <c r="H894">
        <v>2</v>
      </c>
      <c r="I894">
        <v>3</v>
      </c>
      <c r="J894" t="s">
        <v>52</v>
      </c>
      <c r="K894">
        <v>1</v>
      </c>
      <c r="L894">
        <v>1573</v>
      </c>
      <c r="M894">
        <v>3</v>
      </c>
      <c r="N894" t="s">
        <v>44</v>
      </c>
      <c r="O894">
        <v>81</v>
      </c>
      <c r="P894">
        <v>3</v>
      </c>
      <c r="Q894">
        <v>2</v>
      </c>
      <c r="R894" t="s">
        <v>112</v>
      </c>
      <c r="S894">
        <v>2</v>
      </c>
      <c r="T894" t="s">
        <v>105</v>
      </c>
      <c r="U894">
        <v>4855</v>
      </c>
      <c r="V894" t="s">
        <v>47</v>
      </c>
      <c r="W894">
        <v>7653</v>
      </c>
      <c r="X894">
        <v>4</v>
      </c>
      <c r="Y894" t="s">
        <v>48</v>
      </c>
      <c r="Z894" t="s">
        <v>49</v>
      </c>
      <c r="AA894">
        <v>11</v>
      </c>
      <c r="AB894">
        <v>3</v>
      </c>
      <c r="AC894">
        <v>1</v>
      </c>
      <c r="AD894">
        <v>80</v>
      </c>
      <c r="AE894">
        <v>2</v>
      </c>
      <c r="AF894">
        <v>7</v>
      </c>
      <c r="AG894">
        <v>2</v>
      </c>
      <c r="AH894">
        <v>3</v>
      </c>
      <c r="AI894">
        <v>1</v>
      </c>
      <c r="AJ894">
        <v>4</v>
      </c>
      <c r="AK894" s="16">
        <v>46185</v>
      </c>
      <c r="AL894" s="7">
        <v>47</v>
      </c>
      <c r="AM894" s="7" t="str">
        <f t="shared" si="26"/>
        <v>2026</v>
      </c>
      <c r="AN894" s="7" t="str">
        <f t="shared" si="27"/>
        <v>June</v>
      </c>
      <c r="AO894" s="7">
        <v>1</v>
      </c>
      <c r="AP894" s="10">
        <v>8502</v>
      </c>
      <c r="AQ894" s="7">
        <v>0</v>
      </c>
      <c r="AR894" s="7">
        <v>0</v>
      </c>
      <c r="AS894" t="s">
        <v>49</v>
      </c>
    </row>
    <row r="895" spans="1:45" x14ac:dyDescent="0.35">
      <c r="A895" t="s">
        <v>960</v>
      </c>
      <c r="B895">
        <v>38</v>
      </c>
      <c r="C895" t="s">
        <v>802</v>
      </c>
      <c r="D895" t="s">
        <v>49</v>
      </c>
      <c r="E895" t="s">
        <v>41</v>
      </c>
      <c r="F895">
        <v>1245</v>
      </c>
      <c r="G895" t="s">
        <v>51</v>
      </c>
      <c r="H895">
        <v>14</v>
      </c>
      <c r="I895">
        <v>3</v>
      </c>
      <c r="J895" t="s">
        <v>43</v>
      </c>
      <c r="K895">
        <v>1</v>
      </c>
      <c r="L895">
        <v>1582</v>
      </c>
      <c r="M895">
        <v>3</v>
      </c>
      <c r="N895" t="s">
        <v>44</v>
      </c>
      <c r="O895">
        <v>80</v>
      </c>
      <c r="P895">
        <v>3</v>
      </c>
      <c r="Q895">
        <v>2</v>
      </c>
      <c r="R895" t="s">
        <v>137</v>
      </c>
      <c r="S895">
        <v>2</v>
      </c>
      <c r="T895" t="s">
        <v>105</v>
      </c>
      <c r="U895">
        <v>9924</v>
      </c>
      <c r="V895" t="s">
        <v>163</v>
      </c>
      <c r="W895">
        <v>12355</v>
      </c>
      <c r="X895">
        <v>0</v>
      </c>
      <c r="Y895" t="s">
        <v>48</v>
      </c>
      <c r="Z895" t="s">
        <v>49</v>
      </c>
      <c r="AA895">
        <v>11</v>
      </c>
      <c r="AB895">
        <v>3</v>
      </c>
      <c r="AC895">
        <v>4</v>
      </c>
      <c r="AD895">
        <v>80</v>
      </c>
      <c r="AE895">
        <v>1</v>
      </c>
      <c r="AF895">
        <v>10</v>
      </c>
      <c r="AG895">
        <v>3</v>
      </c>
      <c r="AH895">
        <v>3</v>
      </c>
      <c r="AI895">
        <v>7</v>
      </c>
      <c r="AJ895">
        <v>7</v>
      </c>
      <c r="AK895" s="16">
        <v>46186</v>
      </c>
      <c r="AL895" s="7">
        <v>58</v>
      </c>
      <c r="AM895" s="7" t="str">
        <f t="shared" si="26"/>
        <v>2026</v>
      </c>
      <c r="AN895" s="7" t="str">
        <f t="shared" si="27"/>
        <v>June</v>
      </c>
      <c r="AO895" s="7">
        <v>27</v>
      </c>
      <c r="AP895" s="10">
        <v>18993</v>
      </c>
      <c r="AQ895" s="7">
        <v>22</v>
      </c>
      <c r="AR895" s="7">
        <v>8</v>
      </c>
      <c r="AS895" t="s">
        <v>40</v>
      </c>
    </row>
    <row r="896" spans="1:45" x14ac:dyDescent="0.35">
      <c r="A896" t="s">
        <v>961</v>
      </c>
      <c r="B896">
        <v>38</v>
      </c>
      <c r="C896" t="s">
        <v>802</v>
      </c>
      <c r="D896" t="s">
        <v>49</v>
      </c>
      <c r="E896" t="s">
        <v>41</v>
      </c>
      <c r="F896">
        <v>437</v>
      </c>
      <c r="G896" t="s">
        <v>51</v>
      </c>
      <c r="H896">
        <v>16</v>
      </c>
      <c r="I896">
        <v>3</v>
      </c>
      <c r="J896" t="s">
        <v>43</v>
      </c>
      <c r="K896">
        <v>1</v>
      </c>
      <c r="L896">
        <v>1583</v>
      </c>
      <c r="M896">
        <v>2</v>
      </c>
      <c r="N896" t="s">
        <v>53</v>
      </c>
      <c r="O896">
        <v>90</v>
      </c>
      <c r="P896">
        <v>3</v>
      </c>
      <c r="Q896">
        <v>2</v>
      </c>
      <c r="R896" t="s">
        <v>137</v>
      </c>
      <c r="S896">
        <v>2</v>
      </c>
      <c r="T896" t="s">
        <v>46</v>
      </c>
      <c r="U896">
        <v>4198</v>
      </c>
      <c r="V896" t="s">
        <v>47</v>
      </c>
      <c r="W896">
        <v>16379</v>
      </c>
      <c r="X896">
        <v>2</v>
      </c>
      <c r="Y896" t="s">
        <v>48</v>
      </c>
      <c r="Z896" t="s">
        <v>49</v>
      </c>
      <c r="AA896">
        <v>12</v>
      </c>
      <c r="AB896">
        <v>3</v>
      </c>
      <c r="AC896">
        <v>2</v>
      </c>
      <c r="AD896">
        <v>80</v>
      </c>
      <c r="AE896">
        <v>0</v>
      </c>
      <c r="AF896">
        <v>8</v>
      </c>
      <c r="AG896">
        <v>5</v>
      </c>
      <c r="AH896">
        <v>4</v>
      </c>
      <c r="AI896">
        <v>1</v>
      </c>
      <c r="AJ896">
        <v>2</v>
      </c>
      <c r="AK896" s="16">
        <v>46187</v>
      </c>
      <c r="AL896" s="7">
        <v>27</v>
      </c>
      <c r="AM896" s="7" t="str">
        <f t="shared" si="26"/>
        <v>2026</v>
      </c>
      <c r="AN896" s="7" t="str">
        <f t="shared" si="27"/>
        <v>June</v>
      </c>
      <c r="AO896" s="7">
        <v>5</v>
      </c>
      <c r="AP896" s="10">
        <v>14105</v>
      </c>
      <c r="AQ896" s="7">
        <v>4</v>
      </c>
      <c r="AR896" s="7">
        <v>4</v>
      </c>
      <c r="AS896" t="s">
        <v>49</v>
      </c>
    </row>
    <row r="897" spans="1:45" x14ac:dyDescent="0.35">
      <c r="A897" t="s">
        <v>962</v>
      </c>
      <c r="B897">
        <v>38</v>
      </c>
      <c r="C897" t="s">
        <v>802</v>
      </c>
      <c r="D897" t="s">
        <v>40</v>
      </c>
      <c r="E897" t="s">
        <v>41</v>
      </c>
      <c r="F897">
        <v>397</v>
      </c>
      <c r="G897" t="s">
        <v>42</v>
      </c>
      <c r="H897">
        <v>2</v>
      </c>
      <c r="I897">
        <v>2</v>
      </c>
      <c r="J897" t="s">
        <v>52</v>
      </c>
      <c r="K897">
        <v>1</v>
      </c>
      <c r="L897">
        <v>1638</v>
      </c>
      <c r="M897">
        <v>4</v>
      </c>
      <c r="N897" t="s">
        <v>53</v>
      </c>
      <c r="O897">
        <v>54</v>
      </c>
      <c r="P897">
        <v>2</v>
      </c>
      <c r="Q897">
        <v>3</v>
      </c>
      <c r="R897" t="s">
        <v>112</v>
      </c>
      <c r="S897">
        <v>3</v>
      </c>
      <c r="T897" t="s">
        <v>105</v>
      </c>
      <c r="U897">
        <v>7756</v>
      </c>
      <c r="V897" t="s">
        <v>163</v>
      </c>
      <c r="W897">
        <v>14199</v>
      </c>
      <c r="X897">
        <v>3</v>
      </c>
      <c r="Y897" t="s">
        <v>48</v>
      </c>
      <c r="Z897" t="s">
        <v>40</v>
      </c>
      <c r="AA897">
        <v>19</v>
      </c>
      <c r="AB897">
        <v>3</v>
      </c>
      <c r="AC897">
        <v>4</v>
      </c>
      <c r="AD897">
        <v>80</v>
      </c>
      <c r="AE897">
        <v>1</v>
      </c>
      <c r="AF897">
        <v>10</v>
      </c>
      <c r="AG897">
        <v>6</v>
      </c>
      <c r="AH897">
        <v>4</v>
      </c>
      <c r="AI897">
        <v>0</v>
      </c>
      <c r="AJ897">
        <v>2</v>
      </c>
      <c r="AK897" s="16">
        <v>46188</v>
      </c>
      <c r="AL897" s="7">
        <v>21</v>
      </c>
      <c r="AM897" s="7" t="str">
        <f t="shared" si="26"/>
        <v>2026</v>
      </c>
      <c r="AN897" s="7" t="str">
        <f t="shared" si="27"/>
        <v>June</v>
      </c>
      <c r="AO897" s="7">
        <v>2</v>
      </c>
      <c r="AP897" s="10">
        <v>4397</v>
      </c>
      <c r="AQ897" s="7">
        <v>1</v>
      </c>
      <c r="AR897" s="7">
        <v>1</v>
      </c>
      <c r="AS897" t="s">
        <v>49</v>
      </c>
    </row>
    <row r="898" spans="1:45" x14ac:dyDescent="0.35">
      <c r="A898" t="s">
        <v>963</v>
      </c>
      <c r="B898">
        <v>38</v>
      </c>
      <c r="C898" t="s">
        <v>802</v>
      </c>
      <c r="D898" t="s">
        <v>49</v>
      </c>
      <c r="E898" t="s">
        <v>56</v>
      </c>
      <c r="F898">
        <v>1189</v>
      </c>
      <c r="G898" t="s">
        <v>42</v>
      </c>
      <c r="H898">
        <v>1</v>
      </c>
      <c r="I898">
        <v>3</v>
      </c>
      <c r="J898" t="s">
        <v>43</v>
      </c>
      <c r="K898">
        <v>1</v>
      </c>
      <c r="L898">
        <v>1668</v>
      </c>
      <c r="M898">
        <v>4</v>
      </c>
      <c r="N898" t="s">
        <v>44</v>
      </c>
      <c r="O898">
        <v>90</v>
      </c>
      <c r="P898">
        <v>3</v>
      </c>
      <c r="Q898">
        <v>2</v>
      </c>
      <c r="R898" t="s">
        <v>60</v>
      </c>
      <c r="S898">
        <v>4</v>
      </c>
      <c r="T898" t="s">
        <v>105</v>
      </c>
      <c r="U898">
        <v>4735</v>
      </c>
      <c r="V898" t="s">
        <v>47</v>
      </c>
      <c r="W898">
        <v>9867</v>
      </c>
      <c r="X898">
        <v>7</v>
      </c>
      <c r="Y898" t="s">
        <v>48</v>
      </c>
      <c r="Z898" t="s">
        <v>49</v>
      </c>
      <c r="AA898">
        <v>15</v>
      </c>
      <c r="AB898">
        <v>3</v>
      </c>
      <c r="AC898">
        <v>4</v>
      </c>
      <c r="AD898">
        <v>80</v>
      </c>
      <c r="AE898">
        <v>2</v>
      </c>
      <c r="AF898">
        <v>19</v>
      </c>
      <c r="AG898">
        <v>4</v>
      </c>
      <c r="AH898">
        <v>4</v>
      </c>
      <c r="AI898">
        <v>2</v>
      </c>
      <c r="AJ898">
        <v>9</v>
      </c>
      <c r="AK898" s="16">
        <v>46189</v>
      </c>
      <c r="AL898" s="7">
        <v>60</v>
      </c>
      <c r="AM898" s="7" t="str">
        <f t="shared" si="26"/>
        <v>2026</v>
      </c>
      <c r="AN898" s="7" t="str">
        <f t="shared" si="27"/>
        <v>June</v>
      </c>
      <c r="AO898" s="7">
        <v>3</v>
      </c>
      <c r="AP898" s="10">
        <v>19260</v>
      </c>
      <c r="AQ898" s="7">
        <v>2</v>
      </c>
      <c r="AR898" s="7">
        <v>2</v>
      </c>
      <c r="AS898" t="s">
        <v>49</v>
      </c>
    </row>
    <row r="899" spans="1:45" x14ac:dyDescent="0.35">
      <c r="A899" t="s">
        <v>964</v>
      </c>
      <c r="B899">
        <v>38</v>
      </c>
      <c r="C899" t="s">
        <v>802</v>
      </c>
      <c r="D899" t="s">
        <v>49</v>
      </c>
      <c r="E899" t="s">
        <v>56</v>
      </c>
      <c r="F899">
        <v>148</v>
      </c>
      <c r="G899" t="s">
        <v>42</v>
      </c>
      <c r="H899">
        <v>2</v>
      </c>
      <c r="I899">
        <v>3</v>
      </c>
      <c r="J899" t="s">
        <v>52</v>
      </c>
      <c r="K899">
        <v>1</v>
      </c>
      <c r="L899">
        <v>1675</v>
      </c>
      <c r="M899">
        <v>4</v>
      </c>
      <c r="N899" t="s">
        <v>53</v>
      </c>
      <c r="O899">
        <v>42</v>
      </c>
      <c r="P899">
        <v>2</v>
      </c>
      <c r="Q899">
        <v>1</v>
      </c>
      <c r="R899" t="s">
        <v>45</v>
      </c>
      <c r="S899">
        <v>2</v>
      </c>
      <c r="T899" t="s">
        <v>46</v>
      </c>
      <c r="U899">
        <v>2440</v>
      </c>
      <c r="V899" t="s">
        <v>47</v>
      </c>
      <c r="W899">
        <v>23826</v>
      </c>
      <c r="X899">
        <v>1</v>
      </c>
      <c r="Y899" t="s">
        <v>48</v>
      </c>
      <c r="Z899" t="s">
        <v>49</v>
      </c>
      <c r="AA899">
        <v>22</v>
      </c>
      <c r="AB899">
        <v>4</v>
      </c>
      <c r="AC899">
        <v>2</v>
      </c>
      <c r="AD899">
        <v>80</v>
      </c>
      <c r="AE899">
        <v>0</v>
      </c>
      <c r="AF899">
        <v>4</v>
      </c>
      <c r="AG899">
        <v>3</v>
      </c>
      <c r="AH899">
        <v>3</v>
      </c>
      <c r="AI899">
        <v>3</v>
      </c>
      <c r="AJ899">
        <v>3</v>
      </c>
      <c r="AK899" s="16">
        <v>46190</v>
      </c>
      <c r="AL899" s="7">
        <v>45</v>
      </c>
      <c r="AM899" s="7" t="str">
        <f t="shared" ref="AM899:AM962" si="28">TEXT(AK899,"yyyy")</f>
        <v>2026</v>
      </c>
      <c r="AN899" s="7" t="str">
        <f t="shared" ref="AN899:AN962" si="29">TEXT(AK899,"mmmm")</f>
        <v>June</v>
      </c>
      <c r="AO899" s="7">
        <v>23</v>
      </c>
      <c r="AP899" s="10">
        <v>11334</v>
      </c>
      <c r="AQ899" s="7">
        <v>8</v>
      </c>
      <c r="AR899" s="7">
        <v>1</v>
      </c>
      <c r="AS899" t="s">
        <v>49</v>
      </c>
    </row>
    <row r="900" spans="1:45" x14ac:dyDescent="0.35">
      <c r="A900" t="s">
        <v>965</v>
      </c>
      <c r="B900">
        <v>38</v>
      </c>
      <c r="C900" t="s">
        <v>802</v>
      </c>
      <c r="D900" t="s">
        <v>49</v>
      </c>
      <c r="E900" t="s">
        <v>41</v>
      </c>
      <c r="F900">
        <v>1495</v>
      </c>
      <c r="G900" t="s">
        <v>42</v>
      </c>
      <c r="H900">
        <v>4</v>
      </c>
      <c r="I900">
        <v>2</v>
      </c>
      <c r="J900" t="s">
        <v>52</v>
      </c>
      <c r="K900">
        <v>1</v>
      </c>
      <c r="L900">
        <v>1687</v>
      </c>
      <c r="M900">
        <v>4</v>
      </c>
      <c r="N900" t="s">
        <v>53</v>
      </c>
      <c r="O900">
        <v>87</v>
      </c>
      <c r="P900">
        <v>3</v>
      </c>
      <c r="Q900">
        <v>1</v>
      </c>
      <c r="R900" t="s">
        <v>45</v>
      </c>
      <c r="S900">
        <v>3</v>
      </c>
      <c r="T900" t="s">
        <v>105</v>
      </c>
      <c r="U900">
        <v>3306</v>
      </c>
      <c r="V900" t="s">
        <v>47</v>
      </c>
      <c r="W900">
        <v>26176</v>
      </c>
      <c r="X900">
        <v>7</v>
      </c>
      <c r="Y900" t="s">
        <v>48</v>
      </c>
      <c r="Z900" t="s">
        <v>49</v>
      </c>
      <c r="AA900">
        <v>19</v>
      </c>
      <c r="AB900">
        <v>3</v>
      </c>
      <c r="AC900">
        <v>4</v>
      </c>
      <c r="AD900">
        <v>80</v>
      </c>
      <c r="AE900">
        <v>1</v>
      </c>
      <c r="AF900">
        <v>7</v>
      </c>
      <c r="AG900">
        <v>5</v>
      </c>
      <c r="AH900">
        <v>2</v>
      </c>
      <c r="AI900">
        <v>0</v>
      </c>
      <c r="AJ900">
        <v>0</v>
      </c>
      <c r="AK900" s="16">
        <v>46191</v>
      </c>
      <c r="AL900" s="7">
        <v>26</v>
      </c>
      <c r="AM900" s="7" t="str">
        <f t="shared" si="28"/>
        <v>2026</v>
      </c>
      <c r="AN900" s="7" t="str">
        <f t="shared" si="29"/>
        <v>June</v>
      </c>
      <c r="AO900" s="7">
        <v>0</v>
      </c>
      <c r="AP900" s="10">
        <v>6941</v>
      </c>
      <c r="AQ900" s="7">
        <v>0</v>
      </c>
      <c r="AR900" s="7">
        <v>0</v>
      </c>
      <c r="AS900" t="s">
        <v>49</v>
      </c>
    </row>
    <row r="901" spans="1:45" x14ac:dyDescent="0.35">
      <c r="A901" t="s">
        <v>966</v>
      </c>
      <c r="B901">
        <v>38</v>
      </c>
      <c r="C901" t="s">
        <v>802</v>
      </c>
      <c r="D901" t="s">
        <v>49</v>
      </c>
      <c r="E901" t="s">
        <v>56</v>
      </c>
      <c r="F901">
        <v>594</v>
      </c>
      <c r="G901" t="s">
        <v>42</v>
      </c>
      <c r="H901">
        <v>2</v>
      </c>
      <c r="I901">
        <v>2</v>
      </c>
      <c r="J901" t="s">
        <v>52</v>
      </c>
      <c r="K901">
        <v>1</v>
      </c>
      <c r="L901">
        <v>1760</v>
      </c>
      <c r="M901">
        <v>3</v>
      </c>
      <c r="N901" t="s">
        <v>53</v>
      </c>
      <c r="O901">
        <v>75</v>
      </c>
      <c r="P901">
        <v>2</v>
      </c>
      <c r="Q901">
        <v>1</v>
      </c>
      <c r="R901" t="s">
        <v>45</v>
      </c>
      <c r="S901">
        <v>2</v>
      </c>
      <c r="T901" t="s">
        <v>105</v>
      </c>
      <c r="U901">
        <v>2468</v>
      </c>
      <c r="V901" t="s">
        <v>47</v>
      </c>
      <c r="W901">
        <v>15963</v>
      </c>
      <c r="X901">
        <v>4</v>
      </c>
      <c r="Y901" t="s">
        <v>48</v>
      </c>
      <c r="Z901" t="s">
        <v>49</v>
      </c>
      <c r="AA901">
        <v>14</v>
      </c>
      <c r="AB901">
        <v>3</v>
      </c>
      <c r="AC901">
        <v>2</v>
      </c>
      <c r="AD901">
        <v>80</v>
      </c>
      <c r="AE901">
        <v>1</v>
      </c>
      <c r="AF901">
        <v>9</v>
      </c>
      <c r="AG901">
        <v>4</v>
      </c>
      <c r="AH901">
        <v>2</v>
      </c>
      <c r="AI901">
        <v>0</v>
      </c>
      <c r="AJ901">
        <v>5</v>
      </c>
      <c r="AK901" s="16">
        <v>46192</v>
      </c>
      <c r="AL901" s="7">
        <v>52</v>
      </c>
      <c r="AM901" s="7" t="str">
        <f t="shared" si="28"/>
        <v>2026</v>
      </c>
      <c r="AN901" s="7" t="str">
        <f t="shared" si="29"/>
        <v>June</v>
      </c>
      <c r="AO901" s="7">
        <v>29</v>
      </c>
      <c r="AP901" s="10">
        <v>5167</v>
      </c>
      <c r="AQ901" s="7">
        <v>12</v>
      </c>
      <c r="AR901" s="7">
        <v>0</v>
      </c>
      <c r="AS901" t="s">
        <v>49</v>
      </c>
    </row>
    <row r="902" spans="1:45" x14ac:dyDescent="0.35">
      <c r="A902" t="s">
        <v>967</v>
      </c>
      <c r="B902">
        <v>38</v>
      </c>
      <c r="C902" t="s">
        <v>802</v>
      </c>
      <c r="D902" t="s">
        <v>49</v>
      </c>
      <c r="E902" t="s">
        <v>41</v>
      </c>
      <c r="F902">
        <v>833</v>
      </c>
      <c r="G902" t="s">
        <v>42</v>
      </c>
      <c r="H902">
        <v>18</v>
      </c>
      <c r="I902">
        <v>3</v>
      </c>
      <c r="J902" t="s">
        <v>52</v>
      </c>
      <c r="K902">
        <v>1</v>
      </c>
      <c r="L902">
        <v>1766</v>
      </c>
      <c r="M902">
        <v>2</v>
      </c>
      <c r="N902" t="s">
        <v>44</v>
      </c>
      <c r="O902">
        <v>60</v>
      </c>
      <c r="P902">
        <v>1</v>
      </c>
      <c r="Q902">
        <v>2</v>
      </c>
      <c r="R902" t="s">
        <v>161</v>
      </c>
      <c r="S902">
        <v>4</v>
      </c>
      <c r="T902" t="s">
        <v>105</v>
      </c>
      <c r="U902">
        <v>5811</v>
      </c>
      <c r="V902" t="s">
        <v>163</v>
      </c>
      <c r="W902">
        <v>24539</v>
      </c>
      <c r="X902">
        <v>3</v>
      </c>
      <c r="Y902" t="s">
        <v>48</v>
      </c>
      <c r="Z902" t="s">
        <v>40</v>
      </c>
      <c r="AA902">
        <v>16</v>
      </c>
      <c r="AB902">
        <v>3</v>
      </c>
      <c r="AC902">
        <v>3</v>
      </c>
      <c r="AD902">
        <v>80</v>
      </c>
      <c r="AE902">
        <v>1</v>
      </c>
      <c r="AF902">
        <v>15</v>
      </c>
      <c r="AG902">
        <v>2</v>
      </c>
      <c r="AH902">
        <v>3</v>
      </c>
      <c r="AI902">
        <v>1</v>
      </c>
      <c r="AJ902">
        <v>0</v>
      </c>
      <c r="AK902" s="16">
        <v>46193</v>
      </c>
      <c r="AL902" s="7">
        <v>54</v>
      </c>
      <c r="AM902" s="7" t="str">
        <f t="shared" si="28"/>
        <v>2026</v>
      </c>
      <c r="AN902" s="7" t="str">
        <f t="shared" si="29"/>
        <v>June</v>
      </c>
      <c r="AO902" s="7">
        <v>33</v>
      </c>
      <c r="AP902" s="10">
        <v>10507</v>
      </c>
      <c r="AQ902" s="7">
        <v>17</v>
      </c>
      <c r="AR902" s="7">
        <v>15</v>
      </c>
      <c r="AS902" t="s">
        <v>49</v>
      </c>
    </row>
    <row r="903" spans="1:45" x14ac:dyDescent="0.35">
      <c r="A903" t="s">
        <v>968</v>
      </c>
      <c r="B903">
        <v>38</v>
      </c>
      <c r="C903" t="s">
        <v>802</v>
      </c>
      <c r="D903" t="s">
        <v>49</v>
      </c>
      <c r="E903" t="s">
        <v>41</v>
      </c>
      <c r="F903">
        <v>1153</v>
      </c>
      <c r="G903" t="s">
        <v>42</v>
      </c>
      <c r="H903">
        <v>6</v>
      </c>
      <c r="I903">
        <v>2</v>
      </c>
      <c r="J903" t="s">
        <v>73</v>
      </c>
      <c r="K903">
        <v>1</v>
      </c>
      <c r="L903">
        <v>1782</v>
      </c>
      <c r="M903">
        <v>4</v>
      </c>
      <c r="N903" t="s">
        <v>53</v>
      </c>
      <c r="O903">
        <v>40</v>
      </c>
      <c r="P903">
        <v>2</v>
      </c>
      <c r="Q903">
        <v>1</v>
      </c>
      <c r="R903" t="s">
        <v>45</v>
      </c>
      <c r="S903">
        <v>3</v>
      </c>
      <c r="T903" t="s">
        <v>105</v>
      </c>
      <c r="U903">
        <v>3702</v>
      </c>
      <c r="V903" t="s">
        <v>47</v>
      </c>
      <c r="W903">
        <v>16376</v>
      </c>
      <c r="X903">
        <v>1</v>
      </c>
      <c r="Y903" t="s">
        <v>48</v>
      </c>
      <c r="Z903" t="s">
        <v>49</v>
      </c>
      <c r="AA903">
        <v>11</v>
      </c>
      <c r="AB903">
        <v>3</v>
      </c>
      <c r="AC903">
        <v>2</v>
      </c>
      <c r="AD903">
        <v>80</v>
      </c>
      <c r="AE903">
        <v>1</v>
      </c>
      <c r="AF903">
        <v>5</v>
      </c>
      <c r="AG903">
        <v>3</v>
      </c>
      <c r="AH903">
        <v>3</v>
      </c>
      <c r="AI903">
        <v>0</v>
      </c>
      <c r="AJ903">
        <v>4</v>
      </c>
      <c r="AK903" s="16">
        <v>46194</v>
      </c>
      <c r="AL903" s="7">
        <v>27</v>
      </c>
      <c r="AM903" s="7" t="str">
        <f t="shared" si="28"/>
        <v>2026</v>
      </c>
      <c r="AN903" s="7" t="str">
        <f t="shared" si="29"/>
        <v>June</v>
      </c>
      <c r="AO903" s="7">
        <v>0</v>
      </c>
      <c r="AP903" s="10">
        <v>15630</v>
      </c>
      <c r="AQ903" s="7">
        <v>0</v>
      </c>
      <c r="AR903" s="7">
        <v>0</v>
      </c>
      <c r="AS903" t="s">
        <v>49</v>
      </c>
    </row>
    <row r="904" spans="1:45" x14ac:dyDescent="0.35">
      <c r="A904" t="s">
        <v>969</v>
      </c>
      <c r="B904">
        <v>38</v>
      </c>
      <c r="C904" t="s">
        <v>802</v>
      </c>
      <c r="D904" t="s">
        <v>49</v>
      </c>
      <c r="E904" t="s">
        <v>59</v>
      </c>
      <c r="F904">
        <v>1336</v>
      </c>
      <c r="G904" t="s">
        <v>71</v>
      </c>
      <c r="H904">
        <v>2</v>
      </c>
      <c r="I904">
        <v>3</v>
      </c>
      <c r="J904" t="s">
        <v>71</v>
      </c>
      <c r="K904">
        <v>1</v>
      </c>
      <c r="L904">
        <v>1805</v>
      </c>
      <c r="M904">
        <v>1</v>
      </c>
      <c r="N904" t="s">
        <v>44</v>
      </c>
      <c r="O904">
        <v>100</v>
      </c>
      <c r="P904">
        <v>3</v>
      </c>
      <c r="Q904">
        <v>1</v>
      </c>
      <c r="R904" t="s">
        <v>71</v>
      </c>
      <c r="S904">
        <v>2</v>
      </c>
      <c r="T904" t="s">
        <v>102</v>
      </c>
      <c r="U904">
        <v>2592</v>
      </c>
      <c r="V904" t="s">
        <v>47</v>
      </c>
      <c r="W904">
        <v>7129</v>
      </c>
      <c r="X904">
        <v>5</v>
      </c>
      <c r="Y904" t="s">
        <v>48</v>
      </c>
      <c r="Z904" t="s">
        <v>49</v>
      </c>
      <c r="AA904">
        <v>13</v>
      </c>
      <c r="AB904">
        <v>3</v>
      </c>
      <c r="AC904">
        <v>4</v>
      </c>
      <c r="AD904">
        <v>80</v>
      </c>
      <c r="AE904">
        <v>3</v>
      </c>
      <c r="AF904">
        <v>13</v>
      </c>
      <c r="AG904">
        <v>3</v>
      </c>
      <c r="AH904">
        <v>3</v>
      </c>
      <c r="AI904">
        <v>3</v>
      </c>
      <c r="AJ904">
        <v>8</v>
      </c>
      <c r="AK904" s="16">
        <v>46195</v>
      </c>
      <c r="AL904" s="7">
        <v>47</v>
      </c>
      <c r="AM904" s="7" t="str">
        <f t="shared" si="28"/>
        <v>2026</v>
      </c>
      <c r="AN904" s="7" t="str">
        <f t="shared" si="29"/>
        <v>June</v>
      </c>
      <c r="AO904" s="7">
        <v>12</v>
      </c>
      <c r="AP904" s="10">
        <v>13328</v>
      </c>
      <c r="AQ904" s="7">
        <v>4</v>
      </c>
      <c r="AR904" s="7">
        <v>2</v>
      </c>
      <c r="AS904" t="s">
        <v>49</v>
      </c>
    </row>
    <row r="905" spans="1:45" x14ac:dyDescent="0.35">
      <c r="A905" t="s">
        <v>970</v>
      </c>
      <c r="B905">
        <v>38</v>
      </c>
      <c r="C905" t="s">
        <v>802</v>
      </c>
      <c r="D905" t="s">
        <v>40</v>
      </c>
      <c r="E905" t="s">
        <v>41</v>
      </c>
      <c r="F905">
        <v>723</v>
      </c>
      <c r="G905" t="s">
        <v>51</v>
      </c>
      <c r="H905">
        <v>2</v>
      </c>
      <c r="I905">
        <v>4</v>
      </c>
      <c r="J905" t="s">
        <v>57</v>
      </c>
      <c r="K905">
        <v>1</v>
      </c>
      <c r="L905">
        <v>1835</v>
      </c>
      <c r="M905">
        <v>2</v>
      </c>
      <c r="N905" t="s">
        <v>53</v>
      </c>
      <c r="O905">
        <v>77</v>
      </c>
      <c r="P905">
        <v>1</v>
      </c>
      <c r="Q905">
        <v>2</v>
      </c>
      <c r="R905" t="s">
        <v>54</v>
      </c>
      <c r="S905">
        <v>4</v>
      </c>
      <c r="T905" t="s">
        <v>105</v>
      </c>
      <c r="U905">
        <v>5405</v>
      </c>
      <c r="V905" t="s">
        <v>163</v>
      </c>
      <c r="W905">
        <v>4244</v>
      </c>
      <c r="X905">
        <v>2</v>
      </c>
      <c r="Y905" t="s">
        <v>48</v>
      </c>
      <c r="Z905" t="s">
        <v>40</v>
      </c>
      <c r="AA905">
        <v>20</v>
      </c>
      <c r="AB905">
        <v>4</v>
      </c>
      <c r="AC905">
        <v>1</v>
      </c>
      <c r="AD905">
        <v>80</v>
      </c>
      <c r="AE905">
        <v>2</v>
      </c>
      <c r="AF905">
        <v>20</v>
      </c>
      <c r="AG905">
        <v>4</v>
      </c>
      <c r="AH905">
        <v>2</v>
      </c>
      <c r="AI905">
        <v>0</v>
      </c>
      <c r="AJ905">
        <v>3</v>
      </c>
      <c r="AK905" s="16">
        <v>46196</v>
      </c>
      <c r="AL905" s="7">
        <v>44</v>
      </c>
      <c r="AM905" s="7" t="str">
        <f t="shared" si="28"/>
        <v>2026</v>
      </c>
      <c r="AN905" s="7" t="str">
        <f t="shared" si="29"/>
        <v>June</v>
      </c>
      <c r="AO905" s="7">
        <v>7</v>
      </c>
      <c r="AP905" s="10">
        <v>4837</v>
      </c>
      <c r="AQ905" s="7">
        <v>5</v>
      </c>
      <c r="AR905" s="7">
        <v>2</v>
      </c>
      <c r="AS905" t="s">
        <v>49</v>
      </c>
    </row>
    <row r="906" spans="1:45" x14ac:dyDescent="0.35">
      <c r="A906" t="s">
        <v>971</v>
      </c>
      <c r="B906">
        <v>38</v>
      </c>
      <c r="C906" t="s">
        <v>802</v>
      </c>
      <c r="D906" t="s">
        <v>40</v>
      </c>
      <c r="E906" t="s">
        <v>56</v>
      </c>
      <c r="F906">
        <v>1394</v>
      </c>
      <c r="G906" t="s">
        <v>42</v>
      </c>
      <c r="H906">
        <v>8</v>
      </c>
      <c r="I906">
        <v>3</v>
      </c>
      <c r="J906" t="s">
        <v>52</v>
      </c>
      <c r="K906">
        <v>1</v>
      </c>
      <c r="L906">
        <v>1937</v>
      </c>
      <c r="M906">
        <v>4</v>
      </c>
      <c r="N906" t="s">
        <v>53</v>
      </c>
      <c r="O906">
        <v>58</v>
      </c>
      <c r="P906">
        <v>2</v>
      </c>
      <c r="Q906">
        <v>2</v>
      </c>
      <c r="R906" t="s">
        <v>60</v>
      </c>
      <c r="S906">
        <v>2</v>
      </c>
      <c r="T906" t="s">
        <v>102</v>
      </c>
      <c r="U906">
        <v>2133</v>
      </c>
      <c r="V906" t="s">
        <v>47</v>
      </c>
      <c r="W906">
        <v>18115</v>
      </c>
      <c r="X906">
        <v>1</v>
      </c>
      <c r="Y906" t="s">
        <v>48</v>
      </c>
      <c r="Z906" t="s">
        <v>40</v>
      </c>
      <c r="AA906">
        <v>16</v>
      </c>
      <c r="AB906">
        <v>3</v>
      </c>
      <c r="AC906">
        <v>3</v>
      </c>
      <c r="AD906">
        <v>80</v>
      </c>
      <c r="AE906">
        <v>1</v>
      </c>
      <c r="AF906">
        <v>20</v>
      </c>
      <c r="AG906">
        <v>3</v>
      </c>
      <c r="AH906">
        <v>3</v>
      </c>
      <c r="AI906">
        <v>0</v>
      </c>
      <c r="AJ906">
        <v>7</v>
      </c>
      <c r="AK906" s="16">
        <v>46197</v>
      </c>
      <c r="AL906" s="7">
        <v>31</v>
      </c>
      <c r="AM906" s="7" t="str">
        <f t="shared" si="28"/>
        <v>2026</v>
      </c>
      <c r="AN906" s="7" t="str">
        <f t="shared" si="29"/>
        <v>June</v>
      </c>
      <c r="AO906" s="7">
        <v>0</v>
      </c>
      <c r="AP906" s="10">
        <v>6338</v>
      </c>
      <c r="AQ906" s="7">
        <v>0</v>
      </c>
      <c r="AR906" s="7">
        <v>0</v>
      </c>
      <c r="AS906" t="s">
        <v>49</v>
      </c>
    </row>
    <row r="907" spans="1:45" x14ac:dyDescent="0.35">
      <c r="A907" t="s">
        <v>972</v>
      </c>
      <c r="B907">
        <v>38</v>
      </c>
      <c r="C907" t="s">
        <v>802</v>
      </c>
      <c r="D907" t="s">
        <v>49</v>
      </c>
      <c r="E907" t="s">
        <v>41</v>
      </c>
      <c r="F907">
        <v>1206</v>
      </c>
      <c r="G907" t="s">
        <v>42</v>
      </c>
      <c r="H907">
        <v>9</v>
      </c>
      <c r="I907">
        <v>2</v>
      </c>
      <c r="J907" t="s">
        <v>43</v>
      </c>
      <c r="K907">
        <v>1</v>
      </c>
      <c r="L907">
        <v>1940</v>
      </c>
      <c r="M907">
        <v>2</v>
      </c>
      <c r="N907" t="s">
        <v>44</v>
      </c>
      <c r="O907">
        <v>71</v>
      </c>
      <c r="P907">
        <v>3</v>
      </c>
      <c r="Q907">
        <v>1</v>
      </c>
      <c r="R907" t="s">
        <v>60</v>
      </c>
      <c r="S907">
        <v>4</v>
      </c>
      <c r="T907" t="s">
        <v>102</v>
      </c>
      <c r="U907">
        <v>4771</v>
      </c>
      <c r="V907" t="s">
        <v>47</v>
      </c>
      <c r="W907">
        <v>14293</v>
      </c>
      <c r="X907">
        <v>2</v>
      </c>
      <c r="Y907" t="s">
        <v>48</v>
      </c>
      <c r="Z907" t="s">
        <v>49</v>
      </c>
      <c r="AA907">
        <v>19</v>
      </c>
      <c r="AB907">
        <v>3</v>
      </c>
      <c r="AC907">
        <v>4</v>
      </c>
      <c r="AD907">
        <v>80</v>
      </c>
      <c r="AE907">
        <v>2</v>
      </c>
      <c r="AF907">
        <v>10</v>
      </c>
      <c r="AG907">
        <v>0</v>
      </c>
      <c r="AH907">
        <v>4</v>
      </c>
      <c r="AI907">
        <v>0</v>
      </c>
      <c r="AJ907">
        <v>3</v>
      </c>
      <c r="AK907" s="16">
        <v>46198</v>
      </c>
      <c r="AL907" s="7">
        <v>36</v>
      </c>
      <c r="AM907" s="7" t="str">
        <f t="shared" si="28"/>
        <v>2026</v>
      </c>
      <c r="AN907" s="7" t="str">
        <f t="shared" si="29"/>
        <v>June</v>
      </c>
      <c r="AO907" s="7">
        <v>13</v>
      </c>
      <c r="AP907" s="10">
        <v>13371</v>
      </c>
      <c r="AQ907" s="7">
        <v>10</v>
      </c>
      <c r="AR907" s="7">
        <v>6</v>
      </c>
      <c r="AS907" t="s">
        <v>49</v>
      </c>
    </row>
    <row r="908" spans="1:45" x14ac:dyDescent="0.35">
      <c r="A908" t="s">
        <v>973</v>
      </c>
      <c r="B908">
        <v>38</v>
      </c>
      <c r="C908" t="s">
        <v>802</v>
      </c>
      <c r="D908" t="s">
        <v>49</v>
      </c>
      <c r="E908" t="s">
        <v>41</v>
      </c>
      <c r="F908">
        <v>1404</v>
      </c>
      <c r="G908" t="s">
        <v>51</v>
      </c>
      <c r="H908">
        <v>1</v>
      </c>
      <c r="I908">
        <v>3</v>
      </c>
      <c r="J908" t="s">
        <v>43</v>
      </c>
      <c r="K908">
        <v>1</v>
      </c>
      <c r="L908">
        <v>1961</v>
      </c>
      <c r="M908">
        <v>1</v>
      </c>
      <c r="N908" t="s">
        <v>44</v>
      </c>
      <c r="O908">
        <v>59</v>
      </c>
      <c r="P908">
        <v>2</v>
      </c>
      <c r="Q908">
        <v>1</v>
      </c>
      <c r="R908" t="s">
        <v>54</v>
      </c>
      <c r="S908">
        <v>1</v>
      </c>
      <c r="T908" t="s">
        <v>46</v>
      </c>
      <c r="U908">
        <v>2858</v>
      </c>
      <c r="V908" t="s">
        <v>47</v>
      </c>
      <c r="W908">
        <v>11473</v>
      </c>
      <c r="X908">
        <v>4</v>
      </c>
      <c r="Y908" t="s">
        <v>48</v>
      </c>
      <c r="Z908" t="s">
        <v>49</v>
      </c>
      <c r="AA908">
        <v>14</v>
      </c>
      <c r="AB908">
        <v>3</v>
      </c>
      <c r="AC908">
        <v>1</v>
      </c>
      <c r="AD908">
        <v>80</v>
      </c>
      <c r="AE908">
        <v>0</v>
      </c>
      <c r="AF908">
        <v>20</v>
      </c>
      <c r="AG908">
        <v>3</v>
      </c>
      <c r="AH908">
        <v>2</v>
      </c>
      <c r="AI908">
        <v>0</v>
      </c>
      <c r="AJ908">
        <v>0</v>
      </c>
      <c r="AK908" s="16">
        <v>46199</v>
      </c>
      <c r="AL908" s="7">
        <v>46</v>
      </c>
      <c r="AM908" s="7" t="str">
        <f t="shared" si="28"/>
        <v>2026</v>
      </c>
      <c r="AN908" s="7" t="str">
        <f t="shared" si="29"/>
        <v>June</v>
      </c>
      <c r="AO908" s="7">
        <v>9</v>
      </c>
      <c r="AP908" s="10">
        <v>20669</v>
      </c>
      <c r="AQ908" s="7">
        <v>3</v>
      </c>
      <c r="AR908" s="7">
        <v>2</v>
      </c>
      <c r="AS908" t="s">
        <v>40</v>
      </c>
    </row>
    <row r="909" spans="1:45" x14ac:dyDescent="0.35">
      <c r="A909" t="s">
        <v>974</v>
      </c>
      <c r="B909">
        <v>38</v>
      </c>
      <c r="C909" t="s">
        <v>802</v>
      </c>
      <c r="D909" t="s">
        <v>49</v>
      </c>
      <c r="E909" t="s">
        <v>56</v>
      </c>
      <c r="F909">
        <v>1444</v>
      </c>
      <c r="G909" t="s">
        <v>71</v>
      </c>
      <c r="H909">
        <v>1</v>
      </c>
      <c r="I909">
        <v>4</v>
      </c>
      <c r="J909" t="s">
        <v>73</v>
      </c>
      <c r="K909">
        <v>1</v>
      </c>
      <c r="L909">
        <v>1972</v>
      </c>
      <c r="M909">
        <v>4</v>
      </c>
      <c r="N909" t="s">
        <v>44</v>
      </c>
      <c r="O909">
        <v>88</v>
      </c>
      <c r="P909">
        <v>3</v>
      </c>
      <c r="Q909">
        <v>1</v>
      </c>
      <c r="R909" t="s">
        <v>71</v>
      </c>
      <c r="S909">
        <v>2</v>
      </c>
      <c r="T909" t="s">
        <v>105</v>
      </c>
      <c r="U909">
        <v>2991</v>
      </c>
      <c r="V909" t="s">
        <v>47</v>
      </c>
      <c r="W909">
        <v>5224</v>
      </c>
      <c r="X909">
        <v>0</v>
      </c>
      <c r="Y909" t="s">
        <v>48</v>
      </c>
      <c r="Z909" t="s">
        <v>40</v>
      </c>
      <c r="AA909">
        <v>11</v>
      </c>
      <c r="AB909">
        <v>3</v>
      </c>
      <c r="AC909">
        <v>2</v>
      </c>
      <c r="AD909">
        <v>80</v>
      </c>
      <c r="AE909">
        <v>1</v>
      </c>
      <c r="AF909">
        <v>7</v>
      </c>
      <c r="AG909">
        <v>2</v>
      </c>
      <c r="AH909">
        <v>3</v>
      </c>
      <c r="AI909">
        <v>1</v>
      </c>
      <c r="AJ909">
        <v>2</v>
      </c>
      <c r="AK909" s="16">
        <v>46200</v>
      </c>
      <c r="AL909" s="7">
        <v>18</v>
      </c>
      <c r="AM909" s="7" t="str">
        <f t="shared" si="28"/>
        <v>2026</v>
      </c>
      <c r="AN909" s="7" t="str">
        <f t="shared" si="29"/>
        <v>June</v>
      </c>
      <c r="AO909" s="7">
        <v>1</v>
      </c>
      <c r="AP909" s="10">
        <v>6380</v>
      </c>
      <c r="AQ909" s="7">
        <v>0</v>
      </c>
      <c r="AR909" s="7">
        <v>0</v>
      </c>
      <c r="AS909" t="s">
        <v>49</v>
      </c>
    </row>
    <row r="910" spans="1:45" x14ac:dyDescent="0.35">
      <c r="A910" t="s">
        <v>975</v>
      </c>
      <c r="B910">
        <v>38</v>
      </c>
      <c r="C910" t="s">
        <v>802</v>
      </c>
      <c r="D910" t="s">
        <v>49</v>
      </c>
      <c r="E910" t="s">
        <v>41</v>
      </c>
      <c r="F910">
        <v>1321</v>
      </c>
      <c r="G910" t="s">
        <v>51</v>
      </c>
      <c r="H910">
        <v>1</v>
      </c>
      <c r="I910">
        <v>4</v>
      </c>
      <c r="J910" t="s">
        <v>43</v>
      </c>
      <c r="K910">
        <v>1</v>
      </c>
      <c r="L910">
        <v>1995</v>
      </c>
      <c r="M910">
        <v>4</v>
      </c>
      <c r="N910" t="s">
        <v>44</v>
      </c>
      <c r="O910">
        <v>86</v>
      </c>
      <c r="P910">
        <v>3</v>
      </c>
      <c r="Q910">
        <v>2</v>
      </c>
      <c r="R910" t="s">
        <v>137</v>
      </c>
      <c r="S910">
        <v>2</v>
      </c>
      <c r="T910" t="s">
        <v>105</v>
      </c>
      <c r="U910">
        <v>4440</v>
      </c>
      <c r="V910" t="s">
        <v>47</v>
      </c>
      <c r="W910">
        <v>7636</v>
      </c>
      <c r="X910">
        <v>0</v>
      </c>
      <c r="Y910" t="s">
        <v>48</v>
      </c>
      <c r="Z910" t="s">
        <v>49</v>
      </c>
      <c r="AA910">
        <v>15</v>
      </c>
      <c r="AB910">
        <v>3</v>
      </c>
      <c r="AC910">
        <v>1</v>
      </c>
      <c r="AD910">
        <v>80</v>
      </c>
      <c r="AE910">
        <v>2</v>
      </c>
      <c r="AF910">
        <v>16</v>
      </c>
      <c r="AG910">
        <v>3</v>
      </c>
      <c r="AH910">
        <v>3</v>
      </c>
      <c r="AI910">
        <v>5</v>
      </c>
      <c r="AJ910">
        <v>8</v>
      </c>
      <c r="AK910" s="16">
        <v>46201</v>
      </c>
      <c r="AL910" s="7">
        <v>20</v>
      </c>
      <c r="AM910" s="7" t="str">
        <f t="shared" si="28"/>
        <v>2026</v>
      </c>
      <c r="AN910" s="7" t="str">
        <f t="shared" si="29"/>
        <v>June</v>
      </c>
      <c r="AO910" s="7">
        <v>1</v>
      </c>
      <c r="AP910" s="10">
        <v>10362</v>
      </c>
      <c r="AQ910" s="7">
        <v>1</v>
      </c>
      <c r="AR910" s="7">
        <v>1</v>
      </c>
      <c r="AS910" t="s">
        <v>49</v>
      </c>
    </row>
    <row r="911" spans="1:45" x14ac:dyDescent="0.35">
      <c r="A911" t="s">
        <v>976</v>
      </c>
      <c r="B911">
        <v>38</v>
      </c>
      <c r="C911" t="s">
        <v>802</v>
      </c>
      <c r="D911" t="s">
        <v>49</v>
      </c>
      <c r="E911" t="s">
        <v>56</v>
      </c>
      <c r="F911">
        <v>508</v>
      </c>
      <c r="G911" t="s">
        <v>42</v>
      </c>
      <c r="H911">
        <v>6</v>
      </c>
      <c r="I911">
        <v>4</v>
      </c>
      <c r="J911" t="s">
        <v>43</v>
      </c>
      <c r="K911">
        <v>1</v>
      </c>
      <c r="L911">
        <v>1997</v>
      </c>
      <c r="M911">
        <v>1</v>
      </c>
      <c r="N911" t="s">
        <v>44</v>
      </c>
      <c r="O911">
        <v>72</v>
      </c>
      <c r="P911">
        <v>2</v>
      </c>
      <c r="Q911">
        <v>2</v>
      </c>
      <c r="R911" t="s">
        <v>112</v>
      </c>
      <c r="S911">
        <v>3</v>
      </c>
      <c r="T911" t="s">
        <v>105</v>
      </c>
      <c r="U911">
        <v>5321</v>
      </c>
      <c r="V911" t="s">
        <v>163</v>
      </c>
      <c r="W911">
        <v>14284</v>
      </c>
      <c r="X911">
        <v>2</v>
      </c>
      <c r="Y911" t="s">
        <v>48</v>
      </c>
      <c r="Z911" t="s">
        <v>49</v>
      </c>
      <c r="AA911">
        <v>11</v>
      </c>
      <c r="AB911">
        <v>3</v>
      </c>
      <c r="AC911">
        <v>4</v>
      </c>
      <c r="AD911">
        <v>80</v>
      </c>
      <c r="AE911">
        <v>1</v>
      </c>
      <c r="AF911">
        <v>10</v>
      </c>
      <c r="AG911">
        <v>1</v>
      </c>
      <c r="AH911">
        <v>3</v>
      </c>
      <c r="AI911">
        <v>7</v>
      </c>
      <c r="AJ911">
        <v>7</v>
      </c>
      <c r="AK911" s="16">
        <v>46202</v>
      </c>
      <c r="AL911" s="7">
        <v>40</v>
      </c>
      <c r="AM911" s="7" t="str">
        <f t="shared" si="28"/>
        <v>2026</v>
      </c>
      <c r="AN911" s="7" t="str">
        <f t="shared" si="29"/>
        <v>June</v>
      </c>
      <c r="AO911" s="7">
        <v>16</v>
      </c>
      <c r="AP911" s="10">
        <v>17849</v>
      </c>
      <c r="AQ911" s="7">
        <v>12</v>
      </c>
      <c r="AR911" s="7">
        <v>3</v>
      </c>
      <c r="AS911" t="s">
        <v>49</v>
      </c>
    </row>
    <row r="912" spans="1:45" x14ac:dyDescent="0.35">
      <c r="A912" t="s">
        <v>977</v>
      </c>
      <c r="B912">
        <v>38</v>
      </c>
      <c r="C912" t="s">
        <v>802</v>
      </c>
      <c r="D912" t="s">
        <v>49</v>
      </c>
      <c r="E912" t="s">
        <v>41</v>
      </c>
      <c r="F912">
        <v>201</v>
      </c>
      <c r="G912" t="s">
        <v>42</v>
      </c>
      <c r="H912">
        <v>10</v>
      </c>
      <c r="I912">
        <v>3</v>
      </c>
      <c r="J912" t="s">
        <v>52</v>
      </c>
      <c r="K912">
        <v>1</v>
      </c>
      <c r="L912">
        <v>2015</v>
      </c>
      <c r="M912">
        <v>2</v>
      </c>
      <c r="N912" t="s">
        <v>53</v>
      </c>
      <c r="O912">
        <v>99</v>
      </c>
      <c r="P912">
        <v>1</v>
      </c>
      <c r="Q912">
        <v>3</v>
      </c>
      <c r="R912" t="s">
        <v>252</v>
      </c>
      <c r="S912">
        <v>3</v>
      </c>
      <c r="T912" t="s">
        <v>105</v>
      </c>
      <c r="U912">
        <v>13206</v>
      </c>
      <c r="V912" t="s">
        <v>253</v>
      </c>
      <c r="W912">
        <v>3376</v>
      </c>
      <c r="X912">
        <v>3</v>
      </c>
      <c r="Y912" t="s">
        <v>48</v>
      </c>
      <c r="Z912" t="s">
        <v>49</v>
      </c>
      <c r="AA912">
        <v>12</v>
      </c>
      <c r="AB912">
        <v>3</v>
      </c>
      <c r="AC912">
        <v>1</v>
      </c>
      <c r="AD912">
        <v>80</v>
      </c>
      <c r="AE912">
        <v>1</v>
      </c>
      <c r="AF912">
        <v>20</v>
      </c>
      <c r="AG912">
        <v>3</v>
      </c>
      <c r="AH912">
        <v>3</v>
      </c>
      <c r="AI912">
        <v>1</v>
      </c>
      <c r="AJ912">
        <v>11</v>
      </c>
      <c r="AK912" s="16">
        <v>46203</v>
      </c>
      <c r="AL912" s="7">
        <v>42</v>
      </c>
      <c r="AM912" s="7" t="str">
        <f t="shared" si="28"/>
        <v>2026</v>
      </c>
      <c r="AN912" s="7" t="str">
        <f t="shared" si="29"/>
        <v>June</v>
      </c>
      <c r="AO912" s="7">
        <v>7</v>
      </c>
      <c r="AP912" s="10">
        <v>9110</v>
      </c>
      <c r="AQ912" s="7">
        <v>1</v>
      </c>
      <c r="AR912" s="7">
        <v>0</v>
      </c>
      <c r="AS912" t="s">
        <v>49</v>
      </c>
    </row>
    <row r="913" spans="1:45" x14ac:dyDescent="0.35">
      <c r="A913" t="s">
        <v>978</v>
      </c>
      <c r="B913">
        <v>38</v>
      </c>
      <c r="C913" t="s">
        <v>802</v>
      </c>
      <c r="D913" t="s">
        <v>49</v>
      </c>
      <c r="E913" t="s">
        <v>276</v>
      </c>
      <c r="F913">
        <v>345</v>
      </c>
      <c r="G913" t="s">
        <v>51</v>
      </c>
      <c r="H913">
        <v>10</v>
      </c>
      <c r="I913">
        <v>2</v>
      </c>
      <c r="J913" t="s">
        <v>43</v>
      </c>
      <c r="K913">
        <v>1</v>
      </c>
      <c r="L913">
        <v>2041</v>
      </c>
      <c r="M913">
        <v>1</v>
      </c>
      <c r="N913" t="s">
        <v>53</v>
      </c>
      <c r="O913">
        <v>100</v>
      </c>
      <c r="P913">
        <v>3</v>
      </c>
      <c r="Q913">
        <v>2</v>
      </c>
      <c r="R913" t="s">
        <v>137</v>
      </c>
      <c r="S913">
        <v>4</v>
      </c>
      <c r="T913" t="s">
        <v>105</v>
      </c>
      <c r="U913">
        <v>5343</v>
      </c>
      <c r="V913" t="s">
        <v>163</v>
      </c>
      <c r="W913">
        <v>5982</v>
      </c>
      <c r="X913">
        <v>1</v>
      </c>
      <c r="Y913" t="s">
        <v>48</v>
      </c>
      <c r="Z913" t="s">
        <v>49</v>
      </c>
      <c r="AA913">
        <v>11</v>
      </c>
      <c r="AB913">
        <v>3</v>
      </c>
      <c r="AC913">
        <v>3</v>
      </c>
      <c r="AD913">
        <v>80</v>
      </c>
      <c r="AE913">
        <v>1</v>
      </c>
      <c r="AF913">
        <v>10</v>
      </c>
      <c r="AG913">
        <v>1</v>
      </c>
      <c r="AH913">
        <v>3</v>
      </c>
      <c r="AI913">
        <v>1</v>
      </c>
      <c r="AJ913">
        <v>9</v>
      </c>
      <c r="AK913" s="16">
        <v>46204</v>
      </c>
      <c r="AL913" s="7">
        <v>44</v>
      </c>
      <c r="AM913" s="7" t="str">
        <f t="shared" si="28"/>
        <v>2026</v>
      </c>
      <c r="AN913" s="7" t="str">
        <f t="shared" si="29"/>
        <v>July</v>
      </c>
      <c r="AO913" s="7">
        <v>6</v>
      </c>
      <c r="AP913" s="10">
        <v>17463</v>
      </c>
      <c r="AQ913" s="7">
        <v>5</v>
      </c>
      <c r="AR913" s="7">
        <v>0</v>
      </c>
      <c r="AS913" t="s">
        <v>49</v>
      </c>
    </row>
    <row r="914" spans="1:45" x14ac:dyDescent="0.35">
      <c r="A914" t="s">
        <v>979</v>
      </c>
      <c r="B914">
        <v>39</v>
      </c>
      <c r="C914" t="s">
        <v>802</v>
      </c>
      <c r="D914" t="s">
        <v>40</v>
      </c>
      <c r="E914" t="s">
        <v>41</v>
      </c>
      <c r="F914">
        <v>895</v>
      </c>
      <c r="G914" t="s">
        <v>51</v>
      </c>
      <c r="H914">
        <v>5</v>
      </c>
      <c r="I914">
        <v>3</v>
      </c>
      <c r="J914" t="s">
        <v>68</v>
      </c>
      <c r="K914">
        <v>1</v>
      </c>
      <c r="L914">
        <v>42</v>
      </c>
      <c r="M914">
        <v>4</v>
      </c>
      <c r="N914" t="s">
        <v>44</v>
      </c>
      <c r="O914">
        <v>56</v>
      </c>
      <c r="P914">
        <v>3</v>
      </c>
      <c r="Q914">
        <v>2</v>
      </c>
      <c r="R914" t="s">
        <v>54</v>
      </c>
      <c r="S914">
        <v>4</v>
      </c>
      <c r="T914" t="s">
        <v>105</v>
      </c>
      <c r="U914">
        <v>2086</v>
      </c>
      <c r="V914" t="s">
        <v>47</v>
      </c>
      <c r="W914">
        <v>3335</v>
      </c>
      <c r="X914">
        <v>3</v>
      </c>
      <c r="Y914" t="s">
        <v>48</v>
      </c>
      <c r="Z914" t="s">
        <v>49</v>
      </c>
      <c r="AA914">
        <v>14</v>
      </c>
      <c r="AB914">
        <v>3</v>
      </c>
      <c r="AC914">
        <v>3</v>
      </c>
      <c r="AD914">
        <v>80</v>
      </c>
      <c r="AE914">
        <v>1</v>
      </c>
      <c r="AF914">
        <v>19</v>
      </c>
      <c r="AG914">
        <v>6</v>
      </c>
      <c r="AH914">
        <v>4</v>
      </c>
      <c r="AI914">
        <v>0</v>
      </c>
      <c r="AJ914">
        <v>0</v>
      </c>
      <c r="AK914" s="16">
        <v>46205</v>
      </c>
      <c r="AL914" s="7">
        <v>59</v>
      </c>
      <c r="AM914" s="7" t="str">
        <f t="shared" si="28"/>
        <v>2026</v>
      </c>
      <c r="AN914" s="7" t="str">
        <f t="shared" si="29"/>
        <v>July</v>
      </c>
      <c r="AO914" s="7">
        <v>5</v>
      </c>
      <c r="AP914" s="10">
        <v>7014</v>
      </c>
      <c r="AQ914" s="7">
        <v>5</v>
      </c>
      <c r="AR914" s="7">
        <v>5</v>
      </c>
      <c r="AS914" t="s">
        <v>49</v>
      </c>
    </row>
    <row r="915" spans="1:45" x14ac:dyDescent="0.35">
      <c r="A915" t="s">
        <v>980</v>
      </c>
      <c r="B915">
        <v>39</v>
      </c>
      <c r="C915" t="s">
        <v>802</v>
      </c>
      <c r="D915" t="s">
        <v>49</v>
      </c>
      <c r="E915" t="s">
        <v>41</v>
      </c>
      <c r="F915">
        <v>1329</v>
      </c>
      <c r="G915" t="s">
        <v>51</v>
      </c>
      <c r="H915">
        <v>4</v>
      </c>
      <c r="I915">
        <v>4</v>
      </c>
      <c r="J915" t="s">
        <v>43</v>
      </c>
      <c r="K915">
        <v>1</v>
      </c>
      <c r="L915">
        <v>182</v>
      </c>
      <c r="M915">
        <v>4</v>
      </c>
      <c r="N915" t="s">
        <v>53</v>
      </c>
      <c r="O915">
        <v>47</v>
      </c>
      <c r="P915">
        <v>2</v>
      </c>
      <c r="Q915">
        <v>2</v>
      </c>
      <c r="R915" t="s">
        <v>137</v>
      </c>
      <c r="S915">
        <v>3</v>
      </c>
      <c r="T915" t="s">
        <v>105</v>
      </c>
      <c r="U915">
        <v>5902</v>
      </c>
      <c r="V915" t="s">
        <v>163</v>
      </c>
      <c r="W915">
        <v>14590</v>
      </c>
      <c r="X915">
        <v>4</v>
      </c>
      <c r="Y915" t="s">
        <v>48</v>
      </c>
      <c r="Z915" t="s">
        <v>49</v>
      </c>
      <c r="AA915">
        <v>14</v>
      </c>
      <c r="AB915">
        <v>3</v>
      </c>
      <c r="AC915">
        <v>3</v>
      </c>
      <c r="AD915">
        <v>80</v>
      </c>
      <c r="AE915">
        <v>1</v>
      </c>
      <c r="AF915">
        <v>17</v>
      </c>
      <c r="AG915">
        <v>1</v>
      </c>
      <c r="AH915">
        <v>4</v>
      </c>
      <c r="AI915">
        <v>5</v>
      </c>
      <c r="AJ915">
        <v>9</v>
      </c>
      <c r="AK915" s="16">
        <v>46206</v>
      </c>
      <c r="AL915" s="7">
        <v>53</v>
      </c>
      <c r="AM915" s="7" t="str">
        <f t="shared" si="28"/>
        <v>2026</v>
      </c>
      <c r="AN915" s="7" t="str">
        <f t="shared" si="29"/>
        <v>July</v>
      </c>
      <c r="AO915" s="7">
        <v>17</v>
      </c>
      <c r="AP915" s="10">
        <v>13761</v>
      </c>
      <c r="AQ915" s="7">
        <v>13</v>
      </c>
      <c r="AR915" s="7">
        <v>6</v>
      </c>
      <c r="AS915" t="s">
        <v>40</v>
      </c>
    </row>
    <row r="916" spans="1:45" x14ac:dyDescent="0.35">
      <c r="A916" t="s">
        <v>981</v>
      </c>
      <c r="B916">
        <v>39</v>
      </c>
      <c r="C916" t="s">
        <v>802</v>
      </c>
      <c r="D916" t="s">
        <v>49</v>
      </c>
      <c r="E916" t="s">
        <v>41</v>
      </c>
      <c r="F916">
        <v>1431</v>
      </c>
      <c r="G916" t="s">
        <v>42</v>
      </c>
      <c r="H916">
        <v>1</v>
      </c>
      <c r="I916">
        <v>4</v>
      </c>
      <c r="J916" t="s">
        <v>52</v>
      </c>
      <c r="K916">
        <v>1</v>
      </c>
      <c r="L916">
        <v>332</v>
      </c>
      <c r="M916">
        <v>3</v>
      </c>
      <c r="N916" t="s">
        <v>53</v>
      </c>
      <c r="O916">
        <v>96</v>
      </c>
      <c r="P916">
        <v>3</v>
      </c>
      <c r="Q916">
        <v>1</v>
      </c>
      <c r="R916" t="s">
        <v>45</v>
      </c>
      <c r="S916">
        <v>3</v>
      </c>
      <c r="T916" t="s">
        <v>102</v>
      </c>
      <c r="U916">
        <v>2232</v>
      </c>
      <c r="V916" t="s">
        <v>47</v>
      </c>
      <c r="W916">
        <v>15417</v>
      </c>
      <c r="X916">
        <v>7</v>
      </c>
      <c r="Y916" t="s">
        <v>48</v>
      </c>
      <c r="Z916" t="s">
        <v>49</v>
      </c>
      <c r="AA916">
        <v>14</v>
      </c>
      <c r="AB916">
        <v>3</v>
      </c>
      <c r="AC916">
        <v>3</v>
      </c>
      <c r="AD916">
        <v>80</v>
      </c>
      <c r="AE916">
        <v>3</v>
      </c>
      <c r="AF916">
        <v>7</v>
      </c>
      <c r="AG916">
        <v>1</v>
      </c>
      <c r="AH916">
        <v>3</v>
      </c>
      <c r="AI916">
        <v>1</v>
      </c>
      <c r="AJ916">
        <v>2</v>
      </c>
      <c r="AK916" s="16">
        <v>46207</v>
      </c>
      <c r="AL916" s="7">
        <v>19</v>
      </c>
      <c r="AM916" s="7" t="str">
        <f t="shared" si="28"/>
        <v>2026</v>
      </c>
      <c r="AN916" s="7" t="str">
        <f t="shared" si="29"/>
        <v>July</v>
      </c>
      <c r="AO916" s="7">
        <v>0</v>
      </c>
      <c r="AP916" s="10">
        <v>7797</v>
      </c>
      <c r="AQ916" s="7">
        <v>0</v>
      </c>
      <c r="AR916" s="7">
        <v>0</v>
      </c>
      <c r="AS916" t="s">
        <v>49</v>
      </c>
    </row>
    <row r="917" spans="1:45" x14ac:dyDescent="0.35">
      <c r="A917" t="s">
        <v>982</v>
      </c>
      <c r="B917">
        <v>39</v>
      </c>
      <c r="C917" t="s">
        <v>802</v>
      </c>
      <c r="D917" t="s">
        <v>49</v>
      </c>
      <c r="E917" t="s">
        <v>56</v>
      </c>
      <c r="F917">
        <v>505</v>
      </c>
      <c r="G917" t="s">
        <v>42</v>
      </c>
      <c r="H917">
        <v>2</v>
      </c>
      <c r="I917">
        <v>4</v>
      </c>
      <c r="J917" t="s">
        <v>68</v>
      </c>
      <c r="K917">
        <v>1</v>
      </c>
      <c r="L917">
        <v>343</v>
      </c>
      <c r="M917">
        <v>3</v>
      </c>
      <c r="N917" t="s">
        <v>53</v>
      </c>
      <c r="O917">
        <v>64</v>
      </c>
      <c r="P917">
        <v>3</v>
      </c>
      <c r="Q917">
        <v>3</v>
      </c>
      <c r="R917" t="s">
        <v>161</v>
      </c>
      <c r="S917">
        <v>3</v>
      </c>
      <c r="T917" t="s">
        <v>46</v>
      </c>
      <c r="U917">
        <v>10938</v>
      </c>
      <c r="V917" t="s">
        <v>253</v>
      </c>
      <c r="W917">
        <v>6420</v>
      </c>
      <c r="X917">
        <v>0</v>
      </c>
      <c r="Y917" t="s">
        <v>48</v>
      </c>
      <c r="Z917" t="s">
        <v>49</v>
      </c>
      <c r="AA917">
        <v>25</v>
      </c>
      <c r="AB917">
        <v>4</v>
      </c>
      <c r="AC917">
        <v>4</v>
      </c>
      <c r="AD917">
        <v>80</v>
      </c>
      <c r="AE917">
        <v>0</v>
      </c>
      <c r="AF917">
        <v>20</v>
      </c>
      <c r="AG917">
        <v>1</v>
      </c>
      <c r="AH917">
        <v>3</v>
      </c>
      <c r="AI917">
        <v>11</v>
      </c>
      <c r="AK917" s="16">
        <v>46208</v>
      </c>
      <c r="AL917" s="7">
        <v>35</v>
      </c>
      <c r="AM917" s="7" t="str">
        <f t="shared" si="28"/>
        <v>2026</v>
      </c>
      <c r="AN917" s="7" t="str">
        <f t="shared" si="29"/>
        <v>July</v>
      </c>
      <c r="AO917" s="7">
        <v>11</v>
      </c>
      <c r="AP917" s="10">
        <v>24337</v>
      </c>
      <c r="AQ917" s="7">
        <v>3</v>
      </c>
      <c r="AR917" s="7">
        <v>0</v>
      </c>
      <c r="AS917" t="s">
        <v>40</v>
      </c>
    </row>
    <row r="918" spans="1:45" x14ac:dyDescent="0.35">
      <c r="A918" t="s">
        <v>983</v>
      </c>
      <c r="B918">
        <v>39</v>
      </c>
      <c r="C918" t="s">
        <v>802</v>
      </c>
      <c r="D918" t="s">
        <v>49</v>
      </c>
      <c r="E918" t="s">
        <v>41</v>
      </c>
      <c r="F918">
        <v>1132</v>
      </c>
      <c r="G918" t="s">
        <v>42</v>
      </c>
      <c r="H918">
        <v>1</v>
      </c>
      <c r="I918">
        <v>3</v>
      </c>
      <c r="J918" t="s">
        <v>52</v>
      </c>
      <c r="K918">
        <v>1</v>
      </c>
      <c r="L918">
        <v>417</v>
      </c>
      <c r="M918">
        <v>3</v>
      </c>
      <c r="N918" t="s">
        <v>44</v>
      </c>
      <c r="O918">
        <v>48</v>
      </c>
      <c r="P918">
        <v>4</v>
      </c>
      <c r="Q918">
        <v>3</v>
      </c>
      <c r="R918" t="s">
        <v>161</v>
      </c>
      <c r="S918">
        <v>4</v>
      </c>
      <c r="T918" t="s">
        <v>102</v>
      </c>
      <c r="U918">
        <v>9613</v>
      </c>
      <c r="V918" t="s">
        <v>163</v>
      </c>
      <c r="W918">
        <v>10942</v>
      </c>
      <c r="X918">
        <v>0</v>
      </c>
      <c r="Y918" t="s">
        <v>48</v>
      </c>
      <c r="Z918" t="s">
        <v>49</v>
      </c>
      <c r="AA918">
        <v>17</v>
      </c>
      <c r="AB918">
        <v>3</v>
      </c>
      <c r="AC918">
        <v>1</v>
      </c>
      <c r="AD918">
        <v>80</v>
      </c>
      <c r="AE918">
        <v>3</v>
      </c>
      <c r="AF918">
        <v>19</v>
      </c>
      <c r="AG918">
        <v>5</v>
      </c>
      <c r="AH918">
        <v>2</v>
      </c>
      <c r="AI918">
        <v>3</v>
      </c>
      <c r="AJ918">
        <v>7</v>
      </c>
      <c r="AK918" s="16">
        <v>46209</v>
      </c>
      <c r="AL918" s="7">
        <v>55</v>
      </c>
      <c r="AM918" s="7" t="str">
        <f t="shared" si="28"/>
        <v>2026</v>
      </c>
      <c r="AN918" s="7" t="str">
        <f t="shared" si="29"/>
        <v>July</v>
      </c>
      <c r="AO918" s="7">
        <v>1</v>
      </c>
      <c r="AP918" s="10">
        <v>7935</v>
      </c>
      <c r="AQ918" s="7">
        <v>0</v>
      </c>
      <c r="AR918" s="7">
        <v>0</v>
      </c>
      <c r="AS918" t="s">
        <v>49</v>
      </c>
    </row>
    <row r="919" spans="1:45" x14ac:dyDescent="0.35">
      <c r="A919" t="s">
        <v>984</v>
      </c>
      <c r="B919">
        <v>39</v>
      </c>
      <c r="C919" t="s">
        <v>802</v>
      </c>
      <c r="D919" t="s">
        <v>49</v>
      </c>
      <c r="E919" t="s">
        <v>41</v>
      </c>
      <c r="F919">
        <v>117</v>
      </c>
      <c r="G919" t="s">
        <v>42</v>
      </c>
      <c r="H919">
        <v>10</v>
      </c>
      <c r="I919">
        <v>1</v>
      </c>
      <c r="J919" t="s">
        <v>52</v>
      </c>
      <c r="K919">
        <v>1</v>
      </c>
      <c r="L919">
        <v>429</v>
      </c>
      <c r="M919">
        <v>3</v>
      </c>
      <c r="N919" t="s">
        <v>44</v>
      </c>
      <c r="O919">
        <v>99</v>
      </c>
      <c r="P919">
        <v>3</v>
      </c>
      <c r="Q919">
        <v>4</v>
      </c>
      <c r="R919" t="s">
        <v>442</v>
      </c>
      <c r="S919">
        <v>1</v>
      </c>
      <c r="T919" t="s">
        <v>105</v>
      </c>
      <c r="U919">
        <v>17068</v>
      </c>
      <c r="V919" t="s">
        <v>368</v>
      </c>
      <c r="W919">
        <v>5355</v>
      </c>
      <c r="X919">
        <v>1</v>
      </c>
      <c r="Y919" t="s">
        <v>48</v>
      </c>
      <c r="Z919" t="s">
        <v>40</v>
      </c>
      <c r="AA919">
        <v>14</v>
      </c>
      <c r="AB919">
        <v>3</v>
      </c>
      <c r="AC919">
        <v>4</v>
      </c>
      <c r="AD919">
        <v>80</v>
      </c>
      <c r="AE919">
        <v>0</v>
      </c>
      <c r="AF919">
        <v>21</v>
      </c>
      <c r="AG919">
        <v>3</v>
      </c>
      <c r="AH919">
        <v>3</v>
      </c>
      <c r="AI919">
        <v>11</v>
      </c>
      <c r="AJ919">
        <v>10</v>
      </c>
      <c r="AK919" s="16">
        <v>46210</v>
      </c>
      <c r="AL919" s="7">
        <v>34</v>
      </c>
      <c r="AM919" s="7" t="str">
        <f t="shared" si="28"/>
        <v>2026</v>
      </c>
      <c r="AN919" s="7" t="str">
        <f t="shared" si="29"/>
        <v>July</v>
      </c>
      <c r="AO919" s="7">
        <v>13</v>
      </c>
      <c r="AP919" s="10">
        <v>20611</v>
      </c>
      <c r="AQ919" s="7">
        <v>1</v>
      </c>
      <c r="AR919" s="7">
        <v>0</v>
      </c>
      <c r="AS919" t="s">
        <v>49</v>
      </c>
    </row>
    <row r="920" spans="1:45" x14ac:dyDescent="0.35">
      <c r="A920" t="s">
        <v>985</v>
      </c>
      <c r="B920">
        <v>39</v>
      </c>
      <c r="C920" t="s">
        <v>802</v>
      </c>
      <c r="D920" t="s">
        <v>49</v>
      </c>
      <c r="E920" t="s">
        <v>56</v>
      </c>
      <c r="F920">
        <v>672</v>
      </c>
      <c r="G920" t="s">
        <v>42</v>
      </c>
      <c r="H920">
        <v>7</v>
      </c>
      <c r="I920">
        <v>2</v>
      </c>
      <c r="J920" t="s">
        <v>52</v>
      </c>
      <c r="K920">
        <v>1</v>
      </c>
      <c r="L920">
        <v>444</v>
      </c>
      <c r="M920">
        <v>3</v>
      </c>
      <c r="N920" t="s">
        <v>44</v>
      </c>
      <c r="O920">
        <v>54</v>
      </c>
      <c r="P920">
        <v>2</v>
      </c>
      <c r="Q920">
        <v>5</v>
      </c>
      <c r="R920" t="s">
        <v>442</v>
      </c>
      <c r="S920">
        <v>4</v>
      </c>
      <c r="T920" t="s">
        <v>105</v>
      </c>
      <c r="U920">
        <v>19272</v>
      </c>
      <c r="V920" t="s">
        <v>368</v>
      </c>
      <c r="W920">
        <v>21141</v>
      </c>
      <c r="X920">
        <v>1</v>
      </c>
      <c r="Y920" t="s">
        <v>48</v>
      </c>
      <c r="Z920" t="s">
        <v>49</v>
      </c>
      <c r="AA920">
        <v>15</v>
      </c>
      <c r="AB920">
        <v>3</v>
      </c>
      <c r="AC920">
        <v>1</v>
      </c>
      <c r="AD920">
        <v>80</v>
      </c>
      <c r="AE920">
        <v>1</v>
      </c>
      <c r="AF920">
        <v>21</v>
      </c>
      <c r="AG920">
        <v>2</v>
      </c>
      <c r="AH920">
        <v>3</v>
      </c>
      <c r="AI920">
        <v>13</v>
      </c>
      <c r="AJ920">
        <v>3</v>
      </c>
      <c r="AK920" s="16">
        <v>46211</v>
      </c>
      <c r="AL920" s="7">
        <v>43</v>
      </c>
      <c r="AM920" s="7" t="str">
        <f t="shared" si="28"/>
        <v>2026</v>
      </c>
      <c r="AN920" s="7" t="str">
        <f t="shared" si="29"/>
        <v>July</v>
      </c>
      <c r="AO920" s="7">
        <v>24</v>
      </c>
      <c r="AP920" s="10">
        <v>8843</v>
      </c>
      <c r="AQ920" s="7">
        <v>17</v>
      </c>
      <c r="AR920" s="7">
        <v>9</v>
      </c>
      <c r="AS920" t="s">
        <v>49</v>
      </c>
    </row>
    <row r="921" spans="1:45" x14ac:dyDescent="0.35">
      <c r="A921" t="s">
        <v>986</v>
      </c>
      <c r="B921">
        <v>39</v>
      </c>
      <c r="C921" t="s">
        <v>802</v>
      </c>
      <c r="D921" t="s">
        <v>40</v>
      </c>
      <c r="E921" t="s">
        <v>41</v>
      </c>
      <c r="F921">
        <v>1162</v>
      </c>
      <c r="G921" t="s">
        <v>51</v>
      </c>
      <c r="H921">
        <v>3</v>
      </c>
      <c r="I921">
        <v>2</v>
      </c>
      <c r="J921" t="s">
        <v>52</v>
      </c>
      <c r="K921">
        <v>1</v>
      </c>
      <c r="L921">
        <v>445</v>
      </c>
      <c r="M921">
        <v>4</v>
      </c>
      <c r="N921" t="s">
        <v>53</v>
      </c>
      <c r="O921">
        <v>41</v>
      </c>
      <c r="P921">
        <v>3</v>
      </c>
      <c r="Q921">
        <v>2</v>
      </c>
      <c r="R921" t="s">
        <v>137</v>
      </c>
      <c r="S921">
        <v>3</v>
      </c>
      <c r="T921" t="s">
        <v>105</v>
      </c>
      <c r="U921">
        <v>5238</v>
      </c>
      <c r="V921" t="s">
        <v>163</v>
      </c>
      <c r="W921">
        <v>17778</v>
      </c>
      <c r="X921">
        <v>4</v>
      </c>
      <c r="Y921" t="s">
        <v>48</v>
      </c>
      <c r="Z921" t="s">
        <v>40</v>
      </c>
      <c r="AA921">
        <v>18</v>
      </c>
      <c r="AB921">
        <v>3</v>
      </c>
      <c r="AC921">
        <v>1</v>
      </c>
      <c r="AD921">
        <v>80</v>
      </c>
      <c r="AE921">
        <v>0</v>
      </c>
      <c r="AF921">
        <v>12</v>
      </c>
      <c r="AG921">
        <v>3</v>
      </c>
      <c r="AH921">
        <v>2</v>
      </c>
      <c r="AI921">
        <v>0</v>
      </c>
      <c r="AJ921">
        <v>0</v>
      </c>
      <c r="AK921" s="16">
        <v>46212</v>
      </c>
      <c r="AL921" s="7">
        <v>40</v>
      </c>
      <c r="AM921" s="7" t="str">
        <f t="shared" si="28"/>
        <v>2026</v>
      </c>
      <c r="AN921" s="7" t="str">
        <f t="shared" si="29"/>
        <v>July</v>
      </c>
      <c r="AO921" s="7">
        <v>22</v>
      </c>
      <c r="AP921" s="10">
        <v>6517</v>
      </c>
      <c r="AQ921" s="7">
        <v>17</v>
      </c>
      <c r="AR921" s="7">
        <v>13</v>
      </c>
      <c r="AS921" t="s">
        <v>49</v>
      </c>
    </row>
    <row r="922" spans="1:45" x14ac:dyDescent="0.35">
      <c r="A922" t="s">
        <v>987</v>
      </c>
      <c r="B922">
        <v>39</v>
      </c>
      <c r="C922" t="s">
        <v>802</v>
      </c>
      <c r="D922" t="s">
        <v>49</v>
      </c>
      <c r="E922" t="s">
        <v>56</v>
      </c>
      <c r="F922">
        <v>1218</v>
      </c>
      <c r="G922" t="s">
        <v>42</v>
      </c>
      <c r="H922">
        <v>1</v>
      </c>
      <c r="I922">
        <v>1</v>
      </c>
      <c r="J922" t="s">
        <v>43</v>
      </c>
      <c r="K922">
        <v>1</v>
      </c>
      <c r="L922">
        <v>531</v>
      </c>
      <c r="M922">
        <v>2</v>
      </c>
      <c r="N922" t="s">
        <v>44</v>
      </c>
      <c r="O922">
        <v>52</v>
      </c>
      <c r="P922">
        <v>3</v>
      </c>
      <c r="Q922">
        <v>5</v>
      </c>
      <c r="R922" t="s">
        <v>442</v>
      </c>
      <c r="S922">
        <v>3</v>
      </c>
      <c r="T922" t="s">
        <v>102</v>
      </c>
      <c r="U922">
        <v>19197</v>
      </c>
      <c r="V922" t="s">
        <v>368</v>
      </c>
      <c r="W922">
        <v>8213</v>
      </c>
      <c r="X922">
        <v>1</v>
      </c>
      <c r="Y922" t="s">
        <v>48</v>
      </c>
      <c r="Z922" t="s">
        <v>40</v>
      </c>
      <c r="AA922">
        <v>14</v>
      </c>
      <c r="AB922">
        <v>3</v>
      </c>
      <c r="AC922">
        <v>3</v>
      </c>
      <c r="AD922">
        <v>80</v>
      </c>
      <c r="AE922">
        <v>1</v>
      </c>
      <c r="AF922">
        <v>21</v>
      </c>
      <c r="AG922">
        <v>3</v>
      </c>
      <c r="AH922">
        <v>3</v>
      </c>
      <c r="AI922">
        <v>1</v>
      </c>
      <c r="AJ922">
        <v>6</v>
      </c>
      <c r="AK922" s="16">
        <v>46213</v>
      </c>
      <c r="AL922" s="7">
        <v>38</v>
      </c>
      <c r="AM922" s="7" t="str">
        <f t="shared" si="28"/>
        <v>2026</v>
      </c>
      <c r="AN922" s="7" t="str">
        <f t="shared" si="29"/>
        <v>July</v>
      </c>
      <c r="AO922" s="7">
        <v>3</v>
      </c>
      <c r="AP922" s="10">
        <v>18626</v>
      </c>
      <c r="AQ922" s="7">
        <v>3</v>
      </c>
      <c r="AR922" s="7">
        <v>0</v>
      </c>
      <c r="AS922" t="s">
        <v>49</v>
      </c>
    </row>
    <row r="923" spans="1:45" x14ac:dyDescent="0.35">
      <c r="A923" t="s">
        <v>988</v>
      </c>
      <c r="B923">
        <v>39</v>
      </c>
      <c r="C923" t="s">
        <v>802</v>
      </c>
      <c r="D923" t="s">
        <v>49</v>
      </c>
      <c r="E923" t="s">
        <v>56</v>
      </c>
      <c r="F923">
        <v>443</v>
      </c>
      <c r="G923" t="s">
        <v>42</v>
      </c>
      <c r="H923">
        <v>8</v>
      </c>
      <c r="I923">
        <v>1</v>
      </c>
      <c r="J923" t="s">
        <v>43</v>
      </c>
      <c r="K923">
        <v>1</v>
      </c>
      <c r="L923">
        <v>602</v>
      </c>
      <c r="M923">
        <v>3</v>
      </c>
      <c r="N923" t="s">
        <v>53</v>
      </c>
      <c r="O923">
        <v>48</v>
      </c>
      <c r="P923">
        <v>3</v>
      </c>
      <c r="Q923">
        <v>1</v>
      </c>
      <c r="R923" t="s">
        <v>45</v>
      </c>
      <c r="S923">
        <v>3</v>
      </c>
      <c r="T923" t="s">
        <v>105</v>
      </c>
      <c r="U923">
        <v>3755</v>
      </c>
      <c r="V923" t="s">
        <v>47</v>
      </c>
      <c r="W923">
        <v>17872</v>
      </c>
      <c r="X923">
        <v>1</v>
      </c>
      <c r="Y923" t="s">
        <v>48</v>
      </c>
      <c r="Z923" t="s">
        <v>49</v>
      </c>
      <c r="AA923">
        <v>11</v>
      </c>
      <c r="AB923">
        <v>3</v>
      </c>
      <c r="AC923">
        <v>1</v>
      </c>
      <c r="AD923">
        <v>80</v>
      </c>
      <c r="AE923">
        <v>1</v>
      </c>
      <c r="AF923">
        <v>8</v>
      </c>
      <c r="AG923">
        <v>3</v>
      </c>
      <c r="AH923">
        <v>3</v>
      </c>
      <c r="AI923">
        <v>0</v>
      </c>
      <c r="AJ923">
        <v>7</v>
      </c>
      <c r="AK923" s="16">
        <v>46214</v>
      </c>
      <c r="AL923" s="7">
        <v>38</v>
      </c>
      <c r="AM923" s="7" t="str">
        <f t="shared" si="28"/>
        <v>2026</v>
      </c>
      <c r="AN923" s="7" t="str">
        <f t="shared" si="29"/>
        <v>July</v>
      </c>
      <c r="AO923" s="7">
        <v>8</v>
      </c>
      <c r="AP923" s="10">
        <v>4405</v>
      </c>
      <c r="AQ923" s="7">
        <v>6</v>
      </c>
      <c r="AR923" s="7">
        <v>6</v>
      </c>
      <c r="AS923" t="s">
        <v>49</v>
      </c>
    </row>
    <row r="924" spans="1:45" x14ac:dyDescent="0.35">
      <c r="A924" t="s">
        <v>989</v>
      </c>
      <c r="B924">
        <v>39</v>
      </c>
      <c r="C924" t="s">
        <v>802</v>
      </c>
      <c r="D924" t="s">
        <v>49</v>
      </c>
      <c r="E924" t="s">
        <v>41</v>
      </c>
      <c r="F924">
        <v>408</v>
      </c>
      <c r="G924" t="s">
        <v>42</v>
      </c>
      <c r="H924">
        <v>2</v>
      </c>
      <c r="I924">
        <v>4</v>
      </c>
      <c r="J924" t="s">
        <v>68</v>
      </c>
      <c r="K924">
        <v>1</v>
      </c>
      <c r="L924">
        <v>721</v>
      </c>
      <c r="M924">
        <v>4</v>
      </c>
      <c r="N924" t="s">
        <v>53</v>
      </c>
      <c r="O924">
        <v>80</v>
      </c>
      <c r="P924">
        <v>2</v>
      </c>
      <c r="Q924">
        <v>2</v>
      </c>
      <c r="R924" t="s">
        <v>161</v>
      </c>
      <c r="S924">
        <v>3</v>
      </c>
      <c r="T924" t="s">
        <v>46</v>
      </c>
      <c r="U924">
        <v>4553</v>
      </c>
      <c r="V924" t="s">
        <v>47</v>
      </c>
      <c r="W924">
        <v>20978</v>
      </c>
      <c r="X924">
        <v>1</v>
      </c>
      <c r="Y924" t="s">
        <v>48</v>
      </c>
      <c r="Z924" t="s">
        <v>49</v>
      </c>
      <c r="AA924">
        <v>11</v>
      </c>
      <c r="AB924">
        <v>3</v>
      </c>
      <c r="AC924">
        <v>1</v>
      </c>
      <c r="AD924">
        <v>80</v>
      </c>
      <c r="AE924">
        <v>0</v>
      </c>
      <c r="AF924">
        <v>20</v>
      </c>
      <c r="AG924">
        <v>4</v>
      </c>
      <c r="AH924">
        <v>3</v>
      </c>
      <c r="AI924">
        <v>11</v>
      </c>
      <c r="AJ924">
        <v>10</v>
      </c>
      <c r="AK924" s="16">
        <v>46215</v>
      </c>
      <c r="AL924" s="7">
        <v>19</v>
      </c>
      <c r="AM924" s="7" t="str">
        <f t="shared" si="28"/>
        <v>2026</v>
      </c>
      <c r="AN924" s="7" t="str">
        <f t="shared" si="29"/>
        <v>July</v>
      </c>
      <c r="AO924" s="7">
        <v>0</v>
      </c>
      <c r="AP924" s="10">
        <v>12557</v>
      </c>
      <c r="AQ924" s="7">
        <v>0</v>
      </c>
      <c r="AR924" s="7">
        <v>0</v>
      </c>
      <c r="AS924" t="s">
        <v>49</v>
      </c>
    </row>
    <row r="925" spans="1:45" x14ac:dyDescent="0.35">
      <c r="A925" t="s">
        <v>990</v>
      </c>
      <c r="B925">
        <v>39</v>
      </c>
      <c r="C925" t="s">
        <v>802</v>
      </c>
      <c r="D925" t="s">
        <v>49</v>
      </c>
      <c r="E925" t="s">
        <v>41</v>
      </c>
      <c r="F925">
        <v>141</v>
      </c>
      <c r="G925" t="s">
        <v>71</v>
      </c>
      <c r="H925">
        <v>3</v>
      </c>
      <c r="I925">
        <v>3</v>
      </c>
      <c r="J925" t="s">
        <v>71</v>
      </c>
      <c r="K925">
        <v>1</v>
      </c>
      <c r="L925">
        <v>760</v>
      </c>
      <c r="M925">
        <v>3</v>
      </c>
      <c r="N925" t="s">
        <v>53</v>
      </c>
      <c r="O925">
        <v>44</v>
      </c>
      <c r="P925">
        <v>4</v>
      </c>
      <c r="Q925">
        <v>2</v>
      </c>
      <c r="R925" t="s">
        <v>71</v>
      </c>
      <c r="S925">
        <v>2</v>
      </c>
      <c r="T925" t="s">
        <v>105</v>
      </c>
      <c r="U925">
        <v>6389</v>
      </c>
      <c r="V925" t="s">
        <v>163</v>
      </c>
      <c r="W925">
        <v>18767</v>
      </c>
      <c r="X925">
        <v>9</v>
      </c>
      <c r="Y925" t="s">
        <v>48</v>
      </c>
      <c r="Z925" t="s">
        <v>49</v>
      </c>
      <c r="AA925">
        <v>15</v>
      </c>
      <c r="AB925">
        <v>3</v>
      </c>
      <c r="AC925">
        <v>3</v>
      </c>
      <c r="AD925">
        <v>80</v>
      </c>
      <c r="AE925">
        <v>1</v>
      </c>
      <c r="AF925">
        <v>12</v>
      </c>
      <c r="AG925">
        <v>3</v>
      </c>
      <c r="AH925">
        <v>1</v>
      </c>
      <c r="AI925">
        <v>3</v>
      </c>
      <c r="AJ925">
        <v>6</v>
      </c>
      <c r="AK925" s="16">
        <v>46216</v>
      </c>
      <c r="AL925" s="7">
        <v>35</v>
      </c>
      <c r="AM925" s="7" t="str">
        <f t="shared" si="28"/>
        <v>2026</v>
      </c>
      <c r="AN925" s="7" t="str">
        <f t="shared" si="29"/>
        <v>July</v>
      </c>
      <c r="AO925" s="7">
        <v>5</v>
      </c>
      <c r="AP925" s="10">
        <v>9044</v>
      </c>
      <c r="AQ925" s="7">
        <v>3</v>
      </c>
      <c r="AR925" s="7">
        <v>3</v>
      </c>
      <c r="AS925" t="s">
        <v>49</v>
      </c>
    </row>
    <row r="926" spans="1:45" x14ac:dyDescent="0.35">
      <c r="A926" t="s">
        <v>991</v>
      </c>
      <c r="B926">
        <v>39</v>
      </c>
      <c r="C926" t="s">
        <v>802</v>
      </c>
      <c r="D926" t="s">
        <v>49</v>
      </c>
      <c r="E926" t="s">
        <v>41</v>
      </c>
      <c r="F926">
        <v>1383</v>
      </c>
      <c r="G926" t="s">
        <v>71</v>
      </c>
      <c r="H926">
        <v>2</v>
      </c>
      <c r="I926">
        <v>3</v>
      </c>
      <c r="J926" t="s">
        <v>43</v>
      </c>
      <c r="K926">
        <v>1</v>
      </c>
      <c r="L926">
        <v>909</v>
      </c>
      <c r="M926">
        <v>4</v>
      </c>
      <c r="N926" t="s">
        <v>53</v>
      </c>
      <c r="O926">
        <v>42</v>
      </c>
      <c r="P926">
        <v>2</v>
      </c>
      <c r="Q926">
        <v>2</v>
      </c>
      <c r="R926" t="s">
        <v>71</v>
      </c>
      <c r="S926">
        <v>4</v>
      </c>
      <c r="T926" t="s">
        <v>105</v>
      </c>
      <c r="U926">
        <v>5204</v>
      </c>
      <c r="V926" t="s">
        <v>163</v>
      </c>
      <c r="W926">
        <v>7790</v>
      </c>
      <c r="X926">
        <v>8</v>
      </c>
      <c r="Y926" t="s">
        <v>48</v>
      </c>
      <c r="Z926" t="s">
        <v>49</v>
      </c>
      <c r="AA926">
        <v>11</v>
      </c>
      <c r="AB926">
        <v>3</v>
      </c>
      <c r="AC926">
        <v>3</v>
      </c>
      <c r="AD926">
        <v>80</v>
      </c>
      <c r="AE926">
        <v>2</v>
      </c>
      <c r="AF926">
        <v>13</v>
      </c>
      <c r="AG926">
        <v>2</v>
      </c>
      <c r="AH926">
        <v>3</v>
      </c>
      <c r="AI926">
        <v>0</v>
      </c>
      <c r="AJ926">
        <v>4</v>
      </c>
      <c r="AK926" s="16">
        <v>46217</v>
      </c>
      <c r="AL926" s="7">
        <v>55</v>
      </c>
      <c r="AM926" s="7" t="str">
        <f t="shared" si="28"/>
        <v>2026</v>
      </c>
      <c r="AN926" s="7" t="str">
        <f t="shared" si="29"/>
        <v>July</v>
      </c>
      <c r="AO926" s="7">
        <v>18</v>
      </c>
      <c r="AP926" s="10">
        <v>7673</v>
      </c>
      <c r="AQ926" s="7">
        <v>3</v>
      </c>
      <c r="AR926" s="7">
        <v>0</v>
      </c>
      <c r="AS926" t="s">
        <v>49</v>
      </c>
    </row>
    <row r="927" spans="1:45" x14ac:dyDescent="0.35">
      <c r="A927" t="s">
        <v>992</v>
      </c>
      <c r="B927">
        <v>39</v>
      </c>
      <c r="C927" t="s">
        <v>802</v>
      </c>
      <c r="D927" t="s">
        <v>40</v>
      </c>
      <c r="E927" t="s">
        <v>41</v>
      </c>
      <c r="F927">
        <v>1122</v>
      </c>
      <c r="G927" t="s">
        <v>42</v>
      </c>
      <c r="H927">
        <v>6</v>
      </c>
      <c r="I927">
        <v>3</v>
      </c>
      <c r="J927" t="s">
        <v>52</v>
      </c>
      <c r="K927">
        <v>1</v>
      </c>
      <c r="L927">
        <v>932</v>
      </c>
      <c r="M927">
        <v>4</v>
      </c>
      <c r="N927" t="s">
        <v>44</v>
      </c>
      <c r="O927">
        <v>70</v>
      </c>
      <c r="P927">
        <v>3</v>
      </c>
      <c r="Q927">
        <v>1</v>
      </c>
      <c r="R927" t="s">
        <v>45</v>
      </c>
      <c r="S927">
        <v>1</v>
      </c>
      <c r="T927" t="s">
        <v>105</v>
      </c>
      <c r="U927">
        <v>2404</v>
      </c>
      <c r="V927" t="s">
        <v>47</v>
      </c>
      <c r="W927">
        <v>4303</v>
      </c>
      <c r="X927">
        <v>7</v>
      </c>
      <c r="Y927" t="s">
        <v>48</v>
      </c>
      <c r="Z927" t="s">
        <v>40</v>
      </c>
      <c r="AA927">
        <v>21</v>
      </c>
      <c r="AB927">
        <v>4</v>
      </c>
      <c r="AC927">
        <v>4</v>
      </c>
      <c r="AD927">
        <v>80</v>
      </c>
      <c r="AE927">
        <v>0</v>
      </c>
      <c r="AF927">
        <v>8</v>
      </c>
      <c r="AG927">
        <v>2</v>
      </c>
      <c r="AH927">
        <v>1</v>
      </c>
      <c r="AI927">
        <v>2</v>
      </c>
      <c r="AJ927">
        <v>2</v>
      </c>
      <c r="AK927" s="16">
        <v>46218</v>
      </c>
      <c r="AL927" s="7">
        <v>45</v>
      </c>
      <c r="AM927" s="7" t="str">
        <f t="shared" si="28"/>
        <v>2026</v>
      </c>
      <c r="AN927" s="7" t="str">
        <f t="shared" si="29"/>
        <v>July</v>
      </c>
      <c r="AO927" s="7">
        <v>12</v>
      </c>
      <c r="AP927" s="10">
        <v>21156</v>
      </c>
      <c r="AQ927" s="7">
        <v>1</v>
      </c>
      <c r="AR927" s="7">
        <v>1</v>
      </c>
      <c r="AS927" t="s">
        <v>49</v>
      </c>
    </row>
    <row r="928" spans="1:45" x14ac:dyDescent="0.35">
      <c r="A928" t="s">
        <v>993</v>
      </c>
      <c r="B928">
        <v>39</v>
      </c>
      <c r="C928" t="s">
        <v>802</v>
      </c>
      <c r="D928" t="s">
        <v>49</v>
      </c>
      <c r="E928" t="s">
        <v>41</v>
      </c>
      <c r="F928">
        <v>903</v>
      </c>
      <c r="G928" t="s">
        <v>51</v>
      </c>
      <c r="H928">
        <v>2</v>
      </c>
      <c r="I928">
        <v>5</v>
      </c>
      <c r="J928" t="s">
        <v>43</v>
      </c>
      <c r="K928">
        <v>1</v>
      </c>
      <c r="L928">
        <v>985</v>
      </c>
      <c r="M928">
        <v>1</v>
      </c>
      <c r="N928" t="s">
        <v>44</v>
      </c>
      <c r="O928">
        <v>41</v>
      </c>
      <c r="P928">
        <v>4</v>
      </c>
      <c r="Q928">
        <v>3</v>
      </c>
      <c r="R928" t="s">
        <v>137</v>
      </c>
      <c r="S928">
        <v>3</v>
      </c>
      <c r="T928" t="s">
        <v>46</v>
      </c>
      <c r="U928">
        <v>7880</v>
      </c>
      <c r="V928" t="s">
        <v>163</v>
      </c>
      <c r="W928">
        <v>2560</v>
      </c>
      <c r="X928">
        <v>0</v>
      </c>
      <c r="Y928" t="s">
        <v>48</v>
      </c>
      <c r="Z928" t="s">
        <v>49</v>
      </c>
      <c r="AA928">
        <v>18</v>
      </c>
      <c r="AB928">
        <v>3</v>
      </c>
      <c r="AC928">
        <v>4</v>
      </c>
      <c r="AD928">
        <v>80</v>
      </c>
      <c r="AE928">
        <v>0</v>
      </c>
      <c r="AF928">
        <v>9</v>
      </c>
      <c r="AG928">
        <v>3</v>
      </c>
      <c r="AH928">
        <v>3</v>
      </c>
      <c r="AI928">
        <v>0</v>
      </c>
      <c r="AJ928">
        <v>7</v>
      </c>
      <c r="AK928" s="16">
        <v>46219</v>
      </c>
      <c r="AL928" s="7">
        <v>27</v>
      </c>
      <c r="AM928" s="7" t="str">
        <f t="shared" si="28"/>
        <v>2026</v>
      </c>
      <c r="AN928" s="7" t="str">
        <f t="shared" si="29"/>
        <v>July</v>
      </c>
      <c r="AO928" s="7">
        <v>1</v>
      </c>
      <c r="AP928" s="10">
        <v>6853</v>
      </c>
      <c r="AQ928" s="7">
        <v>0</v>
      </c>
      <c r="AR928" s="7">
        <v>0</v>
      </c>
      <c r="AS928" t="s">
        <v>49</v>
      </c>
    </row>
    <row r="929" spans="1:45" x14ac:dyDescent="0.35">
      <c r="A929" t="s">
        <v>994</v>
      </c>
      <c r="B929">
        <v>39</v>
      </c>
      <c r="C929" t="s">
        <v>802</v>
      </c>
      <c r="D929" t="s">
        <v>49</v>
      </c>
      <c r="E929" t="s">
        <v>41</v>
      </c>
      <c r="F929">
        <v>466</v>
      </c>
      <c r="G929" t="s">
        <v>42</v>
      </c>
      <c r="H929">
        <v>1</v>
      </c>
      <c r="I929">
        <v>1</v>
      </c>
      <c r="J929" t="s">
        <v>43</v>
      </c>
      <c r="K929">
        <v>1</v>
      </c>
      <c r="L929">
        <v>1026</v>
      </c>
      <c r="M929">
        <v>4</v>
      </c>
      <c r="N929" t="s">
        <v>53</v>
      </c>
      <c r="O929">
        <v>65</v>
      </c>
      <c r="P929">
        <v>2</v>
      </c>
      <c r="Q929">
        <v>4</v>
      </c>
      <c r="R929" t="s">
        <v>112</v>
      </c>
      <c r="S929">
        <v>4</v>
      </c>
      <c r="T929" t="s">
        <v>105</v>
      </c>
      <c r="U929">
        <v>12742</v>
      </c>
      <c r="V929" t="s">
        <v>253</v>
      </c>
      <c r="W929">
        <v>7060</v>
      </c>
      <c r="X929">
        <v>1</v>
      </c>
      <c r="Y929" t="s">
        <v>48</v>
      </c>
      <c r="Z929" t="s">
        <v>49</v>
      </c>
      <c r="AA929">
        <v>16</v>
      </c>
      <c r="AB929">
        <v>3</v>
      </c>
      <c r="AC929">
        <v>3</v>
      </c>
      <c r="AD929">
        <v>80</v>
      </c>
      <c r="AE929">
        <v>1</v>
      </c>
      <c r="AF929">
        <v>21</v>
      </c>
      <c r="AG929">
        <v>3</v>
      </c>
      <c r="AH929">
        <v>3</v>
      </c>
      <c r="AI929">
        <v>11</v>
      </c>
      <c r="AJ929">
        <v>8</v>
      </c>
      <c r="AK929" s="16">
        <v>46220</v>
      </c>
      <c r="AL929" s="7">
        <v>37</v>
      </c>
      <c r="AM929" s="7" t="str">
        <f t="shared" si="28"/>
        <v>2026</v>
      </c>
      <c r="AN929" s="7" t="str">
        <f t="shared" si="29"/>
        <v>July</v>
      </c>
      <c r="AO929" s="7">
        <v>9</v>
      </c>
      <c r="AP929" s="10">
        <v>10270</v>
      </c>
      <c r="AQ929" s="7">
        <v>2</v>
      </c>
      <c r="AR929" s="7">
        <v>2</v>
      </c>
      <c r="AS929" t="s">
        <v>49</v>
      </c>
    </row>
    <row r="930" spans="1:45" x14ac:dyDescent="0.35">
      <c r="A930" t="s">
        <v>995</v>
      </c>
      <c r="B930">
        <v>39</v>
      </c>
      <c r="C930" t="s">
        <v>802</v>
      </c>
      <c r="D930" t="s">
        <v>40</v>
      </c>
      <c r="E930" t="s">
        <v>56</v>
      </c>
      <c r="F930">
        <v>945</v>
      </c>
      <c r="G930" t="s">
        <v>42</v>
      </c>
      <c r="H930">
        <v>22</v>
      </c>
      <c r="I930">
        <v>3</v>
      </c>
      <c r="J930" t="s">
        <v>52</v>
      </c>
      <c r="K930">
        <v>1</v>
      </c>
      <c r="L930">
        <v>1043</v>
      </c>
      <c r="M930">
        <v>4</v>
      </c>
      <c r="N930" t="s">
        <v>53</v>
      </c>
      <c r="O930">
        <v>82</v>
      </c>
      <c r="P930">
        <v>3</v>
      </c>
      <c r="Q930">
        <v>3</v>
      </c>
      <c r="R930" t="s">
        <v>112</v>
      </c>
      <c r="S930">
        <v>1</v>
      </c>
      <c r="T930" t="s">
        <v>46</v>
      </c>
      <c r="U930">
        <v>10880</v>
      </c>
      <c r="V930" t="s">
        <v>253</v>
      </c>
      <c r="W930">
        <v>5083</v>
      </c>
      <c r="X930">
        <v>1</v>
      </c>
      <c r="Y930" t="s">
        <v>48</v>
      </c>
      <c r="Z930" t="s">
        <v>40</v>
      </c>
      <c r="AA930">
        <v>13</v>
      </c>
      <c r="AB930">
        <v>3</v>
      </c>
      <c r="AC930">
        <v>3</v>
      </c>
      <c r="AD930">
        <v>80</v>
      </c>
      <c r="AE930">
        <v>0</v>
      </c>
      <c r="AF930">
        <v>21</v>
      </c>
      <c r="AG930">
        <v>2</v>
      </c>
      <c r="AH930">
        <v>3</v>
      </c>
      <c r="AI930">
        <v>2</v>
      </c>
      <c r="AJ930">
        <v>8</v>
      </c>
      <c r="AK930" s="16">
        <v>46221</v>
      </c>
      <c r="AL930" s="7">
        <v>37</v>
      </c>
      <c r="AM930" s="7" t="str">
        <f t="shared" si="28"/>
        <v>2026</v>
      </c>
      <c r="AN930" s="7" t="str">
        <f t="shared" si="29"/>
        <v>July</v>
      </c>
      <c r="AO930" s="7">
        <v>3</v>
      </c>
      <c r="AP930" s="10">
        <v>8238</v>
      </c>
      <c r="AQ930" s="7">
        <v>3</v>
      </c>
      <c r="AR930" s="7">
        <v>1</v>
      </c>
      <c r="AS930" t="s">
        <v>40</v>
      </c>
    </row>
    <row r="931" spans="1:45" x14ac:dyDescent="0.35">
      <c r="A931" t="s">
        <v>996</v>
      </c>
      <c r="B931">
        <v>39</v>
      </c>
      <c r="C931" t="s">
        <v>802</v>
      </c>
      <c r="D931" t="s">
        <v>40</v>
      </c>
      <c r="E931" t="s">
        <v>56</v>
      </c>
      <c r="F931">
        <v>203</v>
      </c>
      <c r="G931" t="s">
        <v>42</v>
      </c>
      <c r="H931">
        <v>2</v>
      </c>
      <c r="I931">
        <v>3</v>
      </c>
      <c r="J931" t="s">
        <v>43</v>
      </c>
      <c r="K931">
        <v>1</v>
      </c>
      <c r="L931">
        <v>1127</v>
      </c>
      <c r="M931">
        <v>1</v>
      </c>
      <c r="N931" t="s">
        <v>44</v>
      </c>
      <c r="O931">
        <v>84</v>
      </c>
      <c r="P931">
        <v>3</v>
      </c>
      <c r="Q931">
        <v>4</v>
      </c>
      <c r="R931" t="s">
        <v>161</v>
      </c>
      <c r="S931">
        <v>4</v>
      </c>
      <c r="T931" t="s">
        <v>102</v>
      </c>
      <c r="U931">
        <v>12169</v>
      </c>
      <c r="V931" t="s">
        <v>253</v>
      </c>
      <c r="W931">
        <v>13547</v>
      </c>
      <c r="X931">
        <v>7</v>
      </c>
      <c r="Y931" t="s">
        <v>48</v>
      </c>
      <c r="Z931" t="s">
        <v>49</v>
      </c>
      <c r="AA931">
        <v>11</v>
      </c>
      <c r="AB931">
        <v>3</v>
      </c>
      <c r="AC931">
        <v>4</v>
      </c>
      <c r="AD931">
        <v>80</v>
      </c>
      <c r="AE931">
        <v>3</v>
      </c>
      <c r="AF931">
        <v>21</v>
      </c>
      <c r="AG931">
        <v>4</v>
      </c>
      <c r="AH931">
        <v>3</v>
      </c>
      <c r="AI931">
        <v>11</v>
      </c>
      <c r="AJ931">
        <v>5</v>
      </c>
      <c r="AK931" s="16">
        <v>46222</v>
      </c>
      <c r="AL931" s="7">
        <v>34</v>
      </c>
      <c r="AM931" s="7" t="str">
        <f t="shared" si="28"/>
        <v>2026</v>
      </c>
      <c r="AN931" s="7" t="str">
        <f t="shared" si="29"/>
        <v>July</v>
      </c>
      <c r="AO931" s="7">
        <v>6</v>
      </c>
      <c r="AP931" s="10">
        <v>20309</v>
      </c>
      <c r="AQ931" s="7">
        <v>6</v>
      </c>
      <c r="AR931" s="7">
        <v>0</v>
      </c>
      <c r="AS931" t="s">
        <v>49</v>
      </c>
    </row>
    <row r="932" spans="1:45" x14ac:dyDescent="0.35">
      <c r="A932" t="s">
        <v>997</v>
      </c>
      <c r="B932">
        <v>39</v>
      </c>
      <c r="C932" t="s">
        <v>802</v>
      </c>
      <c r="D932" t="s">
        <v>49</v>
      </c>
      <c r="E932" t="s">
        <v>59</v>
      </c>
      <c r="F932">
        <v>439</v>
      </c>
      <c r="G932" t="s">
        <v>42</v>
      </c>
      <c r="H932">
        <v>9</v>
      </c>
      <c r="I932">
        <v>3</v>
      </c>
      <c r="J932" t="s">
        <v>43</v>
      </c>
      <c r="K932">
        <v>1</v>
      </c>
      <c r="L932">
        <v>1132</v>
      </c>
      <c r="M932">
        <v>3</v>
      </c>
      <c r="N932" t="s">
        <v>44</v>
      </c>
      <c r="O932">
        <v>70</v>
      </c>
      <c r="P932">
        <v>3</v>
      </c>
      <c r="Q932">
        <v>2</v>
      </c>
      <c r="R932" t="s">
        <v>45</v>
      </c>
      <c r="S932">
        <v>2</v>
      </c>
      <c r="T932" t="s">
        <v>46</v>
      </c>
      <c r="U932">
        <v>6782</v>
      </c>
      <c r="V932" t="s">
        <v>163</v>
      </c>
      <c r="W932">
        <v>8770</v>
      </c>
      <c r="X932">
        <v>9</v>
      </c>
      <c r="Y932" t="s">
        <v>48</v>
      </c>
      <c r="Z932" t="s">
        <v>49</v>
      </c>
      <c r="AA932">
        <v>15</v>
      </c>
      <c r="AB932">
        <v>3</v>
      </c>
      <c r="AC932">
        <v>3</v>
      </c>
      <c r="AD932">
        <v>80</v>
      </c>
      <c r="AE932">
        <v>0</v>
      </c>
      <c r="AF932">
        <v>9</v>
      </c>
      <c r="AG932">
        <v>2</v>
      </c>
      <c r="AH932">
        <v>2</v>
      </c>
      <c r="AI932">
        <v>0</v>
      </c>
      <c r="AJ932">
        <v>3</v>
      </c>
      <c r="AK932" s="16">
        <v>46223</v>
      </c>
      <c r="AL932" s="7">
        <v>53</v>
      </c>
      <c r="AM932" s="7" t="str">
        <f t="shared" si="28"/>
        <v>2026</v>
      </c>
      <c r="AN932" s="7" t="str">
        <f t="shared" si="29"/>
        <v>July</v>
      </c>
      <c r="AO932" s="7">
        <v>1</v>
      </c>
      <c r="AP932" s="10">
        <v>7912</v>
      </c>
      <c r="AQ932" s="7">
        <v>0</v>
      </c>
      <c r="AR932" s="7">
        <v>0</v>
      </c>
      <c r="AS932" t="s">
        <v>49</v>
      </c>
    </row>
    <row r="933" spans="1:45" x14ac:dyDescent="0.35">
      <c r="A933" t="s">
        <v>998</v>
      </c>
      <c r="B933">
        <v>39</v>
      </c>
      <c r="C933" t="s">
        <v>802</v>
      </c>
      <c r="D933" t="s">
        <v>40</v>
      </c>
      <c r="E933" t="s">
        <v>41</v>
      </c>
      <c r="F933">
        <v>412</v>
      </c>
      <c r="G933" t="s">
        <v>42</v>
      </c>
      <c r="H933">
        <v>13</v>
      </c>
      <c r="I933">
        <v>4</v>
      </c>
      <c r="J933" t="s">
        <v>52</v>
      </c>
      <c r="K933">
        <v>1</v>
      </c>
      <c r="L933">
        <v>1307</v>
      </c>
      <c r="M933">
        <v>3</v>
      </c>
      <c r="N933" t="s">
        <v>53</v>
      </c>
      <c r="O933">
        <v>94</v>
      </c>
      <c r="P933">
        <v>2</v>
      </c>
      <c r="Q933">
        <v>4</v>
      </c>
      <c r="R933" t="s">
        <v>442</v>
      </c>
      <c r="S933">
        <v>2</v>
      </c>
      <c r="T933" t="s">
        <v>102</v>
      </c>
      <c r="U933">
        <v>17123</v>
      </c>
      <c r="V933" t="s">
        <v>368</v>
      </c>
      <c r="W933">
        <v>17334</v>
      </c>
      <c r="X933">
        <v>6</v>
      </c>
      <c r="Y933" t="s">
        <v>48</v>
      </c>
      <c r="Z933" t="s">
        <v>40</v>
      </c>
      <c r="AA933">
        <v>13</v>
      </c>
      <c r="AB933">
        <v>3</v>
      </c>
      <c r="AC933">
        <v>4</v>
      </c>
      <c r="AD933">
        <v>80</v>
      </c>
      <c r="AE933">
        <v>2</v>
      </c>
      <c r="AF933">
        <v>21</v>
      </c>
      <c r="AG933">
        <v>4</v>
      </c>
      <c r="AH933">
        <v>3</v>
      </c>
      <c r="AI933">
        <v>15</v>
      </c>
      <c r="AJ933">
        <v>2</v>
      </c>
      <c r="AK933" s="16">
        <v>46224</v>
      </c>
      <c r="AL933" s="7">
        <v>29</v>
      </c>
      <c r="AM933" s="7" t="str">
        <f t="shared" si="28"/>
        <v>2026</v>
      </c>
      <c r="AN933" s="7" t="str">
        <f t="shared" si="29"/>
        <v>July</v>
      </c>
      <c r="AO933" s="7">
        <v>4</v>
      </c>
      <c r="AP933" s="10">
        <v>8557</v>
      </c>
      <c r="AQ933" s="7">
        <v>1</v>
      </c>
      <c r="AR933" s="7">
        <v>0</v>
      </c>
      <c r="AS933" t="s">
        <v>40</v>
      </c>
    </row>
    <row r="934" spans="1:45" x14ac:dyDescent="0.35">
      <c r="A934" t="s">
        <v>999</v>
      </c>
      <c r="B934">
        <v>39</v>
      </c>
      <c r="C934" t="s">
        <v>802</v>
      </c>
      <c r="D934" t="s">
        <v>40</v>
      </c>
      <c r="E934" t="s">
        <v>41</v>
      </c>
      <c r="F934">
        <v>360</v>
      </c>
      <c r="G934" t="s">
        <v>42</v>
      </c>
      <c r="H934">
        <v>23</v>
      </c>
      <c r="I934">
        <v>3</v>
      </c>
      <c r="J934" t="s">
        <v>52</v>
      </c>
      <c r="K934">
        <v>1</v>
      </c>
      <c r="L934">
        <v>1310</v>
      </c>
      <c r="M934">
        <v>3</v>
      </c>
      <c r="N934" t="s">
        <v>44</v>
      </c>
      <c r="O934">
        <v>93</v>
      </c>
      <c r="P934">
        <v>3</v>
      </c>
      <c r="Q934">
        <v>1</v>
      </c>
      <c r="R934" t="s">
        <v>60</v>
      </c>
      <c r="S934">
        <v>1</v>
      </c>
      <c r="T934" t="s">
        <v>46</v>
      </c>
      <c r="U934">
        <v>3904</v>
      </c>
      <c r="V934" t="s">
        <v>47</v>
      </c>
      <c r="W934">
        <v>22154</v>
      </c>
      <c r="X934">
        <v>0</v>
      </c>
      <c r="Y934" t="s">
        <v>48</v>
      </c>
      <c r="Z934" t="s">
        <v>49</v>
      </c>
      <c r="AA934">
        <v>13</v>
      </c>
      <c r="AB934">
        <v>3</v>
      </c>
      <c r="AC934">
        <v>1</v>
      </c>
      <c r="AD934">
        <v>80</v>
      </c>
      <c r="AE934">
        <v>0</v>
      </c>
      <c r="AF934">
        <v>6</v>
      </c>
      <c r="AG934">
        <v>2</v>
      </c>
      <c r="AH934">
        <v>3</v>
      </c>
      <c r="AI934">
        <v>0</v>
      </c>
      <c r="AJ934">
        <v>3</v>
      </c>
      <c r="AK934" s="16">
        <v>46225</v>
      </c>
      <c r="AL934" s="7">
        <v>32</v>
      </c>
      <c r="AM934" s="7" t="str">
        <f t="shared" si="28"/>
        <v>2026</v>
      </c>
      <c r="AN934" s="7" t="str">
        <f t="shared" si="29"/>
        <v>July</v>
      </c>
      <c r="AO934" s="7">
        <v>2</v>
      </c>
      <c r="AP934" s="10">
        <v>10555</v>
      </c>
      <c r="AQ934" s="7">
        <v>2</v>
      </c>
      <c r="AR934" s="7">
        <v>0</v>
      </c>
      <c r="AS934" t="s">
        <v>49</v>
      </c>
    </row>
    <row r="935" spans="1:45" x14ac:dyDescent="0.35">
      <c r="A935" t="s">
        <v>1000</v>
      </c>
      <c r="B935">
        <v>39</v>
      </c>
      <c r="C935" t="s">
        <v>802</v>
      </c>
      <c r="D935" t="s">
        <v>49</v>
      </c>
      <c r="E935" t="s">
        <v>41</v>
      </c>
      <c r="F935">
        <v>524</v>
      </c>
      <c r="G935" t="s">
        <v>42</v>
      </c>
      <c r="H935">
        <v>18</v>
      </c>
      <c r="I935">
        <v>2</v>
      </c>
      <c r="J935" t="s">
        <v>43</v>
      </c>
      <c r="K935">
        <v>1</v>
      </c>
      <c r="L935">
        <v>1322</v>
      </c>
      <c r="M935">
        <v>1</v>
      </c>
      <c r="N935" t="s">
        <v>44</v>
      </c>
      <c r="O935">
        <v>32</v>
      </c>
      <c r="P935">
        <v>3</v>
      </c>
      <c r="Q935">
        <v>2</v>
      </c>
      <c r="R935" t="s">
        <v>112</v>
      </c>
      <c r="S935">
        <v>3</v>
      </c>
      <c r="T935" t="s">
        <v>46</v>
      </c>
      <c r="U935">
        <v>4534</v>
      </c>
      <c r="V935" t="s">
        <v>47</v>
      </c>
      <c r="W935">
        <v>13352</v>
      </c>
      <c r="X935">
        <v>0</v>
      </c>
      <c r="Y935" t="s">
        <v>48</v>
      </c>
      <c r="Z935" t="s">
        <v>49</v>
      </c>
      <c r="AA935">
        <v>11</v>
      </c>
      <c r="AB935">
        <v>3</v>
      </c>
      <c r="AC935">
        <v>1</v>
      </c>
      <c r="AD935">
        <v>80</v>
      </c>
      <c r="AE935">
        <v>0</v>
      </c>
      <c r="AF935">
        <v>9</v>
      </c>
      <c r="AG935">
        <v>6</v>
      </c>
      <c r="AH935">
        <v>3</v>
      </c>
      <c r="AI935">
        <v>1</v>
      </c>
      <c r="AJ935">
        <v>7</v>
      </c>
      <c r="AK935" s="16">
        <v>46226</v>
      </c>
      <c r="AL935" s="7">
        <v>37</v>
      </c>
      <c r="AM935" s="7" t="str">
        <f t="shared" si="28"/>
        <v>2026</v>
      </c>
      <c r="AN935" s="7" t="str">
        <f t="shared" si="29"/>
        <v>July</v>
      </c>
      <c r="AO935" s="7">
        <v>3</v>
      </c>
      <c r="AP935" s="10">
        <v>8454</v>
      </c>
      <c r="AQ935" s="7">
        <v>0</v>
      </c>
      <c r="AR935" s="7">
        <v>0</v>
      </c>
      <c r="AS935" t="s">
        <v>49</v>
      </c>
    </row>
    <row r="936" spans="1:45" x14ac:dyDescent="0.35">
      <c r="A936" t="s">
        <v>1001</v>
      </c>
      <c r="B936">
        <v>39</v>
      </c>
      <c r="C936" t="s">
        <v>802</v>
      </c>
      <c r="D936" t="s">
        <v>49</v>
      </c>
      <c r="E936" t="s">
        <v>41</v>
      </c>
      <c r="F936">
        <v>1498</v>
      </c>
      <c r="G936" t="s">
        <v>51</v>
      </c>
      <c r="H936">
        <v>21</v>
      </c>
      <c r="I936">
        <v>4</v>
      </c>
      <c r="J936" t="s">
        <v>43</v>
      </c>
      <c r="K936">
        <v>1</v>
      </c>
      <c r="L936">
        <v>1390</v>
      </c>
      <c r="M936">
        <v>1</v>
      </c>
      <c r="N936" t="s">
        <v>44</v>
      </c>
      <c r="O936">
        <v>44</v>
      </c>
      <c r="P936">
        <v>2</v>
      </c>
      <c r="Q936">
        <v>2</v>
      </c>
      <c r="R936" t="s">
        <v>137</v>
      </c>
      <c r="S936">
        <v>4</v>
      </c>
      <c r="T936" t="s">
        <v>105</v>
      </c>
      <c r="U936">
        <v>6120</v>
      </c>
      <c r="V936" t="s">
        <v>163</v>
      </c>
      <c r="W936">
        <v>3567</v>
      </c>
      <c r="X936">
        <v>3</v>
      </c>
      <c r="Y936" t="s">
        <v>48</v>
      </c>
      <c r="Z936" t="s">
        <v>40</v>
      </c>
      <c r="AA936">
        <v>12</v>
      </c>
      <c r="AB936">
        <v>3</v>
      </c>
      <c r="AC936">
        <v>4</v>
      </c>
      <c r="AD936">
        <v>80</v>
      </c>
      <c r="AE936">
        <v>2</v>
      </c>
      <c r="AF936">
        <v>8</v>
      </c>
      <c r="AG936">
        <v>2</v>
      </c>
      <c r="AH936">
        <v>4</v>
      </c>
      <c r="AI936">
        <v>1</v>
      </c>
      <c r="AJ936">
        <v>4</v>
      </c>
      <c r="AK936" s="16">
        <v>46227</v>
      </c>
      <c r="AL936" s="7">
        <v>48</v>
      </c>
      <c r="AM936" s="7" t="str">
        <f t="shared" si="28"/>
        <v>2026</v>
      </c>
      <c r="AN936" s="7" t="str">
        <f t="shared" si="29"/>
        <v>July</v>
      </c>
      <c r="AO936" s="7">
        <v>15</v>
      </c>
      <c r="AP936" s="10">
        <v>15721</v>
      </c>
      <c r="AQ936" s="7">
        <v>12</v>
      </c>
      <c r="AR936" s="7">
        <v>1</v>
      </c>
      <c r="AS936" t="s">
        <v>49</v>
      </c>
    </row>
    <row r="937" spans="1:45" x14ac:dyDescent="0.35">
      <c r="A937" t="s">
        <v>1002</v>
      </c>
      <c r="B937">
        <v>39</v>
      </c>
      <c r="C937" t="s">
        <v>802</v>
      </c>
      <c r="D937" t="s">
        <v>49</v>
      </c>
      <c r="E937" t="s">
        <v>59</v>
      </c>
      <c r="F937">
        <v>1485</v>
      </c>
      <c r="G937" t="s">
        <v>42</v>
      </c>
      <c r="H937">
        <v>25</v>
      </c>
      <c r="I937">
        <v>2</v>
      </c>
      <c r="J937" t="s">
        <v>43</v>
      </c>
      <c r="K937">
        <v>1</v>
      </c>
      <c r="L937">
        <v>1397</v>
      </c>
      <c r="M937">
        <v>3</v>
      </c>
      <c r="N937" t="s">
        <v>44</v>
      </c>
      <c r="O937">
        <v>71</v>
      </c>
      <c r="P937">
        <v>3</v>
      </c>
      <c r="Q937">
        <v>3</v>
      </c>
      <c r="R937" t="s">
        <v>161</v>
      </c>
      <c r="S937">
        <v>3</v>
      </c>
      <c r="T937" t="s">
        <v>105</v>
      </c>
      <c r="U937">
        <v>10920</v>
      </c>
      <c r="V937" t="s">
        <v>253</v>
      </c>
      <c r="W937">
        <v>3449</v>
      </c>
      <c r="X937">
        <v>3</v>
      </c>
      <c r="Y937" t="s">
        <v>48</v>
      </c>
      <c r="Z937" t="s">
        <v>49</v>
      </c>
      <c r="AA937">
        <v>21</v>
      </c>
      <c r="AB937">
        <v>4</v>
      </c>
      <c r="AC937">
        <v>2</v>
      </c>
      <c r="AD937">
        <v>80</v>
      </c>
      <c r="AE937">
        <v>1</v>
      </c>
      <c r="AF937">
        <v>13</v>
      </c>
      <c r="AG937">
        <v>2</v>
      </c>
      <c r="AH937">
        <v>3</v>
      </c>
      <c r="AI937">
        <v>0</v>
      </c>
      <c r="AJ937">
        <v>5</v>
      </c>
      <c r="AK937" s="16">
        <v>46228</v>
      </c>
      <c r="AL937" s="7">
        <v>50</v>
      </c>
      <c r="AM937" s="7" t="str">
        <f t="shared" si="28"/>
        <v>2026</v>
      </c>
      <c r="AN937" s="7" t="str">
        <f t="shared" si="29"/>
        <v>July</v>
      </c>
      <c r="AO937" s="7">
        <v>7</v>
      </c>
      <c r="AP937" s="10">
        <v>13308</v>
      </c>
      <c r="AQ937" s="7">
        <v>5</v>
      </c>
      <c r="AR937" s="7">
        <v>4</v>
      </c>
      <c r="AS937" t="s">
        <v>49</v>
      </c>
    </row>
    <row r="938" spans="1:45" x14ac:dyDescent="0.35">
      <c r="A938" t="s">
        <v>1003</v>
      </c>
      <c r="B938">
        <v>39</v>
      </c>
      <c r="C938" t="s">
        <v>802</v>
      </c>
      <c r="D938" t="s">
        <v>40</v>
      </c>
      <c r="E938" t="s">
        <v>59</v>
      </c>
      <c r="F938">
        <v>592</v>
      </c>
      <c r="G938" t="s">
        <v>42</v>
      </c>
      <c r="H938">
        <v>2</v>
      </c>
      <c r="I938">
        <v>3</v>
      </c>
      <c r="J938" t="s">
        <v>43</v>
      </c>
      <c r="K938">
        <v>1</v>
      </c>
      <c r="L938">
        <v>1458</v>
      </c>
      <c r="M938">
        <v>1</v>
      </c>
      <c r="N938" t="s">
        <v>53</v>
      </c>
      <c r="O938">
        <v>54</v>
      </c>
      <c r="P938">
        <v>2</v>
      </c>
      <c r="Q938">
        <v>1</v>
      </c>
      <c r="R938" t="s">
        <v>45</v>
      </c>
      <c r="S938">
        <v>1</v>
      </c>
      <c r="T938" t="s">
        <v>46</v>
      </c>
      <c r="U938">
        <v>3646</v>
      </c>
      <c r="V938" t="s">
        <v>47</v>
      </c>
      <c r="W938">
        <v>17181</v>
      </c>
      <c r="X938">
        <v>2</v>
      </c>
      <c r="Y938" t="s">
        <v>48</v>
      </c>
      <c r="Z938" t="s">
        <v>40</v>
      </c>
      <c r="AA938">
        <v>23</v>
      </c>
      <c r="AB938">
        <v>4</v>
      </c>
      <c r="AC938">
        <v>2</v>
      </c>
      <c r="AD938">
        <v>80</v>
      </c>
      <c r="AE938">
        <v>0</v>
      </c>
      <c r="AF938">
        <v>11</v>
      </c>
      <c r="AG938">
        <v>2</v>
      </c>
      <c r="AH938">
        <v>4</v>
      </c>
      <c r="AI938">
        <v>0</v>
      </c>
      <c r="AJ938">
        <v>0</v>
      </c>
      <c r="AK938" s="16">
        <v>46229</v>
      </c>
      <c r="AL938" s="7">
        <v>42</v>
      </c>
      <c r="AM938" s="7" t="str">
        <f t="shared" si="28"/>
        <v>2026</v>
      </c>
      <c r="AN938" s="7" t="str">
        <f t="shared" si="29"/>
        <v>July</v>
      </c>
      <c r="AO938" s="7">
        <v>24</v>
      </c>
      <c r="AP938" s="10">
        <v>8226</v>
      </c>
      <c r="AQ938" s="7">
        <v>5</v>
      </c>
      <c r="AR938" s="7">
        <v>4</v>
      </c>
      <c r="AS938" t="s">
        <v>49</v>
      </c>
    </row>
    <row r="939" spans="1:45" x14ac:dyDescent="0.35">
      <c r="A939" t="s">
        <v>1004</v>
      </c>
      <c r="B939">
        <v>39</v>
      </c>
      <c r="C939" t="s">
        <v>802</v>
      </c>
      <c r="D939" t="s">
        <v>49</v>
      </c>
      <c r="E939" t="s">
        <v>41</v>
      </c>
      <c r="F939">
        <v>1089</v>
      </c>
      <c r="G939" t="s">
        <v>42</v>
      </c>
      <c r="H939">
        <v>6</v>
      </c>
      <c r="I939">
        <v>3</v>
      </c>
      <c r="J939" t="s">
        <v>43</v>
      </c>
      <c r="K939">
        <v>1</v>
      </c>
      <c r="L939">
        <v>1525</v>
      </c>
      <c r="M939">
        <v>2</v>
      </c>
      <c r="N939" t="s">
        <v>53</v>
      </c>
      <c r="O939">
        <v>32</v>
      </c>
      <c r="P939">
        <v>3</v>
      </c>
      <c r="Q939">
        <v>3</v>
      </c>
      <c r="R939" t="s">
        <v>112</v>
      </c>
      <c r="S939">
        <v>2</v>
      </c>
      <c r="T939" t="s">
        <v>46</v>
      </c>
      <c r="U939">
        <v>8376</v>
      </c>
      <c r="V939" t="s">
        <v>163</v>
      </c>
      <c r="W939">
        <v>9150</v>
      </c>
      <c r="X939">
        <v>4</v>
      </c>
      <c r="Y939" t="s">
        <v>48</v>
      </c>
      <c r="Z939" t="s">
        <v>49</v>
      </c>
      <c r="AA939">
        <v>18</v>
      </c>
      <c r="AB939">
        <v>3</v>
      </c>
      <c r="AC939">
        <v>4</v>
      </c>
      <c r="AD939">
        <v>80</v>
      </c>
      <c r="AE939">
        <v>0</v>
      </c>
      <c r="AF939">
        <v>9</v>
      </c>
      <c r="AG939">
        <v>3</v>
      </c>
      <c r="AH939">
        <v>3</v>
      </c>
      <c r="AI939">
        <v>2</v>
      </c>
      <c r="AJ939">
        <v>2</v>
      </c>
      <c r="AK939" s="16">
        <v>46230</v>
      </c>
      <c r="AL939" s="7">
        <v>56</v>
      </c>
      <c r="AM939" s="7" t="str">
        <f t="shared" si="28"/>
        <v>2026</v>
      </c>
      <c r="AN939" s="7" t="str">
        <f t="shared" si="29"/>
        <v>July</v>
      </c>
      <c r="AO939" s="7">
        <v>1</v>
      </c>
      <c r="AP939" s="10">
        <v>17499</v>
      </c>
      <c r="AQ939" s="7">
        <v>1</v>
      </c>
      <c r="AR939" s="7">
        <v>1</v>
      </c>
      <c r="AS939" t="s">
        <v>49</v>
      </c>
    </row>
    <row r="940" spans="1:45" x14ac:dyDescent="0.35">
      <c r="A940" t="s">
        <v>1005</v>
      </c>
      <c r="B940">
        <v>39</v>
      </c>
      <c r="C940" t="s">
        <v>802</v>
      </c>
      <c r="D940" t="s">
        <v>49</v>
      </c>
      <c r="E940" t="s">
        <v>41</v>
      </c>
      <c r="F940">
        <v>1462</v>
      </c>
      <c r="G940" t="s">
        <v>51</v>
      </c>
      <c r="H940">
        <v>6</v>
      </c>
      <c r="I940">
        <v>3</v>
      </c>
      <c r="J940" t="s">
        <v>52</v>
      </c>
      <c r="K940">
        <v>1</v>
      </c>
      <c r="L940">
        <v>1588</v>
      </c>
      <c r="M940">
        <v>4</v>
      </c>
      <c r="N940" t="s">
        <v>44</v>
      </c>
      <c r="O940">
        <v>38</v>
      </c>
      <c r="P940">
        <v>4</v>
      </c>
      <c r="Q940">
        <v>3</v>
      </c>
      <c r="R940" t="s">
        <v>137</v>
      </c>
      <c r="S940">
        <v>3</v>
      </c>
      <c r="T940" t="s">
        <v>105</v>
      </c>
      <c r="U940">
        <v>8237</v>
      </c>
      <c r="V940" t="s">
        <v>163</v>
      </c>
      <c r="W940">
        <v>4658</v>
      </c>
      <c r="X940">
        <v>2</v>
      </c>
      <c r="Y940" t="s">
        <v>48</v>
      </c>
      <c r="Z940" t="s">
        <v>49</v>
      </c>
      <c r="AA940">
        <v>11</v>
      </c>
      <c r="AB940">
        <v>3</v>
      </c>
      <c r="AC940">
        <v>1</v>
      </c>
      <c r="AD940">
        <v>80</v>
      </c>
      <c r="AE940">
        <v>1</v>
      </c>
      <c r="AF940">
        <v>11</v>
      </c>
      <c r="AG940">
        <v>3</v>
      </c>
      <c r="AH940">
        <v>3</v>
      </c>
      <c r="AI940">
        <v>7</v>
      </c>
      <c r="AJ940">
        <v>6</v>
      </c>
      <c r="AK940" s="16">
        <v>46231</v>
      </c>
      <c r="AL940" s="7">
        <v>53</v>
      </c>
      <c r="AM940" s="7" t="str">
        <f t="shared" si="28"/>
        <v>2026</v>
      </c>
      <c r="AN940" s="7" t="str">
        <f t="shared" si="29"/>
        <v>July</v>
      </c>
      <c r="AO940" s="7">
        <v>22</v>
      </c>
      <c r="AP940" s="10">
        <v>18978</v>
      </c>
      <c r="AQ940" s="7">
        <v>21</v>
      </c>
      <c r="AR940" s="7">
        <v>9</v>
      </c>
      <c r="AS940" t="s">
        <v>49</v>
      </c>
    </row>
    <row r="941" spans="1:45" x14ac:dyDescent="0.35">
      <c r="A941" t="s">
        <v>1006</v>
      </c>
      <c r="B941">
        <v>39</v>
      </c>
      <c r="C941" t="s">
        <v>802</v>
      </c>
      <c r="D941" t="s">
        <v>49</v>
      </c>
      <c r="E941" t="s">
        <v>41</v>
      </c>
      <c r="F941">
        <v>1387</v>
      </c>
      <c r="G941" t="s">
        <v>42</v>
      </c>
      <c r="H941">
        <v>10</v>
      </c>
      <c r="I941">
        <v>5</v>
      </c>
      <c r="J941" t="s">
        <v>52</v>
      </c>
      <c r="K941">
        <v>1</v>
      </c>
      <c r="L941">
        <v>1618</v>
      </c>
      <c r="M941">
        <v>2</v>
      </c>
      <c r="N941" t="s">
        <v>44</v>
      </c>
      <c r="O941">
        <v>76</v>
      </c>
      <c r="P941">
        <v>3</v>
      </c>
      <c r="Q941">
        <v>2</v>
      </c>
      <c r="R941" t="s">
        <v>112</v>
      </c>
      <c r="S941">
        <v>1</v>
      </c>
      <c r="T941" t="s">
        <v>105</v>
      </c>
      <c r="U941">
        <v>5377</v>
      </c>
      <c r="V941" t="s">
        <v>163</v>
      </c>
      <c r="W941">
        <v>3835</v>
      </c>
      <c r="X941">
        <v>2</v>
      </c>
      <c r="Y941" t="s">
        <v>48</v>
      </c>
      <c r="Z941" t="s">
        <v>49</v>
      </c>
      <c r="AA941">
        <v>13</v>
      </c>
      <c r="AB941">
        <v>3</v>
      </c>
      <c r="AC941">
        <v>4</v>
      </c>
      <c r="AD941">
        <v>80</v>
      </c>
      <c r="AE941">
        <v>3</v>
      </c>
      <c r="AF941">
        <v>10</v>
      </c>
      <c r="AG941">
        <v>3</v>
      </c>
      <c r="AH941">
        <v>3</v>
      </c>
      <c r="AI941">
        <v>7</v>
      </c>
      <c r="AJ941">
        <v>7</v>
      </c>
      <c r="AK941" s="16">
        <v>46232</v>
      </c>
      <c r="AL941" s="7">
        <v>36</v>
      </c>
      <c r="AM941" s="7" t="str">
        <f t="shared" si="28"/>
        <v>2026</v>
      </c>
      <c r="AN941" s="7" t="str">
        <f t="shared" si="29"/>
        <v>July</v>
      </c>
      <c r="AO941" s="7">
        <v>18</v>
      </c>
      <c r="AP941" s="10">
        <v>22562</v>
      </c>
      <c r="AQ941" s="7">
        <v>17</v>
      </c>
      <c r="AR941" s="7">
        <v>0</v>
      </c>
      <c r="AS941" t="s">
        <v>49</v>
      </c>
    </row>
    <row r="942" spans="1:45" x14ac:dyDescent="0.35">
      <c r="A942" t="s">
        <v>1007</v>
      </c>
      <c r="B942">
        <v>39</v>
      </c>
      <c r="C942" t="s">
        <v>802</v>
      </c>
      <c r="D942" t="s">
        <v>49</v>
      </c>
      <c r="E942" t="s">
        <v>41</v>
      </c>
      <c r="F942">
        <v>170</v>
      </c>
      <c r="G942" t="s">
        <v>42</v>
      </c>
      <c r="H942">
        <v>3</v>
      </c>
      <c r="I942">
        <v>2</v>
      </c>
      <c r="J942" t="s">
        <v>52</v>
      </c>
      <c r="K942">
        <v>1</v>
      </c>
      <c r="L942">
        <v>1627</v>
      </c>
      <c r="M942">
        <v>3</v>
      </c>
      <c r="N942" t="s">
        <v>44</v>
      </c>
      <c r="O942">
        <v>76</v>
      </c>
      <c r="P942">
        <v>2</v>
      </c>
      <c r="Q942">
        <v>2</v>
      </c>
      <c r="R942" t="s">
        <v>45</v>
      </c>
      <c r="S942">
        <v>3</v>
      </c>
      <c r="T942" t="s">
        <v>102</v>
      </c>
      <c r="U942">
        <v>3069</v>
      </c>
      <c r="V942" t="s">
        <v>47</v>
      </c>
      <c r="W942">
        <v>10302</v>
      </c>
      <c r="X942">
        <v>0</v>
      </c>
      <c r="Y942" t="s">
        <v>48</v>
      </c>
      <c r="Z942" t="s">
        <v>49</v>
      </c>
      <c r="AA942">
        <v>15</v>
      </c>
      <c r="AB942">
        <v>3</v>
      </c>
      <c r="AC942">
        <v>4</v>
      </c>
      <c r="AD942">
        <v>80</v>
      </c>
      <c r="AE942">
        <v>1</v>
      </c>
      <c r="AF942">
        <v>11</v>
      </c>
      <c r="AG942">
        <v>3</v>
      </c>
      <c r="AH942">
        <v>3</v>
      </c>
      <c r="AI942">
        <v>0</v>
      </c>
      <c r="AJ942">
        <v>7</v>
      </c>
      <c r="AK942" s="16">
        <v>46233</v>
      </c>
      <c r="AL942" s="7">
        <v>43</v>
      </c>
      <c r="AM942" s="7" t="str">
        <f t="shared" si="28"/>
        <v>2026</v>
      </c>
      <c r="AN942" s="7" t="str">
        <f t="shared" si="29"/>
        <v>July</v>
      </c>
      <c r="AO942" s="7">
        <v>9</v>
      </c>
      <c r="AP942" s="10">
        <v>19877</v>
      </c>
      <c r="AQ942" s="7">
        <v>8</v>
      </c>
      <c r="AR942" s="7">
        <v>0</v>
      </c>
      <c r="AS942" t="s">
        <v>49</v>
      </c>
    </row>
    <row r="943" spans="1:45" x14ac:dyDescent="0.35">
      <c r="A943" t="s">
        <v>1008</v>
      </c>
      <c r="B943">
        <v>39</v>
      </c>
      <c r="C943" t="s">
        <v>802</v>
      </c>
      <c r="D943" t="s">
        <v>49</v>
      </c>
      <c r="E943" t="s">
        <v>56</v>
      </c>
      <c r="F943">
        <v>711</v>
      </c>
      <c r="G943" t="s">
        <v>42</v>
      </c>
      <c r="H943">
        <v>4</v>
      </c>
      <c r="I943">
        <v>3</v>
      </c>
      <c r="J943" t="s">
        <v>52</v>
      </c>
      <c r="K943">
        <v>1</v>
      </c>
      <c r="L943">
        <v>1633</v>
      </c>
      <c r="M943">
        <v>1</v>
      </c>
      <c r="N943" t="s">
        <v>53</v>
      </c>
      <c r="O943">
        <v>81</v>
      </c>
      <c r="P943">
        <v>3</v>
      </c>
      <c r="Q943">
        <v>2</v>
      </c>
      <c r="R943" t="s">
        <v>112</v>
      </c>
      <c r="S943">
        <v>3</v>
      </c>
      <c r="T943" t="s">
        <v>46</v>
      </c>
      <c r="U943">
        <v>5042</v>
      </c>
      <c r="V943" t="s">
        <v>163</v>
      </c>
      <c r="W943">
        <v>3140</v>
      </c>
      <c r="X943">
        <v>0</v>
      </c>
      <c r="Y943" t="s">
        <v>48</v>
      </c>
      <c r="Z943" t="s">
        <v>49</v>
      </c>
      <c r="AA943">
        <v>13</v>
      </c>
      <c r="AB943">
        <v>3</v>
      </c>
      <c r="AC943">
        <v>4</v>
      </c>
      <c r="AD943">
        <v>80</v>
      </c>
      <c r="AE943">
        <v>0</v>
      </c>
      <c r="AF943">
        <v>10</v>
      </c>
      <c r="AG943">
        <v>2</v>
      </c>
      <c r="AH943">
        <v>1</v>
      </c>
      <c r="AI943">
        <v>3</v>
      </c>
      <c r="AJ943">
        <v>8</v>
      </c>
      <c r="AK943" s="16">
        <v>46234</v>
      </c>
      <c r="AL943" s="7">
        <v>52</v>
      </c>
      <c r="AM943" s="7" t="str">
        <f t="shared" si="28"/>
        <v>2026</v>
      </c>
      <c r="AN943" s="7" t="str">
        <f t="shared" si="29"/>
        <v>July</v>
      </c>
      <c r="AO943" s="7">
        <v>15</v>
      </c>
      <c r="AP943" s="10">
        <v>16515</v>
      </c>
      <c r="AQ943" s="7">
        <v>15</v>
      </c>
      <c r="AR943" s="7">
        <v>8</v>
      </c>
      <c r="AS943" t="s">
        <v>40</v>
      </c>
    </row>
    <row r="944" spans="1:45" x14ac:dyDescent="0.35">
      <c r="A944" t="s">
        <v>1009</v>
      </c>
      <c r="B944">
        <v>39</v>
      </c>
      <c r="C944" t="s">
        <v>802</v>
      </c>
      <c r="D944" t="s">
        <v>49</v>
      </c>
      <c r="E944" t="s">
        <v>41</v>
      </c>
      <c r="F944">
        <v>492</v>
      </c>
      <c r="G944" t="s">
        <v>42</v>
      </c>
      <c r="H944">
        <v>12</v>
      </c>
      <c r="I944">
        <v>3</v>
      </c>
      <c r="J944" t="s">
        <v>52</v>
      </c>
      <c r="K944">
        <v>1</v>
      </c>
      <c r="L944">
        <v>1654</v>
      </c>
      <c r="M944">
        <v>4</v>
      </c>
      <c r="N944" t="s">
        <v>44</v>
      </c>
      <c r="O944">
        <v>66</v>
      </c>
      <c r="P944">
        <v>3</v>
      </c>
      <c r="Q944">
        <v>2</v>
      </c>
      <c r="R944" t="s">
        <v>112</v>
      </c>
      <c r="S944">
        <v>2</v>
      </c>
      <c r="T944" t="s">
        <v>105</v>
      </c>
      <c r="U944">
        <v>5295</v>
      </c>
      <c r="V944" t="s">
        <v>163</v>
      </c>
      <c r="W944">
        <v>7693</v>
      </c>
      <c r="X944">
        <v>4</v>
      </c>
      <c r="Y944" t="s">
        <v>48</v>
      </c>
      <c r="Z944" t="s">
        <v>49</v>
      </c>
      <c r="AA944">
        <v>21</v>
      </c>
      <c r="AB944">
        <v>4</v>
      </c>
      <c r="AC944">
        <v>3</v>
      </c>
      <c r="AD944">
        <v>80</v>
      </c>
      <c r="AE944">
        <v>0</v>
      </c>
      <c r="AF944">
        <v>7</v>
      </c>
      <c r="AG944">
        <v>3</v>
      </c>
      <c r="AH944">
        <v>3</v>
      </c>
      <c r="AI944">
        <v>1</v>
      </c>
      <c r="AJ944">
        <v>0</v>
      </c>
      <c r="AK944" s="16">
        <v>46235</v>
      </c>
      <c r="AL944" s="7">
        <v>31</v>
      </c>
      <c r="AM944" s="7" t="str">
        <f t="shared" si="28"/>
        <v>2026</v>
      </c>
      <c r="AN944" s="7" t="str">
        <f t="shared" si="29"/>
        <v>August</v>
      </c>
      <c r="AO944" s="7">
        <v>0</v>
      </c>
      <c r="AP944" s="10">
        <v>21316</v>
      </c>
      <c r="AQ944" s="7">
        <v>0</v>
      </c>
      <c r="AR944" s="7">
        <v>0</v>
      </c>
      <c r="AS944" t="s">
        <v>49</v>
      </c>
    </row>
    <row r="945" spans="1:45" x14ac:dyDescent="0.35">
      <c r="A945" t="s">
        <v>1010</v>
      </c>
      <c r="B945">
        <v>39</v>
      </c>
      <c r="C945" t="s">
        <v>802</v>
      </c>
      <c r="D945" t="s">
        <v>49</v>
      </c>
      <c r="E945" t="s">
        <v>59</v>
      </c>
      <c r="F945">
        <v>792</v>
      </c>
      <c r="G945" t="s">
        <v>42</v>
      </c>
      <c r="H945">
        <v>1</v>
      </c>
      <c r="I945">
        <v>3</v>
      </c>
      <c r="J945" t="s">
        <v>43</v>
      </c>
      <c r="K945">
        <v>1</v>
      </c>
      <c r="L945">
        <v>1737</v>
      </c>
      <c r="M945">
        <v>4</v>
      </c>
      <c r="N945" t="s">
        <v>44</v>
      </c>
      <c r="O945">
        <v>77</v>
      </c>
      <c r="P945">
        <v>3</v>
      </c>
      <c r="Q945">
        <v>2</v>
      </c>
      <c r="R945" t="s">
        <v>45</v>
      </c>
      <c r="S945">
        <v>4</v>
      </c>
      <c r="T945" t="s">
        <v>105</v>
      </c>
      <c r="U945">
        <v>6472</v>
      </c>
      <c r="V945" t="s">
        <v>163</v>
      </c>
      <c r="W945">
        <v>8989</v>
      </c>
      <c r="X945">
        <v>1</v>
      </c>
      <c r="Y945" t="s">
        <v>48</v>
      </c>
      <c r="Z945" t="s">
        <v>40</v>
      </c>
      <c r="AA945">
        <v>15</v>
      </c>
      <c r="AB945">
        <v>3</v>
      </c>
      <c r="AC945">
        <v>4</v>
      </c>
      <c r="AD945">
        <v>80</v>
      </c>
      <c r="AE945">
        <v>1</v>
      </c>
      <c r="AF945">
        <v>9</v>
      </c>
      <c r="AG945">
        <v>2</v>
      </c>
      <c r="AH945">
        <v>3</v>
      </c>
      <c r="AI945">
        <v>5</v>
      </c>
      <c r="AJ945">
        <v>8</v>
      </c>
      <c r="AK945" s="16">
        <v>46236</v>
      </c>
      <c r="AL945" s="7">
        <v>59</v>
      </c>
      <c r="AM945" s="7" t="str">
        <f t="shared" si="28"/>
        <v>2026</v>
      </c>
      <c r="AN945" s="7" t="str">
        <f t="shared" si="29"/>
        <v>August</v>
      </c>
      <c r="AO945" s="7">
        <v>2</v>
      </c>
      <c r="AP945" s="10">
        <v>6522</v>
      </c>
      <c r="AQ945" s="7">
        <v>0</v>
      </c>
      <c r="AR945" s="7">
        <v>0</v>
      </c>
      <c r="AS945" t="s">
        <v>49</v>
      </c>
    </row>
    <row r="946" spans="1:45" x14ac:dyDescent="0.35">
      <c r="A946" t="s">
        <v>1011</v>
      </c>
      <c r="B946">
        <v>39</v>
      </c>
      <c r="C946" t="s">
        <v>802</v>
      </c>
      <c r="D946" t="s">
        <v>49</v>
      </c>
      <c r="E946" t="s">
        <v>41</v>
      </c>
      <c r="F946">
        <v>1253</v>
      </c>
      <c r="G946" t="s">
        <v>42</v>
      </c>
      <c r="H946">
        <v>10</v>
      </c>
      <c r="I946">
        <v>1</v>
      </c>
      <c r="J946" t="s">
        <v>52</v>
      </c>
      <c r="K946">
        <v>1</v>
      </c>
      <c r="L946">
        <v>1800</v>
      </c>
      <c r="M946">
        <v>3</v>
      </c>
      <c r="N946" t="s">
        <v>44</v>
      </c>
      <c r="O946">
        <v>65</v>
      </c>
      <c r="P946">
        <v>3</v>
      </c>
      <c r="Q946">
        <v>3</v>
      </c>
      <c r="R946" t="s">
        <v>252</v>
      </c>
      <c r="S946">
        <v>3</v>
      </c>
      <c r="T946" t="s">
        <v>46</v>
      </c>
      <c r="U946">
        <v>13464</v>
      </c>
      <c r="V946" t="s">
        <v>253</v>
      </c>
      <c r="W946">
        <v>7914</v>
      </c>
      <c r="X946">
        <v>7</v>
      </c>
      <c r="Y946" t="s">
        <v>48</v>
      </c>
      <c r="Z946" t="s">
        <v>49</v>
      </c>
      <c r="AA946">
        <v>21</v>
      </c>
      <c r="AB946">
        <v>4</v>
      </c>
      <c r="AC946">
        <v>3</v>
      </c>
      <c r="AD946">
        <v>80</v>
      </c>
      <c r="AE946">
        <v>0</v>
      </c>
      <c r="AF946">
        <v>9</v>
      </c>
      <c r="AG946">
        <v>3</v>
      </c>
      <c r="AH946">
        <v>3</v>
      </c>
      <c r="AI946">
        <v>2</v>
      </c>
      <c r="AJ946">
        <v>2</v>
      </c>
      <c r="AK946" s="16">
        <v>46237</v>
      </c>
      <c r="AL946" s="7">
        <v>41</v>
      </c>
      <c r="AM946" s="7" t="str">
        <f t="shared" si="28"/>
        <v>2026</v>
      </c>
      <c r="AN946" s="7" t="str">
        <f t="shared" si="29"/>
        <v>August</v>
      </c>
      <c r="AO946" s="7">
        <v>5</v>
      </c>
      <c r="AP946" s="10">
        <v>7187</v>
      </c>
      <c r="AQ946" s="7">
        <v>2</v>
      </c>
      <c r="AR946" s="7">
        <v>0</v>
      </c>
      <c r="AS946" t="s">
        <v>49</v>
      </c>
    </row>
    <row r="947" spans="1:45" x14ac:dyDescent="0.35">
      <c r="A947" t="s">
        <v>1012</v>
      </c>
      <c r="B947">
        <v>39</v>
      </c>
      <c r="C947" t="s">
        <v>802</v>
      </c>
      <c r="D947" t="s">
        <v>49</v>
      </c>
      <c r="E947" t="s">
        <v>56</v>
      </c>
      <c r="F947">
        <v>766</v>
      </c>
      <c r="G947" t="s">
        <v>51</v>
      </c>
      <c r="H947">
        <v>20</v>
      </c>
      <c r="I947">
        <v>3</v>
      </c>
      <c r="J947" t="s">
        <v>43</v>
      </c>
      <c r="K947">
        <v>1</v>
      </c>
      <c r="L947">
        <v>1812</v>
      </c>
      <c r="M947">
        <v>3</v>
      </c>
      <c r="N947" t="s">
        <v>44</v>
      </c>
      <c r="O947">
        <v>83</v>
      </c>
      <c r="P947">
        <v>3</v>
      </c>
      <c r="Q947">
        <v>2</v>
      </c>
      <c r="R947" t="s">
        <v>137</v>
      </c>
      <c r="S947">
        <v>4</v>
      </c>
      <c r="T947" t="s">
        <v>102</v>
      </c>
      <c r="U947">
        <v>4127</v>
      </c>
      <c r="V947" t="s">
        <v>47</v>
      </c>
      <c r="W947">
        <v>19188</v>
      </c>
      <c r="X947">
        <v>2</v>
      </c>
      <c r="Y947" t="s">
        <v>48</v>
      </c>
      <c r="Z947" t="s">
        <v>49</v>
      </c>
      <c r="AA947">
        <v>18</v>
      </c>
      <c r="AB947">
        <v>3</v>
      </c>
      <c r="AC947">
        <v>4</v>
      </c>
      <c r="AD947">
        <v>80</v>
      </c>
      <c r="AE947">
        <v>1</v>
      </c>
      <c r="AF947">
        <v>7</v>
      </c>
      <c r="AG947">
        <v>6</v>
      </c>
      <c r="AH947">
        <v>3</v>
      </c>
      <c r="AI947">
        <v>2</v>
      </c>
      <c r="AJ947">
        <v>2</v>
      </c>
      <c r="AK947" s="16">
        <v>46238</v>
      </c>
      <c r="AL947" s="7">
        <v>58</v>
      </c>
      <c r="AM947" s="7" t="str">
        <f t="shared" si="28"/>
        <v>2026</v>
      </c>
      <c r="AN947" s="7" t="str">
        <f t="shared" si="29"/>
        <v>August</v>
      </c>
      <c r="AO947" s="7">
        <v>18</v>
      </c>
      <c r="AP947" s="10">
        <v>18937</v>
      </c>
      <c r="AQ947" s="7">
        <v>14</v>
      </c>
      <c r="AR947" s="7">
        <v>12</v>
      </c>
      <c r="AS947" t="s">
        <v>49</v>
      </c>
    </row>
    <row r="948" spans="1:45" x14ac:dyDescent="0.35">
      <c r="A948" t="s">
        <v>1013</v>
      </c>
      <c r="B948">
        <v>39</v>
      </c>
      <c r="C948" t="s">
        <v>802</v>
      </c>
      <c r="D948" t="s">
        <v>49</v>
      </c>
      <c r="E948" t="s">
        <v>41</v>
      </c>
      <c r="F948">
        <v>835</v>
      </c>
      <c r="G948" t="s">
        <v>42</v>
      </c>
      <c r="H948">
        <v>19</v>
      </c>
      <c r="I948">
        <v>4</v>
      </c>
      <c r="J948" t="s">
        <v>73</v>
      </c>
      <c r="K948">
        <v>1</v>
      </c>
      <c r="L948">
        <v>1871</v>
      </c>
      <c r="M948">
        <v>4</v>
      </c>
      <c r="N948" t="s">
        <v>44</v>
      </c>
      <c r="O948">
        <v>41</v>
      </c>
      <c r="P948">
        <v>3</v>
      </c>
      <c r="Q948">
        <v>2</v>
      </c>
      <c r="R948" t="s">
        <v>60</v>
      </c>
      <c r="S948">
        <v>4</v>
      </c>
      <c r="T948" t="s">
        <v>102</v>
      </c>
      <c r="U948">
        <v>3902</v>
      </c>
      <c r="V948" t="s">
        <v>47</v>
      </c>
      <c r="W948">
        <v>5141</v>
      </c>
      <c r="X948">
        <v>8</v>
      </c>
      <c r="Y948" t="s">
        <v>48</v>
      </c>
      <c r="Z948" t="s">
        <v>49</v>
      </c>
      <c r="AA948">
        <v>14</v>
      </c>
      <c r="AB948">
        <v>3</v>
      </c>
      <c r="AC948">
        <v>2</v>
      </c>
      <c r="AD948">
        <v>80</v>
      </c>
      <c r="AE948">
        <v>3</v>
      </c>
      <c r="AF948">
        <v>7</v>
      </c>
      <c r="AG948">
        <v>2</v>
      </c>
      <c r="AH948">
        <v>3</v>
      </c>
      <c r="AI948">
        <v>2</v>
      </c>
      <c r="AJ948">
        <v>2</v>
      </c>
      <c r="AK948" s="16">
        <v>46239</v>
      </c>
      <c r="AL948" s="7">
        <v>49</v>
      </c>
      <c r="AM948" s="7" t="str">
        <f t="shared" si="28"/>
        <v>2026</v>
      </c>
      <c r="AN948" s="7" t="str">
        <f t="shared" si="29"/>
        <v>August</v>
      </c>
      <c r="AO948" s="7">
        <v>5</v>
      </c>
      <c r="AP948" s="10">
        <v>8156</v>
      </c>
      <c r="AQ948" s="7">
        <v>1</v>
      </c>
      <c r="AR948" s="7">
        <v>1</v>
      </c>
      <c r="AS948" t="s">
        <v>49</v>
      </c>
    </row>
    <row r="949" spans="1:45" x14ac:dyDescent="0.35">
      <c r="A949" t="s">
        <v>1014</v>
      </c>
      <c r="B949">
        <v>39</v>
      </c>
      <c r="C949" t="s">
        <v>802</v>
      </c>
      <c r="D949" t="s">
        <v>49</v>
      </c>
      <c r="E949" t="s">
        <v>59</v>
      </c>
      <c r="F949">
        <v>1251</v>
      </c>
      <c r="G949" t="s">
        <v>51</v>
      </c>
      <c r="H949">
        <v>21</v>
      </c>
      <c r="I949">
        <v>4</v>
      </c>
      <c r="J949" t="s">
        <v>43</v>
      </c>
      <c r="K949">
        <v>1</v>
      </c>
      <c r="L949">
        <v>1929</v>
      </c>
      <c r="M949">
        <v>1</v>
      </c>
      <c r="N949" t="s">
        <v>53</v>
      </c>
      <c r="O949">
        <v>32</v>
      </c>
      <c r="P949">
        <v>1</v>
      </c>
      <c r="Q949">
        <v>2</v>
      </c>
      <c r="R949" t="s">
        <v>137</v>
      </c>
      <c r="S949">
        <v>3</v>
      </c>
      <c r="T949" t="s">
        <v>105</v>
      </c>
      <c r="U949">
        <v>5736</v>
      </c>
      <c r="V949" t="s">
        <v>163</v>
      </c>
      <c r="W949">
        <v>3987</v>
      </c>
      <c r="X949">
        <v>6</v>
      </c>
      <c r="Y949" t="s">
        <v>48</v>
      </c>
      <c r="Z949" t="s">
        <v>49</v>
      </c>
      <c r="AA949">
        <v>19</v>
      </c>
      <c r="AB949">
        <v>3</v>
      </c>
      <c r="AC949">
        <v>3</v>
      </c>
      <c r="AD949">
        <v>80</v>
      </c>
      <c r="AE949">
        <v>1</v>
      </c>
      <c r="AF949">
        <v>10</v>
      </c>
      <c r="AG949">
        <v>1</v>
      </c>
      <c r="AH949">
        <v>3</v>
      </c>
      <c r="AI949">
        <v>1</v>
      </c>
      <c r="AJ949">
        <v>2</v>
      </c>
      <c r="AK949" s="16">
        <v>46240</v>
      </c>
      <c r="AL949" s="7">
        <v>45</v>
      </c>
      <c r="AM949" s="7" t="str">
        <f t="shared" si="28"/>
        <v>2026</v>
      </c>
      <c r="AN949" s="7" t="str">
        <f t="shared" si="29"/>
        <v>August</v>
      </c>
      <c r="AO949" s="7">
        <v>24</v>
      </c>
      <c r="AP949" s="10">
        <v>21264</v>
      </c>
      <c r="AQ949" s="7">
        <v>8</v>
      </c>
      <c r="AR949" s="7">
        <v>8</v>
      </c>
      <c r="AS949" t="s">
        <v>40</v>
      </c>
    </row>
    <row r="950" spans="1:45" x14ac:dyDescent="0.35">
      <c r="A950" t="s">
        <v>1015</v>
      </c>
      <c r="B950">
        <v>39</v>
      </c>
      <c r="C950" t="s">
        <v>802</v>
      </c>
      <c r="D950" t="s">
        <v>49</v>
      </c>
      <c r="E950" t="s">
        <v>41</v>
      </c>
      <c r="F950">
        <v>867</v>
      </c>
      <c r="G950" t="s">
        <v>42</v>
      </c>
      <c r="H950">
        <v>9</v>
      </c>
      <c r="I950">
        <v>2</v>
      </c>
      <c r="J950" t="s">
        <v>52</v>
      </c>
      <c r="K950">
        <v>1</v>
      </c>
      <c r="L950">
        <v>1936</v>
      </c>
      <c r="M950">
        <v>1</v>
      </c>
      <c r="N950" t="s">
        <v>44</v>
      </c>
      <c r="O950">
        <v>87</v>
      </c>
      <c r="P950">
        <v>3</v>
      </c>
      <c r="Q950">
        <v>2</v>
      </c>
      <c r="R950" t="s">
        <v>112</v>
      </c>
      <c r="S950">
        <v>1</v>
      </c>
      <c r="T950" t="s">
        <v>105</v>
      </c>
      <c r="U950">
        <v>5151</v>
      </c>
      <c r="V950" t="s">
        <v>163</v>
      </c>
      <c r="W950">
        <v>12315</v>
      </c>
      <c r="X950">
        <v>1</v>
      </c>
      <c r="Y950" t="s">
        <v>48</v>
      </c>
      <c r="Z950" t="s">
        <v>49</v>
      </c>
      <c r="AA950">
        <v>25</v>
      </c>
      <c r="AB950">
        <v>4</v>
      </c>
      <c r="AC950">
        <v>4</v>
      </c>
      <c r="AD950">
        <v>80</v>
      </c>
      <c r="AE950">
        <v>1</v>
      </c>
      <c r="AF950">
        <v>10</v>
      </c>
      <c r="AG950">
        <v>3</v>
      </c>
      <c r="AH950">
        <v>3</v>
      </c>
      <c r="AI950">
        <v>7</v>
      </c>
      <c r="AJ950">
        <v>9</v>
      </c>
      <c r="AK950" s="16">
        <v>46241</v>
      </c>
      <c r="AL950" s="7">
        <v>50</v>
      </c>
      <c r="AM950" s="7" t="str">
        <f t="shared" si="28"/>
        <v>2026</v>
      </c>
      <c r="AN950" s="7" t="str">
        <f t="shared" si="29"/>
        <v>August</v>
      </c>
      <c r="AO950" s="7">
        <v>20</v>
      </c>
      <c r="AP950" s="10">
        <v>4881</v>
      </c>
      <c r="AQ950" s="7">
        <v>15</v>
      </c>
      <c r="AR950" s="7">
        <v>11</v>
      </c>
      <c r="AS950" t="s">
        <v>49</v>
      </c>
    </row>
    <row r="951" spans="1:45" x14ac:dyDescent="0.35">
      <c r="A951" t="s">
        <v>1016</v>
      </c>
      <c r="B951">
        <v>39</v>
      </c>
      <c r="C951" t="s">
        <v>802</v>
      </c>
      <c r="D951" t="s">
        <v>49</v>
      </c>
      <c r="E951" t="s">
        <v>41</v>
      </c>
      <c r="F951">
        <v>119</v>
      </c>
      <c r="G951" t="s">
        <v>51</v>
      </c>
      <c r="H951">
        <v>15</v>
      </c>
      <c r="I951">
        <v>4</v>
      </c>
      <c r="J951" t="s">
        <v>57</v>
      </c>
      <c r="K951">
        <v>1</v>
      </c>
      <c r="L951">
        <v>1975</v>
      </c>
      <c r="M951">
        <v>2</v>
      </c>
      <c r="N951" t="s">
        <v>44</v>
      </c>
      <c r="O951">
        <v>77</v>
      </c>
      <c r="P951">
        <v>3</v>
      </c>
      <c r="Q951">
        <v>4</v>
      </c>
      <c r="R951" t="s">
        <v>137</v>
      </c>
      <c r="S951">
        <v>1</v>
      </c>
      <c r="T951" t="s">
        <v>46</v>
      </c>
      <c r="U951">
        <v>13341</v>
      </c>
      <c r="V951" t="s">
        <v>253</v>
      </c>
      <c r="W951">
        <v>25098</v>
      </c>
      <c r="X951">
        <v>0</v>
      </c>
      <c r="Y951" t="s">
        <v>48</v>
      </c>
      <c r="Z951" t="s">
        <v>49</v>
      </c>
      <c r="AA951">
        <v>12</v>
      </c>
      <c r="AB951">
        <v>3</v>
      </c>
      <c r="AC951">
        <v>1</v>
      </c>
      <c r="AD951">
        <v>80</v>
      </c>
      <c r="AE951">
        <v>0</v>
      </c>
      <c r="AF951">
        <v>21</v>
      </c>
      <c r="AG951">
        <v>3</v>
      </c>
      <c r="AH951">
        <v>3</v>
      </c>
      <c r="AI951">
        <v>11</v>
      </c>
      <c r="AJ951">
        <v>10</v>
      </c>
      <c r="AK951" s="16">
        <v>46242</v>
      </c>
      <c r="AL951" s="7">
        <v>31</v>
      </c>
      <c r="AM951" s="7" t="str">
        <f t="shared" si="28"/>
        <v>2026</v>
      </c>
      <c r="AN951" s="7" t="str">
        <f t="shared" si="29"/>
        <v>August</v>
      </c>
      <c r="AO951" s="7">
        <v>5</v>
      </c>
      <c r="AP951" s="10">
        <v>17335</v>
      </c>
      <c r="AQ951" s="7">
        <v>1</v>
      </c>
      <c r="AR951" s="7">
        <v>1</v>
      </c>
      <c r="AS951" t="s">
        <v>40</v>
      </c>
    </row>
    <row r="952" spans="1:45" x14ac:dyDescent="0.35">
      <c r="A952" t="s">
        <v>1017</v>
      </c>
      <c r="B952">
        <v>39</v>
      </c>
      <c r="C952" t="s">
        <v>802</v>
      </c>
      <c r="D952" t="s">
        <v>49</v>
      </c>
      <c r="E952" t="s">
        <v>41</v>
      </c>
      <c r="F952">
        <v>116</v>
      </c>
      <c r="G952" t="s">
        <v>42</v>
      </c>
      <c r="H952">
        <v>24</v>
      </c>
      <c r="I952">
        <v>1</v>
      </c>
      <c r="J952" t="s">
        <v>43</v>
      </c>
      <c r="K952">
        <v>1</v>
      </c>
      <c r="L952">
        <v>2014</v>
      </c>
      <c r="M952">
        <v>1</v>
      </c>
      <c r="N952" t="s">
        <v>44</v>
      </c>
      <c r="O952">
        <v>52</v>
      </c>
      <c r="P952">
        <v>3</v>
      </c>
      <c r="Q952">
        <v>2</v>
      </c>
      <c r="R952" t="s">
        <v>60</v>
      </c>
      <c r="S952">
        <v>4</v>
      </c>
      <c r="T952" t="s">
        <v>46</v>
      </c>
      <c r="U952">
        <v>4108</v>
      </c>
      <c r="V952" t="s">
        <v>47</v>
      </c>
      <c r="W952">
        <v>5340</v>
      </c>
      <c r="X952">
        <v>7</v>
      </c>
      <c r="Y952" t="s">
        <v>48</v>
      </c>
      <c r="Z952" t="s">
        <v>49</v>
      </c>
      <c r="AA952">
        <v>13</v>
      </c>
      <c r="AB952">
        <v>3</v>
      </c>
      <c r="AC952">
        <v>1</v>
      </c>
      <c r="AD952">
        <v>80</v>
      </c>
      <c r="AE952">
        <v>0</v>
      </c>
      <c r="AF952">
        <v>18</v>
      </c>
      <c r="AG952">
        <v>2</v>
      </c>
      <c r="AH952">
        <v>3</v>
      </c>
      <c r="AI952">
        <v>1</v>
      </c>
      <c r="AJ952">
        <v>7</v>
      </c>
      <c r="AK952" s="16">
        <v>46243</v>
      </c>
      <c r="AL952" s="7">
        <v>25</v>
      </c>
      <c r="AM952" s="7" t="str">
        <f t="shared" si="28"/>
        <v>2026</v>
      </c>
      <c r="AN952" s="7" t="str">
        <f t="shared" si="29"/>
        <v>August</v>
      </c>
      <c r="AO952" s="7">
        <v>3</v>
      </c>
      <c r="AP952" s="10">
        <v>19792</v>
      </c>
      <c r="AQ952" s="7">
        <v>3</v>
      </c>
      <c r="AR952" s="7">
        <v>0</v>
      </c>
      <c r="AS952" t="s">
        <v>49</v>
      </c>
    </row>
    <row r="953" spans="1:45" x14ac:dyDescent="0.35">
      <c r="A953" t="s">
        <v>1018</v>
      </c>
      <c r="B953">
        <v>39</v>
      </c>
      <c r="C953" t="s">
        <v>802</v>
      </c>
      <c r="D953" t="s">
        <v>49</v>
      </c>
      <c r="E953" t="s">
        <v>59</v>
      </c>
      <c r="F953">
        <v>105</v>
      </c>
      <c r="G953" t="s">
        <v>42</v>
      </c>
      <c r="H953">
        <v>9</v>
      </c>
      <c r="I953">
        <v>3</v>
      </c>
      <c r="J953" t="s">
        <v>43</v>
      </c>
      <c r="K953">
        <v>1</v>
      </c>
      <c r="L953">
        <v>2022</v>
      </c>
      <c r="M953">
        <v>4</v>
      </c>
      <c r="N953" t="s">
        <v>44</v>
      </c>
      <c r="O953">
        <v>87</v>
      </c>
      <c r="P953">
        <v>3</v>
      </c>
      <c r="Q953">
        <v>5</v>
      </c>
      <c r="R953" t="s">
        <v>442</v>
      </c>
      <c r="S953">
        <v>4</v>
      </c>
      <c r="T953" t="s">
        <v>46</v>
      </c>
      <c r="U953">
        <v>19431</v>
      </c>
      <c r="V953" t="s">
        <v>368</v>
      </c>
      <c r="W953">
        <v>15302</v>
      </c>
      <c r="X953">
        <v>2</v>
      </c>
      <c r="Y953" t="s">
        <v>48</v>
      </c>
      <c r="Z953" t="s">
        <v>49</v>
      </c>
      <c r="AA953">
        <v>13</v>
      </c>
      <c r="AB953">
        <v>3</v>
      </c>
      <c r="AC953">
        <v>3</v>
      </c>
      <c r="AD953">
        <v>80</v>
      </c>
      <c r="AE953">
        <v>0</v>
      </c>
      <c r="AF953">
        <v>21</v>
      </c>
      <c r="AG953">
        <v>3</v>
      </c>
      <c r="AH953">
        <v>2</v>
      </c>
      <c r="AI953">
        <v>1</v>
      </c>
      <c r="AJ953">
        <v>3</v>
      </c>
      <c r="AK953" s="16">
        <v>46244</v>
      </c>
      <c r="AL953" s="7">
        <v>36</v>
      </c>
      <c r="AM953" s="7" t="str">
        <f t="shared" si="28"/>
        <v>2026</v>
      </c>
      <c r="AN953" s="7" t="str">
        <f t="shared" si="29"/>
        <v>August</v>
      </c>
      <c r="AO953" s="7">
        <v>17</v>
      </c>
      <c r="AP953" s="10">
        <v>8173</v>
      </c>
      <c r="AQ953" s="7">
        <v>13</v>
      </c>
      <c r="AR953" s="7">
        <v>2</v>
      </c>
      <c r="AS953" t="s">
        <v>49</v>
      </c>
    </row>
    <row r="954" spans="1:45" x14ac:dyDescent="0.35">
      <c r="A954" t="s">
        <v>1019</v>
      </c>
      <c r="B954">
        <v>39</v>
      </c>
      <c r="C954" t="s">
        <v>802</v>
      </c>
      <c r="D954" t="s">
        <v>49</v>
      </c>
      <c r="E954" t="s">
        <v>41</v>
      </c>
      <c r="F954">
        <v>722</v>
      </c>
      <c r="G954" t="s">
        <v>51</v>
      </c>
      <c r="H954">
        <v>24</v>
      </c>
      <c r="I954">
        <v>1</v>
      </c>
      <c r="J954" t="s">
        <v>57</v>
      </c>
      <c r="K954">
        <v>1</v>
      </c>
      <c r="L954">
        <v>2056</v>
      </c>
      <c r="M954">
        <v>2</v>
      </c>
      <c r="N954" t="s">
        <v>53</v>
      </c>
      <c r="O954">
        <v>60</v>
      </c>
      <c r="P954">
        <v>2</v>
      </c>
      <c r="Q954">
        <v>4</v>
      </c>
      <c r="R954" t="s">
        <v>137</v>
      </c>
      <c r="S954">
        <v>4</v>
      </c>
      <c r="T954" t="s">
        <v>105</v>
      </c>
      <c r="U954">
        <v>12031</v>
      </c>
      <c r="V954" t="s">
        <v>253</v>
      </c>
      <c r="W954">
        <v>8828</v>
      </c>
      <c r="X954">
        <v>0</v>
      </c>
      <c r="Y954" t="s">
        <v>48</v>
      </c>
      <c r="Z954" t="s">
        <v>49</v>
      </c>
      <c r="AA954">
        <v>11</v>
      </c>
      <c r="AB954">
        <v>3</v>
      </c>
      <c r="AC954">
        <v>1</v>
      </c>
      <c r="AD954">
        <v>80</v>
      </c>
      <c r="AE954">
        <v>1</v>
      </c>
      <c r="AF954">
        <v>21</v>
      </c>
      <c r="AG954">
        <v>2</v>
      </c>
      <c r="AH954">
        <v>2</v>
      </c>
      <c r="AI954">
        <v>9</v>
      </c>
      <c r="AJ954">
        <v>6</v>
      </c>
      <c r="AK954" s="16">
        <v>46245</v>
      </c>
      <c r="AL954" s="7">
        <v>45</v>
      </c>
      <c r="AM954" s="7" t="str">
        <f t="shared" si="28"/>
        <v>2026</v>
      </c>
      <c r="AN954" s="7" t="str">
        <f t="shared" si="29"/>
        <v>August</v>
      </c>
      <c r="AO954" s="7">
        <v>21</v>
      </c>
      <c r="AP954" s="10">
        <v>19627</v>
      </c>
      <c r="AQ954" s="7">
        <v>15</v>
      </c>
      <c r="AR954" s="7">
        <v>6</v>
      </c>
      <c r="AS954" t="s">
        <v>49</v>
      </c>
    </row>
    <row r="955" spans="1:45" x14ac:dyDescent="0.35">
      <c r="A955" t="s">
        <v>1020</v>
      </c>
      <c r="B955">
        <v>39</v>
      </c>
      <c r="C955" t="s">
        <v>802</v>
      </c>
      <c r="D955" t="s">
        <v>49</v>
      </c>
      <c r="E955" t="s">
        <v>41</v>
      </c>
      <c r="F955">
        <v>613</v>
      </c>
      <c r="G955" t="s">
        <v>42</v>
      </c>
      <c r="H955">
        <v>6</v>
      </c>
      <c r="I955">
        <v>1</v>
      </c>
      <c r="J955" t="s">
        <v>52</v>
      </c>
      <c r="K955">
        <v>1</v>
      </c>
      <c r="L955">
        <v>2062</v>
      </c>
      <c r="M955">
        <v>4</v>
      </c>
      <c r="N955" t="s">
        <v>44</v>
      </c>
      <c r="O955">
        <v>42</v>
      </c>
      <c r="P955">
        <v>2</v>
      </c>
      <c r="Q955">
        <v>3</v>
      </c>
      <c r="R955" t="s">
        <v>161</v>
      </c>
      <c r="S955">
        <v>1</v>
      </c>
      <c r="T955" t="s">
        <v>105</v>
      </c>
      <c r="U955">
        <v>9991</v>
      </c>
      <c r="V955" t="s">
        <v>163</v>
      </c>
      <c r="W955">
        <v>21457</v>
      </c>
      <c r="X955">
        <v>4</v>
      </c>
      <c r="Y955" t="s">
        <v>48</v>
      </c>
      <c r="Z955" t="s">
        <v>49</v>
      </c>
      <c r="AA955">
        <v>15</v>
      </c>
      <c r="AB955">
        <v>3</v>
      </c>
      <c r="AC955">
        <v>1</v>
      </c>
      <c r="AD955">
        <v>80</v>
      </c>
      <c r="AE955">
        <v>1</v>
      </c>
      <c r="AF955">
        <v>9</v>
      </c>
      <c r="AG955">
        <v>5</v>
      </c>
      <c r="AH955">
        <v>3</v>
      </c>
      <c r="AI955">
        <v>1</v>
      </c>
      <c r="AJ955">
        <v>7</v>
      </c>
      <c r="AK955" s="16">
        <v>46246</v>
      </c>
      <c r="AL955" s="7">
        <v>56</v>
      </c>
      <c r="AM955" s="7" t="str">
        <f t="shared" si="28"/>
        <v>2026</v>
      </c>
      <c r="AN955" s="7" t="str">
        <f t="shared" si="29"/>
        <v>August</v>
      </c>
      <c r="AO955" s="7">
        <v>36</v>
      </c>
      <c r="AP955" s="10">
        <v>14753</v>
      </c>
      <c r="AQ955" s="7">
        <v>8</v>
      </c>
      <c r="AR955" s="7">
        <v>6</v>
      </c>
      <c r="AS955" t="s">
        <v>40</v>
      </c>
    </row>
    <row r="956" spans="1:45" x14ac:dyDescent="0.35">
      <c r="A956" t="s">
        <v>1019</v>
      </c>
      <c r="B956">
        <v>39</v>
      </c>
      <c r="C956" t="s">
        <v>802</v>
      </c>
      <c r="D956" t="s">
        <v>49</v>
      </c>
      <c r="E956" t="s">
        <v>41</v>
      </c>
      <c r="F956">
        <v>722</v>
      </c>
      <c r="G956" t="s">
        <v>51</v>
      </c>
      <c r="H956">
        <v>24</v>
      </c>
      <c r="I956">
        <v>1</v>
      </c>
      <c r="J956" t="s">
        <v>57</v>
      </c>
      <c r="K956">
        <v>1</v>
      </c>
      <c r="L956">
        <v>2056</v>
      </c>
      <c r="M956">
        <v>2</v>
      </c>
      <c r="N956" t="s">
        <v>53</v>
      </c>
      <c r="O956">
        <v>60</v>
      </c>
      <c r="P956">
        <v>2</v>
      </c>
      <c r="Q956">
        <v>4</v>
      </c>
      <c r="R956" t="s">
        <v>137</v>
      </c>
      <c r="S956">
        <v>4</v>
      </c>
      <c r="T956" t="s">
        <v>105</v>
      </c>
      <c r="U956">
        <v>12031</v>
      </c>
      <c r="V956" t="s">
        <v>253</v>
      </c>
      <c r="W956">
        <v>8828</v>
      </c>
      <c r="X956">
        <v>0</v>
      </c>
      <c r="Y956" t="s">
        <v>48</v>
      </c>
      <c r="Z956" t="s">
        <v>49</v>
      </c>
      <c r="AA956">
        <v>11</v>
      </c>
      <c r="AB956">
        <v>3</v>
      </c>
      <c r="AC956">
        <v>1</v>
      </c>
      <c r="AD956">
        <v>80</v>
      </c>
      <c r="AE956">
        <v>1</v>
      </c>
      <c r="AF956">
        <v>21</v>
      </c>
      <c r="AG956">
        <v>2</v>
      </c>
      <c r="AH956">
        <v>2</v>
      </c>
      <c r="AI956">
        <v>9</v>
      </c>
      <c r="AJ956">
        <v>6</v>
      </c>
      <c r="AK956" s="16">
        <v>46247</v>
      </c>
      <c r="AL956" s="7">
        <v>39</v>
      </c>
      <c r="AM956" s="7" t="str">
        <f t="shared" si="28"/>
        <v>2026</v>
      </c>
      <c r="AN956" s="7" t="str">
        <f t="shared" si="29"/>
        <v>August</v>
      </c>
      <c r="AO956" s="7">
        <v>5</v>
      </c>
      <c r="AP956" s="10">
        <v>11241</v>
      </c>
      <c r="AQ956" s="7">
        <v>0</v>
      </c>
      <c r="AR956" s="7">
        <v>0</v>
      </c>
      <c r="AS956" t="s">
        <v>49</v>
      </c>
    </row>
    <row r="957" spans="1:45" x14ac:dyDescent="0.35">
      <c r="A957" t="s">
        <v>1020</v>
      </c>
      <c r="B957">
        <v>39</v>
      </c>
      <c r="C957" t="s">
        <v>802</v>
      </c>
      <c r="D957" t="s">
        <v>49</v>
      </c>
      <c r="E957" t="s">
        <v>41</v>
      </c>
      <c r="F957">
        <v>613</v>
      </c>
      <c r="G957" t="s">
        <v>42</v>
      </c>
      <c r="H957">
        <v>6</v>
      </c>
      <c r="I957">
        <v>1</v>
      </c>
      <c r="J957" t="s">
        <v>52</v>
      </c>
      <c r="K957">
        <v>1</v>
      </c>
      <c r="L957">
        <v>2062</v>
      </c>
      <c r="M957">
        <v>4</v>
      </c>
      <c r="N957" t="s">
        <v>44</v>
      </c>
      <c r="O957">
        <v>42</v>
      </c>
      <c r="P957">
        <v>2</v>
      </c>
      <c r="Q957">
        <v>3</v>
      </c>
      <c r="R957" t="s">
        <v>161</v>
      </c>
      <c r="S957">
        <v>1</v>
      </c>
      <c r="T957" t="s">
        <v>105</v>
      </c>
      <c r="U957">
        <v>9991</v>
      </c>
      <c r="V957" t="s">
        <v>163</v>
      </c>
      <c r="W957">
        <v>21457</v>
      </c>
      <c r="X957">
        <v>4</v>
      </c>
      <c r="Y957" t="s">
        <v>48</v>
      </c>
      <c r="Z957" t="s">
        <v>49</v>
      </c>
      <c r="AA957">
        <v>15</v>
      </c>
      <c r="AB957">
        <v>3</v>
      </c>
      <c r="AC957">
        <v>1</v>
      </c>
      <c r="AD957">
        <v>80</v>
      </c>
      <c r="AE957">
        <v>1</v>
      </c>
      <c r="AF957">
        <v>9</v>
      </c>
      <c r="AG957">
        <v>5</v>
      </c>
      <c r="AH957">
        <v>3</v>
      </c>
      <c r="AI957">
        <v>1</v>
      </c>
      <c r="AJ957">
        <v>1</v>
      </c>
      <c r="AK957" s="16">
        <v>46248</v>
      </c>
      <c r="AL957" s="7">
        <v>25</v>
      </c>
      <c r="AM957" s="7" t="str">
        <f t="shared" si="28"/>
        <v>2026</v>
      </c>
      <c r="AN957" s="7" t="str">
        <f t="shared" si="29"/>
        <v>August</v>
      </c>
      <c r="AO957" s="7">
        <v>0</v>
      </c>
      <c r="AP957" s="10">
        <v>19516</v>
      </c>
      <c r="AQ957" s="7">
        <v>0</v>
      </c>
      <c r="AR957" s="7">
        <v>0</v>
      </c>
      <c r="AS957" t="s">
        <v>49</v>
      </c>
    </row>
    <row r="958" spans="1:45" x14ac:dyDescent="0.35">
      <c r="A958" t="s">
        <v>1021</v>
      </c>
      <c r="B958">
        <v>40</v>
      </c>
      <c r="C958" t="s">
        <v>802</v>
      </c>
      <c r="D958" t="s">
        <v>49</v>
      </c>
      <c r="E958" t="s">
        <v>56</v>
      </c>
      <c r="F958">
        <v>530</v>
      </c>
      <c r="G958" t="s">
        <v>42</v>
      </c>
      <c r="H958">
        <v>1</v>
      </c>
      <c r="I958">
        <v>4</v>
      </c>
      <c r="J958" t="s">
        <v>43</v>
      </c>
      <c r="K958">
        <v>1</v>
      </c>
      <c r="L958">
        <v>119</v>
      </c>
      <c r="M958">
        <v>3</v>
      </c>
      <c r="N958" t="s">
        <v>44</v>
      </c>
      <c r="O958">
        <v>78</v>
      </c>
      <c r="P958">
        <v>2</v>
      </c>
      <c r="Q958">
        <v>4</v>
      </c>
      <c r="R958" t="s">
        <v>161</v>
      </c>
      <c r="S958">
        <v>2</v>
      </c>
      <c r="T958" t="s">
        <v>105</v>
      </c>
      <c r="U958">
        <v>13503</v>
      </c>
      <c r="V958" t="s">
        <v>253</v>
      </c>
      <c r="W958">
        <v>14115</v>
      </c>
      <c r="X958">
        <v>1</v>
      </c>
      <c r="Y958" t="s">
        <v>48</v>
      </c>
      <c r="Z958" t="s">
        <v>49</v>
      </c>
      <c r="AA958">
        <v>22</v>
      </c>
      <c r="AB958">
        <v>4</v>
      </c>
      <c r="AC958">
        <v>4</v>
      </c>
      <c r="AD958">
        <v>80</v>
      </c>
      <c r="AE958">
        <v>1</v>
      </c>
      <c r="AF958">
        <v>22</v>
      </c>
      <c r="AG958">
        <v>3</v>
      </c>
      <c r="AH958">
        <v>2</v>
      </c>
      <c r="AI958">
        <v>11</v>
      </c>
      <c r="AJ958">
        <v>11</v>
      </c>
      <c r="AK958" s="16">
        <v>46249</v>
      </c>
      <c r="AL958" s="7">
        <v>55</v>
      </c>
      <c r="AM958" s="7" t="str">
        <f t="shared" si="28"/>
        <v>2026</v>
      </c>
      <c r="AN958" s="7" t="str">
        <f t="shared" si="29"/>
        <v>August</v>
      </c>
      <c r="AO958" s="7">
        <v>33</v>
      </c>
      <c r="AP958" s="10">
        <v>10758</v>
      </c>
      <c r="AQ958" s="7">
        <v>9</v>
      </c>
      <c r="AR958" s="7">
        <v>4</v>
      </c>
      <c r="AS958" t="s">
        <v>40</v>
      </c>
    </row>
    <row r="959" spans="1:45" x14ac:dyDescent="0.35">
      <c r="A959" t="s">
        <v>1022</v>
      </c>
      <c r="B959">
        <v>40</v>
      </c>
      <c r="C959" t="s">
        <v>802</v>
      </c>
      <c r="D959" t="s">
        <v>49</v>
      </c>
      <c r="E959" t="s">
        <v>56</v>
      </c>
      <c r="F959">
        <v>1395</v>
      </c>
      <c r="G959" t="s">
        <v>42</v>
      </c>
      <c r="H959">
        <v>26</v>
      </c>
      <c r="I959">
        <v>3</v>
      </c>
      <c r="J959" t="s">
        <v>52</v>
      </c>
      <c r="K959">
        <v>1</v>
      </c>
      <c r="L959">
        <v>202</v>
      </c>
      <c r="M959">
        <v>2</v>
      </c>
      <c r="N959" t="s">
        <v>53</v>
      </c>
      <c r="O959">
        <v>54</v>
      </c>
      <c r="P959">
        <v>3</v>
      </c>
      <c r="Q959">
        <v>2</v>
      </c>
      <c r="R959" t="s">
        <v>60</v>
      </c>
      <c r="S959">
        <v>2</v>
      </c>
      <c r="T959" t="s">
        <v>102</v>
      </c>
      <c r="U959">
        <v>5605</v>
      </c>
      <c r="V959" t="s">
        <v>163</v>
      </c>
      <c r="W959">
        <v>8504</v>
      </c>
      <c r="X959">
        <v>1</v>
      </c>
      <c r="Y959" t="s">
        <v>48</v>
      </c>
      <c r="Z959" t="s">
        <v>49</v>
      </c>
      <c r="AA959">
        <v>11</v>
      </c>
      <c r="AB959">
        <v>3</v>
      </c>
      <c r="AC959">
        <v>1</v>
      </c>
      <c r="AD959">
        <v>80</v>
      </c>
      <c r="AE959">
        <v>1</v>
      </c>
      <c r="AF959">
        <v>20</v>
      </c>
      <c r="AG959">
        <v>2</v>
      </c>
      <c r="AH959">
        <v>3</v>
      </c>
      <c r="AI959">
        <v>2</v>
      </c>
      <c r="AJ959">
        <v>13</v>
      </c>
      <c r="AK959" s="16">
        <v>46250</v>
      </c>
      <c r="AL959" s="7">
        <v>33</v>
      </c>
      <c r="AM959" s="7" t="str">
        <f t="shared" si="28"/>
        <v>2026</v>
      </c>
      <c r="AN959" s="7" t="str">
        <f t="shared" si="29"/>
        <v>August</v>
      </c>
      <c r="AO959" s="7">
        <v>15</v>
      </c>
      <c r="AP959" s="10">
        <v>3474</v>
      </c>
      <c r="AQ959" s="7">
        <v>2</v>
      </c>
      <c r="AR959" s="7">
        <v>1</v>
      </c>
      <c r="AS959" t="s">
        <v>49</v>
      </c>
    </row>
    <row r="960" spans="1:45" x14ac:dyDescent="0.35">
      <c r="A960" t="s">
        <v>1023</v>
      </c>
      <c r="B960">
        <v>40</v>
      </c>
      <c r="C960" t="s">
        <v>802</v>
      </c>
      <c r="D960" t="s">
        <v>49</v>
      </c>
      <c r="E960" t="s">
        <v>41</v>
      </c>
      <c r="F960">
        <v>630</v>
      </c>
      <c r="G960" t="s">
        <v>51</v>
      </c>
      <c r="H960">
        <v>4</v>
      </c>
      <c r="I960">
        <v>4</v>
      </c>
      <c r="J960" t="s">
        <v>57</v>
      </c>
      <c r="K960">
        <v>1</v>
      </c>
      <c r="L960">
        <v>215</v>
      </c>
      <c r="M960">
        <v>3</v>
      </c>
      <c r="N960" t="s">
        <v>44</v>
      </c>
      <c r="O960">
        <v>67</v>
      </c>
      <c r="P960">
        <v>2</v>
      </c>
      <c r="Q960">
        <v>3</v>
      </c>
      <c r="R960" t="s">
        <v>137</v>
      </c>
      <c r="S960">
        <v>4</v>
      </c>
      <c r="T960" t="s">
        <v>105</v>
      </c>
      <c r="U960">
        <v>10855</v>
      </c>
      <c r="V960" t="s">
        <v>253</v>
      </c>
      <c r="W960">
        <v>8552</v>
      </c>
      <c r="X960">
        <v>7</v>
      </c>
      <c r="Y960" t="s">
        <v>48</v>
      </c>
      <c r="Z960" t="s">
        <v>49</v>
      </c>
      <c r="AA960">
        <v>11</v>
      </c>
      <c r="AB960">
        <v>3</v>
      </c>
      <c r="AC960">
        <v>1</v>
      </c>
      <c r="AD960">
        <v>80</v>
      </c>
      <c r="AE960">
        <v>1</v>
      </c>
      <c r="AF960">
        <v>15</v>
      </c>
      <c r="AG960">
        <v>2</v>
      </c>
      <c r="AH960">
        <v>2</v>
      </c>
      <c r="AI960">
        <v>2</v>
      </c>
      <c r="AJ960">
        <v>11</v>
      </c>
      <c r="AK960" s="16">
        <v>46251</v>
      </c>
      <c r="AL960" s="7">
        <v>41</v>
      </c>
      <c r="AM960" s="7" t="str">
        <f t="shared" si="28"/>
        <v>2026</v>
      </c>
      <c r="AN960" s="7" t="str">
        <f t="shared" si="29"/>
        <v>August</v>
      </c>
      <c r="AO960" s="7">
        <v>2</v>
      </c>
      <c r="AP960" s="10">
        <v>4027</v>
      </c>
      <c r="AQ960" s="7">
        <v>2</v>
      </c>
      <c r="AR960" s="7">
        <v>2</v>
      </c>
      <c r="AS960" t="s">
        <v>40</v>
      </c>
    </row>
    <row r="961" spans="1:45" x14ac:dyDescent="0.35">
      <c r="A961" t="s">
        <v>1024</v>
      </c>
      <c r="B961">
        <v>40</v>
      </c>
      <c r="C961" t="s">
        <v>802</v>
      </c>
      <c r="D961" t="s">
        <v>49</v>
      </c>
      <c r="E961" t="s">
        <v>41</v>
      </c>
      <c r="F961">
        <v>989</v>
      </c>
      <c r="G961" t="s">
        <v>42</v>
      </c>
      <c r="H961">
        <v>4</v>
      </c>
      <c r="I961">
        <v>1</v>
      </c>
      <c r="J961" t="s">
        <v>52</v>
      </c>
      <c r="K961">
        <v>1</v>
      </c>
      <c r="L961">
        <v>253</v>
      </c>
      <c r="M961">
        <v>4</v>
      </c>
      <c r="N961" t="s">
        <v>53</v>
      </c>
      <c r="O961">
        <v>46</v>
      </c>
      <c r="P961">
        <v>3</v>
      </c>
      <c r="Q961">
        <v>5</v>
      </c>
      <c r="R961" t="s">
        <v>442</v>
      </c>
      <c r="S961">
        <v>3</v>
      </c>
      <c r="T961" t="s">
        <v>105</v>
      </c>
      <c r="U961">
        <v>19033</v>
      </c>
      <c r="V961" t="s">
        <v>368</v>
      </c>
      <c r="W961">
        <v>6499</v>
      </c>
      <c r="X961">
        <v>1</v>
      </c>
      <c r="Y961" t="s">
        <v>48</v>
      </c>
      <c r="Z961" t="s">
        <v>49</v>
      </c>
      <c r="AA961">
        <v>14</v>
      </c>
      <c r="AB961">
        <v>3</v>
      </c>
      <c r="AC961">
        <v>2</v>
      </c>
      <c r="AD961">
        <v>80</v>
      </c>
      <c r="AE961">
        <v>1</v>
      </c>
      <c r="AF961">
        <v>21</v>
      </c>
      <c r="AG961">
        <v>2</v>
      </c>
      <c r="AH961">
        <v>3</v>
      </c>
      <c r="AI961">
        <v>9</v>
      </c>
      <c r="AJ961">
        <v>9</v>
      </c>
      <c r="AK961" s="16">
        <v>46252</v>
      </c>
      <c r="AL961" s="7">
        <v>33</v>
      </c>
      <c r="AM961" s="7" t="str">
        <f t="shared" si="28"/>
        <v>2026</v>
      </c>
      <c r="AN961" s="7" t="str">
        <f t="shared" si="29"/>
        <v>August</v>
      </c>
      <c r="AO961" s="7">
        <v>4</v>
      </c>
      <c r="AP961" s="10">
        <v>13440</v>
      </c>
      <c r="AQ961" s="7">
        <v>4</v>
      </c>
      <c r="AR961" s="7">
        <v>3</v>
      </c>
      <c r="AS961" t="s">
        <v>49</v>
      </c>
    </row>
    <row r="962" spans="1:45" x14ac:dyDescent="0.35">
      <c r="A962" t="s">
        <v>1025</v>
      </c>
      <c r="B962">
        <v>40</v>
      </c>
      <c r="C962" t="s">
        <v>802</v>
      </c>
      <c r="D962" t="s">
        <v>49</v>
      </c>
      <c r="E962" t="s">
        <v>41</v>
      </c>
      <c r="F962">
        <v>905</v>
      </c>
      <c r="G962" t="s">
        <v>42</v>
      </c>
      <c r="H962">
        <v>19</v>
      </c>
      <c r="I962">
        <v>2</v>
      </c>
      <c r="J962" t="s">
        <v>52</v>
      </c>
      <c r="K962">
        <v>1</v>
      </c>
      <c r="L962">
        <v>281</v>
      </c>
      <c r="M962">
        <v>3</v>
      </c>
      <c r="N962" t="s">
        <v>44</v>
      </c>
      <c r="O962">
        <v>99</v>
      </c>
      <c r="P962">
        <v>3</v>
      </c>
      <c r="Q962">
        <v>2</v>
      </c>
      <c r="R962" t="s">
        <v>45</v>
      </c>
      <c r="S962">
        <v>4</v>
      </c>
      <c r="T962" t="s">
        <v>105</v>
      </c>
      <c r="U962">
        <v>2741</v>
      </c>
      <c r="V962" t="s">
        <v>47</v>
      </c>
      <c r="W962">
        <v>16523</v>
      </c>
      <c r="X962">
        <v>8</v>
      </c>
      <c r="Y962" t="s">
        <v>48</v>
      </c>
      <c r="Z962" t="s">
        <v>40</v>
      </c>
      <c r="AA962">
        <v>15</v>
      </c>
      <c r="AB962">
        <v>3</v>
      </c>
      <c r="AC962">
        <v>3</v>
      </c>
      <c r="AD962">
        <v>80</v>
      </c>
      <c r="AE962">
        <v>1</v>
      </c>
      <c r="AF962">
        <v>15</v>
      </c>
      <c r="AG962">
        <v>2</v>
      </c>
      <c r="AH962">
        <v>4</v>
      </c>
      <c r="AI962">
        <v>3</v>
      </c>
      <c r="AJ962">
        <v>7</v>
      </c>
      <c r="AK962" s="16">
        <v>46253</v>
      </c>
      <c r="AL962" s="7">
        <v>26</v>
      </c>
      <c r="AM962" s="7" t="str">
        <f t="shared" si="28"/>
        <v>2026</v>
      </c>
      <c r="AN962" s="7" t="str">
        <f t="shared" si="29"/>
        <v>August</v>
      </c>
      <c r="AO962" s="7">
        <v>4</v>
      </c>
      <c r="AP962" s="10">
        <v>13890</v>
      </c>
      <c r="AQ962" s="7">
        <v>1</v>
      </c>
      <c r="AR962" s="7">
        <v>1</v>
      </c>
      <c r="AS962" t="s">
        <v>49</v>
      </c>
    </row>
    <row r="963" spans="1:45" x14ac:dyDescent="0.35">
      <c r="A963" t="s">
        <v>1026</v>
      </c>
      <c r="B963">
        <v>40</v>
      </c>
      <c r="C963" t="s">
        <v>802</v>
      </c>
      <c r="D963" t="s">
        <v>49</v>
      </c>
      <c r="E963" t="s">
        <v>59</v>
      </c>
      <c r="F963">
        <v>1151</v>
      </c>
      <c r="G963" t="s">
        <v>42</v>
      </c>
      <c r="H963">
        <v>9</v>
      </c>
      <c r="I963">
        <v>5</v>
      </c>
      <c r="J963" t="s">
        <v>43</v>
      </c>
      <c r="K963">
        <v>1</v>
      </c>
      <c r="L963">
        <v>287</v>
      </c>
      <c r="M963">
        <v>4</v>
      </c>
      <c r="N963" t="s">
        <v>44</v>
      </c>
      <c r="O963">
        <v>63</v>
      </c>
      <c r="P963">
        <v>2</v>
      </c>
      <c r="Q963">
        <v>2</v>
      </c>
      <c r="R963" t="s">
        <v>161</v>
      </c>
      <c r="S963">
        <v>4</v>
      </c>
      <c r="T963" t="s">
        <v>105</v>
      </c>
      <c r="U963">
        <v>4876</v>
      </c>
      <c r="V963" t="s">
        <v>47</v>
      </c>
      <c r="W963">
        <v>14242</v>
      </c>
      <c r="X963">
        <v>9</v>
      </c>
      <c r="Y963" t="s">
        <v>48</v>
      </c>
      <c r="Z963" t="s">
        <v>49</v>
      </c>
      <c r="AA963">
        <v>14</v>
      </c>
      <c r="AB963">
        <v>3</v>
      </c>
      <c r="AC963">
        <v>4</v>
      </c>
      <c r="AD963">
        <v>80</v>
      </c>
      <c r="AE963">
        <v>1</v>
      </c>
      <c r="AF963">
        <v>5</v>
      </c>
      <c r="AG963">
        <v>5</v>
      </c>
      <c r="AH963">
        <v>1</v>
      </c>
      <c r="AI963">
        <v>0</v>
      </c>
      <c r="AK963" s="16">
        <v>46254</v>
      </c>
      <c r="AL963" s="7">
        <v>57</v>
      </c>
      <c r="AM963" s="7" t="str">
        <f t="shared" ref="AM963:AM1026" si="30">TEXT(AK963,"yyyy")</f>
        <v>2026</v>
      </c>
      <c r="AN963" s="7" t="str">
        <f t="shared" ref="AN963:AN1026" si="31">TEXT(AK963,"mmmm")</f>
        <v>August</v>
      </c>
      <c r="AO963" s="7">
        <v>3</v>
      </c>
      <c r="AP963" s="10">
        <v>12125</v>
      </c>
      <c r="AQ963" s="7">
        <v>0</v>
      </c>
      <c r="AR963" s="7">
        <v>0</v>
      </c>
      <c r="AS963" t="s">
        <v>49</v>
      </c>
    </row>
    <row r="964" spans="1:45" x14ac:dyDescent="0.35">
      <c r="A964" t="s">
        <v>1027</v>
      </c>
      <c r="B964">
        <v>40</v>
      </c>
      <c r="C964" t="s">
        <v>802</v>
      </c>
      <c r="D964" t="s">
        <v>49</v>
      </c>
      <c r="E964" t="s">
        <v>41</v>
      </c>
      <c r="F964">
        <v>1300</v>
      </c>
      <c r="G964" t="s">
        <v>42</v>
      </c>
      <c r="H964">
        <v>24</v>
      </c>
      <c r="I964">
        <v>2</v>
      </c>
      <c r="J964" t="s">
        <v>68</v>
      </c>
      <c r="K964">
        <v>1</v>
      </c>
      <c r="L964">
        <v>335</v>
      </c>
      <c r="M964">
        <v>1</v>
      </c>
      <c r="N964" t="s">
        <v>44</v>
      </c>
      <c r="O964">
        <v>62</v>
      </c>
      <c r="P964">
        <v>3</v>
      </c>
      <c r="Q964">
        <v>2</v>
      </c>
      <c r="R964" t="s">
        <v>60</v>
      </c>
      <c r="S964">
        <v>4</v>
      </c>
      <c r="T964" t="s">
        <v>102</v>
      </c>
      <c r="U964">
        <v>3319</v>
      </c>
      <c r="V964" t="s">
        <v>47</v>
      </c>
      <c r="W964">
        <v>24447</v>
      </c>
      <c r="X964">
        <v>1</v>
      </c>
      <c r="Y964" t="s">
        <v>48</v>
      </c>
      <c r="Z964" t="s">
        <v>49</v>
      </c>
      <c r="AA964">
        <v>17</v>
      </c>
      <c r="AB964">
        <v>3</v>
      </c>
      <c r="AC964">
        <v>1</v>
      </c>
      <c r="AD964">
        <v>80</v>
      </c>
      <c r="AE964">
        <v>2</v>
      </c>
      <c r="AF964">
        <v>9</v>
      </c>
      <c r="AG964">
        <v>3</v>
      </c>
      <c r="AH964">
        <v>3</v>
      </c>
      <c r="AI964">
        <v>4</v>
      </c>
      <c r="AJ964">
        <v>7</v>
      </c>
      <c r="AK964" s="16">
        <v>46255</v>
      </c>
      <c r="AL964" s="7">
        <v>42</v>
      </c>
      <c r="AM964" s="7" t="str">
        <f t="shared" si="30"/>
        <v>2026</v>
      </c>
      <c r="AN964" s="7" t="str">
        <f t="shared" si="31"/>
        <v>August</v>
      </c>
      <c r="AO964" s="7">
        <v>9</v>
      </c>
      <c r="AP964" s="10">
        <v>12009</v>
      </c>
      <c r="AQ964" s="7">
        <v>3</v>
      </c>
      <c r="AR964" s="7">
        <v>3</v>
      </c>
      <c r="AS964" t="s">
        <v>49</v>
      </c>
    </row>
    <row r="965" spans="1:45" x14ac:dyDescent="0.35">
      <c r="A965" t="s">
        <v>1028</v>
      </c>
      <c r="B965">
        <v>40</v>
      </c>
      <c r="C965" t="s">
        <v>802</v>
      </c>
      <c r="D965" t="s">
        <v>49</v>
      </c>
      <c r="E965" t="s">
        <v>41</v>
      </c>
      <c r="F965">
        <v>1416</v>
      </c>
      <c r="G965" t="s">
        <v>42</v>
      </c>
      <c r="H965">
        <v>2</v>
      </c>
      <c r="I965">
        <v>2</v>
      </c>
      <c r="J965" t="s">
        <v>52</v>
      </c>
      <c r="K965">
        <v>1</v>
      </c>
      <c r="L965">
        <v>352</v>
      </c>
      <c r="M965">
        <v>1</v>
      </c>
      <c r="N965" t="s">
        <v>44</v>
      </c>
      <c r="O965">
        <v>49</v>
      </c>
      <c r="P965">
        <v>3</v>
      </c>
      <c r="Q965">
        <v>5</v>
      </c>
      <c r="R965" t="s">
        <v>252</v>
      </c>
      <c r="S965">
        <v>3</v>
      </c>
      <c r="T965" t="s">
        <v>102</v>
      </c>
      <c r="U965">
        <v>19436</v>
      </c>
      <c r="V965" t="s">
        <v>368</v>
      </c>
      <c r="W965">
        <v>5949</v>
      </c>
      <c r="X965">
        <v>0</v>
      </c>
      <c r="Y965" t="s">
        <v>48</v>
      </c>
      <c r="Z965" t="s">
        <v>49</v>
      </c>
      <c r="AA965">
        <v>19</v>
      </c>
      <c r="AB965">
        <v>3</v>
      </c>
      <c r="AC965">
        <v>4</v>
      </c>
      <c r="AD965">
        <v>80</v>
      </c>
      <c r="AE965">
        <v>1</v>
      </c>
      <c r="AF965">
        <v>22</v>
      </c>
      <c r="AG965">
        <v>5</v>
      </c>
      <c r="AH965">
        <v>3</v>
      </c>
      <c r="AI965">
        <v>3</v>
      </c>
      <c r="AK965" s="16">
        <v>46256</v>
      </c>
      <c r="AL965" s="7">
        <v>51</v>
      </c>
      <c r="AM965" s="7" t="str">
        <f t="shared" si="30"/>
        <v>2026</v>
      </c>
      <c r="AN965" s="7" t="str">
        <f t="shared" si="31"/>
        <v>August</v>
      </c>
      <c r="AO965" s="7">
        <v>5</v>
      </c>
      <c r="AP965" s="10">
        <v>16441</v>
      </c>
      <c r="AQ965" s="7">
        <v>3</v>
      </c>
      <c r="AR965" s="7">
        <v>2</v>
      </c>
      <c r="AS965" t="s">
        <v>49</v>
      </c>
    </row>
    <row r="966" spans="1:45" x14ac:dyDescent="0.35">
      <c r="A966" t="s">
        <v>1029</v>
      </c>
      <c r="B966">
        <v>40</v>
      </c>
      <c r="C966" t="s">
        <v>802</v>
      </c>
      <c r="D966" t="s">
        <v>49</v>
      </c>
      <c r="E966" t="s">
        <v>41</v>
      </c>
      <c r="F966">
        <v>1124</v>
      </c>
      <c r="G966" t="s">
        <v>51</v>
      </c>
      <c r="H966">
        <v>1</v>
      </c>
      <c r="I966">
        <v>2</v>
      </c>
      <c r="J966" t="s">
        <v>52</v>
      </c>
      <c r="K966">
        <v>1</v>
      </c>
      <c r="L966">
        <v>453</v>
      </c>
      <c r="M966">
        <v>2</v>
      </c>
      <c r="N966" t="s">
        <v>44</v>
      </c>
      <c r="O966">
        <v>57</v>
      </c>
      <c r="P966">
        <v>1</v>
      </c>
      <c r="Q966">
        <v>2</v>
      </c>
      <c r="R966" t="s">
        <v>137</v>
      </c>
      <c r="S966">
        <v>4</v>
      </c>
      <c r="T966" t="s">
        <v>105</v>
      </c>
      <c r="U966">
        <v>7457</v>
      </c>
      <c r="V966" t="s">
        <v>163</v>
      </c>
      <c r="W966">
        <v>13273</v>
      </c>
      <c r="X966">
        <v>2</v>
      </c>
      <c r="Y966" t="s">
        <v>48</v>
      </c>
      <c r="Z966" t="s">
        <v>40</v>
      </c>
      <c r="AA966">
        <v>22</v>
      </c>
      <c r="AB966">
        <v>4</v>
      </c>
      <c r="AC966">
        <v>3</v>
      </c>
      <c r="AD966">
        <v>80</v>
      </c>
      <c r="AE966">
        <v>3</v>
      </c>
      <c r="AF966">
        <v>6</v>
      </c>
      <c r="AG966">
        <v>2</v>
      </c>
      <c r="AH966">
        <v>2</v>
      </c>
      <c r="AI966">
        <v>0</v>
      </c>
      <c r="AJ966">
        <v>2</v>
      </c>
      <c r="AK966" s="16">
        <v>46257</v>
      </c>
      <c r="AL966" s="7">
        <v>25</v>
      </c>
      <c r="AM966" s="7" t="str">
        <f t="shared" si="30"/>
        <v>2026</v>
      </c>
      <c r="AN966" s="7" t="str">
        <f t="shared" si="31"/>
        <v>August</v>
      </c>
      <c r="AO966" s="7">
        <v>0</v>
      </c>
      <c r="AP966" s="10">
        <v>4921</v>
      </c>
      <c r="AQ966" s="7">
        <v>0</v>
      </c>
      <c r="AR966" s="7">
        <v>0</v>
      </c>
      <c r="AS966" t="s">
        <v>49</v>
      </c>
    </row>
    <row r="967" spans="1:45" x14ac:dyDescent="0.35">
      <c r="A967" t="s">
        <v>1030</v>
      </c>
      <c r="B967">
        <v>40</v>
      </c>
      <c r="C967" t="s">
        <v>802</v>
      </c>
      <c r="D967" t="s">
        <v>40</v>
      </c>
      <c r="E967" t="s">
        <v>41</v>
      </c>
      <c r="F967">
        <v>1171</v>
      </c>
      <c r="G967" t="s">
        <v>42</v>
      </c>
      <c r="H967">
        <v>10</v>
      </c>
      <c r="I967">
        <v>4</v>
      </c>
      <c r="J967" t="s">
        <v>43</v>
      </c>
      <c r="K967">
        <v>1</v>
      </c>
      <c r="L967">
        <v>483</v>
      </c>
      <c r="M967">
        <v>4</v>
      </c>
      <c r="N967" t="s">
        <v>53</v>
      </c>
      <c r="O967">
        <v>46</v>
      </c>
      <c r="P967">
        <v>4</v>
      </c>
      <c r="Q967">
        <v>1</v>
      </c>
      <c r="R967" t="s">
        <v>45</v>
      </c>
      <c r="S967">
        <v>3</v>
      </c>
      <c r="T967" t="s">
        <v>105</v>
      </c>
      <c r="U967">
        <v>2213</v>
      </c>
      <c r="V967" t="s">
        <v>47</v>
      </c>
      <c r="W967">
        <v>22495</v>
      </c>
      <c r="X967">
        <v>3</v>
      </c>
      <c r="Y967" t="s">
        <v>48</v>
      </c>
      <c r="Z967" t="s">
        <v>40</v>
      </c>
      <c r="AA967">
        <v>13</v>
      </c>
      <c r="AB967">
        <v>3</v>
      </c>
      <c r="AC967">
        <v>3</v>
      </c>
      <c r="AD967">
        <v>80</v>
      </c>
      <c r="AE967">
        <v>1</v>
      </c>
      <c r="AF967">
        <v>10</v>
      </c>
      <c r="AG967">
        <v>3</v>
      </c>
      <c r="AH967">
        <v>3</v>
      </c>
      <c r="AI967">
        <v>1</v>
      </c>
      <c r="AK967" s="16">
        <v>46258</v>
      </c>
      <c r="AL967" s="7">
        <v>55</v>
      </c>
      <c r="AM967" s="7" t="str">
        <f t="shared" si="30"/>
        <v>2026</v>
      </c>
      <c r="AN967" s="7" t="str">
        <f t="shared" si="31"/>
        <v>August</v>
      </c>
      <c r="AO967" s="7">
        <v>14</v>
      </c>
      <c r="AP967" s="10">
        <v>21335</v>
      </c>
      <c r="AQ967" s="7">
        <v>9</v>
      </c>
      <c r="AR967" s="7">
        <v>5</v>
      </c>
      <c r="AS967" t="s">
        <v>49</v>
      </c>
    </row>
    <row r="968" spans="1:45" x14ac:dyDescent="0.35">
      <c r="A968" t="s">
        <v>1031</v>
      </c>
      <c r="B968">
        <v>40</v>
      </c>
      <c r="C968" t="s">
        <v>802</v>
      </c>
      <c r="D968" t="s">
        <v>40</v>
      </c>
      <c r="E968" t="s">
        <v>41</v>
      </c>
      <c r="F968">
        <v>575</v>
      </c>
      <c r="G968" t="s">
        <v>51</v>
      </c>
      <c r="H968">
        <v>22</v>
      </c>
      <c r="I968">
        <v>2</v>
      </c>
      <c r="J968" t="s">
        <v>57</v>
      </c>
      <c r="K968">
        <v>1</v>
      </c>
      <c r="L968">
        <v>492</v>
      </c>
      <c r="M968">
        <v>3</v>
      </c>
      <c r="N968" t="s">
        <v>44</v>
      </c>
      <c r="O968">
        <v>68</v>
      </c>
      <c r="P968">
        <v>2</v>
      </c>
      <c r="Q968">
        <v>2</v>
      </c>
      <c r="R968" t="s">
        <v>137</v>
      </c>
      <c r="S968">
        <v>3</v>
      </c>
      <c r="T968" t="s">
        <v>105</v>
      </c>
      <c r="U968">
        <v>6380</v>
      </c>
      <c r="V968" t="s">
        <v>163</v>
      </c>
      <c r="W968">
        <v>6110</v>
      </c>
      <c r="X968">
        <v>2</v>
      </c>
      <c r="Y968" t="s">
        <v>48</v>
      </c>
      <c r="Z968" t="s">
        <v>40</v>
      </c>
      <c r="AA968">
        <v>12</v>
      </c>
      <c r="AB968">
        <v>3</v>
      </c>
      <c r="AC968">
        <v>1</v>
      </c>
      <c r="AD968">
        <v>80</v>
      </c>
      <c r="AE968">
        <v>2</v>
      </c>
      <c r="AF968">
        <v>8</v>
      </c>
      <c r="AG968">
        <v>6</v>
      </c>
      <c r="AH968">
        <v>3</v>
      </c>
      <c r="AI968">
        <v>1</v>
      </c>
      <c r="AJ968">
        <v>0</v>
      </c>
      <c r="AK968" s="16">
        <v>46259</v>
      </c>
      <c r="AL968" s="7">
        <v>33</v>
      </c>
      <c r="AM968" s="7" t="str">
        <f t="shared" si="30"/>
        <v>2026</v>
      </c>
      <c r="AN968" s="7" t="str">
        <f t="shared" si="31"/>
        <v>August</v>
      </c>
      <c r="AO968" s="7">
        <v>10</v>
      </c>
      <c r="AP968" s="10">
        <v>11013</v>
      </c>
      <c r="AQ968" s="7">
        <v>8</v>
      </c>
      <c r="AR968" s="7">
        <v>7</v>
      </c>
      <c r="AS968" t="s">
        <v>49</v>
      </c>
    </row>
    <row r="969" spans="1:45" x14ac:dyDescent="0.35">
      <c r="A969" t="s">
        <v>1032</v>
      </c>
      <c r="B969">
        <v>40</v>
      </c>
      <c r="C969" t="s">
        <v>802</v>
      </c>
      <c r="D969" t="s">
        <v>49</v>
      </c>
      <c r="E969" t="s">
        <v>41</v>
      </c>
      <c r="F969">
        <v>759</v>
      </c>
      <c r="G969" t="s">
        <v>51</v>
      </c>
      <c r="H969">
        <v>2</v>
      </c>
      <c r="I969">
        <v>2</v>
      </c>
      <c r="J969" t="s">
        <v>57</v>
      </c>
      <c r="K969">
        <v>1</v>
      </c>
      <c r="L969">
        <v>516</v>
      </c>
      <c r="M969">
        <v>4</v>
      </c>
      <c r="N969" t="s">
        <v>53</v>
      </c>
      <c r="O969">
        <v>46</v>
      </c>
      <c r="P969">
        <v>3</v>
      </c>
      <c r="Q969">
        <v>2</v>
      </c>
      <c r="R969" t="s">
        <v>137</v>
      </c>
      <c r="S969">
        <v>2</v>
      </c>
      <c r="T969" t="s">
        <v>102</v>
      </c>
      <c r="U969">
        <v>5715</v>
      </c>
      <c r="V969" t="s">
        <v>163</v>
      </c>
      <c r="W969">
        <v>22553</v>
      </c>
      <c r="X969">
        <v>7</v>
      </c>
      <c r="Y969" t="s">
        <v>48</v>
      </c>
      <c r="Z969" t="s">
        <v>49</v>
      </c>
      <c r="AA969">
        <v>12</v>
      </c>
      <c r="AB969">
        <v>3</v>
      </c>
      <c r="AC969">
        <v>3</v>
      </c>
      <c r="AD969">
        <v>80</v>
      </c>
      <c r="AE969">
        <v>2</v>
      </c>
      <c r="AF969">
        <v>8</v>
      </c>
      <c r="AG969">
        <v>5</v>
      </c>
      <c r="AH969">
        <v>3</v>
      </c>
      <c r="AI969">
        <v>1</v>
      </c>
      <c r="AJ969">
        <v>3</v>
      </c>
      <c r="AK969" s="16">
        <v>46260</v>
      </c>
      <c r="AL969" s="7">
        <v>53</v>
      </c>
      <c r="AM969" s="7" t="str">
        <f t="shared" si="30"/>
        <v>2026</v>
      </c>
      <c r="AN969" s="7" t="str">
        <f t="shared" si="31"/>
        <v>August</v>
      </c>
      <c r="AO969" s="7">
        <v>30</v>
      </c>
      <c r="AP969" s="10">
        <v>11784</v>
      </c>
      <c r="AQ969" s="7">
        <v>14</v>
      </c>
      <c r="AR969" s="7">
        <v>10</v>
      </c>
      <c r="AS969" t="s">
        <v>40</v>
      </c>
    </row>
    <row r="970" spans="1:45" x14ac:dyDescent="0.35">
      <c r="A970" t="s">
        <v>1033</v>
      </c>
      <c r="B970">
        <v>40</v>
      </c>
      <c r="C970" t="s">
        <v>802</v>
      </c>
      <c r="D970" t="s">
        <v>49</v>
      </c>
      <c r="E970" t="s">
        <v>41</v>
      </c>
      <c r="F970">
        <v>555</v>
      </c>
      <c r="G970" t="s">
        <v>42</v>
      </c>
      <c r="H970">
        <v>2</v>
      </c>
      <c r="I970">
        <v>3</v>
      </c>
      <c r="J970" t="s">
        <v>52</v>
      </c>
      <c r="K970">
        <v>1</v>
      </c>
      <c r="L970">
        <v>521</v>
      </c>
      <c r="M970">
        <v>2</v>
      </c>
      <c r="N970" t="s">
        <v>53</v>
      </c>
      <c r="O970">
        <v>78</v>
      </c>
      <c r="P970">
        <v>2</v>
      </c>
      <c r="Q970">
        <v>2</v>
      </c>
      <c r="R970" t="s">
        <v>45</v>
      </c>
      <c r="S970">
        <v>3</v>
      </c>
      <c r="T970" t="s">
        <v>105</v>
      </c>
      <c r="U970">
        <v>3448</v>
      </c>
      <c r="V970" t="s">
        <v>47</v>
      </c>
      <c r="W970">
        <v>13436</v>
      </c>
      <c r="X970">
        <v>6</v>
      </c>
      <c r="Y970" t="s">
        <v>48</v>
      </c>
      <c r="Z970" t="s">
        <v>49</v>
      </c>
      <c r="AA970">
        <v>22</v>
      </c>
      <c r="AB970">
        <v>4</v>
      </c>
      <c r="AC970">
        <v>2</v>
      </c>
      <c r="AD970">
        <v>80</v>
      </c>
      <c r="AE970">
        <v>1</v>
      </c>
      <c r="AF970">
        <v>20</v>
      </c>
      <c r="AG970">
        <v>3</v>
      </c>
      <c r="AH970">
        <v>3</v>
      </c>
      <c r="AI970">
        <v>0</v>
      </c>
      <c r="AJ970">
        <v>0</v>
      </c>
      <c r="AK970" s="16">
        <v>46261</v>
      </c>
      <c r="AL970" s="7">
        <v>50</v>
      </c>
      <c r="AM970" s="7" t="str">
        <f t="shared" si="30"/>
        <v>2026</v>
      </c>
      <c r="AN970" s="7" t="str">
        <f t="shared" si="31"/>
        <v>August</v>
      </c>
      <c r="AO970" s="7">
        <v>26</v>
      </c>
      <c r="AP970" s="10">
        <v>10937</v>
      </c>
      <c r="AQ970" s="7">
        <v>0</v>
      </c>
      <c r="AR970" s="7">
        <v>0</v>
      </c>
      <c r="AS970" t="s">
        <v>49</v>
      </c>
    </row>
    <row r="971" spans="1:45" x14ac:dyDescent="0.35">
      <c r="A971" t="s">
        <v>1034</v>
      </c>
      <c r="B971">
        <v>40</v>
      </c>
      <c r="C971" t="s">
        <v>802</v>
      </c>
      <c r="D971" t="s">
        <v>49</v>
      </c>
      <c r="E971" t="s">
        <v>41</v>
      </c>
      <c r="F971">
        <v>1398</v>
      </c>
      <c r="G971" t="s">
        <v>51</v>
      </c>
      <c r="H971">
        <v>2</v>
      </c>
      <c r="I971">
        <v>4</v>
      </c>
      <c r="J971" t="s">
        <v>43</v>
      </c>
      <c r="K971">
        <v>1</v>
      </c>
      <c r="L971">
        <v>558</v>
      </c>
      <c r="M971">
        <v>3</v>
      </c>
      <c r="N971" t="s">
        <v>53</v>
      </c>
      <c r="O971">
        <v>79</v>
      </c>
      <c r="P971">
        <v>3</v>
      </c>
      <c r="Q971">
        <v>5</v>
      </c>
      <c r="R971" t="s">
        <v>442</v>
      </c>
      <c r="S971">
        <v>3</v>
      </c>
      <c r="T971" t="s">
        <v>105</v>
      </c>
      <c r="U971">
        <v>18041</v>
      </c>
      <c r="V971" t="s">
        <v>368</v>
      </c>
      <c r="W971">
        <v>13022</v>
      </c>
      <c r="X971">
        <v>0</v>
      </c>
      <c r="Y971" t="s">
        <v>48</v>
      </c>
      <c r="Z971" t="s">
        <v>49</v>
      </c>
      <c r="AA971">
        <v>14</v>
      </c>
      <c r="AB971">
        <v>3</v>
      </c>
      <c r="AC971">
        <v>4</v>
      </c>
      <c r="AD971">
        <v>80</v>
      </c>
      <c r="AE971">
        <v>0</v>
      </c>
      <c r="AF971">
        <v>21</v>
      </c>
      <c r="AG971">
        <v>2</v>
      </c>
      <c r="AH971">
        <v>3</v>
      </c>
      <c r="AI971">
        <v>1</v>
      </c>
      <c r="AJ971">
        <v>12</v>
      </c>
      <c r="AK971" s="16">
        <v>46262</v>
      </c>
      <c r="AL971" s="7">
        <v>35</v>
      </c>
      <c r="AM971" s="7" t="str">
        <f t="shared" si="30"/>
        <v>2026</v>
      </c>
      <c r="AN971" s="7" t="str">
        <f t="shared" si="31"/>
        <v>August</v>
      </c>
      <c r="AO971" s="7">
        <v>8</v>
      </c>
      <c r="AP971" s="10">
        <v>11922</v>
      </c>
      <c r="AQ971" s="7">
        <v>1</v>
      </c>
      <c r="AR971" s="7">
        <v>0</v>
      </c>
      <c r="AS971" t="s">
        <v>49</v>
      </c>
    </row>
    <row r="972" spans="1:45" x14ac:dyDescent="0.35">
      <c r="A972" t="s">
        <v>1035</v>
      </c>
      <c r="B972">
        <v>40</v>
      </c>
      <c r="C972" t="s">
        <v>802</v>
      </c>
      <c r="D972" t="s">
        <v>49</v>
      </c>
      <c r="E972" t="s">
        <v>41</v>
      </c>
      <c r="F972">
        <v>302</v>
      </c>
      <c r="G972" t="s">
        <v>42</v>
      </c>
      <c r="H972">
        <v>6</v>
      </c>
      <c r="I972">
        <v>3</v>
      </c>
      <c r="J972" t="s">
        <v>43</v>
      </c>
      <c r="K972">
        <v>1</v>
      </c>
      <c r="L972">
        <v>601</v>
      </c>
      <c r="M972">
        <v>2</v>
      </c>
      <c r="N972" t="s">
        <v>53</v>
      </c>
      <c r="O972">
        <v>75</v>
      </c>
      <c r="P972">
        <v>3</v>
      </c>
      <c r="Q972">
        <v>4</v>
      </c>
      <c r="R972" t="s">
        <v>112</v>
      </c>
      <c r="S972">
        <v>3</v>
      </c>
      <c r="T972" t="s">
        <v>46</v>
      </c>
      <c r="U972">
        <v>13237</v>
      </c>
      <c r="V972" t="s">
        <v>253</v>
      </c>
      <c r="W972">
        <v>20364</v>
      </c>
      <c r="X972">
        <v>7</v>
      </c>
      <c r="Y972" t="s">
        <v>48</v>
      </c>
      <c r="Z972" t="s">
        <v>49</v>
      </c>
      <c r="AA972">
        <v>15</v>
      </c>
      <c r="AB972">
        <v>3</v>
      </c>
      <c r="AC972">
        <v>3</v>
      </c>
      <c r="AD972">
        <v>80</v>
      </c>
      <c r="AE972">
        <v>0</v>
      </c>
      <c r="AF972">
        <v>22</v>
      </c>
      <c r="AG972">
        <v>3</v>
      </c>
      <c r="AH972">
        <v>3</v>
      </c>
      <c r="AI972">
        <v>5</v>
      </c>
      <c r="AJ972">
        <v>13</v>
      </c>
      <c r="AK972" s="16">
        <v>46263</v>
      </c>
      <c r="AL972" s="7">
        <v>27</v>
      </c>
      <c r="AM972" s="7" t="str">
        <f t="shared" si="30"/>
        <v>2026</v>
      </c>
      <c r="AN972" s="7" t="str">
        <f t="shared" si="31"/>
        <v>August</v>
      </c>
      <c r="AO972" s="7">
        <v>2</v>
      </c>
      <c r="AP972" s="10">
        <v>15133</v>
      </c>
      <c r="AQ972" s="7">
        <v>1</v>
      </c>
      <c r="AR972" s="7">
        <v>1</v>
      </c>
      <c r="AS972" t="s">
        <v>40</v>
      </c>
    </row>
    <row r="973" spans="1:45" x14ac:dyDescent="0.35">
      <c r="A973" t="s">
        <v>1036</v>
      </c>
      <c r="B973">
        <v>40</v>
      </c>
      <c r="C973" t="s">
        <v>802</v>
      </c>
      <c r="D973" t="s">
        <v>49</v>
      </c>
      <c r="E973" t="s">
        <v>59</v>
      </c>
      <c r="F973">
        <v>1094</v>
      </c>
      <c r="G973" t="s">
        <v>51</v>
      </c>
      <c r="H973">
        <v>28</v>
      </c>
      <c r="I973">
        <v>3</v>
      </c>
      <c r="J973" t="s">
        <v>73</v>
      </c>
      <c r="K973">
        <v>1</v>
      </c>
      <c r="L973">
        <v>615</v>
      </c>
      <c r="M973">
        <v>3</v>
      </c>
      <c r="N973" t="s">
        <v>44</v>
      </c>
      <c r="O973">
        <v>58</v>
      </c>
      <c r="P973">
        <v>1</v>
      </c>
      <c r="Q973">
        <v>3</v>
      </c>
      <c r="R973" t="s">
        <v>137</v>
      </c>
      <c r="S973">
        <v>1</v>
      </c>
      <c r="T973" t="s">
        <v>102</v>
      </c>
      <c r="U973">
        <v>10932</v>
      </c>
      <c r="V973" t="s">
        <v>253</v>
      </c>
      <c r="W973">
        <v>11373</v>
      </c>
      <c r="X973">
        <v>3</v>
      </c>
      <c r="Y973" t="s">
        <v>48</v>
      </c>
      <c r="Z973" t="s">
        <v>49</v>
      </c>
      <c r="AA973">
        <v>15</v>
      </c>
      <c r="AB973">
        <v>3</v>
      </c>
      <c r="AC973">
        <v>3</v>
      </c>
      <c r="AD973">
        <v>80</v>
      </c>
      <c r="AE973">
        <v>1</v>
      </c>
      <c r="AF973">
        <v>20</v>
      </c>
      <c r="AG973">
        <v>2</v>
      </c>
      <c r="AH973">
        <v>3</v>
      </c>
      <c r="AI973">
        <v>0</v>
      </c>
      <c r="AJ973">
        <v>1</v>
      </c>
      <c r="AK973" s="16">
        <v>46264</v>
      </c>
      <c r="AL973" s="7">
        <v>59</v>
      </c>
      <c r="AM973" s="7" t="str">
        <f t="shared" si="30"/>
        <v>2026</v>
      </c>
      <c r="AN973" s="7" t="str">
        <f t="shared" si="31"/>
        <v>August</v>
      </c>
      <c r="AO973" s="7">
        <v>13</v>
      </c>
      <c r="AP973" s="10">
        <v>4163</v>
      </c>
      <c r="AQ973" s="7">
        <v>2</v>
      </c>
      <c r="AR973" s="7">
        <v>1</v>
      </c>
      <c r="AS973" t="s">
        <v>49</v>
      </c>
    </row>
    <row r="974" spans="1:45" x14ac:dyDescent="0.35">
      <c r="A974" t="s">
        <v>1037</v>
      </c>
      <c r="B974">
        <v>40</v>
      </c>
      <c r="C974" t="s">
        <v>802</v>
      </c>
      <c r="D974" t="s">
        <v>49</v>
      </c>
      <c r="E974" t="s">
        <v>56</v>
      </c>
      <c r="F974">
        <v>580</v>
      </c>
      <c r="G974" t="s">
        <v>51</v>
      </c>
      <c r="H974">
        <v>5</v>
      </c>
      <c r="I974">
        <v>4</v>
      </c>
      <c r="J974" t="s">
        <v>43</v>
      </c>
      <c r="K974">
        <v>1</v>
      </c>
      <c r="L974">
        <v>729</v>
      </c>
      <c r="M974">
        <v>4</v>
      </c>
      <c r="N974" t="s">
        <v>44</v>
      </c>
      <c r="O974">
        <v>48</v>
      </c>
      <c r="P974">
        <v>2</v>
      </c>
      <c r="Q974">
        <v>3</v>
      </c>
      <c r="R974" t="s">
        <v>137</v>
      </c>
      <c r="S974">
        <v>1</v>
      </c>
      <c r="T974" t="s">
        <v>105</v>
      </c>
      <c r="U974">
        <v>10475</v>
      </c>
      <c r="V974" t="s">
        <v>253</v>
      </c>
      <c r="W974">
        <v>23772</v>
      </c>
      <c r="X974">
        <v>5</v>
      </c>
      <c r="Y974" t="s">
        <v>48</v>
      </c>
      <c r="Z974" t="s">
        <v>40</v>
      </c>
      <c r="AA974">
        <v>21</v>
      </c>
      <c r="AB974">
        <v>4</v>
      </c>
      <c r="AC974">
        <v>3</v>
      </c>
      <c r="AD974">
        <v>80</v>
      </c>
      <c r="AE974">
        <v>1</v>
      </c>
      <c r="AF974">
        <v>20</v>
      </c>
      <c r="AG974">
        <v>2</v>
      </c>
      <c r="AH974">
        <v>3</v>
      </c>
      <c r="AI974">
        <v>1</v>
      </c>
      <c r="AJ974">
        <v>12</v>
      </c>
      <c r="AK974" s="16">
        <v>46265</v>
      </c>
      <c r="AL974" s="7">
        <v>27</v>
      </c>
      <c r="AM974" s="7" t="str">
        <f t="shared" si="30"/>
        <v>2026</v>
      </c>
      <c r="AN974" s="7" t="str">
        <f t="shared" si="31"/>
        <v>August</v>
      </c>
      <c r="AO974" s="7">
        <v>0</v>
      </c>
      <c r="AP974" s="10">
        <v>17121</v>
      </c>
      <c r="AQ974" s="7">
        <v>0</v>
      </c>
      <c r="AR974" s="7">
        <v>0</v>
      </c>
      <c r="AS974" t="s">
        <v>49</v>
      </c>
    </row>
    <row r="975" spans="1:45" x14ac:dyDescent="0.35">
      <c r="A975" t="s">
        <v>1038</v>
      </c>
      <c r="B975">
        <v>40</v>
      </c>
      <c r="C975" t="s">
        <v>802</v>
      </c>
      <c r="D975" t="s">
        <v>40</v>
      </c>
      <c r="E975" t="s">
        <v>41</v>
      </c>
      <c r="F975">
        <v>804</v>
      </c>
      <c r="G975" t="s">
        <v>42</v>
      </c>
      <c r="H975">
        <v>2</v>
      </c>
      <c r="I975">
        <v>1</v>
      </c>
      <c r="J975" t="s">
        <v>52</v>
      </c>
      <c r="K975">
        <v>1</v>
      </c>
      <c r="L975">
        <v>763</v>
      </c>
      <c r="M975">
        <v>4</v>
      </c>
      <c r="N975" t="s">
        <v>53</v>
      </c>
      <c r="O975">
        <v>86</v>
      </c>
      <c r="P975">
        <v>2</v>
      </c>
      <c r="Q975">
        <v>1</v>
      </c>
      <c r="R975" t="s">
        <v>60</v>
      </c>
      <c r="S975">
        <v>4</v>
      </c>
      <c r="T975" t="s">
        <v>46</v>
      </c>
      <c r="U975">
        <v>2342</v>
      </c>
      <c r="V975" t="s">
        <v>47</v>
      </c>
      <c r="W975">
        <v>22929</v>
      </c>
      <c r="X975">
        <v>0</v>
      </c>
      <c r="Y975" t="s">
        <v>48</v>
      </c>
      <c r="Z975" t="s">
        <v>40</v>
      </c>
      <c r="AA975">
        <v>20</v>
      </c>
      <c r="AB975">
        <v>4</v>
      </c>
      <c r="AC975">
        <v>4</v>
      </c>
      <c r="AD975">
        <v>80</v>
      </c>
      <c r="AE975">
        <v>0</v>
      </c>
      <c r="AF975">
        <v>5</v>
      </c>
      <c r="AG975">
        <v>2</v>
      </c>
      <c r="AH975">
        <v>2</v>
      </c>
      <c r="AI975">
        <v>2</v>
      </c>
      <c r="AJ975">
        <v>3</v>
      </c>
      <c r="AK975" s="16">
        <v>46266</v>
      </c>
      <c r="AL975" s="7">
        <v>24</v>
      </c>
      <c r="AM975" s="7" t="str">
        <f t="shared" si="30"/>
        <v>2026</v>
      </c>
      <c r="AN975" s="7" t="str">
        <f t="shared" si="31"/>
        <v>September</v>
      </c>
      <c r="AO975" s="7">
        <v>3</v>
      </c>
      <c r="AP975" s="10">
        <v>17439</v>
      </c>
      <c r="AQ975" s="7">
        <v>1</v>
      </c>
      <c r="AR975" s="7">
        <v>0</v>
      </c>
      <c r="AS975" t="s">
        <v>49</v>
      </c>
    </row>
    <row r="976" spans="1:45" x14ac:dyDescent="0.35">
      <c r="A976" t="s">
        <v>1039</v>
      </c>
      <c r="B976">
        <v>40</v>
      </c>
      <c r="C976" t="s">
        <v>802</v>
      </c>
      <c r="D976" t="s">
        <v>49</v>
      </c>
      <c r="E976" t="s">
        <v>56</v>
      </c>
      <c r="F976">
        <v>791</v>
      </c>
      <c r="G976" t="s">
        <v>42</v>
      </c>
      <c r="H976">
        <v>2</v>
      </c>
      <c r="I976">
        <v>2</v>
      </c>
      <c r="J976" t="s">
        <v>52</v>
      </c>
      <c r="K976">
        <v>1</v>
      </c>
      <c r="L976">
        <v>807</v>
      </c>
      <c r="M976">
        <v>3</v>
      </c>
      <c r="N976" t="s">
        <v>53</v>
      </c>
      <c r="O976">
        <v>38</v>
      </c>
      <c r="P976">
        <v>4</v>
      </c>
      <c r="Q976">
        <v>2</v>
      </c>
      <c r="R976" t="s">
        <v>161</v>
      </c>
      <c r="S976">
        <v>2</v>
      </c>
      <c r="T976" t="s">
        <v>105</v>
      </c>
      <c r="U976">
        <v>4244</v>
      </c>
      <c r="V976" t="s">
        <v>47</v>
      </c>
      <c r="W976">
        <v>9931</v>
      </c>
      <c r="X976">
        <v>1</v>
      </c>
      <c r="Y976" t="s">
        <v>48</v>
      </c>
      <c r="Z976" t="s">
        <v>49</v>
      </c>
      <c r="AA976">
        <v>24</v>
      </c>
      <c r="AB976">
        <v>4</v>
      </c>
      <c r="AC976">
        <v>4</v>
      </c>
      <c r="AD976">
        <v>80</v>
      </c>
      <c r="AE976">
        <v>1</v>
      </c>
      <c r="AF976">
        <v>8</v>
      </c>
      <c r="AG976">
        <v>2</v>
      </c>
      <c r="AH976">
        <v>3</v>
      </c>
      <c r="AI976">
        <v>3</v>
      </c>
      <c r="AJ976">
        <v>7</v>
      </c>
      <c r="AK976" s="16">
        <v>46267</v>
      </c>
      <c r="AL976" s="7">
        <v>22</v>
      </c>
      <c r="AM976" s="7" t="str">
        <f t="shared" si="30"/>
        <v>2026</v>
      </c>
      <c r="AN976" s="7" t="str">
        <f t="shared" si="31"/>
        <v>September</v>
      </c>
      <c r="AO976" s="7">
        <v>3</v>
      </c>
      <c r="AP976" s="10">
        <v>10742</v>
      </c>
      <c r="AQ976" s="7">
        <v>3</v>
      </c>
      <c r="AR976" s="7">
        <v>1</v>
      </c>
      <c r="AS976" t="s">
        <v>49</v>
      </c>
    </row>
    <row r="977" spans="1:45" x14ac:dyDescent="0.35">
      <c r="A977" t="s">
        <v>1040</v>
      </c>
      <c r="B977">
        <v>40</v>
      </c>
      <c r="C977" t="s">
        <v>802</v>
      </c>
      <c r="D977" t="s">
        <v>49</v>
      </c>
      <c r="E977" t="s">
        <v>56</v>
      </c>
      <c r="F977">
        <v>720</v>
      </c>
      <c r="G977" t="s">
        <v>42</v>
      </c>
      <c r="H977">
        <v>16</v>
      </c>
      <c r="I977">
        <v>4</v>
      </c>
      <c r="J977" t="s">
        <v>52</v>
      </c>
      <c r="K977">
        <v>1</v>
      </c>
      <c r="L977">
        <v>832</v>
      </c>
      <c r="M977">
        <v>1</v>
      </c>
      <c r="N977" t="s">
        <v>44</v>
      </c>
      <c r="O977">
        <v>51</v>
      </c>
      <c r="P977">
        <v>2</v>
      </c>
      <c r="Q977">
        <v>2</v>
      </c>
      <c r="R977" t="s">
        <v>45</v>
      </c>
      <c r="S977">
        <v>3</v>
      </c>
      <c r="T977" t="s">
        <v>46</v>
      </c>
      <c r="U977">
        <v>5094</v>
      </c>
      <c r="V977" t="s">
        <v>163</v>
      </c>
      <c r="W977">
        <v>11983</v>
      </c>
      <c r="X977">
        <v>6</v>
      </c>
      <c r="Y977" t="s">
        <v>48</v>
      </c>
      <c r="Z977" t="s">
        <v>49</v>
      </c>
      <c r="AA977">
        <v>14</v>
      </c>
      <c r="AB977">
        <v>3</v>
      </c>
      <c r="AC977">
        <v>4</v>
      </c>
      <c r="AD977">
        <v>80</v>
      </c>
      <c r="AE977">
        <v>0</v>
      </c>
      <c r="AF977">
        <v>10</v>
      </c>
      <c r="AG977">
        <v>6</v>
      </c>
      <c r="AH977">
        <v>3</v>
      </c>
      <c r="AI977">
        <v>0</v>
      </c>
      <c r="AJ977">
        <v>0</v>
      </c>
      <c r="AK977" s="16">
        <v>46268</v>
      </c>
      <c r="AL977" s="7">
        <v>37</v>
      </c>
      <c r="AM977" s="7" t="str">
        <f t="shared" si="30"/>
        <v>2026</v>
      </c>
      <c r="AN977" s="7" t="str">
        <f t="shared" si="31"/>
        <v>September</v>
      </c>
      <c r="AO977" s="7">
        <v>7</v>
      </c>
      <c r="AP977" s="10">
        <v>12280</v>
      </c>
      <c r="AQ977" s="7">
        <v>6</v>
      </c>
      <c r="AR977" s="7">
        <v>0</v>
      </c>
      <c r="AS977" t="s">
        <v>40</v>
      </c>
    </row>
    <row r="978" spans="1:45" x14ac:dyDescent="0.35">
      <c r="A978" t="s">
        <v>1041</v>
      </c>
      <c r="B978">
        <v>40</v>
      </c>
      <c r="C978" t="s">
        <v>802</v>
      </c>
      <c r="D978" t="s">
        <v>49</v>
      </c>
      <c r="E978" t="s">
        <v>41</v>
      </c>
      <c r="F978">
        <v>658</v>
      </c>
      <c r="G978" t="s">
        <v>51</v>
      </c>
      <c r="H978">
        <v>10</v>
      </c>
      <c r="I978">
        <v>4</v>
      </c>
      <c r="J978" t="s">
        <v>57</v>
      </c>
      <c r="K978">
        <v>1</v>
      </c>
      <c r="L978">
        <v>954</v>
      </c>
      <c r="M978">
        <v>1</v>
      </c>
      <c r="N978" t="s">
        <v>44</v>
      </c>
      <c r="O978">
        <v>67</v>
      </c>
      <c r="P978">
        <v>2</v>
      </c>
      <c r="Q978">
        <v>3</v>
      </c>
      <c r="R978" t="s">
        <v>137</v>
      </c>
      <c r="S978">
        <v>2</v>
      </c>
      <c r="T978" t="s">
        <v>102</v>
      </c>
      <c r="U978">
        <v>9705</v>
      </c>
      <c r="V978" t="s">
        <v>163</v>
      </c>
      <c r="W978">
        <v>20652</v>
      </c>
      <c r="X978">
        <v>2</v>
      </c>
      <c r="Y978" t="s">
        <v>48</v>
      </c>
      <c r="Z978" t="s">
        <v>49</v>
      </c>
      <c r="AA978">
        <v>12</v>
      </c>
      <c r="AB978">
        <v>3</v>
      </c>
      <c r="AC978">
        <v>2</v>
      </c>
      <c r="AD978">
        <v>80</v>
      </c>
      <c r="AE978">
        <v>1</v>
      </c>
      <c r="AF978">
        <v>11</v>
      </c>
      <c r="AG978">
        <v>2</v>
      </c>
      <c r="AH978">
        <v>2</v>
      </c>
      <c r="AI978">
        <v>0</v>
      </c>
      <c r="AJ978">
        <v>0</v>
      </c>
      <c r="AK978" s="16">
        <v>46269</v>
      </c>
      <c r="AL978" s="7">
        <v>60</v>
      </c>
      <c r="AM978" s="7" t="str">
        <f t="shared" si="30"/>
        <v>2026</v>
      </c>
      <c r="AN978" s="7" t="str">
        <f t="shared" si="31"/>
        <v>September</v>
      </c>
      <c r="AO978" s="7">
        <v>1</v>
      </c>
      <c r="AP978" s="10">
        <v>17839</v>
      </c>
      <c r="AQ978" s="7">
        <v>1</v>
      </c>
      <c r="AR978" s="7">
        <v>1</v>
      </c>
      <c r="AS978" t="s">
        <v>49</v>
      </c>
    </row>
    <row r="979" spans="1:45" x14ac:dyDescent="0.35">
      <c r="A979" t="s">
        <v>1042</v>
      </c>
      <c r="B979">
        <v>40</v>
      </c>
      <c r="C979" t="s">
        <v>802</v>
      </c>
      <c r="D979" t="s">
        <v>49</v>
      </c>
      <c r="E979" t="s">
        <v>56</v>
      </c>
      <c r="F979">
        <v>1469</v>
      </c>
      <c r="G979" t="s">
        <v>42</v>
      </c>
      <c r="H979">
        <v>9</v>
      </c>
      <c r="I979">
        <v>4</v>
      </c>
      <c r="J979" t="s">
        <v>52</v>
      </c>
      <c r="K979">
        <v>1</v>
      </c>
      <c r="L979">
        <v>964</v>
      </c>
      <c r="M979">
        <v>4</v>
      </c>
      <c r="N979" t="s">
        <v>44</v>
      </c>
      <c r="O979">
        <v>35</v>
      </c>
      <c r="P979">
        <v>3</v>
      </c>
      <c r="Q979">
        <v>1</v>
      </c>
      <c r="R979" t="s">
        <v>60</v>
      </c>
      <c r="S979">
        <v>2</v>
      </c>
      <c r="T979" t="s">
        <v>102</v>
      </c>
      <c r="U979">
        <v>3617</v>
      </c>
      <c r="V979" t="s">
        <v>47</v>
      </c>
      <c r="W979">
        <v>25063</v>
      </c>
      <c r="X979">
        <v>8</v>
      </c>
      <c r="Y979" t="s">
        <v>48</v>
      </c>
      <c r="Z979" t="s">
        <v>40</v>
      </c>
      <c r="AA979">
        <v>14</v>
      </c>
      <c r="AB979">
        <v>3</v>
      </c>
      <c r="AC979">
        <v>4</v>
      </c>
      <c r="AD979">
        <v>80</v>
      </c>
      <c r="AE979">
        <v>1</v>
      </c>
      <c r="AF979">
        <v>3</v>
      </c>
      <c r="AG979">
        <v>2</v>
      </c>
      <c r="AH979">
        <v>3</v>
      </c>
      <c r="AI979">
        <v>0</v>
      </c>
      <c r="AJ979">
        <v>0</v>
      </c>
      <c r="AK979" s="16">
        <v>46270</v>
      </c>
      <c r="AL979" s="7">
        <v>26</v>
      </c>
      <c r="AM979" s="7" t="str">
        <f t="shared" si="30"/>
        <v>2026</v>
      </c>
      <c r="AN979" s="7" t="str">
        <f t="shared" si="31"/>
        <v>September</v>
      </c>
      <c r="AO979" s="7">
        <v>4</v>
      </c>
      <c r="AP979" s="10">
        <v>6850</v>
      </c>
      <c r="AQ979" s="7">
        <v>2</v>
      </c>
      <c r="AR979" s="7">
        <v>2</v>
      </c>
      <c r="AS979" t="s">
        <v>49</v>
      </c>
    </row>
    <row r="980" spans="1:45" x14ac:dyDescent="0.35">
      <c r="A980" t="s">
        <v>1043</v>
      </c>
      <c r="B980">
        <v>40</v>
      </c>
      <c r="C980" t="s">
        <v>802</v>
      </c>
      <c r="D980" t="s">
        <v>40</v>
      </c>
      <c r="E980" t="s">
        <v>59</v>
      </c>
      <c r="F980">
        <v>1479</v>
      </c>
      <c r="G980" t="s">
        <v>51</v>
      </c>
      <c r="H980">
        <v>24</v>
      </c>
      <c r="I980">
        <v>3</v>
      </c>
      <c r="J980" t="s">
        <v>43</v>
      </c>
      <c r="K980">
        <v>1</v>
      </c>
      <c r="L980">
        <v>986</v>
      </c>
      <c r="M980">
        <v>2</v>
      </c>
      <c r="N980" t="s">
        <v>53</v>
      </c>
      <c r="O980">
        <v>100</v>
      </c>
      <c r="P980">
        <v>4</v>
      </c>
      <c r="Q980">
        <v>4</v>
      </c>
      <c r="R980" t="s">
        <v>137</v>
      </c>
      <c r="S980">
        <v>2</v>
      </c>
      <c r="T980" t="s">
        <v>46</v>
      </c>
      <c r="U980">
        <v>13194</v>
      </c>
      <c r="V980" t="s">
        <v>253</v>
      </c>
      <c r="W980">
        <v>17071</v>
      </c>
      <c r="X980">
        <v>4</v>
      </c>
      <c r="Y980" t="s">
        <v>48</v>
      </c>
      <c r="Z980" t="s">
        <v>40</v>
      </c>
      <c r="AA980">
        <v>16</v>
      </c>
      <c r="AB980">
        <v>3</v>
      </c>
      <c r="AC980">
        <v>4</v>
      </c>
      <c r="AD980">
        <v>80</v>
      </c>
      <c r="AE980">
        <v>0</v>
      </c>
      <c r="AF980">
        <v>22</v>
      </c>
      <c r="AG980">
        <v>2</v>
      </c>
      <c r="AH980">
        <v>2</v>
      </c>
      <c r="AI980">
        <v>0</v>
      </c>
      <c r="AJ980">
        <v>0</v>
      </c>
      <c r="AK980" s="16">
        <v>46271</v>
      </c>
      <c r="AL980" s="7">
        <v>48</v>
      </c>
      <c r="AM980" s="7" t="str">
        <f t="shared" si="30"/>
        <v>2026</v>
      </c>
      <c r="AN980" s="7" t="str">
        <f t="shared" si="31"/>
        <v>September</v>
      </c>
      <c r="AO980" s="7">
        <v>17</v>
      </c>
      <c r="AP980" s="10">
        <v>10356</v>
      </c>
      <c r="AQ980" s="7">
        <v>13</v>
      </c>
      <c r="AR980" s="7">
        <v>12</v>
      </c>
      <c r="AS980" t="s">
        <v>49</v>
      </c>
    </row>
    <row r="981" spans="1:45" x14ac:dyDescent="0.35">
      <c r="A981" t="s">
        <v>1044</v>
      </c>
      <c r="B981">
        <v>40</v>
      </c>
      <c r="C981" t="s">
        <v>802</v>
      </c>
      <c r="D981" t="s">
        <v>49</v>
      </c>
      <c r="E981" t="s">
        <v>41</v>
      </c>
      <c r="F981">
        <v>300</v>
      </c>
      <c r="G981" t="s">
        <v>51</v>
      </c>
      <c r="H981">
        <v>26</v>
      </c>
      <c r="I981">
        <v>3</v>
      </c>
      <c r="J981" t="s">
        <v>57</v>
      </c>
      <c r="K981">
        <v>1</v>
      </c>
      <c r="L981">
        <v>1066</v>
      </c>
      <c r="M981">
        <v>3</v>
      </c>
      <c r="N981" t="s">
        <v>44</v>
      </c>
      <c r="O981">
        <v>74</v>
      </c>
      <c r="P981">
        <v>3</v>
      </c>
      <c r="Q981">
        <v>2</v>
      </c>
      <c r="R981" t="s">
        <v>137</v>
      </c>
      <c r="S981">
        <v>1</v>
      </c>
      <c r="T981" t="s">
        <v>105</v>
      </c>
      <c r="U981">
        <v>8396</v>
      </c>
      <c r="V981" t="s">
        <v>163</v>
      </c>
      <c r="W981">
        <v>22217</v>
      </c>
      <c r="X981">
        <v>1</v>
      </c>
      <c r="Y981" t="s">
        <v>48</v>
      </c>
      <c r="Z981" t="s">
        <v>49</v>
      </c>
      <c r="AA981">
        <v>14</v>
      </c>
      <c r="AB981">
        <v>3</v>
      </c>
      <c r="AC981">
        <v>2</v>
      </c>
      <c r="AD981">
        <v>80</v>
      </c>
      <c r="AE981">
        <v>1</v>
      </c>
      <c r="AF981">
        <v>8</v>
      </c>
      <c r="AG981">
        <v>3</v>
      </c>
      <c r="AH981">
        <v>2</v>
      </c>
      <c r="AI981">
        <v>7</v>
      </c>
      <c r="AJ981">
        <v>5</v>
      </c>
      <c r="AK981" s="16">
        <v>46272</v>
      </c>
      <c r="AL981" s="7">
        <v>20</v>
      </c>
      <c r="AM981" s="7" t="str">
        <f t="shared" si="30"/>
        <v>2026</v>
      </c>
      <c r="AN981" s="7" t="str">
        <f t="shared" si="31"/>
        <v>September</v>
      </c>
      <c r="AO981" s="7">
        <v>1</v>
      </c>
      <c r="AP981" s="10">
        <v>4875</v>
      </c>
      <c r="AQ981" s="7">
        <v>1</v>
      </c>
      <c r="AR981" s="7">
        <v>0</v>
      </c>
      <c r="AS981" t="s">
        <v>49</v>
      </c>
    </row>
    <row r="982" spans="1:45" x14ac:dyDescent="0.35">
      <c r="A982" t="s">
        <v>1045</v>
      </c>
      <c r="B982">
        <v>40</v>
      </c>
      <c r="C982" t="s">
        <v>802</v>
      </c>
      <c r="D982" t="s">
        <v>49</v>
      </c>
      <c r="E982" t="s">
        <v>41</v>
      </c>
      <c r="F982">
        <v>1492</v>
      </c>
      <c r="G982" t="s">
        <v>42</v>
      </c>
      <c r="H982">
        <v>20</v>
      </c>
      <c r="I982">
        <v>4</v>
      </c>
      <c r="J982" t="s">
        <v>68</v>
      </c>
      <c r="K982">
        <v>1</v>
      </c>
      <c r="L982">
        <v>1092</v>
      </c>
      <c r="M982">
        <v>1</v>
      </c>
      <c r="N982" t="s">
        <v>44</v>
      </c>
      <c r="O982">
        <v>61</v>
      </c>
      <c r="P982">
        <v>3</v>
      </c>
      <c r="Q982">
        <v>3</v>
      </c>
      <c r="R982" t="s">
        <v>161</v>
      </c>
      <c r="S982">
        <v>4</v>
      </c>
      <c r="T982" t="s">
        <v>105</v>
      </c>
      <c r="U982">
        <v>10322</v>
      </c>
      <c r="V982" t="s">
        <v>253</v>
      </c>
      <c r="W982">
        <v>26542</v>
      </c>
      <c r="X982">
        <v>4</v>
      </c>
      <c r="Y982" t="s">
        <v>48</v>
      </c>
      <c r="Z982" t="s">
        <v>49</v>
      </c>
      <c r="AA982">
        <v>20</v>
      </c>
      <c r="AB982">
        <v>4</v>
      </c>
      <c r="AC982">
        <v>4</v>
      </c>
      <c r="AD982">
        <v>80</v>
      </c>
      <c r="AE982">
        <v>1</v>
      </c>
      <c r="AF982">
        <v>14</v>
      </c>
      <c r="AG982">
        <v>6</v>
      </c>
      <c r="AH982">
        <v>3</v>
      </c>
      <c r="AI982">
        <v>11</v>
      </c>
      <c r="AJ982">
        <v>1</v>
      </c>
      <c r="AK982" s="16">
        <v>46273</v>
      </c>
      <c r="AL982" s="7">
        <v>20</v>
      </c>
      <c r="AM982" s="7" t="str">
        <f t="shared" si="30"/>
        <v>2026</v>
      </c>
      <c r="AN982" s="7" t="str">
        <f t="shared" si="31"/>
        <v>September</v>
      </c>
      <c r="AO982" s="7">
        <v>2</v>
      </c>
      <c r="AP982" s="10">
        <v>16927</v>
      </c>
      <c r="AQ982" s="7">
        <v>0</v>
      </c>
      <c r="AR982" s="7">
        <v>0</v>
      </c>
      <c r="AS982" t="s">
        <v>49</v>
      </c>
    </row>
    <row r="983" spans="1:45" x14ac:dyDescent="0.35">
      <c r="A983" t="s">
        <v>1046</v>
      </c>
      <c r="B983">
        <v>40</v>
      </c>
      <c r="C983" t="s">
        <v>802</v>
      </c>
      <c r="D983" t="s">
        <v>49</v>
      </c>
      <c r="E983" t="s">
        <v>41</v>
      </c>
      <c r="F983">
        <v>1308</v>
      </c>
      <c r="G983" t="s">
        <v>42</v>
      </c>
      <c r="H983">
        <v>14</v>
      </c>
      <c r="I983">
        <v>3</v>
      </c>
      <c r="J983" t="s">
        <v>52</v>
      </c>
      <c r="K983">
        <v>1</v>
      </c>
      <c r="L983">
        <v>1128</v>
      </c>
      <c r="M983">
        <v>3</v>
      </c>
      <c r="N983" t="s">
        <v>44</v>
      </c>
      <c r="O983">
        <v>44</v>
      </c>
      <c r="P983">
        <v>2</v>
      </c>
      <c r="Q983">
        <v>5</v>
      </c>
      <c r="R983" t="s">
        <v>252</v>
      </c>
      <c r="S983">
        <v>3</v>
      </c>
      <c r="T983" t="s">
        <v>46</v>
      </c>
      <c r="U983">
        <v>19626</v>
      </c>
      <c r="V983" t="s">
        <v>368</v>
      </c>
      <c r="W983">
        <v>17544</v>
      </c>
      <c r="X983">
        <v>1</v>
      </c>
      <c r="Y983" t="s">
        <v>48</v>
      </c>
      <c r="Z983" t="s">
        <v>49</v>
      </c>
      <c r="AA983">
        <v>14</v>
      </c>
      <c r="AB983">
        <v>3</v>
      </c>
      <c r="AC983">
        <v>1</v>
      </c>
      <c r="AD983">
        <v>80</v>
      </c>
      <c r="AE983">
        <v>0</v>
      </c>
      <c r="AF983">
        <v>21</v>
      </c>
      <c r="AG983">
        <v>2</v>
      </c>
      <c r="AH983">
        <v>4</v>
      </c>
      <c r="AI983">
        <v>4</v>
      </c>
      <c r="AJ983">
        <v>9</v>
      </c>
      <c r="AK983" s="16">
        <v>46274</v>
      </c>
      <c r="AL983" s="7">
        <v>31</v>
      </c>
      <c r="AM983" s="7" t="str">
        <f t="shared" si="30"/>
        <v>2026</v>
      </c>
      <c r="AN983" s="7" t="str">
        <f t="shared" si="31"/>
        <v>September</v>
      </c>
      <c r="AO983" s="7">
        <v>12</v>
      </c>
      <c r="AP983" s="10">
        <v>19491</v>
      </c>
      <c r="AQ983" s="7">
        <v>3</v>
      </c>
      <c r="AR983" s="7">
        <v>0</v>
      </c>
      <c r="AS983" t="s">
        <v>49</v>
      </c>
    </row>
    <row r="984" spans="1:45" x14ac:dyDescent="0.35">
      <c r="A984" t="s">
        <v>1047</v>
      </c>
      <c r="B984">
        <v>40</v>
      </c>
      <c r="C984" t="s">
        <v>802</v>
      </c>
      <c r="D984" t="s">
        <v>49</v>
      </c>
      <c r="E984" t="s">
        <v>56</v>
      </c>
      <c r="F984">
        <v>593</v>
      </c>
      <c r="G984" t="s">
        <v>42</v>
      </c>
      <c r="H984">
        <v>9</v>
      </c>
      <c r="I984">
        <v>4</v>
      </c>
      <c r="J984" t="s">
        <v>52</v>
      </c>
      <c r="K984">
        <v>1</v>
      </c>
      <c r="L984">
        <v>1166</v>
      </c>
      <c r="M984">
        <v>2</v>
      </c>
      <c r="N984" t="s">
        <v>53</v>
      </c>
      <c r="O984">
        <v>88</v>
      </c>
      <c r="P984">
        <v>3</v>
      </c>
      <c r="Q984">
        <v>3</v>
      </c>
      <c r="R984" t="s">
        <v>252</v>
      </c>
      <c r="S984">
        <v>3</v>
      </c>
      <c r="T984" t="s">
        <v>46</v>
      </c>
      <c r="U984">
        <v>13499</v>
      </c>
      <c r="V984" t="s">
        <v>253</v>
      </c>
      <c r="W984">
        <v>13782</v>
      </c>
      <c r="X984">
        <v>9</v>
      </c>
      <c r="Y984" t="s">
        <v>48</v>
      </c>
      <c r="Z984" t="s">
        <v>49</v>
      </c>
      <c r="AA984">
        <v>17</v>
      </c>
      <c r="AB984">
        <v>3</v>
      </c>
      <c r="AC984">
        <v>3</v>
      </c>
      <c r="AD984">
        <v>80</v>
      </c>
      <c r="AE984">
        <v>0</v>
      </c>
      <c r="AF984">
        <v>20</v>
      </c>
      <c r="AG984">
        <v>3</v>
      </c>
      <c r="AH984">
        <v>2</v>
      </c>
      <c r="AI984">
        <v>2</v>
      </c>
      <c r="AJ984">
        <v>13</v>
      </c>
      <c r="AK984" s="16">
        <v>46275</v>
      </c>
      <c r="AL984" s="7">
        <v>18</v>
      </c>
      <c r="AM984" s="7" t="str">
        <f t="shared" si="30"/>
        <v>2026</v>
      </c>
      <c r="AN984" s="7" t="str">
        <f t="shared" si="31"/>
        <v>September</v>
      </c>
      <c r="AO984" s="7">
        <v>0</v>
      </c>
      <c r="AP984" s="10">
        <v>18508</v>
      </c>
      <c r="AQ984" s="7">
        <v>0</v>
      </c>
      <c r="AR984" s="7">
        <v>0</v>
      </c>
      <c r="AS984" t="s">
        <v>40</v>
      </c>
    </row>
    <row r="985" spans="1:45" x14ac:dyDescent="0.35">
      <c r="A985" t="s">
        <v>1048</v>
      </c>
      <c r="B985">
        <v>40</v>
      </c>
      <c r="C985" t="s">
        <v>802</v>
      </c>
      <c r="D985" t="s">
        <v>40</v>
      </c>
      <c r="E985" t="s">
        <v>56</v>
      </c>
      <c r="F985">
        <v>902</v>
      </c>
      <c r="G985" t="s">
        <v>42</v>
      </c>
      <c r="H985">
        <v>26</v>
      </c>
      <c r="I985">
        <v>2</v>
      </c>
      <c r="J985" t="s">
        <v>52</v>
      </c>
      <c r="K985">
        <v>1</v>
      </c>
      <c r="L985">
        <v>1180</v>
      </c>
      <c r="M985">
        <v>3</v>
      </c>
      <c r="N985" t="s">
        <v>53</v>
      </c>
      <c r="O985">
        <v>92</v>
      </c>
      <c r="P985">
        <v>2</v>
      </c>
      <c r="Q985">
        <v>2</v>
      </c>
      <c r="R985" t="s">
        <v>60</v>
      </c>
      <c r="S985">
        <v>4</v>
      </c>
      <c r="T985" t="s">
        <v>105</v>
      </c>
      <c r="U985">
        <v>4422</v>
      </c>
      <c r="V985" t="s">
        <v>47</v>
      </c>
      <c r="W985">
        <v>21203</v>
      </c>
      <c r="X985">
        <v>3</v>
      </c>
      <c r="Y985" t="s">
        <v>48</v>
      </c>
      <c r="Z985" t="s">
        <v>40</v>
      </c>
      <c r="AA985">
        <v>13</v>
      </c>
      <c r="AB985">
        <v>3</v>
      </c>
      <c r="AC985">
        <v>4</v>
      </c>
      <c r="AD985">
        <v>80</v>
      </c>
      <c r="AE985">
        <v>1</v>
      </c>
      <c r="AF985">
        <v>16</v>
      </c>
      <c r="AG985">
        <v>3</v>
      </c>
      <c r="AH985">
        <v>1</v>
      </c>
      <c r="AI985">
        <v>0</v>
      </c>
      <c r="AJ985">
        <v>0</v>
      </c>
      <c r="AK985" s="16">
        <v>46276</v>
      </c>
      <c r="AL985" s="7">
        <v>20</v>
      </c>
      <c r="AM985" s="7" t="str">
        <f t="shared" si="30"/>
        <v>2026</v>
      </c>
      <c r="AN985" s="7" t="str">
        <f t="shared" si="31"/>
        <v>September</v>
      </c>
      <c r="AO985" s="7">
        <v>0</v>
      </c>
      <c r="AP985" s="10">
        <v>6071</v>
      </c>
      <c r="AQ985" s="7">
        <v>0</v>
      </c>
      <c r="AR985" s="7">
        <v>0</v>
      </c>
      <c r="AS985" t="s">
        <v>49</v>
      </c>
    </row>
    <row r="986" spans="1:45" x14ac:dyDescent="0.35">
      <c r="A986" t="s">
        <v>1049</v>
      </c>
      <c r="B986">
        <v>40</v>
      </c>
      <c r="C986" t="s">
        <v>802</v>
      </c>
      <c r="D986" t="s">
        <v>49</v>
      </c>
      <c r="E986" t="s">
        <v>56</v>
      </c>
      <c r="F986">
        <v>1184</v>
      </c>
      <c r="G986" t="s">
        <v>51</v>
      </c>
      <c r="H986">
        <v>2</v>
      </c>
      <c r="I986">
        <v>4</v>
      </c>
      <c r="J986" t="s">
        <v>52</v>
      </c>
      <c r="K986">
        <v>1</v>
      </c>
      <c r="L986">
        <v>1212</v>
      </c>
      <c r="M986">
        <v>2</v>
      </c>
      <c r="N986" t="s">
        <v>44</v>
      </c>
      <c r="O986">
        <v>62</v>
      </c>
      <c r="P986">
        <v>3</v>
      </c>
      <c r="Q986">
        <v>2</v>
      </c>
      <c r="R986" t="s">
        <v>137</v>
      </c>
      <c r="S986">
        <v>2</v>
      </c>
      <c r="T986" t="s">
        <v>105</v>
      </c>
      <c r="U986">
        <v>4327</v>
      </c>
      <c r="V986" t="s">
        <v>47</v>
      </c>
      <c r="W986">
        <v>25440</v>
      </c>
      <c r="X986">
        <v>5</v>
      </c>
      <c r="Y986" t="s">
        <v>48</v>
      </c>
      <c r="Z986" t="s">
        <v>49</v>
      </c>
      <c r="AA986">
        <v>12</v>
      </c>
      <c r="AB986">
        <v>3</v>
      </c>
      <c r="AC986">
        <v>4</v>
      </c>
      <c r="AD986">
        <v>80</v>
      </c>
      <c r="AE986">
        <v>3</v>
      </c>
      <c r="AF986">
        <v>5</v>
      </c>
      <c r="AG986">
        <v>2</v>
      </c>
      <c r="AH986">
        <v>3</v>
      </c>
      <c r="AI986">
        <v>0</v>
      </c>
      <c r="AJ986">
        <v>0</v>
      </c>
      <c r="AK986" s="16">
        <v>46277</v>
      </c>
      <c r="AL986" s="7">
        <v>19</v>
      </c>
      <c r="AM986" s="7" t="str">
        <f t="shared" si="30"/>
        <v>2026</v>
      </c>
      <c r="AN986" s="7" t="str">
        <f t="shared" si="31"/>
        <v>September</v>
      </c>
      <c r="AO986" s="7">
        <v>0</v>
      </c>
      <c r="AP986" s="10">
        <v>10221</v>
      </c>
      <c r="AQ986" s="7">
        <v>0</v>
      </c>
      <c r="AR986" s="7">
        <v>0</v>
      </c>
      <c r="AS986" t="s">
        <v>49</v>
      </c>
    </row>
    <row r="987" spans="1:45" x14ac:dyDescent="0.35">
      <c r="A987" t="s">
        <v>1050</v>
      </c>
      <c r="B987">
        <v>40</v>
      </c>
      <c r="C987" t="s">
        <v>802</v>
      </c>
      <c r="D987" t="s">
        <v>49</v>
      </c>
      <c r="E987" t="s">
        <v>41</v>
      </c>
      <c r="F987">
        <v>107</v>
      </c>
      <c r="G987" t="s">
        <v>51</v>
      </c>
      <c r="H987">
        <v>10</v>
      </c>
      <c r="I987">
        <v>3</v>
      </c>
      <c r="J987" t="s">
        <v>68</v>
      </c>
      <c r="K987">
        <v>1</v>
      </c>
      <c r="L987">
        <v>1239</v>
      </c>
      <c r="M987">
        <v>2</v>
      </c>
      <c r="N987" t="s">
        <v>53</v>
      </c>
      <c r="O987">
        <v>84</v>
      </c>
      <c r="P987">
        <v>2</v>
      </c>
      <c r="Q987">
        <v>2</v>
      </c>
      <c r="R987" t="s">
        <v>137</v>
      </c>
      <c r="S987">
        <v>2</v>
      </c>
      <c r="T987" t="s">
        <v>102</v>
      </c>
      <c r="U987">
        <v>6852</v>
      </c>
      <c r="V987" t="s">
        <v>163</v>
      </c>
      <c r="W987">
        <v>11591</v>
      </c>
      <c r="X987">
        <v>7</v>
      </c>
      <c r="Y987" t="s">
        <v>48</v>
      </c>
      <c r="Z987" t="s">
        <v>49</v>
      </c>
      <c r="AA987">
        <v>12</v>
      </c>
      <c r="AB987">
        <v>3</v>
      </c>
      <c r="AC987">
        <v>2</v>
      </c>
      <c r="AD987">
        <v>80</v>
      </c>
      <c r="AE987">
        <v>1</v>
      </c>
      <c r="AF987">
        <v>7</v>
      </c>
      <c r="AG987">
        <v>2</v>
      </c>
      <c r="AH987">
        <v>4</v>
      </c>
      <c r="AI987">
        <v>1</v>
      </c>
      <c r="AJ987">
        <v>3</v>
      </c>
      <c r="AK987" s="16">
        <v>46278</v>
      </c>
      <c r="AL987" s="7">
        <v>27</v>
      </c>
      <c r="AM987" s="7" t="str">
        <f t="shared" si="30"/>
        <v>2026</v>
      </c>
      <c r="AN987" s="7" t="str">
        <f t="shared" si="31"/>
        <v>September</v>
      </c>
      <c r="AO987" s="7">
        <v>0</v>
      </c>
      <c r="AP987" s="10">
        <v>4093</v>
      </c>
      <c r="AQ987" s="7">
        <v>0</v>
      </c>
      <c r="AR987" s="7">
        <v>0</v>
      </c>
      <c r="AS987" t="s">
        <v>49</v>
      </c>
    </row>
    <row r="988" spans="1:45" x14ac:dyDescent="0.35">
      <c r="A988" t="s">
        <v>1051</v>
      </c>
      <c r="B988">
        <v>40</v>
      </c>
      <c r="C988" t="s">
        <v>802</v>
      </c>
      <c r="D988" t="s">
        <v>40</v>
      </c>
      <c r="E988" t="s">
        <v>41</v>
      </c>
      <c r="F988">
        <v>299</v>
      </c>
      <c r="G988" t="s">
        <v>51</v>
      </c>
      <c r="H988">
        <v>25</v>
      </c>
      <c r="I988">
        <v>4</v>
      </c>
      <c r="J988" t="s">
        <v>57</v>
      </c>
      <c r="K988">
        <v>1</v>
      </c>
      <c r="L988">
        <v>1318</v>
      </c>
      <c r="M988">
        <v>4</v>
      </c>
      <c r="N988" t="s">
        <v>44</v>
      </c>
      <c r="O988">
        <v>57</v>
      </c>
      <c r="P988">
        <v>2</v>
      </c>
      <c r="Q988">
        <v>3</v>
      </c>
      <c r="R988" t="s">
        <v>137</v>
      </c>
      <c r="S988">
        <v>2</v>
      </c>
      <c r="T988" t="s">
        <v>46</v>
      </c>
      <c r="U988">
        <v>9094</v>
      </c>
      <c r="V988" t="s">
        <v>163</v>
      </c>
      <c r="W988">
        <v>17235</v>
      </c>
      <c r="X988">
        <v>2</v>
      </c>
      <c r="Y988" t="s">
        <v>48</v>
      </c>
      <c r="Z988" t="s">
        <v>40</v>
      </c>
      <c r="AA988">
        <v>12</v>
      </c>
      <c r="AB988">
        <v>3</v>
      </c>
      <c r="AC988">
        <v>3</v>
      </c>
      <c r="AD988">
        <v>80</v>
      </c>
      <c r="AE988">
        <v>0</v>
      </c>
      <c r="AF988">
        <v>9</v>
      </c>
      <c r="AG988">
        <v>2</v>
      </c>
      <c r="AH988">
        <v>3</v>
      </c>
      <c r="AI988">
        <v>1</v>
      </c>
      <c r="AJ988">
        <v>0</v>
      </c>
      <c r="AK988" s="16">
        <v>46279</v>
      </c>
      <c r="AL988" s="7">
        <v>20</v>
      </c>
      <c r="AM988" s="7" t="str">
        <f t="shared" si="30"/>
        <v>2026</v>
      </c>
      <c r="AN988" s="7" t="str">
        <f t="shared" si="31"/>
        <v>September</v>
      </c>
      <c r="AO988" s="7">
        <v>2</v>
      </c>
      <c r="AP988" s="10">
        <v>8588</v>
      </c>
      <c r="AQ988" s="7">
        <v>1</v>
      </c>
      <c r="AR988" s="7">
        <v>0</v>
      </c>
      <c r="AS988" t="s">
        <v>49</v>
      </c>
    </row>
    <row r="989" spans="1:45" x14ac:dyDescent="0.35">
      <c r="A989" t="s">
        <v>1052</v>
      </c>
      <c r="B989">
        <v>40</v>
      </c>
      <c r="C989" t="s">
        <v>802</v>
      </c>
      <c r="D989" t="s">
        <v>49</v>
      </c>
      <c r="E989" t="s">
        <v>59</v>
      </c>
      <c r="F989">
        <v>458</v>
      </c>
      <c r="G989" t="s">
        <v>42</v>
      </c>
      <c r="H989">
        <v>16</v>
      </c>
      <c r="I989">
        <v>2</v>
      </c>
      <c r="J989" t="s">
        <v>43</v>
      </c>
      <c r="K989">
        <v>1</v>
      </c>
      <c r="L989">
        <v>1340</v>
      </c>
      <c r="M989">
        <v>3</v>
      </c>
      <c r="N989" t="s">
        <v>44</v>
      </c>
      <c r="O989">
        <v>74</v>
      </c>
      <c r="P989">
        <v>3</v>
      </c>
      <c r="Q989">
        <v>1</v>
      </c>
      <c r="R989" t="s">
        <v>60</v>
      </c>
      <c r="S989">
        <v>3</v>
      </c>
      <c r="T989" t="s">
        <v>102</v>
      </c>
      <c r="U989">
        <v>3544</v>
      </c>
      <c r="V989" t="s">
        <v>47</v>
      </c>
      <c r="W989">
        <v>8532</v>
      </c>
      <c r="X989">
        <v>9</v>
      </c>
      <c r="Y989" t="s">
        <v>48</v>
      </c>
      <c r="Z989" t="s">
        <v>49</v>
      </c>
      <c r="AA989">
        <v>16</v>
      </c>
      <c r="AB989">
        <v>3</v>
      </c>
      <c r="AC989">
        <v>2</v>
      </c>
      <c r="AD989">
        <v>80</v>
      </c>
      <c r="AE989">
        <v>1</v>
      </c>
      <c r="AF989">
        <v>6</v>
      </c>
      <c r="AG989">
        <v>0</v>
      </c>
      <c r="AH989">
        <v>3</v>
      </c>
      <c r="AI989">
        <v>0</v>
      </c>
      <c r="AJ989">
        <v>0</v>
      </c>
      <c r="AK989" s="16">
        <v>46280</v>
      </c>
      <c r="AL989" s="7">
        <v>24</v>
      </c>
      <c r="AM989" s="7" t="str">
        <f t="shared" si="30"/>
        <v>2026</v>
      </c>
      <c r="AN989" s="7" t="str">
        <f t="shared" si="31"/>
        <v>September</v>
      </c>
      <c r="AO989" s="7">
        <v>6</v>
      </c>
      <c r="AP989" s="10">
        <v>6335</v>
      </c>
      <c r="AQ989" s="7">
        <v>4</v>
      </c>
      <c r="AR989" s="7">
        <v>1</v>
      </c>
      <c r="AS989" t="s">
        <v>49</v>
      </c>
    </row>
    <row r="990" spans="1:45" x14ac:dyDescent="0.35">
      <c r="A990" t="s">
        <v>1053</v>
      </c>
      <c r="B990">
        <v>40</v>
      </c>
      <c r="C990" t="s">
        <v>802</v>
      </c>
      <c r="D990" t="s">
        <v>49</v>
      </c>
      <c r="E990" t="s">
        <v>41</v>
      </c>
      <c r="F990">
        <v>523</v>
      </c>
      <c r="G990" t="s">
        <v>42</v>
      </c>
      <c r="H990">
        <v>2</v>
      </c>
      <c r="I990">
        <v>3</v>
      </c>
      <c r="J990" t="s">
        <v>43</v>
      </c>
      <c r="K990">
        <v>1</v>
      </c>
      <c r="L990">
        <v>1346</v>
      </c>
      <c r="M990">
        <v>3</v>
      </c>
      <c r="N990" t="s">
        <v>44</v>
      </c>
      <c r="O990">
        <v>98</v>
      </c>
      <c r="P990">
        <v>3</v>
      </c>
      <c r="Q990">
        <v>2</v>
      </c>
      <c r="R990" t="s">
        <v>60</v>
      </c>
      <c r="S990">
        <v>4</v>
      </c>
      <c r="T990" t="s">
        <v>46</v>
      </c>
      <c r="U990">
        <v>4661</v>
      </c>
      <c r="V990" t="s">
        <v>47</v>
      </c>
      <c r="W990">
        <v>22455</v>
      </c>
      <c r="X990">
        <v>1</v>
      </c>
      <c r="Y990" t="s">
        <v>48</v>
      </c>
      <c r="Z990" t="s">
        <v>49</v>
      </c>
      <c r="AA990">
        <v>13</v>
      </c>
      <c r="AB990">
        <v>3</v>
      </c>
      <c r="AC990">
        <v>3</v>
      </c>
      <c r="AD990">
        <v>80</v>
      </c>
      <c r="AE990">
        <v>0</v>
      </c>
      <c r="AF990">
        <v>9</v>
      </c>
      <c r="AG990">
        <v>4</v>
      </c>
      <c r="AH990">
        <v>3</v>
      </c>
      <c r="AI990">
        <v>8</v>
      </c>
      <c r="AJ990">
        <v>8</v>
      </c>
      <c r="AK990" s="16">
        <v>46281</v>
      </c>
      <c r="AL990" s="7">
        <v>21</v>
      </c>
      <c r="AM990" s="7" t="str">
        <f t="shared" si="30"/>
        <v>2026</v>
      </c>
      <c r="AN990" s="7" t="str">
        <f t="shared" si="31"/>
        <v>September</v>
      </c>
      <c r="AO990" s="7">
        <v>2</v>
      </c>
      <c r="AP990" s="10">
        <v>20749</v>
      </c>
      <c r="AQ990" s="7">
        <v>1</v>
      </c>
      <c r="AR990" s="7">
        <v>1</v>
      </c>
      <c r="AS990" t="s">
        <v>40</v>
      </c>
    </row>
    <row r="991" spans="1:45" x14ac:dyDescent="0.35">
      <c r="A991" t="s">
        <v>1054</v>
      </c>
      <c r="B991">
        <v>40</v>
      </c>
      <c r="C991" t="s">
        <v>802</v>
      </c>
      <c r="D991" t="s">
        <v>49</v>
      </c>
      <c r="E991" t="s">
        <v>41</v>
      </c>
      <c r="F991">
        <v>329</v>
      </c>
      <c r="G991" t="s">
        <v>42</v>
      </c>
      <c r="H991">
        <v>1</v>
      </c>
      <c r="I991">
        <v>4</v>
      </c>
      <c r="J991" t="s">
        <v>43</v>
      </c>
      <c r="K991">
        <v>1</v>
      </c>
      <c r="L991">
        <v>1361</v>
      </c>
      <c r="M991">
        <v>2</v>
      </c>
      <c r="N991" t="s">
        <v>44</v>
      </c>
      <c r="O991">
        <v>88</v>
      </c>
      <c r="P991">
        <v>3</v>
      </c>
      <c r="Q991">
        <v>1</v>
      </c>
      <c r="R991" t="s">
        <v>45</v>
      </c>
      <c r="S991">
        <v>2</v>
      </c>
      <c r="T991" t="s">
        <v>105</v>
      </c>
      <c r="U991">
        <v>2387</v>
      </c>
      <c r="V991" t="s">
        <v>47</v>
      </c>
      <c r="W991">
        <v>6762</v>
      </c>
      <c r="X991">
        <v>3</v>
      </c>
      <c r="Y991" t="s">
        <v>48</v>
      </c>
      <c r="Z991" t="s">
        <v>49</v>
      </c>
      <c r="AA991">
        <v>22</v>
      </c>
      <c r="AB991">
        <v>4</v>
      </c>
      <c r="AC991">
        <v>3</v>
      </c>
      <c r="AD991">
        <v>80</v>
      </c>
      <c r="AE991">
        <v>1</v>
      </c>
      <c r="AF991">
        <v>7</v>
      </c>
      <c r="AG991">
        <v>3</v>
      </c>
      <c r="AH991">
        <v>3</v>
      </c>
      <c r="AI991">
        <v>0</v>
      </c>
      <c r="AJ991">
        <v>3</v>
      </c>
      <c r="AK991" s="16">
        <v>46282</v>
      </c>
      <c r="AL991" s="7">
        <v>19</v>
      </c>
      <c r="AM991" s="7" t="str">
        <f t="shared" si="30"/>
        <v>2026</v>
      </c>
      <c r="AN991" s="7" t="str">
        <f t="shared" si="31"/>
        <v>September</v>
      </c>
      <c r="AO991" s="7">
        <v>1</v>
      </c>
      <c r="AP991" s="10">
        <v>13510</v>
      </c>
      <c r="AQ991" s="7">
        <v>1</v>
      </c>
      <c r="AR991" s="7">
        <v>0</v>
      </c>
      <c r="AS991" t="s">
        <v>49</v>
      </c>
    </row>
    <row r="992" spans="1:45" x14ac:dyDescent="0.35">
      <c r="A992" t="s">
        <v>1055</v>
      </c>
      <c r="B992">
        <v>40</v>
      </c>
      <c r="C992" t="s">
        <v>802</v>
      </c>
      <c r="D992" t="s">
        <v>49</v>
      </c>
      <c r="E992" t="s">
        <v>41</v>
      </c>
      <c r="F992">
        <v>1202</v>
      </c>
      <c r="G992" t="s">
        <v>42</v>
      </c>
      <c r="H992">
        <v>2</v>
      </c>
      <c r="I992">
        <v>1</v>
      </c>
      <c r="J992" t="s">
        <v>52</v>
      </c>
      <c r="K992">
        <v>1</v>
      </c>
      <c r="L992">
        <v>1375</v>
      </c>
      <c r="M992">
        <v>2</v>
      </c>
      <c r="N992" t="s">
        <v>53</v>
      </c>
      <c r="O992">
        <v>89</v>
      </c>
      <c r="P992">
        <v>4</v>
      </c>
      <c r="Q992">
        <v>2</v>
      </c>
      <c r="R992" t="s">
        <v>161</v>
      </c>
      <c r="S992">
        <v>3</v>
      </c>
      <c r="T992" t="s">
        <v>102</v>
      </c>
      <c r="U992">
        <v>6377</v>
      </c>
      <c r="V992" t="s">
        <v>163</v>
      </c>
      <c r="W992">
        <v>13888</v>
      </c>
      <c r="X992">
        <v>5</v>
      </c>
      <c r="Y992" t="s">
        <v>48</v>
      </c>
      <c r="Z992" t="s">
        <v>49</v>
      </c>
      <c r="AA992">
        <v>20</v>
      </c>
      <c r="AB992">
        <v>4</v>
      </c>
      <c r="AC992">
        <v>2</v>
      </c>
      <c r="AD992">
        <v>80</v>
      </c>
      <c r="AE992">
        <v>3</v>
      </c>
      <c r="AF992">
        <v>15</v>
      </c>
      <c r="AG992">
        <v>0</v>
      </c>
      <c r="AH992">
        <v>3</v>
      </c>
      <c r="AI992">
        <v>11</v>
      </c>
      <c r="AJ992">
        <v>8</v>
      </c>
      <c r="AK992" s="16">
        <v>46283</v>
      </c>
      <c r="AL992" s="7">
        <v>58</v>
      </c>
      <c r="AM992" s="7" t="str">
        <f t="shared" si="30"/>
        <v>2026</v>
      </c>
      <c r="AN992" s="7" t="str">
        <f t="shared" si="31"/>
        <v>September</v>
      </c>
      <c r="AO992" s="7">
        <v>19</v>
      </c>
      <c r="AP992" s="10">
        <v>9859</v>
      </c>
      <c r="AQ992" s="7">
        <v>12</v>
      </c>
      <c r="AR992" s="7">
        <v>0</v>
      </c>
      <c r="AS992" t="s">
        <v>49</v>
      </c>
    </row>
    <row r="993" spans="1:45" x14ac:dyDescent="0.35">
      <c r="A993" t="s">
        <v>1056</v>
      </c>
      <c r="B993">
        <v>40</v>
      </c>
      <c r="C993" t="s">
        <v>802</v>
      </c>
      <c r="D993" t="s">
        <v>49</v>
      </c>
      <c r="E993" t="s">
        <v>59</v>
      </c>
      <c r="F993">
        <v>663</v>
      </c>
      <c r="G993" t="s">
        <v>42</v>
      </c>
      <c r="H993">
        <v>9</v>
      </c>
      <c r="I993">
        <v>4</v>
      </c>
      <c r="J993" t="s">
        <v>73</v>
      </c>
      <c r="K993">
        <v>1</v>
      </c>
      <c r="L993">
        <v>1449</v>
      </c>
      <c r="M993">
        <v>3</v>
      </c>
      <c r="N993" t="s">
        <v>44</v>
      </c>
      <c r="O993">
        <v>81</v>
      </c>
      <c r="P993">
        <v>3</v>
      </c>
      <c r="Q993">
        <v>2</v>
      </c>
      <c r="R993" t="s">
        <v>45</v>
      </c>
      <c r="S993">
        <v>3</v>
      </c>
      <c r="T993" t="s">
        <v>102</v>
      </c>
      <c r="U993">
        <v>3975</v>
      </c>
      <c r="V993" t="s">
        <v>47</v>
      </c>
      <c r="W993">
        <v>23099</v>
      </c>
      <c r="X993">
        <v>3</v>
      </c>
      <c r="Y993" t="s">
        <v>48</v>
      </c>
      <c r="Z993" t="s">
        <v>49</v>
      </c>
      <c r="AA993">
        <v>11</v>
      </c>
      <c r="AB993">
        <v>3</v>
      </c>
      <c r="AC993">
        <v>3</v>
      </c>
      <c r="AD993">
        <v>80</v>
      </c>
      <c r="AE993">
        <v>2</v>
      </c>
      <c r="AF993">
        <v>11</v>
      </c>
      <c r="AG993">
        <v>2</v>
      </c>
      <c r="AH993">
        <v>4</v>
      </c>
      <c r="AI993">
        <v>0</v>
      </c>
      <c r="AJ993">
        <v>7</v>
      </c>
      <c r="AK993" s="16">
        <v>46284</v>
      </c>
      <c r="AL993" s="7">
        <v>28</v>
      </c>
      <c r="AM993" s="7" t="str">
        <f t="shared" si="30"/>
        <v>2026</v>
      </c>
      <c r="AN993" s="7" t="str">
        <f t="shared" si="31"/>
        <v>September</v>
      </c>
      <c r="AO993" s="7">
        <v>2</v>
      </c>
      <c r="AP993" s="10">
        <v>9914</v>
      </c>
      <c r="AQ993" s="7">
        <v>1</v>
      </c>
      <c r="AR993" s="7">
        <v>0</v>
      </c>
      <c r="AS993" t="s">
        <v>49</v>
      </c>
    </row>
    <row r="994" spans="1:45" x14ac:dyDescent="0.35">
      <c r="A994" t="s">
        <v>1057</v>
      </c>
      <c r="B994">
        <v>40</v>
      </c>
      <c r="C994" t="s">
        <v>802</v>
      </c>
      <c r="D994" t="s">
        <v>49</v>
      </c>
      <c r="E994" t="s">
        <v>59</v>
      </c>
      <c r="F994">
        <v>218</v>
      </c>
      <c r="G994" t="s">
        <v>42</v>
      </c>
      <c r="H994">
        <v>8</v>
      </c>
      <c r="I994">
        <v>1</v>
      </c>
      <c r="J994" t="s">
        <v>52</v>
      </c>
      <c r="K994">
        <v>1</v>
      </c>
      <c r="L994">
        <v>1468</v>
      </c>
      <c r="M994">
        <v>4</v>
      </c>
      <c r="N994" t="s">
        <v>44</v>
      </c>
      <c r="O994">
        <v>55</v>
      </c>
      <c r="P994">
        <v>2</v>
      </c>
      <c r="Q994">
        <v>3</v>
      </c>
      <c r="R994" t="s">
        <v>252</v>
      </c>
      <c r="S994">
        <v>2</v>
      </c>
      <c r="T994" t="s">
        <v>102</v>
      </c>
      <c r="U994">
        <v>13757</v>
      </c>
      <c r="V994" t="s">
        <v>253</v>
      </c>
      <c r="W994">
        <v>25178</v>
      </c>
      <c r="X994">
        <v>2</v>
      </c>
      <c r="Y994" t="s">
        <v>48</v>
      </c>
      <c r="Z994" t="s">
        <v>49</v>
      </c>
      <c r="AA994">
        <v>11</v>
      </c>
      <c r="AB994">
        <v>3</v>
      </c>
      <c r="AC994">
        <v>3</v>
      </c>
      <c r="AD994">
        <v>80</v>
      </c>
      <c r="AE994">
        <v>1</v>
      </c>
      <c r="AF994">
        <v>16</v>
      </c>
      <c r="AG994">
        <v>5</v>
      </c>
      <c r="AH994">
        <v>3</v>
      </c>
      <c r="AI994">
        <v>4</v>
      </c>
      <c r="AJ994">
        <v>8</v>
      </c>
      <c r="AK994" s="16">
        <v>46285</v>
      </c>
      <c r="AL994" s="7">
        <v>57</v>
      </c>
      <c r="AM994" s="7" t="str">
        <f t="shared" si="30"/>
        <v>2026</v>
      </c>
      <c r="AN994" s="7" t="str">
        <f t="shared" si="31"/>
        <v>September</v>
      </c>
      <c r="AO994" s="7">
        <v>28</v>
      </c>
      <c r="AP994" s="10">
        <v>12509</v>
      </c>
      <c r="AQ994" s="7">
        <v>28</v>
      </c>
      <c r="AR994" s="7">
        <v>13</v>
      </c>
      <c r="AS994" t="s">
        <v>49</v>
      </c>
    </row>
    <row r="995" spans="1:45" x14ac:dyDescent="0.35">
      <c r="A995" t="s">
        <v>1058</v>
      </c>
      <c r="B995">
        <v>40</v>
      </c>
      <c r="C995" t="s">
        <v>802</v>
      </c>
      <c r="D995" t="s">
        <v>49</v>
      </c>
      <c r="E995" t="s">
        <v>41</v>
      </c>
      <c r="F995">
        <v>896</v>
      </c>
      <c r="G995" t="s">
        <v>42</v>
      </c>
      <c r="H995">
        <v>2</v>
      </c>
      <c r="I995">
        <v>3</v>
      </c>
      <c r="J995" t="s">
        <v>52</v>
      </c>
      <c r="K995">
        <v>1</v>
      </c>
      <c r="L995">
        <v>1474</v>
      </c>
      <c r="M995">
        <v>3</v>
      </c>
      <c r="N995" t="s">
        <v>44</v>
      </c>
      <c r="O995">
        <v>68</v>
      </c>
      <c r="P995">
        <v>3</v>
      </c>
      <c r="Q995">
        <v>1</v>
      </c>
      <c r="R995" t="s">
        <v>60</v>
      </c>
      <c r="S995">
        <v>3</v>
      </c>
      <c r="T995" t="s">
        <v>102</v>
      </c>
      <c r="U995">
        <v>2345</v>
      </c>
      <c r="V995" t="s">
        <v>47</v>
      </c>
      <c r="W995">
        <v>8045</v>
      </c>
      <c r="X995">
        <v>2</v>
      </c>
      <c r="Y995" t="s">
        <v>48</v>
      </c>
      <c r="Z995" t="s">
        <v>49</v>
      </c>
      <c r="AA995">
        <v>14</v>
      </c>
      <c r="AB995">
        <v>3</v>
      </c>
      <c r="AC995">
        <v>3</v>
      </c>
      <c r="AD995">
        <v>80</v>
      </c>
      <c r="AE995">
        <v>1</v>
      </c>
      <c r="AF995">
        <v>8</v>
      </c>
      <c r="AG995">
        <v>3</v>
      </c>
      <c r="AH995">
        <v>4</v>
      </c>
      <c r="AI995">
        <v>1</v>
      </c>
      <c r="AJ995">
        <v>2</v>
      </c>
      <c r="AK995" s="16">
        <v>46286</v>
      </c>
      <c r="AL995" s="7">
        <v>27</v>
      </c>
      <c r="AM995" s="7" t="str">
        <f t="shared" si="30"/>
        <v>2026</v>
      </c>
      <c r="AN995" s="7" t="str">
        <f t="shared" si="31"/>
        <v>September</v>
      </c>
      <c r="AO995" s="7">
        <v>2</v>
      </c>
      <c r="AP995" s="10">
        <v>13325</v>
      </c>
      <c r="AQ995" s="7">
        <v>0</v>
      </c>
      <c r="AR995" s="7">
        <v>0</v>
      </c>
      <c r="AS995" t="s">
        <v>40</v>
      </c>
    </row>
    <row r="996" spans="1:45" x14ac:dyDescent="0.35">
      <c r="A996" t="s">
        <v>1059</v>
      </c>
      <c r="B996">
        <v>40</v>
      </c>
      <c r="C996" t="s">
        <v>802</v>
      </c>
      <c r="D996" t="s">
        <v>40</v>
      </c>
      <c r="E996" t="s">
        <v>41</v>
      </c>
      <c r="F996">
        <v>676</v>
      </c>
      <c r="G996" t="s">
        <v>42</v>
      </c>
      <c r="H996">
        <v>9</v>
      </c>
      <c r="I996">
        <v>4</v>
      </c>
      <c r="J996" t="s">
        <v>43</v>
      </c>
      <c r="K996">
        <v>1</v>
      </c>
      <c r="L996">
        <v>1534</v>
      </c>
      <c r="M996">
        <v>4</v>
      </c>
      <c r="N996" t="s">
        <v>44</v>
      </c>
      <c r="O996">
        <v>86</v>
      </c>
      <c r="P996">
        <v>3</v>
      </c>
      <c r="Q996">
        <v>1</v>
      </c>
      <c r="R996" t="s">
        <v>45</v>
      </c>
      <c r="S996">
        <v>1</v>
      </c>
      <c r="T996" t="s">
        <v>46</v>
      </c>
      <c r="U996">
        <v>2018</v>
      </c>
      <c r="V996" t="s">
        <v>47</v>
      </c>
      <c r="W996">
        <v>21831</v>
      </c>
      <c r="X996">
        <v>3</v>
      </c>
      <c r="Y996" t="s">
        <v>48</v>
      </c>
      <c r="Z996" t="s">
        <v>49</v>
      </c>
      <c r="AA996">
        <v>14</v>
      </c>
      <c r="AB996">
        <v>3</v>
      </c>
      <c r="AC996">
        <v>2</v>
      </c>
      <c r="AD996">
        <v>80</v>
      </c>
      <c r="AE996">
        <v>0</v>
      </c>
      <c r="AF996">
        <v>15</v>
      </c>
      <c r="AG996">
        <v>3</v>
      </c>
      <c r="AH996">
        <v>1</v>
      </c>
      <c r="AI996">
        <v>1</v>
      </c>
      <c r="AJ996">
        <v>0</v>
      </c>
      <c r="AK996" s="16">
        <v>46287</v>
      </c>
      <c r="AL996" s="7">
        <v>29</v>
      </c>
      <c r="AM996" s="7" t="str">
        <f t="shared" si="30"/>
        <v>2026</v>
      </c>
      <c r="AN996" s="7" t="str">
        <f t="shared" si="31"/>
        <v>September</v>
      </c>
      <c r="AO996" s="7">
        <v>0</v>
      </c>
      <c r="AP996" s="10">
        <v>8070</v>
      </c>
      <c r="AQ996" s="7">
        <v>0</v>
      </c>
      <c r="AR996" s="7">
        <v>0</v>
      </c>
      <c r="AS996" t="s">
        <v>49</v>
      </c>
    </row>
    <row r="997" spans="1:45" x14ac:dyDescent="0.35">
      <c r="A997" t="s">
        <v>1060</v>
      </c>
      <c r="B997">
        <v>40</v>
      </c>
      <c r="C997" t="s">
        <v>802</v>
      </c>
      <c r="D997" t="s">
        <v>49</v>
      </c>
      <c r="E997" t="s">
        <v>41</v>
      </c>
      <c r="F997">
        <v>1342</v>
      </c>
      <c r="G997" t="s">
        <v>51</v>
      </c>
      <c r="H997">
        <v>9</v>
      </c>
      <c r="I997">
        <v>2</v>
      </c>
      <c r="J997" t="s">
        <v>52</v>
      </c>
      <c r="K997">
        <v>1</v>
      </c>
      <c r="L997">
        <v>1548</v>
      </c>
      <c r="M997">
        <v>1</v>
      </c>
      <c r="N997" t="s">
        <v>44</v>
      </c>
      <c r="O997">
        <v>47</v>
      </c>
      <c r="P997">
        <v>3</v>
      </c>
      <c r="Q997">
        <v>2</v>
      </c>
      <c r="R997" t="s">
        <v>137</v>
      </c>
      <c r="S997">
        <v>1</v>
      </c>
      <c r="T997" t="s">
        <v>105</v>
      </c>
      <c r="U997">
        <v>5473</v>
      </c>
      <c r="V997" t="s">
        <v>163</v>
      </c>
      <c r="W997">
        <v>19345</v>
      </c>
      <c r="X997">
        <v>0</v>
      </c>
      <c r="Y997" t="s">
        <v>48</v>
      </c>
      <c r="Z997" t="s">
        <v>49</v>
      </c>
      <c r="AA997">
        <v>12</v>
      </c>
      <c r="AB997">
        <v>3</v>
      </c>
      <c r="AC997">
        <v>4</v>
      </c>
      <c r="AD997">
        <v>80</v>
      </c>
      <c r="AE997">
        <v>0</v>
      </c>
      <c r="AF997">
        <v>9</v>
      </c>
      <c r="AG997">
        <v>5</v>
      </c>
      <c r="AH997">
        <v>4</v>
      </c>
      <c r="AI997">
        <v>7</v>
      </c>
      <c r="AJ997">
        <v>1</v>
      </c>
      <c r="AK997" s="16">
        <v>46288</v>
      </c>
      <c r="AL997" s="7">
        <v>55</v>
      </c>
      <c r="AM997" s="7" t="str">
        <f t="shared" si="30"/>
        <v>2026</v>
      </c>
      <c r="AN997" s="7" t="str">
        <f t="shared" si="31"/>
        <v>September</v>
      </c>
      <c r="AO997" s="7">
        <v>18</v>
      </c>
      <c r="AP997" s="10">
        <v>12684</v>
      </c>
      <c r="AQ997" s="7">
        <v>16</v>
      </c>
      <c r="AR997" s="7">
        <v>5</v>
      </c>
      <c r="AS997" t="s">
        <v>49</v>
      </c>
    </row>
    <row r="998" spans="1:45" x14ac:dyDescent="0.35">
      <c r="A998" t="s">
        <v>1061</v>
      </c>
      <c r="B998">
        <v>40</v>
      </c>
      <c r="C998" t="s">
        <v>802</v>
      </c>
      <c r="D998" t="s">
        <v>49</v>
      </c>
      <c r="E998" t="s">
        <v>41</v>
      </c>
      <c r="F998">
        <v>898</v>
      </c>
      <c r="G998" t="s">
        <v>71</v>
      </c>
      <c r="H998">
        <v>6</v>
      </c>
      <c r="I998">
        <v>2</v>
      </c>
      <c r="J998" t="s">
        <v>52</v>
      </c>
      <c r="K998">
        <v>1</v>
      </c>
      <c r="L998">
        <v>1550</v>
      </c>
      <c r="M998">
        <v>3</v>
      </c>
      <c r="N998" t="s">
        <v>44</v>
      </c>
      <c r="O998">
        <v>38</v>
      </c>
      <c r="P998">
        <v>3</v>
      </c>
      <c r="Q998">
        <v>4</v>
      </c>
      <c r="R998" t="s">
        <v>442</v>
      </c>
      <c r="S998">
        <v>4</v>
      </c>
      <c r="T998" t="s">
        <v>46</v>
      </c>
      <c r="U998">
        <v>16437</v>
      </c>
      <c r="V998" t="s">
        <v>368</v>
      </c>
      <c r="W998">
        <v>17381</v>
      </c>
      <c r="X998">
        <v>1</v>
      </c>
      <c r="Y998" t="s">
        <v>48</v>
      </c>
      <c r="Z998" t="s">
        <v>40</v>
      </c>
      <c r="AA998">
        <v>21</v>
      </c>
      <c r="AB998">
        <v>4</v>
      </c>
      <c r="AC998">
        <v>4</v>
      </c>
      <c r="AD998">
        <v>80</v>
      </c>
      <c r="AE998">
        <v>0</v>
      </c>
      <c r="AF998">
        <v>21</v>
      </c>
      <c r="AG998">
        <v>2</v>
      </c>
      <c r="AH998">
        <v>3</v>
      </c>
      <c r="AI998">
        <v>7</v>
      </c>
      <c r="AJ998">
        <v>7</v>
      </c>
      <c r="AK998" s="16">
        <v>46289</v>
      </c>
      <c r="AL998" s="7">
        <v>41</v>
      </c>
      <c r="AM998" s="7" t="str">
        <f t="shared" si="30"/>
        <v>2026</v>
      </c>
      <c r="AN998" s="7" t="str">
        <f t="shared" si="31"/>
        <v>September</v>
      </c>
      <c r="AO998" s="7">
        <v>9</v>
      </c>
      <c r="AP998" s="10">
        <v>3181</v>
      </c>
      <c r="AQ998" s="7">
        <v>3</v>
      </c>
      <c r="AR998" s="7">
        <v>2</v>
      </c>
      <c r="AS998" t="s">
        <v>40</v>
      </c>
    </row>
    <row r="999" spans="1:45" x14ac:dyDescent="0.35">
      <c r="A999" t="s">
        <v>1062</v>
      </c>
      <c r="B999">
        <v>40</v>
      </c>
      <c r="C999" t="s">
        <v>802</v>
      </c>
      <c r="D999" t="s">
        <v>49</v>
      </c>
      <c r="E999" t="s">
        <v>59</v>
      </c>
      <c r="F999">
        <v>1142</v>
      </c>
      <c r="G999" t="s">
        <v>42</v>
      </c>
      <c r="H999">
        <v>8</v>
      </c>
      <c r="I999">
        <v>2</v>
      </c>
      <c r="J999" t="s">
        <v>43</v>
      </c>
      <c r="K999">
        <v>1</v>
      </c>
      <c r="L999">
        <v>1552</v>
      </c>
      <c r="M999">
        <v>4</v>
      </c>
      <c r="N999" t="s">
        <v>44</v>
      </c>
      <c r="O999">
        <v>72</v>
      </c>
      <c r="P999">
        <v>3</v>
      </c>
      <c r="Q999">
        <v>2</v>
      </c>
      <c r="R999" t="s">
        <v>161</v>
      </c>
      <c r="S999">
        <v>4</v>
      </c>
      <c r="T999" t="s">
        <v>102</v>
      </c>
      <c r="U999">
        <v>4069</v>
      </c>
      <c r="V999" t="s">
        <v>47</v>
      </c>
      <c r="W999">
        <v>8841</v>
      </c>
      <c r="X999">
        <v>3</v>
      </c>
      <c r="Y999" t="s">
        <v>48</v>
      </c>
      <c r="Z999" t="s">
        <v>40</v>
      </c>
      <c r="AA999">
        <v>18</v>
      </c>
      <c r="AB999">
        <v>3</v>
      </c>
      <c r="AC999">
        <v>3</v>
      </c>
      <c r="AD999">
        <v>80</v>
      </c>
      <c r="AE999">
        <v>0</v>
      </c>
      <c r="AF999">
        <v>8</v>
      </c>
      <c r="AG999">
        <v>2</v>
      </c>
      <c r="AH999">
        <v>3</v>
      </c>
      <c r="AI999">
        <v>2</v>
      </c>
      <c r="AJ999">
        <v>2</v>
      </c>
      <c r="AK999" s="16">
        <v>46290</v>
      </c>
      <c r="AL999" s="7">
        <v>21</v>
      </c>
      <c r="AM999" s="7" t="str">
        <f t="shared" si="30"/>
        <v>2026</v>
      </c>
      <c r="AN999" s="7" t="str">
        <f t="shared" si="31"/>
        <v>September</v>
      </c>
      <c r="AO999" s="7">
        <v>1</v>
      </c>
      <c r="AP999" s="10">
        <v>11177</v>
      </c>
      <c r="AQ999" s="7">
        <v>0</v>
      </c>
      <c r="AR999" s="7">
        <v>0</v>
      </c>
      <c r="AS999" t="s">
        <v>49</v>
      </c>
    </row>
    <row r="1000" spans="1:45" x14ac:dyDescent="0.35">
      <c r="A1000" t="s">
        <v>1063</v>
      </c>
      <c r="B1000">
        <v>40</v>
      </c>
      <c r="C1000" t="s">
        <v>802</v>
      </c>
      <c r="D1000" t="s">
        <v>49</v>
      </c>
      <c r="E1000" t="s">
        <v>41</v>
      </c>
      <c r="F1000">
        <v>118</v>
      </c>
      <c r="G1000" t="s">
        <v>51</v>
      </c>
      <c r="H1000">
        <v>14</v>
      </c>
      <c r="I1000">
        <v>2</v>
      </c>
      <c r="J1000" t="s">
        <v>43</v>
      </c>
      <c r="K1000">
        <v>1</v>
      </c>
      <c r="L1000">
        <v>1598</v>
      </c>
      <c r="M1000">
        <v>4</v>
      </c>
      <c r="N1000" t="s">
        <v>53</v>
      </c>
      <c r="O1000">
        <v>84</v>
      </c>
      <c r="P1000">
        <v>3</v>
      </c>
      <c r="Q1000">
        <v>2</v>
      </c>
      <c r="R1000" t="s">
        <v>137</v>
      </c>
      <c r="S1000">
        <v>1</v>
      </c>
      <c r="T1000" t="s">
        <v>105</v>
      </c>
      <c r="U1000">
        <v>4639</v>
      </c>
      <c r="V1000" t="s">
        <v>47</v>
      </c>
      <c r="W1000">
        <v>11262</v>
      </c>
      <c r="X1000">
        <v>1</v>
      </c>
      <c r="Y1000" t="s">
        <v>48</v>
      </c>
      <c r="Z1000" t="s">
        <v>49</v>
      </c>
      <c r="AA1000">
        <v>15</v>
      </c>
      <c r="AB1000">
        <v>3</v>
      </c>
      <c r="AC1000">
        <v>3</v>
      </c>
      <c r="AD1000">
        <v>80</v>
      </c>
      <c r="AE1000">
        <v>1</v>
      </c>
      <c r="AF1000">
        <v>5</v>
      </c>
      <c r="AG1000">
        <v>2</v>
      </c>
      <c r="AH1000">
        <v>3</v>
      </c>
      <c r="AI1000">
        <v>1</v>
      </c>
      <c r="AJ1000">
        <v>2</v>
      </c>
      <c r="AK1000" s="16">
        <v>46291</v>
      </c>
      <c r="AL1000" s="7">
        <v>24</v>
      </c>
      <c r="AM1000" s="7" t="str">
        <f t="shared" si="30"/>
        <v>2026</v>
      </c>
      <c r="AN1000" s="7" t="str">
        <f t="shared" si="31"/>
        <v>September</v>
      </c>
      <c r="AO1000" s="7">
        <v>5</v>
      </c>
      <c r="AP1000" s="10">
        <v>11466</v>
      </c>
      <c r="AQ1000" s="7">
        <v>3</v>
      </c>
      <c r="AR1000" s="7">
        <v>1</v>
      </c>
      <c r="AS1000" t="s">
        <v>49</v>
      </c>
    </row>
    <row r="1001" spans="1:45" x14ac:dyDescent="0.35">
      <c r="A1001" t="s">
        <v>1064</v>
      </c>
      <c r="B1001">
        <v>40</v>
      </c>
      <c r="C1001" t="s">
        <v>802</v>
      </c>
      <c r="D1001" t="s">
        <v>49</v>
      </c>
      <c r="E1001" t="s">
        <v>41</v>
      </c>
      <c r="F1001">
        <v>884</v>
      </c>
      <c r="G1001" t="s">
        <v>42</v>
      </c>
      <c r="H1001">
        <v>15</v>
      </c>
      <c r="I1001">
        <v>3</v>
      </c>
      <c r="J1001" t="s">
        <v>43</v>
      </c>
      <c r="K1001">
        <v>1</v>
      </c>
      <c r="L1001">
        <v>1628</v>
      </c>
      <c r="M1001">
        <v>1</v>
      </c>
      <c r="N1001" t="s">
        <v>53</v>
      </c>
      <c r="O1001">
        <v>80</v>
      </c>
      <c r="P1001">
        <v>2</v>
      </c>
      <c r="Q1001">
        <v>3</v>
      </c>
      <c r="R1001" t="s">
        <v>112</v>
      </c>
      <c r="S1001">
        <v>3</v>
      </c>
      <c r="T1001" t="s">
        <v>105</v>
      </c>
      <c r="U1001">
        <v>10435</v>
      </c>
      <c r="V1001" t="s">
        <v>253</v>
      </c>
      <c r="W1001">
        <v>25800</v>
      </c>
      <c r="X1001">
        <v>1</v>
      </c>
      <c r="Y1001" t="s">
        <v>48</v>
      </c>
      <c r="Z1001" t="s">
        <v>49</v>
      </c>
      <c r="AA1001">
        <v>13</v>
      </c>
      <c r="AB1001">
        <v>3</v>
      </c>
      <c r="AC1001">
        <v>4</v>
      </c>
      <c r="AD1001">
        <v>80</v>
      </c>
      <c r="AE1001">
        <v>2</v>
      </c>
      <c r="AF1001">
        <v>18</v>
      </c>
      <c r="AG1001">
        <v>2</v>
      </c>
      <c r="AH1001">
        <v>3</v>
      </c>
      <c r="AI1001">
        <v>14</v>
      </c>
      <c r="AJ1001">
        <v>12</v>
      </c>
      <c r="AK1001" s="16">
        <v>46292</v>
      </c>
      <c r="AL1001" s="7">
        <v>51</v>
      </c>
      <c r="AM1001" s="7" t="str">
        <f t="shared" si="30"/>
        <v>2026</v>
      </c>
      <c r="AN1001" s="7" t="str">
        <f t="shared" si="31"/>
        <v>September</v>
      </c>
      <c r="AO1001" s="7">
        <v>10</v>
      </c>
      <c r="AP1001" s="10">
        <v>18007</v>
      </c>
      <c r="AQ1001" s="7">
        <v>1</v>
      </c>
      <c r="AR1001" s="7">
        <v>0</v>
      </c>
      <c r="AS1001" t="s">
        <v>49</v>
      </c>
    </row>
    <row r="1002" spans="1:45" x14ac:dyDescent="0.35">
      <c r="A1002" t="s">
        <v>1065</v>
      </c>
      <c r="B1002">
        <v>40</v>
      </c>
      <c r="C1002" t="s">
        <v>802</v>
      </c>
      <c r="D1002" t="s">
        <v>40</v>
      </c>
      <c r="E1002" t="s">
        <v>41</v>
      </c>
      <c r="F1002">
        <v>448</v>
      </c>
      <c r="G1002" t="s">
        <v>42</v>
      </c>
      <c r="H1002">
        <v>16</v>
      </c>
      <c r="I1002">
        <v>3</v>
      </c>
      <c r="J1002" t="s">
        <v>43</v>
      </c>
      <c r="K1002">
        <v>1</v>
      </c>
      <c r="L1002">
        <v>1641</v>
      </c>
      <c r="M1002">
        <v>3</v>
      </c>
      <c r="N1002" t="s">
        <v>53</v>
      </c>
      <c r="O1002">
        <v>84</v>
      </c>
      <c r="P1002">
        <v>3</v>
      </c>
      <c r="Q1002">
        <v>3</v>
      </c>
      <c r="R1002" t="s">
        <v>112</v>
      </c>
      <c r="S1002">
        <v>4</v>
      </c>
      <c r="T1002" t="s">
        <v>46</v>
      </c>
      <c r="U1002">
        <v>7945</v>
      </c>
      <c r="V1002" t="s">
        <v>163</v>
      </c>
      <c r="W1002">
        <v>19948</v>
      </c>
      <c r="X1002">
        <v>6</v>
      </c>
      <c r="Y1002" t="s">
        <v>48</v>
      </c>
      <c r="Z1002" t="s">
        <v>40</v>
      </c>
      <c r="AA1002">
        <v>15</v>
      </c>
      <c r="AB1002">
        <v>3</v>
      </c>
      <c r="AC1002">
        <v>4</v>
      </c>
      <c r="AD1002">
        <v>80</v>
      </c>
      <c r="AE1002">
        <v>0</v>
      </c>
      <c r="AF1002">
        <v>18</v>
      </c>
      <c r="AG1002">
        <v>2</v>
      </c>
      <c r="AH1002">
        <v>2</v>
      </c>
      <c r="AI1002">
        <v>3</v>
      </c>
      <c r="AJ1002">
        <v>3</v>
      </c>
      <c r="AK1002" s="16">
        <v>46293</v>
      </c>
      <c r="AL1002" s="7">
        <v>53</v>
      </c>
      <c r="AM1002" s="7" t="str">
        <f t="shared" si="30"/>
        <v>2026</v>
      </c>
      <c r="AN1002" s="7" t="str">
        <f t="shared" si="31"/>
        <v>September</v>
      </c>
      <c r="AO1002" s="7">
        <v>32</v>
      </c>
      <c r="AP1002" s="10">
        <v>24928</v>
      </c>
      <c r="AQ1002" s="7">
        <v>3</v>
      </c>
      <c r="AR1002" s="7">
        <v>3</v>
      </c>
      <c r="AS1002" t="s">
        <v>49</v>
      </c>
    </row>
    <row r="1003" spans="1:45" x14ac:dyDescent="0.35">
      <c r="A1003" t="s">
        <v>1066</v>
      </c>
      <c r="B1003">
        <v>40</v>
      </c>
      <c r="C1003" t="s">
        <v>802</v>
      </c>
      <c r="D1003" t="s">
        <v>40</v>
      </c>
      <c r="E1003" t="s">
        <v>41</v>
      </c>
      <c r="F1003">
        <v>1329</v>
      </c>
      <c r="G1003" t="s">
        <v>42</v>
      </c>
      <c r="H1003">
        <v>7</v>
      </c>
      <c r="I1003">
        <v>3</v>
      </c>
      <c r="J1003" t="s">
        <v>43</v>
      </c>
      <c r="K1003">
        <v>1</v>
      </c>
      <c r="L1003">
        <v>1649</v>
      </c>
      <c r="M1003">
        <v>1</v>
      </c>
      <c r="N1003" t="s">
        <v>44</v>
      </c>
      <c r="O1003">
        <v>73</v>
      </c>
      <c r="P1003">
        <v>3</v>
      </c>
      <c r="Q1003">
        <v>1</v>
      </c>
      <c r="R1003" t="s">
        <v>45</v>
      </c>
      <c r="S1003">
        <v>1</v>
      </c>
      <c r="T1003" t="s">
        <v>46</v>
      </c>
      <c r="U1003">
        <v>2166</v>
      </c>
      <c r="V1003" t="s">
        <v>47</v>
      </c>
      <c r="W1003">
        <v>3339</v>
      </c>
      <c r="X1003">
        <v>3</v>
      </c>
      <c r="Y1003" t="s">
        <v>48</v>
      </c>
      <c r="Z1003" t="s">
        <v>40</v>
      </c>
      <c r="AA1003">
        <v>14</v>
      </c>
      <c r="AB1003">
        <v>3</v>
      </c>
      <c r="AC1003">
        <v>2</v>
      </c>
      <c r="AD1003">
        <v>80</v>
      </c>
      <c r="AE1003">
        <v>0</v>
      </c>
      <c r="AF1003">
        <v>10</v>
      </c>
      <c r="AG1003">
        <v>3</v>
      </c>
      <c r="AH1003">
        <v>1</v>
      </c>
      <c r="AI1003">
        <v>0</v>
      </c>
      <c r="AJ1003">
        <v>3</v>
      </c>
      <c r="AK1003" s="16">
        <v>46294</v>
      </c>
      <c r="AL1003" s="7">
        <v>44</v>
      </c>
      <c r="AM1003" s="7" t="str">
        <f t="shared" si="30"/>
        <v>2026</v>
      </c>
      <c r="AN1003" s="7" t="str">
        <f t="shared" si="31"/>
        <v>September</v>
      </c>
      <c r="AO1003" s="7">
        <v>17</v>
      </c>
      <c r="AP1003" s="10">
        <v>21140</v>
      </c>
      <c r="AQ1003" s="7">
        <v>3</v>
      </c>
      <c r="AR1003" s="7">
        <v>0</v>
      </c>
      <c r="AS1003" t="s">
        <v>40</v>
      </c>
    </row>
    <row r="1004" spans="1:45" x14ac:dyDescent="0.35">
      <c r="A1004" t="s">
        <v>1067</v>
      </c>
      <c r="B1004">
        <v>40</v>
      </c>
      <c r="C1004" t="s">
        <v>802</v>
      </c>
      <c r="D1004" t="s">
        <v>40</v>
      </c>
      <c r="E1004" t="s">
        <v>41</v>
      </c>
      <c r="F1004">
        <v>369</v>
      </c>
      <c r="G1004" t="s">
        <v>42</v>
      </c>
      <c r="H1004">
        <v>8</v>
      </c>
      <c r="I1004">
        <v>2</v>
      </c>
      <c r="J1004" t="s">
        <v>43</v>
      </c>
      <c r="K1004">
        <v>1</v>
      </c>
      <c r="L1004">
        <v>1724</v>
      </c>
      <c r="M1004">
        <v>2</v>
      </c>
      <c r="N1004" t="s">
        <v>53</v>
      </c>
      <c r="O1004">
        <v>92</v>
      </c>
      <c r="P1004">
        <v>3</v>
      </c>
      <c r="Q1004">
        <v>2</v>
      </c>
      <c r="R1004" t="s">
        <v>112</v>
      </c>
      <c r="S1004">
        <v>1</v>
      </c>
      <c r="T1004" t="s">
        <v>105</v>
      </c>
      <c r="U1004">
        <v>6516</v>
      </c>
      <c r="V1004" t="s">
        <v>163</v>
      </c>
      <c r="W1004">
        <v>5041</v>
      </c>
      <c r="X1004">
        <v>2</v>
      </c>
      <c r="Y1004" t="s">
        <v>48</v>
      </c>
      <c r="Z1004" t="s">
        <v>40</v>
      </c>
      <c r="AA1004">
        <v>16</v>
      </c>
      <c r="AB1004">
        <v>3</v>
      </c>
      <c r="AC1004">
        <v>2</v>
      </c>
      <c r="AD1004">
        <v>80</v>
      </c>
      <c r="AE1004">
        <v>1</v>
      </c>
      <c r="AF1004">
        <v>18</v>
      </c>
      <c r="AG1004">
        <v>3</v>
      </c>
      <c r="AH1004">
        <v>3</v>
      </c>
      <c r="AI1004">
        <v>0</v>
      </c>
      <c r="AJ1004">
        <v>0</v>
      </c>
      <c r="AK1004" s="16">
        <v>46295</v>
      </c>
      <c r="AL1004" s="7">
        <v>25</v>
      </c>
      <c r="AM1004" s="7" t="str">
        <f t="shared" si="30"/>
        <v>2026</v>
      </c>
      <c r="AN1004" s="7" t="str">
        <f t="shared" si="31"/>
        <v>September</v>
      </c>
      <c r="AO1004" s="7">
        <v>6</v>
      </c>
      <c r="AP1004" s="10">
        <v>16923</v>
      </c>
      <c r="AQ1004" s="7">
        <v>4</v>
      </c>
      <c r="AR1004" s="7">
        <v>0</v>
      </c>
      <c r="AS1004" t="s">
        <v>49</v>
      </c>
    </row>
    <row r="1005" spans="1:45" x14ac:dyDescent="0.35">
      <c r="A1005" t="s">
        <v>1068</v>
      </c>
      <c r="B1005">
        <v>40</v>
      </c>
      <c r="C1005" t="s">
        <v>802</v>
      </c>
      <c r="D1005" t="s">
        <v>49</v>
      </c>
      <c r="E1005" t="s">
        <v>41</v>
      </c>
      <c r="F1005">
        <v>611</v>
      </c>
      <c r="G1005" t="s">
        <v>51</v>
      </c>
      <c r="H1005">
        <v>7</v>
      </c>
      <c r="I1005">
        <v>4</v>
      </c>
      <c r="J1005" t="s">
        <v>52</v>
      </c>
      <c r="K1005">
        <v>1</v>
      </c>
      <c r="L1005">
        <v>1740</v>
      </c>
      <c r="M1005">
        <v>2</v>
      </c>
      <c r="N1005" t="s">
        <v>44</v>
      </c>
      <c r="O1005">
        <v>88</v>
      </c>
      <c r="P1005">
        <v>3</v>
      </c>
      <c r="Q1005">
        <v>5</v>
      </c>
      <c r="R1005" t="s">
        <v>442</v>
      </c>
      <c r="S1005">
        <v>2</v>
      </c>
      <c r="T1005" t="s">
        <v>46</v>
      </c>
      <c r="U1005">
        <v>19833</v>
      </c>
      <c r="V1005" t="s">
        <v>368</v>
      </c>
      <c r="W1005">
        <v>4349</v>
      </c>
      <c r="X1005">
        <v>1</v>
      </c>
      <c r="Y1005" t="s">
        <v>48</v>
      </c>
      <c r="Z1005" t="s">
        <v>49</v>
      </c>
      <c r="AA1005">
        <v>14</v>
      </c>
      <c r="AB1005">
        <v>3</v>
      </c>
      <c r="AC1005">
        <v>2</v>
      </c>
      <c r="AD1005">
        <v>80</v>
      </c>
      <c r="AE1005">
        <v>0</v>
      </c>
      <c r="AF1005">
        <v>21</v>
      </c>
      <c r="AG1005">
        <v>3</v>
      </c>
      <c r="AH1005">
        <v>2</v>
      </c>
      <c r="AI1005">
        <v>12</v>
      </c>
      <c r="AJ1005">
        <v>8</v>
      </c>
      <c r="AK1005" s="16">
        <v>46296</v>
      </c>
      <c r="AL1005" s="7">
        <v>54</v>
      </c>
      <c r="AM1005" s="7" t="str">
        <f t="shared" si="30"/>
        <v>2026</v>
      </c>
      <c r="AN1005" s="7" t="str">
        <f t="shared" si="31"/>
        <v>October</v>
      </c>
      <c r="AO1005" s="7">
        <v>23</v>
      </c>
      <c r="AP1005" s="10">
        <v>6298</v>
      </c>
      <c r="AQ1005" s="7">
        <v>22</v>
      </c>
      <c r="AR1005" s="7">
        <v>4</v>
      </c>
      <c r="AS1005" t="s">
        <v>40</v>
      </c>
    </row>
    <row r="1006" spans="1:45" x14ac:dyDescent="0.35">
      <c r="A1006" t="s">
        <v>1069</v>
      </c>
      <c r="B1006">
        <v>40</v>
      </c>
      <c r="C1006" t="s">
        <v>802</v>
      </c>
      <c r="D1006" t="s">
        <v>49</v>
      </c>
      <c r="E1006" t="s">
        <v>41</v>
      </c>
      <c r="F1006">
        <v>616</v>
      </c>
      <c r="G1006" t="s">
        <v>42</v>
      </c>
      <c r="H1006">
        <v>2</v>
      </c>
      <c r="I1006">
        <v>2</v>
      </c>
      <c r="J1006" t="s">
        <v>43</v>
      </c>
      <c r="K1006">
        <v>1</v>
      </c>
      <c r="L1006">
        <v>1802</v>
      </c>
      <c r="M1006">
        <v>3</v>
      </c>
      <c r="N1006" t="s">
        <v>53</v>
      </c>
      <c r="O1006">
        <v>99</v>
      </c>
      <c r="P1006">
        <v>3</v>
      </c>
      <c r="Q1006">
        <v>1</v>
      </c>
      <c r="R1006" t="s">
        <v>45</v>
      </c>
      <c r="S1006">
        <v>1</v>
      </c>
      <c r="T1006" t="s">
        <v>105</v>
      </c>
      <c r="U1006">
        <v>3377</v>
      </c>
      <c r="V1006" t="s">
        <v>47</v>
      </c>
      <c r="W1006">
        <v>25605</v>
      </c>
      <c r="X1006">
        <v>4</v>
      </c>
      <c r="Y1006" t="s">
        <v>48</v>
      </c>
      <c r="Z1006" t="s">
        <v>49</v>
      </c>
      <c r="AA1006">
        <v>17</v>
      </c>
      <c r="AB1006">
        <v>3</v>
      </c>
      <c r="AC1006">
        <v>4</v>
      </c>
      <c r="AD1006">
        <v>80</v>
      </c>
      <c r="AE1006">
        <v>1</v>
      </c>
      <c r="AF1006">
        <v>7</v>
      </c>
      <c r="AG1006">
        <v>5</v>
      </c>
      <c r="AH1006">
        <v>2</v>
      </c>
      <c r="AI1006">
        <v>0</v>
      </c>
      <c r="AJ1006">
        <v>2</v>
      </c>
      <c r="AK1006" s="16">
        <v>46297</v>
      </c>
      <c r="AL1006" s="7">
        <v>31</v>
      </c>
      <c r="AM1006" s="7" t="str">
        <f t="shared" si="30"/>
        <v>2026</v>
      </c>
      <c r="AN1006" s="7" t="str">
        <f t="shared" si="31"/>
        <v>October</v>
      </c>
      <c r="AO1006" s="7">
        <v>11</v>
      </c>
      <c r="AP1006" s="10">
        <v>10860</v>
      </c>
      <c r="AQ1006" s="7">
        <v>11</v>
      </c>
      <c r="AR1006" s="7">
        <v>11</v>
      </c>
      <c r="AS1006" t="s">
        <v>40</v>
      </c>
    </row>
    <row r="1007" spans="1:45" x14ac:dyDescent="0.35">
      <c r="A1007" t="s">
        <v>1070</v>
      </c>
      <c r="B1007">
        <v>40</v>
      </c>
      <c r="C1007" t="s">
        <v>802</v>
      </c>
      <c r="D1007" t="s">
        <v>49</v>
      </c>
      <c r="E1007" t="s">
        <v>41</v>
      </c>
      <c r="F1007">
        <v>1194</v>
      </c>
      <c r="G1007" t="s">
        <v>42</v>
      </c>
      <c r="H1007">
        <v>1</v>
      </c>
      <c r="I1007">
        <v>3</v>
      </c>
      <c r="J1007" t="s">
        <v>43</v>
      </c>
      <c r="K1007">
        <v>1</v>
      </c>
      <c r="L1007">
        <v>1822</v>
      </c>
      <c r="M1007">
        <v>3</v>
      </c>
      <c r="N1007" t="s">
        <v>53</v>
      </c>
      <c r="O1007">
        <v>52</v>
      </c>
      <c r="P1007">
        <v>3</v>
      </c>
      <c r="Q1007">
        <v>2</v>
      </c>
      <c r="R1007" t="s">
        <v>161</v>
      </c>
      <c r="S1007">
        <v>4</v>
      </c>
      <c r="T1007" t="s">
        <v>102</v>
      </c>
      <c r="U1007">
        <v>6513</v>
      </c>
      <c r="V1007" t="s">
        <v>163</v>
      </c>
      <c r="W1007">
        <v>9060</v>
      </c>
      <c r="X1007">
        <v>4</v>
      </c>
      <c r="Y1007" t="s">
        <v>48</v>
      </c>
      <c r="Z1007" t="s">
        <v>49</v>
      </c>
      <c r="AA1007">
        <v>17</v>
      </c>
      <c r="AB1007">
        <v>3</v>
      </c>
      <c r="AC1007">
        <v>4</v>
      </c>
      <c r="AD1007">
        <v>80</v>
      </c>
      <c r="AE1007">
        <v>1</v>
      </c>
      <c r="AF1007">
        <v>12</v>
      </c>
      <c r="AG1007">
        <v>3</v>
      </c>
      <c r="AH1007">
        <v>3</v>
      </c>
      <c r="AI1007">
        <v>0</v>
      </c>
      <c r="AJ1007">
        <v>3</v>
      </c>
      <c r="AK1007" s="16">
        <v>46298</v>
      </c>
      <c r="AL1007" s="7">
        <v>27</v>
      </c>
      <c r="AM1007" s="7" t="str">
        <f t="shared" si="30"/>
        <v>2026</v>
      </c>
      <c r="AN1007" s="7" t="str">
        <f t="shared" si="31"/>
        <v>October</v>
      </c>
      <c r="AO1007" s="7">
        <v>1</v>
      </c>
      <c r="AP1007" s="10">
        <v>21915</v>
      </c>
      <c r="AQ1007" s="7">
        <v>1</v>
      </c>
      <c r="AR1007" s="7">
        <v>0</v>
      </c>
      <c r="AS1007" t="s">
        <v>49</v>
      </c>
    </row>
    <row r="1008" spans="1:45" x14ac:dyDescent="0.35">
      <c r="A1008" t="s">
        <v>1071</v>
      </c>
      <c r="B1008">
        <v>40</v>
      </c>
      <c r="C1008" t="s">
        <v>802</v>
      </c>
      <c r="D1008" t="s">
        <v>49</v>
      </c>
      <c r="E1008" t="s">
        <v>41</v>
      </c>
      <c r="F1008">
        <v>750</v>
      </c>
      <c r="G1008" t="s">
        <v>42</v>
      </c>
      <c r="H1008">
        <v>12</v>
      </c>
      <c r="I1008">
        <v>3</v>
      </c>
      <c r="J1008" t="s">
        <v>43</v>
      </c>
      <c r="K1008">
        <v>1</v>
      </c>
      <c r="L1008">
        <v>1829</v>
      </c>
      <c r="M1008">
        <v>2</v>
      </c>
      <c r="N1008" t="s">
        <v>53</v>
      </c>
      <c r="O1008">
        <v>47</v>
      </c>
      <c r="P1008">
        <v>3</v>
      </c>
      <c r="Q1008">
        <v>2</v>
      </c>
      <c r="R1008" t="s">
        <v>161</v>
      </c>
      <c r="S1008">
        <v>1</v>
      </c>
      <c r="T1008" t="s">
        <v>102</v>
      </c>
      <c r="U1008">
        <v>4448</v>
      </c>
      <c r="V1008" t="s">
        <v>47</v>
      </c>
      <c r="W1008">
        <v>10748</v>
      </c>
      <c r="X1008">
        <v>2</v>
      </c>
      <c r="Y1008" t="s">
        <v>48</v>
      </c>
      <c r="Z1008" t="s">
        <v>49</v>
      </c>
      <c r="AA1008">
        <v>12</v>
      </c>
      <c r="AB1008">
        <v>3</v>
      </c>
      <c r="AC1008">
        <v>2</v>
      </c>
      <c r="AD1008">
        <v>80</v>
      </c>
      <c r="AE1008">
        <v>1</v>
      </c>
      <c r="AF1008">
        <v>15</v>
      </c>
      <c r="AG1008">
        <v>3</v>
      </c>
      <c r="AH1008">
        <v>3</v>
      </c>
      <c r="AI1008">
        <v>7</v>
      </c>
      <c r="AJ1008">
        <v>7</v>
      </c>
      <c r="AK1008" s="16">
        <v>46299</v>
      </c>
      <c r="AL1008" s="7">
        <v>25</v>
      </c>
      <c r="AM1008" s="7" t="str">
        <f t="shared" si="30"/>
        <v>2026</v>
      </c>
      <c r="AN1008" s="7" t="str">
        <f t="shared" si="31"/>
        <v>October</v>
      </c>
      <c r="AO1008" s="7">
        <v>4</v>
      </c>
      <c r="AP1008" s="10">
        <v>22444</v>
      </c>
      <c r="AQ1008" s="7">
        <v>3</v>
      </c>
      <c r="AR1008" s="7">
        <v>3</v>
      </c>
      <c r="AS1008" t="s">
        <v>49</v>
      </c>
    </row>
    <row r="1009" spans="1:45" x14ac:dyDescent="0.35">
      <c r="A1009" t="s">
        <v>1072</v>
      </c>
      <c r="B1009">
        <v>40</v>
      </c>
      <c r="C1009" t="s">
        <v>802</v>
      </c>
      <c r="D1009" t="s">
        <v>49</v>
      </c>
      <c r="E1009" t="s">
        <v>41</v>
      </c>
      <c r="F1009">
        <v>1137</v>
      </c>
      <c r="G1009" t="s">
        <v>42</v>
      </c>
      <c r="H1009">
        <v>1</v>
      </c>
      <c r="I1009">
        <v>4</v>
      </c>
      <c r="J1009" t="s">
        <v>43</v>
      </c>
      <c r="K1009">
        <v>1</v>
      </c>
      <c r="L1009">
        <v>1892</v>
      </c>
      <c r="M1009">
        <v>1</v>
      </c>
      <c r="N1009" t="s">
        <v>44</v>
      </c>
      <c r="O1009">
        <v>98</v>
      </c>
      <c r="P1009">
        <v>3</v>
      </c>
      <c r="Q1009">
        <v>4</v>
      </c>
      <c r="R1009" t="s">
        <v>442</v>
      </c>
      <c r="S1009">
        <v>1</v>
      </c>
      <c r="T1009" t="s">
        <v>102</v>
      </c>
      <c r="U1009">
        <v>16823</v>
      </c>
      <c r="V1009" t="s">
        <v>368</v>
      </c>
      <c r="W1009">
        <v>18991</v>
      </c>
      <c r="X1009">
        <v>2</v>
      </c>
      <c r="Y1009" t="s">
        <v>48</v>
      </c>
      <c r="Z1009" t="s">
        <v>49</v>
      </c>
      <c r="AA1009">
        <v>11</v>
      </c>
      <c r="AB1009">
        <v>3</v>
      </c>
      <c r="AC1009">
        <v>1</v>
      </c>
      <c r="AD1009">
        <v>80</v>
      </c>
      <c r="AE1009">
        <v>1</v>
      </c>
      <c r="AF1009">
        <v>22</v>
      </c>
      <c r="AG1009">
        <v>3</v>
      </c>
      <c r="AH1009">
        <v>3</v>
      </c>
      <c r="AI1009">
        <v>11</v>
      </c>
      <c r="AJ1009">
        <v>16</v>
      </c>
      <c r="AK1009" s="16">
        <v>46300</v>
      </c>
      <c r="AL1009" s="7">
        <v>24</v>
      </c>
      <c r="AM1009" s="7" t="str">
        <f t="shared" si="30"/>
        <v>2026</v>
      </c>
      <c r="AN1009" s="7" t="str">
        <f t="shared" si="31"/>
        <v>October</v>
      </c>
      <c r="AO1009" s="7">
        <v>1</v>
      </c>
      <c r="AP1009" s="10">
        <v>11222</v>
      </c>
      <c r="AQ1009" s="7">
        <v>0</v>
      </c>
      <c r="AR1009" s="7">
        <v>0</v>
      </c>
      <c r="AS1009" t="s">
        <v>40</v>
      </c>
    </row>
    <row r="1010" spans="1:45" x14ac:dyDescent="0.35">
      <c r="A1010" t="s">
        <v>1073</v>
      </c>
      <c r="B1010">
        <v>40</v>
      </c>
      <c r="C1010" t="s">
        <v>802</v>
      </c>
      <c r="D1010" t="s">
        <v>49</v>
      </c>
      <c r="E1010" t="s">
        <v>56</v>
      </c>
      <c r="F1010">
        <v>692</v>
      </c>
      <c r="G1010" t="s">
        <v>42</v>
      </c>
      <c r="H1010">
        <v>11</v>
      </c>
      <c r="I1010">
        <v>3</v>
      </c>
      <c r="J1010" t="s">
        <v>68</v>
      </c>
      <c r="K1010">
        <v>1</v>
      </c>
      <c r="L1010">
        <v>1985</v>
      </c>
      <c r="M1010">
        <v>4</v>
      </c>
      <c r="N1010" t="s">
        <v>53</v>
      </c>
      <c r="O1010">
        <v>73</v>
      </c>
      <c r="P1010">
        <v>3</v>
      </c>
      <c r="Q1010">
        <v>2</v>
      </c>
      <c r="R1010" t="s">
        <v>45</v>
      </c>
      <c r="S1010">
        <v>3</v>
      </c>
      <c r="T1010" t="s">
        <v>105</v>
      </c>
      <c r="U1010">
        <v>6323</v>
      </c>
      <c r="V1010" t="s">
        <v>163</v>
      </c>
      <c r="W1010">
        <v>26849</v>
      </c>
      <c r="X1010">
        <v>1</v>
      </c>
      <c r="Y1010" t="s">
        <v>48</v>
      </c>
      <c r="Z1010" t="s">
        <v>49</v>
      </c>
      <c r="AA1010">
        <v>11</v>
      </c>
      <c r="AB1010">
        <v>3</v>
      </c>
      <c r="AC1010">
        <v>1</v>
      </c>
      <c r="AD1010">
        <v>80</v>
      </c>
      <c r="AE1010">
        <v>1</v>
      </c>
      <c r="AF1010">
        <v>10</v>
      </c>
      <c r="AG1010">
        <v>2</v>
      </c>
      <c r="AH1010">
        <v>4</v>
      </c>
      <c r="AI1010">
        <v>9</v>
      </c>
      <c r="AJ1010">
        <v>4</v>
      </c>
      <c r="AK1010" s="16">
        <v>46301</v>
      </c>
      <c r="AL1010" s="7">
        <v>47</v>
      </c>
      <c r="AM1010" s="7" t="str">
        <f t="shared" si="30"/>
        <v>2026</v>
      </c>
      <c r="AN1010" s="7" t="str">
        <f t="shared" si="31"/>
        <v>October</v>
      </c>
      <c r="AO1010" s="7">
        <v>14</v>
      </c>
      <c r="AP1010" s="10">
        <v>4237</v>
      </c>
      <c r="AQ1010" s="7">
        <v>2</v>
      </c>
      <c r="AR1010" s="7">
        <v>0</v>
      </c>
      <c r="AS1010" t="s">
        <v>49</v>
      </c>
    </row>
    <row r="1011" spans="1:45" x14ac:dyDescent="0.35">
      <c r="A1011" t="s">
        <v>1074</v>
      </c>
      <c r="B1011">
        <v>40</v>
      </c>
      <c r="C1011" t="s">
        <v>802</v>
      </c>
      <c r="D1011" t="s">
        <v>49</v>
      </c>
      <c r="E1011" t="s">
        <v>41</v>
      </c>
      <c r="F1011">
        <v>444</v>
      </c>
      <c r="G1011" t="s">
        <v>51</v>
      </c>
      <c r="H1011">
        <v>2</v>
      </c>
      <c r="I1011">
        <v>2</v>
      </c>
      <c r="J1011" t="s">
        <v>57</v>
      </c>
      <c r="K1011">
        <v>1</v>
      </c>
      <c r="L1011">
        <v>1986</v>
      </c>
      <c r="M1011">
        <v>2</v>
      </c>
      <c r="N1011" t="s">
        <v>53</v>
      </c>
      <c r="O1011">
        <v>92</v>
      </c>
      <c r="P1011">
        <v>3</v>
      </c>
      <c r="Q1011">
        <v>2</v>
      </c>
      <c r="R1011" t="s">
        <v>137</v>
      </c>
      <c r="S1011">
        <v>2</v>
      </c>
      <c r="T1011" t="s">
        <v>105</v>
      </c>
      <c r="U1011">
        <v>5677</v>
      </c>
      <c r="V1011" t="s">
        <v>163</v>
      </c>
      <c r="W1011">
        <v>4258</v>
      </c>
      <c r="X1011">
        <v>3</v>
      </c>
      <c r="Y1011" t="s">
        <v>48</v>
      </c>
      <c r="Z1011" t="s">
        <v>49</v>
      </c>
      <c r="AA1011">
        <v>14</v>
      </c>
      <c r="AB1011">
        <v>3</v>
      </c>
      <c r="AC1011">
        <v>3</v>
      </c>
      <c r="AD1011">
        <v>80</v>
      </c>
      <c r="AE1011">
        <v>1</v>
      </c>
      <c r="AF1011">
        <v>15</v>
      </c>
      <c r="AG1011">
        <v>4</v>
      </c>
      <c r="AH1011">
        <v>3</v>
      </c>
      <c r="AI1011">
        <v>5</v>
      </c>
      <c r="AJ1011">
        <v>10</v>
      </c>
      <c r="AK1011" s="16">
        <v>46302</v>
      </c>
      <c r="AL1011" s="7">
        <v>49</v>
      </c>
      <c r="AM1011" s="7" t="str">
        <f t="shared" si="30"/>
        <v>2026</v>
      </c>
      <c r="AN1011" s="7" t="str">
        <f t="shared" si="31"/>
        <v>October</v>
      </c>
      <c r="AO1011" s="7">
        <v>20</v>
      </c>
      <c r="AP1011" s="10">
        <v>18102</v>
      </c>
      <c r="AQ1011" s="7">
        <v>9</v>
      </c>
      <c r="AR1011" s="7">
        <v>3</v>
      </c>
      <c r="AS1011" t="s">
        <v>49</v>
      </c>
    </row>
    <row r="1012" spans="1:45" x14ac:dyDescent="0.35">
      <c r="A1012" t="s">
        <v>1075</v>
      </c>
      <c r="B1012">
        <v>40</v>
      </c>
      <c r="C1012" t="s">
        <v>802</v>
      </c>
      <c r="D1012" t="s">
        <v>49</v>
      </c>
      <c r="E1012" t="s">
        <v>41</v>
      </c>
      <c r="F1012">
        <v>543</v>
      </c>
      <c r="G1012" t="s">
        <v>42</v>
      </c>
      <c r="H1012">
        <v>1</v>
      </c>
      <c r="I1012">
        <v>4</v>
      </c>
      <c r="J1012" t="s">
        <v>43</v>
      </c>
      <c r="K1012">
        <v>1</v>
      </c>
      <c r="L1012">
        <v>2012</v>
      </c>
      <c r="M1012">
        <v>1</v>
      </c>
      <c r="N1012" t="s">
        <v>44</v>
      </c>
      <c r="O1012">
        <v>83</v>
      </c>
      <c r="P1012">
        <v>3</v>
      </c>
      <c r="Q1012">
        <v>1</v>
      </c>
      <c r="R1012" t="s">
        <v>45</v>
      </c>
      <c r="S1012">
        <v>4</v>
      </c>
      <c r="T1012" t="s">
        <v>105</v>
      </c>
      <c r="U1012">
        <v>2406</v>
      </c>
      <c r="V1012" t="s">
        <v>47</v>
      </c>
      <c r="W1012">
        <v>4060</v>
      </c>
      <c r="X1012">
        <v>8</v>
      </c>
      <c r="Y1012" t="s">
        <v>48</v>
      </c>
      <c r="Z1012" t="s">
        <v>49</v>
      </c>
      <c r="AA1012">
        <v>19</v>
      </c>
      <c r="AB1012">
        <v>3</v>
      </c>
      <c r="AC1012">
        <v>3</v>
      </c>
      <c r="AD1012">
        <v>80</v>
      </c>
      <c r="AE1012">
        <v>2</v>
      </c>
      <c r="AF1012">
        <v>8</v>
      </c>
      <c r="AG1012">
        <v>3</v>
      </c>
      <c r="AH1012">
        <v>2</v>
      </c>
      <c r="AI1012">
        <v>0</v>
      </c>
      <c r="AJ1012">
        <v>0</v>
      </c>
      <c r="AK1012" s="16">
        <v>46303</v>
      </c>
      <c r="AL1012" s="7">
        <v>51</v>
      </c>
      <c r="AM1012" s="7" t="str">
        <f t="shared" si="30"/>
        <v>2026</v>
      </c>
      <c r="AN1012" s="7" t="str">
        <f t="shared" si="31"/>
        <v>October</v>
      </c>
      <c r="AO1012" s="7">
        <v>25</v>
      </c>
      <c r="AP1012" s="10">
        <v>12330</v>
      </c>
      <c r="AQ1012" s="7">
        <v>4</v>
      </c>
      <c r="AR1012" s="7">
        <v>3</v>
      </c>
      <c r="AS1012" t="s">
        <v>40</v>
      </c>
    </row>
    <row r="1013" spans="1:45" x14ac:dyDescent="0.35">
      <c r="A1013" t="s">
        <v>1076</v>
      </c>
      <c r="B1013">
        <v>40</v>
      </c>
      <c r="C1013" t="s">
        <v>802</v>
      </c>
      <c r="D1013" t="s">
        <v>49</v>
      </c>
      <c r="E1013" t="s">
        <v>41</v>
      </c>
      <c r="F1013">
        <v>1322</v>
      </c>
      <c r="G1013" t="s">
        <v>42</v>
      </c>
      <c r="H1013">
        <v>2</v>
      </c>
      <c r="I1013">
        <v>4</v>
      </c>
      <c r="J1013" t="s">
        <v>43</v>
      </c>
      <c r="K1013">
        <v>1</v>
      </c>
      <c r="L1013">
        <v>2048</v>
      </c>
      <c r="M1013">
        <v>3</v>
      </c>
      <c r="N1013" t="s">
        <v>44</v>
      </c>
      <c r="O1013">
        <v>52</v>
      </c>
      <c r="P1013">
        <v>2</v>
      </c>
      <c r="Q1013">
        <v>1</v>
      </c>
      <c r="R1013" t="s">
        <v>60</v>
      </c>
      <c r="S1013">
        <v>3</v>
      </c>
      <c r="T1013" t="s">
        <v>46</v>
      </c>
      <c r="U1013">
        <v>2809</v>
      </c>
      <c r="V1013" t="s">
        <v>47</v>
      </c>
      <c r="W1013">
        <v>2725</v>
      </c>
      <c r="X1013">
        <v>2</v>
      </c>
      <c r="Y1013" t="s">
        <v>48</v>
      </c>
      <c r="Z1013" t="s">
        <v>49</v>
      </c>
      <c r="AA1013">
        <v>14</v>
      </c>
      <c r="AB1013">
        <v>3</v>
      </c>
      <c r="AC1013">
        <v>4</v>
      </c>
      <c r="AD1013">
        <v>80</v>
      </c>
      <c r="AE1013">
        <v>0</v>
      </c>
      <c r="AF1013">
        <v>8</v>
      </c>
      <c r="AG1013">
        <v>2</v>
      </c>
      <c r="AH1013">
        <v>3</v>
      </c>
      <c r="AI1013">
        <v>2</v>
      </c>
      <c r="AJ1013">
        <v>2</v>
      </c>
      <c r="AK1013" s="16">
        <v>46304</v>
      </c>
      <c r="AL1013" s="7">
        <v>53</v>
      </c>
      <c r="AM1013" s="7" t="str">
        <f t="shared" si="30"/>
        <v>2026</v>
      </c>
      <c r="AN1013" s="7" t="str">
        <f t="shared" si="31"/>
        <v>October</v>
      </c>
      <c r="AO1013" s="7">
        <v>25</v>
      </c>
      <c r="AP1013" s="10">
        <v>6954</v>
      </c>
      <c r="AQ1013" s="7">
        <v>15</v>
      </c>
      <c r="AR1013" s="7">
        <v>13</v>
      </c>
      <c r="AS1013" t="s">
        <v>49</v>
      </c>
    </row>
    <row r="1014" spans="1:45" x14ac:dyDescent="0.35">
      <c r="A1014" t="s">
        <v>1077</v>
      </c>
      <c r="B1014">
        <v>40</v>
      </c>
      <c r="C1014" t="s">
        <v>802</v>
      </c>
      <c r="D1014" t="s">
        <v>49</v>
      </c>
      <c r="E1014" t="s">
        <v>41</v>
      </c>
      <c r="F1014">
        <v>1194</v>
      </c>
      <c r="G1014" t="s">
        <v>42</v>
      </c>
      <c r="H1014">
        <v>2</v>
      </c>
      <c r="I1014">
        <v>4</v>
      </c>
      <c r="J1014" t="s">
        <v>52</v>
      </c>
      <c r="K1014">
        <v>1</v>
      </c>
      <c r="L1014">
        <v>2051</v>
      </c>
      <c r="M1014">
        <v>3</v>
      </c>
      <c r="N1014" t="s">
        <v>53</v>
      </c>
      <c r="O1014">
        <v>98</v>
      </c>
      <c r="P1014">
        <v>3</v>
      </c>
      <c r="Q1014">
        <v>1</v>
      </c>
      <c r="R1014" t="s">
        <v>60</v>
      </c>
      <c r="S1014">
        <v>3</v>
      </c>
      <c r="T1014" t="s">
        <v>105</v>
      </c>
      <c r="U1014">
        <v>2001</v>
      </c>
      <c r="V1014" t="s">
        <v>47</v>
      </c>
      <c r="W1014">
        <v>12549</v>
      </c>
      <c r="X1014">
        <v>2</v>
      </c>
      <c r="Y1014" t="s">
        <v>48</v>
      </c>
      <c r="Z1014" t="s">
        <v>49</v>
      </c>
      <c r="AA1014">
        <v>14</v>
      </c>
      <c r="AB1014">
        <v>3</v>
      </c>
      <c r="AC1014">
        <v>2</v>
      </c>
      <c r="AD1014">
        <v>80</v>
      </c>
      <c r="AE1014">
        <v>3</v>
      </c>
      <c r="AF1014">
        <v>20</v>
      </c>
      <c r="AG1014">
        <v>2</v>
      </c>
      <c r="AH1014">
        <v>3</v>
      </c>
      <c r="AI1014">
        <v>0</v>
      </c>
      <c r="AJ1014">
        <v>2</v>
      </c>
      <c r="AK1014" s="16">
        <v>46305</v>
      </c>
      <c r="AL1014" s="7">
        <v>39</v>
      </c>
      <c r="AM1014" s="7" t="str">
        <f t="shared" si="30"/>
        <v>2026</v>
      </c>
      <c r="AN1014" s="7" t="str">
        <f t="shared" si="31"/>
        <v>October</v>
      </c>
      <c r="AO1014" s="7">
        <v>11</v>
      </c>
      <c r="AP1014" s="10">
        <v>21751</v>
      </c>
      <c r="AQ1014" s="7">
        <v>3</v>
      </c>
      <c r="AR1014" s="7">
        <v>2</v>
      </c>
      <c r="AS1014" t="s">
        <v>49</v>
      </c>
    </row>
    <row r="1015" spans="1:45" x14ac:dyDescent="0.35">
      <c r="A1015" t="s">
        <v>1078</v>
      </c>
      <c r="B1015">
        <v>41</v>
      </c>
      <c r="C1015" t="s">
        <v>802</v>
      </c>
      <c r="D1015" t="s">
        <v>40</v>
      </c>
      <c r="E1015" t="s">
        <v>41</v>
      </c>
      <c r="F1015">
        <v>1102</v>
      </c>
      <c r="G1015" t="s">
        <v>51</v>
      </c>
      <c r="H1015">
        <v>1</v>
      </c>
      <c r="I1015">
        <v>2</v>
      </c>
      <c r="J1015" t="s">
        <v>43</v>
      </c>
      <c r="K1015">
        <v>1</v>
      </c>
      <c r="L1015">
        <v>1</v>
      </c>
      <c r="M1015">
        <v>2</v>
      </c>
      <c r="N1015" t="s">
        <v>53</v>
      </c>
      <c r="O1015">
        <v>94</v>
      </c>
      <c r="P1015">
        <v>3</v>
      </c>
      <c r="Q1015">
        <v>2</v>
      </c>
      <c r="R1015" t="s">
        <v>137</v>
      </c>
      <c r="S1015">
        <v>4</v>
      </c>
      <c r="T1015" t="s">
        <v>46</v>
      </c>
      <c r="U1015">
        <v>5993</v>
      </c>
      <c r="V1015" t="s">
        <v>163</v>
      </c>
      <c r="W1015">
        <v>19479</v>
      </c>
      <c r="X1015">
        <v>8</v>
      </c>
      <c r="Y1015" t="s">
        <v>48</v>
      </c>
      <c r="Z1015" t="s">
        <v>40</v>
      </c>
      <c r="AA1015">
        <v>11</v>
      </c>
      <c r="AB1015">
        <v>3</v>
      </c>
      <c r="AC1015">
        <v>1</v>
      </c>
      <c r="AD1015">
        <v>80</v>
      </c>
      <c r="AE1015">
        <v>0</v>
      </c>
      <c r="AF1015">
        <v>8</v>
      </c>
      <c r="AG1015">
        <v>0</v>
      </c>
      <c r="AH1015">
        <v>1</v>
      </c>
      <c r="AI1015">
        <v>0</v>
      </c>
      <c r="AJ1015">
        <v>5</v>
      </c>
      <c r="AK1015" s="16">
        <v>46306</v>
      </c>
      <c r="AL1015" s="7">
        <v>59</v>
      </c>
      <c r="AM1015" s="7" t="str">
        <f t="shared" si="30"/>
        <v>2026</v>
      </c>
      <c r="AN1015" s="7" t="str">
        <f t="shared" si="31"/>
        <v>October</v>
      </c>
      <c r="AO1015" s="7">
        <v>20</v>
      </c>
      <c r="AP1015" s="10">
        <v>22857</v>
      </c>
      <c r="AQ1015" s="7">
        <v>13</v>
      </c>
      <c r="AR1015" s="7">
        <v>7</v>
      </c>
      <c r="AS1015" t="s">
        <v>49</v>
      </c>
    </row>
    <row r="1016" spans="1:45" x14ac:dyDescent="0.35">
      <c r="A1016" t="s">
        <v>1079</v>
      </c>
      <c r="B1016">
        <v>41</v>
      </c>
      <c r="C1016" t="s">
        <v>802</v>
      </c>
      <c r="D1016" t="s">
        <v>40</v>
      </c>
      <c r="E1016" t="s">
        <v>41</v>
      </c>
      <c r="F1016">
        <v>1360</v>
      </c>
      <c r="G1016" t="s">
        <v>42</v>
      </c>
      <c r="H1016">
        <v>12</v>
      </c>
      <c r="I1016">
        <v>3</v>
      </c>
      <c r="J1016" t="s">
        <v>68</v>
      </c>
      <c r="K1016">
        <v>1</v>
      </c>
      <c r="L1016">
        <v>58</v>
      </c>
      <c r="M1016">
        <v>2</v>
      </c>
      <c r="N1016" t="s">
        <v>53</v>
      </c>
      <c r="O1016">
        <v>49</v>
      </c>
      <c r="P1016">
        <v>3</v>
      </c>
      <c r="Q1016">
        <v>5</v>
      </c>
      <c r="R1016" t="s">
        <v>252</v>
      </c>
      <c r="S1016">
        <v>3</v>
      </c>
      <c r="T1016" t="s">
        <v>105</v>
      </c>
      <c r="U1016">
        <v>19545</v>
      </c>
      <c r="V1016" t="s">
        <v>368</v>
      </c>
      <c r="W1016">
        <v>16280</v>
      </c>
      <c r="X1016">
        <v>1</v>
      </c>
      <c r="Y1016" t="s">
        <v>48</v>
      </c>
      <c r="Z1016" t="s">
        <v>49</v>
      </c>
      <c r="AA1016">
        <v>12</v>
      </c>
      <c r="AB1016">
        <v>3</v>
      </c>
      <c r="AC1016">
        <v>4</v>
      </c>
      <c r="AD1016">
        <v>80</v>
      </c>
      <c r="AE1016">
        <v>0</v>
      </c>
      <c r="AF1016">
        <v>23</v>
      </c>
      <c r="AG1016">
        <v>0</v>
      </c>
      <c r="AH1016">
        <v>3</v>
      </c>
      <c r="AI1016">
        <v>15</v>
      </c>
      <c r="AJ1016">
        <v>8</v>
      </c>
      <c r="AK1016" s="16">
        <v>46307</v>
      </c>
      <c r="AL1016" s="7">
        <v>31</v>
      </c>
      <c r="AM1016" s="7" t="str">
        <f t="shared" si="30"/>
        <v>2026</v>
      </c>
      <c r="AN1016" s="7" t="str">
        <f t="shared" si="31"/>
        <v>October</v>
      </c>
      <c r="AO1016" s="7">
        <v>13</v>
      </c>
      <c r="AP1016" s="10">
        <v>9526</v>
      </c>
      <c r="AQ1016" s="7">
        <v>6</v>
      </c>
      <c r="AR1016" s="7">
        <v>5</v>
      </c>
      <c r="AS1016" t="s">
        <v>49</v>
      </c>
    </row>
    <row r="1017" spans="1:45" x14ac:dyDescent="0.35">
      <c r="A1017" t="s">
        <v>1080</v>
      </c>
      <c r="B1017">
        <v>41</v>
      </c>
      <c r="C1017" t="s">
        <v>802</v>
      </c>
      <c r="D1017" t="s">
        <v>49</v>
      </c>
      <c r="E1017" t="s">
        <v>41</v>
      </c>
      <c r="F1017">
        <v>802</v>
      </c>
      <c r="G1017" t="s">
        <v>51</v>
      </c>
      <c r="H1017">
        <v>9</v>
      </c>
      <c r="I1017">
        <v>1</v>
      </c>
      <c r="J1017" t="s">
        <v>43</v>
      </c>
      <c r="K1017">
        <v>1</v>
      </c>
      <c r="L1017">
        <v>176</v>
      </c>
      <c r="M1017">
        <v>3</v>
      </c>
      <c r="N1017" t="s">
        <v>44</v>
      </c>
      <c r="O1017">
        <v>96</v>
      </c>
      <c r="P1017">
        <v>3</v>
      </c>
      <c r="Q1017">
        <v>3</v>
      </c>
      <c r="R1017" t="s">
        <v>137</v>
      </c>
      <c r="S1017">
        <v>3</v>
      </c>
      <c r="T1017" t="s">
        <v>102</v>
      </c>
      <c r="U1017">
        <v>8189</v>
      </c>
      <c r="V1017" t="s">
        <v>163</v>
      </c>
      <c r="W1017">
        <v>21196</v>
      </c>
      <c r="X1017">
        <v>3</v>
      </c>
      <c r="Y1017" t="s">
        <v>48</v>
      </c>
      <c r="Z1017" t="s">
        <v>40</v>
      </c>
      <c r="AA1017">
        <v>13</v>
      </c>
      <c r="AB1017">
        <v>3</v>
      </c>
      <c r="AC1017">
        <v>3</v>
      </c>
      <c r="AD1017">
        <v>80</v>
      </c>
      <c r="AE1017">
        <v>1</v>
      </c>
      <c r="AF1017">
        <v>12</v>
      </c>
      <c r="AG1017">
        <v>2</v>
      </c>
      <c r="AH1017">
        <v>3</v>
      </c>
      <c r="AI1017">
        <v>0</v>
      </c>
      <c r="AJ1017">
        <v>7</v>
      </c>
      <c r="AK1017" s="16">
        <v>46308</v>
      </c>
      <c r="AL1017" s="7">
        <v>45</v>
      </c>
      <c r="AM1017" s="7" t="str">
        <f t="shared" si="30"/>
        <v>2026</v>
      </c>
      <c r="AN1017" s="7" t="str">
        <f t="shared" si="31"/>
        <v>October</v>
      </c>
      <c r="AO1017" s="7">
        <v>5</v>
      </c>
      <c r="AP1017" s="10">
        <v>11453</v>
      </c>
      <c r="AQ1017" s="7">
        <v>0</v>
      </c>
      <c r="AR1017" s="7">
        <v>0</v>
      </c>
      <c r="AS1017" t="s">
        <v>49</v>
      </c>
    </row>
    <row r="1018" spans="1:45" x14ac:dyDescent="0.35">
      <c r="A1018" t="s">
        <v>1081</v>
      </c>
      <c r="B1018">
        <v>41</v>
      </c>
      <c r="C1018" t="s">
        <v>802</v>
      </c>
      <c r="D1018" t="s">
        <v>49</v>
      </c>
      <c r="E1018" t="s">
        <v>56</v>
      </c>
      <c r="F1018">
        <v>857</v>
      </c>
      <c r="G1018" t="s">
        <v>42</v>
      </c>
      <c r="H1018">
        <v>10</v>
      </c>
      <c r="I1018">
        <v>3</v>
      </c>
      <c r="J1018" t="s">
        <v>43</v>
      </c>
      <c r="K1018">
        <v>1</v>
      </c>
      <c r="L1018">
        <v>199</v>
      </c>
      <c r="M1018">
        <v>4</v>
      </c>
      <c r="N1018" t="s">
        <v>44</v>
      </c>
      <c r="O1018">
        <v>91</v>
      </c>
      <c r="P1018">
        <v>2</v>
      </c>
      <c r="Q1018">
        <v>4</v>
      </c>
      <c r="R1018" t="s">
        <v>442</v>
      </c>
      <c r="S1018">
        <v>1</v>
      </c>
      <c r="T1018" t="s">
        <v>102</v>
      </c>
      <c r="U1018">
        <v>17181</v>
      </c>
      <c r="V1018" t="s">
        <v>368</v>
      </c>
      <c r="W1018">
        <v>12888</v>
      </c>
      <c r="X1018">
        <v>4</v>
      </c>
      <c r="Y1018" t="s">
        <v>48</v>
      </c>
      <c r="Z1018" t="s">
        <v>49</v>
      </c>
      <c r="AA1018">
        <v>13</v>
      </c>
      <c r="AB1018">
        <v>3</v>
      </c>
      <c r="AC1018">
        <v>2</v>
      </c>
      <c r="AD1018">
        <v>80</v>
      </c>
      <c r="AE1018">
        <v>1</v>
      </c>
      <c r="AF1018">
        <v>21</v>
      </c>
      <c r="AG1018">
        <v>2</v>
      </c>
      <c r="AH1018">
        <v>2</v>
      </c>
      <c r="AI1018">
        <v>7</v>
      </c>
      <c r="AJ1018">
        <v>7</v>
      </c>
      <c r="AK1018" s="16">
        <v>46309</v>
      </c>
      <c r="AL1018" s="7">
        <v>29</v>
      </c>
      <c r="AM1018" s="7" t="str">
        <f t="shared" si="30"/>
        <v>2026</v>
      </c>
      <c r="AN1018" s="7" t="str">
        <f t="shared" si="31"/>
        <v>October</v>
      </c>
      <c r="AO1018" s="7">
        <v>11</v>
      </c>
      <c r="AP1018" s="10">
        <v>11008</v>
      </c>
      <c r="AQ1018" s="7">
        <v>6</v>
      </c>
      <c r="AR1018" s="7">
        <v>4</v>
      </c>
      <c r="AS1018" t="s">
        <v>40</v>
      </c>
    </row>
    <row r="1019" spans="1:45" x14ac:dyDescent="0.35">
      <c r="A1019" t="s">
        <v>1082</v>
      </c>
      <c r="B1019">
        <v>41</v>
      </c>
      <c r="C1019" t="s">
        <v>802</v>
      </c>
      <c r="D1019" t="s">
        <v>49</v>
      </c>
      <c r="E1019" t="s">
        <v>41</v>
      </c>
      <c r="F1019">
        <v>933</v>
      </c>
      <c r="G1019" t="s">
        <v>42</v>
      </c>
      <c r="H1019">
        <v>9</v>
      </c>
      <c r="I1019">
        <v>4</v>
      </c>
      <c r="J1019" t="s">
        <v>43</v>
      </c>
      <c r="K1019">
        <v>1</v>
      </c>
      <c r="L1019">
        <v>200</v>
      </c>
      <c r="M1019">
        <v>3</v>
      </c>
      <c r="N1019" t="s">
        <v>44</v>
      </c>
      <c r="O1019">
        <v>94</v>
      </c>
      <c r="P1019">
        <v>3</v>
      </c>
      <c r="Q1019">
        <v>1</v>
      </c>
      <c r="R1019" t="s">
        <v>45</v>
      </c>
      <c r="S1019">
        <v>1</v>
      </c>
      <c r="T1019" t="s">
        <v>105</v>
      </c>
      <c r="U1019">
        <v>2238</v>
      </c>
      <c r="V1019" t="s">
        <v>47</v>
      </c>
      <c r="W1019">
        <v>6961</v>
      </c>
      <c r="X1019">
        <v>2</v>
      </c>
      <c r="Y1019" t="s">
        <v>48</v>
      </c>
      <c r="Z1019" t="s">
        <v>49</v>
      </c>
      <c r="AA1019">
        <v>21</v>
      </c>
      <c r="AB1019">
        <v>4</v>
      </c>
      <c r="AC1019">
        <v>4</v>
      </c>
      <c r="AD1019">
        <v>80</v>
      </c>
      <c r="AE1019">
        <v>1</v>
      </c>
      <c r="AF1019">
        <v>7</v>
      </c>
      <c r="AG1019">
        <v>2</v>
      </c>
      <c r="AH1019">
        <v>3</v>
      </c>
      <c r="AI1019">
        <v>1</v>
      </c>
      <c r="AJ1019">
        <v>4</v>
      </c>
      <c r="AK1019" s="16">
        <v>46310</v>
      </c>
      <c r="AL1019" s="7">
        <v>30</v>
      </c>
      <c r="AM1019" s="7" t="str">
        <f t="shared" si="30"/>
        <v>2026</v>
      </c>
      <c r="AN1019" s="7" t="str">
        <f t="shared" si="31"/>
        <v>October</v>
      </c>
      <c r="AO1019" s="7">
        <v>7</v>
      </c>
      <c r="AP1019" s="10">
        <v>8810</v>
      </c>
      <c r="AQ1019" s="7">
        <v>0</v>
      </c>
      <c r="AR1019" s="7">
        <v>0</v>
      </c>
      <c r="AS1019" t="s">
        <v>49</v>
      </c>
    </row>
    <row r="1020" spans="1:45" x14ac:dyDescent="0.35">
      <c r="A1020" t="s">
        <v>1083</v>
      </c>
      <c r="B1020">
        <v>41</v>
      </c>
      <c r="C1020" t="s">
        <v>802</v>
      </c>
      <c r="D1020" t="s">
        <v>49</v>
      </c>
      <c r="E1020" t="s">
        <v>41</v>
      </c>
      <c r="F1020">
        <v>465</v>
      </c>
      <c r="G1020" t="s">
        <v>42</v>
      </c>
      <c r="H1020">
        <v>14</v>
      </c>
      <c r="I1020">
        <v>3</v>
      </c>
      <c r="J1020" t="s">
        <v>43</v>
      </c>
      <c r="K1020">
        <v>1</v>
      </c>
      <c r="L1020">
        <v>227</v>
      </c>
      <c r="M1020">
        <v>1</v>
      </c>
      <c r="N1020" t="s">
        <v>44</v>
      </c>
      <c r="O1020">
        <v>56</v>
      </c>
      <c r="P1020">
        <v>3</v>
      </c>
      <c r="Q1020">
        <v>1</v>
      </c>
      <c r="R1020" t="s">
        <v>60</v>
      </c>
      <c r="S1020">
        <v>3</v>
      </c>
      <c r="T1020" t="s">
        <v>102</v>
      </c>
      <c r="U1020">
        <v>2451</v>
      </c>
      <c r="V1020" t="s">
        <v>47</v>
      </c>
      <c r="W1020">
        <v>4609</v>
      </c>
      <c r="X1020">
        <v>4</v>
      </c>
      <c r="Y1020" t="s">
        <v>48</v>
      </c>
      <c r="Z1020" t="s">
        <v>49</v>
      </c>
      <c r="AA1020">
        <v>12</v>
      </c>
      <c r="AB1020">
        <v>3</v>
      </c>
      <c r="AC1020">
        <v>1</v>
      </c>
      <c r="AD1020">
        <v>80</v>
      </c>
      <c r="AE1020">
        <v>1</v>
      </c>
      <c r="AF1020">
        <v>13</v>
      </c>
      <c r="AG1020">
        <v>2</v>
      </c>
      <c r="AH1020">
        <v>3</v>
      </c>
      <c r="AI1020">
        <v>1</v>
      </c>
      <c r="AJ1020">
        <v>8</v>
      </c>
      <c r="AK1020" s="16">
        <v>46311</v>
      </c>
      <c r="AL1020" s="7">
        <v>33</v>
      </c>
      <c r="AM1020" s="7" t="str">
        <f t="shared" si="30"/>
        <v>2026</v>
      </c>
      <c r="AN1020" s="7" t="str">
        <f t="shared" si="31"/>
        <v>October</v>
      </c>
      <c r="AO1020" s="7">
        <v>0</v>
      </c>
      <c r="AP1020" s="10">
        <v>7578</v>
      </c>
      <c r="AQ1020" s="7">
        <v>0</v>
      </c>
      <c r="AR1020" s="7">
        <v>0</v>
      </c>
      <c r="AS1020" t="s">
        <v>49</v>
      </c>
    </row>
    <row r="1021" spans="1:45" x14ac:dyDescent="0.35">
      <c r="A1021" t="s">
        <v>1084</v>
      </c>
      <c r="B1021">
        <v>41</v>
      </c>
      <c r="C1021" t="s">
        <v>802</v>
      </c>
      <c r="D1021" t="s">
        <v>40</v>
      </c>
      <c r="E1021" t="s">
        <v>41</v>
      </c>
      <c r="F1021">
        <v>1356</v>
      </c>
      <c r="G1021" t="s">
        <v>51</v>
      </c>
      <c r="H1021">
        <v>20</v>
      </c>
      <c r="I1021">
        <v>2</v>
      </c>
      <c r="J1021" t="s">
        <v>57</v>
      </c>
      <c r="K1021">
        <v>1</v>
      </c>
      <c r="L1021">
        <v>248</v>
      </c>
      <c r="M1021">
        <v>2</v>
      </c>
      <c r="N1021" t="s">
        <v>53</v>
      </c>
      <c r="O1021">
        <v>70</v>
      </c>
      <c r="P1021">
        <v>3</v>
      </c>
      <c r="Q1021">
        <v>1</v>
      </c>
      <c r="R1021" t="s">
        <v>54</v>
      </c>
      <c r="S1021">
        <v>2</v>
      </c>
      <c r="T1021" t="s">
        <v>46</v>
      </c>
      <c r="U1021">
        <v>3140</v>
      </c>
      <c r="V1021" t="s">
        <v>47</v>
      </c>
      <c r="W1021">
        <v>21728</v>
      </c>
      <c r="X1021">
        <v>1</v>
      </c>
      <c r="Y1021" t="s">
        <v>48</v>
      </c>
      <c r="Z1021" t="s">
        <v>40</v>
      </c>
      <c r="AA1021">
        <v>22</v>
      </c>
      <c r="AB1021">
        <v>4</v>
      </c>
      <c r="AC1021">
        <v>4</v>
      </c>
      <c r="AD1021">
        <v>80</v>
      </c>
      <c r="AE1021">
        <v>0</v>
      </c>
      <c r="AF1021">
        <v>4</v>
      </c>
      <c r="AG1021">
        <v>5</v>
      </c>
      <c r="AH1021">
        <v>2</v>
      </c>
      <c r="AI1021">
        <v>0</v>
      </c>
      <c r="AJ1021">
        <v>2</v>
      </c>
      <c r="AK1021" s="16">
        <v>46312</v>
      </c>
      <c r="AL1021" s="7">
        <v>52</v>
      </c>
      <c r="AM1021" s="7" t="str">
        <f t="shared" si="30"/>
        <v>2026</v>
      </c>
      <c r="AN1021" s="7" t="str">
        <f t="shared" si="31"/>
        <v>October</v>
      </c>
      <c r="AO1021" s="7">
        <v>5</v>
      </c>
      <c r="AP1021" s="10">
        <v>4574</v>
      </c>
      <c r="AQ1021" s="7">
        <v>1</v>
      </c>
      <c r="AR1021" s="7">
        <v>0</v>
      </c>
      <c r="AS1021" t="s">
        <v>40</v>
      </c>
    </row>
    <row r="1022" spans="1:45" x14ac:dyDescent="0.35">
      <c r="A1022" t="s">
        <v>1085</v>
      </c>
      <c r="B1022">
        <v>41</v>
      </c>
      <c r="C1022" t="s">
        <v>802</v>
      </c>
      <c r="D1022" t="s">
        <v>40</v>
      </c>
      <c r="E1022" t="s">
        <v>41</v>
      </c>
      <c r="F1022">
        <v>896</v>
      </c>
      <c r="G1022" t="s">
        <v>51</v>
      </c>
      <c r="H1022">
        <v>6</v>
      </c>
      <c r="I1022">
        <v>3</v>
      </c>
      <c r="J1022" t="s">
        <v>43</v>
      </c>
      <c r="K1022">
        <v>1</v>
      </c>
      <c r="L1022">
        <v>298</v>
      </c>
      <c r="M1022">
        <v>4</v>
      </c>
      <c r="N1022" t="s">
        <v>53</v>
      </c>
      <c r="O1022">
        <v>75</v>
      </c>
      <c r="P1022">
        <v>3</v>
      </c>
      <c r="Q1022">
        <v>3</v>
      </c>
      <c r="R1022" t="s">
        <v>442</v>
      </c>
      <c r="S1022">
        <v>4</v>
      </c>
      <c r="T1022" t="s">
        <v>46</v>
      </c>
      <c r="U1022">
        <v>13591</v>
      </c>
      <c r="V1022" t="s">
        <v>253</v>
      </c>
      <c r="W1022">
        <v>14674</v>
      </c>
      <c r="X1022">
        <v>3</v>
      </c>
      <c r="Y1022" t="s">
        <v>48</v>
      </c>
      <c r="Z1022" t="s">
        <v>40</v>
      </c>
      <c r="AA1022">
        <v>18</v>
      </c>
      <c r="AB1022">
        <v>3</v>
      </c>
      <c r="AC1022">
        <v>3</v>
      </c>
      <c r="AD1022">
        <v>80</v>
      </c>
      <c r="AE1022">
        <v>0</v>
      </c>
      <c r="AF1022">
        <v>16</v>
      </c>
      <c r="AG1022">
        <v>3</v>
      </c>
      <c r="AH1022">
        <v>3</v>
      </c>
      <c r="AI1022">
        <v>0</v>
      </c>
      <c r="AJ1022">
        <v>0</v>
      </c>
      <c r="AK1022" s="16">
        <v>46313</v>
      </c>
      <c r="AL1022" s="7">
        <v>28</v>
      </c>
      <c r="AM1022" s="7" t="str">
        <f t="shared" si="30"/>
        <v>2026</v>
      </c>
      <c r="AN1022" s="7" t="str">
        <f t="shared" si="31"/>
        <v>October</v>
      </c>
      <c r="AO1022" s="7">
        <v>8</v>
      </c>
      <c r="AP1022" s="10">
        <v>22378</v>
      </c>
      <c r="AQ1022" s="7">
        <v>4</v>
      </c>
      <c r="AR1022" s="7">
        <v>2</v>
      </c>
      <c r="AS1022" t="s">
        <v>49</v>
      </c>
    </row>
    <row r="1023" spans="1:45" x14ac:dyDescent="0.35">
      <c r="A1023" t="s">
        <v>1086</v>
      </c>
      <c r="B1023">
        <v>41</v>
      </c>
      <c r="C1023" t="s">
        <v>802</v>
      </c>
      <c r="D1023" t="s">
        <v>49</v>
      </c>
      <c r="E1023" t="s">
        <v>41</v>
      </c>
      <c r="F1023">
        <v>1411</v>
      </c>
      <c r="G1023" t="s">
        <v>42</v>
      </c>
      <c r="H1023">
        <v>19</v>
      </c>
      <c r="I1023">
        <v>2</v>
      </c>
      <c r="J1023" t="s">
        <v>43</v>
      </c>
      <c r="K1023">
        <v>1</v>
      </c>
      <c r="L1023">
        <v>334</v>
      </c>
      <c r="M1023">
        <v>3</v>
      </c>
      <c r="N1023" t="s">
        <v>44</v>
      </c>
      <c r="O1023">
        <v>36</v>
      </c>
      <c r="P1023">
        <v>3</v>
      </c>
      <c r="Q1023">
        <v>2</v>
      </c>
      <c r="R1023" t="s">
        <v>60</v>
      </c>
      <c r="S1023">
        <v>1</v>
      </c>
      <c r="T1023" t="s">
        <v>102</v>
      </c>
      <c r="U1023">
        <v>3072</v>
      </c>
      <c r="V1023" t="s">
        <v>47</v>
      </c>
      <c r="W1023">
        <v>19877</v>
      </c>
      <c r="X1023">
        <v>2</v>
      </c>
      <c r="Y1023" t="s">
        <v>48</v>
      </c>
      <c r="Z1023" t="s">
        <v>49</v>
      </c>
      <c r="AA1023">
        <v>16</v>
      </c>
      <c r="AB1023">
        <v>3</v>
      </c>
      <c r="AC1023">
        <v>1</v>
      </c>
      <c r="AD1023">
        <v>80</v>
      </c>
      <c r="AE1023">
        <v>2</v>
      </c>
      <c r="AF1023">
        <v>17</v>
      </c>
      <c r="AG1023">
        <v>2</v>
      </c>
      <c r="AH1023">
        <v>2</v>
      </c>
      <c r="AI1023">
        <v>0</v>
      </c>
      <c r="AJ1023">
        <v>0</v>
      </c>
      <c r="AK1023" s="16">
        <v>46314</v>
      </c>
      <c r="AL1023" s="7">
        <v>18</v>
      </c>
      <c r="AM1023" s="7" t="str">
        <f t="shared" si="30"/>
        <v>2026</v>
      </c>
      <c r="AN1023" s="7" t="str">
        <f t="shared" si="31"/>
        <v>October</v>
      </c>
      <c r="AO1023" s="7">
        <v>0</v>
      </c>
      <c r="AP1023" s="10">
        <v>15788</v>
      </c>
      <c r="AQ1023" s="7">
        <v>0</v>
      </c>
      <c r="AR1023" s="7">
        <v>0</v>
      </c>
      <c r="AS1023" t="s">
        <v>49</v>
      </c>
    </row>
    <row r="1024" spans="1:45" x14ac:dyDescent="0.35">
      <c r="A1024" t="s">
        <v>1087</v>
      </c>
      <c r="B1024">
        <v>41</v>
      </c>
      <c r="C1024" t="s">
        <v>802</v>
      </c>
      <c r="D1024" t="s">
        <v>49</v>
      </c>
      <c r="E1024" t="s">
        <v>41</v>
      </c>
      <c r="F1024">
        <v>334</v>
      </c>
      <c r="G1024" t="s">
        <v>51</v>
      </c>
      <c r="H1024">
        <v>2</v>
      </c>
      <c r="I1024">
        <v>4</v>
      </c>
      <c r="J1024" t="s">
        <v>43</v>
      </c>
      <c r="K1024">
        <v>1</v>
      </c>
      <c r="L1024">
        <v>410</v>
      </c>
      <c r="M1024">
        <v>4</v>
      </c>
      <c r="N1024" t="s">
        <v>44</v>
      </c>
      <c r="O1024">
        <v>88</v>
      </c>
      <c r="P1024">
        <v>3</v>
      </c>
      <c r="Q1024">
        <v>4</v>
      </c>
      <c r="R1024" t="s">
        <v>442</v>
      </c>
      <c r="S1024">
        <v>2</v>
      </c>
      <c r="T1024" t="s">
        <v>46</v>
      </c>
      <c r="U1024">
        <v>16015</v>
      </c>
      <c r="V1024" t="s">
        <v>368</v>
      </c>
      <c r="W1024">
        <v>15896</v>
      </c>
      <c r="X1024">
        <v>1</v>
      </c>
      <c r="Y1024" t="s">
        <v>48</v>
      </c>
      <c r="Z1024" t="s">
        <v>49</v>
      </c>
      <c r="AA1024">
        <v>19</v>
      </c>
      <c r="AB1024">
        <v>3</v>
      </c>
      <c r="AC1024">
        <v>2</v>
      </c>
      <c r="AD1024">
        <v>80</v>
      </c>
      <c r="AE1024">
        <v>0</v>
      </c>
      <c r="AF1024">
        <v>22</v>
      </c>
      <c r="AG1024">
        <v>2</v>
      </c>
      <c r="AH1024">
        <v>3</v>
      </c>
      <c r="AI1024">
        <v>0</v>
      </c>
      <c r="AJ1024">
        <v>4</v>
      </c>
      <c r="AK1024" s="16">
        <v>46315</v>
      </c>
      <c r="AL1024" s="7">
        <v>31</v>
      </c>
      <c r="AM1024" s="7" t="str">
        <f t="shared" si="30"/>
        <v>2026</v>
      </c>
      <c r="AN1024" s="7" t="str">
        <f t="shared" si="31"/>
        <v>October</v>
      </c>
      <c r="AO1024" s="7">
        <v>2</v>
      </c>
      <c r="AP1024" s="10">
        <v>7528</v>
      </c>
      <c r="AQ1024" s="7">
        <v>0</v>
      </c>
      <c r="AR1024" s="7">
        <v>0</v>
      </c>
      <c r="AS1024" t="s">
        <v>40</v>
      </c>
    </row>
    <row r="1025" spans="1:45" x14ac:dyDescent="0.35">
      <c r="A1025" t="s">
        <v>1088</v>
      </c>
      <c r="B1025">
        <v>41</v>
      </c>
      <c r="C1025" t="s">
        <v>802</v>
      </c>
      <c r="D1025" t="s">
        <v>49</v>
      </c>
      <c r="E1025" t="s">
        <v>41</v>
      </c>
      <c r="F1025">
        <v>483</v>
      </c>
      <c r="G1025" t="s">
        <v>42</v>
      </c>
      <c r="H1025">
        <v>6</v>
      </c>
      <c r="I1025">
        <v>3</v>
      </c>
      <c r="J1025" t="s">
        <v>52</v>
      </c>
      <c r="K1025">
        <v>1</v>
      </c>
      <c r="L1025">
        <v>466</v>
      </c>
      <c r="M1025">
        <v>4</v>
      </c>
      <c r="N1025" t="s">
        <v>44</v>
      </c>
      <c r="O1025">
        <v>95</v>
      </c>
      <c r="P1025">
        <v>2</v>
      </c>
      <c r="Q1025">
        <v>2</v>
      </c>
      <c r="R1025" t="s">
        <v>112</v>
      </c>
      <c r="S1025">
        <v>2</v>
      </c>
      <c r="T1025" t="s">
        <v>46</v>
      </c>
      <c r="U1025">
        <v>6032</v>
      </c>
      <c r="V1025" t="s">
        <v>163</v>
      </c>
      <c r="W1025">
        <v>10110</v>
      </c>
      <c r="X1025">
        <v>6</v>
      </c>
      <c r="Y1025" t="s">
        <v>48</v>
      </c>
      <c r="Z1025" t="s">
        <v>40</v>
      </c>
      <c r="AA1025">
        <v>15</v>
      </c>
      <c r="AB1025">
        <v>3</v>
      </c>
      <c r="AC1025">
        <v>4</v>
      </c>
      <c r="AD1025">
        <v>80</v>
      </c>
      <c r="AE1025">
        <v>0</v>
      </c>
      <c r="AF1025">
        <v>8</v>
      </c>
      <c r="AG1025">
        <v>3</v>
      </c>
      <c r="AH1025">
        <v>3</v>
      </c>
      <c r="AI1025">
        <v>1</v>
      </c>
      <c r="AJ1025">
        <v>2</v>
      </c>
      <c r="AK1025" s="16">
        <v>46316</v>
      </c>
      <c r="AL1025" s="7">
        <v>31</v>
      </c>
      <c r="AM1025" s="7" t="str">
        <f t="shared" si="30"/>
        <v>2026</v>
      </c>
      <c r="AN1025" s="7" t="str">
        <f t="shared" si="31"/>
        <v>October</v>
      </c>
      <c r="AO1025" s="7">
        <v>9</v>
      </c>
      <c r="AP1025" s="10">
        <v>10573</v>
      </c>
      <c r="AQ1025" s="7">
        <v>3</v>
      </c>
      <c r="AR1025" s="7">
        <v>1</v>
      </c>
      <c r="AS1025" t="s">
        <v>49</v>
      </c>
    </row>
    <row r="1026" spans="1:45" x14ac:dyDescent="0.35">
      <c r="A1026" t="s">
        <v>1089</v>
      </c>
      <c r="B1026">
        <v>41</v>
      </c>
      <c r="C1026" t="s">
        <v>802</v>
      </c>
      <c r="D1026" t="s">
        <v>40</v>
      </c>
      <c r="E1026" t="s">
        <v>56</v>
      </c>
      <c r="F1026">
        <v>143</v>
      </c>
      <c r="G1026" t="s">
        <v>51</v>
      </c>
      <c r="H1026">
        <v>4</v>
      </c>
      <c r="I1026">
        <v>3</v>
      </c>
      <c r="J1026" t="s">
        <v>57</v>
      </c>
      <c r="K1026">
        <v>1</v>
      </c>
      <c r="L1026">
        <v>488</v>
      </c>
      <c r="M1026">
        <v>1</v>
      </c>
      <c r="N1026" t="s">
        <v>44</v>
      </c>
      <c r="O1026">
        <v>56</v>
      </c>
      <c r="P1026">
        <v>3</v>
      </c>
      <c r="Q1026">
        <v>2</v>
      </c>
      <c r="R1026" t="s">
        <v>137</v>
      </c>
      <c r="S1026">
        <v>2</v>
      </c>
      <c r="T1026" t="s">
        <v>46</v>
      </c>
      <c r="U1026">
        <v>9355</v>
      </c>
      <c r="V1026" t="s">
        <v>163</v>
      </c>
      <c r="W1026">
        <v>9558</v>
      </c>
      <c r="X1026">
        <v>1</v>
      </c>
      <c r="Y1026" t="s">
        <v>48</v>
      </c>
      <c r="Z1026" t="s">
        <v>49</v>
      </c>
      <c r="AA1026">
        <v>18</v>
      </c>
      <c r="AB1026">
        <v>3</v>
      </c>
      <c r="AC1026">
        <v>3</v>
      </c>
      <c r="AD1026">
        <v>80</v>
      </c>
      <c r="AE1026">
        <v>0</v>
      </c>
      <c r="AF1026">
        <v>8</v>
      </c>
      <c r="AG1026">
        <v>5</v>
      </c>
      <c r="AH1026">
        <v>3</v>
      </c>
      <c r="AI1026">
        <v>7</v>
      </c>
      <c r="AJ1026">
        <v>7</v>
      </c>
      <c r="AK1026" s="16">
        <v>46317</v>
      </c>
      <c r="AL1026" s="7">
        <v>35</v>
      </c>
      <c r="AM1026" s="7" t="str">
        <f t="shared" si="30"/>
        <v>2026</v>
      </c>
      <c r="AN1026" s="7" t="str">
        <f t="shared" si="31"/>
        <v>October</v>
      </c>
      <c r="AO1026" s="7">
        <v>2</v>
      </c>
      <c r="AP1026" s="10">
        <v>16531</v>
      </c>
      <c r="AQ1026" s="7">
        <v>0</v>
      </c>
      <c r="AR1026" s="7">
        <v>0</v>
      </c>
      <c r="AS1026" t="s">
        <v>40</v>
      </c>
    </row>
    <row r="1027" spans="1:45" x14ac:dyDescent="0.35">
      <c r="A1027" t="s">
        <v>1090</v>
      </c>
      <c r="B1027">
        <v>41</v>
      </c>
      <c r="C1027" t="s">
        <v>802</v>
      </c>
      <c r="D1027" t="s">
        <v>49</v>
      </c>
      <c r="E1027" t="s">
        <v>41</v>
      </c>
      <c r="F1027">
        <v>645</v>
      </c>
      <c r="G1027" t="s">
        <v>51</v>
      </c>
      <c r="H1027">
        <v>1</v>
      </c>
      <c r="I1027">
        <v>3</v>
      </c>
      <c r="J1027" t="s">
        <v>57</v>
      </c>
      <c r="K1027">
        <v>1</v>
      </c>
      <c r="L1027">
        <v>534</v>
      </c>
      <c r="M1027">
        <v>2</v>
      </c>
      <c r="N1027" t="s">
        <v>44</v>
      </c>
      <c r="O1027">
        <v>49</v>
      </c>
      <c r="P1027">
        <v>4</v>
      </c>
      <c r="Q1027">
        <v>3</v>
      </c>
      <c r="R1027" t="s">
        <v>137</v>
      </c>
      <c r="S1027">
        <v>1</v>
      </c>
      <c r="T1027" t="s">
        <v>105</v>
      </c>
      <c r="U1027">
        <v>8392</v>
      </c>
      <c r="V1027" t="s">
        <v>163</v>
      </c>
      <c r="W1027">
        <v>19566</v>
      </c>
      <c r="X1027">
        <v>1</v>
      </c>
      <c r="Y1027" t="s">
        <v>48</v>
      </c>
      <c r="Z1027" t="s">
        <v>49</v>
      </c>
      <c r="AA1027">
        <v>16</v>
      </c>
      <c r="AB1027">
        <v>3</v>
      </c>
      <c r="AC1027">
        <v>3</v>
      </c>
      <c r="AD1027">
        <v>80</v>
      </c>
      <c r="AE1027">
        <v>1</v>
      </c>
      <c r="AF1027">
        <v>10</v>
      </c>
      <c r="AG1027">
        <v>2</v>
      </c>
      <c r="AH1027">
        <v>3</v>
      </c>
      <c r="AI1027">
        <v>0</v>
      </c>
      <c r="AK1027" s="16">
        <v>46318</v>
      </c>
      <c r="AL1027" s="7">
        <v>28</v>
      </c>
      <c r="AM1027" s="7" t="str">
        <f t="shared" ref="AM1027:AM1090" si="32">TEXT(AK1027,"yyyy")</f>
        <v>2026</v>
      </c>
      <c r="AN1027" s="7" t="str">
        <f t="shared" ref="AN1027:AN1090" si="33">TEXT(AK1027,"mmmm")</f>
        <v>October</v>
      </c>
      <c r="AO1027" s="7">
        <v>1</v>
      </c>
      <c r="AP1027" s="10">
        <v>21374</v>
      </c>
      <c r="AQ1027" s="7">
        <v>0</v>
      </c>
      <c r="AR1027" s="7">
        <v>0</v>
      </c>
      <c r="AS1027" t="s">
        <v>40</v>
      </c>
    </row>
    <row r="1028" spans="1:45" x14ac:dyDescent="0.35">
      <c r="A1028" t="s">
        <v>1091</v>
      </c>
      <c r="B1028">
        <v>41</v>
      </c>
      <c r="C1028" t="s">
        <v>802</v>
      </c>
      <c r="D1028" t="s">
        <v>49</v>
      </c>
      <c r="E1028" t="s">
        <v>59</v>
      </c>
      <c r="F1028">
        <v>267</v>
      </c>
      <c r="G1028" t="s">
        <v>51</v>
      </c>
      <c r="H1028">
        <v>10</v>
      </c>
      <c r="I1028">
        <v>2</v>
      </c>
      <c r="J1028" t="s">
        <v>43</v>
      </c>
      <c r="K1028">
        <v>1</v>
      </c>
      <c r="L1028">
        <v>599</v>
      </c>
      <c r="M1028">
        <v>4</v>
      </c>
      <c r="N1028" t="s">
        <v>44</v>
      </c>
      <c r="O1028">
        <v>56</v>
      </c>
      <c r="P1028">
        <v>3</v>
      </c>
      <c r="Q1028">
        <v>2</v>
      </c>
      <c r="R1028" t="s">
        <v>137</v>
      </c>
      <c r="S1028">
        <v>4</v>
      </c>
      <c r="T1028" t="s">
        <v>46</v>
      </c>
      <c r="U1028">
        <v>6230</v>
      </c>
      <c r="V1028" t="s">
        <v>163</v>
      </c>
      <c r="W1028">
        <v>13430</v>
      </c>
      <c r="X1028">
        <v>7</v>
      </c>
      <c r="Y1028" t="s">
        <v>48</v>
      </c>
      <c r="Z1028" t="s">
        <v>49</v>
      </c>
      <c r="AA1028">
        <v>14</v>
      </c>
      <c r="AB1028">
        <v>3</v>
      </c>
      <c r="AC1028">
        <v>4</v>
      </c>
      <c r="AD1028">
        <v>80</v>
      </c>
      <c r="AE1028">
        <v>0</v>
      </c>
      <c r="AF1028">
        <v>16</v>
      </c>
      <c r="AG1028">
        <v>3</v>
      </c>
      <c r="AH1028">
        <v>3</v>
      </c>
      <c r="AI1028">
        <v>1</v>
      </c>
      <c r="AJ1028">
        <v>10</v>
      </c>
      <c r="AK1028" s="16">
        <v>46319</v>
      </c>
      <c r="AL1028" s="7">
        <v>43</v>
      </c>
      <c r="AM1028" s="7" t="str">
        <f t="shared" si="32"/>
        <v>2026</v>
      </c>
      <c r="AN1028" s="7" t="str">
        <f t="shared" si="33"/>
        <v>October</v>
      </c>
      <c r="AO1028" s="7">
        <v>4</v>
      </c>
      <c r="AP1028" s="10">
        <v>19412</v>
      </c>
      <c r="AQ1028" s="7">
        <v>3</v>
      </c>
      <c r="AR1028" s="7">
        <v>2</v>
      </c>
      <c r="AS1028" t="s">
        <v>49</v>
      </c>
    </row>
    <row r="1029" spans="1:45" x14ac:dyDescent="0.35">
      <c r="A1029" t="s">
        <v>1092</v>
      </c>
      <c r="B1029">
        <v>41</v>
      </c>
      <c r="C1029" t="s">
        <v>802</v>
      </c>
      <c r="D1029" t="s">
        <v>40</v>
      </c>
      <c r="E1029" t="s">
        <v>59</v>
      </c>
      <c r="F1029">
        <v>509</v>
      </c>
      <c r="G1029" t="s">
        <v>42</v>
      </c>
      <c r="H1029">
        <v>2</v>
      </c>
      <c r="I1029">
        <v>4</v>
      </c>
      <c r="J1029" t="s">
        <v>73</v>
      </c>
      <c r="K1029">
        <v>1</v>
      </c>
      <c r="L1029">
        <v>616</v>
      </c>
      <c r="M1029">
        <v>1</v>
      </c>
      <c r="N1029" t="s">
        <v>53</v>
      </c>
      <c r="O1029">
        <v>62</v>
      </c>
      <c r="P1029">
        <v>2</v>
      </c>
      <c r="Q1029">
        <v>2</v>
      </c>
      <c r="R1029" t="s">
        <v>161</v>
      </c>
      <c r="S1029">
        <v>3</v>
      </c>
      <c r="T1029" t="s">
        <v>46</v>
      </c>
      <c r="U1029">
        <v>6811</v>
      </c>
      <c r="V1029" t="s">
        <v>163</v>
      </c>
      <c r="W1029">
        <v>2112</v>
      </c>
      <c r="X1029">
        <v>2</v>
      </c>
      <c r="Y1029" t="s">
        <v>48</v>
      </c>
      <c r="Z1029" t="s">
        <v>40</v>
      </c>
      <c r="AA1029">
        <v>17</v>
      </c>
      <c r="AB1029">
        <v>3</v>
      </c>
      <c r="AC1029">
        <v>1</v>
      </c>
      <c r="AD1029">
        <v>80</v>
      </c>
      <c r="AE1029">
        <v>0</v>
      </c>
      <c r="AF1029">
        <v>10</v>
      </c>
      <c r="AG1029">
        <v>3</v>
      </c>
      <c r="AH1029">
        <v>3</v>
      </c>
      <c r="AI1029">
        <v>0</v>
      </c>
      <c r="AJ1029">
        <v>7</v>
      </c>
      <c r="AK1029" s="16">
        <v>46320</v>
      </c>
      <c r="AL1029" s="7">
        <v>18</v>
      </c>
      <c r="AM1029" s="7" t="str">
        <f t="shared" si="32"/>
        <v>2026</v>
      </c>
      <c r="AN1029" s="7" t="str">
        <f t="shared" si="33"/>
        <v>October</v>
      </c>
      <c r="AO1029" s="7">
        <v>0</v>
      </c>
      <c r="AP1029" s="10">
        <v>7654</v>
      </c>
      <c r="AQ1029" s="7">
        <v>0</v>
      </c>
      <c r="AR1029" s="7">
        <v>0</v>
      </c>
      <c r="AS1029" t="s">
        <v>40</v>
      </c>
    </row>
    <row r="1030" spans="1:45" x14ac:dyDescent="0.35">
      <c r="A1030" t="s">
        <v>1093</v>
      </c>
      <c r="B1030">
        <v>41</v>
      </c>
      <c r="C1030" t="s">
        <v>802</v>
      </c>
      <c r="D1030" t="s">
        <v>49</v>
      </c>
      <c r="E1030" t="s">
        <v>41</v>
      </c>
      <c r="F1030">
        <v>1276</v>
      </c>
      <c r="G1030" t="s">
        <v>51</v>
      </c>
      <c r="H1030">
        <v>2</v>
      </c>
      <c r="I1030">
        <v>5</v>
      </c>
      <c r="J1030" t="s">
        <v>43</v>
      </c>
      <c r="K1030">
        <v>1</v>
      </c>
      <c r="L1030">
        <v>625</v>
      </c>
      <c r="M1030">
        <v>2</v>
      </c>
      <c r="N1030" t="s">
        <v>53</v>
      </c>
      <c r="O1030">
        <v>91</v>
      </c>
      <c r="P1030">
        <v>3</v>
      </c>
      <c r="Q1030">
        <v>4</v>
      </c>
      <c r="R1030" t="s">
        <v>442</v>
      </c>
      <c r="S1030">
        <v>1</v>
      </c>
      <c r="T1030" t="s">
        <v>105</v>
      </c>
      <c r="U1030">
        <v>16595</v>
      </c>
      <c r="V1030" t="s">
        <v>368</v>
      </c>
      <c r="W1030">
        <v>5626</v>
      </c>
      <c r="X1030">
        <v>7</v>
      </c>
      <c r="Y1030" t="s">
        <v>48</v>
      </c>
      <c r="Z1030" t="s">
        <v>49</v>
      </c>
      <c r="AA1030">
        <v>16</v>
      </c>
      <c r="AB1030">
        <v>3</v>
      </c>
      <c r="AC1030">
        <v>2</v>
      </c>
      <c r="AD1030">
        <v>80</v>
      </c>
      <c r="AE1030">
        <v>1</v>
      </c>
      <c r="AF1030">
        <v>22</v>
      </c>
      <c r="AG1030">
        <v>2</v>
      </c>
      <c r="AH1030">
        <v>3</v>
      </c>
      <c r="AI1030">
        <v>11</v>
      </c>
      <c r="AJ1030">
        <v>8</v>
      </c>
      <c r="AK1030" s="16">
        <v>46321</v>
      </c>
      <c r="AL1030" s="7">
        <v>60</v>
      </c>
      <c r="AM1030" s="7" t="str">
        <f t="shared" si="32"/>
        <v>2026</v>
      </c>
      <c r="AN1030" s="7" t="str">
        <f t="shared" si="33"/>
        <v>October</v>
      </c>
      <c r="AO1030" s="7">
        <v>3</v>
      </c>
      <c r="AP1030" s="10">
        <v>22068</v>
      </c>
      <c r="AQ1030" s="7">
        <v>3</v>
      </c>
      <c r="AR1030" s="7">
        <v>3</v>
      </c>
      <c r="AS1030" t="s">
        <v>49</v>
      </c>
    </row>
    <row r="1031" spans="1:45" x14ac:dyDescent="0.35">
      <c r="A1031" t="s">
        <v>1094</v>
      </c>
      <c r="B1031">
        <v>41</v>
      </c>
      <c r="C1031" t="s">
        <v>802</v>
      </c>
      <c r="D1031" t="s">
        <v>49</v>
      </c>
      <c r="E1031" t="s">
        <v>41</v>
      </c>
      <c r="F1031">
        <v>427</v>
      </c>
      <c r="G1031" t="s">
        <v>71</v>
      </c>
      <c r="H1031">
        <v>10</v>
      </c>
      <c r="I1031">
        <v>4</v>
      </c>
      <c r="J1031" t="s">
        <v>71</v>
      </c>
      <c r="K1031">
        <v>1</v>
      </c>
      <c r="L1031">
        <v>731</v>
      </c>
      <c r="M1031">
        <v>2</v>
      </c>
      <c r="N1031" t="s">
        <v>44</v>
      </c>
      <c r="O1031">
        <v>73</v>
      </c>
      <c r="P1031">
        <v>2</v>
      </c>
      <c r="Q1031">
        <v>5</v>
      </c>
      <c r="R1031" t="s">
        <v>442</v>
      </c>
      <c r="S1031">
        <v>4</v>
      </c>
      <c r="T1031" t="s">
        <v>102</v>
      </c>
      <c r="U1031">
        <v>19141</v>
      </c>
      <c r="V1031" t="s">
        <v>368</v>
      </c>
      <c r="W1031">
        <v>8861</v>
      </c>
      <c r="X1031">
        <v>3</v>
      </c>
      <c r="Y1031" t="s">
        <v>48</v>
      </c>
      <c r="Z1031" t="s">
        <v>49</v>
      </c>
      <c r="AA1031">
        <v>15</v>
      </c>
      <c r="AB1031">
        <v>3</v>
      </c>
      <c r="AC1031">
        <v>2</v>
      </c>
      <c r="AD1031">
        <v>80</v>
      </c>
      <c r="AE1031">
        <v>3</v>
      </c>
      <c r="AF1031">
        <v>23</v>
      </c>
      <c r="AG1031">
        <v>2</v>
      </c>
      <c r="AH1031">
        <v>2</v>
      </c>
      <c r="AI1031">
        <v>12</v>
      </c>
      <c r="AJ1031">
        <v>6</v>
      </c>
      <c r="AK1031" s="16">
        <v>46322</v>
      </c>
      <c r="AL1031" s="7">
        <v>18</v>
      </c>
      <c r="AM1031" s="7" t="str">
        <f t="shared" si="32"/>
        <v>2026</v>
      </c>
      <c r="AN1031" s="7" t="str">
        <f t="shared" si="33"/>
        <v>October</v>
      </c>
      <c r="AO1031" s="7">
        <v>1</v>
      </c>
      <c r="AP1031" s="10">
        <v>16100</v>
      </c>
      <c r="AQ1031" s="7">
        <v>1</v>
      </c>
      <c r="AR1031" s="7">
        <v>1</v>
      </c>
      <c r="AS1031" t="s">
        <v>49</v>
      </c>
    </row>
    <row r="1032" spans="1:45" x14ac:dyDescent="0.35">
      <c r="A1032" t="s">
        <v>1095</v>
      </c>
      <c r="B1032">
        <v>41</v>
      </c>
      <c r="C1032" t="s">
        <v>802</v>
      </c>
      <c r="D1032" t="s">
        <v>49</v>
      </c>
      <c r="E1032" t="s">
        <v>41</v>
      </c>
      <c r="F1032">
        <v>314</v>
      </c>
      <c r="G1032" t="s">
        <v>71</v>
      </c>
      <c r="H1032">
        <v>1</v>
      </c>
      <c r="I1032">
        <v>3</v>
      </c>
      <c r="J1032" t="s">
        <v>71</v>
      </c>
      <c r="K1032">
        <v>1</v>
      </c>
      <c r="L1032">
        <v>734</v>
      </c>
      <c r="M1032">
        <v>4</v>
      </c>
      <c r="N1032" t="s">
        <v>44</v>
      </c>
      <c r="O1032">
        <v>59</v>
      </c>
      <c r="P1032">
        <v>2</v>
      </c>
      <c r="Q1032">
        <v>5</v>
      </c>
      <c r="R1032" t="s">
        <v>442</v>
      </c>
      <c r="S1032">
        <v>3</v>
      </c>
      <c r="T1032" t="s">
        <v>105</v>
      </c>
      <c r="U1032">
        <v>19189</v>
      </c>
      <c r="V1032" t="s">
        <v>368</v>
      </c>
      <c r="W1032">
        <v>19562</v>
      </c>
      <c r="X1032">
        <v>1</v>
      </c>
      <c r="Y1032" t="s">
        <v>48</v>
      </c>
      <c r="Z1032" t="s">
        <v>49</v>
      </c>
      <c r="AA1032">
        <v>12</v>
      </c>
      <c r="AB1032">
        <v>3</v>
      </c>
      <c r="AC1032">
        <v>2</v>
      </c>
      <c r="AD1032">
        <v>80</v>
      </c>
      <c r="AE1032">
        <v>1</v>
      </c>
      <c r="AF1032">
        <v>22</v>
      </c>
      <c r="AG1032">
        <v>3</v>
      </c>
      <c r="AH1032">
        <v>3</v>
      </c>
      <c r="AI1032">
        <v>2</v>
      </c>
      <c r="AJ1032">
        <v>10</v>
      </c>
      <c r="AK1032" s="16">
        <v>46323</v>
      </c>
      <c r="AL1032" s="7">
        <v>52</v>
      </c>
      <c r="AM1032" s="7" t="str">
        <f t="shared" si="32"/>
        <v>2026</v>
      </c>
      <c r="AN1032" s="7" t="str">
        <f t="shared" si="33"/>
        <v>October</v>
      </c>
      <c r="AO1032" s="7">
        <v>18</v>
      </c>
      <c r="AP1032" s="10">
        <v>19631</v>
      </c>
      <c r="AQ1032" s="7">
        <v>13</v>
      </c>
      <c r="AR1032" s="7">
        <v>4</v>
      </c>
      <c r="AS1032" t="s">
        <v>49</v>
      </c>
    </row>
    <row r="1033" spans="1:45" x14ac:dyDescent="0.35">
      <c r="A1033" t="s">
        <v>1096</v>
      </c>
      <c r="B1033">
        <v>41</v>
      </c>
      <c r="C1033" t="s">
        <v>802</v>
      </c>
      <c r="D1033" t="s">
        <v>40</v>
      </c>
      <c r="E1033" t="s">
        <v>41</v>
      </c>
      <c r="F1033">
        <v>1085</v>
      </c>
      <c r="G1033" t="s">
        <v>42</v>
      </c>
      <c r="H1033">
        <v>2</v>
      </c>
      <c r="I1033">
        <v>4</v>
      </c>
      <c r="J1033" t="s">
        <v>43</v>
      </c>
      <c r="K1033">
        <v>1</v>
      </c>
      <c r="L1033">
        <v>927</v>
      </c>
      <c r="M1033">
        <v>2</v>
      </c>
      <c r="N1033" t="s">
        <v>53</v>
      </c>
      <c r="O1033">
        <v>57</v>
      </c>
      <c r="P1033">
        <v>1</v>
      </c>
      <c r="Q1033">
        <v>1</v>
      </c>
      <c r="R1033" t="s">
        <v>45</v>
      </c>
      <c r="S1033">
        <v>4</v>
      </c>
      <c r="T1033" t="s">
        <v>102</v>
      </c>
      <c r="U1033">
        <v>2778</v>
      </c>
      <c r="V1033" t="s">
        <v>47</v>
      </c>
      <c r="W1033">
        <v>17725</v>
      </c>
      <c r="X1033">
        <v>4</v>
      </c>
      <c r="Y1033" t="s">
        <v>48</v>
      </c>
      <c r="Z1033" t="s">
        <v>40</v>
      </c>
      <c r="AA1033">
        <v>13</v>
      </c>
      <c r="AB1033">
        <v>3</v>
      </c>
      <c r="AC1033">
        <v>3</v>
      </c>
      <c r="AD1033">
        <v>80</v>
      </c>
      <c r="AE1033">
        <v>1</v>
      </c>
      <c r="AF1033">
        <v>10</v>
      </c>
      <c r="AG1033">
        <v>1</v>
      </c>
      <c r="AH1033">
        <v>2</v>
      </c>
      <c r="AI1033">
        <v>1</v>
      </c>
      <c r="AJ1033">
        <v>0</v>
      </c>
      <c r="AK1033" s="16">
        <v>46324</v>
      </c>
      <c r="AL1033" s="7">
        <v>50</v>
      </c>
      <c r="AM1033" s="7" t="str">
        <f t="shared" si="32"/>
        <v>2026</v>
      </c>
      <c r="AN1033" s="7" t="str">
        <f t="shared" si="33"/>
        <v>October</v>
      </c>
      <c r="AO1033" s="7">
        <v>17</v>
      </c>
      <c r="AP1033" s="10">
        <v>8656</v>
      </c>
      <c r="AQ1033" s="7">
        <v>12</v>
      </c>
      <c r="AR1033" s="7">
        <v>7</v>
      </c>
      <c r="AS1033" t="s">
        <v>40</v>
      </c>
    </row>
    <row r="1034" spans="1:45" x14ac:dyDescent="0.35">
      <c r="A1034" t="s">
        <v>1097</v>
      </c>
      <c r="B1034">
        <v>41</v>
      </c>
      <c r="C1034" t="s">
        <v>802</v>
      </c>
      <c r="D1034" t="s">
        <v>49</v>
      </c>
      <c r="E1034" t="s">
        <v>41</v>
      </c>
      <c r="F1034">
        <v>263</v>
      </c>
      <c r="G1034" t="s">
        <v>42</v>
      </c>
      <c r="H1034">
        <v>6</v>
      </c>
      <c r="I1034">
        <v>3</v>
      </c>
      <c r="J1034" t="s">
        <v>52</v>
      </c>
      <c r="K1034">
        <v>1</v>
      </c>
      <c r="L1034">
        <v>957</v>
      </c>
      <c r="M1034">
        <v>4</v>
      </c>
      <c r="N1034" t="s">
        <v>44</v>
      </c>
      <c r="O1034">
        <v>59</v>
      </c>
      <c r="P1034">
        <v>3</v>
      </c>
      <c r="Q1034">
        <v>1</v>
      </c>
      <c r="R1034" t="s">
        <v>45</v>
      </c>
      <c r="S1034">
        <v>1</v>
      </c>
      <c r="T1034" t="s">
        <v>46</v>
      </c>
      <c r="U1034">
        <v>4721</v>
      </c>
      <c r="V1034" t="s">
        <v>47</v>
      </c>
      <c r="W1034">
        <v>3119</v>
      </c>
      <c r="X1034">
        <v>2</v>
      </c>
      <c r="Y1034" t="s">
        <v>48</v>
      </c>
      <c r="Z1034" t="s">
        <v>40</v>
      </c>
      <c r="AA1034">
        <v>13</v>
      </c>
      <c r="AB1034">
        <v>3</v>
      </c>
      <c r="AC1034">
        <v>3</v>
      </c>
      <c r="AD1034">
        <v>80</v>
      </c>
      <c r="AE1034">
        <v>0</v>
      </c>
      <c r="AF1034">
        <v>20</v>
      </c>
      <c r="AG1034">
        <v>3</v>
      </c>
      <c r="AH1034">
        <v>3</v>
      </c>
      <c r="AI1034">
        <v>2</v>
      </c>
      <c r="AJ1034">
        <v>17</v>
      </c>
      <c r="AK1034" s="16">
        <v>46325</v>
      </c>
      <c r="AL1034" s="7">
        <v>24</v>
      </c>
      <c r="AM1034" s="7" t="str">
        <f t="shared" si="32"/>
        <v>2026</v>
      </c>
      <c r="AN1034" s="7" t="str">
        <f t="shared" si="33"/>
        <v>October</v>
      </c>
      <c r="AO1034" s="7">
        <v>4</v>
      </c>
      <c r="AP1034" s="10">
        <v>13897</v>
      </c>
      <c r="AQ1034" s="7">
        <v>1</v>
      </c>
      <c r="AR1034" s="7">
        <v>1</v>
      </c>
      <c r="AS1034" t="s">
        <v>49</v>
      </c>
    </row>
    <row r="1035" spans="1:45" x14ac:dyDescent="0.35">
      <c r="A1035" t="s">
        <v>1098</v>
      </c>
      <c r="B1035">
        <v>41</v>
      </c>
      <c r="C1035" t="s">
        <v>802</v>
      </c>
      <c r="D1035" t="s">
        <v>49</v>
      </c>
      <c r="E1035" t="s">
        <v>56</v>
      </c>
      <c r="F1035">
        <v>840</v>
      </c>
      <c r="G1035" t="s">
        <v>42</v>
      </c>
      <c r="H1035">
        <v>9</v>
      </c>
      <c r="I1035">
        <v>3</v>
      </c>
      <c r="J1035" t="s">
        <v>52</v>
      </c>
      <c r="K1035">
        <v>1</v>
      </c>
      <c r="L1035">
        <v>999</v>
      </c>
      <c r="M1035">
        <v>1</v>
      </c>
      <c r="N1035" t="s">
        <v>44</v>
      </c>
      <c r="O1035">
        <v>64</v>
      </c>
      <c r="P1035">
        <v>3</v>
      </c>
      <c r="Q1035">
        <v>5</v>
      </c>
      <c r="R1035" t="s">
        <v>252</v>
      </c>
      <c r="S1035">
        <v>3</v>
      </c>
      <c r="T1035" t="s">
        <v>102</v>
      </c>
      <c r="U1035">
        <v>19419</v>
      </c>
      <c r="V1035" t="s">
        <v>368</v>
      </c>
      <c r="W1035">
        <v>3735</v>
      </c>
      <c r="X1035">
        <v>2</v>
      </c>
      <c r="Y1035" t="s">
        <v>48</v>
      </c>
      <c r="Z1035" t="s">
        <v>49</v>
      </c>
      <c r="AA1035">
        <v>17</v>
      </c>
      <c r="AB1035">
        <v>3</v>
      </c>
      <c r="AC1035">
        <v>2</v>
      </c>
      <c r="AD1035">
        <v>80</v>
      </c>
      <c r="AE1035">
        <v>1</v>
      </c>
      <c r="AF1035">
        <v>21</v>
      </c>
      <c r="AG1035">
        <v>2</v>
      </c>
      <c r="AH1035">
        <v>4</v>
      </c>
      <c r="AI1035">
        <v>0</v>
      </c>
      <c r="AJ1035">
        <v>11</v>
      </c>
      <c r="AK1035" s="16">
        <v>46326</v>
      </c>
      <c r="AL1035" s="7">
        <v>54</v>
      </c>
      <c r="AM1035" s="7" t="str">
        <f t="shared" si="32"/>
        <v>2026</v>
      </c>
      <c r="AN1035" s="7" t="str">
        <f t="shared" si="33"/>
        <v>October</v>
      </c>
      <c r="AO1035" s="7">
        <v>11</v>
      </c>
      <c r="AP1035" s="10">
        <v>17589</v>
      </c>
      <c r="AQ1035" s="7">
        <v>9</v>
      </c>
      <c r="AR1035" s="7">
        <v>0</v>
      </c>
      <c r="AS1035" t="s">
        <v>49</v>
      </c>
    </row>
    <row r="1036" spans="1:45" x14ac:dyDescent="0.35">
      <c r="A1036" t="s">
        <v>1099</v>
      </c>
      <c r="B1036">
        <v>41</v>
      </c>
      <c r="C1036" t="s">
        <v>802</v>
      </c>
      <c r="D1036" t="s">
        <v>49</v>
      </c>
      <c r="E1036" t="s">
        <v>41</v>
      </c>
      <c r="F1036">
        <v>549</v>
      </c>
      <c r="G1036" t="s">
        <v>42</v>
      </c>
      <c r="H1036">
        <v>7</v>
      </c>
      <c r="I1036">
        <v>2</v>
      </c>
      <c r="J1036" t="s">
        <v>52</v>
      </c>
      <c r="K1036">
        <v>1</v>
      </c>
      <c r="L1036">
        <v>1025</v>
      </c>
      <c r="M1036">
        <v>4</v>
      </c>
      <c r="N1036" t="s">
        <v>53</v>
      </c>
      <c r="O1036">
        <v>42</v>
      </c>
      <c r="P1036">
        <v>3</v>
      </c>
      <c r="Q1036">
        <v>2</v>
      </c>
      <c r="R1036" t="s">
        <v>112</v>
      </c>
      <c r="S1036">
        <v>3</v>
      </c>
      <c r="T1036" t="s">
        <v>46</v>
      </c>
      <c r="U1036">
        <v>5003</v>
      </c>
      <c r="V1036" t="s">
        <v>163</v>
      </c>
      <c r="W1036">
        <v>23371</v>
      </c>
      <c r="X1036">
        <v>6</v>
      </c>
      <c r="Y1036" t="s">
        <v>48</v>
      </c>
      <c r="Z1036" t="s">
        <v>49</v>
      </c>
      <c r="AA1036">
        <v>14</v>
      </c>
      <c r="AB1036">
        <v>3</v>
      </c>
      <c r="AC1036">
        <v>2</v>
      </c>
      <c r="AD1036">
        <v>80</v>
      </c>
      <c r="AE1036">
        <v>0</v>
      </c>
      <c r="AF1036">
        <v>8</v>
      </c>
      <c r="AG1036">
        <v>6</v>
      </c>
      <c r="AH1036">
        <v>3</v>
      </c>
      <c r="AI1036">
        <v>2</v>
      </c>
      <c r="AJ1036">
        <v>1</v>
      </c>
      <c r="AK1036" s="16">
        <v>46327</v>
      </c>
      <c r="AL1036" s="7">
        <v>48</v>
      </c>
      <c r="AM1036" s="7" t="str">
        <f t="shared" si="32"/>
        <v>2026</v>
      </c>
      <c r="AN1036" s="7" t="str">
        <f t="shared" si="33"/>
        <v>November</v>
      </c>
      <c r="AO1036" s="7">
        <v>26</v>
      </c>
      <c r="AP1036" s="10">
        <v>4207</v>
      </c>
      <c r="AQ1036" s="7">
        <v>9</v>
      </c>
      <c r="AR1036" s="7">
        <v>0</v>
      </c>
      <c r="AS1036" t="s">
        <v>49</v>
      </c>
    </row>
    <row r="1037" spans="1:45" x14ac:dyDescent="0.35">
      <c r="A1037" t="s">
        <v>1100</v>
      </c>
      <c r="B1037">
        <v>41</v>
      </c>
      <c r="C1037" t="s">
        <v>802</v>
      </c>
      <c r="D1037" t="s">
        <v>49</v>
      </c>
      <c r="E1037" t="s">
        <v>59</v>
      </c>
      <c r="F1037">
        <v>247</v>
      </c>
      <c r="G1037" t="s">
        <v>42</v>
      </c>
      <c r="H1037">
        <v>7</v>
      </c>
      <c r="I1037">
        <v>1</v>
      </c>
      <c r="J1037" t="s">
        <v>43</v>
      </c>
      <c r="K1037">
        <v>1</v>
      </c>
      <c r="L1037">
        <v>1035</v>
      </c>
      <c r="M1037">
        <v>2</v>
      </c>
      <c r="N1037" t="s">
        <v>53</v>
      </c>
      <c r="O1037">
        <v>55</v>
      </c>
      <c r="P1037">
        <v>1</v>
      </c>
      <c r="Q1037">
        <v>5</v>
      </c>
      <c r="R1037" t="s">
        <v>252</v>
      </c>
      <c r="S1037">
        <v>3</v>
      </c>
      <c r="T1037" t="s">
        <v>102</v>
      </c>
      <c r="U1037">
        <v>19973</v>
      </c>
      <c r="V1037" t="s">
        <v>368</v>
      </c>
      <c r="W1037">
        <v>20284</v>
      </c>
      <c r="X1037">
        <v>1</v>
      </c>
      <c r="Y1037" t="s">
        <v>48</v>
      </c>
      <c r="Z1037" t="s">
        <v>49</v>
      </c>
      <c r="AA1037">
        <v>22</v>
      </c>
      <c r="AB1037">
        <v>4</v>
      </c>
      <c r="AC1037">
        <v>2</v>
      </c>
      <c r="AD1037">
        <v>80</v>
      </c>
      <c r="AE1037">
        <v>2</v>
      </c>
      <c r="AF1037">
        <v>21</v>
      </c>
      <c r="AG1037">
        <v>3</v>
      </c>
      <c r="AH1037">
        <v>3</v>
      </c>
      <c r="AI1037">
        <v>5</v>
      </c>
      <c r="AJ1037">
        <v>10</v>
      </c>
      <c r="AK1037" s="16">
        <v>46328</v>
      </c>
      <c r="AL1037" s="7">
        <v>18</v>
      </c>
      <c r="AM1037" s="7" t="str">
        <f t="shared" si="32"/>
        <v>2026</v>
      </c>
      <c r="AN1037" s="7" t="str">
        <f t="shared" si="33"/>
        <v>November</v>
      </c>
      <c r="AO1037" s="7">
        <v>0</v>
      </c>
      <c r="AP1037" s="10">
        <v>4277</v>
      </c>
      <c r="AQ1037" s="7">
        <v>0</v>
      </c>
      <c r="AR1037" s="7">
        <v>0</v>
      </c>
      <c r="AS1037" t="s">
        <v>49</v>
      </c>
    </row>
    <row r="1038" spans="1:45" x14ac:dyDescent="0.35">
      <c r="A1038" t="s">
        <v>1101</v>
      </c>
      <c r="B1038">
        <v>41</v>
      </c>
      <c r="C1038" t="s">
        <v>802</v>
      </c>
      <c r="D1038" t="s">
        <v>49</v>
      </c>
      <c r="E1038" t="s">
        <v>41</v>
      </c>
      <c r="F1038">
        <v>509</v>
      </c>
      <c r="G1038" t="s">
        <v>42</v>
      </c>
      <c r="H1038">
        <v>7</v>
      </c>
      <c r="I1038">
        <v>2</v>
      </c>
      <c r="J1038" t="s">
        <v>68</v>
      </c>
      <c r="K1038">
        <v>1</v>
      </c>
      <c r="L1038">
        <v>1085</v>
      </c>
      <c r="M1038">
        <v>2</v>
      </c>
      <c r="N1038" t="s">
        <v>53</v>
      </c>
      <c r="O1038">
        <v>43</v>
      </c>
      <c r="P1038">
        <v>4</v>
      </c>
      <c r="Q1038">
        <v>1</v>
      </c>
      <c r="R1038" t="s">
        <v>60</v>
      </c>
      <c r="S1038">
        <v>3</v>
      </c>
      <c r="T1038" t="s">
        <v>105</v>
      </c>
      <c r="U1038">
        <v>3376</v>
      </c>
      <c r="V1038" t="s">
        <v>47</v>
      </c>
      <c r="W1038">
        <v>18863</v>
      </c>
      <c r="X1038">
        <v>1</v>
      </c>
      <c r="Y1038" t="s">
        <v>48</v>
      </c>
      <c r="Z1038" t="s">
        <v>49</v>
      </c>
      <c r="AA1038">
        <v>13</v>
      </c>
      <c r="AB1038">
        <v>3</v>
      </c>
      <c r="AC1038">
        <v>3</v>
      </c>
      <c r="AD1038">
        <v>80</v>
      </c>
      <c r="AE1038">
        <v>0</v>
      </c>
      <c r="AF1038">
        <v>10</v>
      </c>
      <c r="AG1038">
        <v>3</v>
      </c>
      <c r="AH1038">
        <v>3</v>
      </c>
      <c r="AI1038">
        <v>0</v>
      </c>
      <c r="AJ1038">
        <v>8</v>
      </c>
      <c r="AK1038" s="16">
        <v>46329</v>
      </c>
      <c r="AL1038" s="7">
        <v>18</v>
      </c>
      <c r="AM1038" s="7" t="str">
        <f t="shared" si="32"/>
        <v>2026</v>
      </c>
      <c r="AN1038" s="7" t="str">
        <f t="shared" si="33"/>
        <v>November</v>
      </c>
      <c r="AO1038" s="7">
        <v>1</v>
      </c>
      <c r="AP1038" s="10">
        <v>5508</v>
      </c>
      <c r="AQ1038" s="7">
        <v>0</v>
      </c>
      <c r="AR1038" s="7">
        <v>0</v>
      </c>
      <c r="AS1038" t="s">
        <v>40</v>
      </c>
    </row>
    <row r="1039" spans="1:45" x14ac:dyDescent="0.35">
      <c r="A1039" t="s">
        <v>1102</v>
      </c>
      <c r="B1039">
        <v>41</v>
      </c>
      <c r="C1039" t="s">
        <v>802</v>
      </c>
      <c r="D1039" t="s">
        <v>49</v>
      </c>
      <c r="E1039" t="s">
        <v>41</v>
      </c>
      <c r="F1039">
        <v>167</v>
      </c>
      <c r="G1039" t="s">
        <v>42</v>
      </c>
      <c r="H1039">
        <v>12</v>
      </c>
      <c r="I1039">
        <v>4</v>
      </c>
      <c r="J1039" t="s">
        <v>43</v>
      </c>
      <c r="K1039">
        <v>1</v>
      </c>
      <c r="L1039">
        <v>1158</v>
      </c>
      <c r="M1039">
        <v>2</v>
      </c>
      <c r="N1039" t="s">
        <v>44</v>
      </c>
      <c r="O1039">
        <v>46</v>
      </c>
      <c r="P1039">
        <v>3</v>
      </c>
      <c r="Q1039">
        <v>1</v>
      </c>
      <c r="R1039" t="s">
        <v>45</v>
      </c>
      <c r="S1039">
        <v>4</v>
      </c>
      <c r="T1039" t="s">
        <v>105</v>
      </c>
      <c r="U1039">
        <v>4766</v>
      </c>
      <c r="V1039" t="s">
        <v>47</v>
      </c>
      <c r="W1039">
        <v>9051</v>
      </c>
      <c r="X1039">
        <v>3</v>
      </c>
      <c r="Y1039" t="s">
        <v>48</v>
      </c>
      <c r="Z1039" t="s">
        <v>40</v>
      </c>
      <c r="AA1039">
        <v>11</v>
      </c>
      <c r="AB1039">
        <v>3</v>
      </c>
      <c r="AC1039">
        <v>1</v>
      </c>
      <c r="AD1039">
        <v>80</v>
      </c>
      <c r="AE1039">
        <v>1</v>
      </c>
      <c r="AF1039">
        <v>6</v>
      </c>
      <c r="AG1039">
        <v>4</v>
      </c>
      <c r="AH1039">
        <v>3</v>
      </c>
      <c r="AI1039">
        <v>0</v>
      </c>
      <c r="AJ1039">
        <v>0</v>
      </c>
      <c r="AK1039" s="16">
        <v>46330</v>
      </c>
      <c r="AL1039" s="7">
        <v>26</v>
      </c>
      <c r="AM1039" s="7" t="str">
        <f t="shared" si="32"/>
        <v>2026</v>
      </c>
      <c r="AN1039" s="7" t="str">
        <f t="shared" si="33"/>
        <v>November</v>
      </c>
      <c r="AO1039" s="7">
        <v>3</v>
      </c>
      <c r="AP1039" s="10">
        <v>12903</v>
      </c>
      <c r="AQ1039" s="7">
        <v>0</v>
      </c>
      <c r="AR1039" s="7">
        <v>0</v>
      </c>
      <c r="AS1039" t="s">
        <v>49</v>
      </c>
    </row>
    <row r="1040" spans="1:45" x14ac:dyDescent="0.35">
      <c r="A1040" t="s">
        <v>1103</v>
      </c>
      <c r="B1040">
        <v>41</v>
      </c>
      <c r="C1040" t="s">
        <v>802</v>
      </c>
      <c r="D1040" t="s">
        <v>40</v>
      </c>
      <c r="E1040" t="s">
        <v>59</v>
      </c>
      <c r="F1040">
        <v>906</v>
      </c>
      <c r="G1040" t="s">
        <v>42</v>
      </c>
      <c r="H1040">
        <v>5</v>
      </c>
      <c r="I1040">
        <v>2</v>
      </c>
      <c r="J1040" t="s">
        <v>43</v>
      </c>
      <c r="K1040">
        <v>1</v>
      </c>
      <c r="L1040">
        <v>1210</v>
      </c>
      <c r="M1040">
        <v>1</v>
      </c>
      <c r="N1040" t="s">
        <v>44</v>
      </c>
      <c r="O1040">
        <v>95</v>
      </c>
      <c r="P1040">
        <v>2</v>
      </c>
      <c r="Q1040">
        <v>1</v>
      </c>
      <c r="R1040" t="s">
        <v>60</v>
      </c>
      <c r="S1040">
        <v>1</v>
      </c>
      <c r="T1040" t="s">
        <v>102</v>
      </c>
      <c r="U1040">
        <v>2107</v>
      </c>
      <c r="V1040" t="s">
        <v>47</v>
      </c>
      <c r="W1040">
        <v>20293</v>
      </c>
      <c r="X1040">
        <v>6</v>
      </c>
      <c r="Y1040" t="s">
        <v>48</v>
      </c>
      <c r="Z1040" t="s">
        <v>49</v>
      </c>
      <c r="AA1040">
        <v>17</v>
      </c>
      <c r="AB1040">
        <v>3</v>
      </c>
      <c r="AC1040">
        <v>1</v>
      </c>
      <c r="AD1040">
        <v>80</v>
      </c>
      <c r="AE1040">
        <v>1</v>
      </c>
      <c r="AF1040">
        <v>5</v>
      </c>
      <c r="AG1040">
        <v>2</v>
      </c>
      <c r="AH1040">
        <v>1</v>
      </c>
      <c r="AI1040">
        <v>0</v>
      </c>
      <c r="AJ1040">
        <v>0</v>
      </c>
      <c r="AK1040" s="16">
        <v>46331</v>
      </c>
      <c r="AL1040" s="7">
        <v>34</v>
      </c>
      <c r="AM1040" s="7" t="str">
        <f t="shared" si="32"/>
        <v>2026</v>
      </c>
      <c r="AN1040" s="7" t="str">
        <f t="shared" si="33"/>
        <v>November</v>
      </c>
      <c r="AO1040" s="7">
        <v>9</v>
      </c>
      <c r="AP1040" s="10">
        <v>7212</v>
      </c>
      <c r="AQ1040" s="7">
        <v>2</v>
      </c>
      <c r="AR1040" s="7">
        <v>2</v>
      </c>
      <c r="AS1040" t="s">
        <v>40</v>
      </c>
    </row>
    <row r="1041" spans="1:45" x14ac:dyDescent="0.35">
      <c r="A1041" t="s">
        <v>1104</v>
      </c>
      <c r="B1041">
        <v>41</v>
      </c>
      <c r="C1041" t="s">
        <v>802</v>
      </c>
      <c r="D1041" t="s">
        <v>49</v>
      </c>
      <c r="E1041" t="s">
        <v>59</v>
      </c>
      <c r="F1041">
        <v>256</v>
      </c>
      <c r="G1041" t="s">
        <v>51</v>
      </c>
      <c r="H1041">
        <v>10</v>
      </c>
      <c r="I1041">
        <v>2</v>
      </c>
      <c r="J1041" t="s">
        <v>52</v>
      </c>
      <c r="K1041">
        <v>1</v>
      </c>
      <c r="L1041">
        <v>1329</v>
      </c>
      <c r="M1041">
        <v>3</v>
      </c>
      <c r="N1041" t="s">
        <v>44</v>
      </c>
      <c r="O1041">
        <v>40</v>
      </c>
      <c r="P1041">
        <v>1</v>
      </c>
      <c r="Q1041">
        <v>2</v>
      </c>
      <c r="R1041" t="s">
        <v>137</v>
      </c>
      <c r="S1041">
        <v>2</v>
      </c>
      <c r="T1041" t="s">
        <v>46</v>
      </c>
      <c r="U1041">
        <v>6151</v>
      </c>
      <c r="V1041" t="s">
        <v>163</v>
      </c>
      <c r="W1041">
        <v>22074</v>
      </c>
      <c r="X1041">
        <v>1</v>
      </c>
      <c r="Y1041" t="s">
        <v>48</v>
      </c>
      <c r="Z1041" t="s">
        <v>49</v>
      </c>
      <c r="AA1041">
        <v>13</v>
      </c>
      <c r="AB1041">
        <v>3</v>
      </c>
      <c r="AC1041">
        <v>1</v>
      </c>
      <c r="AD1041">
        <v>80</v>
      </c>
      <c r="AE1041">
        <v>0</v>
      </c>
      <c r="AF1041">
        <v>19</v>
      </c>
      <c r="AG1041">
        <v>4</v>
      </c>
      <c r="AH1041">
        <v>3</v>
      </c>
      <c r="AI1041">
        <v>11</v>
      </c>
      <c r="AJ1041">
        <v>9</v>
      </c>
      <c r="AK1041" s="16">
        <v>46332</v>
      </c>
      <c r="AL1041" s="7">
        <v>28</v>
      </c>
      <c r="AM1041" s="7" t="str">
        <f t="shared" si="32"/>
        <v>2026</v>
      </c>
      <c r="AN1041" s="7" t="str">
        <f t="shared" si="33"/>
        <v>November</v>
      </c>
      <c r="AO1041" s="7">
        <v>4</v>
      </c>
      <c r="AP1041" s="10">
        <v>10938</v>
      </c>
      <c r="AQ1041" s="7">
        <v>4</v>
      </c>
      <c r="AR1041" s="7">
        <v>1</v>
      </c>
      <c r="AS1041" t="s">
        <v>49</v>
      </c>
    </row>
    <row r="1042" spans="1:45" x14ac:dyDescent="0.35">
      <c r="A1042" t="s">
        <v>1105</v>
      </c>
      <c r="B1042">
        <v>41</v>
      </c>
      <c r="C1042" t="s">
        <v>802</v>
      </c>
      <c r="D1042" t="s">
        <v>49</v>
      </c>
      <c r="E1042" t="s">
        <v>56</v>
      </c>
      <c r="F1042">
        <v>1018</v>
      </c>
      <c r="G1042" t="s">
        <v>51</v>
      </c>
      <c r="H1042">
        <v>1</v>
      </c>
      <c r="I1042">
        <v>3</v>
      </c>
      <c r="J1042" t="s">
        <v>57</v>
      </c>
      <c r="K1042">
        <v>1</v>
      </c>
      <c r="L1042">
        <v>1349</v>
      </c>
      <c r="M1042">
        <v>3</v>
      </c>
      <c r="N1042" t="s">
        <v>53</v>
      </c>
      <c r="O1042">
        <v>66</v>
      </c>
      <c r="P1042">
        <v>3</v>
      </c>
      <c r="Q1042">
        <v>2</v>
      </c>
      <c r="R1042" t="s">
        <v>137</v>
      </c>
      <c r="S1042">
        <v>1</v>
      </c>
      <c r="T1042" t="s">
        <v>102</v>
      </c>
      <c r="U1042">
        <v>4103</v>
      </c>
      <c r="V1042" t="s">
        <v>47</v>
      </c>
      <c r="W1042">
        <v>4297</v>
      </c>
      <c r="X1042">
        <v>0</v>
      </c>
      <c r="Y1042" t="s">
        <v>48</v>
      </c>
      <c r="Z1042" t="s">
        <v>49</v>
      </c>
      <c r="AA1042">
        <v>17</v>
      </c>
      <c r="AB1042">
        <v>3</v>
      </c>
      <c r="AC1042">
        <v>4</v>
      </c>
      <c r="AD1042">
        <v>80</v>
      </c>
      <c r="AE1042">
        <v>1</v>
      </c>
      <c r="AF1042">
        <v>10</v>
      </c>
      <c r="AG1042">
        <v>2</v>
      </c>
      <c r="AH1042">
        <v>3</v>
      </c>
      <c r="AI1042">
        <v>1</v>
      </c>
      <c r="AJ1042">
        <v>7</v>
      </c>
      <c r="AK1042" s="16">
        <v>46333</v>
      </c>
      <c r="AL1042" s="7">
        <v>36</v>
      </c>
      <c r="AM1042" s="7" t="str">
        <f t="shared" si="32"/>
        <v>2026</v>
      </c>
      <c r="AN1042" s="7" t="str">
        <f t="shared" si="33"/>
        <v>November</v>
      </c>
      <c r="AO1042" s="7">
        <v>17</v>
      </c>
      <c r="AP1042" s="10">
        <v>8467</v>
      </c>
      <c r="AQ1042" s="7">
        <v>11</v>
      </c>
      <c r="AR1042" s="7">
        <v>11</v>
      </c>
      <c r="AS1042" t="s">
        <v>49</v>
      </c>
    </row>
    <row r="1043" spans="1:45" x14ac:dyDescent="0.35">
      <c r="A1043" t="s">
        <v>1106</v>
      </c>
      <c r="B1043">
        <v>41</v>
      </c>
      <c r="C1043" t="s">
        <v>802</v>
      </c>
      <c r="D1043" t="s">
        <v>40</v>
      </c>
      <c r="E1043" t="s">
        <v>56</v>
      </c>
      <c r="F1043">
        <v>1200</v>
      </c>
      <c r="G1043" t="s">
        <v>42</v>
      </c>
      <c r="H1043">
        <v>22</v>
      </c>
      <c r="I1043">
        <v>3</v>
      </c>
      <c r="J1043" t="s">
        <v>43</v>
      </c>
      <c r="K1043">
        <v>1</v>
      </c>
      <c r="L1043">
        <v>1392</v>
      </c>
      <c r="M1043">
        <v>4</v>
      </c>
      <c r="N1043" t="s">
        <v>53</v>
      </c>
      <c r="O1043">
        <v>75</v>
      </c>
      <c r="P1043">
        <v>3</v>
      </c>
      <c r="Q1043">
        <v>2</v>
      </c>
      <c r="R1043" t="s">
        <v>60</v>
      </c>
      <c r="S1043">
        <v>4</v>
      </c>
      <c r="T1043" t="s">
        <v>102</v>
      </c>
      <c r="U1043">
        <v>5467</v>
      </c>
      <c r="V1043" t="s">
        <v>163</v>
      </c>
      <c r="W1043">
        <v>13953</v>
      </c>
      <c r="X1043">
        <v>3</v>
      </c>
      <c r="Y1043" t="s">
        <v>48</v>
      </c>
      <c r="Z1043" t="s">
        <v>40</v>
      </c>
      <c r="AA1043">
        <v>14</v>
      </c>
      <c r="AB1043">
        <v>3</v>
      </c>
      <c r="AC1043">
        <v>1</v>
      </c>
      <c r="AD1043">
        <v>80</v>
      </c>
      <c r="AE1043">
        <v>2</v>
      </c>
      <c r="AF1043">
        <v>12</v>
      </c>
      <c r="AG1043">
        <v>4</v>
      </c>
      <c r="AH1043">
        <v>2</v>
      </c>
      <c r="AI1043">
        <v>3</v>
      </c>
      <c r="AJ1043">
        <v>3</v>
      </c>
      <c r="AK1043" s="16">
        <v>46334</v>
      </c>
      <c r="AL1043" s="7">
        <v>39</v>
      </c>
      <c r="AM1043" s="7" t="str">
        <f t="shared" si="32"/>
        <v>2026</v>
      </c>
      <c r="AN1043" s="7" t="str">
        <f t="shared" si="33"/>
        <v>November</v>
      </c>
      <c r="AO1043" s="7">
        <v>7</v>
      </c>
      <c r="AP1043" s="10">
        <v>12013</v>
      </c>
      <c r="AQ1043" s="7">
        <v>5</v>
      </c>
      <c r="AR1043" s="7">
        <v>5</v>
      </c>
      <c r="AS1043" t="s">
        <v>49</v>
      </c>
    </row>
    <row r="1044" spans="1:45" x14ac:dyDescent="0.35">
      <c r="A1044" t="s">
        <v>1107</v>
      </c>
      <c r="B1044">
        <v>41</v>
      </c>
      <c r="C1044" t="s">
        <v>802</v>
      </c>
      <c r="D1044" t="s">
        <v>49</v>
      </c>
      <c r="E1044" t="s">
        <v>41</v>
      </c>
      <c r="F1044">
        <v>1283</v>
      </c>
      <c r="G1044" t="s">
        <v>42</v>
      </c>
      <c r="H1044">
        <v>5</v>
      </c>
      <c r="I1044">
        <v>5</v>
      </c>
      <c r="J1044" t="s">
        <v>52</v>
      </c>
      <c r="K1044">
        <v>1</v>
      </c>
      <c r="L1044">
        <v>1448</v>
      </c>
      <c r="M1044">
        <v>2</v>
      </c>
      <c r="N1044" t="s">
        <v>44</v>
      </c>
      <c r="O1044">
        <v>90</v>
      </c>
      <c r="P1044">
        <v>4</v>
      </c>
      <c r="Q1044">
        <v>1</v>
      </c>
      <c r="R1044" t="s">
        <v>60</v>
      </c>
      <c r="S1044">
        <v>3</v>
      </c>
      <c r="T1044" t="s">
        <v>105</v>
      </c>
      <c r="U1044">
        <v>2127</v>
      </c>
      <c r="V1044" t="s">
        <v>47</v>
      </c>
      <c r="W1044">
        <v>5561</v>
      </c>
      <c r="X1044">
        <v>2</v>
      </c>
      <c r="Y1044" t="s">
        <v>48</v>
      </c>
      <c r="Z1044" t="s">
        <v>40</v>
      </c>
      <c r="AA1044">
        <v>12</v>
      </c>
      <c r="AB1044">
        <v>3</v>
      </c>
      <c r="AC1044">
        <v>1</v>
      </c>
      <c r="AD1044">
        <v>80</v>
      </c>
      <c r="AE1044">
        <v>0</v>
      </c>
      <c r="AF1044">
        <v>7</v>
      </c>
      <c r="AG1044">
        <v>5</v>
      </c>
      <c r="AH1044">
        <v>2</v>
      </c>
      <c r="AI1044">
        <v>0</v>
      </c>
      <c r="AJ1044">
        <v>3</v>
      </c>
      <c r="AK1044" s="16">
        <v>46335</v>
      </c>
      <c r="AL1044" s="7">
        <v>45</v>
      </c>
      <c r="AM1044" s="7" t="str">
        <f t="shared" si="32"/>
        <v>2026</v>
      </c>
      <c r="AN1044" s="7" t="str">
        <f t="shared" si="33"/>
        <v>November</v>
      </c>
      <c r="AO1044" s="7">
        <v>1</v>
      </c>
      <c r="AP1044" s="10">
        <v>17546</v>
      </c>
      <c r="AQ1044" s="7">
        <v>1</v>
      </c>
      <c r="AR1044" s="7">
        <v>1</v>
      </c>
      <c r="AS1044" t="s">
        <v>49</v>
      </c>
    </row>
    <row r="1045" spans="1:45" x14ac:dyDescent="0.35">
      <c r="A1045" t="s">
        <v>1108</v>
      </c>
      <c r="B1045">
        <v>41</v>
      </c>
      <c r="C1045" t="s">
        <v>802</v>
      </c>
      <c r="D1045" t="s">
        <v>49</v>
      </c>
      <c r="E1045" t="s">
        <v>41</v>
      </c>
      <c r="F1045">
        <v>1206</v>
      </c>
      <c r="G1045" t="s">
        <v>51</v>
      </c>
      <c r="H1045">
        <v>23</v>
      </c>
      <c r="I1045">
        <v>2</v>
      </c>
      <c r="J1045" t="s">
        <v>43</v>
      </c>
      <c r="K1045">
        <v>1</v>
      </c>
      <c r="L1045">
        <v>1678</v>
      </c>
      <c r="M1045">
        <v>4</v>
      </c>
      <c r="N1045" t="s">
        <v>44</v>
      </c>
      <c r="O1045">
        <v>80</v>
      </c>
      <c r="P1045">
        <v>3</v>
      </c>
      <c r="Q1045">
        <v>3</v>
      </c>
      <c r="R1045" t="s">
        <v>137</v>
      </c>
      <c r="S1045">
        <v>3</v>
      </c>
      <c r="T1045" t="s">
        <v>46</v>
      </c>
      <c r="U1045">
        <v>7082</v>
      </c>
      <c r="V1045" t="s">
        <v>163</v>
      </c>
      <c r="W1045">
        <v>11591</v>
      </c>
      <c r="X1045">
        <v>3</v>
      </c>
      <c r="Y1045" t="s">
        <v>48</v>
      </c>
      <c r="Z1045" t="s">
        <v>40</v>
      </c>
      <c r="AA1045">
        <v>16</v>
      </c>
      <c r="AB1045">
        <v>3</v>
      </c>
      <c r="AC1045">
        <v>4</v>
      </c>
      <c r="AD1045">
        <v>80</v>
      </c>
      <c r="AE1045">
        <v>0</v>
      </c>
      <c r="AF1045">
        <v>21</v>
      </c>
      <c r="AG1045">
        <v>2</v>
      </c>
      <c r="AH1045">
        <v>3</v>
      </c>
      <c r="AI1045">
        <v>0</v>
      </c>
      <c r="AJ1045">
        <v>2</v>
      </c>
      <c r="AK1045" s="16">
        <v>46336</v>
      </c>
      <c r="AL1045" s="7">
        <v>44</v>
      </c>
      <c r="AM1045" s="7" t="str">
        <f t="shared" si="32"/>
        <v>2026</v>
      </c>
      <c r="AN1045" s="7" t="str">
        <f t="shared" si="33"/>
        <v>November</v>
      </c>
      <c r="AO1045" s="7">
        <v>14</v>
      </c>
      <c r="AP1045" s="10">
        <v>5352</v>
      </c>
      <c r="AQ1045" s="7">
        <v>2</v>
      </c>
      <c r="AR1045" s="7">
        <v>2</v>
      </c>
      <c r="AS1045" t="s">
        <v>49</v>
      </c>
    </row>
    <row r="1046" spans="1:45" x14ac:dyDescent="0.35">
      <c r="A1046" t="s">
        <v>1109</v>
      </c>
      <c r="B1046">
        <v>41</v>
      </c>
      <c r="C1046" t="s">
        <v>802</v>
      </c>
      <c r="D1046" t="s">
        <v>49</v>
      </c>
      <c r="E1046" t="s">
        <v>41</v>
      </c>
      <c r="F1046">
        <v>918</v>
      </c>
      <c r="G1046" t="s">
        <v>51</v>
      </c>
      <c r="H1046">
        <v>6</v>
      </c>
      <c r="I1046">
        <v>3</v>
      </c>
      <c r="J1046" t="s">
        <v>57</v>
      </c>
      <c r="K1046">
        <v>1</v>
      </c>
      <c r="L1046">
        <v>1708</v>
      </c>
      <c r="M1046">
        <v>4</v>
      </c>
      <c r="N1046" t="s">
        <v>44</v>
      </c>
      <c r="O1046">
        <v>35</v>
      </c>
      <c r="P1046">
        <v>3</v>
      </c>
      <c r="Q1046">
        <v>3</v>
      </c>
      <c r="R1046" t="s">
        <v>137</v>
      </c>
      <c r="S1046">
        <v>3</v>
      </c>
      <c r="T1046" t="s">
        <v>46</v>
      </c>
      <c r="U1046">
        <v>9241</v>
      </c>
      <c r="V1046" t="s">
        <v>163</v>
      </c>
      <c r="W1046">
        <v>15869</v>
      </c>
      <c r="X1046">
        <v>1</v>
      </c>
      <c r="Y1046" t="s">
        <v>48</v>
      </c>
      <c r="Z1046" t="s">
        <v>49</v>
      </c>
      <c r="AA1046">
        <v>12</v>
      </c>
      <c r="AB1046">
        <v>3</v>
      </c>
      <c r="AC1046">
        <v>2</v>
      </c>
      <c r="AD1046">
        <v>80</v>
      </c>
      <c r="AE1046">
        <v>0</v>
      </c>
      <c r="AF1046">
        <v>10</v>
      </c>
      <c r="AG1046">
        <v>3</v>
      </c>
      <c r="AH1046">
        <v>3</v>
      </c>
      <c r="AI1046">
        <v>8</v>
      </c>
      <c r="AJ1046">
        <v>7</v>
      </c>
      <c r="AK1046" s="16">
        <v>46337</v>
      </c>
      <c r="AL1046" s="7">
        <v>20</v>
      </c>
      <c r="AM1046" s="7" t="str">
        <f t="shared" si="32"/>
        <v>2026</v>
      </c>
      <c r="AN1046" s="7" t="str">
        <f t="shared" si="33"/>
        <v>November</v>
      </c>
      <c r="AO1046" s="7">
        <v>2</v>
      </c>
      <c r="AP1046" s="10">
        <v>17310</v>
      </c>
      <c r="AQ1046" s="7">
        <v>1</v>
      </c>
      <c r="AR1046" s="7">
        <v>1</v>
      </c>
      <c r="AS1046" t="s">
        <v>49</v>
      </c>
    </row>
    <row r="1047" spans="1:45" x14ac:dyDescent="0.35">
      <c r="A1047" t="s">
        <v>1110</v>
      </c>
      <c r="B1047">
        <v>41</v>
      </c>
      <c r="C1047" t="s">
        <v>802</v>
      </c>
      <c r="D1047" t="s">
        <v>49</v>
      </c>
      <c r="E1047" t="s">
        <v>59</v>
      </c>
      <c r="F1047">
        <v>552</v>
      </c>
      <c r="G1047" t="s">
        <v>71</v>
      </c>
      <c r="H1047">
        <v>4</v>
      </c>
      <c r="I1047">
        <v>3</v>
      </c>
      <c r="J1047" t="s">
        <v>71</v>
      </c>
      <c r="K1047">
        <v>1</v>
      </c>
      <c r="L1047">
        <v>1722</v>
      </c>
      <c r="M1047">
        <v>3</v>
      </c>
      <c r="N1047" t="s">
        <v>44</v>
      </c>
      <c r="O1047">
        <v>60</v>
      </c>
      <c r="P1047">
        <v>1</v>
      </c>
      <c r="Q1047">
        <v>2</v>
      </c>
      <c r="R1047" t="s">
        <v>71</v>
      </c>
      <c r="S1047">
        <v>2</v>
      </c>
      <c r="T1047" t="s">
        <v>105</v>
      </c>
      <c r="U1047">
        <v>6430</v>
      </c>
      <c r="V1047" t="s">
        <v>163</v>
      </c>
      <c r="W1047">
        <v>20794</v>
      </c>
      <c r="X1047">
        <v>6</v>
      </c>
      <c r="Y1047" t="s">
        <v>48</v>
      </c>
      <c r="Z1047" t="s">
        <v>49</v>
      </c>
      <c r="AA1047">
        <v>19</v>
      </c>
      <c r="AB1047">
        <v>3</v>
      </c>
      <c r="AC1047">
        <v>2</v>
      </c>
      <c r="AD1047">
        <v>80</v>
      </c>
      <c r="AE1047">
        <v>1</v>
      </c>
      <c r="AF1047">
        <v>10</v>
      </c>
      <c r="AG1047">
        <v>4</v>
      </c>
      <c r="AH1047">
        <v>3</v>
      </c>
      <c r="AI1047">
        <v>1</v>
      </c>
      <c r="AJ1047">
        <v>2</v>
      </c>
      <c r="AK1047" s="16">
        <v>46338</v>
      </c>
      <c r="AL1047" s="7">
        <v>43</v>
      </c>
      <c r="AM1047" s="7" t="str">
        <f t="shared" si="32"/>
        <v>2026</v>
      </c>
      <c r="AN1047" s="7" t="str">
        <f t="shared" si="33"/>
        <v>November</v>
      </c>
      <c r="AO1047" s="7">
        <v>15</v>
      </c>
      <c r="AP1047" s="10">
        <v>18502</v>
      </c>
      <c r="AQ1047" s="7">
        <v>14</v>
      </c>
      <c r="AR1047" s="7">
        <v>10</v>
      </c>
      <c r="AS1047" t="s">
        <v>49</v>
      </c>
    </row>
    <row r="1048" spans="1:45" x14ac:dyDescent="0.35">
      <c r="A1048" t="s">
        <v>1111</v>
      </c>
      <c r="B1048">
        <v>41</v>
      </c>
      <c r="C1048" t="s">
        <v>802</v>
      </c>
      <c r="D1048" t="s">
        <v>49</v>
      </c>
      <c r="E1048" t="s">
        <v>41</v>
      </c>
      <c r="F1048">
        <v>548</v>
      </c>
      <c r="G1048" t="s">
        <v>42</v>
      </c>
      <c r="H1048">
        <v>9</v>
      </c>
      <c r="I1048">
        <v>4</v>
      </c>
      <c r="J1048" t="s">
        <v>43</v>
      </c>
      <c r="K1048">
        <v>1</v>
      </c>
      <c r="L1048">
        <v>1772</v>
      </c>
      <c r="M1048">
        <v>3</v>
      </c>
      <c r="N1048" t="s">
        <v>44</v>
      </c>
      <c r="O1048">
        <v>94</v>
      </c>
      <c r="P1048">
        <v>3</v>
      </c>
      <c r="Q1048">
        <v>1</v>
      </c>
      <c r="R1048" t="s">
        <v>45</v>
      </c>
      <c r="S1048">
        <v>1</v>
      </c>
      <c r="T1048" t="s">
        <v>102</v>
      </c>
      <c r="U1048">
        <v>2289</v>
      </c>
      <c r="V1048" t="s">
        <v>47</v>
      </c>
      <c r="W1048">
        <v>20520</v>
      </c>
      <c r="X1048">
        <v>1</v>
      </c>
      <c r="Y1048" t="s">
        <v>48</v>
      </c>
      <c r="Z1048" t="s">
        <v>49</v>
      </c>
      <c r="AA1048">
        <v>20</v>
      </c>
      <c r="AB1048">
        <v>4</v>
      </c>
      <c r="AC1048">
        <v>2</v>
      </c>
      <c r="AD1048">
        <v>80</v>
      </c>
      <c r="AE1048">
        <v>2</v>
      </c>
      <c r="AF1048">
        <v>5</v>
      </c>
      <c r="AG1048">
        <v>2</v>
      </c>
      <c r="AH1048">
        <v>3</v>
      </c>
      <c r="AI1048">
        <v>0</v>
      </c>
      <c r="AJ1048">
        <v>4</v>
      </c>
      <c r="AK1048" s="16">
        <v>46339</v>
      </c>
      <c r="AL1048" s="7">
        <v>31</v>
      </c>
      <c r="AM1048" s="7" t="str">
        <f t="shared" si="32"/>
        <v>2026</v>
      </c>
      <c r="AN1048" s="7" t="str">
        <f t="shared" si="33"/>
        <v>November</v>
      </c>
      <c r="AO1048" s="7">
        <v>8</v>
      </c>
      <c r="AP1048" s="10">
        <v>10297</v>
      </c>
      <c r="AQ1048" s="7">
        <v>5</v>
      </c>
      <c r="AR1048" s="7">
        <v>5</v>
      </c>
      <c r="AS1048" t="s">
        <v>49</v>
      </c>
    </row>
    <row r="1049" spans="1:45" x14ac:dyDescent="0.35">
      <c r="A1049" t="s">
        <v>1112</v>
      </c>
      <c r="B1049">
        <v>41</v>
      </c>
      <c r="C1049" t="s">
        <v>802</v>
      </c>
      <c r="D1049" t="s">
        <v>49</v>
      </c>
      <c r="E1049" t="s">
        <v>41</v>
      </c>
      <c r="F1049">
        <v>447</v>
      </c>
      <c r="G1049" t="s">
        <v>42</v>
      </c>
      <c r="H1049">
        <v>5</v>
      </c>
      <c r="I1049">
        <v>3</v>
      </c>
      <c r="J1049" t="s">
        <v>43</v>
      </c>
      <c r="K1049">
        <v>1</v>
      </c>
      <c r="L1049">
        <v>1814</v>
      </c>
      <c r="M1049">
        <v>2</v>
      </c>
      <c r="N1049" t="s">
        <v>44</v>
      </c>
      <c r="O1049">
        <v>85</v>
      </c>
      <c r="P1049">
        <v>4</v>
      </c>
      <c r="Q1049">
        <v>2</v>
      </c>
      <c r="R1049" t="s">
        <v>161</v>
      </c>
      <c r="S1049">
        <v>2</v>
      </c>
      <c r="T1049" t="s">
        <v>46</v>
      </c>
      <c r="U1049">
        <v>6870</v>
      </c>
      <c r="V1049" t="s">
        <v>163</v>
      </c>
      <c r="W1049">
        <v>15530</v>
      </c>
      <c r="X1049">
        <v>3</v>
      </c>
      <c r="Y1049" t="s">
        <v>48</v>
      </c>
      <c r="Z1049" t="s">
        <v>49</v>
      </c>
      <c r="AA1049">
        <v>12</v>
      </c>
      <c r="AB1049">
        <v>3</v>
      </c>
      <c r="AC1049">
        <v>1</v>
      </c>
      <c r="AD1049">
        <v>80</v>
      </c>
      <c r="AE1049">
        <v>0</v>
      </c>
      <c r="AF1049">
        <v>11</v>
      </c>
      <c r="AG1049">
        <v>3</v>
      </c>
      <c r="AH1049">
        <v>1</v>
      </c>
      <c r="AI1049">
        <v>1</v>
      </c>
      <c r="AJ1049">
        <v>2</v>
      </c>
      <c r="AK1049" s="16">
        <v>46340</v>
      </c>
      <c r="AL1049" s="7">
        <v>25</v>
      </c>
      <c r="AM1049" s="7" t="str">
        <f t="shared" si="32"/>
        <v>2026</v>
      </c>
      <c r="AN1049" s="7" t="str">
        <f t="shared" si="33"/>
        <v>November</v>
      </c>
      <c r="AO1049" s="7">
        <v>7</v>
      </c>
      <c r="AP1049" s="10">
        <v>16953</v>
      </c>
      <c r="AQ1049" s="7">
        <v>0</v>
      </c>
      <c r="AR1049" s="7">
        <v>0</v>
      </c>
      <c r="AS1049" t="s">
        <v>49</v>
      </c>
    </row>
    <row r="1050" spans="1:45" x14ac:dyDescent="0.35">
      <c r="A1050" t="s">
        <v>1113</v>
      </c>
      <c r="B1050">
        <v>41</v>
      </c>
      <c r="C1050" t="s">
        <v>802</v>
      </c>
      <c r="D1050" t="s">
        <v>40</v>
      </c>
      <c r="E1050" t="s">
        <v>41</v>
      </c>
      <c r="F1050">
        <v>796</v>
      </c>
      <c r="G1050" t="s">
        <v>51</v>
      </c>
      <c r="H1050">
        <v>4</v>
      </c>
      <c r="I1050">
        <v>1</v>
      </c>
      <c r="J1050" t="s">
        <v>57</v>
      </c>
      <c r="K1050">
        <v>1</v>
      </c>
      <c r="L1050">
        <v>1815</v>
      </c>
      <c r="M1050">
        <v>3</v>
      </c>
      <c r="N1050" t="s">
        <v>53</v>
      </c>
      <c r="O1050">
        <v>81</v>
      </c>
      <c r="P1050">
        <v>3</v>
      </c>
      <c r="Q1050">
        <v>3</v>
      </c>
      <c r="R1050" t="s">
        <v>137</v>
      </c>
      <c r="S1050">
        <v>3</v>
      </c>
      <c r="T1050" t="s">
        <v>102</v>
      </c>
      <c r="U1050">
        <v>10447</v>
      </c>
      <c r="V1050" t="s">
        <v>253</v>
      </c>
      <c r="W1050">
        <v>26458</v>
      </c>
      <c r="X1050">
        <v>0</v>
      </c>
      <c r="Y1050" t="s">
        <v>48</v>
      </c>
      <c r="Z1050" t="s">
        <v>40</v>
      </c>
      <c r="AA1050">
        <v>13</v>
      </c>
      <c r="AB1050">
        <v>3</v>
      </c>
      <c r="AC1050">
        <v>4</v>
      </c>
      <c r="AD1050">
        <v>80</v>
      </c>
      <c r="AE1050">
        <v>1</v>
      </c>
      <c r="AF1050">
        <v>23</v>
      </c>
      <c r="AG1050">
        <v>3</v>
      </c>
      <c r="AH1050">
        <v>4</v>
      </c>
      <c r="AI1050">
        <v>13</v>
      </c>
      <c r="AJ1050">
        <v>5</v>
      </c>
      <c r="AK1050" s="16">
        <v>46341</v>
      </c>
      <c r="AL1050" s="7">
        <v>50</v>
      </c>
      <c r="AM1050" s="7" t="str">
        <f t="shared" si="32"/>
        <v>2026</v>
      </c>
      <c r="AN1050" s="7" t="str">
        <f t="shared" si="33"/>
        <v>November</v>
      </c>
      <c r="AO1050" s="7">
        <v>5</v>
      </c>
      <c r="AP1050" s="10">
        <v>21124</v>
      </c>
      <c r="AQ1050" s="7">
        <v>5</v>
      </c>
      <c r="AR1050" s="7">
        <v>4</v>
      </c>
      <c r="AS1050" t="s">
        <v>49</v>
      </c>
    </row>
    <row r="1051" spans="1:45" x14ac:dyDescent="0.35">
      <c r="A1051" t="s">
        <v>1114</v>
      </c>
      <c r="B1051">
        <v>41</v>
      </c>
      <c r="C1051" t="s">
        <v>802</v>
      </c>
      <c r="D1051" t="s">
        <v>49</v>
      </c>
      <c r="E1051" t="s">
        <v>41</v>
      </c>
      <c r="F1051">
        <v>337</v>
      </c>
      <c r="G1051" t="s">
        <v>51</v>
      </c>
      <c r="H1051">
        <v>8</v>
      </c>
      <c r="I1051">
        <v>3</v>
      </c>
      <c r="J1051" t="s">
        <v>57</v>
      </c>
      <c r="K1051">
        <v>1</v>
      </c>
      <c r="L1051">
        <v>1909</v>
      </c>
      <c r="M1051">
        <v>3</v>
      </c>
      <c r="N1051" t="s">
        <v>53</v>
      </c>
      <c r="O1051">
        <v>54</v>
      </c>
      <c r="P1051">
        <v>3</v>
      </c>
      <c r="Q1051">
        <v>2</v>
      </c>
      <c r="R1051" t="s">
        <v>137</v>
      </c>
      <c r="S1051">
        <v>2</v>
      </c>
      <c r="T1051" t="s">
        <v>105</v>
      </c>
      <c r="U1051">
        <v>4393</v>
      </c>
      <c r="V1051" t="s">
        <v>47</v>
      </c>
      <c r="W1051">
        <v>26841</v>
      </c>
      <c r="X1051">
        <v>5</v>
      </c>
      <c r="Y1051" t="s">
        <v>48</v>
      </c>
      <c r="Z1051" t="s">
        <v>49</v>
      </c>
      <c r="AA1051">
        <v>21</v>
      </c>
      <c r="AB1051">
        <v>4</v>
      </c>
      <c r="AC1051">
        <v>3</v>
      </c>
      <c r="AD1051">
        <v>80</v>
      </c>
      <c r="AE1051">
        <v>1</v>
      </c>
      <c r="AF1051">
        <v>14</v>
      </c>
      <c r="AG1051">
        <v>3</v>
      </c>
      <c r="AH1051">
        <v>3</v>
      </c>
      <c r="AI1051">
        <v>1</v>
      </c>
      <c r="AJ1051">
        <v>4</v>
      </c>
      <c r="AK1051" s="16">
        <v>46342</v>
      </c>
      <c r="AL1051" s="7">
        <v>55</v>
      </c>
      <c r="AM1051" s="7" t="str">
        <f t="shared" si="32"/>
        <v>2026</v>
      </c>
      <c r="AN1051" s="7" t="str">
        <f t="shared" si="33"/>
        <v>November</v>
      </c>
      <c r="AO1051" s="7">
        <v>18</v>
      </c>
      <c r="AP1051" s="10">
        <v>22289</v>
      </c>
      <c r="AQ1051" s="7">
        <v>5</v>
      </c>
      <c r="AR1051" s="7">
        <v>0</v>
      </c>
      <c r="AS1051" t="s">
        <v>49</v>
      </c>
    </row>
    <row r="1052" spans="1:45" x14ac:dyDescent="0.35">
      <c r="A1052" t="s">
        <v>1115</v>
      </c>
      <c r="B1052">
        <v>41</v>
      </c>
      <c r="C1052" t="s">
        <v>802</v>
      </c>
      <c r="D1052" t="s">
        <v>49</v>
      </c>
      <c r="E1052" t="s">
        <v>41</v>
      </c>
      <c r="F1052">
        <v>642</v>
      </c>
      <c r="G1052" t="s">
        <v>42</v>
      </c>
      <c r="H1052">
        <v>1</v>
      </c>
      <c r="I1052">
        <v>3</v>
      </c>
      <c r="J1052" t="s">
        <v>43</v>
      </c>
      <c r="K1052">
        <v>1</v>
      </c>
      <c r="L1052">
        <v>1999</v>
      </c>
      <c r="M1052">
        <v>4</v>
      </c>
      <c r="N1052" t="s">
        <v>44</v>
      </c>
      <c r="O1052">
        <v>76</v>
      </c>
      <c r="P1052">
        <v>3</v>
      </c>
      <c r="Q1052">
        <v>1</v>
      </c>
      <c r="R1052" t="s">
        <v>60</v>
      </c>
      <c r="S1052">
        <v>4</v>
      </c>
      <c r="T1052" t="s">
        <v>105</v>
      </c>
      <c r="U1052">
        <v>2782</v>
      </c>
      <c r="V1052" t="s">
        <v>47</v>
      </c>
      <c r="W1052">
        <v>21412</v>
      </c>
      <c r="X1052">
        <v>3</v>
      </c>
      <c r="Y1052" t="s">
        <v>48</v>
      </c>
      <c r="Z1052" t="s">
        <v>49</v>
      </c>
      <c r="AA1052">
        <v>22</v>
      </c>
      <c r="AB1052">
        <v>4</v>
      </c>
      <c r="AC1052">
        <v>1</v>
      </c>
      <c r="AD1052">
        <v>80</v>
      </c>
      <c r="AE1052">
        <v>1</v>
      </c>
      <c r="AF1052">
        <v>12</v>
      </c>
      <c r="AG1052">
        <v>3</v>
      </c>
      <c r="AH1052">
        <v>3</v>
      </c>
      <c r="AI1052">
        <v>1</v>
      </c>
      <c r="AJ1052">
        <v>0</v>
      </c>
      <c r="AK1052" s="16">
        <v>46343</v>
      </c>
      <c r="AL1052" s="7">
        <v>42</v>
      </c>
      <c r="AM1052" s="7" t="str">
        <f t="shared" si="32"/>
        <v>2026</v>
      </c>
      <c r="AN1052" s="7" t="str">
        <f t="shared" si="33"/>
        <v>November</v>
      </c>
      <c r="AO1052" s="7">
        <v>19</v>
      </c>
      <c r="AP1052" s="10">
        <v>17673</v>
      </c>
      <c r="AQ1052" s="7">
        <v>5</v>
      </c>
      <c r="AR1052" s="7">
        <v>0</v>
      </c>
      <c r="AS1052" t="s">
        <v>49</v>
      </c>
    </row>
    <row r="1053" spans="1:45" x14ac:dyDescent="0.35">
      <c r="A1053" t="s">
        <v>1116</v>
      </c>
      <c r="B1053">
        <v>41</v>
      </c>
      <c r="C1053" t="s">
        <v>802</v>
      </c>
      <c r="D1053" t="s">
        <v>49</v>
      </c>
      <c r="E1053" t="s">
        <v>41</v>
      </c>
      <c r="F1053">
        <v>582</v>
      </c>
      <c r="G1053" t="s">
        <v>42</v>
      </c>
      <c r="H1053">
        <v>28</v>
      </c>
      <c r="I1053">
        <v>4</v>
      </c>
      <c r="J1053" t="s">
        <v>43</v>
      </c>
      <c r="K1053">
        <v>1</v>
      </c>
      <c r="L1053">
        <v>2034</v>
      </c>
      <c r="M1053">
        <v>1</v>
      </c>
      <c r="N1053" t="s">
        <v>53</v>
      </c>
      <c r="O1053">
        <v>60</v>
      </c>
      <c r="P1053">
        <v>2</v>
      </c>
      <c r="Q1053">
        <v>4</v>
      </c>
      <c r="R1053" t="s">
        <v>112</v>
      </c>
      <c r="S1053">
        <v>2</v>
      </c>
      <c r="T1053" t="s">
        <v>105</v>
      </c>
      <c r="U1053">
        <v>13570</v>
      </c>
      <c r="V1053" t="s">
        <v>253</v>
      </c>
      <c r="W1053">
        <v>5640</v>
      </c>
      <c r="X1053">
        <v>0</v>
      </c>
      <c r="Y1053" t="s">
        <v>48</v>
      </c>
      <c r="Z1053" t="s">
        <v>49</v>
      </c>
      <c r="AA1053">
        <v>23</v>
      </c>
      <c r="AB1053">
        <v>4</v>
      </c>
      <c r="AC1053">
        <v>3</v>
      </c>
      <c r="AD1053">
        <v>80</v>
      </c>
      <c r="AE1053">
        <v>1</v>
      </c>
      <c r="AF1053">
        <v>21</v>
      </c>
      <c r="AG1053">
        <v>3</v>
      </c>
      <c r="AH1053">
        <v>3</v>
      </c>
      <c r="AI1053">
        <v>0</v>
      </c>
      <c r="AJ1053">
        <v>10</v>
      </c>
      <c r="AK1053" s="16">
        <v>46344</v>
      </c>
      <c r="AL1053" s="7">
        <v>52</v>
      </c>
      <c r="AM1053" s="7" t="str">
        <f t="shared" si="32"/>
        <v>2026</v>
      </c>
      <c r="AN1053" s="7" t="str">
        <f t="shared" si="33"/>
        <v>November</v>
      </c>
      <c r="AO1053" s="7">
        <v>7</v>
      </c>
      <c r="AP1053" s="10">
        <v>18256</v>
      </c>
      <c r="AQ1053" s="7">
        <v>6</v>
      </c>
      <c r="AR1053" s="7">
        <v>3</v>
      </c>
      <c r="AS1053" t="s">
        <v>49</v>
      </c>
    </row>
    <row r="1054" spans="1:45" x14ac:dyDescent="0.35">
      <c r="A1054" t="s">
        <v>1117</v>
      </c>
      <c r="B1054">
        <v>41</v>
      </c>
      <c r="C1054" t="s">
        <v>802</v>
      </c>
      <c r="D1054" t="s">
        <v>49</v>
      </c>
      <c r="E1054" t="s">
        <v>41</v>
      </c>
      <c r="F1054">
        <v>930</v>
      </c>
      <c r="G1054" t="s">
        <v>51</v>
      </c>
      <c r="H1054">
        <v>3</v>
      </c>
      <c r="I1054">
        <v>3</v>
      </c>
      <c r="J1054" t="s">
        <v>43</v>
      </c>
      <c r="K1054">
        <v>1</v>
      </c>
      <c r="L1054">
        <v>2037</v>
      </c>
      <c r="M1054">
        <v>3</v>
      </c>
      <c r="N1054" t="s">
        <v>44</v>
      </c>
      <c r="O1054">
        <v>57</v>
      </c>
      <c r="P1054">
        <v>2</v>
      </c>
      <c r="Q1054">
        <v>2</v>
      </c>
      <c r="R1054" t="s">
        <v>137</v>
      </c>
      <c r="S1054">
        <v>2</v>
      </c>
      <c r="T1054" t="s">
        <v>102</v>
      </c>
      <c r="U1054">
        <v>8938</v>
      </c>
      <c r="V1054" t="s">
        <v>163</v>
      </c>
      <c r="W1054">
        <v>12227</v>
      </c>
      <c r="X1054">
        <v>2</v>
      </c>
      <c r="Y1054" t="s">
        <v>48</v>
      </c>
      <c r="Z1054" t="s">
        <v>49</v>
      </c>
      <c r="AA1054">
        <v>11</v>
      </c>
      <c r="AB1054">
        <v>3</v>
      </c>
      <c r="AC1054">
        <v>3</v>
      </c>
      <c r="AD1054">
        <v>80</v>
      </c>
      <c r="AE1054">
        <v>1</v>
      </c>
      <c r="AF1054">
        <v>14</v>
      </c>
      <c r="AG1054">
        <v>5</v>
      </c>
      <c r="AH1054">
        <v>3</v>
      </c>
      <c r="AI1054">
        <v>0</v>
      </c>
      <c r="AJ1054">
        <v>4</v>
      </c>
      <c r="AK1054" s="16">
        <v>46345</v>
      </c>
      <c r="AL1054" s="7">
        <v>18</v>
      </c>
      <c r="AM1054" s="7" t="str">
        <f t="shared" si="32"/>
        <v>2026</v>
      </c>
      <c r="AN1054" s="7" t="str">
        <f t="shared" si="33"/>
        <v>November</v>
      </c>
      <c r="AO1054" s="7">
        <v>0</v>
      </c>
      <c r="AP1054" s="10">
        <v>21889</v>
      </c>
      <c r="AQ1054" s="7">
        <v>0</v>
      </c>
      <c r="AR1054" s="7">
        <v>0</v>
      </c>
      <c r="AS1054" t="s">
        <v>49</v>
      </c>
    </row>
    <row r="1055" spans="1:45" x14ac:dyDescent="0.35">
      <c r="A1055" t="s">
        <v>1118</v>
      </c>
      <c r="B1055">
        <v>42</v>
      </c>
      <c r="C1055" t="s">
        <v>802</v>
      </c>
      <c r="D1055" t="s">
        <v>49</v>
      </c>
      <c r="E1055" t="s">
        <v>41</v>
      </c>
      <c r="F1055">
        <v>691</v>
      </c>
      <c r="G1055" t="s">
        <v>51</v>
      </c>
      <c r="H1055">
        <v>8</v>
      </c>
      <c r="I1055">
        <v>4</v>
      </c>
      <c r="J1055" t="s">
        <v>57</v>
      </c>
      <c r="K1055">
        <v>1</v>
      </c>
      <c r="L1055">
        <v>35</v>
      </c>
      <c r="M1055">
        <v>3</v>
      </c>
      <c r="N1055" t="s">
        <v>44</v>
      </c>
      <c r="O1055">
        <v>48</v>
      </c>
      <c r="P1055">
        <v>3</v>
      </c>
      <c r="Q1055">
        <v>2</v>
      </c>
      <c r="R1055" t="s">
        <v>137</v>
      </c>
      <c r="S1055">
        <v>2</v>
      </c>
      <c r="T1055" t="s">
        <v>105</v>
      </c>
      <c r="U1055">
        <v>6825</v>
      </c>
      <c r="V1055" t="s">
        <v>163</v>
      </c>
      <c r="W1055">
        <v>21173</v>
      </c>
      <c r="X1055">
        <v>0</v>
      </c>
      <c r="Y1055" t="s">
        <v>48</v>
      </c>
      <c r="Z1055" t="s">
        <v>49</v>
      </c>
      <c r="AA1055">
        <v>11</v>
      </c>
      <c r="AB1055">
        <v>3</v>
      </c>
      <c r="AC1055">
        <v>4</v>
      </c>
      <c r="AD1055">
        <v>80</v>
      </c>
      <c r="AE1055">
        <v>1</v>
      </c>
      <c r="AF1055">
        <v>10</v>
      </c>
      <c r="AG1055">
        <v>2</v>
      </c>
      <c r="AH1055">
        <v>3</v>
      </c>
      <c r="AI1055">
        <v>4</v>
      </c>
      <c r="AK1055" s="16">
        <v>46346</v>
      </c>
      <c r="AL1055" s="7">
        <v>27</v>
      </c>
      <c r="AM1055" s="7" t="str">
        <f t="shared" si="32"/>
        <v>2026</v>
      </c>
      <c r="AN1055" s="7" t="str">
        <f t="shared" si="33"/>
        <v>November</v>
      </c>
      <c r="AO1055" s="7">
        <v>8</v>
      </c>
      <c r="AP1055" s="10">
        <v>12104</v>
      </c>
      <c r="AQ1055" s="7">
        <v>2</v>
      </c>
      <c r="AR1055" s="7">
        <v>2</v>
      </c>
      <c r="AS1055" t="s">
        <v>49</v>
      </c>
    </row>
    <row r="1056" spans="1:45" x14ac:dyDescent="0.35">
      <c r="A1056" t="s">
        <v>1119</v>
      </c>
      <c r="B1056">
        <v>42</v>
      </c>
      <c r="C1056" t="s">
        <v>802</v>
      </c>
      <c r="D1056" t="s">
        <v>49</v>
      </c>
      <c r="E1056" t="s">
        <v>59</v>
      </c>
      <c r="F1056">
        <v>926</v>
      </c>
      <c r="G1056" t="s">
        <v>42</v>
      </c>
      <c r="H1056">
        <v>21</v>
      </c>
      <c r="I1056">
        <v>2</v>
      </c>
      <c r="J1056" t="s">
        <v>52</v>
      </c>
      <c r="K1056">
        <v>1</v>
      </c>
      <c r="L1056">
        <v>270</v>
      </c>
      <c r="M1056">
        <v>3</v>
      </c>
      <c r="N1056" t="s">
        <v>53</v>
      </c>
      <c r="O1056">
        <v>36</v>
      </c>
      <c r="P1056">
        <v>3</v>
      </c>
      <c r="Q1056">
        <v>2</v>
      </c>
      <c r="R1056" t="s">
        <v>112</v>
      </c>
      <c r="S1056">
        <v>3</v>
      </c>
      <c r="T1056" t="s">
        <v>102</v>
      </c>
      <c r="U1056">
        <v>5265</v>
      </c>
      <c r="V1056" t="s">
        <v>163</v>
      </c>
      <c r="W1056">
        <v>16439</v>
      </c>
      <c r="X1056">
        <v>2</v>
      </c>
      <c r="Y1056" t="s">
        <v>48</v>
      </c>
      <c r="Z1056" t="s">
        <v>49</v>
      </c>
      <c r="AA1056">
        <v>16</v>
      </c>
      <c r="AB1056">
        <v>3</v>
      </c>
      <c r="AC1056">
        <v>2</v>
      </c>
      <c r="AD1056">
        <v>80</v>
      </c>
      <c r="AE1056">
        <v>1</v>
      </c>
      <c r="AF1056">
        <v>11</v>
      </c>
      <c r="AG1056">
        <v>5</v>
      </c>
      <c r="AH1056">
        <v>3</v>
      </c>
      <c r="AI1056">
        <v>0</v>
      </c>
      <c r="AJ1056">
        <v>2</v>
      </c>
      <c r="AK1056" s="16">
        <v>46347</v>
      </c>
      <c r="AL1056" s="7">
        <v>22</v>
      </c>
      <c r="AM1056" s="7" t="str">
        <f t="shared" si="32"/>
        <v>2026</v>
      </c>
      <c r="AN1056" s="7" t="str">
        <f t="shared" si="33"/>
        <v>November</v>
      </c>
      <c r="AO1056" s="7">
        <v>3</v>
      </c>
      <c r="AP1056" s="10">
        <v>10551</v>
      </c>
      <c r="AQ1056" s="7">
        <v>0</v>
      </c>
      <c r="AR1056" s="7">
        <v>0</v>
      </c>
      <c r="AS1056" t="s">
        <v>49</v>
      </c>
    </row>
    <row r="1057" spans="1:45" x14ac:dyDescent="0.35">
      <c r="A1057" t="s">
        <v>1120</v>
      </c>
      <c r="B1057">
        <v>42</v>
      </c>
      <c r="C1057" t="s">
        <v>802</v>
      </c>
      <c r="D1057" t="s">
        <v>49</v>
      </c>
      <c r="E1057" t="s">
        <v>41</v>
      </c>
      <c r="F1057">
        <v>532</v>
      </c>
      <c r="G1057" t="s">
        <v>42</v>
      </c>
      <c r="H1057">
        <v>4</v>
      </c>
      <c r="I1057">
        <v>2</v>
      </c>
      <c r="J1057" t="s">
        <v>68</v>
      </c>
      <c r="K1057">
        <v>1</v>
      </c>
      <c r="L1057">
        <v>319</v>
      </c>
      <c r="M1057">
        <v>3</v>
      </c>
      <c r="N1057" t="s">
        <v>44</v>
      </c>
      <c r="O1057">
        <v>58</v>
      </c>
      <c r="P1057">
        <v>3</v>
      </c>
      <c r="Q1057">
        <v>5</v>
      </c>
      <c r="R1057" t="s">
        <v>442</v>
      </c>
      <c r="S1057">
        <v>4</v>
      </c>
      <c r="T1057" t="s">
        <v>105</v>
      </c>
      <c r="U1057">
        <v>19232</v>
      </c>
      <c r="V1057" t="s">
        <v>368</v>
      </c>
      <c r="W1057">
        <v>4933</v>
      </c>
      <c r="X1057">
        <v>1</v>
      </c>
      <c r="Y1057" t="s">
        <v>48</v>
      </c>
      <c r="Z1057" t="s">
        <v>49</v>
      </c>
      <c r="AA1057">
        <v>11</v>
      </c>
      <c r="AB1057">
        <v>3</v>
      </c>
      <c r="AC1057">
        <v>4</v>
      </c>
      <c r="AD1057">
        <v>80</v>
      </c>
      <c r="AE1057">
        <v>0</v>
      </c>
      <c r="AF1057">
        <v>22</v>
      </c>
      <c r="AG1057">
        <v>3</v>
      </c>
      <c r="AH1057">
        <v>3</v>
      </c>
      <c r="AI1057">
        <v>11</v>
      </c>
      <c r="AJ1057">
        <v>15</v>
      </c>
      <c r="AK1057" s="16">
        <v>46348</v>
      </c>
      <c r="AL1057" s="7">
        <v>34</v>
      </c>
      <c r="AM1057" s="7" t="str">
        <f t="shared" si="32"/>
        <v>2026</v>
      </c>
      <c r="AN1057" s="7" t="str">
        <f t="shared" si="33"/>
        <v>November</v>
      </c>
      <c r="AO1057" s="7">
        <v>8</v>
      </c>
      <c r="AP1057" s="10">
        <v>9739</v>
      </c>
      <c r="AQ1057" s="7">
        <v>4</v>
      </c>
      <c r="AR1057" s="7">
        <v>1</v>
      </c>
      <c r="AS1057" t="s">
        <v>40</v>
      </c>
    </row>
    <row r="1058" spans="1:45" x14ac:dyDescent="0.35">
      <c r="A1058" t="s">
        <v>1121</v>
      </c>
      <c r="B1058">
        <v>42</v>
      </c>
      <c r="C1058" t="s">
        <v>802</v>
      </c>
      <c r="D1058" t="s">
        <v>40</v>
      </c>
      <c r="E1058" t="s">
        <v>41</v>
      </c>
      <c r="F1058">
        <v>916</v>
      </c>
      <c r="G1058" t="s">
        <v>42</v>
      </c>
      <c r="H1058">
        <v>17</v>
      </c>
      <c r="I1058">
        <v>2</v>
      </c>
      <c r="J1058" t="s">
        <v>43</v>
      </c>
      <c r="K1058">
        <v>1</v>
      </c>
      <c r="L1058">
        <v>347</v>
      </c>
      <c r="M1058">
        <v>4</v>
      </c>
      <c r="N1058" t="s">
        <v>53</v>
      </c>
      <c r="O1058">
        <v>82</v>
      </c>
      <c r="P1058">
        <v>4</v>
      </c>
      <c r="Q1058">
        <v>2</v>
      </c>
      <c r="R1058" t="s">
        <v>60</v>
      </c>
      <c r="S1058">
        <v>1</v>
      </c>
      <c r="T1058" t="s">
        <v>46</v>
      </c>
      <c r="U1058">
        <v>6545</v>
      </c>
      <c r="V1058" t="s">
        <v>163</v>
      </c>
      <c r="W1058">
        <v>23016</v>
      </c>
      <c r="X1058">
        <v>3</v>
      </c>
      <c r="Y1058" t="s">
        <v>48</v>
      </c>
      <c r="Z1058" t="s">
        <v>40</v>
      </c>
      <c r="AA1058">
        <v>13</v>
      </c>
      <c r="AB1058">
        <v>3</v>
      </c>
      <c r="AC1058">
        <v>3</v>
      </c>
      <c r="AD1058">
        <v>80</v>
      </c>
      <c r="AE1058">
        <v>0</v>
      </c>
      <c r="AF1058">
        <v>10</v>
      </c>
      <c r="AG1058">
        <v>1</v>
      </c>
      <c r="AH1058">
        <v>3</v>
      </c>
      <c r="AI1058">
        <v>0</v>
      </c>
      <c r="AK1058" s="16">
        <v>46349</v>
      </c>
      <c r="AL1058" s="7">
        <v>56</v>
      </c>
      <c r="AM1058" s="7" t="str">
        <f t="shared" si="32"/>
        <v>2026</v>
      </c>
      <c r="AN1058" s="7" t="str">
        <f t="shared" si="33"/>
        <v>November</v>
      </c>
      <c r="AO1058" s="7">
        <v>1</v>
      </c>
      <c r="AP1058" s="10">
        <v>3067</v>
      </c>
      <c r="AQ1058" s="7">
        <v>0</v>
      </c>
      <c r="AR1058" s="7">
        <v>0</v>
      </c>
      <c r="AS1058" t="s">
        <v>49</v>
      </c>
    </row>
    <row r="1059" spans="1:45" x14ac:dyDescent="0.35">
      <c r="A1059" t="s">
        <v>1122</v>
      </c>
      <c r="B1059">
        <v>42</v>
      </c>
      <c r="C1059" t="s">
        <v>802</v>
      </c>
      <c r="D1059" t="s">
        <v>40</v>
      </c>
      <c r="E1059" t="s">
        <v>41</v>
      </c>
      <c r="F1059">
        <v>269</v>
      </c>
      <c r="G1059" t="s">
        <v>42</v>
      </c>
      <c r="H1059">
        <v>2</v>
      </c>
      <c r="I1059">
        <v>3</v>
      </c>
      <c r="J1059" t="s">
        <v>52</v>
      </c>
      <c r="K1059">
        <v>1</v>
      </c>
      <c r="L1059">
        <v>351</v>
      </c>
      <c r="M1059">
        <v>4</v>
      </c>
      <c r="N1059" t="s">
        <v>53</v>
      </c>
      <c r="O1059">
        <v>56</v>
      </c>
      <c r="P1059">
        <v>2</v>
      </c>
      <c r="Q1059">
        <v>1</v>
      </c>
      <c r="R1059" t="s">
        <v>45</v>
      </c>
      <c r="S1059">
        <v>1</v>
      </c>
      <c r="T1059" t="s">
        <v>102</v>
      </c>
      <c r="U1059">
        <v>2593</v>
      </c>
      <c r="V1059" t="s">
        <v>47</v>
      </c>
      <c r="W1059">
        <v>8007</v>
      </c>
      <c r="X1059">
        <v>0</v>
      </c>
      <c r="Y1059" t="s">
        <v>48</v>
      </c>
      <c r="Z1059" t="s">
        <v>40</v>
      </c>
      <c r="AA1059">
        <v>11</v>
      </c>
      <c r="AB1059">
        <v>3</v>
      </c>
      <c r="AC1059">
        <v>3</v>
      </c>
      <c r="AD1059">
        <v>80</v>
      </c>
      <c r="AE1059">
        <v>1</v>
      </c>
      <c r="AF1059">
        <v>10</v>
      </c>
      <c r="AG1059">
        <v>4</v>
      </c>
      <c r="AH1059">
        <v>3</v>
      </c>
      <c r="AI1059">
        <v>7</v>
      </c>
      <c r="AK1059" s="16">
        <v>46350</v>
      </c>
      <c r="AL1059" s="7">
        <v>42</v>
      </c>
      <c r="AM1059" s="7" t="str">
        <f t="shared" si="32"/>
        <v>2026</v>
      </c>
      <c r="AN1059" s="7" t="str">
        <f t="shared" si="33"/>
        <v>November</v>
      </c>
      <c r="AO1059" s="7">
        <v>10</v>
      </c>
      <c r="AP1059" s="10">
        <v>10554</v>
      </c>
      <c r="AQ1059" s="7">
        <v>2</v>
      </c>
      <c r="AR1059" s="7">
        <v>2</v>
      </c>
      <c r="AS1059" t="s">
        <v>49</v>
      </c>
    </row>
    <row r="1060" spans="1:45" x14ac:dyDescent="0.35">
      <c r="A1060" t="s">
        <v>1123</v>
      </c>
      <c r="B1060">
        <v>42</v>
      </c>
      <c r="C1060" t="s">
        <v>802</v>
      </c>
      <c r="D1060" t="s">
        <v>49</v>
      </c>
      <c r="E1060" t="s">
        <v>41</v>
      </c>
      <c r="F1060">
        <v>635</v>
      </c>
      <c r="G1060" t="s">
        <v>51</v>
      </c>
      <c r="H1060">
        <v>1</v>
      </c>
      <c r="I1060">
        <v>1</v>
      </c>
      <c r="J1060" t="s">
        <v>43</v>
      </c>
      <c r="K1060">
        <v>1</v>
      </c>
      <c r="L1060">
        <v>387</v>
      </c>
      <c r="M1060">
        <v>2</v>
      </c>
      <c r="N1060" t="s">
        <v>44</v>
      </c>
      <c r="O1060">
        <v>99</v>
      </c>
      <c r="P1060">
        <v>3</v>
      </c>
      <c r="Q1060">
        <v>2</v>
      </c>
      <c r="R1060" t="s">
        <v>137</v>
      </c>
      <c r="S1060">
        <v>3</v>
      </c>
      <c r="T1060" t="s">
        <v>105</v>
      </c>
      <c r="U1060">
        <v>4907</v>
      </c>
      <c r="V1060" t="s">
        <v>47</v>
      </c>
      <c r="W1060">
        <v>24532</v>
      </c>
      <c r="X1060">
        <v>1</v>
      </c>
      <c r="Y1060" t="s">
        <v>48</v>
      </c>
      <c r="Z1060" t="s">
        <v>49</v>
      </c>
      <c r="AA1060">
        <v>25</v>
      </c>
      <c r="AB1060">
        <v>4</v>
      </c>
      <c r="AC1060">
        <v>3</v>
      </c>
      <c r="AD1060">
        <v>80</v>
      </c>
      <c r="AE1060">
        <v>0</v>
      </c>
      <c r="AF1060">
        <v>20</v>
      </c>
      <c r="AG1060">
        <v>3</v>
      </c>
      <c r="AH1060">
        <v>3</v>
      </c>
      <c r="AI1060">
        <v>11</v>
      </c>
      <c r="AJ1060">
        <v>6</v>
      </c>
      <c r="AK1060" s="16">
        <v>46351</v>
      </c>
      <c r="AL1060" s="7">
        <v>54</v>
      </c>
      <c r="AM1060" s="7" t="str">
        <f t="shared" si="32"/>
        <v>2026</v>
      </c>
      <c r="AN1060" s="7" t="str">
        <f t="shared" si="33"/>
        <v>November</v>
      </c>
      <c r="AO1060" s="7">
        <v>28</v>
      </c>
      <c r="AP1060" s="10">
        <v>15629</v>
      </c>
      <c r="AQ1060" s="7">
        <v>15</v>
      </c>
      <c r="AR1060" s="7">
        <v>7</v>
      </c>
      <c r="AS1060" t="s">
        <v>49</v>
      </c>
    </row>
    <row r="1061" spans="1:45" x14ac:dyDescent="0.35">
      <c r="A1061" t="s">
        <v>1124</v>
      </c>
      <c r="B1061">
        <v>42</v>
      </c>
      <c r="C1061" t="s">
        <v>802</v>
      </c>
      <c r="D1061" t="s">
        <v>49</v>
      </c>
      <c r="E1061" t="s">
        <v>56</v>
      </c>
      <c r="F1061">
        <v>555</v>
      </c>
      <c r="G1061" t="s">
        <v>51</v>
      </c>
      <c r="H1061">
        <v>26</v>
      </c>
      <c r="I1061">
        <v>3</v>
      </c>
      <c r="J1061" t="s">
        <v>57</v>
      </c>
      <c r="K1061">
        <v>1</v>
      </c>
      <c r="L1061">
        <v>404</v>
      </c>
      <c r="M1061">
        <v>3</v>
      </c>
      <c r="N1061" t="s">
        <v>53</v>
      </c>
      <c r="O1061">
        <v>77</v>
      </c>
      <c r="P1061">
        <v>3</v>
      </c>
      <c r="Q1061">
        <v>4</v>
      </c>
      <c r="R1061" t="s">
        <v>137</v>
      </c>
      <c r="S1061">
        <v>2</v>
      </c>
      <c r="T1061" t="s">
        <v>105</v>
      </c>
      <c r="U1061">
        <v>13525</v>
      </c>
      <c r="V1061" t="s">
        <v>253</v>
      </c>
      <c r="W1061">
        <v>14864</v>
      </c>
      <c r="X1061">
        <v>5</v>
      </c>
      <c r="Y1061" t="s">
        <v>48</v>
      </c>
      <c r="Z1061" t="s">
        <v>49</v>
      </c>
      <c r="AA1061">
        <v>14</v>
      </c>
      <c r="AB1061">
        <v>3</v>
      </c>
      <c r="AC1061">
        <v>4</v>
      </c>
      <c r="AD1061">
        <v>80</v>
      </c>
      <c r="AE1061">
        <v>1</v>
      </c>
      <c r="AF1061">
        <v>23</v>
      </c>
      <c r="AG1061">
        <v>2</v>
      </c>
      <c r="AH1061">
        <v>4</v>
      </c>
      <c r="AI1061">
        <v>4</v>
      </c>
      <c r="AJ1061">
        <v>8</v>
      </c>
      <c r="AK1061" s="16">
        <v>46352</v>
      </c>
      <c r="AL1061" s="7">
        <v>55</v>
      </c>
      <c r="AM1061" s="7" t="str">
        <f t="shared" si="32"/>
        <v>2026</v>
      </c>
      <c r="AN1061" s="7" t="str">
        <f t="shared" si="33"/>
        <v>November</v>
      </c>
      <c r="AO1061" s="7">
        <v>19</v>
      </c>
      <c r="AP1061" s="10">
        <v>4016</v>
      </c>
      <c r="AQ1061" s="7">
        <v>18</v>
      </c>
      <c r="AR1061" s="7">
        <v>15</v>
      </c>
      <c r="AS1061" t="s">
        <v>49</v>
      </c>
    </row>
    <row r="1062" spans="1:45" x14ac:dyDescent="0.35">
      <c r="A1062" t="s">
        <v>1125</v>
      </c>
      <c r="B1062">
        <v>42</v>
      </c>
      <c r="C1062" t="s">
        <v>802</v>
      </c>
      <c r="D1062" t="s">
        <v>49</v>
      </c>
      <c r="E1062" t="s">
        <v>41</v>
      </c>
      <c r="F1062">
        <v>810</v>
      </c>
      <c r="G1062" t="s">
        <v>42</v>
      </c>
      <c r="H1062">
        <v>23</v>
      </c>
      <c r="I1062">
        <v>5</v>
      </c>
      <c r="J1062" t="s">
        <v>43</v>
      </c>
      <c r="K1062">
        <v>1</v>
      </c>
      <c r="L1062">
        <v>468</v>
      </c>
      <c r="M1062">
        <v>1</v>
      </c>
      <c r="N1062" t="s">
        <v>53</v>
      </c>
      <c r="O1062">
        <v>44</v>
      </c>
      <c r="P1062">
        <v>3</v>
      </c>
      <c r="Q1062">
        <v>4</v>
      </c>
      <c r="R1062" t="s">
        <v>252</v>
      </c>
      <c r="S1062">
        <v>4</v>
      </c>
      <c r="T1062" t="s">
        <v>46</v>
      </c>
      <c r="U1062">
        <v>15992</v>
      </c>
      <c r="V1062" t="s">
        <v>368</v>
      </c>
      <c r="W1062">
        <v>15901</v>
      </c>
      <c r="X1062">
        <v>2</v>
      </c>
      <c r="Y1062" t="s">
        <v>48</v>
      </c>
      <c r="Z1062" t="s">
        <v>49</v>
      </c>
      <c r="AA1062">
        <v>14</v>
      </c>
      <c r="AB1062">
        <v>3</v>
      </c>
      <c r="AC1062">
        <v>2</v>
      </c>
      <c r="AD1062">
        <v>80</v>
      </c>
      <c r="AE1062">
        <v>0</v>
      </c>
      <c r="AF1062">
        <v>16</v>
      </c>
      <c r="AG1062">
        <v>2</v>
      </c>
      <c r="AH1062">
        <v>3</v>
      </c>
      <c r="AI1062">
        <v>0</v>
      </c>
      <c r="AJ1062">
        <v>0</v>
      </c>
      <c r="AK1062" s="16">
        <v>46353</v>
      </c>
      <c r="AL1062" s="7">
        <v>54</v>
      </c>
      <c r="AM1062" s="7" t="str">
        <f t="shared" si="32"/>
        <v>2026</v>
      </c>
      <c r="AN1062" s="7" t="str">
        <f t="shared" si="33"/>
        <v>November</v>
      </c>
      <c r="AO1062" s="7">
        <v>26</v>
      </c>
      <c r="AP1062" s="10">
        <v>22963</v>
      </c>
      <c r="AQ1062" s="7">
        <v>5</v>
      </c>
      <c r="AR1062" s="7">
        <v>1</v>
      </c>
      <c r="AS1062" t="s">
        <v>49</v>
      </c>
    </row>
    <row r="1063" spans="1:45" x14ac:dyDescent="0.35">
      <c r="A1063" t="s">
        <v>1126</v>
      </c>
      <c r="B1063">
        <v>42</v>
      </c>
      <c r="C1063" t="s">
        <v>802</v>
      </c>
      <c r="D1063" t="s">
        <v>49</v>
      </c>
      <c r="E1063" t="s">
        <v>41</v>
      </c>
      <c r="F1063">
        <v>544</v>
      </c>
      <c r="G1063" t="s">
        <v>71</v>
      </c>
      <c r="H1063">
        <v>2</v>
      </c>
      <c r="I1063">
        <v>1</v>
      </c>
      <c r="J1063" t="s">
        <v>68</v>
      </c>
      <c r="K1063">
        <v>1</v>
      </c>
      <c r="L1063">
        <v>470</v>
      </c>
      <c r="M1063">
        <v>3</v>
      </c>
      <c r="N1063" t="s">
        <v>44</v>
      </c>
      <c r="O1063">
        <v>52</v>
      </c>
      <c r="P1063">
        <v>3</v>
      </c>
      <c r="Q1063">
        <v>1</v>
      </c>
      <c r="R1063" t="s">
        <v>71</v>
      </c>
      <c r="S1063">
        <v>3</v>
      </c>
      <c r="T1063" t="s">
        <v>102</v>
      </c>
      <c r="U1063">
        <v>2696</v>
      </c>
      <c r="V1063" t="s">
        <v>47</v>
      </c>
      <c r="W1063">
        <v>24017</v>
      </c>
      <c r="X1063">
        <v>0</v>
      </c>
      <c r="Y1063" t="s">
        <v>48</v>
      </c>
      <c r="Z1063" t="s">
        <v>40</v>
      </c>
      <c r="AA1063">
        <v>11</v>
      </c>
      <c r="AB1063">
        <v>3</v>
      </c>
      <c r="AC1063">
        <v>3</v>
      </c>
      <c r="AD1063">
        <v>80</v>
      </c>
      <c r="AE1063">
        <v>1</v>
      </c>
      <c r="AF1063">
        <v>4</v>
      </c>
      <c r="AG1063">
        <v>5</v>
      </c>
      <c r="AH1063">
        <v>3</v>
      </c>
      <c r="AI1063">
        <v>1</v>
      </c>
      <c r="AJ1063">
        <v>0</v>
      </c>
      <c r="AK1063" s="16">
        <v>46354</v>
      </c>
      <c r="AL1063" s="7">
        <v>45</v>
      </c>
      <c r="AM1063" s="7" t="str">
        <f t="shared" si="32"/>
        <v>2026</v>
      </c>
      <c r="AN1063" s="7" t="str">
        <f t="shared" si="33"/>
        <v>November</v>
      </c>
      <c r="AO1063" s="7">
        <v>0</v>
      </c>
      <c r="AP1063" s="10">
        <v>5070</v>
      </c>
      <c r="AQ1063" s="7">
        <v>0</v>
      </c>
      <c r="AR1063" s="7">
        <v>0</v>
      </c>
      <c r="AS1063" t="s">
        <v>49</v>
      </c>
    </row>
    <row r="1064" spans="1:45" x14ac:dyDescent="0.35">
      <c r="A1064" t="s">
        <v>1127</v>
      </c>
      <c r="B1064">
        <v>42</v>
      </c>
      <c r="C1064" t="s">
        <v>802</v>
      </c>
      <c r="D1064" t="s">
        <v>49</v>
      </c>
      <c r="E1064" t="s">
        <v>41</v>
      </c>
      <c r="F1064">
        <v>1332</v>
      </c>
      <c r="G1064" t="s">
        <v>42</v>
      </c>
      <c r="H1064">
        <v>2</v>
      </c>
      <c r="I1064">
        <v>4</v>
      </c>
      <c r="J1064" t="s">
        <v>73</v>
      </c>
      <c r="K1064">
        <v>1</v>
      </c>
      <c r="L1064">
        <v>477</v>
      </c>
      <c r="M1064">
        <v>1</v>
      </c>
      <c r="N1064" t="s">
        <v>44</v>
      </c>
      <c r="O1064">
        <v>98</v>
      </c>
      <c r="P1064">
        <v>2</v>
      </c>
      <c r="Q1064">
        <v>2</v>
      </c>
      <c r="R1064" t="s">
        <v>161</v>
      </c>
      <c r="S1064">
        <v>4</v>
      </c>
      <c r="T1064" t="s">
        <v>46</v>
      </c>
      <c r="U1064">
        <v>6781</v>
      </c>
      <c r="V1064" t="s">
        <v>163</v>
      </c>
      <c r="W1064">
        <v>17078</v>
      </c>
      <c r="X1064">
        <v>3</v>
      </c>
      <c r="Y1064" t="s">
        <v>48</v>
      </c>
      <c r="Z1064" t="s">
        <v>49</v>
      </c>
      <c r="AA1064">
        <v>23</v>
      </c>
      <c r="AB1064">
        <v>4</v>
      </c>
      <c r="AC1064">
        <v>2</v>
      </c>
      <c r="AD1064">
        <v>80</v>
      </c>
      <c r="AE1064">
        <v>0</v>
      </c>
      <c r="AF1064">
        <v>14</v>
      </c>
      <c r="AG1064">
        <v>6</v>
      </c>
      <c r="AH1064">
        <v>3</v>
      </c>
      <c r="AI1064">
        <v>0</v>
      </c>
      <c r="AJ1064">
        <v>0</v>
      </c>
      <c r="AK1064" s="16">
        <v>46355</v>
      </c>
      <c r="AL1064" s="7">
        <v>19</v>
      </c>
      <c r="AM1064" s="7" t="str">
        <f t="shared" si="32"/>
        <v>2026</v>
      </c>
      <c r="AN1064" s="7" t="str">
        <f t="shared" si="33"/>
        <v>November</v>
      </c>
      <c r="AO1064" s="7">
        <v>0</v>
      </c>
      <c r="AP1064" s="10">
        <v>19207</v>
      </c>
      <c r="AQ1064" s="7">
        <v>0</v>
      </c>
      <c r="AR1064" s="7">
        <v>0</v>
      </c>
      <c r="AS1064" t="s">
        <v>49</v>
      </c>
    </row>
    <row r="1065" spans="1:45" x14ac:dyDescent="0.35">
      <c r="A1065" t="s">
        <v>1128</v>
      </c>
      <c r="B1065">
        <v>42</v>
      </c>
      <c r="C1065" t="s">
        <v>802</v>
      </c>
      <c r="D1065" t="s">
        <v>49</v>
      </c>
      <c r="E1065" t="s">
        <v>41</v>
      </c>
      <c r="F1065">
        <v>201</v>
      </c>
      <c r="G1065" t="s">
        <v>42</v>
      </c>
      <c r="H1065">
        <v>1</v>
      </c>
      <c r="I1065">
        <v>4</v>
      </c>
      <c r="J1065" t="s">
        <v>43</v>
      </c>
      <c r="K1065">
        <v>1</v>
      </c>
      <c r="L1065">
        <v>517</v>
      </c>
      <c r="M1065">
        <v>2</v>
      </c>
      <c r="N1065" t="s">
        <v>53</v>
      </c>
      <c r="O1065">
        <v>95</v>
      </c>
      <c r="P1065">
        <v>3</v>
      </c>
      <c r="Q1065">
        <v>1</v>
      </c>
      <c r="R1065" t="s">
        <v>45</v>
      </c>
      <c r="S1065">
        <v>1</v>
      </c>
      <c r="T1065" t="s">
        <v>102</v>
      </c>
      <c r="U1065">
        <v>2576</v>
      </c>
      <c r="V1065" t="s">
        <v>47</v>
      </c>
      <c r="W1065">
        <v>20490</v>
      </c>
      <c r="X1065">
        <v>3</v>
      </c>
      <c r="Y1065" t="s">
        <v>48</v>
      </c>
      <c r="Z1065" t="s">
        <v>49</v>
      </c>
      <c r="AA1065">
        <v>16</v>
      </c>
      <c r="AB1065">
        <v>3</v>
      </c>
      <c r="AC1065">
        <v>2</v>
      </c>
      <c r="AD1065">
        <v>80</v>
      </c>
      <c r="AE1065">
        <v>1</v>
      </c>
      <c r="AF1065">
        <v>8</v>
      </c>
      <c r="AG1065">
        <v>5</v>
      </c>
      <c r="AH1065">
        <v>3</v>
      </c>
      <c r="AI1065">
        <v>1</v>
      </c>
      <c r="AJ1065">
        <v>2</v>
      </c>
      <c r="AK1065" s="16">
        <v>46356</v>
      </c>
      <c r="AL1065" s="7">
        <v>51</v>
      </c>
      <c r="AM1065" s="7" t="str">
        <f t="shared" si="32"/>
        <v>2026</v>
      </c>
      <c r="AN1065" s="7" t="str">
        <f t="shared" si="33"/>
        <v>November</v>
      </c>
      <c r="AO1065" s="7">
        <v>31</v>
      </c>
      <c r="AP1065" s="10">
        <v>4696</v>
      </c>
      <c r="AQ1065" s="7">
        <v>10</v>
      </c>
      <c r="AR1065" s="7">
        <v>2</v>
      </c>
      <c r="AS1065" t="s">
        <v>49</v>
      </c>
    </row>
    <row r="1066" spans="1:45" x14ac:dyDescent="0.35">
      <c r="A1066" t="s">
        <v>1129</v>
      </c>
      <c r="B1066">
        <v>42</v>
      </c>
      <c r="C1066" t="s">
        <v>802</v>
      </c>
      <c r="D1066" t="s">
        <v>49</v>
      </c>
      <c r="E1066" t="s">
        <v>56</v>
      </c>
      <c r="F1066">
        <v>532</v>
      </c>
      <c r="G1066" t="s">
        <v>42</v>
      </c>
      <c r="H1066">
        <v>29</v>
      </c>
      <c r="I1066">
        <v>2</v>
      </c>
      <c r="J1066" t="s">
        <v>43</v>
      </c>
      <c r="K1066">
        <v>1</v>
      </c>
      <c r="L1066">
        <v>547</v>
      </c>
      <c r="M1066">
        <v>1</v>
      </c>
      <c r="N1066" t="s">
        <v>53</v>
      </c>
      <c r="O1066">
        <v>92</v>
      </c>
      <c r="P1066">
        <v>3</v>
      </c>
      <c r="Q1066">
        <v>2</v>
      </c>
      <c r="R1066" t="s">
        <v>60</v>
      </c>
      <c r="S1066">
        <v>3</v>
      </c>
      <c r="T1066" t="s">
        <v>102</v>
      </c>
      <c r="U1066">
        <v>4556</v>
      </c>
      <c r="V1066" t="s">
        <v>47</v>
      </c>
      <c r="W1066">
        <v>12932</v>
      </c>
      <c r="X1066">
        <v>2</v>
      </c>
      <c r="Y1066" t="s">
        <v>48</v>
      </c>
      <c r="Z1066" t="s">
        <v>49</v>
      </c>
      <c r="AA1066">
        <v>11</v>
      </c>
      <c r="AB1066">
        <v>3</v>
      </c>
      <c r="AC1066">
        <v>2</v>
      </c>
      <c r="AD1066">
        <v>80</v>
      </c>
      <c r="AE1066">
        <v>1</v>
      </c>
      <c r="AF1066">
        <v>19</v>
      </c>
      <c r="AG1066">
        <v>3</v>
      </c>
      <c r="AH1066">
        <v>3</v>
      </c>
      <c r="AI1066">
        <v>0</v>
      </c>
      <c r="AJ1066">
        <v>2</v>
      </c>
      <c r="AK1066" s="16">
        <v>46357</v>
      </c>
      <c r="AL1066" s="7">
        <v>32</v>
      </c>
      <c r="AM1066" s="7" t="str">
        <f t="shared" si="32"/>
        <v>2026</v>
      </c>
      <c r="AN1066" s="7" t="str">
        <f t="shared" si="33"/>
        <v>December</v>
      </c>
      <c r="AO1066" s="7">
        <v>0</v>
      </c>
      <c r="AP1066" s="10">
        <v>12097</v>
      </c>
      <c r="AQ1066" s="7">
        <v>0</v>
      </c>
      <c r="AR1066" s="7">
        <v>0</v>
      </c>
      <c r="AS1066" t="s">
        <v>49</v>
      </c>
    </row>
    <row r="1067" spans="1:45" x14ac:dyDescent="0.35">
      <c r="A1067" t="s">
        <v>1130</v>
      </c>
      <c r="B1067">
        <v>42</v>
      </c>
      <c r="C1067" t="s">
        <v>802</v>
      </c>
      <c r="D1067" t="s">
        <v>49</v>
      </c>
      <c r="E1067" t="s">
        <v>56</v>
      </c>
      <c r="F1067">
        <v>1368</v>
      </c>
      <c r="G1067" t="s">
        <v>42</v>
      </c>
      <c r="H1067">
        <v>28</v>
      </c>
      <c r="I1067">
        <v>4</v>
      </c>
      <c r="J1067" t="s">
        <v>68</v>
      </c>
      <c r="K1067">
        <v>1</v>
      </c>
      <c r="L1067">
        <v>551</v>
      </c>
      <c r="M1067">
        <v>4</v>
      </c>
      <c r="N1067" t="s">
        <v>53</v>
      </c>
      <c r="O1067">
        <v>88</v>
      </c>
      <c r="P1067">
        <v>2</v>
      </c>
      <c r="Q1067">
        <v>2</v>
      </c>
      <c r="R1067" t="s">
        <v>161</v>
      </c>
      <c r="S1067">
        <v>4</v>
      </c>
      <c r="T1067" t="s">
        <v>105</v>
      </c>
      <c r="U1067">
        <v>4523</v>
      </c>
      <c r="V1067" t="s">
        <v>47</v>
      </c>
      <c r="W1067">
        <v>4386</v>
      </c>
      <c r="X1067">
        <v>0</v>
      </c>
      <c r="Y1067" t="s">
        <v>48</v>
      </c>
      <c r="Z1067" t="s">
        <v>49</v>
      </c>
      <c r="AA1067">
        <v>11</v>
      </c>
      <c r="AB1067">
        <v>3</v>
      </c>
      <c r="AC1067">
        <v>4</v>
      </c>
      <c r="AD1067">
        <v>80</v>
      </c>
      <c r="AE1067">
        <v>3</v>
      </c>
      <c r="AF1067">
        <v>7</v>
      </c>
      <c r="AG1067">
        <v>4</v>
      </c>
      <c r="AH1067">
        <v>4</v>
      </c>
      <c r="AI1067">
        <v>0</v>
      </c>
      <c r="AJ1067">
        <v>4</v>
      </c>
      <c r="AK1067" s="16">
        <v>46358</v>
      </c>
      <c r="AL1067" s="7">
        <v>58</v>
      </c>
      <c r="AM1067" s="7" t="str">
        <f t="shared" si="32"/>
        <v>2026</v>
      </c>
      <c r="AN1067" s="7" t="str">
        <f t="shared" si="33"/>
        <v>December</v>
      </c>
      <c r="AO1067" s="7">
        <v>0</v>
      </c>
      <c r="AP1067" s="10">
        <v>19450</v>
      </c>
      <c r="AQ1067" s="7">
        <v>0</v>
      </c>
      <c r="AR1067" s="7">
        <v>0</v>
      </c>
      <c r="AS1067" t="s">
        <v>49</v>
      </c>
    </row>
    <row r="1068" spans="1:45" x14ac:dyDescent="0.35">
      <c r="A1068" t="s">
        <v>1131</v>
      </c>
      <c r="B1068">
        <v>42</v>
      </c>
      <c r="C1068" t="s">
        <v>802</v>
      </c>
      <c r="D1068" t="s">
        <v>49</v>
      </c>
      <c r="E1068" t="s">
        <v>56</v>
      </c>
      <c r="F1068">
        <v>1474</v>
      </c>
      <c r="G1068" t="s">
        <v>42</v>
      </c>
      <c r="H1068">
        <v>5</v>
      </c>
      <c r="I1068">
        <v>2</v>
      </c>
      <c r="J1068" t="s">
        <v>73</v>
      </c>
      <c r="K1068">
        <v>1</v>
      </c>
      <c r="L1068">
        <v>591</v>
      </c>
      <c r="M1068">
        <v>2</v>
      </c>
      <c r="N1068" t="s">
        <v>44</v>
      </c>
      <c r="O1068">
        <v>97</v>
      </c>
      <c r="P1068">
        <v>3</v>
      </c>
      <c r="Q1068">
        <v>1</v>
      </c>
      <c r="R1068" t="s">
        <v>45</v>
      </c>
      <c r="S1068">
        <v>3</v>
      </c>
      <c r="T1068" t="s">
        <v>105</v>
      </c>
      <c r="U1068">
        <v>2093</v>
      </c>
      <c r="V1068" t="s">
        <v>47</v>
      </c>
      <c r="W1068">
        <v>9260</v>
      </c>
      <c r="X1068">
        <v>4</v>
      </c>
      <c r="Y1068" t="s">
        <v>48</v>
      </c>
      <c r="Z1068" t="s">
        <v>49</v>
      </c>
      <c r="AA1068">
        <v>17</v>
      </c>
      <c r="AB1068">
        <v>3</v>
      </c>
      <c r="AC1068">
        <v>4</v>
      </c>
      <c r="AD1068">
        <v>80</v>
      </c>
      <c r="AE1068">
        <v>1</v>
      </c>
      <c r="AF1068">
        <v>8</v>
      </c>
      <c r="AG1068">
        <v>4</v>
      </c>
      <c r="AH1068">
        <v>3</v>
      </c>
      <c r="AI1068">
        <v>2</v>
      </c>
      <c r="AJ1068">
        <v>0</v>
      </c>
      <c r="AK1068" s="16">
        <v>46359</v>
      </c>
      <c r="AL1068" s="7">
        <v>32</v>
      </c>
      <c r="AM1068" s="7" t="str">
        <f t="shared" si="32"/>
        <v>2026</v>
      </c>
      <c r="AN1068" s="7" t="str">
        <f t="shared" si="33"/>
        <v>December</v>
      </c>
      <c r="AO1068" s="7">
        <v>1</v>
      </c>
      <c r="AP1068" s="10">
        <v>4306</v>
      </c>
      <c r="AQ1068" s="7">
        <v>0</v>
      </c>
      <c r="AR1068" s="7">
        <v>0</v>
      </c>
      <c r="AS1068" t="s">
        <v>49</v>
      </c>
    </row>
    <row r="1069" spans="1:45" x14ac:dyDescent="0.35">
      <c r="A1069" t="s">
        <v>1132</v>
      </c>
      <c r="B1069">
        <v>42</v>
      </c>
      <c r="C1069" t="s">
        <v>802</v>
      </c>
      <c r="D1069" t="s">
        <v>49</v>
      </c>
      <c r="E1069" t="s">
        <v>41</v>
      </c>
      <c r="F1069">
        <v>319</v>
      </c>
      <c r="G1069" t="s">
        <v>42</v>
      </c>
      <c r="H1069">
        <v>24</v>
      </c>
      <c r="I1069">
        <v>3</v>
      </c>
      <c r="J1069" t="s">
        <v>52</v>
      </c>
      <c r="K1069">
        <v>1</v>
      </c>
      <c r="L1069">
        <v>605</v>
      </c>
      <c r="M1069">
        <v>4</v>
      </c>
      <c r="N1069" t="s">
        <v>44</v>
      </c>
      <c r="O1069">
        <v>56</v>
      </c>
      <c r="P1069">
        <v>3</v>
      </c>
      <c r="Q1069">
        <v>3</v>
      </c>
      <c r="R1069" t="s">
        <v>112</v>
      </c>
      <c r="S1069">
        <v>1</v>
      </c>
      <c r="T1069" t="s">
        <v>105</v>
      </c>
      <c r="U1069">
        <v>7406</v>
      </c>
      <c r="V1069" t="s">
        <v>163</v>
      </c>
      <c r="W1069">
        <v>6950</v>
      </c>
      <c r="X1069">
        <v>1</v>
      </c>
      <c r="Y1069" t="s">
        <v>48</v>
      </c>
      <c r="Z1069" t="s">
        <v>40</v>
      </c>
      <c r="AA1069">
        <v>21</v>
      </c>
      <c r="AB1069">
        <v>4</v>
      </c>
      <c r="AC1069">
        <v>4</v>
      </c>
      <c r="AD1069">
        <v>80</v>
      </c>
      <c r="AE1069">
        <v>1</v>
      </c>
      <c r="AF1069">
        <v>10</v>
      </c>
      <c r="AG1069">
        <v>5</v>
      </c>
      <c r="AH1069">
        <v>2</v>
      </c>
      <c r="AI1069">
        <v>5</v>
      </c>
      <c r="AJ1069">
        <v>8</v>
      </c>
      <c r="AK1069" s="16">
        <v>46360</v>
      </c>
      <c r="AL1069" s="7">
        <v>39</v>
      </c>
      <c r="AM1069" s="7" t="str">
        <f t="shared" si="32"/>
        <v>2026</v>
      </c>
      <c r="AN1069" s="7" t="str">
        <f t="shared" si="33"/>
        <v>December</v>
      </c>
      <c r="AO1069" s="7">
        <v>19</v>
      </c>
      <c r="AP1069" s="10">
        <v>9166</v>
      </c>
      <c r="AQ1069" s="7">
        <v>18</v>
      </c>
      <c r="AR1069" s="7">
        <v>2</v>
      </c>
      <c r="AS1069" t="s">
        <v>49</v>
      </c>
    </row>
    <row r="1070" spans="1:45" x14ac:dyDescent="0.35">
      <c r="A1070" t="s">
        <v>1133</v>
      </c>
      <c r="B1070">
        <v>42</v>
      </c>
      <c r="C1070" t="s">
        <v>802</v>
      </c>
      <c r="D1070" t="s">
        <v>49</v>
      </c>
      <c r="E1070" t="s">
        <v>41</v>
      </c>
      <c r="F1070">
        <v>622</v>
      </c>
      <c r="G1070" t="s">
        <v>42</v>
      </c>
      <c r="H1070">
        <v>2</v>
      </c>
      <c r="I1070">
        <v>4</v>
      </c>
      <c r="J1070" t="s">
        <v>43</v>
      </c>
      <c r="K1070">
        <v>1</v>
      </c>
      <c r="L1070">
        <v>659</v>
      </c>
      <c r="M1070">
        <v>3</v>
      </c>
      <c r="N1070" t="s">
        <v>53</v>
      </c>
      <c r="O1070">
        <v>81</v>
      </c>
      <c r="P1070">
        <v>3</v>
      </c>
      <c r="Q1070">
        <v>2</v>
      </c>
      <c r="R1070" t="s">
        <v>161</v>
      </c>
      <c r="S1070">
        <v>4</v>
      </c>
      <c r="T1070" t="s">
        <v>105</v>
      </c>
      <c r="U1070">
        <v>4089</v>
      </c>
      <c r="V1070" t="s">
        <v>47</v>
      </c>
      <c r="W1070">
        <v>5718</v>
      </c>
      <c r="X1070">
        <v>1</v>
      </c>
      <c r="Y1070" t="s">
        <v>48</v>
      </c>
      <c r="Z1070" t="s">
        <v>49</v>
      </c>
      <c r="AA1070">
        <v>13</v>
      </c>
      <c r="AB1070">
        <v>3</v>
      </c>
      <c r="AC1070">
        <v>2</v>
      </c>
      <c r="AD1070">
        <v>80</v>
      </c>
      <c r="AE1070">
        <v>2</v>
      </c>
      <c r="AF1070">
        <v>10</v>
      </c>
      <c r="AG1070">
        <v>4</v>
      </c>
      <c r="AH1070">
        <v>3</v>
      </c>
      <c r="AI1070">
        <v>2</v>
      </c>
      <c r="AJ1070">
        <v>2</v>
      </c>
      <c r="AK1070" s="16">
        <v>46361</v>
      </c>
      <c r="AL1070" s="7">
        <v>46</v>
      </c>
      <c r="AM1070" s="7" t="str">
        <f t="shared" si="32"/>
        <v>2026</v>
      </c>
      <c r="AN1070" s="7" t="str">
        <f t="shared" si="33"/>
        <v>December</v>
      </c>
      <c r="AO1070" s="7">
        <v>23</v>
      </c>
      <c r="AP1070" s="10">
        <v>4562</v>
      </c>
      <c r="AQ1070" s="7">
        <v>17</v>
      </c>
      <c r="AR1070" s="7">
        <v>13</v>
      </c>
      <c r="AS1070" t="s">
        <v>40</v>
      </c>
    </row>
    <row r="1071" spans="1:45" x14ac:dyDescent="0.35">
      <c r="A1071" t="s">
        <v>1134</v>
      </c>
      <c r="B1071">
        <v>42</v>
      </c>
      <c r="C1071" t="s">
        <v>802</v>
      </c>
      <c r="D1071" t="s">
        <v>40</v>
      </c>
      <c r="E1071" t="s">
        <v>56</v>
      </c>
      <c r="F1071">
        <v>933</v>
      </c>
      <c r="G1071" t="s">
        <v>42</v>
      </c>
      <c r="H1071">
        <v>19</v>
      </c>
      <c r="I1071">
        <v>3</v>
      </c>
      <c r="J1071" t="s">
        <v>52</v>
      </c>
      <c r="K1071">
        <v>1</v>
      </c>
      <c r="L1071">
        <v>752</v>
      </c>
      <c r="M1071">
        <v>3</v>
      </c>
      <c r="N1071" t="s">
        <v>44</v>
      </c>
      <c r="O1071">
        <v>57</v>
      </c>
      <c r="P1071">
        <v>4</v>
      </c>
      <c r="Q1071">
        <v>1</v>
      </c>
      <c r="R1071" t="s">
        <v>60</v>
      </c>
      <c r="S1071">
        <v>3</v>
      </c>
      <c r="T1071" t="s">
        <v>102</v>
      </c>
      <c r="U1071">
        <v>2759</v>
      </c>
      <c r="V1071" t="s">
        <v>47</v>
      </c>
      <c r="W1071">
        <v>20366</v>
      </c>
      <c r="X1071">
        <v>6</v>
      </c>
      <c r="Y1071" t="s">
        <v>48</v>
      </c>
      <c r="Z1071" t="s">
        <v>40</v>
      </c>
      <c r="AA1071">
        <v>12</v>
      </c>
      <c r="AB1071">
        <v>3</v>
      </c>
      <c r="AC1071">
        <v>4</v>
      </c>
      <c r="AD1071">
        <v>80</v>
      </c>
      <c r="AE1071">
        <v>0</v>
      </c>
      <c r="AF1071">
        <v>7</v>
      </c>
      <c r="AG1071">
        <v>2</v>
      </c>
      <c r="AH1071">
        <v>3</v>
      </c>
      <c r="AI1071">
        <v>2</v>
      </c>
      <c r="AJ1071">
        <v>2</v>
      </c>
      <c r="AK1071" s="16">
        <v>46362</v>
      </c>
      <c r="AL1071" s="7">
        <v>33</v>
      </c>
      <c r="AM1071" s="7" t="str">
        <f t="shared" si="32"/>
        <v>2026</v>
      </c>
      <c r="AN1071" s="7" t="str">
        <f t="shared" si="33"/>
        <v>December</v>
      </c>
      <c r="AO1071" s="7">
        <v>5</v>
      </c>
      <c r="AP1071" s="10">
        <v>14864</v>
      </c>
      <c r="AQ1071" s="7">
        <v>4</v>
      </c>
      <c r="AR1071" s="7">
        <v>4</v>
      </c>
      <c r="AS1071" t="s">
        <v>49</v>
      </c>
    </row>
    <row r="1072" spans="1:45" x14ac:dyDescent="0.35">
      <c r="A1072" t="s">
        <v>1135</v>
      </c>
      <c r="B1072">
        <v>42</v>
      </c>
      <c r="C1072" t="s">
        <v>802</v>
      </c>
      <c r="D1072" t="s">
        <v>49</v>
      </c>
      <c r="E1072" t="s">
        <v>56</v>
      </c>
      <c r="F1072">
        <v>570</v>
      </c>
      <c r="G1072" t="s">
        <v>42</v>
      </c>
      <c r="H1072">
        <v>8</v>
      </c>
      <c r="I1072">
        <v>3</v>
      </c>
      <c r="J1072" t="s">
        <v>43</v>
      </c>
      <c r="K1072">
        <v>1</v>
      </c>
      <c r="L1072">
        <v>809</v>
      </c>
      <c r="M1072">
        <v>2</v>
      </c>
      <c r="N1072" t="s">
        <v>44</v>
      </c>
      <c r="O1072">
        <v>66</v>
      </c>
      <c r="P1072">
        <v>3</v>
      </c>
      <c r="Q1072">
        <v>5</v>
      </c>
      <c r="R1072" t="s">
        <v>442</v>
      </c>
      <c r="S1072">
        <v>4</v>
      </c>
      <c r="T1072" t="s">
        <v>102</v>
      </c>
      <c r="U1072">
        <v>18430</v>
      </c>
      <c r="V1072" t="s">
        <v>368</v>
      </c>
      <c r="W1072">
        <v>16225</v>
      </c>
      <c r="X1072">
        <v>1</v>
      </c>
      <c r="Y1072" t="s">
        <v>48</v>
      </c>
      <c r="Z1072" t="s">
        <v>49</v>
      </c>
      <c r="AA1072">
        <v>13</v>
      </c>
      <c r="AB1072">
        <v>3</v>
      </c>
      <c r="AC1072">
        <v>2</v>
      </c>
      <c r="AD1072">
        <v>80</v>
      </c>
      <c r="AE1072">
        <v>1</v>
      </c>
      <c r="AF1072">
        <v>24</v>
      </c>
      <c r="AG1072">
        <v>4</v>
      </c>
      <c r="AH1072">
        <v>2</v>
      </c>
      <c r="AI1072">
        <v>14</v>
      </c>
      <c r="AJ1072">
        <v>9</v>
      </c>
      <c r="AK1072" s="16">
        <v>46363</v>
      </c>
      <c r="AL1072" s="7">
        <v>35</v>
      </c>
      <c r="AM1072" s="7" t="str">
        <f t="shared" si="32"/>
        <v>2026</v>
      </c>
      <c r="AN1072" s="7" t="str">
        <f t="shared" si="33"/>
        <v>December</v>
      </c>
      <c r="AO1072" s="7">
        <v>12</v>
      </c>
      <c r="AP1072" s="10">
        <v>15897</v>
      </c>
      <c r="AQ1072" s="7">
        <v>10</v>
      </c>
      <c r="AR1072" s="7">
        <v>5</v>
      </c>
      <c r="AS1072" t="s">
        <v>49</v>
      </c>
    </row>
    <row r="1073" spans="1:45" x14ac:dyDescent="0.35">
      <c r="A1073" t="s">
        <v>1136</v>
      </c>
      <c r="B1073">
        <v>42</v>
      </c>
      <c r="C1073" t="s">
        <v>802</v>
      </c>
      <c r="D1073" t="s">
        <v>40</v>
      </c>
      <c r="E1073" t="s">
        <v>41</v>
      </c>
      <c r="F1073">
        <v>932</v>
      </c>
      <c r="G1073" t="s">
        <v>42</v>
      </c>
      <c r="H1073">
        <v>1</v>
      </c>
      <c r="I1073">
        <v>2</v>
      </c>
      <c r="J1073" t="s">
        <v>43</v>
      </c>
      <c r="K1073">
        <v>1</v>
      </c>
      <c r="L1073">
        <v>827</v>
      </c>
      <c r="M1073">
        <v>4</v>
      </c>
      <c r="N1073" t="s">
        <v>53</v>
      </c>
      <c r="O1073">
        <v>43</v>
      </c>
      <c r="P1073">
        <v>2</v>
      </c>
      <c r="Q1073">
        <v>2</v>
      </c>
      <c r="R1073" t="s">
        <v>112</v>
      </c>
      <c r="S1073">
        <v>4</v>
      </c>
      <c r="T1073" t="s">
        <v>105</v>
      </c>
      <c r="U1073">
        <v>6062</v>
      </c>
      <c r="V1073" t="s">
        <v>163</v>
      </c>
      <c r="W1073">
        <v>4051</v>
      </c>
      <c r="X1073">
        <v>9</v>
      </c>
      <c r="Y1073" t="s">
        <v>48</v>
      </c>
      <c r="Z1073" t="s">
        <v>40</v>
      </c>
      <c r="AA1073">
        <v>13</v>
      </c>
      <c r="AB1073">
        <v>3</v>
      </c>
      <c r="AC1073">
        <v>4</v>
      </c>
      <c r="AD1073">
        <v>80</v>
      </c>
      <c r="AE1073">
        <v>1</v>
      </c>
      <c r="AF1073">
        <v>8</v>
      </c>
      <c r="AG1073">
        <v>4</v>
      </c>
      <c r="AH1073">
        <v>3</v>
      </c>
      <c r="AI1073">
        <v>0</v>
      </c>
      <c r="AJ1073">
        <v>2</v>
      </c>
      <c r="AK1073" s="16">
        <v>46364</v>
      </c>
      <c r="AL1073" s="7">
        <v>35</v>
      </c>
      <c r="AM1073" s="7" t="str">
        <f t="shared" si="32"/>
        <v>2026</v>
      </c>
      <c r="AN1073" s="7" t="str">
        <f t="shared" si="33"/>
        <v>December</v>
      </c>
      <c r="AO1073" s="7">
        <v>0</v>
      </c>
      <c r="AP1073" s="10">
        <v>5581</v>
      </c>
      <c r="AQ1073" s="7">
        <v>0</v>
      </c>
      <c r="AR1073" s="7">
        <v>0</v>
      </c>
      <c r="AS1073" t="s">
        <v>49</v>
      </c>
    </row>
    <row r="1074" spans="1:45" x14ac:dyDescent="0.35">
      <c r="A1074" t="s">
        <v>1137</v>
      </c>
      <c r="B1074">
        <v>42</v>
      </c>
      <c r="C1074" t="s">
        <v>802</v>
      </c>
      <c r="D1074" t="s">
        <v>49</v>
      </c>
      <c r="E1074" t="s">
        <v>41</v>
      </c>
      <c r="F1074">
        <v>933</v>
      </c>
      <c r="G1074" t="s">
        <v>42</v>
      </c>
      <c r="H1074">
        <v>29</v>
      </c>
      <c r="I1074">
        <v>3</v>
      </c>
      <c r="J1074" t="s">
        <v>43</v>
      </c>
      <c r="K1074">
        <v>1</v>
      </c>
      <c r="L1074">
        <v>836</v>
      </c>
      <c r="M1074">
        <v>2</v>
      </c>
      <c r="N1074" t="s">
        <v>44</v>
      </c>
      <c r="O1074">
        <v>98</v>
      </c>
      <c r="P1074">
        <v>3</v>
      </c>
      <c r="Q1074">
        <v>2</v>
      </c>
      <c r="R1074" t="s">
        <v>112</v>
      </c>
      <c r="S1074">
        <v>2</v>
      </c>
      <c r="T1074" t="s">
        <v>105</v>
      </c>
      <c r="U1074">
        <v>4434</v>
      </c>
      <c r="V1074" t="s">
        <v>47</v>
      </c>
      <c r="W1074">
        <v>11806</v>
      </c>
      <c r="X1074">
        <v>1</v>
      </c>
      <c r="Y1074" t="s">
        <v>48</v>
      </c>
      <c r="Z1074" t="s">
        <v>49</v>
      </c>
      <c r="AA1074">
        <v>13</v>
      </c>
      <c r="AB1074">
        <v>3</v>
      </c>
      <c r="AC1074">
        <v>4</v>
      </c>
      <c r="AD1074">
        <v>80</v>
      </c>
      <c r="AE1074">
        <v>1</v>
      </c>
      <c r="AF1074">
        <v>10</v>
      </c>
      <c r="AG1074">
        <v>3</v>
      </c>
      <c r="AH1074">
        <v>2</v>
      </c>
      <c r="AI1074">
        <v>7</v>
      </c>
      <c r="AJ1074">
        <v>8</v>
      </c>
      <c r="AK1074" s="16">
        <v>46365</v>
      </c>
      <c r="AL1074" s="7">
        <v>52</v>
      </c>
      <c r="AM1074" s="7" t="str">
        <f t="shared" si="32"/>
        <v>2026</v>
      </c>
      <c r="AN1074" s="7" t="str">
        <f t="shared" si="33"/>
        <v>December</v>
      </c>
      <c r="AO1074" s="7">
        <v>0</v>
      </c>
      <c r="AP1074" s="10">
        <v>13657</v>
      </c>
      <c r="AQ1074" s="7">
        <v>0</v>
      </c>
      <c r="AR1074" s="7">
        <v>0</v>
      </c>
      <c r="AS1074" t="s">
        <v>49</v>
      </c>
    </row>
    <row r="1075" spans="1:45" x14ac:dyDescent="0.35">
      <c r="A1075" t="s">
        <v>1138</v>
      </c>
      <c r="B1075">
        <v>42</v>
      </c>
      <c r="C1075" t="s">
        <v>802</v>
      </c>
      <c r="D1075" t="s">
        <v>49</v>
      </c>
      <c r="E1075" t="s">
        <v>56</v>
      </c>
      <c r="F1075">
        <v>1271</v>
      </c>
      <c r="G1075" t="s">
        <v>42</v>
      </c>
      <c r="H1075">
        <v>2</v>
      </c>
      <c r="I1075">
        <v>1</v>
      </c>
      <c r="J1075" t="s">
        <v>52</v>
      </c>
      <c r="K1075">
        <v>1</v>
      </c>
      <c r="L1075">
        <v>875</v>
      </c>
      <c r="M1075">
        <v>2</v>
      </c>
      <c r="N1075" t="s">
        <v>44</v>
      </c>
      <c r="O1075">
        <v>35</v>
      </c>
      <c r="P1075">
        <v>3</v>
      </c>
      <c r="Q1075">
        <v>1</v>
      </c>
      <c r="R1075" t="s">
        <v>60</v>
      </c>
      <c r="S1075">
        <v>4</v>
      </c>
      <c r="T1075" t="s">
        <v>46</v>
      </c>
      <c r="U1075">
        <v>2515</v>
      </c>
      <c r="V1075" t="s">
        <v>47</v>
      </c>
      <c r="W1075">
        <v>9068</v>
      </c>
      <c r="X1075">
        <v>5</v>
      </c>
      <c r="Y1075" t="s">
        <v>48</v>
      </c>
      <c r="Z1075" t="s">
        <v>40</v>
      </c>
      <c r="AA1075">
        <v>14</v>
      </c>
      <c r="AB1075">
        <v>3</v>
      </c>
      <c r="AC1075">
        <v>4</v>
      </c>
      <c r="AD1075">
        <v>80</v>
      </c>
      <c r="AE1075">
        <v>0</v>
      </c>
      <c r="AF1075">
        <v>8</v>
      </c>
      <c r="AG1075">
        <v>2</v>
      </c>
      <c r="AH1075">
        <v>3</v>
      </c>
      <c r="AI1075">
        <v>2</v>
      </c>
      <c r="AJ1075">
        <v>2</v>
      </c>
      <c r="AK1075" s="16">
        <v>46366</v>
      </c>
      <c r="AL1075" s="7">
        <v>30</v>
      </c>
      <c r="AM1075" s="7" t="str">
        <f t="shared" si="32"/>
        <v>2026</v>
      </c>
      <c r="AN1075" s="7" t="str">
        <f t="shared" si="33"/>
        <v>December</v>
      </c>
      <c r="AO1075" s="7">
        <v>9</v>
      </c>
      <c r="AP1075" s="10">
        <v>19128</v>
      </c>
      <c r="AQ1075" s="7">
        <v>7</v>
      </c>
      <c r="AR1075" s="7">
        <v>4</v>
      </c>
      <c r="AS1075" t="s">
        <v>49</v>
      </c>
    </row>
    <row r="1076" spans="1:45" x14ac:dyDescent="0.35">
      <c r="A1076" t="s">
        <v>1139</v>
      </c>
      <c r="B1076">
        <v>42</v>
      </c>
      <c r="C1076" t="s">
        <v>802</v>
      </c>
      <c r="D1076" t="s">
        <v>40</v>
      </c>
      <c r="E1076" t="s">
        <v>41</v>
      </c>
      <c r="F1076">
        <v>1265</v>
      </c>
      <c r="G1076" t="s">
        <v>42</v>
      </c>
      <c r="H1076">
        <v>3</v>
      </c>
      <c r="I1076">
        <v>3</v>
      </c>
      <c r="J1076" t="s">
        <v>43</v>
      </c>
      <c r="K1076">
        <v>1</v>
      </c>
      <c r="L1076">
        <v>894</v>
      </c>
      <c r="M1076">
        <v>3</v>
      </c>
      <c r="N1076" t="s">
        <v>53</v>
      </c>
      <c r="O1076">
        <v>95</v>
      </c>
      <c r="P1076">
        <v>4</v>
      </c>
      <c r="Q1076">
        <v>2</v>
      </c>
      <c r="R1076" t="s">
        <v>45</v>
      </c>
      <c r="S1076">
        <v>4</v>
      </c>
      <c r="T1076" t="s">
        <v>105</v>
      </c>
      <c r="U1076">
        <v>5231</v>
      </c>
      <c r="V1076" t="s">
        <v>163</v>
      </c>
      <c r="W1076">
        <v>23726</v>
      </c>
      <c r="X1076">
        <v>2</v>
      </c>
      <c r="Y1076" t="s">
        <v>48</v>
      </c>
      <c r="Z1076" t="s">
        <v>40</v>
      </c>
      <c r="AA1076">
        <v>13</v>
      </c>
      <c r="AB1076">
        <v>3</v>
      </c>
      <c r="AC1076">
        <v>2</v>
      </c>
      <c r="AD1076">
        <v>80</v>
      </c>
      <c r="AE1076">
        <v>1</v>
      </c>
      <c r="AF1076">
        <v>17</v>
      </c>
      <c r="AG1076">
        <v>1</v>
      </c>
      <c r="AH1076">
        <v>2</v>
      </c>
      <c r="AI1076">
        <v>1</v>
      </c>
      <c r="AJ1076">
        <v>3</v>
      </c>
      <c r="AK1076" s="16">
        <v>46367</v>
      </c>
      <c r="AL1076" s="7">
        <v>58</v>
      </c>
      <c r="AM1076" s="7" t="str">
        <f t="shared" si="32"/>
        <v>2026</v>
      </c>
      <c r="AN1076" s="7" t="str">
        <f t="shared" si="33"/>
        <v>December</v>
      </c>
      <c r="AO1076" s="7">
        <v>18</v>
      </c>
      <c r="AP1076" s="10">
        <v>8656</v>
      </c>
      <c r="AQ1076" s="7">
        <v>7</v>
      </c>
      <c r="AR1076" s="7">
        <v>1</v>
      </c>
      <c r="AS1076" t="s">
        <v>49</v>
      </c>
    </row>
    <row r="1077" spans="1:45" x14ac:dyDescent="0.35">
      <c r="A1077" t="s">
        <v>1140</v>
      </c>
      <c r="B1077">
        <v>42</v>
      </c>
      <c r="C1077" t="s">
        <v>802</v>
      </c>
      <c r="D1077" t="s">
        <v>49</v>
      </c>
      <c r="E1077" t="s">
        <v>41</v>
      </c>
      <c r="F1077">
        <v>462</v>
      </c>
      <c r="G1077" t="s">
        <v>51</v>
      </c>
      <c r="H1077">
        <v>14</v>
      </c>
      <c r="I1077">
        <v>2</v>
      </c>
      <c r="J1077" t="s">
        <v>52</v>
      </c>
      <c r="K1077">
        <v>1</v>
      </c>
      <c r="L1077">
        <v>936</v>
      </c>
      <c r="M1077">
        <v>3</v>
      </c>
      <c r="N1077" t="s">
        <v>53</v>
      </c>
      <c r="O1077">
        <v>68</v>
      </c>
      <c r="P1077">
        <v>2</v>
      </c>
      <c r="Q1077">
        <v>2</v>
      </c>
      <c r="R1077" t="s">
        <v>137</v>
      </c>
      <c r="S1077">
        <v>3</v>
      </c>
      <c r="T1077" t="s">
        <v>46</v>
      </c>
      <c r="U1077">
        <v>6244</v>
      </c>
      <c r="V1077" t="s">
        <v>163</v>
      </c>
      <c r="W1077">
        <v>7824</v>
      </c>
      <c r="X1077">
        <v>7</v>
      </c>
      <c r="Y1077" t="s">
        <v>48</v>
      </c>
      <c r="Z1077" t="s">
        <v>49</v>
      </c>
      <c r="AA1077">
        <v>17</v>
      </c>
      <c r="AB1077">
        <v>3</v>
      </c>
      <c r="AC1077">
        <v>1</v>
      </c>
      <c r="AD1077">
        <v>80</v>
      </c>
      <c r="AE1077">
        <v>0</v>
      </c>
      <c r="AF1077">
        <v>10</v>
      </c>
      <c r="AG1077">
        <v>6</v>
      </c>
      <c r="AH1077">
        <v>3</v>
      </c>
      <c r="AI1077">
        <v>0</v>
      </c>
      <c r="AJ1077">
        <v>3</v>
      </c>
      <c r="AK1077" s="16">
        <v>46368</v>
      </c>
      <c r="AL1077" s="7">
        <v>56</v>
      </c>
      <c r="AM1077" s="7" t="str">
        <f t="shared" si="32"/>
        <v>2026</v>
      </c>
      <c r="AN1077" s="7" t="str">
        <f t="shared" si="33"/>
        <v>December</v>
      </c>
      <c r="AO1077" s="7">
        <v>25</v>
      </c>
      <c r="AP1077" s="10">
        <v>12605</v>
      </c>
      <c r="AQ1077" s="7">
        <v>1</v>
      </c>
      <c r="AR1077" s="7">
        <v>1</v>
      </c>
      <c r="AS1077" t="s">
        <v>49</v>
      </c>
    </row>
    <row r="1078" spans="1:45" x14ac:dyDescent="0.35">
      <c r="A1078" t="s">
        <v>1141</v>
      </c>
      <c r="B1078">
        <v>42</v>
      </c>
      <c r="C1078" t="s">
        <v>802</v>
      </c>
      <c r="D1078" t="s">
        <v>49</v>
      </c>
      <c r="E1078" t="s">
        <v>41</v>
      </c>
      <c r="F1078">
        <v>265</v>
      </c>
      <c r="G1078" t="s">
        <v>51</v>
      </c>
      <c r="H1078">
        <v>5</v>
      </c>
      <c r="I1078">
        <v>2</v>
      </c>
      <c r="J1078" t="s">
        <v>57</v>
      </c>
      <c r="K1078">
        <v>1</v>
      </c>
      <c r="L1078">
        <v>1029</v>
      </c>
      <c r="M1078">
        <v>4</v>
      </c>
      <c r="N1078" t="s">
        <v>44</v>
      </c>
      <c r="O1078">
        <v>90</v>
      </c>
      <c r="P1078">
        <v>3</v>
      </c>
      <c r="Q1078">
        <v>5</v>
      </c>
      <c r="R1078" t="s">
        <v>442</v>
      </c>
      <c r="S1078">
        <v>3</v>
      </c>
      <c r="T1078" t="s">
        <v>105</v>
      </c>
      <c r="U1078">
        <v>18303</v>
      </c>
      <c r="V1078" t="s">
        <v>368</v>
      </c>
      <c r="W1078">
        <v>7770</v>
      </c>
      <c r="X1078">
        <v>6</v>
      </c>
      <c r="Y1078" t="s">
        <v>48</v>
      </c>
      <c r="Z1078" t="s">
        <v>49</v>
      </c>
      <c r="AA1078">
        <v>13</v>
      </c>
      <c r="AB1078">
        <v>3</v>
      </c>
      <c r="AC1078">
        <v>2</v>
      </c>
      <c r="AD1078">
        <v>80</v>
      </c>
      <c r="AE1078">
        <v>0</v>
      </c>
      <c r="AF1078">
        <v>21</v>
      </c>
      <c r="AG1078">
        <v>3</v>
      </c>
      <c r="AH1078">
        <v>4</v>
      </c>
      <c r="AI1078">
        <v>0</v>
      </c>
      <c r="AJ1078">
        <v>0</v>
      </c>
      <c r="AK1078" s="16">
        <v>46369</v>
      </c>
      <c r="AL1078" s="7">
        <v>58</v>
      </c>
      <c r="AM1078" s="7" t="str">
        <f t="shared" si="32"/>
        <v>2026</v>
      </c>
      <c r="AN1078" s="7" t="str">
        <f t="shared" si="33"/>
        <v>December</v>
      </c>
      <c r="AO1078" s="7">
        <v>12</v>
      </c>
      <c r="AP1078" s="10">
        <v>6070</v>
      </c>
      <c r="AQ1078" s="7">
        <v>1</v>
      </c>
      <c r="AR1078" s="7">
        <v>1</v>
      </c>
      <c r="AS1078" t="s">
        <v>49</v>
      </c>
    </row>
    <row r="1079" spans="1:45" x14ac:dyDescent="0.35">
      <c r="A1079" t="s">
        <v>1142</v>
      </c>
      <c r="B1079">
        <v>42</v>
      </c>
      <c r="C1079" t="s">
        <v>802</v>
      </c>
      <c r="D1079" t="s">
        <v>49</v>
      </c>
      <c r="E1079" t="s">
        <v>41</v>
      </c>
      <c r="F1079">
        <v>469</v>
      </c>
      <c r="G1079" t="s">
        <v>42</v>
      </c>
      <c r="H1079">
        <v>2</v>
      </c>
      <c r="I1079">
        <v>2</v>
      </c>
      <c r="J1079" t="s">
        <v>52</v>
      </c>
      <c r="K1079">
        <v>1</v>
      </c>
      <c r="L1079">
        <v>1109</v>
      </c>
      <c r="M1079">
        <v>4</v>
      </c>
      <c r="N1079" t="s">
        <v>44</v>
      </c>
      <c r="O1079">
        <v>35</v>
      </c>
      <c r="P1079">
        <v>3</v>
      </c>
      <c r="Q1079">
        <v>4</v>
      </c>
      <c r="R1079" t="s">
        <v>442</v>
      </c>
      <c r="S1079">
        <v>1</v>
      </c>
      <c r="T1079" t="s">
        <v>105</v>
      </c>
      <c r="U1079">
        <v>17665</v>
      </c>
      <c r="V1079" t="s">
        <v>368</v>
      </c>
      <c r="W1079">
        <v>14399</v>
      </c>
      <c r="X1079">
        <v>0</v>
      </c>
      <c r="Y1079" t="s">
        <v>48</v>
      </c>
      <c r="Z1079" t="s">
        <v>49</v>
      </c>
      <c r="AA1079">
        <v>17</v>
      </c>
      <c r="AB1079">
        <v>3</v>
      </c>
      <c r="AC1079">
        <v>4</v>
      </c>
      <c r="AD1079">
        <v>80</v>
      </c>
      <c r="AE1079">
        <v>1</v>
      </c>
      <c r="AF1079">
        <v>23</v>
      </c>
      <c r="AG1079">
        <v>3</v>
      </c>
      <c r="AH1079">
        <v>3</v>
      </c>
      <c r="AI1079">
        <v>13</v>
      </c>
      <c r="AJ1079">
        <v>7</v>
      </c>
      <c r="AK1079" s="16">
        <v>46370</v>
      </c>
      <c r="AL1079" s="7">
        <v>54</v>
      </c>
      <c r="AM1079" s="7" t="str">
        <f t="shared" si="32"/>
        <v>2026</v>
      </c>
      <c r="AN1079" s="7" t="str">
        <f t="shared" si="33"/>
        <v>December</v>
      </c>
      <c r="AO1079" s="7">
        <v>24</v>
      </c>
      <c r="AP1079" s="10">
        <v>14769</v>
      </c>
      <c r="AQ1079" s="7">
        <v>0</v>
      </c>
      <c r="AR1079" s="7">
        <v>0</v>
      </c>
      <c r="AS1079" t="s">
        <v>49</v>
      </c>
    </row>
    <row r="1080" spans="1:45" x14ac:dyDescent="0.35">
      <c r="A1080" t="s">
        <v>1143</v>
      </c>
      <c r="B1080">
        <v>42</v>
      </c>
      <c r="C1080" t="s">
        <v>802</v>
      </c>
      <c r="D1080" t="s">
        <v>49</v>
      </c>
      <c r="E1080" t="s">
        <v>41</v>
      </c>
      <c r="F1080">
        <v>188</v>
      </c>
      <c r="G1080" t="s">
        <v>42</v>
      </c>
      <c r="H1080">
        <v>29</v>
      </c>
      <c r="I1080">
        <v>3</v>
      </c>
      <c r="J1080" t="s">
        <v>52</v>
      </c>
      <c r="K1080">
        <v>1</v>
      </c>
      <c r="L1080">
        <v>1148</v>
      </c>
      <c r="M1080">
        <v>2</v>
      </c>
      <c r="N1080" t="s">
        <v>44</v>
      </c>
      <c r="O1080">
        <v>56</v>
      </c>
      <c r="P1080">
        <v>1</v>
      </c>
      <c r="Q1080">
        <v>2</v>
      </c>
      <c r="R1080" t="s">
        <v>45</v>
      </c>
      <c r="S1080">
        <v>4</v>
      </c>
      <c r="T1080" t="s">
        <v>46</v>
      </c>
      <c r="U1080">
        <v>4272</v>
      </c>
      <c r="V1080" t="s">
        <v>47</v>
      </c>
      <c r="W1080">
        <v>9558</v>
      </c>
      <c r="X1080">
        <v>4</v>
      </c>
      <c r="Y1080" t="s">
        <v>48</v>
      </c>
      <c r="Z1080" t="s">
        <v>49</v>
      </c>
      <c r="AA1080">
        <v>19</v>
      </c>
      <c r="AB1080">
        <v>3</v>
      </c>
      <c r="AC1080">
        <v>1</v>
      </c>
      <c r="AD1080">
        <v>80</v>
      </c>
      <c r="AE1080">
        <v>0</v>
      </c>
      <c r="AF1080">
        <v>16</v>
      </c>
      <c r="AG1080">
        <v>3</v>
      </c>
      <c r="AH1080">
        <v>3</v>
      </c>
      <c r="AI1080">
        <v>0</v>
      </c>
      <c r="AJ1080">
        <v>0</v>
      </c>
      <c r="AK1080" s="16">
        <v>46371</v>
      </c>
      <c r="AL1080" s="7">
        <v>21</v>
      </c>
      <c r="AM1080" s="7" t="str">
        <f t="shared" si="32"/>
        <v>2026</v>
      </c>
      <c r="AN1080" s="7" t="str">
        <f t="shared" si="33"/>
        <v>December</v>
      </c>
      <c r="AO1080" s="7">
        <v>3</v>
      </c>
      <c r="AP1080" s="10">
        <v>2753</v>
      </c>
      <c r="AQ1080" s="7">
        <v>1</v>
      </c>
      <c r="AR1080" s="7">
        <v>0</v>
      </c>
      <c r="AS1080" t="s">
        <v>49</v>
      </c>
    </row>
    <row r="1081" spans="1:45" x14ac:dyDescent="0.35">
      <c r="A1081" t="s">
        <v>1144</v>
      </c>
      <c r="B1081">
        <v>42</v>
      </c>
      <c r="C1081" t="s">
        <v>802</v>
      </c>
      <c r="D1081" t="s">
        <v>40</v>
      </c>
      <c r="E1081" t="s">
        <v>56</v>
      </c>
      <c r="F1081">
        <v>481</v>
      </c>
      <c r="G1081" t="s">
        <v>51</v>
      </c>
      <c r="H1081">
        <v>12</v>
      </c>
      <c r="I1081">
        <v>3</v>
      </c>
      <c r="J1081" t="s">
        <v>43</v>
      </c>
      <c r="K1081">
        <v>1</v>
      </c>
      <c r="L1081">
        <v>1167</v>
      </c>
      <c r="M1081">
        <v>3</v>
      </c>
      <c r="N1081" t="s">
        <v>44</v>
      </c>
      <c r="O1081">
        <v>44</v>
      </c>
      <c r="P1081">
        <v>3</v>
      </c>
      <c r="Q1081">
        <v>4</v>
      </c>
      <c r="R1081" t="s">
        <v>137</v>
      </c>
      <c r="S1081">
        <v>1</v>
      </c>
      <c r="T1081" t="s">
        <v>46</v>
      </c>
      <c r="U1081">
        <v>13758</v>
      </c>
      <c r="V1081" t="s">
        <v>253</v>
      </c>
      <c r="W1081">
        <v>2447</v>
      </c>
      <c r="X1081">
        <v>0</v>
      </c>
      <c r="Y1081" t="s">
        <v>48</v>
      </c>
      <c r="Z1081" t="s">
        <v>40</v>
      </c>
      <c r="AA1081">
        <v>12</v>
      </c>
      <c r="AB1081">
        <v>3</v>
      </c>
      <c r="AC1081">
        <v>2</v>
      </c>
      <c r="AD1081">
        <v>80</v>
      </c>
      <c r="AE1081">
        <v>0</v>
      </c>
      <c r="AF1081">
        <v>22</v>
      </c>
      <c r="AG1081">
        <v>2</v>
      </c>
      <c r="AH1081">
        <v>2</v>
      </c>
      <c r="AI1081">
        <v>13</v>
      </c>
      <c r="AJ1081">
        <v>14</v>
      </c>
      <c r="AK1081" s="16">
        <v>46372</v>
      </c>
      <c r="AL1081" s="7">
        <v>21</v>
      </c>
      <c r="AM1081" s="7" t="str">
        <f t="shared" si="32"/>
        <v>2026</v>
      </c>
      <c r="AN1081" s="7" t="str">
        <f t="shared" si="33"/>
        <v>December</v>
      </c>
      <c r="AO1081" s="7">
        <v>1</v>
      </c>
      <c r="AP1081" s="10">
        <v>11041</v>
      </c>
      <c r="AQ1081" s="7">
        <v>0</v>
      </c>
      <c r="AR1081" s="7">
        <v>0</v>
      </c>
      <c r="AS1081" t="s">
        <v>49</v>
      </c>
    </row>
    <row r="1082" spans="1:45" x14ac:dyDescent="0.35">
      <c r="A1082" t="s">
        <v>1145</v>
      </c>
      <c r="B1082">
        <v>42</v>
      </c>
      <c r="C1082" t="s">
        <v>802</v>
      </c>
      <c r="D1082" t="s">
        <v>49</v>
      </c>
      <c r="E1082" t="s">
        <v>41</v>
      </c>
      <c r="F1082">
        <v>647</v>
      </c>
      <c r="G1082" t="s">
        <v>51</v>
      </c>
      <c r="H1082">
        <v>4</v>
      </c>
      <c r="I1082">
        <v>4</v>
      </c>
      <c r="J1082" t="s">
        <v>57</v>
      </c>
      <c r="K1082">
        <v>1</v>
      </c>
      <c r="L1082">
        <v>1171</v>
      </c>
      <c r="M1082">
        <v>2</v>
      </c>
      <c r="N1082" t="s">
        <v>44</v>
      </c>
      <c r="O1082">
        <v>45</v>
      </c>
      <c r="P1082">
        <v>3</v>
      </c>
      <c r="Q1082">
        <v>2</v>
      </c>
      <c r="R1082" t="s">
        <v>137</v>
      </c>
      <c r="S1082">
        <v>1</v>
      </c>
      <c r="T1082" t="s">
        <v>46</v>
      </c>
      <c r="U1082">
        <v>5155</v>
      </c>
      <c r="V1082" t="s">
        <v>163</v>
      </c>
      <c r="W1082">
        <v>2253</v>
      </c>
      <c r="X1082">
        <v>7</v>
      </c>
      <c r="Y1082" t="s">
        <v>48</v>
      </c>
      <c r="Z1082" t="s">
        <v>49</v>
      </c>
      <c r="AA1082">
        <v>13</v>
      </c>
      <c r="AB1082">
        <v>3</v>
      </c>
      <c r="AC1082">
        <v>4</v>
      </c>
      <c r="AD1082">
        <v>80</v>
      </c>
      <c r="AE1082">
        <v>0</v>
      </c>
      <c r="AF1082">
        <v>9</v>
      </c>
      <c r="AG1082">
        <v>3</v>
      </c>
      <c r="AH1082">
        <v>4</v>
      </c>
      <c r="AI1082">
        <v>1</v>
      </c>
      <c r="AJ1082">
        <v>5</v>
      </c>
      <c r="AK1082" s="16">
        <v>46373</v>
      </c>
      <c r="AL1082" s="7">
        <v>52</v>
      </c>
      <c r="AM1082" s="7" t="str">
        <f t="shared" si="32"/>
        <v>2026</v>
      </c>
      <c r="AN1082" s="7" t="str">
        <f t="shared" si="33"/>
        <v>December</v>
      </c>
      <c r="AO1082" s="7">
        <v>27</v>
      </c>
      <c r="AP1082" s="10">
        <v>20362</v>
      </c>
      <c r="AQ1082" s="7">
        <v>1</v>
      </c>
      <c r="AR1082" s="7">
        <v>0</v>
      </c>
      <c r="AS1082" t="s">
        <v>40</v>
      </c>
    </row>
    <row r="1083" spans="1:45" x14ac:dyDescent="0.35">
      <c r="A1083" t="s">
        <v>1146</v>
      </c>
      <c r="B1083">
        <v>42</v>
      </c>
      <c r="C1083" t="s">
        <v>802</v>
      </c>
      <c r="D1083" t="s">
        <v>49</v>
      </c>
      <c r="E1083" t="s">
        <v>59</v>
      </c>
      <c r="F1083">
        <v>179</v>
      </c>
      <c r="G1083" t="s">
        <v>71</v>
      </c>
      <c r="H1083">
        <v>2</v>
      </c>
      <c r="I1083">
        <v>5</v>
      </c>
      <c r="J1083" t="s">
        <v>52</v>
      </c>
      <c r="K1083">
        <v>1</v>
      </c>
      <c r="L1083">
        <v>1231</v>
      </c>
      <c r="M1083">
        <v>4</v>
      </c>
      <c r="N1083" t="s">
        <v>44</v>
      </c>
      <c r="O1083">
        <v>79</v>
      </c>
      <c r="P1083">
        <v>4</v>
      </c>
      <c r="Q1083">
        <v>2</v>
      </c>
      <c r="R1083" t="s">
        <v>71</v>
      </c>
      <c r="S1083">
        <v>1</v>
      </c>
      <c r="T1083" t="s">
        <v>105</v>
      </c>
      <c r="U1083">
        <v>6272</v>
      </c>
      <c r="V1083" t="s">
        <v>163</v>
      </c>
      <c r="W1083">
        <v>12858</v>
      </c>
      <c r="X1083">
        <v>7</v>
      </c>
      <c r="Y1083" t="s">
        <v>48</v>
      </c>
      <c r="Z1083" t="s">
        <v>49</v>
      </c>
      <c r="AA1083">
        <v>16</v>
      </c>
      <c r="AB1083">
        <v>3</v>
      </c>
      <c r="AC1083">
        <v>1</v>
      </c>
      <c r="AD1083">
        <v>80</v>
      </c>
      <c r="AE1083">
        <v>1</v>
      </c>
      <c r="AF1083">
        <v>10</v>
      </c>
      <c r="AG1083">
        <v>3</v>
      </c>
      <c r="AH1083">
        <v>4</v>
      </c>
      <c r="AI1083">
        <v>0</v>
      </c>
      <c r="AJ1083">
        <v>3</v>
      </c>
      <c r="AK1083" s="16">
        <v>46374</v>
      </c>
      <c r="AL1083" s="7">
        <v>23</v>
      </c>
      <c r="AM1083" s="7" t="str">
        <f t="shared" si="32"/>
        <v>2026</v>
      </c>
      <c r="AN1083" s="7" t="str">
        <f t="shared" si="33"/>
        <v>December</v>
      </c>
      <c r="AO1083" s="7">
        <v>0</v>
      </c>
      <c r="AP1083" s="10">
        <v>20179</v>
      </c>
      <c r="AQ1083" s="7">
        <v>0</v>
      </c>
      <c r="AR1083" s="7">
        <v>0</v>
      </c>
      <c r="AS1083" t="s">
        <v>49</v>
      </c>
    </row>
    <row r="1084" spans="1:45" x14ac:dyDescent="0.35">
      <c r="A1084" t="s">
        <v>1147</v>
      </c>
      <c r="B1084">
        <v>42</v>
      </c>
      <c r="C1084" t="s">
        <v>802</v>
      </c>
      <c r="D1084" t="s">
        <v>40</v>
      </c>
      <c r="E1084" t="s">
        <v>56</v>
      </c>
      <c r="F1084">
        <v>458</v>
      </c>
      <c r="G1084" t="s">
        <v>42</v>
      </c>
      <c r="H1084">
        <v>26</v>
      </c>
      <c r="I1084">
        <v>5</v>
      </c>
      <c r="J1084" t="s">
        <v>52</v>
      </c>
      <c r="K1084">
        <v>1</v>
      </c>
      <c r="L1084">
        <v>1242</v>
      </c>
      <c r="M1084">
        <v>1</v>
      </c>
      <c r="N1084" t="s">
        <v>53</v>
      </c>
      <c r="O1084">
        <v>60</v>
      </c>
      <c r="P1084">
        <v>3</v>
      </c>
      <c r="Q1084">
        <v>3</v>
      </c>
      <c r="R1084" t="s">
        <v>252</v>
      </c>
      <c r="S1084">
        <v>1</v>
      </c>
      <c r="T1084" t="s">
        <v>105</v>
      </c>
      <c r="U1084">
        <v>13191</v>
      </c>
      <c r="V1084" t="s">
        <v>253</v>
      </c>
      <c r="W1084">
        <v>23281</v>
      </c>
      <c r="X1084">
        <v>3</v>
      </c>
      <c r="Y1084" t="s">
        <v>48</v>
      </c>
      <c r="Z1084" t="s">
        <v>40</v>
      </c>
      <c r="AA1084">
        <v>17</v>
      </c>
      <c r="AB1084">
        <v>3</v>
      </c>
      <c r="AC1084">
        <v>3</v>
      </c>
      <c r="AD1084">
        <v>80</v>
      </c>
      <c r="AE1084">
        <v>0</v>
      </c>
      <c r="AF1084">
        <v>20</v>
      </c>
      <c r="AG1084">
        <v>6</v>
      </c>
      <c r="AH1084">
        <v>3</v>
      </c>
      <c r="AI1084">
        <v>0</v>
      </c>
      <c r="AJ1084">
        <v>0</v>
      </c>
      <c r="AK1084" s="16">
        <v>46375</v>
      </c>
      <c r="AL1084" s="7">
        <v>49</v>
      </c>
      <c r="AM1084" s="7" t="str">
        <f t="shared" si="32"/>
        <v>2026</v>
      </c>
      <c r="AN1084" s="7" t="str">
        <f t="shared" si="33"/>
        <v>December</v>
      </c>
      <c r="AO1084" s="7">
        <v>3</v>
      </c>
      <c r="AP1084" s="10">
        <v>15587</v>
      </c>
      <c r="AQ1084" s="7">
        <v>2</v>
      </c>
      <c r="AR1084" s="7">
        <v>2</v>
      </c>
      <c r="AS1084" t="s">
        <v>40</v>
      </c>
    </row>
    <row r="1085" spans="1:45" x14ac:dyDescent="0.35">
      <c r="A1085" t="s">
        <v>1148</v>
      </c>
      <c r="B1085">
        <v>42</v>
      </c>
      <c r="C1085" t="s">
        <v>802</v>
      </c>
      <c r="D1085" t="s">
        <v>40</v>
      </c>
      <c r="E1085" t="s">
        <v>41</v>
      </c>
      <c r="F1085">
        <v>603</v>
      </c>
      <c r="G1085" t="s">
        <v>42</v>
      </c>
      <c r="H1085">
        <v>7</v>
      </c>
      <c r="I1085">
        <v>4</v>
      </c>
      <c r="J1085" t="s">
        <v>52</v>
      </c>
      <c r="K1085">
        <v>1</v>
      </c>
      <c r="L1085">
        <v>1292</v>
      </c>
      <c r="M1085">
        <v>2</v>
      </c>
      <c r="N1085" t="s">
        <v>53</v>
      </c>
      <c r="O1085">
        <v>78</v>
      </c>
      <c r="P1085">
        <v>4</v>
      </c>
      <c r="Q1085">
        <v>2</v>
      </c>
      <c r="R1085" t="s">
        <v>60</v>
      </c>
      <c r="S1085">
        <v>2</v>
      </c>
      <c r="T1085" t="s">
        <v>105</v>
      </c>
      <c r="U1085">
        <v>2372</v>
      </c>
      <c r="V1085" t="s">
        <v>47</v>
      </c>
      <c r="W1085">
        <v>5628</v>
      </c>
      <c r="X1085">
        <v>6</v>
      </c>
      <c r="Y1085" t="s">
        <v>48</v>
      </c>
      <c r="Z1085" t="s">
        <v>40</v>
      </c>
      <c r="AA1085">
        <v>16</v>
      </c>
      <c r="AB1085">
        <v>3</v>
      </c>
      <c r="AC1085">
        <v>4</v>
      </c>
      <c r="AD1085">
        <v>80</v>
      </c>
      <c r="AE1085">
        <v>0</v>
      </c>
      <c r="AF1085">
        <v>18</v>
      </c>
      <c r="AG1085">
        <v>2</v>
      </c>
      <c r="AH1085">
        <v>3</v>
      </c>
      <c r="AI1085">
        <v>0</v>
      </c>
      <c r="AJ1085">
        <v>0</v>
      </c>
      <c r="AK1085" s="16">
        <v>46376</v>
      </c>
      <c r="AL1085" s="7">
        <v>30</v>
      </c>
      <c r="AM1085" s="7" t="str">
        <f t="shared" si="32"/>
        <v>2026</v>
      </c>
      <c r="AN1085" s="7" t="str">
        <f t="shared" si="33"/>
        <v>December</v>
      </c>
      <c r="AO1085" s="7">
        <v>5</v>
      </c>
      <c r="AP1085" s="10">
        <v>9319</v>
      </c>
      <c r="AQ1085" s="7">
        <v>0</v>
      </c>
      <c r="AR1085" s="7">
        <v>0</v>
      </c>
      <c r="AS1085" t="s">
        <v>49</v>
      </c>
    </row>
    <row r="1086" spans="1:45" x14ac:dyDescent="0.35">
      <c r="A1086" t="s">
        <v>1149</v>
      </c>
      <c r="B1086">
        <v>42</v>
      </c>
      <c r="C1086" t="s">
        <v>802</v>
      </c>
      <c r="D1086" t="s">
        <v>49</v>
      </c>
      <c r="E1086" t="s">
        <v>59</v>
      </c>
      <c r="F1086">
        <v>495</v>
      </c>
      <c r="G1086" t="s">
        <v>42</v>
      </c>
      <c r="H1086">
        <v>2</v>
      </c>
      <c r="I1086">
        <v>1</v>
      </c>
      <c r="J1086" t="s">
        <v>43</v>
      </c>
      <c r="K1086">
        <v>1</v>
      </c>
      <c r="L1086">
        <v>1334</v>
      </c>
      <c r="M1086">
        <v>3</v>
      </c>
      <c r="N1086" t="s">
        <v>44</v>
      </c>
      <c r="O1086">
        <v>37</v>
      </c>
      <c r="P1086">
        <v>3</v>
      </c>
      <c r="Q1086">
        <v>4</v>
      </c>
      <c r="R1086" t="s">
        <v>442</v>
      </c>
      <c r="S1086">
        <v>3</v>
      </c>
      <c r="T1086" t="s">
        <v>105</v>
      </c>
      <c r="U1086">
        <v>17861</v>
      </c>
      <c r="V1086" t="s">
        <v>368</v>
      </c>
      <c r="W1086">
        <v>26582</v>
      </c>
      <c r="X1086">
        <v>0</v>
      </c>
      <c r="Y1086" t="s">
        <v>48</v>
      </c>
      <c r="Z1086" t="s">
        <v>40</v>
      </c>
      <c r="AA1086">
        <v>13</v>
      </c>
      <c r="AB1086">
        <v>3</v>
      </c>
      <c r="AC1086">
        <v>4</v>
      </c>
      <c r="AD1086">
        <v>80</v>
      </c>
      <c r="AE1086">
        <v>0</v>
      </c>
      <c r="AF1086">
        <v>21</v>
      </c>
      <c r="AG1086">
        <v>3</v>
      </c>
      <c r="AH1086">
        <v>2</v>
      </c>
      <c r="AI1086">
        <v>2</v>
      </c>
      <c r="AJ1086">
        <v>10</v>
      </c>
      <c r="AK1086" s="16">
        <v>46377</v>
      </c>
      <c r="AL1086" s="7">
        <v>29</v>
      </c>
      <c r="AM1086" s="7" t="str">
        <f t="shared" si="32"/>
        <v>2026</v>
      </c>
      <c r="AN1086" s="7" t="str">
        <f t="shared" si="33"/>
        <v>December</v>
      </c>
      <c r="AO1086" s="7">
        <v>4</v>
      </c>
      <c r="AP1086" s="10">
        <v>13383</v>
      </c>
      <c r="AQ1086" s="7">
        <v>2</v>
      </c>
      <c r="AR1086" s="7">
        <v>0</v>
      </c>
      <c r="AS1086" t="s">
        <v>49</v>
      </c>
    </row>
    <row r="1087" spans="1:45" x14ac:dyDescent="0.35">
      <c r="A1087" t="s">
        <v>1150</v>
      </c>
      <c r="B1087">
        <v>42</v>
      </c>
      <c r="C1087" t="s">
        <v>802</v>
      </c>
      <c r="D1087" t="s">
        <v>49</v>
      </c>
      <c r="E1087" t="s">
        <v>41</v>
      </c>
      <c r="F1087">
        <v>1147</v>
      </c>
      <c r="G1087" t="s">
        <v>71</v>
      </c>
      <c r="H1087">
        <v>10</v>
      </c>
      <c r="I1087">
        <v>3</v>
      </c>
      <c r="J1087" t="s">
        <v>71</v>
      </c>
      <c r="K1087">
        <v>1</v>
      </c>
      <c r="L1087">
        <v>1408</v>
      </c>
      <c r="M1087">
        <v>3</v>
      </c>
      <c r="N1087" t="s">
        <v>53</v>
      </c>
      <c r="O1087">
        <v>31</v>
      </c>
      <c r="P1087">
        <v>3</v>
      </c>
      <c r="Q1087">
        <v>4</v>
      </c>
      <c r="R1087" t="s">
        <v>442</v>
      </c>
      <c r="S1087">
        <v>1</v>
      </c>
      <c r="T1087" t="s">
        <v>105</v>
      </c>
      <c r="U1087">
        <v>16799</v>
      </c>
      <c r="V1087" t="s">
        <v>368</v>
      </c>
      <c r="W1087">
        <v>16616</v>
      </c>
      <c r="X1087">
        <v>0</v>
      </c>
      <c r="Y1087" t="s">
        <v>48</v>
      </c>
      <c r="Z1087" t="s">
        <v>49</v>
      </c>
      <c r="AA1087">
        <v>14</v>
      </c>
      <c r="AB1087">
        <v>3</v>
      </c>
      <c r="AC1087">
        <v>3</v>
      </c>
      <c r="AD1087">
        <v>80</v>
      </c>
      <c r="AE1087">
        <v>1</v>
      </c>
      <c r="AF1087">
        <v>21</v>
      </c>
      <c r="AG1087">
        <v>5</v>
      </c>
      <c r="AH1087">
        <v>3</v>
      </c>
      <c r="AI1087">
        <v>0</v>
      </c>
      <c r="AJ1087">
        <v>9</v>
      </c>
      <c r="AK1087" s="16">
        <v>46378</v>
      </c>
      <c r="AL1087" s="7">
        <v>47</v>
      </c>
      <c r="AM1087" s="7" t="str">
        <f t="shared" si="32"/>
        <v>2026</v>
      </c>
      <c r="AN1087" s="7" t="str">
        <f t="shared" si="33"/>
        <v>December</v>
      </c>
      <c r="AO1087" s="7">
        <v>3</v>
      </c>
      <c r="AP1087" s="10">
        <v>17740</v>
      </c>
      <c r="AQ1087" s="7">
        <v>0</v>
      </c>
      <c r="AR1087" s="7">
        <v>0</v>
      </c>
      <c r="AS1087" t="s">
        <v>49</v>
      </c>
    </row>
    <row r="1088" spans="1:45" x14ac:dyDescent="0.35">
      <c r="A1088" t="s">
        <v>1151</v>
      </c>
      <c r="B1088">
        <v>42</v>
      </c>
      <c r="C1088" t="s">
        <v>802</v>
      </c>
      <c r="D1088" t="s">
        <v>49</v>
      </c>
      <c r="E1088" t="s">
        <v>56</v>
      </c>
      <c r="F1088">
        <v>748</v>
      </c>
      <c r="G1088" t="s">
        <v>42</v>
      </c>
      <c r="H1088">
        <v>9</v>
      </c>
      <c r="I1088">
        <v>2</v>
      </c>
      <c r="J1088" t="s">
        <v>52</v>
      </c>
      <c r="K1088">
        <v>1</v>
      </c>
      <c r="L1088">
        <v>1480</v>
      </c>
      <c r="M1088">
        <v>1</v>
      </c>
      <c r="N1088" t="s">
        <v>53</v>
      </c>
      <c r="O1088">
        <v>74</v>
      </c>
      <c r="P1088">
        <v>3</v>
      </c>
      <c r="Q1088">
        <v>1</v>
      </c>
      <c r="R1088" t="s">
        <v>45</v>
      </c>
      <c r="S1088">
        <v>4</v>
      </c>
      <c r="T1088" t="s">
        <v>46</v>
      </c>
      <c r="U1088">
        <v>3673</v>
      </c>
      <c r="V1088" t="s">
        <v>47</v>
      </c>
      <c r="W1088">
        <v>16458</v>
      </c>
      <c r="X1088">
        <v>1</v>
      </c>
      <c r="Y1088" t="s">
        <v>48</v>
      </c>
      <c r="Z1088" t="s">
        <v>49</v>
      </c>
      <c r="AA1088">
        <v>13</v>
      </c>
      <c r="AB1088">
        <v>3</v>
      </c>
      <c r="AC1088">
        <v>3</v>
      </c>
      <c r="AD1088">
        <v>80</v>
      </c>
      <c r="AE1088">
        <v>0</v>
      </c>
      <c r="AF1088">
        <v>12</v>
      </c>
      <c r="AG1088">
        <v>3</v>
      </c>
      <c r="AH1088">
        <v>3</v>
      </c>
      <c r="AI1088">
        <v>5</v>
      </c>
      <c r="AJ1088">
        <v>8</v>
      </c>
      <c r="AK1088" s="16">
        <v>46379</v>
      </c>
      <c r="AL1088" s="7">
        <v>18</v>
      </c>
      <c r="AM1088" s="7" t="str">
        <f t="shared" si="32"/>
        <v>2026</v>
      </c>
      <c r="AN1088" s="7" t="str">
        <f t="shared" si="33"/>
        <v>December</v>
      </c>
      <c r="AO1088" s="7">
        <v>1</v>
      </c>
      <c r="AP1088" s="10">
        <v>21396</v>
      </c>
      <c r="AQ1088" s="7">
        <v>1</v>
      </c>
      <c r="AR1088" s="7">
        <v>0</v>
      </c>
      <c r="AS1088" t="s">
        <v>49</v>
      </c>
    </row>
    <row r="1089" spans="1:45" x14ac:dyDescent="0.35">
      <c r="A1089" t="s">
        <v>1152</v>
      </c>
      <c r="B1089">
        <v>42</v>
      </c>
      <c r="C1089" t="s">
        <v>802</v>
      </c>
      <c r="D1089" t="s">
        <v>49</v>
      </c>
      <c r="E1089" t="s">
        <v>41</v>
      </c>
      <c r="F1089">
        <v>1210</v>
      </c>
      <c r="G1089" t="s">
        <v>42</v>
      </c>
      <c r="H1089">
        <v>2</v>
      </c>
      <c r="I1089">
        <v>3</v>
      </c>
      <c r="J1089" t="s">
        <v>52</v>
      </c>
      <c r="K1089">
        <v>1</v>
      </c>
      <c r="L1089">
        <v>1542</v>
      </c>
      <c r="M1089">
        <v>3</v>
      </c>
      <c r="N1089" t="s">
        <v>44</v>
      </c>
      <c r="O1089">
        <v>68</v>
      </c>
      <c r="P1089">
        <v>2</v>
      </c>
      <c r="Q1089">
        <v>1</v>
      </c>
      <c r="R1089" t="s">
        <v>45</v>
      </c>
      <c r="S1089">
        <v>2</v>
      </c>
      <c r="T1089" t="s">
        <v>105</v>
      </c>
      <c r="U1089">
        <v>4841</v>
      </c>
      <c r="V1089" t="s">
        <v>47</v>
      </c>
      <c r="W1089">
        <v>24052</v>
      </c>
      <c r="X1089">
        <v>4</v>
      </c>
      <c r="Y1089" t="s">
        <v>48</v>
      </c>
      <c r="Z1089" t="s">
        <v>49</v>
      </c>
      <c r="AA1089">
        <v>14</v>
      </c>
      <c r="AB1089">
        <v>3</v>
      </c>
      <c r="AC1089">
        <v>2</v>
      </c>
      <c r="AD1089">
        <v>80</v>
      </c>
      <c r="AE1089">
        <v>1</v>
      </c>
      <c r="AF1089">
        <v>4</v>
      </c>
      <c r="AG1089">
        <v>3</v>
      </c>
      <c r="AH1089">
        <v>3</v>
      </c>
      <c r="AI1089">
        <v>0</v>
      </c>
      <c r="AJ1089">
        <v>0</v>
      </c>
      <c r="AK1089" s="16">
        <v>46380</v>
      </c>
      <c r="AL1089" s="7">
        <v>31</v>
      </c>
      <c r="AM1089" s="7" t="str">
        <f t="shared" si="32"/>
        <v>2026</v>
      </c>
      <c r="AN1089" s="7" t="str">
        <f t="shared" si="33"/>
        <v>December</v>
      </c>
      <c r="AO1089" s="7">
        <v>3</v>
      </c>
      <c r="AP1089" s="10">
        <v>15662</v>
      </c>
      <c r="AQ1089" s="7">
        <v>1</v>
      </c>
      <c r="AR1089" s="7">
        <v>1</v>
      </c>
      <c r="AS1089" t="s">
        <v>49</v>
      </c>
    </row>
    <row r="1090" spans="1:45" x14ac:dyDescent="0.35">
      <c r="A1090" t="s">
        <v>1153</v>
      </c>
      <c r="B1090">
        <v>42</v>
      </c>
      <c r="C1090" t="s">
        <v>802</v>
      </c>
      <c r="D1090" t="s">
        <v>49</v>
      </c>
      <c r="E1090" t="s">
        <v>56</v>
      </c>
      <c r="F1090">
        <v>288</v>
      </c>
      <c r="G1090" t="s">
        <v>42</v>
      </c>
      <c r="H1090">
        <v>2</v>
      </c>
      <c r="I1090">
        <v>3</v>
      </c>
      <c r="J1090" t="s">
        <v>43</v>
      </c>
      <c r="K1090">
        <v>1</v>
      </c>
      <c r="L1090">
        <v>1547</v>
      </c>
      <c r="M1090">
        <v>4</v>
      </c>
      <c r="N1090" t="s">
        <v>44</v>
      </c>
      <c r="O1090">
        <v>40</v>
      </c>
      <c r="P1090">
        <v>3</v>
      </c>
      <c r="Q1090">
        <v>3</v>
      </c>
      <c r="R1090" t="s">
        <v>161</v>
      </c>
      <c r="S1090">
        <v>4</v>
      </c>
      <c r="T1090" t="s">
        <v>105</v>
      </c>
      <c r="U1090">
        <v>10124</v>
      </c>
      <c r="V1090" t="s">
        <v>253</v>
      </c>
      <c r="W1090">
        <v>18611</v>
      </c>
      <c r="X1090">
        <v>2</v>
      </c>
      <c r="Y1090" t="s">
        <v>48</v>
      </c>
      <c r="Z1090" t="s">
        <v>40</v>
      </c>
      <c r="AA1090">
        <v>14</v>
      </c>
      <c r="AB1090">
        <v>3</v>
      </c>
      <c r="AC1090">
        <v>3</v>
      </c>
      <c r="AD1090">
        <v>80</v>
      </c>
      <c r="AE1090">
        <v>1</v>
      </c>
      <c r="AF1090">
        <v>24</v>
      </c>
      <c r="AG1090">
        <v>3</v>
      </c>
      <c r="AH1090">
        <v>1</v>
      </c>
      <c r="AI1090">
        <v>13</v>
      </c>
      <c r="AJ1090">
        <v>9</v>
      </c>
      <c r="AK1090" s="16">
        <v>46381</v>
      </c>
      <c r="AL1090" s="7">
        <v>33</v>
      </c>
      <c r="AM1090" s="7" t="str">
        <f t="shared" si="32"/>
        <v>2026</v>
      </c>
      <c r="AN1090" s="7" t="str">
        <f t="shared" si="33"/>
        <v>December</v>
      </c>
      <c r="AO1090" s="7">
        <v>5</v>
      </c>
      <c r="AP1090" s="10">
        <v>8097</v>
      </c>
      <c r="AQ1090" s="7">
        <v>1</v>
      </c>
      <c r="AR1090" s="7">
        <v>1</v>
      </c>
      <c r="AS1090" t="s">
        <v>49</v>
      </c>
    </row>
    <row r="1091" spans="1:45" x14ac:dyDescent="0.35">
      <c r="A1091" t="s">
        <v>1154</v>
      </c>
      <c r="B1091">
        <v>42</v>
      </c>
      <c r="C1091" t="s">
        <v>802</v>
      </c>
      <c r="D1091" t="s">
        <v>49</v>
      </c>
      <c r="E1091" t="s">
        <v>41</v>
      </c>
      <c r="F1091">
        <v>1059</v>
      </c>
      <c r="G1091" t="s">
        <v>42</v>
      </c>
      <c r="H1091">
        <v>9</v>
      </c>
      <c r="I1091">
        <v>2</v>
      </c>
      <c r="J1091" t="s">
        <v>73</v>
      </c>
      <c r="K1091">
        <v>1</v>
      </c>
      <c r="L1091">
        <v>1595</v>
      </c>
      <c r="M1091">
        <v>4</v>
      </c>
      <c r="N1091" t="s">
        <v>44</v>
      </c>
      <c r="O1091">
        <v>93</v>
      </c>
      <c r="P1091">
        <v>2</v>
      </c>
      <c r="Q1091">
        <v>5</v>
      </c>
      <c r="R1091" t="s">
        <v>442</v>
      </c>
      <c r="S1091">
        <v>4</v>
      </c>
      <c r="T1091" t="s">
        <v>46</v>
      </c>
      <c r="U1091">
        <v>19613</v>
      </c>
      <c r="V1091" t="s">
        <v>368</v>
      </c>
      <c r="W1091">
        <v>26362</v>
      </c>
      <c r="X1091">
        <v>8</v>
      </c>
      <c r="Y1091" t="s">
        <v>48</v>
      </c>
      <c r="Z1091" t="s">
        <v>49</v>
      </c>
      <c r="AA1091">
        <v>22</v>
      </c>
      <c r="AB1091">
        <v>4</v>
      </c>
      <c r="AC1091">
        <v>4</v>
      </c>
      <c r="AD1091">
        <v>80</v>
      </c>
      <c r="AE1091">
        <v>0</v>
      </c>
      <c r="AF1091">
        <v>24</v>
      </c>
      <c r="AG1091">
        <v>2</v>
      </c>
      <c r="AH1091">
        <v>3</v>
      </c>
      <c r="AI1091">
        <v>0</v>
      </c>
      <c r="AJ1091">
        <v>1</v>
      </c>
      <c r="AK1091" s="16">
        <v>46382</v>
      </c>
      <c r="AL1091" s="7">
        <v>49</v>
      </c>
      <c r="AM1091" s="7" t="str">
        <f t="shared" ref="AM1091:AM1154" si="34">TEXT(AK1091,"yyyy")</f>
        <v>2026</v>
      </c>
      <c r="AN1091" s="7" t="str">
        <f t="shared" ref="AN1091:AN1154" si="35">TEXT(AK1091,"mmmm")</f>
        <v>December</v>
      </c>
      <c r="AO1091" s="7">
        <v>4</v>
      </c>
      <c r="AP1091" s="10">
        <v>6049</v>
      </c>
      <c r="AQ1091" s="7">
        <v>4</v>
      </c>
      <c r="AR1091" s="7">
        <v>4</v>
      </c>
      <c r="AS1091" t="s">
        <v>49</v>
      </c>
    </row>
    <row r="1092" spans="1:45" x14ac:dyDescent="0.35">
      <c r="A1092" t="s">
        <v>1155</v>
      </c>
      <c r="B1092">
        <v>42</v>
      </c>
      <c r="C1092" t="s">
        <v>802</v>
      </c>
      <c r="D1092" t="s">
        <v>49</v>
      </c>
      <c r="E1092" t="s">
        <v>41</v>
      </c>
      <c r="F1092">
        <v>855</v>
      </c>
      <c r="G1092" t="s">
        <v>42</v>
      </c>
      <c r="H1092">
        <v>12</v>
      </c>
      <c r="I1092">
        <v>3</v>
      </c>
      <c r="J1092" t="s">
        <v>52</v>
      </c>
      <c r="K1092">
        <v>1</v>
      </c>
      <c r="L1092">
        <v>1768</v>
      </c>
      <c r="M1092">
        <v>2</v>
      </c>
      <c r="N1092" t="s">
        <v>44</v>
      </c>
      <c r="O1092">
        <v>57</v>
      </c>
      <c r="P1092">
        <v>3</v>
      </c>
      <c r="Q1092">
        <v>1</v>
      </c>
      <c r="R1092" t="s">
        <v>45</v>
      </c>
      <c r="S1092">
        <v>2</v>
      </c>
      <c r="T1092" t="s">
        <v>102</v>
      </c>
      <c r="U1092">
        <v>2766</v>
      </c>
      <c r="V1092" t="s">
        <v>47</v>
      </c>
      <c r="W1092">
        <v>8952</v>
      </c>
      <c r="X1092">
        <v>8</v>
      </c>
      <c r="Y1092" t="s">
        <v>48</v>
      </c>
      <c r="Z1092" t="s">
        <v>49</v>
      </c>
      <c r="AA1092">
        <v>22</v>
      </c>
      <c r="AB1092">
        <v>4</v>
      </c>
      <c r="AC1092">
        <v>2</v>
      </c>
      <c r="AD1092">
        <v>80</v>
      </c>
      <c r="AE1092">
        <v>3</v>
      </c>
      <c r="AF1092">
        <v>7</v>
      </c>
      <c r="AG1092">
        <v>6</v>
      </c>
      <c r="AH1092">
        <v>2</v>
      </c>
      <c r="AI1092">
        <v>0</v>
      </c>
      <c r="AJ1092">
        <v>4</v>
      </c>
      <c r="AK1092" s="16">
        <v>46383</v>
      </c>
      <c r="AL1092" s="7">
        <v>53</v>
      </c>
      <c r="AM1092" s="7" t="str">
        <f t="shared" si="34"/>
        <v>2026</v>
      </c>
      <c r="AN1092" s="7" t="str">
        <f t="shared" si="35"/>
        <v>December</v>
      </c>
      <c r="AO1092" s="7">
        <v>14</v>
      </c>
      <c r="AP1092" s="10">
        <v>11410</v>
      </c>
      <c r="AQ1092" s="7">
        <v>1</v>
      </c>
      <c r="AR1092" s="7">
        <v>0</v>
      </c>
      <c r="AS1092" t="s">
        <v>49</v>
      </c>
    </row>
    <row r="1093" spans="1:45" x14ac:dyDescent="0.35">
      <c r="A1093" t="s">
        <v>1156</v>
      </c>
      <c r="B1093">
        <v>42</v>
      </c>
      <c r="C1093" t="s">
        <v>802</v>
      </c>
      <c r="D1093" t="s">
        <v>49</v>
      </c>
      <c r="E1093" t="s">
        <v>41</v>
      </c>
      <c r="F1093">
        <v>1128</v>
      </c>
      <c r="G1093" t="s">
        <v>42</v>
      </c>
      <c r="H1093">
        <v>13</v>
      </c>
      <c r="I1093">
        <v>3</v>
      </c>
      <c r="J1093" t="s">
        <v>52</v>
      </c>
      <c r="K1093">
        <v>1</v>
      </c>
      <c r="L1093">
        <v>1803</v>
      </c>
      <c r="M1093">
        <v>2</v>
      </c>
      <c r="N1093" t="s">
        <v>44</v>
      </c>
      <c r="O1093">
        <v>95</v>
      </c>
      <c r="P1093">
        <v>4</v>
      </c>
      <c r="Q1093">
        <v>2</v>
      </c>
      <c r="R1093" t="s">
        <v>161</v>
      </c>
      <c r="S1093">
        <v>1</v>
      </c>
      <c r="T1093" t="s">
        <v>105</v>
      </c>
      <c r="U1093">
        <v>5538</v>
      </c>
      <c r="V1093" t="s">
        <v>163</v>
      </c>
      <c r="W1093">
        <v>5696</v>
      </c>
      <c r="X1093">
        <v>5</v>
      </c>
      <c r="Y1093" t="s">
        <v>48</v>
      </c>
      <c r="Z1093" t="s">
        <v>49</v>
      </c>
      <c r="AA1093">
        <v>18</v>
      </c>
      <c r="AB1093">
        <v>3</v>
      </c>
      <c r="AC1093">
        <v>3</v>
      </c>
      <c r="AD1093">
        <v>80</v>
      </c>
      <c r="AE1093">
        <v>2</v>
      </c>
      <c r="AF1093">
        <v>10</v>
      </c>
      <c r="AG1093">
        <v>2</v>
      </c>
      <c r="AH1093">
        <v>2</v>
      </c>
      <c r="AI1093">
        <v>0</v>
      </c>
      <c r="AJ1093">
        <v>0</v>
      </c>
      <c r="AK1093" s="16">
        <v>46384</v>
      </c>
      <c r="AL1093" s="7">
        <v>50</v>
      </c>
      <c r="AM1093" s="7" t="str">
        <f t="shared" si="34"/>
        <v>2026</v>
      </c>
      <c r="AN1093" s="7" t="str">
        <f t="shared" si="35"/>
        <v>December</v>
      </c>
      <c r="AO1093" s="7">
        <v>2</v>
      </c>
      <c r="AP1093" s="10">
        <v>16617</v>
      </c>
      <c r="AQ1093" s="7">
        <v>1</v>
      </c>
      <c r="AR1093" s="7">
        <v>1</v>
      </c>
      <c r="AS1093" t="s">
        <v>49</v>
      </c>
    </row>
    <row r="1094" spans="1:45" x14ac:dyDescent="0.35">
      <c r="A1094" t="s">
        <v>1157</v>
      </c>
      <c r="B1094">
        <v>42</v>
      </c>
      <c r="C1094" t="s">
        <v>802</v>
      </c>
      <c r="D1094" t="s">
        <v>49</v>
      </c>
      <c r="E1094" t="s">
        <v>59</v>
      </c>
      <c r="F1094">
        <v>355</v>
      </c>
      <c r="G1094" t="s">
        <v>42</v>
      </c>
      <c r="H1094">
        <v>10</v>
      </c>
      <c r="I1094">
        <v>4</v>
      </c>
      <c r="J1094" t="s">
        <v>68</v>
      </c>
      <c r="K1094">
        <v>1</v>
      </c>
      <c r="L1094">
        <v>1854</v>
      </c>
      <c r="M1094">
        <v>3</v>
      </c>
      <c r="N1094" t="s">
        <v>44</v>
      </c>
      <c r="O1094">
        <v>38</v>
      </c>
      <c r="P1094">
        <v>3</v>
      </c>
      <c r="Q1094">
        <v>1</v>
      </c>
      <c r="R1094" t="s">
        <v>60</v>
      </c>
      <c r="S1094">
        <v>3</v>
      </c>
      <c r="T1094" t="s">
        <v>105</v>
      </c>
      <c r="U1094">
        <v>2936</v>
      </c>
      <c r="V1094" t="s">
        <v>47</v>
      </c>
      <c r="W1094">
        <v>6161</v>
      </c>
      <c r="X1094">
        <v>3</v>
      </c>
      <c r="Y1094" t="s">
        <v>48</v>
      </c>
      <c r="Z1094" t="s">
        <v>49</v>
      </c>
      <c r="AA1094">
        <v>22</v>
      </c>
      <c r="AB1094">
        <v>4</v>
      </c>
      <c r="AC1094">
        <v>2</v>
      </c>
      <c r="AD1094">
        <v>80</v>
      </c>
      <c r="AE1094">
        <v>2</v>
      </c>
      <c r="AF1094">
        <v>10</v>
      </c>
      <c r="AG1094">
        <v>1</v>
      </c>
      <c r="AH1094">
        <v>2</v>
      </c>
      <c r="AI1094">
        <v>3</v>
      </c>
      <c r="AJ1094">
        <v>3</v>
      </c>
      <c r="AK1094" s="16">
        <v>46385</v>
      </c>
      <c r="AL1094" s="7">
        <v>20</v>
      </c>
      <c r="AM1094" s="7" t="str">
        <f t="shared" si="34"/>
        <v>2026</v>
      </c>
      <c r="AN1094" s="7" t="str">
        <f t="shared" si="35"/>
        <v>December</v>
      </c>
      <c r="AO1094" s="7">
        <v>2</v>
      </c>
      <c r="AP1094" s="10">
        <v>11927</v>
      </c>
      <c r="AQ1094" s="7">
        <v>1</v>
      </c>
      <c r="AR1094" s="7">
        <v>1</v>
      </c>
      <c r="AS1094" t="s">
        <v>49</v>
      </c>
    </row>
    <row r="1095" spans="1:45" x14ac:dyDescent="0.35">
      <c r="A1095" t="s">
        <v>1158</v>
      </c>
      <c r="B1095">
        <v>42</v>
      </c>
      <c r="C1095" t="s">
        <v>802</v>
      </c>
      <c r="D1095" t="s">
        <v>49</v>
      </c>
      <c r="E1095" t="s">
        <v>41</v>
      </c>
      <c r="F1095">
        <v>1142</v>
      </c>
      <c r="G1095" t="s">
        <v>42</v>
      </c>
      <c r="H1095">
        <v>8</v>
      </c>
      <c r="I1095">
        <v>3</v>
      </c>
      <c r="J1095" t="s">
        <v>43</v>
      </c>
      <c r="K1095">
        <v>1</v>
      </c>
      <c r="L1095">
        <v>1860</v>
      </c>
      <c r="M1095">
        <v>4</v>
      </c>
      <c r="N1095" t="s">
        <v>44</v>
      </c>
      <c r="O1095">
        <v>81</v>
      </c>
      <c r="P1095">
        <v>3</v>
      </c>
      <c r="Q1095">
        <v>1</v>
      </c>
      <c r="R1095" t="s">
        <v>45</v>
      </c>
      <c r="S1095">
        <v>3</v>
      </c>
      <c r="T1095" t="s">
        <v>46</v>
      </c>
      <c r="U1095">
        <v>3968</v>
      </c>
      <c r="V1095" t="s">
        <v>47</v>
      </c>
      <c r="W1095">
        <v>13624</v>
      </c>
      <c r="X1095">
        <v>4</v>
      </c>
      <c r="Y1095" t="s">
        <v>48</v>
      </c>
      <c r="Z1095" t="s">
        <v>49</v>
      </c>
      <c r="AA1095">
        <v>13</v>
      </c>
      <c r="AB1095">
        <v>3</v>
      </c>
      <c r="AC1095">
        <v>4</v>
      </c>
      <c r="AD1095">
        <v>80</v>
      </c>
      <c r="AE1095">
        <v>0</v>
      </c>
      <c r="AF1095">
        <v>8</v>
      </c>
      <c r="AG1095">
        <v>3</v>
      </c>
      <c r="AH1095">
        <v>3</v>
      </c>
      <c r="AI1095">
        <v>0</v>
      </c>
      <c r="AJ1095">
        <v>0</v>
      </c>
      <c r="AK1095" s="16">
        <v>46386</v>
      </c>
      <c r="AL1095" s="7">
        <v>20</v>
      </c>
      <c r="AM1095" s="7" t="str">
        <f t="shared" si="34"/>
        <v>2026</v>
      </c>
      <c r="AN1095" s="7" t="str">
        <f t="shared" si="35"/>
        <v>December</v>
      </c>
      <c r="AO1095" s="7">
        <v>0</v>
      </c>
      <c r="AP1095" s="10">
        <v>13281</v>
      </c>
      <c r="AQ1095" s="7">
        <v>0</v>
      </c>
      <c r="AR1095" s="7">
        <v>0</v>
      </c>
      <c r="AS1095" t="s">
        <v>49</v>
      </c>
    </row>
    <row r="1096" spans="1:45" x14ac:dyDescent="0.35">
      <c r="A1096" t="s">
        <v>1159</v>
      </c>
      <c r="B1096">
        <v>42</v>
      </c>
      <c r="C1096" t="s">
        <v>802</v>
      </c>
      <c r="D1096" t="s">
        <v>49</v>
      </c>
      <c r="E1096" t="s">
        <v>41</v>
      </c>
      <c r="F1096">
        <v>1396</v>
      </c>
      <c r="G1096" t="s">
        <v>42</v>
      </c>
      <c r="H1096">
        <v>6</v>
      </c>
      <c r="I1096">
        <v>3</v>
      </c>
      <c r="J1096" t="s">
        <v>52</v>
      </c>
      <c r="K1096">
        <v>1</v>
      </c>
      <c r="L1096">
        <v>1911</v>
      </c>
      <c r="M1096">
        <v>3</v>
      </c>
      <c r="N1096" t="s">
        <v>44</v>
      </c>
      <c r="O1096">
        <v>83</v>
      </c>
      <c r="P1096">
        <v>3</v>
      </c>
      <c r="Q1096">
        <v>3</v>
      </c>
      <c r="R1096" t="s">
        <v>252</v>
      </c>
      <c r="S1096">
        <v>1</v>
      </c>
      <c r="T1096" t="s">
        <v>105</v>
      </c>
      <c r="U1096">
        <v>13348</v>
      </c>
      <c r="V1096" t="s">
        <v>253</v>
      </c>
      <c r="W1096">
        <v>14842</v>
      </c>
      <c r="X1096">
        <v>9</v>
      </c>
      <c r="Y1096" t="s">
        <v>48</v>
      </c>
      <c r="Z1096" t="s">
        <v>49</v>
      </c>
      <c r="AA1096">
        <v>13</v>
      </c>
      <c r="AB1096">
        <v>3</v>
      </c>
      <c r="AC1096">
        <v>2</v>
      </c>
      <c r="AD1096">
        <v>80</v>
      </c>
      <c r="AE1096">
        <v>1</v>
      </c>
      <c r="AF1096">
        <v>18</v>
      </c>
      <c r="AG1096">
        <v>3</v>
      </c>
      <c r="AH1096">
        <v>4</v>
      </c>
      <c r="AI1096">
        <v>5</v>
      </c>
      <c r="AJ1096">
        <v>7</v>
      </c>
      <c r="AK1096" s="16">
        <v>46387</v>
      </c>
      <c r="AL1096" s="7">
        <v>56</v>
      </c>
      <c r="AM1096" s="7" t="str">
        <f t="shared" si="34"/>
        <v>2026</v>
      </c>
      <c r="AN1096" s="7" t="str">
        <f t="shared" si="35"/>
        <v>December</v>
      </c>
      <c r="AO1096" s="7">
        <v>4</v>
      </c>
      <c r="AP1096" s="10">
        <v>22979</v>
      </c>
      <c r="AQ1096" s="7">
        <v>2</v>
      </c>
      <c r="AR1096" s="7">
        <v>2</v>
      </c>
      <c r="AS1096" t="s">
        <v>49</v>
      </c>
    </row>
    <row r="1097" spans="1:45" x14ac:dyDescent="0.35">
      <c r="A1097" t="s">
        <v>1160</v>
      </c>
      <c r="B1097">
        <v>42</v>
      </c>
      <c r="C1097" t="s">
        <v>802</v>
      </c>
      <c r="D1097" t="s">
        <v>49</v>
      </c>
      <c r="E1097" t="s">
        <v>41</v>
      </c>
      <c r="F1097">
        <v>419</v>
      </c>
      <c r="G1097" t="s">
        <v>51</v>
      </c>
      <c r="H1097">
        <v>12</v>
      </c>
      <c r="I1097">
        <v>4</v>
      </c>
      <c r="J1097" t="s">
        <v>57</v>
      </c>
      <c r="K1097">
        <v>1</v>
      </c>
      <c r="L1097">
        <v>1943</v>
      </c>
      <c r="M1097">
        <v>2</v>
      </c>
      <c r="N1097" t="s">
        <v>44</v>
      </c>
      <c r="O1097">
        <v>77</v>
      </c>
      <c r="P1097">
        <v>3</v>
      </c>
      <c r="Q1097">
        <v>2</v>
      </c>
      <c r="R1097" t="s">
        <v>137</v>
      </c>
      <c r="S1097">
        <v>4</v>
      </c>
      <c r="T1097" t="s">
        <v>102</v>
      </c>
      <c r="U1097">
        <v>5087</v>
      </c>
      <c r="V1097" t="s">
        <v>163</v>
      </c>
      <c r="W1097">
        <v>2900</v>
      </c>
      <c r="X1097">
        <v>3</v>
      </c>
      <c r="Y1097" t="s">
        <v>48</v>
      </c>
      <c r="Z1097" t="s">
        <v>40</v>
      </c>
      <c r="AA1097">
        <v>12</v>
      </c>
      <c r="AB1097">
        <v>3</v>
      </c>
      <c r="AC1097">
        <v>3</v>
      </c>
      <c r="AD1097">
        <v>80</v>
      </c>
      <c r="AE1097">
        <v>2</v>
      </c>
      <c r="AF1097">
        <v>14</v>
      </c>
      <c r="AG1097">
        <v>4</v>
      </c>
      <c r="AH1097">
        <v>3</v>
      </c>
      <c r="AI1097">
        <v>0</v>
      </c>
      <c r="AJ1097">
        <v>0</v>
      </c>
      <c r="AK1097" s="16">
        <v>46023</v>
      </c>
      <c r="AL1097" s="7">
        <v>32</v>
      </c>
      <c r="AM1097" s="7" t="str">
        <f t="shared" si="34"/>
        <v>2026</v>
      </c>
      <c r="AN1097" s="7" t="str">
        <f t="shared" si="35"/>
        <v>January</v>
      </c>
      <c r="AO1097" s="7">
        <v>9</v>
      </c>
      <c r="AP1097" s="10">
        <v>20657</v>
      </c>
      <c r="AQ1097" s="7">
        <v>4</v>
      </c>
      <c r="AR1097" s="7">
        <v>3</v>
      </c>
      <c r="AS1097" t="s">
        <v>49</v>
      </c>
    </row>
    <row r="1098" spans="1:45" x14ac:dyDescent="0.35">
      <c r="A1098" t="s">
        <v>1161</v>
      </c>
      <c r="B1098">
        <v>42</v>
      </c>
      <c r="C1098" t="s">
        <v>802</v>
      </c>
      <c r="D1098" t="s">
        <v>49</v>
      </c>
      <c r="E1098" t="s">
        <v>59</v>
      </c>
      <c r="F1098">
        <v>335</v>
      </c>
      <c r="G1098" t="s">
        <v>42</v>
      </c>
      <c r="H1098">
        <v>23</v>
      </c>
      <c r="I1098">
        <v>2</v>
      </c>
      <c r="J1098" t="s">
        <v>43</v>
      </c>
      <c r="K1098">
        <v>1</v>
      </c>
      <c r="L1098">
        <v>1976</v>
      </c>
      <c r="M1098">
        <v>4</v>
      </c>
      <c r="N1098" t="s">
        <v>44</v>
      </c>
      <c r="O1098">
        <v>37</v>
      </c>
      <c r="P1098">
        <v>2</v>
      </c>
      <c r="Q1098">
        <v>2</v>
      </c>
      <c r="R1098" t="s">
        <v>60</v>
      </c>
      <c r="S1098">
        <v>3</v>
      </c>
      <c r="T1098" t="s">
        <v>46</v>
      </c>
      <c r="U1098">
        <v>4332</v>
      </c>
      <c r="V1098" t="s">
        <v>47</v>
      </c>
      <c r="W1098">
        <v>14811</v>
      </c>
      <c r="X1098">
        <v>1</v>
      </c>
      <c r="Y1098" t="s">
        <v>48</v>
      </c>
      <c r="Z1098" t="s">
        <v>49</v>
      </c>
      <c r="AA1098">
        <v>12</v>
      </c>
      <c r="AB1098">
        <v>3</v>
      </c>
      <c r="AC1098">
        <v>4</v>
      </c>
      <c r="AD1098">
        <v>80</v>
      </c>
      <c r="AE1098">
        <v>0</v>
      </c>
      <c r="AF1098">
        <v>20</v>
      </c>
      <c r="AG1098">
        <v>2</v>
      </c>
      <c r="AH1098">
        <v>3</v>
      </c>
      <c r="AI1098">
        <v>3</v>
      </c>
      <c r="AJ1098">
        <v>7</v>
      </c>
      <c r="AK1098" s="16">
        <v>46024</v>
      </c>
      <c r="AL1098" s="7">
        <v>46</v>
      </c>
      <c r="AM1098" s="7" t="str">
        <f t="shared" si="34"/>
        <v>2026</v>
      </c>
      <c r="AN1098" s="7" t="str">
        <f t="shared" si="35"/>
        <v>January</v>
      </c>
      <c r="AO1098" s="7">
        <v>13</v>
      </c>
      <c r="AP1098" s="10">
        <v>24556</v>
      </c>
      <c r="AQ1098" s="7">
        <v>11</v>
      </c>
      <c r="AR1098" s="7">
        <v>11</v>
      </c>
      <c r="AS1098" t="s">
        <v>49</v>
      </c>
    </row>
    <row r="1099" spans="1:45" x14ac:dyDescent="0.35">
      <c r="A1099" t="s">
        <v>1162</v>
      </c>
      <c r="B1099">
        <v>42</v>
      </c>
      <c r="C1099" t="s">
        <v>802</v>
      </c>
      <c r="D1099" t="s">
        <v>49</v>
      </c>
      <c r="E1099" t="s">
        <v>41</v>
      </c>
      <c r="F1099">
        <v>557</v>
      </c>
      <c r="G1099" t="s">
        <v>42</v>
      </c>
      <c r="H1099">
        <v>18</v>
      </c>
      <c r="I1099">
        <v>4</v>
      </c>
      <c r="J1099" t="s">
        <v>43</v>
      </c>
      <c r="K1099">
        <v>1</v>
      </c>
      <c r="L1099">
        <v>1998</v>
      </c>
      <c r="M1099">
        <v>4</v>
      </c>
      <c r="N1099" t="s">
        <v>44</v>
      </c>
      <c r="O1099">
        <v>35</v>
      </c>
      <c r="P1099">
        <v>3</v>
      </c>
      <c r="Q1099">
        <v>2</v>
      </c>
      <c r="R1099" t="s">
        <v>60</v>
      </c>
      <c r="S1099">
        <v>1</v>
      </c>
      <c r="T1099" t="s">
        <v>102</v>
      </c>
      <c r="U1099">
        <v>5410</v>
      </c>
      <c r="V1099" t="s">
        <v>163</v>
      </c>
      <c r="W1099">
        <v>11189</v>
      </c>
      <c r="X1099">
        <v>6</v>
      </c>
      <c r="Y1099" t="s">
        <v>48</v>
      </c>
      <c r="Z1099" t="s">
        <v>40</v>
      </c>
      <c r="AA1099">
        <v>17</v>
      </c>
      <c r="AB1099">
        <v>3</v>
      </c>
      <c r="AC1099">
        <v>3</v>
      </c>
      <c r="AD1099">
        <v>80</v>
      </c>
      <c r="AE1099">
        <v>1</v>
      </c>
      <c r="AF1099">
        <v>9</v>
      </c>
      <c r="AG1099">
        <v>3</v>
      </c>
      <c r="AH1099">
        <v>2</v>
      </c>
      <c r="AI1099">
        <v>1</v>
      </c>
      <c r="AJ1099">
        <v>2</v>
      </c>
      <c r="AK1099" s="16">
        <v>46025</v>
      </c>
      <c r="AL1099" s="7">
        <v>26</v>
      </c>
      <c r="AM1099" s="7" t="str">
        <f t="shared" si="34"/>
        <v>2026</v>
      </c>
      <c r="AN1099" s="7" t="str">
        <f t="shared" si="35"/>
        <v>January</v>
      </c>
      <c r="AO1099" s="7">
        <v>3</v>
      </c>
      <c r="AP1099" s="10">
        <v>12413</v>
      </c>
      <c r="AQ1099" s="7">
        <v>3</v>
      </c>
      <c r="AR1099" s="7">
        <v>3</v>
      </c>
      <c r="AS1099" t="s">
        <v>49</v>
      </c>
    </row>
    <row r="1100" spans="1:45" x14ac:dyDescent="0.35">
      <c r="A1100" t="s">
        <v>1163</v>
      </c>
      <c r="B1100">
        <v>42</v>
      </c>
      <c r="C1100" t="s">
        <v>802</v>
      </c>
      <c r="D1100" t="s">
        <v>49</v>
      </c>
      <c r="E1100" t="s">
        <v>41</v>
      </c>
      <c r="F1100">
        <v>300</v>
      </c>
      <c r="G1100" t="s">
        <v>42</v>
      </c>
      <c r="H1100">
        <v>2</v>
      </c>
      <c r="I1100">
        <v>3</v>
      </c>
      <c r="J1100" t="s">
        <v>43</v>
      </c>
      <c r="K1100">
        <v>1</v>
      </c>
      <c r="L1100">
        <v>2031</v>
      </c>
      <c r="M1100">
        <v>1</v>
      </c>
      <c r="N1100" t="s">
        <v>44</v>
      </c>
      <c r="O1100">
        <v>56</v>
      </c>
      <c r="P1100">
        <v>3</v>
      </c>
      <c r="Q1100">
        <v>5</v>
      </c>
      <c r="R1100" t="s">
        <v>442</v>
      </c>
      <c r="S1100">
        <v>3</v>
      </c>
      <c r="T1100" t="s">
        <v>105</v>
      </c>
      <c r="U1100">
        <v>18880</v>
      </c>
      <c r="V1100" t="s">
        <v>368</v>
      </c>
      <c r="W1100">
        <v>17312</v>
      </c>
      <c r="X1100">
        <v>5</v>
      </c>
      <c r="Y1100" t="s">
        <v>48</v>
      </c>
      <c r="Z1100" t="s">
        <v>49</v>
      </c>
      <c r="AA1100">
        <v>11</v>
      </c>
      <c r="AB1100">
        <v>3</v>
      </c>
      <c r="AC1100">
        <v>1</v>
      </c>
      <c r="AD1100">
        <v>80</v>
      </c>
      <c r="AE1100">
        <v>0</v>
      </c>
      <c r="AF1100">
        <v>24</v>
      </c>
      <c r="AG1100">
        <v>2</v>
      </c>
      <c r="AH1100">
        <v>2</v>
      </c>
      <c r="AI1100">
        <v>4</v>
      </c>
      <c r="AJ1100">
        <v>14</v>
      </c>
      <c r="AK1100" s="16">
        <v>46026</v>
      </c>
      <c r="AL1100" s="7">
        <v>54</v>
      </c>
      <c r="AM1100" s="7" t="str">
        <f t="shared" si="34"/>
        <v>2026</v>
      </c>
      <c r="AN1100" s="7" t="str">
        <f t="shared" si="35"/>
        <v>January</v>
      </c>
      <c r="AO1100" s="7">
        <v>34</v>
      </c>
      <c r="AP1100" s="10">
        <v>14916</v>
      </c>
      <c r="AQ1100" s="7">
        <v>27</v>
      </c>
      <c r="AR1100" s="7">
        <v>8</v>
      </c>
      <c r="AS1100" t="s">
        <v>49</v>
      </c>
    </row>
    <row r="1101" spans="1:45" x14ac:dyDescent="0.35">
      <c r="A1101" t="s">
        <v>1164</v>
      </c>
      <c r="B1101">
        <v>43</v>
      </c>
      <c r="C1101" t="s">
        <v>802</v>
      </c>
      <c r="D1101" t="s">
        <v>49</v>
      </c>
      <c r="E1101" t="s">
        <v>41</v>
      </c>
      <c r="F1101">
        <v>1273</v>
      </c>
      <c r="G1101" t="s">
        <v>42</v>
      </c>
      <c r="H1101">
        <v>2</v>
      </c>
      <c r="I1101">
        <v>2</v>
      </c>
      <c r="J1101" t="s">
        <v>52</v>
      </c>
      <c r="K1101">
        <v>1</v>
      </c>
      <c r="L1101">
        <v>46</v>
      </c>
      <c r="M1101">
        <v>4</v>
      </c>
      <c r="N1101" t="s">
        <v>53</v>
      </c>
      <c r="O1101">
        <v>72</v>
      </c>
      <c r="P1101">
        <v>4</v>
      </c>
      <c r="Q1101">
        <v>1</v>
      </c>
      <c r="R1101" t="s">
        <v>60</v>
      </c>
      <c r="S1101">
        <v>3</v>
      </c>
      <c r="T1101" t="s">
        <v>102</v>
      </c>
      <c r="U1101">
        <v>2645</v>
      </c>
      <c r="V1101" t="s">
        <v>47</v>
      </c>
      <c r="W1101">
        <v>21923</v>
      </c>
      <c r="X1101">
        <v>1</v>
      </c>
      <c r="Y1101" t="s">
        <v>48</v>
      </c>
      <c r="Z1101" t="s">
        <v>49</v>
      </c>
      <c r="AA1101">
        <v>12</v>
      </c>
      <c r="AB1101">
        <v>3</v>
      </c>
      <c r="AC1101">
        <v>4</v>
      </c>
      <c r="AD1101">
        <v>80</v>
      </c>
      <c r="AE1101">
        <v>2</v>
      </c>
      <c r="AF1101">
        <v>6</v>
      </c>
      <c r="AG1101">
        <v>3</v>
      </c>
      <c r="AH1101">
        <v>2</v>
      </c>
      <c r="AI1101">
        <v>1</v>
      </c>
      <c r="AJ1101">
        <v>4</v>
      </c>
      <c r="AK1101" s="16">
        <v>46027</v>
      </c>
      <c r="AL1101" s="7">
        <v>25</v>
      </c>
      <c r="AM1101" s="7" t="str">
        <f t="shared" si="34"/>
        <v>2026</v>
      </c>
      <c r="AN1101" s="7" t="str">
        <f t="shared" si="35"/>
        <v>January</v>
      </c>
      <c r="AO1101" s="7">
        <v>0</v>
      </c>
      <c r="AP1101" s="10">
        <v>6752</v>
      </c>
      <c r="AQ1101" s="7">
        <v>0</v>
      </c>
      <c r="AR1101" s="7">
        <v>0</v>
      </c>
      <c r="AS1101" t="s">
        <v>49</v>
      </c>
    </row>
    <row r="1102" spans="1:45" x14ac:dyDescent="0.35">
      <c r="A1102" t="s">
        <v>1165</v>
      </c>
      <c r="B1102">
        <v>43</v>
      </c>
      <c r="C1102" t="s">
        <v>802</v>
      </c>
      <c r="D1102" t="s">
        <v>49</v>
      </c>
      <c r="E1102" t="s">
        <v>56</v>
      </c>
      <c r="F1102">
        <v>394</v>
      </c>
      <c r="G1102" t="s">
        <v>51</v>
      </c>
      <c r="H1102">
        <v>26</v>
      </c>
      <c r="I1102">
        <v>2</v>
      </c>
      <c r="J1102" t="s">
        <v>43</v>
      </c>
      <c r="K1102">
        <v>1</v>
      </c>
      <c r="L1102">
        <v>158</v>
      </c>
      <c r="M1102">
        <v>3</v>
      </c>
      <c r="N1102" t="s">
        <v>44</v>
      </c>
      <c r="O1102">
        <v>92</v>
      </c>
      <c r="P1102">
        <v>3</v>
      </c>
      <c r="Q1102">
        <v>4</v>
      </c>
      <c r="R1102" t="s">
        <v>442</v>
      </c>
      <c r="S1102">
        <v>4</v>
      </c>
      <c r="T1102" t="s">
        <v>105</v>
      </c>
      <c r="U1102">
        <v>16959</v>
      </c>
      <c r="V1102" t="s">
        <v>368</v>
      </c>
      <c r="W1102">
        <v>19494</v>
      </c>
      <c r="X1102">
        <v>1</v>
      </c>
      <c r="Y1102" t="s">
        <v>48</v>
      </c>
      <c r="Z1102" t="s">
        <v>40</v>
      </c>
      <c r="AA1102">
        <v>12</v>
      </c>
      <c r="AB1102">
        <v>3</v>
      </c>
      <c r="AC1102">
        <v>4</v>
      </c>
      <c r="AD1102">
        <v>80</v>
      </c>
      <c r="AE1102">
        <v>2</v>
      </c>
      <c r="AF1102">
        <v>25</v>
      </c>
      <c r="AG1102">
        <v>3</v>
      </c>
      <c r="AH1102">
        <v>4</v>
      </c>
      <c r="AI1102">
        <v>4</v>
      </c>
      <c r="AJ1102">
        <v>12</v>
      </c>
      <c r="AK1102" s="16">
        <v>46028</v>
      </c>
      <c r="AL1102" s="7">
        <v>40</v>
      </c>
      <c r="AM1102" s="7" t="str">
        <f t="shared" si="34"/>
        <v>2026</v>
      </c>
      <c r="AN1102" s="7" t="str">
        <f t="shared" si="35"/>
        <v>January</v>
      </c>
      <c r="AO1102" s="7">
        <v>15</v>
      </c>
      <c r="AP1102" s="10">
        <v>11408</v>
      </c>
      <c r="AQ1102" s="7">
        <v>11</v>
      </c>
      <c r="AR1102" s="7">
        <v>1</v>
      </c>
      <c r="AS1102" t="s">
        <v>49</v>
      </c>
    </row>
    <row r="1103" spans="1:45" x14ac:dyDescent="0.35">
      <c r="A1103" t="s">
        <v>1166</v>
      </c>
      <c r="B1103">
        <v>43</v>
      </c>
      <c r="C1103" t="s">
        <v>802</v>
      </c>
      <c r="D1103" t="s">
        <v>49</v>
      </c>
      <c r="E1103" t="s">
        <v>56</v>
      </c>
      <c r="F1103">
        <v>957</v>
      </c>
      <c r="G1103" t="s">
        <v>42</v>
      </c>
      <c r="H1103">
        <v>28</v>
      </c>
      <c r="I1103">
        <v>3</v>
      </c>
      <c r="J1103" t="s">
        <v>52</v>
      </c>
      <c r="K1103">
        <v>1</v>
      </c>
      <c r="L1103">
        <v>171</v>
      </c>
      <c r="M1103">
        <v>2</v>
      </c>
      <c r="N1103" t="s">
        <v>53</v>
      </c>
      <c r="O1103">
        <v>72</v>
      </c>
      <c r="P1103">
        <v>4</v>
      </c>
      <c r="Q1103">
        <v>1</v>
      </c>
      <c r="R1103" t="s">
        <v>60</v>
      </c>
      <c r="S1103">
        <v>3</v>
      </c>
      <c r="T1103" t="s">
        <v>46</v>
      </c>
      <c r="U1103">
        <v>4739</v>
      </c>
      <c r="V1103" t="s">
        <v>47</v>
      </c>
      <c r="W1103">
        <v>16090</v>
      </c>
      <c r="X1103">
        <v>4</v>
      </c>
      <c r="Y1103" t="s">
        <v>48</v>
      </c>
      <c r="Z1103" t="s">
        <v>49</v>
      </c>
      <c r="AA1103">
        <v>12</v>
      </c>
      <c r="AB1103">
        <v>3</v>
      </c>
      <c r="AC1103">
        <v>4</v>
      </c>
      <c r="AD1103">
        <v>80</v>
      </c>
      <c r="AE1103">
        <v>0</v>
      </c>
      <c r="AF1103">
        <v>18</v>
      </c>
      <c r="AG1103">
        <v>2</v>
      </c>
      <c r="AH1103">
        <v>3</v>
      </c>
      <c r="AI1103">
        <v>1</v>
      </c>
      <c r="AJ1103">
        <v>2</v>
      </c>
      <c r="AK1103" s="16">
        <v>46029</v>
      </c>
      <c r="AL1103" s="7">
        <v>40</v>
      </c>
      <c r="AM1103" s="7" t="str">
        <f t="shared" si="34"/>
        <v>2026</v>
      </c>
      <c r="AN1103" s="7" t="str">
        <f t="shared" si="35"/>
        <v>January</v>
      </c>
      <c r="AO1103" s="7">
        <v>8</v>
      </c>
      <c r="AP1103" s="10">
        <v>13977</v>
      </c>
      <c r="AQ1103" s="7">
        <v>5</v>
      </c>
      <c r="AR1103" s="7">
        <v>0</v>
      </c>
      <c r="AS1103" t="s">
        <v>40</v>
      </c>
    </row>
    <row r="1104" spans="1:45" x14ac:dyDescent="0.35">
      <c r="A1104" t="s">
        <v>1167</v>
      </c>
      <c r="B1104">
        <v>43</v>
      </c>
      <c r="C1104" t="s">
        <v>802</v>
      </c>
      <c r="D1104" t="s">
        <v>49</v>
      </c>
      <c r="E1104" t="s">
        <v>59</v>
      </c>
      <c r="F1104">
        <v>1344</v>
      </c>
      <c r="G1104" t="s">
        <v>42</v>
      </c>
      <c r="H1104">
        <v>7</v>
      </c>
      <c r="I1104">
        <v>3</v>
      </c>
      <c r="J1104" t="s">
        <v>52</v>
      </c>
      <c r="K1104">
        <v>1</v>
      </c>
      <c r="L1104">
        <v>262</v>
      </c>
      <c r="M1104">
        <v>4</v>
      </c>
      <c r="N1104" t="s">
        <v>44</v>
      </c>
      <c r="O1104">
        <v>37</v>
      </c>
      <c r="P1104">
        <v>4</v>
      </c>
      <c r="Q1104">
        <v>1</v>
      </c>
      <c r="R1104" t="s">
        <v>60</v>
      </c>
      <c r="S1104">
        <v>4</v>
      </c>
      <c r="T1104" t="s">
        <v>102</v>
      </c>
      <c r="U1104">
        <v>2089</v>
      </c>
      <c r="V1104" t="s">
        <v>47</v>
      </c>
      <c r="W1104">
        <v>5228</v>
      </c>
      <c r="X1104">
        <v>4</v>
      </c>
      <c r="Y1104" t="s">
        <v>48</v>
      </c>
      <c r="Z1104" t="s">
        <v>49</v>
      </c>
      <c r="AA1104">
        <v>14</v>
      </c>
      <c r="AB1104">
        <v>3</v>
      </c>
      <c r="AC1104">
        <v>4</v>
      </c>
      <c r="AD1104">
        <v>80</v>
      </c>
      <c r="AE1104">
        <v>3</v>
      </c>
      <c r="AF1104">
        <v>7</v>
      </c>
      <c r="AG1104">
        <v>3</v>
      </c>
      <c r="AH1104">
        <v>4</v>
      </c>
      <c r="AI1104">
        <v>2</v>
      </c>
      <c r="AJ1104">
        <v>2</v>
      </c>
      <c r="AK1104" s="16">
        <v>46030</v>
      </c>
      <c r="AL1104" s="7">
        <v>48</v>
      </c>
      <c r="AM1104" s="7" t="str">
        <f t="shared" si="34"/>
        <v>2026</v>
      </c>
      <c r="AN1104" s="7" t="str">
        <f t="shared" si="35"/>
        <v>January</v>
      </c>
      <c r="AO1104" s="7">
        <v>27</v>
      </c>
      <c r="AP1104" s="10">
        <v>17666</v>
      </c>
      <c r="AQ1104" s="7">
        <v>1</v>
      </c>
      <c r="AR1104" s="7">
        <v>0</v>
      </c>
      <c r="AS1104" t="s">
        <v>49</v>
      </c>
    </row>
    <row r="1105" spans="1:45" x14ac:dyDescent="0.35">
      <c r="A1105" t="s">
        <v>1168</v>
      </c>
      <c r="B1105">
        <v>43</v>
      </c>
      <c r="C1105" t="s">
        <v>802</v>
      </c>
      <c r="D1105" t="s">
        <v>40</v>
      </c>
      <c r="E1105" t="s">
        <v>41</v>
      </c>
      <c r="F1105">
        <v>1034</v>
      </c>
      <c r="G1105" t="s">
        <v>51</v>
      </c>
      <c r="H1105">
        <v>16</v>
      </c>
      <c r="I1105">
        <v>3</v>
      </c>
      <c r="J1105" t="s">
        <v>57</v>
      </c>
      <c r="K1105">
        <v>1</v>
      </c>
      <c r="L1105">
        <v>327</v>
      </c>
      <c r="M1105">
        <v>4</v>
      </c>
      <c r="N1105" t="s">
        <v>53</v>
      </c>
      <c r="O1105">
        <v>80</v>
      </c>
      <c r="P1105">
        <v>3</v>
      </c>
      <c r="Q1105">
        <v>4</v>
      </c>
      <c r="R1105" t="s">
        <v>442</v>
      </c>
      <c r="S1105">
        <v>4</v>
      </c>
      <c r="T1105" t="s">
        <v>105</v>
      </c>
      <c r="U1105">
        <v>16064</v>
      </c>
      <c r="V1105" t="s">
        <v>368</v>
      </c>
      <c r="W1105">
        <v>7744</v>
      </c>
      <c r="X1105">
        <v>5</v>
      </c>
      <c r="Y1105" t="s">
        <v>48</v>
      </c>
      <c r="Z1105" t="s">
        <v>40</v>
      </c>
      <c r="AA1105">
        <v>22</v>
      </c>
      <c r="AB1105">
        <v>4</v>
      </c>
      <c r="AC1105">
        <v>3</v>
      </c>
      <c r="AD1105">
        <v>80</v>
      </c>
      <c r="AE1105">
        <v>1</v>
      </c>
      <c r="AF1105">
        <v>22</v>
      </c>
      <c r="AG1105">
        <v>3</v>
      </c>
      <c r="AH1105">
        <v>3</v>
      </c>
      <c r="AI1105">
        <v>1</v>
      </c>
      <c r="AJ1105">
        <v>9</v>
      </c>
      <c r="AK1105" s="16">
        <v>46031</v>
      </c>
      <c r="AL1105" s="7">
        <v>57</v>
      </c>
      <c r="AM1105" s="7" t="str">
        <f t="shared" si="34"/>
        <v>2026</v>
      </c>
      <c r="AN1105" s="7" t="str">
        <f t="shared" si="35"/>
        <v>January</v>
      </c>
      <c r="AO1105" s="7">
        <v>34</v>
      </c>
      <c r="AP1105" s="10">
        <v>21064</v>
      </c>
      <c r="AQ1105" s="7">
        <v>7</v>
      </c>
      <c r="AR1105" s="7">
        <v>0</v>
      </c>
      <c r="AS1105" t="s">
        <v>49</v>
      </c>
    </row>
    <row r="1106" spans="1:45" x14ac:dyDescent="0.35">
      <c r="A1106" t="s">
        <v>1169</v>
      </c>
      <c r="B1106">
        <v>43</v>
      </c>
      <c r="C1106" t="s">
        <v>802</v>
      </c>
      <c r="D1106" t="s">
        <v>49</v>
      </c>
      <c r="E1106" t="s">
        <v>56</v>
      </c>
      <c r="F1106">
        <v>185</v>
      </c>
      <c r="G1106" t="s">
        <v>42</v>
      </c>
      <c r="H1106">
        <v>10</v>
      </c>
      <c r="I1106">
        <v>4</v>
      </c>
      <c r="J1106" t="s">
        <v>43</v>
      </c>
      <c r="K1106">
        <v>1</v>
      </c>
      <c r="L1106">
        <v>430</v>
      </c>
      <c r="M1106">
        <v>3</v>
      </c>
      <c r="N1106" t="s">
        <v>53</v>
      </c>
      <c r="O1106">
        <v>33</v>
      </c>
      <c r="P1106">
        <v>3</v>
      </c>
      <c r="Q1106">
        <v>1</v>
      </c>
      <c r="R1106" t="s">
        <v>45</v>
      </c>
      <c r="S1106">
        <v>4</v>
      </c>
      <c r="T1106" t="s">
        <v>46</v>
      </c>
      <c r="U1106">
        <v>2455</v>
      </c>
      <c r="V1106" t="s">
        <v>47</v>
      </c>
      <c r="W1106">
        <v>10675</v>
      </c>
      <c r="X1106">
        <v>0</v>
      </c>
      <c r="Y1106" t="s">
        <v>48</v>
      </c>
      <c r="Z1106" t="s">
        <v>49</v>
      </c>
      <c r="AA1106">
        <v>19</v>
      </c>
      <c r="AB1106">
        <v>3</v>
      </c>
      <c r="AC1106">
        <v>1</v>
      </c>
      <c r="AD1106">
        <v>80</v>
      </c>
      <c r="AE1106">
        <v>0</v>
      </c>
      <c r="AF1106">
        <v>9</v>
      </c>
      <c r="AG1106">
        <v>5</v>
      </c>
      <c r="AH1106">
        <v>3</v>
      </c>
      <c r="AI1106">
        <v>1</v>
      </c>
      <c r="AJ1106">
        <v>7</v>
      </c>
      <c r="AK1106" s="16">
        <v>46032</v>
      </c>
      <c r="AL1106" s="7">
        <v>41</v>
      </c>
      <c r="AM1106" s="7" t="str">
        <f t="shared" si="34"/>
        <v>2026</v>
      </c>
      <c r="AN1106" s="7" t="str">
        <f t="shared" si="35"/>
        <v>January</v>
      </c>
      <c r="AO1106" s="7">
        <v>12</v>
      </c>
      <c r="AP1106" s="10">
        <v>3959</v>
      </c>
      <c r="AQ1106" s="7">
        <v>9</v>
      </c>
      <c r="AR1106" s="7">
        <v>4</v>
      </c>
      <c r="AS1106" t="s">
        <v>49</v>
      </c>
    </row>
    <row r="1107" spans="1:45" x14ac:dyDescent="0.35">
      <c r="A1107" t="s">
        <v>1170</v>
      </c>
      <c r="B1107">
        <v>43</v>
      </c>
      <c r="C1107" t="s">
        <v>802</v>
      </c>
      <c r="D1107" t="s">
        <v>49</v>
      </c>
      <c r="E1107" t="s">
        <v>56</v>
      </c>
      <c r="F1107">
        <v>559</v>
      </c>
      <c r="G1107" t="s">
        <v>42</v>
      </c>
      <c r="H1107">
        <v>10</v>
      </c>
      <c r="I1107">
        <v>4</v>
      </c>
      <c r="J1107" t="s">
        <v>43</v>
      </c>
      <c r="K1107">
        <v>1</v>
      </c>
      <c r="L1107">
        <v>448</v>
      </c>
      <c r="M1107">
        <v>3</v>
      </c>
      <c r="N1107" t="s">
        <v>53</v>
      </c>
      <c r="O1107">
        <v>82</v>
      </c>
      <c r="P1107">
        <v>2</v>
      </c>
      <c r="Q1107">
        <v>2</v>
      </c>
      <c r="R1107" t="s">
        <v>45</v>
      </c>
      <c r="S1107">
        <v>3</v>
      </c>
      <c r="T1107" t="s">
        <v>102</v>
      </c>
      <c r="U1107">
        <v>5257</v>
      </c>
      <c r="V1107" t="s">
        <v>163</v>
      </c>
      <c r="W1107">
        <v>6227</v>
      </c>
      <c r="X1107">
        <v>1</v>
      </c>
      <c r="Y1107" t="s">
        <v>48</v>
      </c>
      <c r="Z1107" t="s">
        <v>49</v>
      </c>
      <c r="AA1107">
        <v>11</v>
      </c>
      <c r="AB1107">
        <v>3</v>
      </c>
      <c r="AC1107">
        <v>2</v>
      </c>
      <c r="AD1107">
        <v>80</v>
      </c>
      <c r="AE1107">
        <v>1</v>
      </c>
      <c r="AF1107">
        <v>9</v>
      </c>
      <c r="AG1107">
        <v>3</v>
      </c>
      <c r="AH1107">
        <v>4</v>
      </c>
      <c r="AI1107">
        <v>0</v>
      </c>
      <c r="AJ1107">
        <v>0</v>
      </c>
      <c r="AK1107" s="16">
        <v>46033</v>
      </c>
      <c r="AL1107" s="7">
        <v>58</v>
      </c>
      <c r="AM1107" s="7" t="str">
        <f t="shared" si="34"/>
        <v>2026</v>
      </c>
      <c r="AN1107" s="7" t="str">
        <f t="shared" si="35"/>
        <v>January</v>
      </c>
      <c r="AO1107" s="7">
        <v>35</v>
      </c>
      <c r="AP1107" s="10">
        <v>10599</v>
      </c>
      <c r="AQ1107" s="7">
        <v>1</v>
      </c>
      <c r="AR1107" s="7">
        <v>0</v>
      </c>
      <c r="AS1107" t="s">
        <v>49</v>
      </c>
    </row>
    <row r="1108" spans="1:45" x14ac:dyDescent="0.35">
      <c r="A1108" t="s">
        <v>1171</v>
      </c>
      <c r="B1108">
        <v>43</v>
      </c>
      <c r="C1108" t="s">
        <v>802</v>
      </c>
      <c r="D1108" t="s">
        <v>49</v>
      </c>
      <c r="E1108" t="s">
        <v>41</v>
      </c>
      <c r="F1108">
        <v>1001</v>
      </c>
      <c r="G1108" t="s">
        <v>42</v>
      </c>
      <c r="H1108">
        <v>7</v>
      </c>
      <c r="I1108">
        <v>3</v>
      </c>
      <c r="J1108" t="s">
        <v>43</v>
      </c>
      <c r="K1108">
        <v>1</v>
      </c>
      <c r="L1108">
        <v>451</v>
      </c>
      <c r="M1108">
        <v>3</v>
      </c>
      <c r="N1108" t="s">
        <v>53</v>
      </c>
      <c r="O1108">
        <v>43</v>
      </c>
      <c r="P1108">
        <v>3</v>
      </c>
      <c r="Q1108">
        <v>3</v>
      </c>
      <c r="R1108" t="s">
        <v>161</v>
      </c>
      <c r="S1108">
        <v>1</v>
      </c>
      <c r="T1108" t="s">
        <v>105</v>
      </c>
      <c r="U1108">
        <v>9985</v>
      </c>
      <c r="V1108" t="s">
        <v>163</v>
      </c>
      <c r="W1108">
        <v>9262</v>
      </c>
      <c r="X1108">
        <v>8</v>
      </c>
      <c r="Y1108" t="s">
        <v>48</v>
      </c>
      <c r="Z1108" t="s">
        <v>49</v>
      </c>
      <c r="AA1108">
        <v>16</v>
      </c>
      <c r="AB1108">
        <v>3</v>
      </c>
      <c r="AC1108">
        <v>1</v>
      </c>
      <c r="AD1108">
        <v>80</v>
      </c>
      <c r="AE1108">
        <v>1</v>
      </c>
      <c r="AF1108">
        <v>10</v>
      </c>
      <c r="AG1108">
        <v>1</v>
      </c>
      <c r="AH1108">
        <v>2</v>
      </c>
      <c r="AI1108">
        <v>0</v>
      </c>
      <c r="AJ1108">
        <v>0</v>
      </c>
      <c r="AK1108" s="16">
        <v>46034</v>
      </c>
      <c r="AL1108" s="7">
        <v>37</v>
      </c>
      <c r="AM1108" s="7" t="str">
        <f t="shared" si="34"/>
        <v>2026</v>
      </c>
      <c r="AN1108" s="7" t="str">
        <f t="shared" si="35"/>
        <v>January</v>
      </c>
      <c r="AO1108" s="7">
        <v>4</v>
      </c>
      <c r="AP1108" s="10">
        <v>19015</v>
      </c>
      <c r="AQ1108" s="7">
        <v>0</v>
      </c>
      <c r="AR1108" s="7">
        <v>0</v>
      </c>
      <c r="AS1108" t="s">
        <v>49</v>
      </c>
    </row>
    <row r="1109" spans="1:45" x14ac:dyDescent="0.35">
      <c r="A1109" t="s">
        <v>1172</v>
      </c>
      <c r="B1109">
        <v>43</v>
      </c>
      <c r="C1109" t="s">
        <v>802</v>
      </c>
      <c r="D1109" t="s">
        <v>49</v>
      </c>
      <c r="E1109" t="s">
        <v>41</v>
      </c>
      <c r="F1109">
        <v>982</v>
      </c>
      <c r="G1109" t="s">
        <v>42</v>
      </c>
      <c r="H1109">
        <v>12</v>
      </c>
      <c r="I1109">
        <v>3</v>
      </c>
      <c r="J1109" t="s">
        <v>43</v>
      </c>
      <c r="K1109">
        <v>1</v>
      </c>
      <c r="L1109">
        <v>520</v>
      </c>
      <c r="M1109">
        <v>1</v>
      </c>
      <c r="N1109" t="s">
        <v>44</v>
      </c>
      <c r="O1109">
        <v>59</v>
      </c>
      <c r="P1109">
        <v>2</v>
      </c>
      <c r="Q1109">
        <v>4</v>
      </c>
      <c r="R1109" t="s">
        <v>252</v>
      </c>
      <c r="S1109">
        <v>2</v>
      </c>
      <c r="T1109" t="s">
        <v>102</v>
      </c>
      <c r="U1109">
        <v>14336</v>
      </c>
      <c r="V1109" t="s">
        <v>253</v>
      </c>
      <c r="W1109">
        <v>4345</v>
      </c>
      <c r="X1109">
        <v>1</v>
      </c>
      <c r="Y1109" t="s">
        <v>48</v>
      </c>
      <c r="Z1109" t="s">
        <v>49</v>
      </c>
      <c r="AA1109">
        <v>11</v>
      </c>
      <c r="AB1109">
        <v>3</v>
      </c>
      <c r="AC1109">
        <v>3</v>
      </c>
      <c r="AD1109">
        <v>80</v>
      </c>
      <c r="AE1109">
        <v>1</v>
      </c>
      <c r="AF1109">
        <v>25</v>
      </c>
      <c r="AG1109">
        <v>3</v>
      </c>
      <c r="AH1109">
        <v>3</v>
      </c>
      <c r="AI1109">
        <v>3</v>
      </c>
      <c r="AJ1109">
        <v>9</v>
      </c>
      <c r="AK1109" s="16">
        <v>46035</v>
      </c>
      <c r="AL1109" s="7">
        <v>50</v>
      </c>
      <c r="AM1109" s="7" t="str">
        <f t="shared" si="34"/>
        <v>2026</v>
      </c>
      <c r="AN1109" s="7" t="str">
        <f t="shared" si="35"/>
        <v>January</v>
      </c>
      <c r="AO1109" s="7">
        <v>8</v>
      </c>
      <c r="AP1109" s="10">
        <v>12082</v>
      </c>
      <c r="AQ1109" s="7">
        <v>5</v>
      </c>
      <c r="AR1109" s="7">
        <v>5</v>
      </c>
      <c r="AS1109" t="s">
        <v>40</v>
      </c>
    </row>
    <row r="1110" spans="1:45" x14ac:dyDescent="0.35">
      <c r="A1110" t="s">
        <v>1173</v>
      </c>
      <c r="B1110">
        <v>43</v>
      </c>
      <c r="C1110" t="s">
        <v>802</v>
      </c>
      <c r="D1110" t="s">
        <v>49</v>
      </c>
      <c r="E1110" t="s">
        <v>56</v>
      </c>
      <c r="F1110">
        <v>313</v>
      </c>
      <c r="G1110" t="s">
        <v>42</v>
      </c>
      <c r="H1110">
        <v>21</v>
      </c>
      <c r="I1110">
        <v>3</v>
      </c>
      <c r="J1110" t="s">
        <v>52</v>
      </c>
      <c r="K1110">
        <v>1</v>
      </c>
      <c r="L1110">
        <v>525</v>
      </c>
      <c r="M1110">
        <v>4</v>
      </c>
      <c r="N1110" t="s">
        <v>44</v>
      </c>
      <c r="O1110">
        <v>61</v>
      </c>
      <c r="P1110">
        <v>3</v>
      </c>
      <c r="Q1110">
        <v>1</v>
      </c>
      <c r="R1110" t="s">
        <v>45</v>
      </c>
      <c r="S1110">
        <v>4</v>
      </c>
      <c r="T1110" t="s">
        <v>105</v>
      </c>
      <c r="U1110">
        <v>2258</v>
      </c>
      <c r="V1110" t="s">
        <v>47</v>
      </c>
      <c r="W1110">
        <v>15238</v>
      </c>
      <c r="X1110">
        <v>7</v>
      </c>
      <c r="Y1110" t="s">
        <v>48</v>
      </c>
      <c r="Z1110" t="s">
        <v>49</v>
      </c>
      <c r="AA1110">
        <v>20</v>
      </c>
      <c r="AB1110">
        <v>4</v>
      </c>
      <c r="AC1110">
        <v>1</v>
      </c>
      <c r="AD1110">
        <v>80</v>
      </c>
      <c r="AE1110">
        <v>1</v>
      </c>
      <c r="AF1110">
        <v>8</v>
      </c>
      <c r="AG1110">
        <v>1</v>
      </c>
      <c r="AH1110">
        <v>3</v>
      </c>
      <c r="AI1110">
        <v>1</v>
      </c>
      <c r="AJ1110">
        <v>2</v>
      </c>
      <c r="AK1110" s="16">
        <v>46036</v>
      </c>
      <c r="AL1110" s="7">
        <v>44</v>
      </c>
      <c r="AM1110" s="7" t="str">
        <f t="shared" si="34"/>
        <v>2026</v>
      </c>
      <c r="AN1110" s="7" t="str">
        <f t="shared" si="35"/>
        <v>January</v>
      </c>
      <c r="AO1110" s="7">
        <v>26</v>
      </c>
      <c r="AP1110" s="10">
        <v>16828</v>
      </c>
      <c r="AQ1110" s="7">
        <v>15</v>
      </c>
      <c r="AR1110" s="7">
        <v>9</v>
      </c>
      <c r="AS1110" t="s">
        <v>49</v>
      </c>
    </row>
    <row r="1111" spans="1:45" x14ac:dyDescent="0.35">
      <c r="A1111" t="s">
        <v>1174</v>
      </c>
      <c r="B1111">
        <v>43</v>
      </c>
      <c r="C1111" t="s">
        <v>802</v>
      </c>
      <c r="D1111" t="s">
        <v>40</v>
      </c>
      <c r="E1111" t="s">
        <v>41</v>
      </c>
      <c r="F1111">
        <v>1473</v>
      </c>
      <c r="G1111" t="s">
        <v>42</v>
      </c>
      <c r="H1111">
        <v>8</v>
      </c>
      <c r="I1111">
        <v>4</v>
      </c>
      <c r="J1111" t="s">
        <v>73</v>
      </c>
      <c r="K1111">
        <v>1</v>
      </c>
      <c r="L1111">
        <v>526</v>
      </c>
      <c r="M1111">
        <v>3</v>
      </c>
      <c r="N1111" t="s">
        <v>53</v>
      </c>
      <c r="O1111">
        <v>74</v>
      </c>
      <c r="P1111">
        <v>3</v>
      </c>
      <c r="Q1111">
        <v>2</v>
      </c>
      <c r="R1111" t="s">
        <v>161</v>
      </c>
      <c r="S1111">
        <v>3</v>
      </c>
      <c r="T1111" t="s">
        <v>102</v>
      </c>
      <c r="U1111">
        <v>4522</v>
      </c>
      <c r="V1111" t="s">
        <v>47</v>
      </c>
      <c r="W1111">
        <v>2227</v>
      </c>
      <c r="X1111">
        <v>4</v>
      </c>
      <c r="Y1111" t="s">
        <v>48</v>
      </c>
      <c r="Z1111" t="s">
        <v>40</v>
      </c>
      <c r="AA1111">
        <v>14</v>
      </c>
      <c r="AB1111">
        <v>3</v>
      </c>
      <c r="AC1111">
        <v>4</v>
      </c>
      <c r="AD1111">
        <v>80</v>
      </c>
      <c r="AE1111">
        <v>0</v>
      </c>
      <c r="AF1111">
        <v>8</v>
      </c>
      <c r="AG1111">
        <v>3</v>
      </c>
      <c r="AH1111">
        <v>3</v>
      </c>
      <c r="AI1111">
        <v>0</v>
      </c>
      <c r="AJ1111">
        <v>2</v>
      </c>
      <c r="AK1111" s="16">
        <v>46037</v>
      </c>
      <c r="AL1111" s="7">
        <v>52</v>
      </c>
      <c r="AM1111" s="7" t="str">
        <f t="shared" si="34"/>
        <v>2026</v>
      </c>
      <c r="AN1111" s="7" t="str">
        <f t="shared" si="35"/>
        <v>January</v>
      </c>
      <c r="AO1111" s="7">
        <v>32</v>
      </c>
      <c r="AP1111" s="10">
        <v>15565</v>
      </c>
      <c r="AQ1111" s="7">
        <v>4</v>
      </c>
      <c r="AR1111" s="7">
        <v>2</v>
      </c>
      <c r="AS1111" t="s">
        <v>49</v>
      </c>
    </row>
    <row r="1112" spans="1:45" x14ac:dyDescent="0.35">
      <c r="A1112" t="s">
        <v>1175</v>
      </c>
      <c r="B1112">
        <v>43</v>
      </c>
      <c r="C1112" t="s">
        <v>802</v>
      </c>
      <c r="D1112" t="s">
        <v>49</v>
      </c>
      <c r="E1112" t="s">
        <v>41</v>
      </c>
      <c r="F1112">
        <v>782</v>
      </c>
      <c r="G1112" t="s">
        <v>42</v>
      </c>
      <c r="H1112">
        <v>6</v>
      </c>
      <c r="I1112">
        <v>4</v>
      </c>
      <c r="J1112" t="s">
        <v>73</v>
      </c>
      <c r="K1112">
        <v>1</v>
      </c>
      <c r="L1112">
        <v>661</v>
      </c>
      <c r="M1112">
        <v>2</v>
      </c>
      <c r="N1112" t="s">
        <v>44</v>
      </c>
      <c r="O1112">
        <v>50</v>
      </c>
      <c r="P1112">
        <v>2</v>
      </c>
      <c r="Q1112">
        <v>4</v>
      </c>
      <c r="R1112" t="s">
        <v>252</v>
      </c>
      <c r="S1112">
        <v>4</v>
      </c>
      <c r="T1112" t="s">
        <v>102</v>
      </c>
      <c r="U1112">
        <v>16627</v>
      </c>
      <c r="V1112" t="s">
        <v>368</v>
      </c>
      <c r="W1112">
        <v>2671</v>
      </c>
      <c r="X1112">
        <v>4</v>
      </c>
      <c r="Y1112" t="s">
        <v>48</v>
      </c>
      <c r="Z1112" t="s">
        <v>40</v>
      </c>
      <c r="AA1112">
        <v>14</v>
      </c>
      <c r="AB1112">
        <v>3</v>
      </c>
      <c r="AC1112">
        <v>3</v>
      </c>
      <c r="AD1112">
        <v>80</v>
      </c>
      <c r="AE1112">
        <v>1</v>
      </c>
      <c r="AF1112">
        <v>21</v>
      </c>
      <c r="AG1112">
        <v>3</v>
      </c>
      <c r="AH1112">
        <v>2</v>
      </c>
      <c r="AI1112">
        <v>0</v>
      </c>
      <c r="AJ1112">
        <v>0</v>
      </c>
      <c r="AK1112" s="16">
        <v>46038</v>
      </c>
      <c r="AL1112" s="7">
        <v>57</v>
      </c>
      <c r="AM1112" s="7" t="str">
        <f t="shared" si="34"/>
        <v>2026</v>
      </c>
      <c r="AN1112" s="7" t="str">
        <f t="shared" si="35"/>
        <v>January</v>
      </c>
      <c r="AO1112" s="7">
        <v>32</v>
      </c>
      <c r="AP1112" s="10">
        <v>20939</v>
      </c>
      <c r="AQ1112" s="7">
        <v>30</v>
      </c>
      <c r="AR1112" s="7">
        <v>0</v>
      </c>
      <c r="AS1112" t="s">
        <v>49</v>
      </c>
    </row>
    <row r="1113" spans="1:45" x14ac:dyDescent="0.35">
      <c r="A1113" t="s">
        <v>1176</v>
      </c>
      <c r="B1113">
        <v>43</v>
      </c>
      <c r="C1113" t="s">
        <v>802</v>
      </c>
      <c r="D1113" t="s">
        <v>49</v>
      </c>
      <c r="E1113" t="s">
        <v>56</v>
      </c>
      <c r="F1113">
        <v>1001</v>
      </c>
      <c r="G1113" t="s">
        <v>42</v>
      </c>
      <c r="H1113">
        <v>9</v>
      </c>
      <c r="I1113">
        <v>5</v>
      </c>
      <c r="J1113" t="s">
        <v>52</v>
      </c>
      <c r="K1113">
        <v>1</v>
      </c>
      <c r="L1113">
        <v>663</v>
      </c>
      <c r="M1113">
        <v>4</v>
      </c>
      <c r="N1113" t="s">
        <v>44</v>
      </c>
      <c r="O1113">
        <v>72</v>
      </c>
      <c r="P1113">
        <v>3</v>
      </c>
      <c r="Q1113">
        <v>2</v>
      </c>
      <c r="R1113" t="s">
        <v>45</v>
      </c>
      <c r="S1113">
        <v>3</v>
      </c>
      <c r="T1113" t="s">
        <v>102</v>
      </c>
      <c r="U1113">
        <v>5679</v>
      </c>
      <c r="V1113" t="s">
        <v>163</v>
      </c>
      <c r="W1113">
        <v>19627</v>
      </c>
      <c r="X1113">
        <v>3</v>
      </c>
      <c r="Y1113" t="s">
        <v>48</v>
      </c>
      <c r="Z1113" t="s">
        <v>40</v>
      </c>
      <c r="AA1113">
        <v>13</v>
      </c>
      <c r="AB1113">
        <v>3</v>
      </c>
      <c r="AC1113">
        <v>2</v>
      </c>
      <c r="AD1113">
        <v>80</v>
      </c>
      <c r="AE1113">
        <v>1</v>
      </c>
      <c r="AF1113">
        <v>10</v>
      </c>
      <c r="AG1113">
        <v>3</v>
      </c>
      <c r="AH1113">
        <v>3</v>
      </c>
      <c r="AI1113">
        <v>4</v>
      </c>
      <c r="AJ1113">
        <v>7</v>
      </c>
      <c r="AK1113" s="16">
        <v>46039</v>
      </c>
      <c r="AL1113" s="7">
        <v>38</v>
      </c>
      <c r="AM1113" s="7" t="str">
        <f t="shared" si="34"/>
        <v>2026</v>
      </c>
      <c r="AN1113" s="7" t="str">
        <f t="shared" si="35"/>
        <v>January</v>
      </c>
      <c r="AO1113" s="7">
        <v>8</v>
      </c>
      <c r="AP1113" s="10">
        <v>10250</v>
      </c>
      <c r="AQ1113" s="7">
        <v>1</v>
      </c>
      <c r="AR1113" s="7">
        <v>1</v>
      </c>
      <c r="AS1113" t="s">
        <v>49</v>
      </c>
    </row>
    <row r="1114" spans="1:45" x14ac:dyDescent="0.35">
      <c r="A1114" t="s">
        <v>1177</v>
      </c>
      <c r="B1114">
        <v>43</v>
      </c>
      <c r="C1114" t="s">
        <v>802</v>
      </c>
      <c r="D1114" t="s">
        <v>49</v>
      </c>
      <c r="E1114" t="s">
        <v>56</v>
      </c>
      <c r="F1114">
        <v>775</v>
      </c>
      <c r="G1114" t="s">
        <v>51</v>
      </c>
      <c r="H1114">
        <v>15</v>
      </c>
      <c r="I1114">
        <v>3</v>
      </c>
      <c r="J1114" t="s">
        <v>43</v>
      </c>
      <c r="K1114">
        <v>1</v>
      </c>
      <c r="L1114">
        <v>754</v>
      </c>
      <c r="M1114">
        <v>4</v>
      </c>
      <c r="N1114" t="s">
        <v>44</v>
      </c>
      <c r="O1114">
        <v>47</v>
      </c>
      <c r="P1114">
        <v>2</v>
      </c>
      <c r="Q1114">
        <v>2</v>
      </c>
      <c r="R1114" t="s">
        <v>137</v>
      </c>
      <c r="S1114">
        <v>4</v>
      </c>
      <c r="T1114" t="s">
        <v>105</v>
      </c>
      <c r="U1114">
        <v>6804</v>
      </c>
      <c r="V1114" t="s">
        <v>163</v>
      </c>
      <c r="W1114">
        <v>23683</v>
      </c>
      <c r="X1114">
        <v>3</v>
      </c>
      <c r="Y1114" t="s">
        <v>48</v>
      </c>
      <c r="Z1114" t="s">
        <v>49</v>
      </c>
      <c r="AA1114">
        <v>18</v>
      </c>
      <c r="AB1114">
        <v>3</v>
      </c>
      <c r="AC1114">
        <v>3</v>
      </c>
      <c r="AD1114">
        <v>80</v>
      </c>
      <c r="AE1114">
        <v>1</v>
      </c>
      <c r="AF1114">
        <v>7</v>
      </c>
      <c r="AG1114">
        <v>5</v>
      </c>
      <c r="AH1114">
        <v>3</v>
      </c>
      <c r="AI1114">
        <v>2</v>
      </c>
      <c r="AJ1114">
        <v>2</v>
      </c>
      <c r="AK1114" s="16">
        <v>46040</v>
      </c>
      <c r="AL1114" s="7">
        <v>55</v>
      </c>
      <c r="AM1114" s="7" t="str">
        <f t="shared" si="34"/>
        <v>2026</v>
      </c>
      <c r="AN1114" s="7" t="str">
        <f t="shared" si="35"/>
        <v>January</v>
      </c>
      <c r="AO1114" s="7">
        <v>19</v>
      </c>
      <c r="AP1114" s="10">
        <v>8721</v>
      </c>
      <c r="AQ1114" s="7">
        <v>11</v>
      </c>
      <c r="AR1114" s="7">
        <v>8</v>
      </c>
      <c r="AS1114" t="s">
        <v>49</v>
      </c>
    </row>
    <row r="1115" spans="1:45" x14ac:dyDescent="0.35">
      <c r="A1115" t="s">
        <v>1178</v>
      </c>
      <c r="B1115">
        <v>43</v>
      </c>
      <c r="C1115" t="s">
        <v>802</v>
      </c>
      <c r="D1115" t="s">
        <v>49</v>
      </c>
      <c r="E1115" t="s">
        <v>41</v>
      </c>
      <c r="F1115">
        <v>589</v>
      </c>
      <c r="G1115" t="s">
        <v>42</v>
      </c>
      <c r="H1115">
        <v>14</v>
      </c>
      <c r="I1115">
        <v>2</v>
      </c>
      <c r="J1115" t="s">
        <v>43</v>
      </c>
      <c r="K1115">
        <v>1</v>
      </c>
      <c r="L1115">
        <v>843</v>
      </c>
      <c r="M1115">
        <v>2</v>
      </c>
      <c r="N1115" t="s">
        <v>44</v>
      </c>
      <c r="O1115">
        <v>94</v>
      </c>
      <c r="P1115">
        <v>3</v>
      </c>
      <c r="Q1115">
        <v>4</v>
      </c>
      <c r="R1115" t="s">
        <v>252</v>
      </c>
      <c r="S1115">
        <v>1</v>
      </c>
      <c r="T1115" t="s">
        <v>105</v>
      </c>
      <c r="U1115">
        <v>17159</v>
      </c>
      <c r="V1115" t="s">
        <v>368</v>
      </c>
      <c r="W1115">
        <v>5200</v>
      </c>
      <c r="X1115">
        <v>6</v>
      </c>
      <c r="Y1115" t="s">
        <v>48</v>
      </c>
      <c r="Z1115" t="s">
        <v>49</v>
      </c>
      <c r="AA1115">
        <v>24</v>
      </c>
      <c r="AB1115">
        <v>4</v>
      </c>
      <c r="AC1115">
        <v>3</v>
      </c>
      <c r="AD1115">
        <v>80</v>
      </c>
      <c r="AE1115">
        <v>1</v>
      </c>
      <c r="AF1115">
        <v>22</v>
      </c>
      <c r="AG1115">
        <v>3</v>
      </c>
      <c r="AH1115">
        <v>3</v>
      </c>
      <c r="AI1115">
        <v>1</v>
      </c>
      <c r="AJ1115">
        <v>0</v>
      </c>
      <c r="AK1115" s="16">
        <v>46041</v>
      </c>
      <c r="AL1115" s="7">
        <v>55</v>
      </c>
      <c r="AM1115" s="7" t="str">
        <f t="shared" si="34"/>
        <v>2026</v>
      </c>
      <c r="AN1115" s="7" t="str">
        <f t="shared" si="35"/>
        <v>January</v>
      </c>
      <c r="AO1115" s="7">
        <v>25</v>
      </c>
      <c r="AP1115" s="10">
        <v>22858</v>
      </c>
      <c r="AQ1115" s="7">
        <v>21</v>
      </c>
      <c r="AR1115" s="7">
        <v>3</v>
      </c>
      <c r="AS1115" t="s">
        <v>40</v>
      </c>
    </row>
    <row r="1116" spans="1:45" x14ac:dyDescent="0.35">
      <c r="A1116" t="s">
        <v>1179</v>
      </c>
      <c r="B1116">
        <v>43</v>
      </c>
      <c r="C1116" t="s">
        <v>802</v>
      </c>
      <c r="D1116" t="s">
        <v>49</v>
      </c>
      <c r="E1116" t="s">
        <v>56</v>
      </c>
      <c r="F1116">
        <v>422</v>
      </c>
      <c r="G1116" t="s">
        <v>42</v>
      </c>
      <c r="H1116">
        <v>1</v>
      </c>
      <c r="I1116">
        <v>3</v>
      </c>
      <c r="J1116" t="s">
        <v>43</v>
      </c>
      <c r="K1116">
        <v>1</v>
      </c>
      <c r="L1116">
        <v>902</v>
      </c>
      <c r="M1116">
        <v>4</v>
      </c>
      <c r="N1116" t="s">
        <v>53</v>
      </c>
      <c r="O1116">
        <v>33</v>
      </c>
      <c r="P1116">
        <v>3</v>
      </c>
      <c r="Q1116">
        <v>2</v>
      </c>
      <c r="R1116" t="s">
        <v>161</v>
      </c>
      <c r="S1116">
        <v>4</v>
      </c>
      <c r="T1116" t="s">
        <v>105</v>
      </c>
      <c r="U1116">
        <v>5562</v>
      </c>
      <c r="V1116" t="s">
        <v>163</v>
      </c>
      <c r="W1116">
        <v>21782</v>
      </c>
      <c r="X1116">
        <v>4</v>
      </c>
      <c r="Y1116" t="s">
        <v>48</v>
      </c>
      <c r="Z1116" t="s">
        <v>49</v>
      </c>
      <c r="AA1116">
        <v>13</v>
      </c>
      <c r="AB1116">
        <v>3</v>
      </c>
      <c r="AC1116">
        <v>2</v>
      </c>
      <c r="AD1116">
        <v>80</v>
      </c>
      <c r="AE1116">
        <v>1</v>
      </c>
      <c r="AF1116">
        <v>12</v>
      </c>
      <c r="AG1116">
        <v>2</v>
      </c>
      <c r="AH1116">
        <v>2</v>
      </c>
      <c r="AI1116">
        <v>2</v>
      </c>
      <c r="AJ1116">
        <v>2</v>
      </c>
      <c r="AK1116" s="16">
        <v>46042</v>
      </c>
      <c r="AL1116" s="7">
        <v>49</v>
      </c>
      <c r="AM1116" s="7" t="str">
        <f t="shared" si="34"/>
        <v>2026</v>
      </c>
      <c r="AN1116" s="7" t="str">
        <f t="shared" si="35"/>
        <v>January</v>
      </c>
      <c r="AO1116" s="7">
        <v>0</v>
      </c>
      <c r="AP1116" s="10">
        <v>21441</v>
      </c>
      <c r="AQ1116" s="7">
        <v>0</v>
      </c>
      <c r="AR1116" s="7">
        <v>0</v>
      </c>
      <c r="AS1116" t="s">
        <v>49</v>
      </c>
    </row>
    <row r="1117" spans="1:45" x14ac:dyDescent="0.35">
      <c r="A1117" t="s">
        <v>1180</v>
      </c>
      <c r="B1117">
        <v>43</v>
      </c>
      <c r="C1117" t="s">
        <v>802</v>
      </c>
      <c r="D1117" t="s">
        <v>49</v>
      </c>
      <c r="E1117" t="s">
        <v>41</v>
      </c>
      <c r="F1117">
        <v>177</v>
      </c>
      <c r="G1117" t="s">
        <v>42</v>
      </c>
      <c r="H1117">
        <v>8</v>
      </c>
      <c r="I1117">
        <v>3</v>
      </c>
      <c r="J1117" t="s">
        <v>43</v>
      </c>
      <c r="K1117">
        <v>1</v>
      </c>
      <c r="L1117">
        <v>920</v>
      </c>
      <c r="M1117">
        <v>1</v>
      </c>
      <c r="N1117" t="s">
        <v>53</v>
      </c>
      <c r="O1117">
        <v>55</v>
      </c>
      <c r="P1117">
        <v>3</v>
      </c>
      <c r="Q1117">
        <v>2</v>
      </c>
      <c r="R1117" t="s">
        <v>112</v>
      </c>
      <c r="S1117">
        <v>2</v>
      </c>
      <c r="T1117" t="s">
        <v>102</v>
      </c>
      <c r="U1117">
        <v>4765</v>
      </c>
      <c r="V1117" t="s">
        <v>47</v>
      </c>
      <c r="W1117">
        <v>23814</v>
      </c>
      <c r="X1117">
        <v>4</v>
      </c>
      <c r="Y1117" t="s">
        <v>48</v>
      </c>
      <c r="Z1117" t="s">
        <v>49</v>
      </c>
      <c r="AA1117">
        <v>21</v>
      </c>
      <c r="AB1117">
        <v>4</v>
      </c>
      <c r="AC1117">
        <v>3</v>
      </c>
      <c r="AD1117">
        <v>80</v>
      </c>
      <c r="AE1117">
        <v>1</v>
      </c>
      <c r="AF1117">
        <v>4</v>
      </c>
      <c r="AG1117">
        <v>2</v>
      </c>
      <c r="AH1117">
        <v>4</v>
      </c>
      <c r="AI1117">
        <v>0</v>
      </c>
      <c r="AJ1117">
        <v>0</v>
      </c>
      <c r="AK1117" s="16">
        <v>46043</v>
      </c>
      <c r="AL1117" s="7">
        <v>38</v>
      </c>
      <c r="AM1117" s="7" t="str">
        <f t="shared" si="34"/>
        <v>2026</v>
      </c>
      <c r="AN1117" s="7" t="str">
        <f t="shared" si="35"/>
        <v>January</v>
      </c>
      <c r="AO1117" s="7">
        <v>1</v>
      </c>
      <c r="AP1117" s="10">
        <v>17020</v>
      </c>
      <c r="AQ1117" s="7">
        <v>1</v>
      </c>
      <c r="AR1117" s="7">
        <v>1</v>
      </c>
      <c r="AS1117" t="s">
        <v>49</v>
      </c>
    </row>
    <row r="1118" spans="1:45" x14ac:dyDescent="0.35">
      <c r="A1118" t="s">
        <v>1181</v>
      </c>
      <c r="B1118">
        <v>43</v>
      </c>
      <c r="C1118" t="s">
        <v>802</v>
      </c>
      <c r="D1118" t="s">
        <v>49</v>
      </c>
      <c r="E1118" t="s">
        <v>41</v>
      </c>
      <c r="F1118">
        <v>415</v>
      </c>
      <c r="G1118" t="s">
        <v>51</v>
      </c>
      <c r="H1118">
        <v>25</v>
      </c>
      <c r="I1118">
        <v>3</v>
      </c>
      <c r="J1118" t="s">
        <v>52</v>
      </c>
      <c r="K1118">
        <v>1</v>
      </c>
      <c r="L1118">
        <v>1076</v>
      </c>
      <c r="M1118">
        <v>3</v>
      </c>
      <c r="N1118" t="s">
        <v>44</v>
      </c>
      <c r="O1118">
        <v>79</v>
      </c>
      <c r="P1118">
        <v>2</v>
      </c>
      <c r="Q1118">
        <v>3</v>
      </c>
      <c r="R1118" t="s">
        <v>137</v>
      </c>
      <c r="S1118">
        <v>4</v>
      </c>
      <c r="T1118" t="s">
        <v>102</v>
      </c>
      <c r="U1118">
        <v>10798</v>
      </c>
      <c r="V1118" t="s">
        <v>253</v>
      </c>
      <c r="W1118">
        <v>5268</v>
      </c>
      <c r="X1118">
        <v>5</v>
      </c>
      <c r="Y1118" t="s">
        <v>48</v>
      </c>
      <c r="Z1118" t="s">
        <v>49</v>
      </c>
      <c r="AA1118">
        <v>13</v>
      </c>
      <c r="AB1118">
        <v>3</v>
      </c>
      <c r="AC1118">
        <v>3</v>
      </c>
      <c r="AD1118">
        <v>80</v>
      </c>
      <c r="AE1118">
        <v>1</v>
      </c>
      <c r="AF1118">
        <v>18</v>
      </c>
      <c r="AG1118">
        <v>5</v>
      </c>
      <c r="AH1118">
        <v>3</v>
      </c>
      <c r="AI1118">
        <v>0</v>
      </c>
      <c r="AJ1118">
        <v>0</v>
      </c>
      <c r="AK1118" s="16">
        <v>46044</v>
      </c>
      <c r="AL1118" s="7">
        <v>38</v>
      </c>
      <c r="AM1118" s="7" t="str">
        <f t="shared" si="34"/>
        <v>2026</v>
      </c>
      <c r="AN1118" s="7" t="str">
        <f t="shared" si="35"/>
        <v>January</v>
      </c>
      <c r="AO1118" s="7">
        <v>10</v>
      </c>
      <c r="AP1118" s="10">
        <v>14479</v>
      </c>
      <c r="AQ1118" s="7">
        <v>5</v>
      </c>
      <c r="AR1118" s="7">
        <v>5</v>
      </c>
      <c r="AS1118" t="s">
        <v>49</v>
      </c>
    </row>
    <row r="1119" spans="1:45" x14ac:dyDescent="0.35">
      <c r="A1119" t="s">
        <v>1182</v>
      </c>
      <c r="B1119">
        <v>43</v>
      </c>
      <c r="C1119" t="s">
        <v>802</v>
      </c>
      <c r="D1119" t="s">
        <v>49</v>
      </c>
      <c r="E1119" t="s">
        <v>56</v>
      </c>
      <c r="F1119">
        <v>1082</v>
      </c>
      <c r="G1119" t="s">
        <v>42</v>
      </c>
      <c r="H1119">
        <v>27</v>
      </c>
      <c r="I1119">
        <v>3</v>
      </c>
      <c r="J1119" t="s">
        <v>43</v>
      </c>
      <c r="K1119">
        <v>1</v>
      </c>
      <c r="L1119">
        <v>1126</v>
      </c>
      <c r="M1119">
        <v>3</v>
      </c>
      <c r="N1119" t="s">
        <v>53</v>
      </c>
      <c r="O1119">
        <v>83</v>
      </c>
      <c r="P1119">
        <v>3</v>
      </c>
      <c r="Q1119">
        <v>3</v>
      </c>
      <c r="R1119" t="s">
        <v>112</v>
      </c>
      <c r="S1119">
        <v>1</v>
      </c>
      <c r="T1119" t="s">
        <v>105</v>
      </c>
      <c r="U1119">
        <v>10820</v>
      </c>
      <c r="V1119" t="s">
        <v>253</v>
      </c>
      <c r="W1119">
        <v>11535</v>
      </c>
      <c r="X1119">
        <v>8</v>
      </c>
      <c r="Y1119" t="s">
        <v>48</v>
      </c>
      <c r="Z1119" t="s">
        <v>49</v>
      </c>
      <c r="AA1119">
        <v>11</v>
      </c>
      <c r="AB1119">
        <v>3</v>
      </c>
      <c r="AC1119">
        <v>3</v>
      </c>
      <c r="AD1119">
        <v>80</v>
      </c>
      <c r="AE1119">
        <v>1</v>
      </c>
      <c r="AF1119">
        <v>18</v>
      </c>
      <c r="AG1119">
        <v>1</v>
      </c>
      <c r="AH1119">
        <v>3</v>
      </c>
      <c r="AI1119">
        <v>0</v>
      </c>
      <c r="AJ1119">
        <v>1</v>
      </c>
      <c r="AK1119" s="16">
        <v>46045</v>
      </c>
      <c r="AL1119" s="7">
        <v>37</v>
      </c>
      <c r="AM1119" s="7" t="str">
        <f t="shared" si="34"/>
        <v>2026</v>
      </c>
      <c r="AN1119" s="7" t="str">
        <f t="shared" si="35"/>
        <v>January</v>
      </c>
      <c r="AO1119" s="7">
        <v>11</v>
      </c>
      <c r="AP1119" s="10">
        <v>13827</v>
      </c>
      <c r="AQ1119" s="7">
        <v>8</v>
      </c>
      <c r="AR1119" s="7">
        <v>8</v>
      </c>
      <c r="AS1119" t="s">
        <v>49</v>
      </c>
    </row>
    <row r="1120" spans="1:45" x14ac:dyDescent="0.35">
      <c r="A1120" t="s">
        <v>1183</v>
      </c>
      <c r="B1120">
        <v>43</v>
      </c>
      <c r="C1120" t="s">
        <v>802</v>
      </c>
      <c r="D1120" t="s">
        <v>40</v>
      </c>
      <c r="E1120" t="s">
        <v>41</v>
      </c>
      <c r="F1120">
        <v>1372</v>
      </c>
      <c r="G1120" t="s">
        <v>51</v>
      </c>
      <c r="H1120">
        <v>9</v>
      </c>
      <c r="I1120">
        <v>3</v>
      </c>
      <c r="J1120" t="s">
        <v>57</v>
      </c>
      <c r="K1120">
        <v>1</v>
      </c>
      <c r="L1120">
        <v>1188</v>
      </c>
      <c r="M1120">
        <v>1</v>
      </c>
      <c r="N1120" t="s">
        <v>53</v>
      </c>
      <c r="O1120">
        <v>85</v>
      </c>
      <c r="P1120">
        <v>1</v>
      </c>
      <c r="Q1120">
        <v>2</v>
      </c>
      <c r="R1120" t="s">
        <v>137</v>
      </c>
      <c r="S1120">
        <v>3</v>
      </c>
      <c r="T1120" t="s">
        <v>46</v>
      </c>
      <c r="U1120">
        <v>5346</v>
      </c>
      <c r="V1120" t="s">
        <v>163</v>
      </c>
      <c r="W1120">
        <v>9489</v>
      </c>
      <c r="X1120">
        <v>8</v>
      </c>
      <c r="Y1120" t="s">
        <v>48</v>
      </c>
      <c r="Z1120" t="s">
        <v>49</v>
      </c>
      <c r="AA1120">
        <v>13</v>
      </c>
      <c r="AB1120">
        <v>3</v>
      </c>
      <c r="AC1120">
        <v>2</v>
      </c>
      <c r="AD1120">
        <v>80</v>
      </c>
      <c r="AE1120">
        <v>0</v>
      </c>
      <c r="AF1120">
        <v>7</v>
      </c>
      <c r="AG1120">
        <v>2</v>
      </c>
      <c r="AH1120">
        <v>2</v>
      </c>
      <c r="AI1120">
        <v>1</v>
      </c>
      <c r="AJ1120">
        <v>3</v>
      </c>
      <c r="AK1120" s="16">
        <v>46046</v>
      </c>
      <c r="AL1120" s="7">
        <v>58</v>
      </c>
      <c r="AM1120" s="7" t="str">
        <f t="shared" si="34"/>
        <v>2026</v>
      </c>
      <c r="AN1120" s="7" t="str">
        <f t="shared" si="35"/>
        <v>January</v>
      </c>
      <c r="AO1120" s="7">
        <v>25</v>
      </c>
      <c r="AP1120" s="10">
        <v>17671</v>
      </c>
      <c r="AQ1120" s="7">
        <v>24</v>
      </c>
      <c r="AR1120" s="7">
        <v>2</v>
      </c>
      <c r="AS1120" t="s">
        <v>40</v>
      </c>
    </row>
    <row r="1121" spans="1:45" x14ac:dyDescent="0.35">
      <c r="A1121" t="s">
        <v>1184</v>
      </c>
      <c r="B1121">
        <v>43</v>
      </c>
      <c r="C1121" t="s">
        <v>802</v>
      </c>
      <c r="D1121" t="s">
        <v>49</v>
      </c>
      <c r="E1121" t="s">
        <v>41</v>
      </c>
      <c r="F1121">
        <v>920</v>
      </c>
      <c r="G1121" t="s">
        <v>42</v>
      </c>
      <c r="H1121">
        <v>3</v>
      </c>
      <c r="I1121">
        <v>3</v>
      </c>
      <c r="J1121" t="s">
        <v>43</v>
      </c>
      <c r="K1121">
        <v>1</v>
      </c>
      <c r="L1121">
        <v>1255</v>
      </c>
      <c r="M1121">
        <v>3</v>
      </c>
      <c r="N1121" t="s">
        <v>44</v>
      </c>
      <c r="O1121">
        <v>96</v>
      </c>
      <c r="P1121">
        <v>1</v>
      </c>
      <c r="Q1121">
        <v>5</v>
      </c>
      <c r="R1121" t="s">
        <v>252</v>
      </c>
      <c r="S1121">
        <v>4</v>
      </c>
      <c r="T1121" t="s">
        <v>105</v>
      </c>
      <c r="U1121">
        <v>19740</v>
      </c>
      <c r="V1121" t="s">
        <v>368</v>
      </c>
      <c r="W1121">
        <v>18625</v>
      </c>
      <c r="X1121">
        <v>3</v>
      </c>
      <c r="Y1121" t="s">
        <v>48</v>
      </c>
      <c r="Z1121" t="s">
        <v>49</v>
      </c>
      <c r="AA1121">
        <v>14</v>
      </c>
      <c r="AB1121">
        <v>3</v>
      </c>
      <c r="AC1121">
        <v>2</v>
      </c>
      <c r="AD1121">
        <v>80</v>
      </c>
      <c r="AE1121">
        <v>1</v>
      </c>
      <c r="AF1121">
        <v>25</v>
      </c>
      <c r="AG1121">
        <v>2</v>
      </c>
      <c r="AH1121">
        <v>3</v>
      </c>
      <c r="AI1121">
        <v>0</v>
      </c>
      <c r="AJ1121">
        <v>7</v>
      </c>
      <c r="AK1121" s="16">
        <v>46047</v>
      </c>
      <c r="AL1121" s="7">
        <v>54</v>
      </c>
      <c r="AM1121" s="7" t="str">
        <f t="shared" si="34"/>
        <v>2026</v>
      </c>
      <c r="AN1121" s="7" t="str">
        <f t="shared" si="35"/>
        <v>January</v>
      </c>
      <c r="AO1121" s="7">
        <v>18</v>
      </c>
      <c r="AP1121" s="10">
        <v>4344</v>
      </c>
      <c r="AQ1121" s="7">
        <v>0</v>
      </c>
      <c r="AR1121" s="7">
        <v>0</v>
      </c>
      <c r="AS1121" t="s">
        <v>49</v>
      </c>
    </row>
    <row r="1122" spans="1:45" x14ac:dyDescent="0.35">
      <c r="A1122" t="s">
        <v>1185</v>
      </c>
      <c r="B1122">
        <v>43</v>
      </c>
      <c r="C1122" t="s">
        <v>802</v>
      </c>
      <c r="D1122" t="s">
        <v>49</v>
      </c>
      <c r="E1122" t="s">
        <v>41</v>
      </c>
      <c r="F1122">
        <v>531</v>
      </c>
      <c r="G1122" t="s">
        <v>51</v>
      </c>
      <c r="H1122">
        <v>4</v>
      </c>
      <c r="I1122">
        <v>4</v>
      </c>
      <c r="J1122" t="s">
        <v>57</v>
      </c>
      <c r="K1122">
        <v>1</v>
      </c>
      <c r="L1122">
        <v>1293</v>
      </c>
      <c r="M1122">
        <v>4</v>
      </c>
      <c r="N1122" t="s">
        <v>53</v>
      </c>
      <c r="O1122">
        <v>56</v>
      </c>
      <c r="P1122">
        <v>2</v>
      </c>
      <c r="Q1122">
        <v>3</v>
      </c>
      <c r="R1122" t="s">
        <v>137</v>
      </c>
      <c r="S1122">
        <v>4</v>
      </c>
      <c r="T1122" t="s">
        <v>46</v>
      </c>
      <c r="U1122">
        <v>10231</v>
      </c>
      <c r="V1122" t="s">
        <v>253</v>
      </c>
      <c r="W1122">
        <v>20364</v>
      </c>
      <c r="X1122">
        <v>3</v>
      </c>
      <c r="Y1122" t="s">
        <v>48</v>
      </c>
      <c r="Z1122" t="s">
        <v>49</v>
      </c>
      <c r="AA1122">
        <v>14</v>
      </c>
      <c r="AB1122">
        <v>3</v>
      </c>
      <c r="AC1122">
        <v>4</v>
      </c>
      <c r="AD1122">
        <v>80</v>
      </c>
      <c r="AE1122">
        <v>0</v>
      </c>
      <c r="AF1122">
        <v>23</v>
      </c>
      <c r="AG1122">
        <v>3</v>
      </c>
      <c r="AH1122">
        <v>4</v>
      </c>
      <c r="AI1122">
        <v>15</v>
      </c>
      <c r="AJ1122">
        <v>17</v>
      </c>
      <c r="AK1122" s="16">
        <v>46048</v>
      </c>
      <c r="AL1122" s="7">
        <v>28</v>
      </c>
      <c r="AM1122" s="7" t="str">
        <f t="shared" si="34"/>
        <v>2026</v>
      </c>
      <c r="AN1122" s="7" t="str">
        <f t="shared" si="35"/>
        <v>January</v>
      </c>
      <c r="AO1122" s="7">
        <v>9</v>
      </c>
      <c r="AP1122" s="10">
        <v>15566</v>
      </c>
      <c r="AQ1122" s="7">
        <v>2</v>
      </c>
      <c r="AR1122" s="7">
        <v>2</v>
      </c>
      <c r="AS1122" t="s">
        <v>49</v>
      </c>
    </row>
    <row r="1123" spans="1:45" x14ac:dyDescent="0.35">
      <c r="A1123" t="s">
        <v>1186</v>
      </c>
      <c r="B1123">
        <v>43</v>
      </c>
      <c r="C1123" t="s">
        <v>802</v>
      </c>
      <c r="D1123" t="s">
        <v>40</v>
      </c>
      <c r="E1123" t="s">
        <v>41</v>
      </c>
      <c r="F1123">
        <v>930</v>
      </c>
      <c r="G1123" t="s">
        <v>42</v>
      </c>
      <c r="H1123">
        <v>6</v>
      </c>
      <c r="I1123">
        <v>3</v>
      </c>
      <c r="J1123" t="s">
        <v>52</v>
      </c>
      <c r="K1123">
        <v>1</v>
      </c>
      <c r="L1123">
        <v>1402</v>
      </c>
      <c r="M1123">
        <v>1</v>
      </c>
      <c r="N1123" t="s">
        <v>53</v>
      </c>
      <c r="O1123">
        <v>73</v>
      </c>
      <c r="P1123">
        <v>2</v>
      </c>
      <c r="Q1123">
        <v>2</v>
      </c>
      <c r="R1123" t="s">
        <v>60</v>
      </c>
      <c r="S1123">
        <v>3</v>
      </c>
      <c r="T1123" t="s">
        <v>46</v>
      </c>
      <c r="U1123">
        <v>4081</v>
      </c>
      <c r="V1123" t="s">
        <v>47</v>
      </c>
      <c r="W1123">
        <v>20003</v>
      </c>
      <c r="X1123">
        <v>1</v>
      </c>
      <c r="Y1123" t="s">
        <v>48</v>
      </c>
      <c r="Z1123" t="s">
        <v>40</v>
      </c>
      <c r="AA1123">
        <v>14</v>
      </c>
      <c r="AB1123">
        <v>3</v>
      </c>
      <c r="AC1123">
        <v>1</v>
      </c>
      <c r="AD1123">
        <v>80</v>
      </c>
      <c r="AE1123">
        <v>0</v>
      </c>
      <c r="AF1123">
        <v>20</v>
      </c>
      <c r="AG1123">
        <v>3</v>
      </c>
      <c r="AH1123">
        <v>1</v>
      </c>
      <c r="AI1123">
        <v>1</v>
      </c>
      <c r="AJ1123">
        <v>8</v>
      </c>
      <c r="AK1123" s="16">
        <v>46049</v>
      </c>
      <c r="AL1123" s="7">
        <v>37</v>
      </c>
      <c r="AM1123" s="7" t="str">
        <f t="shared" si="34"/>
        <v>2026</v>
      </c>
      <c r="AN1123" s="7" t="str">
        <f t="shared" si="35"/>
        <v>January</v>
      </c>
      <c r="AO1123" s="7">
        <v>2</v>
      </c>
      <c r="AP1123" s="10">
        <v>11832</v>
      </c>
      <c r="AQ1123" s="7">
        <v>1</v>
      </c>
      <c r="AR1123" s="7">
        <v>1</v>
      </c>
      <c r="AS1123" t="s">
        <v>49</v>
      </c>
    </row>
    <row r="1124" spans="1:45" x14ac:dyDescent="0.35">
      <c r="A1124" t="s">
        <v>1187</v>
      </c>
      <c r="B1124">
        <v>43</v>
      </c>
      <c r="C1124" t="s">
        <v>802</v>
      </c>
      <c r="D1124" t="s">
        <v>49</v>
      </c>
      <c r="E1124" t="s">
        <v>41</v>
      </c>
      <c r="F1124">
        <v>990</v>
      </c>
      <c r="G1124" t="s">
        <v>42</v>
      </c>
      <c r="H1124">
        <v>27</v>
      </c>
      <c r="I1124">
        <v>3</v>
      </c>
      <c r="J1124" t="s">
        <v>68</v>
      </c>
      <c r="K1124">
        <v>1</v>
      </c>
      <c r="L1124">
        <v>1599</v>
      </c>
      <c r="M1124">
        <v>4</v>
      </c>
      <c r="N1124" t="s">
        <v>44</v>
      </c>
      <c r="O1124">
        <v>87</v>
      </c>
      <c r="P1124">
        <v>4</v>
      </c>
      <c r="Q1124">
        <v>1</v>
      </c>
      <c r="R1124" t="s">
        <v>45</v>
      </c>
      <c r="S1124">
        <v>2</v>
      </c>
      <c r="T1124" t="s">
        <v>102</v>
      </c>
      <c r="U1124">
        <v>4876</v>
      </c>
      <c r="V1124" t="s">
        <v>47</v>
      </c>
      <c r="W1124">
        <v>5855</v>
      </c>
      <c r="X1124">
        <v>5</v>
      </c>
      <c r="Y1124" t="s">
        <v>48</v>
      </c>
      <c r="Z1124" t="s">
        <v>49</v>
      </c>
      <c r="AA1124">
        <v>12</v>
      </c>
      <c r="AB1124">
        <v>3</v>
      </c>
      <c r="AC1124">
        <v>3</v>
      </c>
      <c r="AD1124">
        <v>80</v>
      </c>
      <c r="AE1124">
        <v>1</v>
      </c>
      <c r="AF1124">
        <v>8</v>
      </c>
      <c r="AG1124">
        <v>0</v>
      </c>
      <c r="AH1124">
        <v>3</v>
      </c>
      <c r="AI1124">
        <v>0</v>
      </c>
      <c r="AJ1124">
        <v>2</v>
      </c>
      <c r="AK1124" s="16">
        <v>46050</v>
      </c>
      <c r="AL1124" s="7">
        <v>25</v>
      </c>
      <c r="AM1124" s="7" t="str">
        <f t="shared" si="34"/>
        <v>2026</v>
      </c>
      <c r="AN1124" s="7" t="str">
        <f t="shared" si="35"/>
        <v>January</v>
      </c>
      <c r="AO1124" s="7">
        <v>5</v>
      </c>
      <c r="AP1124" s="10">
        <v>6381</v>
      </c>
      <c r="AQ1124" s="7">
        <v>5</v>
      </c>
      <c r="AR1124" s="7">
        <v>5</v>
      </c>
      <c r="AS1124" t="s">
        <v>40</v>
      </c>
    </row>
    <row r="1125" spans="1:45" x14ac:dyDescent="0.35">
      <c r="A1125" t="s">
        <v>1188</v>
      </c>
      <c r="B1125">
        <v>43</v>
      </c>
      <c r="C1125" t="s">
        <v>802</v>
      </c>
      <c r="D1125" t="s">
        <v>49</v>
      </c>
      <c r="E1125" t="s">
        <v>41</v>
      </c>
      <c r="F1125">
        <v>1291</v>
      </c>
      <c r="G1125" t="s">
        <v>42</v>
      </c>
      <c r="H1125">
        <v>15</v>
      </c>
      <c r="I1125">
        <v>2</v>
      </c>
      <c r="J1125" t="s">
        <v>43</v>
      </c>
      <c r="K1125">
        <v>1</v>
      </c>
      <c r="L1125">
        <v>1666</v>
      </c>
      <c r="M1125">
        <v>3</v>
      </c>
      <c r="N1125" t="s">
        <v>44</v>
      </c>
      <c r="O1125">
        <v>65</v>
      </c>
      <c r="P1125">
        <v>2</v>
      </c>
      <c r="Q1125">
        <v>4</v>
      </c>
      <c r="R1125" t="s">
        <v>252</v>
      </c>
      <c r="S1125">
        <v>3</v>
      </c>
      <c r="T1125" t="s">
        <v>105</v>
      </c>
      <c r="U1125">
        <v>17603</v>
      </c>
      <c r="V1125" t="s">
        <v>368</v>
      </c>
      <c r="W1125">
        <v>3525</v>
      </c>
      <c r="X1125">
        <v>1</v>
      </c>
      <c r="Y1125" t="s">
        <v>48</v>
      </c>
      <c r="Z1125" t="s">
        <v>49</v>
      </c>
      <c r="AA1125">
        <v>24</v>
      </c>
      <c r="AB1125">
        <v>4</v>
      </c>
      <c r="AC1125">
        <v>1</v>
      </c>
      <c r="AD1125">
        <v>80</v>
      </c>
      <c r="AE1125">
        <v>1</v>
      </c>
      <c r="AF1125">
        <v>14</v>
      </c>
      <c r="AG1125">
        <v>3</v>
      </c>
      <c r="AH1125">
        <v>3</v>
      </c>
      <c r="AI1125">
        <v>6</v>
      </c>
      <c r="AJ1125">
        <v>11</v>
      </c>
      <c r="AK1125" s="16">
        <v>46051</v>
      </c>
      <c r="AL1125" s="7">
        <v>53</v>
      </c>
      <c r="AM1125" s="7" t="str">
        <f t="shared" si="34"/>
        <v>2026</v>
      </c>
      <c r="AN1125" s="7" t="str">
        <f t="shared" si="35"/>
        <v>January</v>
      </c>
      <c r="AO1125" s="7">
        <v>4</v>
      </c>
      <c r="AP1125" s="10">
        <v>19597</v>
      </c>
      <c r="AQ1125" s="7">
        <v>2</v>
      </c>
      <c r="AR1125" s="7">
        <v>0</v>
      </c>
      <c r="AS1125" t="s">
        <v>49</v>
      </c>
    </row>
    <row r="1126" spans="1:45" x14ac:dyDescent="0.35">
      <c r="A1126" t="s">
        <v>1189</v>
      </c>
      <c r="B1126">
        <v>43</v>
      </c>
      <c r="C1126" t="s">
        <v>802</v>
      </c>
      <c r="D1126" t="s">
        <v>49</v>
      </c>
      <c r="E1126" t="s">
        <v>41</v>
      </c>
      <c r="F1126">
        <v>1179</v>
      </c>
      <c r="G1126" t="s">
        <v>51</v>
      </c>
      <c r="H1126">
        <v>2</v>
      </c>
      <c r="I1126">
        <v>3</v>
      </c>
      <c r="J1126" t="s">
        <v>52</v>
      </c>
      <c r="K1126">
        <v>1</v>
      </c>
      <c r="L1126">
        <v>1706</v>
      </c>
      <c r="M1126">
        <v>4</v>
      </c>
      <c r="N1126" t="s">
        <v>44</v>
      </c>
      <c r="O1126">
        <v>73</v>
      </c>
      <c r="P1126">
        <v>3</v>
      </c>
      <c r="Q1126">
        <v>2</v>
      </c>
      <c r="R1126" t="s">
        <v>137</v>
      </c>
      <c r="S1126">
        <v>4</v>
      </c>
      <c r="T1126" t="s">
        <v>105</v>
      </c>
      <c r="U1126">
        <v>7847</v>
      </c>
      <c r="V1126" t="s">
        <v>163</v>
      </c>
      <c r="W1126">
        <v>6069</v>
      </c>
      <c r="X1126">
        <v>1</v>
      </c>
      <c r="Y1126" t="s">
        <v>48</v>
      </c>
      <c r="Z1126" t="s">
        <v>40</v>
      </c>
      <c r="AA1126">
        <v>17</v>
      </c>
      <c r="AB1126">
        <v>3</v>
      </c>
      <c r="AC1126">
        <v>1</v>
      </c>
      <c r="AD1126">
        <v>80</v>
      </c>
      <c r="AE1126">
        <v>1</v>
      </c>
      <c r="AF1126">
        <v>10</v>
      </c>
      <c r="AG1126">
        <v>3</v>
      </c>
      <c r="AH1126">
        <v>3</v>
      </c>
      <c r="AI1126">
        <v>8</v>
      </c>
      <c r="AJ1126">
        <v>8</v>
      </c>
      <c r="AK1126" s="16">
        <v>46052</v>
      </c>
      <c r="AL1126" s="7">
        <v>58</v>
      </c>
      <c r="AM1126" s="7" t="str">
        <f t="shared" si="34"/>
        <v>2026</v>
      </c>
      <c r="AN1126" s="7" t="str">
        <f t="shared" si="35"/>
        <v>January</v>
      </c>
      <c r="AO1126" s="7">
        <v>15</v>
      </c>
      <c r="AP1126" s="10">
        <v>13529</v>
      </c>
      <c r="AQ1126" s="7">
        <v>6</v>
      </c>
      <c r="AR1126" s="7">
        <v>6</v>
      </c>
      <c r="AS1126" t="s">
        <v>40</v>
      </c>
    </row>
    <row r="1127" spans="1:45" x14ac:dyDescent="0.35">
      <c r="A1127" t="s">
        <v>1190</v>
      </c>
      <c r="B1127">
        <v>43</v>
      </c>
      <c r="C1127" t="s">
        <v>802</v>
      </c>
      <c r="D1127" t="s">
        <v>40</v>
      </c>
      <c r="E1127" t="s">
        <v>56</v>
      </c>
      <c r="F1127">
        <v>807</v>
      </c>
      <c r="G1127" t="s">
        <v>42</v>
      </c>
      <c r="H1127">
        <v>17</v>
      </c>
      <c r="I1127">
        <v>3</v>
      </c>
      <c r="J1127" t="s">
        <v>68</v>
      </c>
      <c r="K1127">
        <v>1</v>
      </c>
      <c r="L1127">
        <v>1767</v>
      </c>
      <c r="M1127">
        <v>3</v>
      </c>
      <c r="N1127" t="s">
        <v>44</v>
      </c>
      <c r="O1127">
        <v>38</v>
      </c>
      <c r="P1127">
        <v>2</v>
      </c>
      <c r="Q1127">
        <v>1</v>
      </c>
      <c r="R1127" t="s">
        <v>60</v>
      </c>
      <c r="S1127">
        <v>3</v>
      </c>
      <c r="T1127" t="s">
        <v>105</v>
      </c>
      <c r="U1127">
        <v>2437</v>
      </c>
      <c r="V1127" t="s">
        <v>47</v>
      </c>
      <c r="W1127">
        <v>15587</v>
      </c>
      <c r="X1127">
        <v>9</v>
      </c>
      <c r="Y1127" t="s">
        <v>48</v>
      </c>
      <c r="Z1127" t="s">
        <v>40</v>
      </c>
      <c r="AA1127">
        <v>16</v>
      </c>
      <c r="AB1127">
        <v>3</v>
      </c>
      <c r="AC1127">
        <v>4</v>
      </c>
      <c r="AD1127">
        <v>80</v>
      </c>
      <c r="AE1127">
        <v>1</v>
      </c>
      <c r="AF1127">
        <v>6</v>
      </c>
      <c r="AG1127">
        <v>4</v>
      </c>
      <c r="AH1127">
        <v>3</v>
      </c>
      <c r="AI1127">
        <v>0</v>
      </c>
      <c r="AJ1127">
        <v>0</v>
      </c>
      <c r="AK1127" s="16">
        <v>46053</v>
      </c>
      <c r="AL1127" s="7">
        <v>45</v>
      </c>
      <c r="AM1127" s="7" t="str">
        <f t="shared" si="34"/>
        <v>2026</v>
      </c>
      <c r="AN1127" s="7" t="str">
        <f t="shared" si="35"/>
        <v>January</v>
      </c>
      <c r="AO1127" s="7">
        <v>2</v>
      </c>
      <c r="AP1127" s="10">
        <v>12817</v>
      </c>
      <c r="AQ1127" s="7">
        <v>0</v>
      </c>
      <c r="AR1127" s="7">
        <v>0</v>
      </c>
      <c r="AS1127" t="s">
        <v>40</v>
      </c>
    </row>
    <row r="1128" spans="1:45" x14ac:dyDescent="0.35">
      <c r="A1128" t="s">
        <v>1191</v>
      </c>
      <c r="B1128">
        <v>43</v>
      </c>
      <c r="C1128" t="s">
        <v>802</v>
      </c>
      <c r="D1128" t="s">
        <v>49</v>
      </c>
      <c r="E1128" t="s">
        <v>41</v>
      </c>
      <c r="F1128">
        <v>244</v>
      </c>
      <c r="G1128" t="s">
        <v>71</v>
      </c>
      <c r="H1128">
        <v>2</v>
      </c>
      <c r="I1128">
        <v>3</v>
      </c>
      <c r="J1128" t="s">
        <v>43</v>
      </c>
      <c r="K1128">
        <v>1</v>
      </c>
      <c r="L1128">
        <v>1778</v>
      </c>
      <c r="M1128">
        <v>2</v>
      </c>
      <c r="N1128" t="s">
        <v>44</v>
      </c>
      <c r="O1128">
        <v>97</v>
      </c>
      <c r="P1128">
        <v>3</v>
      </c>
      <c r="Q1128">
        <v>1</v>
      </c>
      <c r="R1128" t="s">
        <v>71</v>
      </c>
      <c r="S1128">
        <v>4</v>
      </c>
      <c r="T1128" t="s">
        <v>46</v>
      </c>
      <c r="U1128">
        <v>3539</v>
      </c>
      <c r="V1128" t="s">
        <v>47</v>
      </c>
      <c r="W1128">
        <v>5033</v>
      </c>
      <c r="X1128">
        <v>0</v>
      </c>
      <c r="Y1128" t="s">
        <v>48</v>
      </c>
      <c r="Z1128" t="s">
        <v>49</v>
      </c>
      <c r="AA1128">
        <v>13</v>
      </c>
      <c r="AB1128">
        <v>3</v>
      </c>
      <c r="AC1128">
        <v>2</v>
      </c>
      <c r="AD1128">
        <v>80</v>
      </c>
      <c r="AE1128">
        <v>0</v>
      </c>
      <c r="AF1128">
        <v>10</v>
      </c>
      <c r="AG1128">
        <v>5</v>
      </c>
      <c r="AH1128">
        <v>3</v>
      </c>
      <c r="AI1128">
        <v>1</v>
      </c>
      <c r="AJ1128">
        <v>8</v>
      </c>
      <c r="AK1128" s="16">
        <v>46054</v>
      </c>
      <c r="AL1128" s="7">
        <v>53</v>
      </c>
      <c r="AM1128" s="7" t="str">
        <f t="shared" si="34"/>
        <v>2026</v>
      </c>
      <c r="AN1128" s="7" t="str">
        <f t="shared" si="35"/>
        <v>February</v>
      </c>
      <c r="AO1128" s="7">
        <v>14</v>
      </c>
      <c r="AP1128" s="10">
        <v>3121</v>
      </c>
      <c r="AQ1128" s="7">
        <v>14</v>
      </c>
      <c r="AR1128" s="7">
        <v>6</v>
      </c>
      <c r="AS1128" t="s">
        <v>49</v>
      </c>
    </row>
    <row r="1129" spans="1:45" x14ac:dyDescent="0.35">
      <c r="A1129" t="s">
        <v>1192</v>
      </c>
      <c r="B1129">
        <v>43</v>
      </c>
      <c r="C1129" t="s">
        <v>802</v>
      </c>
      <c r="D1129" t="s">
        <v>49</v>
      </c>
      <c r="E1129" t="s">
        <v>59</v>
      </c>
      <c r="F1129">
        <v>343</v>
      </c>
      <c r="G1129" t="s">
        <v>42</v>
      </c>
      <c r="H1129">
        <v>9</v>
      </c>
      <c r="I1129">
        <v>3</v>
      </c>
      <c r="J1129" t="s">
        <v>43</v>
      </c>
      <c r="K1129">
        <v>1</v>
      </c>
      <c r="L1129">
        <v>1813</v>
      </c>
      <c r="M1129">
        <v>1</v>
      </c>
      <c r="N1129" t="s">
        <v>44</v>
      </c>
      <c r="O1129">
        <v>52</v>
      </c>
      <c r="P1129">
        <v>3</v>
      </c>
      <c r="Q1129">
        <v>1</v>
      </c>
      <c r="R1129" t="s">
        <v>60</v>
      </c>
      <c r="S1129">
        <v>3</v>
      </c>
      <c r="T1129" t="s">
        <v>46</v>
      </c>
      <c r="U1129">
        <v>2438</v>
      </c>
      <c r="V1129" t="s">
        <v>47</v>
      </c>
      <c r="W1129">
        <v>24978</v>
      </c>
      <c r="X1129">
        <v>4</v>
      </c>
      <c r="Y1129" t="s">
        <v>48</v>
      </c>
      <c r="Z1129" t="s">
        <v>49</v>
      </c>
      <c r="AA1129">
        <v>13</v>
      </c>
      <c r="AB1129">
        <v>3</v>
      </c>
      <c r="AC1129">
        <v>3</v>
      </c>
      <c r="AD1129">
        <v>80</v>
      </c>
      <c r="AE1129">
        <v>0</v>
      </c>
      <c r="AF1129">
        <v>7</v>
      </c>
      <c r="AG1129">
        <v>2</v>
      </c>
      <c r="AH1129">
        <v>2</v>
      </c>
      <c r="AI1129">
        <v>1</v>
      </c>
      <c r="AJ1129">
        <v>2</v>
      </c>
      <c r="AK1129" s="16">
        <v>46055</v>
      </c>
      <c r="AL1129" s="7">
        <v>33</v>
      </c>
      <c r="AM1129" s="7" t="str">
        <f t="shared" si="34"/>
        <v>2026</v>
      </c>
      <c r="AN1129" s="7" t="str">
        <f t="shared" si="35"/>
        <v>February</v>
      </c>
      <c r="AO1129" s="7">
        <v>11</v>
      </c>
      <c r="AP1129" s="10">
        <v>18486</v>
      </c>
      <c r="AQ1129" s="7">
        <v>1</v>
      </c>
      <c r="AR1129" s="7">
        <v>1</v>
      </c>
      <c r="AS1129" t="s">
        <v>49</v>
      </c>
    </row>
    <row r="1130" spans="1:45" x14ac:dyDescent="0.35">
      <c r="A1130" t="s">
        <v>1193</v>
      </c>
      <c r="B1130">
        <v>43</v>
      </c>
      <c r="C1130" t="s">
        <v>802</v>
      </c>
      <c r="D1130" t="s">
        <v>49</v>
      </c>
      <c r="E1130" t="s">
        <v>56</v>
      </c>
      <c r="F1130">
        <v>1422</v>
      </c>
      <c r="G1130" t="s">
        <v>51</v>
      </c>
      <c r="H1130">
        <v>2</v>
      </c>
      <c r="I1130">
        <v>4</v>
      </c>
      <c r="J1130" t="s">
        <v>43</v>
      </c>
      <c r="K1130">
        <v>1</v>
      </c>
      <c r="L1130">
        <v>1849</v>
      </c>
      <c r="M1130">
        <v>1</v>
      </c>
      <c r="N1130" t="s">
        <v>44</v>
      </c>
      <c r="O1130">
        <v>92</v>
      </c>
      <c r="P1130">
        <v>3</v>
      </c>
      <c r="Q1130">
        <v>2</v>
      </c>
      <c r="R1130" t="s">
        <v>137</v>
      </c>
      <c r="S1130">
        <v>4</v>
      </c>
      <c r="T1130" t="s">
        <v>105</v>
      </c>
      <c r="U1130">
        <v>5675</v>
      </c>
      <c r="V1130" t="s">
        <v>163</v>
      </c>
      <c r="W1130">
        <v>19246</v>
      </c>
      <c r="X1130">
        <v>1</v>
      </c>
      <c r="Y1130" t="s">
        <v>48</v>
      </c>
      <c r="Z1130" t="s">
        <v>49</v>
      </c>
      <c r="AA1130">
        <v>20</v>
      </c>
      <c r="AB1130">
        <v>4</v>
      </c>
      <c r="AC1130">
        <v>3</v>
      </c>
      <c r="AD1130">
        <v>80</v>
      </c>
      <c r="AE1130">
        <v>1</v>
      </c>
      <c r="AF1130">
        <v>7</v>
      </c>
      <c r="AG1130">
        <v>5</v>
      </c>
      <c r="AH1130">
        <v>3</v>
      </c>
      <c r="AI1130">
        <v>7</v>
      </c>
      <c r="AJ1130">
        <v>7</v>
      </c>
      <c r="AK1130" s="16">
        <v>46056</v>
      </c>
      <c r="AL1130" s="7">
        <v>57</v>
      </c>
      <c r="AM1130" s="7" t="str">
        <f t="shared" si="34"/>
        <v>2026</v>
      </c>
      <c r="AN1130" s="7" t="str">
        <f t="shared" si="35"/>
        <v>February</v>
      </c>
      <c r="AO1130" s="7">
        <v>21</v>
      </c>
      <c r="AP1130" s="10">
        <v>16858</v>
      </c>
      <c r="AQ1130" s="7">
        <v>11</v>
      </c>
      <c r="AR1130" s="7">
        <v>9</v>
      </c>
      <c r="AS1130" t="s">
        <v>49</v>
      </c>
    </row>
    <row r="1131" spans="1:45" x14ac:dyDescent="0.35">
      <c r="A1131" t="s">
        <v>1194</v>
      </c>
      <c r="B1131">
        <v>43</v>
      </c>
      <c r="C1131" t="s">
        <v>802</v>
      </c>
      <c r="D1131" t="s">
        <v>49</v>
      </c>
      <c r="E1131" t="s">
        <v>41</v>
      </c>
      <c r="F1131">
        <v>823</v>
      </c>
      <c r="G1131" t="s">
        <v>42</v>
      </c>
      <c r="H1131">
        <v>6</v>
      </c>
      <c r="I1131">
        <v>3</v>
      </c>
      <c r="J1131" t="s">
        <v>52</v>
      </c>
      <c r="K1131">
        <v>1</v>
      </c>
      <c r="L1131">
        <v>1866</v>
      </c>
      <c r="M1131">
        <v>1</v>
      </c>
      <c r="N1131" t="s">
        <v>53</v>
      </c>
      <c r="O1131">
        <v>81</v>
      </c>
      <c r="P1131">
        <v>2</v>
      </c>
      <c r="Q1131">
        <v>5</v>
      </c>
      <c r="R1131" t="s">
        <v>442</v>
      </c>
      <c r="S1131">
        <v>3</v>
      </c>
      <c r="T1131" t="s">
        <v>105</v>
      </c>
      <c r="U1131">
        <v>19392</v>
      </c>
      <c r="V1131" t="s">
        <v>368</v>
      </c>
      <c r="W1131">
        <v>22539</v>
      </c>
      <c r="X1131">
        <v>7</v>
      </c>
      <c r="Y1131" t="s">
        <v>48</v>
      </c>
      <c r="Z1131" t="s">
        <v>49</v>
      </c>
      <c r="AA1131">
        <v>13</v>
      </c>
      <c r="AB1131">
        <v>3</v>
      </c>
      <c r="AC1131">
        <v>4</v>
      </c>
      <c r="AD1131">
        <v>80</v>
      </c>
      <c r="AE1131">
        <v>0</v>
      </c>
      <c r="AF1131">
        <v>21</v>
      </c>
      <c r="AG1131">
        <v>2</v>
      </c>
      <c r="AH1131">
        <v>3</v>
      </c>
      <c r="AI1131">
        <v>6</v>
      </c>
      <c r="AJ1131">
        <v>14</v>
      </c>
      <c r="AK1131" s="16">
        <v>46057</v>
      </c>
      <c r="AL1131" s="7">
        <v>31</v>
      </c>
      <c r="AM1131" s="7" t="str">
        <f t="shared" si="34"/>
        <v>2026</v>
      </c>
      <c r="AN1131" s="7" t="str">
        <f t="shared" si="35"/>
        <v>February</v>
      </c>
      <c r="AO1131" s="7">
        <v>13</v>
      </c>
      <c r="AP1131" s="10">
        <v>13630</v>
      </c>
      <c r="AQ1131" s="7">
        <v>12</v>
      </c>
      <c r="AR1131" s="7">
        <v>4</v>
      </c>
      <c r="AS1131" t="s">
        <v>49</v>
      </c>
    </row>
    <row r="1132" spans="1:45" x14ac:dyDescent="0.35">
      <c r="A1132" t="s">
        <v>1195</v>
      </c>
      <c r="B1132">
        <v>43</v>
      </c>
      <c r="C1132" t="s">
        <v>802</v>
      </c>
      <c r="D1132" t="s">
        <v>49</v>
      </c>
      <c r="E1132" t="s">
        <v>41</v>
      </c>
      <c r="F1132">
        <v>574</v>
      </c>
      <c r="G1132" t="s">
        <v>42</v>
      </c>
      <c r="H1132">
        <v>11</v>
      </c>
      <c r="I1132">
        <v>3</v>
      </c>
      <c r="J1132" t="s">
        <v>43</v>
      </c>
      <c r="K1132">
        <v>1</v>
      </c>
      <c r="L1132">
        <v>1971</v>
      </c>
      <c r="M1132">
        <v>1</v>
      </c>
      <c r="N1132" t="s">
        <v>44</v>
      </c>
      <c r="O1132">
        <v>30</v>
      </c>
      <c r="P1132">
        <v>3</v>
      </c>
      <c r="Q1132">
        <v>3</v>
      </c>
      <c r="R1132" t="s">
        <v>161</v>
      </c>
      <c r="S1132">
        <v>3</v>
      </c>
      <c r="T1132" t="s">
        <v>105</v>
      </c>
      <c r="U1132">
        <v>7510</v>
      </c>
      <c r="V1132" t="s">
        <v>163</v>
      </c>
      <c r="W1132">
        <v>16873</v>
      </c>
      <c r="X1132">
        <v>1</v>
      </c>
      <c r="Y1132" t="s">
        <v>48</v>
      </c>
      <c r="Z1132" t="s">
        <v>49</v>
      </c>
      <c r="AA1132">
        <v>17</v>
      </c>
      <c r="AB1132">
        <v>3</v>
      </c>
      <c r="AC1132">
        <v>2</v>
      </c>
      <c r="AD1132">
        <v>80</v>
      </c>
      <c r="AE1132">
        <v>1</v>
      </c>
      <c r="AF1132">
        <v>10</v>
      </c>
      <c r="AG1132">
        <v>1</v>
      </c>
      <c r="AH1132">
        <v>3</v>
      </c>
      <c r="AI1132">
        <v>0</v>
      </c>
      <c r="AJ1132">
        <v>9</v>
      </c>
      <c r="AK1132" s="16">
        <v>46058</v>
      </c>
      <c r="AL1132" s="7">
        <v>23</v>
      </c>
      <c r="AM1132" s="7" t="str">
        <f t="shared" si="34"/>
        <v>2026</v>
      </c>
      <c r="AN1132" s="7" t="str">
        <f t="shared" si="35"/>
        <v>February</v>
      </c>
      <c r="AO1132" s="7">
        <v>2</v>
      </c>
      <c r="AP1132" s="10">
        <v>8674</v>
      </c>
      <c r="AQ1132" s="7">
        <v>2</v>
      </c>
      <c r="AR1132" s="7">
        <v>1</v>
      </c>
      <c r="AS1132" t="s">
        <v>49</v>
      </c>
    </row>
    <row r="1133" spans="1:45" x14ac:dyDescent="0.35">
      <c r="A1133" t="s">
        <v>1196</v>
      </c>
      <c r="B1133">
        <v>44</v>
      </c>
      <c r="C1133" t="s">
        <v>802</v>
      </c>
      <c r="D1133" t="s">
        <v>49</v>
      </c>
      <c r="E1133" t="s">
        <v>41</v>
      </c>
      <c r="F1133">
        <v>477</v>
      </c>
      <c r="G1133" t="s">
        <v>42</v>
      </c>
      <c r="H1133">
        <v>7</v>
      </c>
      <c r="I1133">
        <v>4</v>
      </c>
      <c r="J1133" t="s">
        <v>52</v>
      </c>
      <c r="K1133">
        <v>1</v>
      </c>
      <c r="L1133">
        <v>36</v>
      </c>
      <c r="M1133">
        <v>1</v>
      </c>
      <c r="N1133" t="s">
        <v>53</v>
      </c>
      <c r="O1133">
        <v>42</v>
      </c>
      <c r="P1133">
        <v>2</v>
      </c>
      <c r="Q1133">
        <v>3</v>
      </c>
      <c r="R1133" t="s">
        <v>161</v>
      </c>
      <c r="S1133">
        <v>4</v>
      </c>
      <c r="T1133" t="s">
        <v>105</v>
      </c>
      <c r="U1133">
        <v>10248</v>
      </c>
      <c r="V1133" t="s">
        <v>253</v>
      </c>
      <c r="W1133">
        <v>2094</v>
      </c>
      <c r="X1133">
        <v>3</v>
      </c>
      <c r="Y1133" t="s">
        <v>48</v>
      </c>
      <c r="Z1133" t="s">
        <v>49</v>
      </c>
      <c r="AA1133">
        <v>14</v>
      </c>
      <c r="AB1133">
        <v>3</v>
      </c>
      <c r="AC1133">
        <v>4</v>
      </c>
      <c r="AD1133">
        <v>80</v>
      </c>
      <c r="AE1133">
        <v>1</v>
      </c>
      <c r="AF1133">
        <v>24</v>
      </c>
      <c r="AG1133">
        <v>4</v>
      </c>
      <c r="AH1133">
        <v>3</v>
      </c>
      <c r="AI1133">
        <v>5</v>
      </c>
      <c r="AK1133" s="16">
        <v>46059</v>
      </c>
      <c r="AL1133" s="7">
        <v>33</v>
      </c>
      <c r="AM1133" s="7" t="str">
        <f t="shared" si="34"/>
        <v>2026</v>
      </c>
      <c r="AN1133" s="7" t="str">
        <f t="shared" si="35"/>
        <v>February</v>
      </c>
      <c r="AO1133" s="7">
        <v>14</v>
      </c>
      <c r="AP1133" s="10">
        <v>5178</v>
      </c>
      <c r="AQ1133" s="7">
        <v>7</v>
      </c>
      <c r="AR1133" s="7">
        <v>6</v>
      </c>
      <c r="AS1133" t="s">
        <v>40</v>
      </c>
    </row>
    <row r="1134" spans="1:45" x14ac:dyDescent="0.35">
      <c r="A1134" t="s">
        <v>1197</v>
      </c>
      <c r="B1134">
        <v>44</v>
      </c>
      <c r="C1134" t="s">
        <v>802</v>
      </c>
      <c r="D1134" t="s">
        <v>49</v>
      </c>
      <c r="E1134" t="s">
        <v>41</v>
      </c>
      <c r="F1134">
        <v>1459</v>
      </c>
      <c r="G1134" t="s">
        <v>42</v>
      </c>
      <c r="H1134">
        <v>10</v>
      </c>
      <c r="I1134">
        <v>4</v>
      </c>
      <c r="J1134" t="s">
        <v>73</v>
      </c>
      <c r="K1134">
        <v>1</v>
      </c>
      <c r="L1134">
        <v>40</v>
      </c>
      <c r="M1134">
        <v>4</v>
      </c>
      <c r="N1134" t="s">
        <v>44</v>
      </c>
      <c r="O1134">
        <v>41</v>
      </c>
      <c r="P1134">
        <v>3</v>
      </c>
      <c r="Q1134">
        <v>2</v>
      </c>
      <c r="R1134" t="s">
        <v>161</v>
      </c>
      <c r="S1134">
        <v>4</v>
      </c>
      <c r="T1134" t="s">
        <v>105</v>
      </c>
      <c r="U1134">
        <v>6465</v>
      </c>
      <c r="V1134" t="s">
        <v>163</v>
      </c>
      <c r="W1134">
        <v>19121</v>
      </c>
      <c r="X1134">
        <v>2</v>
      </c>
      <c r="Y1134" t="s">
        <v>48</v>
      </c>
      <c r="Z1134" t="s">
        <v>40</v>
      </c>
      <c r="AA1134">
        <v>13</v>
      </c>
      <c r="AB1134">
        <v>3</v>
      </c>
      <c r="AC1134">
        <v>4</v>
      </c>
      <c r="AD1134">
        <v>80</v>
      </c>
      <c r="AE1134">
        <v>0</v>
      </c>
      <c r="AF1134">
        <v>9</v>
      </c>
      <c r="AG1134">
        <v>5</v>
      </c>
      <c r="AH1134">
        <v>4</v>
      </c>
      <c r="AI1134">
        <v>1</v>
      </c>
      <c r="AJ1134">
        <v>3</v>
      </c>
      <c r="AK1134" s="16">
        <v>46060</v>
      </c>
      <c r="AL1134" s="7">
        <v>22</v>
      </c>
      <c r="AM1134" s="7" t="str">
        <f t="shared" si="34"/>
        <v>2026</v>
      </c>
      <c r="AN1134" s="7" t="str">
        <f t="shared" si="35"/>
        <v>February</v>
      </c>
      <c r="AO1134" s="7">
        <v>2</v>
      </c>
      <c r="AP1134" s="10">
        <v>5519</v>
      </c>
      <c r="AQ1134" s="7">
        <v>0</v>
      </c>
      <c r="AR1134" s="7">
        <v>0</v>
      </c>
      <c r="AS1134" t="s">
        <v>40</v>
      </c>
    </row>
    <row r="1135" spans="1:45" x14ac:dyDescent="0.35">
      <c r="A1135" t="s">
        <v>1198</v>
      </c>
      <c r="B1135">
        <v>44</v>
      </c>
      <c r="C1135" t="s">
        <v>802</v>
      </c>
      <c r="D1135" t="s">
        <v>40</v>
      </c>
      <c r="E1135" t="s">
        <v>41</v>
      </c>
      <c r="F1135">
        <v>1488</v>
      </c>
      <c r="G1135" t="s">
        <v>51</v>
      </c>
      <c r="H1135">
        <v>1</v>
      </c>
      <c r="I1135">
        <v>5</v>
      </c>
      <c r="J1135" t="s">
        <v>57</v>
      </c>
      <c r="K1135">
        <v>1</v>
      </c>
      <c r="L1135">
        <v>68</v>
      </c>
      <c r="M1135">
        <v>2</v>
      </c>
      <c r="N1135" t="s">
        <v>53</v>
      </c>
      <c r="O1135">
        <v>75</v>
      </c>
      <c r="P1135">
        <v>3</v>
      </c>
      <c r="Q1135">
        <v>2</v>
      </c>
      <c r="R1135" t="s">
        <v>137</v>
      </c>
      <c r="S1135">
        <v>1</v>
      </c>
      <c r="T1135" t="s">
        <v>102</v>
      </c>
      <c r="U1135">
        <v>5454</v>
      </c>
      <c r="V1135" t="s">
        <v>163</v>
      </c>
      <c r="W1135">
        <v>4009</v>
      </c>
      <c r="X1135">
        <v>5</v>
      </c>
      <c r="Y1135" t="s">
        <v>48</v>
      </c>
      <c r="Z1135" t="s">
        <v>40</v>
      </c>
      <c r="AA1135">
        <v>21</v>
      </c>
      <c r="AB1135">
        <v>4</v>
      </c>
      <c r="AC1135">
        <v>3</v>
      </c>
      <c r="AD1135">
        <v>80</v>
      </c>
      <c r="AE1135">
        <v>1</v>
      </c>
      <c r="AF1135">
        <v>9</v>
      </c>
      <c r="AG1135">
        <v>2</v>
      </c>
      <c r="AH1135">
        <v>2</v>
      </c>
      <c r="AI1135">
        <v>1</v>
      </c>
      <c r="AJ1135">
        <v>3</v>
      </c>
      <c r="AK1135" s="16">
        <v>46061</v>
      </c>
      <c r="AL1135" s="7">
        <v>47</v>
      </c>
      <c r="AM1135" s="7" t="str">
        <f t="shared" si="34"/>
        <v>2026</v>
      </c>
      <c r="AN1135" s="7" t="str">
        <f t="shared" si="35"/>
        <v>February</v>
      </c>
      <c r="AO1135" s="7">
        <v>26</v>
      </c>
      <c r="AP1135" s="10">
        <v>24634</v>
      </c>
      <c r="AQ1135" s="7">
        <v>1</v>
      </c>
      <c r="AR1135" s="7">
        <v>1</v>
      </c>
      <c r="AS1135" t="s">
        <v>49</v>
      </c>
    </row>
    <row r="1136" spans="1:45" x14ac:dyDescent="0.35">
      <c r="A1136" t="s">
        <v>1199</v>
      </c>
      <c r="B1136">
        <v>44</v>
      </c>
      <c r="C1136" t="s">
        <v>802</v>
      </c>
      <c r="D1136" t="s">
        <v>49</v>
      </c>
      <c r="E1136" t="s">
        <v>59</v>
      </c>
      <c r="F1136">
        <v>489</v>
      </c>
      <c r="G1136" t="s">
        <v>42</v>
      </c>
      <c r="H1136">
        <v>23</v>
      </c>
      <c r="I1136">
        <v>3</v>
      </c>
      <c r="J1136" t="s">
        <v>52</v>
      </c>
      <c r="K1136">
        <v>1</v>
      </c>
      <c r="L1136">
        <v>132</v>
      </c>
      <c r="M1136">
        <v>2</v>
      </c>
      <c r="N1136" t="s">
        <v>44</v>
      </c>
      <c r="O1136">
        <v>67</v>
      </c>
      <c r="P1136">
        <v>3</v>
      </c>
      <c r="Q1136">
        <v>2</v>
      </c>
      <c r="R1136" t="s">
        <v>45</v>
      </c>
      <c r="S1136">
        <v>2</v>
      </c>
      <c r="T1136" t="s">
        <v>105</v>
      </c>
      <c r="U1136">
        <v>2042</v>
      </c>
      <c r="V1136" t="s">
        <v>47</v>
      </c>
      <c r="W1136">
        <v>25043</v>
      </c>
      <c r="X1136">
        <v>4</v>
      </c>
      <c r="Y1136" t="s">
        <v>48</v>
      </c>
      <c r="Z1136" t="s">
        <v>49</v>
      </c>
      <c r="AA1136">
        <v>12</v>
      </c>
      <c r="AB1136">
        <v>3</v>
      </c>
      <c r="AC1136">
        <v>3</v>
      </c>
      <c r="AD1136">
        <v>80</v>
      </c>
      <c r="AE1136">
        <v>1</v>
      </c>
      <c r="AF1136">
        <v>17</v>
      </c>
      <c r="AG1136">
        <v>3</v>
      </c>
      <c r="AH1136">
        <v>4</v>
      </c>
      <c r="AI1136">
        <v>1</v>
      </c>
      <c r="AJ1136">
        <v>2</v>
      </c>
      <c r="AK1136" s="16">
        <v>46062</v>
      </c>
      <c r="AL1136" s="7">
        <v>50</v>
      </c>
      <c r="AM1136" s="7" t="str">
        <f t="shared" si="34"/>
        <v>2026</v>
      </c>
      <c r="AN1136" s="7" t="str">
        <f t="shared" si="35"/>
        <v>February</v>
      </c>
      <c r="AO1136" s="7">
        <v>27</v>
      </c>
      <c r="AP1136" s="10">
        <v>6382</v>
      </c>
      <c r="AQ1136" s="7">
        <v>27</v>
      </c>
      <c r="AR1136" s="7">
        <v>10</v>
      </c>
      <c r="AS1136" t="s">
        <v>49</v>
      </c>
    </row>
    <row r="1137" spans="1:45" x14ac:dyDescent="0.35">
      <c r="A1137" t="s">
        <v>1200</v>
      </c>
      <c r="B1137">
        <v>44</v>
      </c>
      <c r="C1137" t="s">
        <v>802</v>
      </c>
      <c r="D1137" t="s">
        <v>40</v>
      </c>
      <c r="E1137" t="s">
        <v>56</v>
      </c>
      <c r="F1137">
        <v>920</v>
      </c>
      <c r="G1137" t="s">
        <v>42</v>
      </c>
      <c r="H1137">
        <v>24</v>
      </c>
      <c r="I1137">
        <v>3</v>
      </c>
      <c r="J1137" t="s">
        <v>43</v>
      </c>
      <c r="K1137">
        <v>1</v>
      </c>
      <c r="L1137">
        <v>392</v>
      </c>
      <c r="M1137">
        <v>4</v>
      </c>
      <c r="N1137" t="s">
        <v>44</v>
      </c>
      <c r="O1137">
        <v>43</v>
      </c>
      <c r="P1137">
        <v>3</v>
      </c>
      <c r="Q1137">
        <v>1</v>
      </c>
      <c r="R1137" t="s">
        <v>45</v>
      </c>
      <c r="S1137">
        <v>3</v>
      </c>
      <c r="T1137" t="s">
        <v>102</v>
      </c>
      <c r="U1137">
        <v>3161</v>
      </c>
      <c r="V1137" t="s">
        <v>47</v>
      </c>
      <c r="W1137">
        <v>19920</v>
      </c>
      <c r="X1137">
        <v>3</v>
      </c>
      <c r="Y1137" t="s">
        <v>48</v>
      </c>
      <c r="Z1137" t="s">
        <v>40</v>
      </c>
      <c r="AA1137">
        <v>22</v>
      </c>
      <c r="AB1137">
        <v>4</v>
      </c>
      <c r="AC1137">
        <v>4</v>
      </c>
      <c r="AD1137">
        <v>80</v>
      </c>
      <c r="AE1137">
        <v>1</v>
      </c>
      <c r="AF1137">
        <v>19</v>
      </c>
      <c r="AG1137">
        <v>0</v>
      </c>
      <c r="AH1137">
        <v>1</v>
      </c>
      <c r="AI1137">
        <v>0</v>
      </c>
      <c r="AJ1137">
        <v>0</v>
      </c>
      <c r="AK1137" s="16">
        <v>46063</v>
      </c>
      <c r="AL1137" s="7">
        <v>38</v>
      </c>
      <c r="AM1137" s="7" t="str">
        <f t="shared" si="34"/>
        <v>2026</v>
      </c>
      <c r="AN1137" s="7" t="str">
        <f t="shared" si="35"/>
        <v>February</v>
      </c>
      <c r="AO1137" s="7">
        <v>2</v>
      </c>
      <c r="AP1137" s="10">
        <v>15700</v>
      </c>
      <c r="AQ1137" s="7">
        <v>1</v>
      </c>
      <c r="AR1137" s="7">
        <v>1</v>
      </c>
      <c r="AS1137" t="s">
        <v>40</v>
      </c>
    </row>
    <row r="1138" spans="1:45" x14ac:dyDescent="0.35">
      <c r="A1138" t="s">
        <v>1201</v>
      </c>
      <c r="B1138">
        <v>44</v>
      </c>
      <c r="C1138" t="s">
        <v>802</v>
      </c>
      <c r="D1138" t="s">
        <v>49</v>
      </c>
      <c r="E1138" t="s">
        <v>41</v>
      </c>
      <c r="F1138">
        <v>1112</v>
      </c>
      <c r="G1138" t="s">
        <v>71</v>
      </c>
      <c r="H1138">
        <v>1</v>
      </c>
      <c r="I1138">
        <v>4</v>
      </c>
      <c r="J1138" t="s">
        <v>43</v>
      </c>
      <c r="K1138">
        <v>1</v>
      </c>
      <c r="L1138">
        <v>665</v>
      </c>
      <c r="M1138">
        <v>1</v>
      </c>
      <c r="N1138" t="s">
        <v>53</v>
      </c>
      <c r="O1138">
        <v>50</v>
      </c>
      <c r="P1138">
        <v>2</v>
      </c>
      <c r="Q1138">
        <v>2</v>
      </c>
      <c r="R1138" t="s">
        <v>71</v>
      </c>
      <c r="S1138">
        <v>3</v>
      </c>
      <c r="T1138" t="s">
        <v>46</v>
      </c>
      <c r="U1138">
        <v>5985</v>
      </c>
      <c r="V1138" t="s">
        <v>163</v>
      </c>
      <c r="W1138">
        <v>26894</v>
      </c>
      <c r="X1138">
        <v>4</v>
      </c>
      <c r="Y1138" t="s">
        <v>48</v>
      </c>
      <c r="Z1138" t="s">
        <v>49</v>
      </c>
      <c r="AA1138">
        <v>11</v>
      </c>
      <c r="AB1138">
        <v>3</v>
      </c>
      <c r="AC1138">
        <v>2</v>
      </c>
      <c r="AD1138">
        <v>80</v>
      </c>
      <c r="AE1138">
        <v>0</v>
      </c>
      <c r="AF1138">
        <v>10</v>
      </c>
      <c r="AG1138">
        <v>1</v>
      </c>
      <c r="AH1138">
        <v>4</v>
      </c>
      <c r="AI1138">
        <v>0</v>
      </c>
      <c r="AJ1138">
        <v>2</v>
      </c>
      <c r="AK1138" s="16">
        <v>46064</v>
      </c>
      <c r="AL1138" s="7">
        <v>29</v>
      </c>
      <c r="AM1138" s="7" t="str">
        <f t="shared" si="34"/>
        <v>2026</v>
      </c>
      <c r="AN1138" s="7" t="str">
        <f t="shared" si="35"/>
        <v>February</v>
      </c>
      <c r="AO1138" s="7">
        <v>0</v>
      </c>
      <c r="AP1138" s="10">
        <v>22264</v>
      </c>
      <c r="AQ1138" s="7">
        <v>0</v>
      </c>
      <c r="AR1138" s="7">
        <v>0</v>
      </c>
      <c r="AS1138" t="s">
        <v>49</v>
      </c>
    </row>
    <row r="1139" spans="1:45" x14ac:dyDescent="0.35">
      <c r="A1139" t="s">
        <v>1202</v>
      </c>
      <c r="B1139">
        <v>44</v>
      </c>
      <c r="C1139" t="s">
        <v>802</v>
      </c>
      <c r="D1139" t="s">
        <v>49</v>
      </c>
      <c r="E1139" t="s">
        <v>41</v>
      </c>
      <c r="F1139">
        <v>1315</v>
      </c>
      <c r="G1139" t="s">
        <v>42</v>
      </c>
      <c r="H1139">
        <v>3</v>
      </c>
      <c r="I1139">
        <v>4</v>
      </c>
      <c r="J1139" t="s">
        <v>73</v>
      </c>
      <c r="K1139">
        <v>1</v>
      </c>
      <c r="L1139">
        <v>671</v>
      </c>
      <c r="M1139">
        <v>4</v>
      </c>
      <c r="N1139" t="s">
        <v>44</v>
      </c>
      <c r="O1139">
        <v>35</v>
      </c>
      <c r="P1139">
        <v>3</v>
      </c>
      <c r="Q1139">
        <v>5</v>
      </c>
      <c r="R1139" t="s">
        <v>442</v>
      </c>
      <c r="S1139">
        <v>4</v>
      </c>
      <c r="T1139" t="s">
        <v>105</v>
      </c>
      <c r="U1139">
        <v>19513</v>
      </c>
      <c r="V1139" t="s">
        <v>368</v>
      </c>
      <c r="W1139">
        <v>9358</v>
      </c>
      <c r="X1139">
        <v>4</v>
      </c>
      <c r="Y1139" t="s">
        <v>48</v>
      </c>
      <c r="Z1139" t="s">
        <v>40</v>
      </c>
      <c r="AA1139">
        <v>12</v>
      </c>
      <c r="AB1139">
        <v>3</v>
      </c>
      <c r="AC1139">
        <v>1</v>
      </c>
      <c r="AD1139">
        <v>80</v>
      </c>
      <c r="AE1139">
        <v>1</v>
      </c>
      <c r="AF1139">
        <v>26</v>
      </c>
      <c r="AG1139">
        <v>2</v>
      </c>
      <c r="AH1139">
        <v>4</v>
      </c>
      <c r="AI1139">
        <v>0</v>
      </c>
      <c r="AJ1139">
        <v>1</v>
      </c>
      <c r="AK1139" s="16">
        <v>46065</v>
      </c>
      <c r="AL1139" s="7">
        <v>51</v>
      </c>
      <c r="AM1139" s="7" t="str">
        <f t="shared" si="34"/>
        <v>2026</v>
      </c>
      <c r="AN1139" s="7" t="str">
        <f t="shared" si="35"/>
        <v>February</v>
      </c>
      <c r="AO1139" s="7">
        <v>24</v>
      </c>
      <c r="AP1139" s="10">
        <v>12057</v>
      </c>
      <c r="AQ1139" s="7">
        <v>3</v>
      </c>
      <c r="AR1139" s="7">
        <v>1</v>
      </c>
      <c r="AS1139" t="s">
        <v>49</v>
      </c>
    </row>
    <row r="1140" spans="1:45" x14ac:dyDescent="0.35">
      <c r="A1140" t="s">
        <v>1203</v>
      </c>
      <c r="B1140">
        <v>44</v>
      </c>
      <c r="C1140" t="s">
        <v>802</v>
      </c>
      <c r="D1140" t="s">
        <v>49</v>
      </c>
      <c r="E1140" t="s">
        <v>59</v>
      </c>
      <c r="F1140">
        <v>381</v>
      </c>
      <c r="G1140" t="s">
        <v>42</v>
      </c>
      <c r="H1140">
        <v>24</v>
      </c>
      <c r="I1140">
        <v>3</v>
      </c>
      <c r="J1140" t="s">
        <v>52</v>
      </c>
      <c r="K1140">
        <v>1</v>
      </c>
      <c r="L1140">
        <v>744</v>
      </c>
      <c r="M1140">
        <v>1</v>
      </c>
      <c r="N1140" t="s">
        <v>44</v>
      </c>
      <c r="O1140">
        <v>49</v>
      </c>
      <c r="P1140">
        <v>1</v>
      </c>
      <c r="Q1140">
        <v>1</v>
      </c>
      <c r="R1140" t="s">
        <v>45</v>
      </c>
      <c r="S1140">
        <v>3</v>
      </c>
      <c r="T1140" t="s">
        <v>46</v>
      </c>
      <c r="U1140">
        <v>3708</v>
      </c>
      <c r="V1140" t="s">
        <v>47</v>
      </c>
      <c r="W1140">
        <v>2104</v>
      </c>
      <c r="X1140">
        <v>2</v>
      </c>
      <c r="Y1140" t="s">
        <v>48</v>
      </c>
      <c r="Z1140" t="s">
        <v>49</v>
      </c>
      <c r="AA1140">
        <v>14</v>
      </c>
      <c r="AB1140">
        <v>3</v>
      </c>
      <c r="AC1140">
        <v>3</v>
      </c>
      <c r="AD1140">
        <v>80</v>
      </c>
      <c r="AE1140">
        <v>0</v>
      </c>
      <c r="AF1140">
        <v>9</v>
      </c>
      <c r="AG1140">
        <v>5</v>
      </c>
      <c r="AH1140">
        <v>3</v>
      </c>
      <c r="AI1140">
        <v>1</v>
      </c>
      <c r="AJ1140">
        <v>4</v>
      </c>
      <c r="AK1140" s="16">
        <v>46066</v>
      </c>
      <c r="AL1140" s="7">
        <v>18</v>
      </c>
      <c r="AM1140" s="7" t="str">
        <f t="shared" si="34"/>
        <v>2026</v>
      </c>
      <c r="AN1140" s="7" t="str">
        <f t="shared" si="35"/>
        <v>February</v>
      </c>
      <c r="AO1140" s="7">
        <v>0</v>
      </c>
      <c r="AP1140" s="10">
        <v>4483</v>
      </c>
      <c r="AQ1140" s="7">
        <v>0</v>
      </c>
      <c r="AR1140" s="7">
        <v>0</v>
      </c>
      <c r="AS1140" t="s">
        <v>49</v>
      </c>
    </row>
    <row r="1141" spans="1:45" x14ac:dyDescent="0.35">
      <c r="A1141" t="s">
        <v>1204</v>
      </c>
      <c r="B1141">
        <v>44</v>
      </c>
      <c r="C1141" t="s">
        <v>802</v>
      </c>
      <c r="D1141" t="s">
        <v>49</v>
      </c>
      <c r="E1141" t="s">
        <v>41</v>
      </c>
      <c r="F1141">
        <v>625</v>
      </c>
      <c r="G1141" t="s">
        <v>42</v>
      </c>
      <c r="H1141">
        <v>4</v>
      </c>
      <c r="I1141">
        <v>3</v>
      </c>
      <c r="J1141" t="s">
        <v>52</v>
      </c>
      <c r="K1141">
        <v>1</v>
      </c>
      <c r="L1141">
        <v>852</v>
      </c>
      <c r="M1141">
        <v>4</v>
      </c>
      <c r="N1141" t="s">
        <v>44</v>
      </c>
      <c r="O1141">
        <v>50</v>
      </c>
      <c r="P1141">
        <v>3</v>
      </c>
      <c r="Q1141">
        <v>2</v>
      </c>
      <c r="R1141" t="s">
        <v>161</v>
      </c>
      <c r="S1141">
        <v>2</v>
      </c>
      <c r="T1141" t="s">
        <v>46</v>
      </c>
      <c r="U1141">
        <v>5933</v>
      </c>
      <c r="V1141" t="s">
        <v>163</v>
      </c>
      <c r="W1141">
        <v>5197</v>
      </c>
      <c r="X1141">
        <v>9</v>
      </c>
      <c r="Y1141" t="s">
        <v>48</v>
      </c>
      <c r="Z1141" t="s">
        <v>49</v>
      </c>
      <c r="AA1141">
        <v>12</v>
      </c>
      <c r="AB1141">
        <v>3</v>
      </c>
      <c r="AC1141">
        <v>4</v>
      </c>
      <c r="AD1141">
        <v>80</v>
      </c>
      <c r="AE1141">
        <v>0</v>
      </c>
      <c r="AF1141">
        <v>10</v>
      </c>
      <c r="AG1141">
        <v>2</v>
      </c>
      <c r="AH1141">
        <v>2</v>
      </c>
      <c r="AI1141">
        <v>2</v>
      </c>
      <c r="AJ1141">
        <v>3</v>
      </c>
      <c r="AK1141" s="16">
        <v>46067</v>
      </c>
      <c r="AL1141" s="7">
        <v>43</v>
      </c>
      <c r="AM1141" s="7" t="str">
        <f t="shared" si="34"/>
        <v>2026</v>
      </c>
      <c r="AN1141" s="7" t="str">
        <f t="shared" si="35"/>
        <v>February</v>
      </c>
      <c r="AO1141" s="7">
        <v>24</v>
      </c>
      <c r="AP1141" s="10">
        <v>18442</v>
      </c>
      <c r="AQ1141" s="7">
        <v>2</v>
      </c>
      <c r="AR1141" s="7">
        <v>1</v>
      </c>
      <c r="AS1141" t="s">
        <v>49</v>
      </c>
    </row>
    <row r="1142" spans="1:45" x14ac:dyDescent="0.35">
      <c r="A1142" t="s">
        <v>1205</v>
      </c>
      <c r="B1142">
        <v>44</v>
      </c>
      <c r="C1142" t="s">
        <v>802</v>
      </c>
      <c r="D1142" t="s">
        <v>49</v>
      </c>
      <c r="E1142" t="s">
        <v>41</v>
      </c>
      <c r="F1142">
        <v>986</v>
      </c>
      <c r="G1142" t="s">
        <v>42</v>
      </c>
      <c r="H1142">
        <v>8</v>
      </c>
      <c r="I1142">
        <v>4</v>
      </c>
      <c r="J1142" t="s">
        <v>43</v>
      </c>
      <c r="K1142">
        <v>1</v>
      </c>
      <c r="L1142">
        <v>874</v>
      </c>
      <c r="M1142">
        <v>1</v>
      </c>
      <c r="N1142" t="s">
        <v>44</v>
      </c>
      <c r="O1142">
        <v>62</v>
      </c>
      <c r="P1142">
        <v>4</v>
      </c>
      <c r="Q1142">
        <v>1</v>
      </c>
      <c r="R1142" t="s">
        <v>45</v>
      </c>
      <c r="S1142">
        <v>4</v>
      </c>
      <c r="T1142" t="s">
        <v>105</v>
      </c>
      <c r="U1142">
        <v>2818</v>
      </c>
      <c r="V1142" t="s">
        <v>47</v>
      </c>
      <c r="W1142">
        <v>5044</v>
      </c>
      <c r="X1142">
        <v>2</v>
      </c>
      <c r="Y1142" t="s">
        <v>48</v>
      </c>
      <c r="Z1142" t="s">
        <v>40</v>
      </c>
      <c r="AA1142">
        <v>24</v>
      </c>
      <c r="AB1142">
        <v>4</v>
      </c>
      <c r="AC1142">
        <v>3</v>
      </c>
      <c r="AD1142">
        <v>80</v>
      </c>
      <c r="AE1142">
        <v>1</v>
      </c>
      <c r="AF1142">
        <v>10</v>
      </c>
      <c r="AG1142">
        <v>2</v>
      </c>
      <c r="AH1142">
        <v>2</v>
      </c>
      <c r="AI1142">
        <v>0</v>
      </c>
      <c r="AJ1142">
        <v>2</v>
      </c>
      <c r="AK1142" s="16">
        <v>46068</v>
      </c>
      <c r="AL1142" s="7">
        <v>35</v>
      </c>
      <c r="AM1142" s="7" t="str">
        <f t="shared" si="34"/>
        <v>2026</v>
      </c>
      <c r="AN1142" s="7" t="str">
        <f t="shared" si="35"/>
        <v>February</v>
      </c>
      <c r="AO1142" s="7">
        <v>15</v>
      </c>
      <c r="AP1142" s="10">
        <v>15341</v>
      </c>
      <c r="AQ1142" s="7">
        <v>11</v>
      </c>
      <c r="AR1142" s="7">
        <v>3</v>
      </c>
      <c r="AS1142" t="s">
        <v>49</v>
      </c>
    </row>
    <row r="1143" spans="1:45" x14ac:dyDescent="0.35">
      <c r="A1143" t="s">
        <v>1206</v>
      </c>
      <c r="B1143">
        <v>44</v>
      </c>
      <c r="C1143" t="s">
        <v>802</v>
      </c>
      <c r="D1143" t="s">
        <v>49</v>
      </c>
      <c r="E1143" t="s">
        <v>41</v>
      </c>
      <c r="F1143">
        <v>661</v>
      </c>
      <c r="G1143" t="s">
        <v>42</v>
      </c>
      <c r="H1143">
        <v>9</v>
      </c>
      <c r="I1143">
        <v>2</v>
      </c>
      <c r="J1143" t="s">
        <v>43</v>
      </c>
      <c r="K1143">
        <v>1</v>
      </c>
      <c r="L1143">
        <v>913</v>
      </c>
      <c r="M1143">
        <v>2</v>
      </c>
      <c r="N1143" t="s">
        <v>44</v>
      </c>
      <c r="O1143">
        <v>61</v>
      </c>
      <c r="P1143">
        <v>3</v>
      </c>
      <c r="Q1143">
        <v>1</v>
      </c>
      <c r="R1143" t="s">
        <v>60</v>
      </c>
      <c r="S1143">
        <v>1</v>
      </c>
      <c r="T1143" t="s">
        <v>105</v>
      </c>
      <c r="U1143">
        <v>2559</v>
      </c>
      <c r="V1143" t="s">
        <v>47</v>
      </c>
      <c r="W1143">
        <v>7508</v>
      </c>
      <c r="X1143">
        <v>1</v>
      </c>
      <c r="Y1143" t="s">
        <v>48</v>
      </c>
      <c r="Z1143" t="s">
        <v>40</v>
      </c>
      <c r="AA1143">
        <v>13</v>
      </c>
      <c r="AB1143">
        <v>3</v>
      </c>
      <c r="AC1143">
        <v>4</v>
      </c>
      <c r="AD1143">
        <v>80</v>
      </c>
      <c r="AE1143">
        <v>0</v>
      </c>
      <c r="AF1143">
        <v>8</v>
      </c>
      <c r="AG1143">
        <v>0</v>
      </c>
      <c r="AH1143">
        <v>3</v>
      </c>
      <c r="AI1143">
        <v>7</v>
      </c>
      <c r="AJ1143">
        <v>1</v>
      </c>
      <c r="AK1143" s="16">
        <v>46069</v>
      </c>
      <c r="AL1143" s="7">
        <v>33</v>
      </c>
      <c r="AM1143" s="7" t="str">
        <f t="shared" si="34"/>
        <v>2026</v>
      </c>
      <c r="AN1143" s="7" t="str">
        <f t="shared" si="35"/>
        <v>February</v>
      </c>
      <c r="AO1143" s="7">
        <v>4</v>
      </c>
      <c r="AP1143" s="10">
        <v>22119</v>
      </c>
      <c r="AQ1143" s="7">
        <v>2</v>
      </c>
      <c r="AR1143" s="7">
        <v>0</v>
      </c>
      <c r="AS1143" t="s">
        <v>40</v>
      </c>
    </row>
    <row r="1144" spans="1:45" x14ac:dyDescent="0.35">
      <c r="A1144" t="s">
        <v>1207</v>
      </c>
      <c r="B1144">
        <v>44</v>
      </c>
      <c r="C1144" t="s">
        <v>802</v>
      </c>
      <c r="D1144" t="s">
        <v>40</v>
      </c>
      <c r="E1144" t="s">
        <v>41</v>
      </c>
      <c r="F1144">
        <v>1448</v>
      </c>
      <c r="G1144" t="s">
        <v>51</v>
      </c>
      <c r="H1144">
        <v>28</v>
      </c>
      <c r="I1144">
        <v>3</v>
      </c>
      <c r="J1144" t="s">
        <v>52</v>
      </c>
      <c r="K1144">
        <v>1</v>
      </c>
      <c r="L1144">
        <v>1039</v>
      </c>
      <c r="M1144">
        <v>4</v>
      </c>
      <c r="N1144" t="s">
        <v>53</v>
      </c>
      <c r="O1144">
        <v>53</v>
      </c>
      <c r="P1144">
        <v>4</v>
      </c>
      <c r="Q1144">
        <v>4</v>
      </c>
      <c r="R1144" t="s">
        <v>137</v>
      </c>
      <c r="S1144">
        <v>4</v>
      </c>
      <c r="T1144" t="s">
        <v>105</v>
      </c>
      <c r="U1144">
        <v>13320</v>
      </c>
      <c r="V1144" t="s">
        <v>253</v>
      </c>
      <c r="W1144">
        <v>11737</v>
      </c>
      <c r="X1144">
        <v>3</v>
      </c>
      <c r="Y1144" t="s">
        <v>48</v>
      </c>
      <c r="Z1144" t="s">
        <v>40</v>
      </c>
      <c r="AA1144">
        <v>18</v>
      </c>
      <c r="AB1144">
        <v>3</v>
      </c>
      <c r="AC1144">
        <v>3</v>
      </c>
      <c r="AD1144">
        <v>80</v>
      </c>
      <c r="AE1144">
        <v>1</v>
      </c>
      <c r="AF1144">
        <v>23</v>
      </c>
      <c r="AG1144">
        <v>2</v>
      </c>
      <c r="AH1144">
        <v>3</v>
      </c>
      <c r="AI1144">
        <v>11</v>
      </c>
      <c r="AJ1144">
        <v>11</v>
      </c>
      <c r="AK1144" s="16">
        <v>46070</v>
      </c>
      <c r="AL1144" s="7">
        <v>60</v>
      </c>
      <c r="AM1144" s="7" t="str">
        <f t="shared" si="34"/>
        <v>2026</v>
      </c>
      <c r="AN1144" s="7" t="str">
        <f t="shared" si="35"/>
        <v>February</v>
      </c>
      <c r="AO1144" s="7">
        <v>18</v>
      </c>
      <c r="AP1144" s="10">
        <v>12824</v>
      </c>
      <c r="AQ1144" s="7">
        <v>13</v>
      </c>
      <c r="AR1144" s="7">
        <v>8</v>
      </c>
      <c r="AS1144" t="s">
        <v>49</v>
      </c>
    </row>
    <row r="1145" spans="1:45" x14ac:dyDescent="0.35">
      <c r="A1145" t="s">
        <v>1208</v>
      </c>
      <c r="B1145">
        <v>44</v>
      </c>
      <c r="C1145" t="s">
        <v>802</v>
      </c>
      <c r="D1145" t="s">
        <v>40</v>
      </c>
      <c r="E1145" t="s">
        <v>41</v>
      </c>
      <c r="F1145">
        <v>1376</v>
      </c>
      <c r="G1145" t="s">
        <v>71</v>
      </c>
      <c r="H1145">
        <v>1</v>
      </c>
      <c r="I1145">
        <v>2</v>
      </c>
      <c r="J1145" t="s">
        <v>52</v>
      </c>
      <c r="K1145">
        <v>1</v>
      </c>
      <c r="L1145">
        <v>1098</v>
      </c>
      <c r="M1145">
        <v>2</v>
      </c>
      <c r="N1145" t="s">
        <v>44</v>
      </c>
      <c r="O1145">
        <v>91</v>
      </c>
      <c r="P1145">
        <v>2</v>
      </c>
      <c r="Q1145">
        <v>3</v>
      </c>
      <c r="R1145" t="s">
        <v>71</v>
      </c>
      <c r="S1145">
        <v>1</v>
      </c>
      <c r="T1145" t="s">
        <v>105</v>
      </c>
      <c r="U1145">
        <v>10482</v>
      </c>
      <c r="V1145" t="s">
        <v>253</v>
      </c>
      <c r="W1145">
        <v>2326</v>
      </c>
      <c r="X1145">
        <v>9</v>
      </c>
      <c r="Y1145" t="s">
        <v>48</v>
      </c>
      <c r="Z1145" t="s">
        <v>49</v>
      </c>
      <c r="AA1145">
        <v>14</v>
      </c>
      <c r="AB1145">
        <v>3</v>
      </c>
      <c r="AC1145">
        <v>4</v>
      </c>
      <c r="AD1145">
        <v>80</v>
      </c>
      <c r="AE1145">
        <v>1</v>
      </c>
      <c r="AF1145">
        <v>24</v>
      </c>
      <c r="AG1145">
        <v>1</v>
      </c>
      <c r="AH1145">
        <v>3</v>
      </c>
      <c r="AI1145">
        <v>3</v>
      </c>
      <c r="AJ1145">
        <v>6</v>
      </c>
      <c r="AK1145" s="16">
        <v>46071</v>
      </c>
      <c r="AL1145" s="7">
        <v>32</v>
      </c>
      <c r="AM1145" s="7" t="str">
        <f t="shared" si="34"/>
        <v>2026</v>
      </c>
      <c r="AN1145" s="7" t="str">
        <f t="shared" si="35"/>
        <v>February</v>
      </c>
      <c r="AO1145" s="7">
        <v>10</v>
      </c>
      <c r="AP1145" s="10">
        <v>22568</v>
      </c>
      <c r="AQ1145" s="7">
        <v>8</v>
      </c>
      <c r="AR1145" s="7">
        <v>1</v>
      </c>
      <c r="AS1145" t="s">
        <v>49</v>
      </c>
    </row>
    <row r="1146" spans="1:45" x14ac:dyDescent="0.35">
      <c r="A1146" t="s">
        <v>1209</v>
      </c>
      <c r="B1146">
        <v>44</v>
      </c>
      <c r="C1146" t="s">
        <v>802</v>
      </c>
      <c r="D1146" t="s">
        <v>40</v>
      </c>
      <c r="E1146" t="s">
        <v>41</v>
      </c>
      <c r="F1146">
        <v>1097</v>
      </c>
      <c r="G1146" t="s">
        <v>42</v>
      </c>
      <c r="H1146">
        <v>10</v>
      </c>
      <c r="I1146">
        <v>4</v>
      </c>
      <c r="J1146" t="s">
        <v>43</v>
      </c>
      <c r="K1146">
        <v>1</v>
      </c>
      <c r="L1146">
        <v>1200</v>
      </c>
      <c r="M1146">
        <v>3</v>
      </c>
      <c r="N1146" t="s">
        <v>44</v>
      </c>
      <c r="O1146">
        <v>96</v>
      </c>
      <c r="P1146">
        <v>3</v>
      </c>
      <c r="Q1146">
        <v>1</v>
      </c>
      <c r="R1146" t="s">
        <v>60</v>
      </c>
      <c r="S1146">
        <v>3</v>
      </c>
      <c r="T1146" t="s">
        <v>46</v>
      </c>
      <c r="U1146">
        <v>2936</v>
      </c>
      <c r="V1146" t="s">
        <v>47</v>
      </c>
      <c r="W1146">
        <v>10826</v>
      </c>
      <c r="X1146">
        <v>1</v>
      </c>
      <c r="Y1146" t="s">
        <v>48</v>
      </c>
      <c r="Z1146" t="s">
        <v>40</v>
      </c>
      <c r="AA1146">
        <v>11</v>
      </c>
      <c r="AB1146">
        <v>3</v>
      </c>
      <c r="AC1146">
        <v>3</v>
      </c>
      <c r="AD1146">
        <v>80</v>
      </c>
      <c r="AE1146">
        <v>0</v>
      </c>
      <c r="AF1146">
        <v>6</v>
      </c>
      <c r="AG1146">
        <v>4</v>
      </c>
      <c r="AH1146">
        <v>3</v>
      </c>
      <c r="AI1146">
        <v>0</v>
      </c>
      <c r="AJ1146">
        <v>2</v>
      </c>
      <c r="AK1146" s="16">
        <v>46072</v>
      </c>
      <c r="AL1146" s="7">
        <v>18</v>
      </c>
      <c r="AM1146" s="7" t="str">
        <f t="shared" si="34"/>
        <v>2026</v>
      </c>
      <c r="AN1146" s="7" t="str">
        <f t="shared" si="35"/>
        <v>February</v>
      </c>
      <c r="AO1146" s="7">
        <v>0</v>
      </c>
      <c r="AP1146" s="10">
        <v>7775</v>
      </c>
      <c r="AQ1146" s="7">
        <v>0</v>
      </c>
      <c r="AR1146" s="7">
        <v>0</v>
      </c>
      <c r="AS1146" t="s">
        <v>40</v>
      </c>
    </row>
    <row r="1147" spans="1:45" x14ac:dyDescent="0.35">
      <c r="A1147" t="s">
        <v>1210</v>
      </c>
      <c r="B1147">
        <v>44</v>
      </c>
      <c r="C1147" t="s">
        <v>802</v>
      </c>
      <c r="D1147" t="s">
        <v>49</v>
      </c>
      <c r="E1147" t="s">
        <v>59</v>
      </c>
      <c r="F1147">
        <v>111</v>
      </c>
      <c r="G1147" t="s">
        <v>42</v>
      </c>
      <c r="H1147">
        <v>17</v>
      </c>
      <c r="I1147">
        <v>3</v>
      </c>
      <c r="J1147" t="s">
        <v>43</v>
      </c>
      <c r="K1147">
        <v>1</v>
      </c>
      <c r="L1147">
        <v>1206</v>
      </c>
      <c r="M1147">
        <v>4</v>
      </c>
      <c r="N1147" t="s">
        <v>44</v>
      </c>
      <c r="O1147">
        <v>74</v>
      </c>
      <c r="P1147">
        <v>1</v>
      </c>
      <c r="Q1147">
        <v>1</v>
      </c>
      <c r="R1147" t="s">
        <v>60</v>
      </c>
      <c r="S1147">
        <v>3</v>
      </c>
      <c r="T1147" t="s">
        <v>46</v>
      </c>
      <c r="U1147">
        <v>2290</v>
      </c>
      <c r="V1147" t="s">
        <v>47</v>
      </c>
      <c r="W1147">
        <v>4279</v>
      </c>
      <c r="X1147">
        <v>2</v>
      </c>
      <c r="Y1147" t="s">
        <v>48</v>
      </c>
      <c r="Z1147" t="s">
        <v>49</v>
      </c>
      <c r="AA1147">
        <v>13</v>
      </c>
      <c r="AB1147">
        <v>3</v>
      </c>
      <c r="AC1147">
        <v>4</v>
      </c>
      <c r="AD1147">
        <v>80</v>
      </c>
      <c r="AE1147">
        <v>0</v>
      </c>
      <c r="AF1147">
        <v>6</v>
      </c>
      <c r="AG1147">
        <v>3</v>
      </c>
      <c r="AH1147">
        <v>3</v>
      </c>
      <c r="AI1147">
        <v>0</v>
      </c>
      <c r="AJ1147">
        <v>0</v>
      </c>
      <c r="AK1147" s="16">
        <v>46073</v>
      </c>
      <c r="AL1147" s="7">
        <v>59</v>
      </c>
      <c r="AM1147" s="7" t="str">
        <f t="shared" si="34"/>
        <v>2026</v>
      </c>
      <c r="AN1147" s="7" t="str">
        <f t="shared" si="35"/>
        <v>February</v>
      </c>
      <c r="AO1147" s="7">
        <v>17</v>
      </c>
      <c r="AP1147" s="10">
        <v>13472</v>
      </c>
      <c r="AQ1147" s="7">
        <v>4</v>
      </c>
      <c r="AR1147" s="7">
        <v>4</v>
      </c>
      <c r="AS1147" t="s">
        <v>49</v>
      </c>
    </row>
    <row r="1148" spans="1:45" x14ac:dyDescent="0.35">
      <c r="A1148" t="s">
        <v>1211</v>
      </c>
      <c r="B1148">
        <v>44</v>
      </c>
      <c r="C1148" t="s">
        <v>802</v>
      </c>
      <c r="D1148" t="s">
        <v>49</v>
      </c>
      <c r="E1148" t="s">
        <v>41</v>
      </c>
      <c r="F1148">
        <v>200</v>
      </c>
      <c r="G1148" t="s">
        <v>42</v>
      </c>
      <c r="H1148">
        <v>29</v>
      </c>
      <c r="I1148">
        <v>4</v>
      </c>
      <c r="J1148" t="s">
        <v>73</v>
      </c>
      <c r="K1148">
        <v>1</v>
      </c>
      <c r="L1148">
        <v>1225</v>
      </c>
      <c r="M1148">
        <v>4</v>
      </c>
      <c r="N1148" t="s">
        <v>44</v>
      </c>
      <c r="O1148">
        <v>32</v>
      </c>
      <c r="P1148">
        <v>3</v>
      </c>
      <c r="Q1148">
        <v>2</v>
      </c>
      <c r="R1148" t="s">
        <v>60</v>
      </c>
      <c r="S1148">
        <v>4</v>
      </c>
      <c r="T1148" t="s">
        <v>46</v>
      </c>
      <c r="U1148">
        <v>4541</v>
      </c>
      <c r="V1148" t="s">
        <v>47</v>
      </c>
      <c r="W1148">
        <v>7744</v>
      </c>
      <c r="X1148">
        <v>1</v>
      </c>
      <c r="Y1148" t="s">
        <v>48</v>
      </c>
      <c r="Z1148" t="s">
        <v>49</v>
      </c>
      <c r="AA1148">
        <v>25</v>
      </c>
      <c r="AB1148">
        <v>4</v>
      </c>
      <c r="AC1148">
        <v>2</v>
      </c>
      <c r="AD1148">
        <v>80</v>
      </c>
      <c r="AE1148">
        <v>0</v>
      </c>
      <c r="AF1148">
        <v>20</v>
      </c>
      <c r="AG1148">
        <v>3</v>
      </c>
      <c r="AH1148">
        <v>3</v>
      </c>
      <c r="AI1148">
        <v>13</v>
      </c>
      <c r="AJ1148">
        <v>17</v>
      </c>
      <c r="AK1148" s="16">
        <v>46074</v>
      </c>
      <c r="AL1148" s="7">
        <v>60</v>
      </c>
      <c r="AM1148" s="7" t="str">
        <f t="shared" si="34"/>
        <v>2026</v>
      </c>
      <c r="AN1148" s="7" t="str">
        <f t="shared" si="35"/>
        <v>February</v>
      </c>
      <c r="AO1148" s="7">
        <v>5</v>
      </c>
      <c r="AP1148" s="10">
        <v>15556</v>
      </c>
      <c r="AQ1148" s="7">
        <v>5</v>
      </c>
      <c r="AR1148" s="7">
        <v>0</v>
      </c>
      <c r="AS1148" t="s">
        <v>49</v>
      </c>
    </row>
    <row r="1149" spans="1:45" x14ac:dyDescent="0.35">
      <c r="A1149" t="s">
        <v>1212</v>
      </c>
      <c r="B1149">
        <v>44</v>
      </c>
      <c r="C1149" t="s">
        <v>802</v>
      </c>
      <c r="D1149" t="s">
        <v>49</v>
      </c>
      <c r="E1149" t="s">
        <v>41</v>
      </c>
      <c r="F1149">
        <v>1117</v>
      </c>
      <c r="G1149" t="s">
        <v>42</v>
      </c>
      <c r="H1149">
        <v>2</v>
      </c>
      <c r="I1149">
        <v>1</v>
      </c>
      <c r="J1149" t="s">
        <v>43</v>
      </c>
      <c r="K1149">
        <v>1</v>
      </c>
      <c r="L1149">
        <v>1246</v>
      </c>
      <c r="M1149">
        <v>1</v>
      </c>
      <c r="N1149" t="s">
        <v>53</v>
      </c>
      <c r="O1149">
        <v>72</v>
      </c>
      <c r="P1149">
        <v>4</v>
      </c>
      <c r="Q1149">
        <v>1</v>
      </c>
      <c r="R1149" t="s">
        <v>60</v>
      </c>
      <c r="S1149">
        <v>4</v>
      </c>
      <c r="T1149" t="s">
        <v>105</v>
      </c>
      <c r="U1149">
        <v>2011</v>
      </c>
      <c r="V1149" t="s">
        <v>47</v>
      </c>
      <c r="W1149">
        <v>19982</v>
      </c>
      <c r="X1149">
        <v>1</v>
      </c>
      <c r="Y1149" t="s">
        <v>48</v>
      </c>
      <c r="Z1149" t="s">
        <v>49</v>
      </c>
      <c r="AA1149">
        <v>13</v>
      </c>
      <c r="AB1149">
        <v>3</v>
      </c>
      <c r="AC1149">
        <v>4</v>
      </c>
      <c r="AD1149">
        <v>80</v>
      </c>
      <c r="AE1149">
        <v>1</v>
      </c>
      <c r="AF1149">
        <v>10</v>
      </c>
      <c r="AG1149">
        <v>5</v>
      </c>
      <c r="AH1149">
        <v>3</v>
      </c>
      <c r="AI1149">
        <v>7</v>
      </c>
      <c r="AJ1149">
        <v>7</v>
      </c>
      <c r="AK1149" s="16">
        <v>46075</v>
      </c>
      <c r="AL1149" s="7">
        <v>25</v>
      </c>
      <c r="AM1149" s="7" t="str">
        <f t="shared" si="34"/>
        <v>2026</v>
      </c>
      <c r="AN1149" s="7" t="str">
        <f t="shared" si="35"/>
        <v>February</v>
      </c>
      <c r="AO1149" s="7">
        <v>0</v>
      </c>
      <c r="AP1149" s="10">
        <v>21173</v>
      </c>
      <c r="AQ1149" s="7">
        <v>0</v>
      </c>
      <c r="AR1149" s="7">
        <v>0</v>
      </c>
      <c r="AS1149" t="s">
        <v>49</v>
      </c>
    </row>
    <row r="1150" spans="1:45" x14ac:dyDescent="0.35">
      <c r="A1150" t="s">
        <v>1213</v>
      </c>
      <c r="B1150">
        <v>44</v>
      </c>
      <c r="C1150" t="s">
        <v>802</v>
      </c>
      <c r="D1150" t="s">
        <v>49</v>
      </c>
      <c r="E1150" t="s">
        <v>41</v>
      </c>
      <c r="F1150">
        <v>1099</v>
      </c>
      <c r="G1150" t="s">
        <v>51</v>
      </c>
      <c r="H1150">
        <v>5</v>
      </c>
      <c r="I1150">
        <v>3</v>
      </c>
      <c r="J1150" t="s">
        <v>57</v>
      </c>
      <c r="K1150">
        <v>1</v>
      </c>
      <c r="L1150">
        <v>1267</v>
      </c>
      <c r="M1150">
        <v>2</v>
      </c>
      <c r="N1150" t="s">
        <v>44</v>
      </c>
      <c r="O1150">
        <v>88</v>
      </c>
      <c r="P1150">
        <v>3</v>
      </c>
      <c r="Q1150">
        <v>5</v>
      </c>
      <c r="R1150" t="s">
        <v>442</v>
      </c>
      <c r="S1150">
        <v>2</v>
      </c>
      <c r="T1150" t="s">
        <v>105</v>
      </c>
      <c r="U1150">
        <v>18213</v>
      </c>
      <c r="V1150" t="s">
        <v>368</v>
      </c>
      <c r="W1150">
        <v>8751</v>
      </c>
      <c r="X1150">
        <v>7</v>
      </c>
      <c r="Y1150" t="s">
        <v>48</v>
      </c>
      <c r="Z1150" t="s">
        <v>49</v>
      </c>
      <c r="AA1150">
        <v>11</v>
      </c>
      <c r="AB1150">
        <v>3</v>
      </c>
      <c r="AC1150">
        <v>3</v>
      </c>
      <c r="AD1150">
        <v>80</v>
      </c>
      <c r="AE1150">
        <v>1</v>
      </c>
      <c r="AF1150">
        <v>26</v>
      </c>
      <c r="AG1150">
        <v>5</v>
      </c>
      <c r="AH1150">
        <v>3</v>
      </c>
      <c r="AI1150">
        <v>3</v>
      </c>
      <c r="AJ1150">
        <v>10</v>
      </c>
      <c r="AK1150" s="16">
        <v>46076</v>
      </c>
      <c r="AL1150" s="7">
        <v>60</v>
      </c>
      <c r="AM1150" s="7" t="str">
        <f t="shared" si="34"/>
        <v>2026</v>
      </c>
      <c r="AN1150" s="7" t="str">
        <f t="shared" si="35"/>
        <v>February</v>
      </c>
      <c r="AO1150" s="7">
        <v>26</v>
      </c>
      <c r="AP1150" s="10">
        <v>14996</v>
      </c>
      <c r="AQ1150" s="7">
        <v>26</v>
      </c>
      <c r="AR1150" s="7">
        <v>15</v>
      </c>
      <c r="AS1150" t="s">
        <v>40</v>
      </c>
    </row>
    <row r="1151" spans="1:45" x14ac:dyDescent="0.35">
      <c r="A1151" t="s">
        <v>1214</v>
      </c>
      <c r="B1151">
        <v>44</v>
      </c>
      <c r="C1151" t="s">
        <v>802</v>
      </c>
      <c r="D1151" t="s">
        <v>49</v>
      </c>
      <c r="E1151" t="s">
        <v>41</v>
      </c>
      <c r="F1151">
        <v>1199</v>
      </c>
      <c r="G1151" t="s">
        <v>42</v>
      </c>
      <c r="H1151">
        <v>4</v>
      </c>
      <c r="I1151">
        <v>2</v>
      </c>
      <c r="J1151" t="s">
        <v>43</v>
      </c>
      <c r="K1151">
        <v>1</v>
      </c>
      <c r="L1151">
        <v>1288</v>
      </c>
      <c r="M1151">
        <v>3</v>
      </c>
      <c r="N1151" t="s">
        <v>44</v>
      </c>
      <c r="O1151">
        <v>92</v>
      </c>
      <c r="P1151">
        <v>4</v>
      </c>
      <c r="Q1151">
        <v>5</v>
      </c>
      <c r="R1151" t="s">
        <v>442</v>
      </c>
      <c r="S1151">
        <v>1</v>
      </c>
      <c r="T1151" t="s">
        <v>102</v>
      </c>
      <c r="U1151">
        <v>19190</v>
      </c>
      <c r="V1151" t="s">
        <v>368</v>
      </c>
      <c r="W1151">
        <v>17477</v>
      </c>
      <c r="X1151">
        <v>1</v>
      </c>
      <c r="Y1151" t="s">
        <v>48</v>
      </c>
      <c r="Z1151" t="s">
        <v>49</v>
      </c>
      <c r="AA1151">
        <v>14</v>
      </c>
      <c r="AB1151">
        <v>3</v>
      </c>
      <c r="AC1151">
        <v>4</v>
      </c>
      <c r="AD1151">
        <v>80</v>
      </c>
      <c r="AE1151">
        <v>2</v>
      </c>
      <c r="AF1151">
        <v>26</v>
      </c>
      <c r="AG1151">
        <v>4</v>
      </c>
      <c r="AH1151">
        <v>2</v>
      </c>
      <c r="AI1151">
        <v>14</v>
      </c>
      <c r="AJ1151">
        <v>13</v>
      </c>
      <c r="AK1151" s="16">
        <v>46077</v>
      </c>
      <c r="AL1151" s="7">
        <v>52</v>
      </c>
      <c r="AM1151" s="7" t="str">
        <f t="shared" si="34"/>
        <v>2026</v>
      </c>
      <c r="AN1151" s="7" t="str">
        <f t="shared" si="35"/>
        <v>February</v>
      </c>
      <c r="AO1151" s="7">
        <v>5</v>
      </c>
      <c r="AP1151" s="10">
        <v>23099</v>
      </c>
      <c r="AQ1151" s="7">
        <v>0</v>
      </c>
      <c r="AR1151" s="7">
        <v>0</v>
      </c>
      <c r="AS1151" t="s">
        <v>49</v>
      </c>
    </row>
    <row r="1152" spans="1:45" x14ac:dyDescent="0.35">
      <c r="A1152" t="s">
        <v>1215</v>
      </c>
      <c r="B1152">
        <v>44</v>
      </c>
      <c r="C1152" t="s">
        <v>802</v>
      </c>
      <c r="D1152" t="s">
        <v>40</v>
      </c>
      <c r="E1152" t="s">
        <v>41</v>
      </c>
      <c r="F1152">
        <v>621</v>
      </c>
      <c r="G1152" t="s">
        <v>42</v>
      </c>
      <c r="H1152">
        <v>15</v>
      </c>
      <c r="I1152">
        <v>3</v>
      </c>
      <c r="J1152" t="s">
        <v>52</v>
      </c>
      <c r="K1152">
        <v>1</v>
      </c>
      <c r="L1152">
        <v>1295</v>
      </c>
      <c r="M1152">
        <v>1</v>
      </c>
      <c r="N1152" t="s">
        <v>53</v>
      </c>
      <c r="O1152">
        <v>73</v>
      </c>
      <c r="P1152">
        <v>3</v>
      </c>
      <c r="Q1152">
        <v>3</v>
      </c>
      <c r="R1152" t="s">
        <v>161</v>
      </c>
      <c r="S1152">
        <v>4</v>
      </c>
      <c r="T1152" t="s">
        <v>105</v>
      </c>
      <c r="U1152">
        <v>7978</v>
      </c>
      <c r="V1152" t="s">
        <v>163</v>
      </c>
      <c r="W1152">
        <v>14075</v>
      </c>
      <c r="X1152">
        <v>1</v>
      </c>
      <c r="Y1152" t="s">
        <v>48</v>
      </c>
      <c r="Z1152" t="s">
        <v>49</v>
      </c>
      <c r="AA1152">
        <v>11</v>
      </c>
      <c r="AB1152">
        <v>3</v>
      </c>
      <c r="AC1152">
        <v>4</v>
      </c>
      <c r="AD1152">
        <v>80</v>
      </c>
      <c r="AE1152">
        <v>1</v>
      </c>
      <c r="AF1152">
        <v>10</v>
      </c>
      <c r="AG1152">
        <v>2</v>
      </c>
      <c r="AH1152">
        <v>3</v>
      </c>
      <c r="AI1152">
        <v>0</v>
      </c>
      <c r="AJ1152">
        <v>5</v>
      </c>
      <c r="AK1152" s="16">
        <v>46078</v>
      </c>
      <c r="AL1152" s="7">
        <v>52</v>
      </c>
      <c r="AM1152" s="7" t="str">
        <f t="shared" si="34"/>
        <v>2026</v>
      </c>
      <c r="AN1152" s="7" t="str">
        <f t="shared" si="35"/>
        <v>February</v>
      </c>
      <c r="AO1152" s="7">
        <v>2</v>
      </c>
      <c r="AP1152" s="10">
        <v>11814</v>
      </c>
      <c r="AQ1152" s="7">
        <v>2</v>
      </c>
      <c r="AR1152" s="7">
        <v>0</v>
      </c>
      <c r="AS1152" t="s">
        <v>49</v>
      </c>
    </row>
    <row r="1153" spans="1:45" x14ac:dyDescent="0.35">
      <c r="A1153" t="s">
        <v>1216</v>
      </c>
      <c r="B1153">
        <v>44</v>
      </c>
      <c r="C1153" t="s">
        <v>802</v>
      </c>
      <c r="D1153" t="s">
        <v>40</v>
      </c>
      <c r="E1153" t="s">
        <v>41</v>
      </c>
      <c r="F1153">
        <v>935</v>
      </c>
      <c r="G1153" t="s">
        <v>42</v>
      </c>
      <c r="H1153">
        <v>3</v>
      </c>
      <c r="I1153">
        <v>3</v>
      </c>
      <c r="J1153" t="s">
        <v>43</v>
      </c>
      <c r="K1153">
        <v>1</v>
      </c>
      <c r="L1153">
        <v>1333</v>
      </c>
      <c r="M1153">
        <v>1</v>
      </c>
      <c r="N1153" t="s">
        <v>44</v>
      </c>
      <c r="O1153">
        <v>89</v>
      </c>
      <c r="P1153">
        <v>3</v>
      </c>
      <c r="Q1153">
        <v>1</v>
      </c>
      <c r="R1153" t="s">
        <v>45</v>
      </c>
      <c r="S1153">
        <v>1</v>
      </c>
      <c r="T1153" t="s">
        <v>105</v>
      </c>
      <c r="U1153">
        <v>2362</v>
      </c>
      <c r="V1153" t="s">
        <v>47</v>
      </c>
      <c r="W1153">
        <v>14669</v>
      </c>
      <c r="X1153">
        <v>4</v>
      </c>
      <c r="Y1153" t="s">
        <v>48</v>
      </c>
      <c r="Z1153" t="s">
        <v>49</v>
      </c>
      <c r="AA1153">
        <v>12</v>
      </c>
      <c r="AB1153">
        <v>3</v>
      </c>
      <c r="AC1153">
        <v>3</v>
      </c>
      <c r="AD1153">
        <v>80</v>
      </c>
      <c r="AE1153">
        <v>0</v>
      </c>
      <c r="AF1153">
        <v>10</v>
      </c>
      <c r="AG1153">
        <v>4</v>
      </c>
      <c r="AH1153">
        <v>4</v>
      </c>
      <c r="AI1153">
        <v>1</v>
      </c>
      <c r="AJ1153">
        <v>2</v>
      </c>
      <c r="AK1153" s="16">
        <v>46079</v>
      </c>
      <c r="AL1153" s="7">
        <v>48</v>
      </c>
      <c r="AM1153" s="7" t="str">
        <f t="shared" si="34"/>
        <v>2026</v>
      </c>
      <c r="AN1153" s="7" t="str">
        <f t="shared" si="35"/>
        <v>February</v>
      </c>
      <c r="AO1153" s="7">
        <v>18</v>
      </c>
      <c r="AP1153" s="10">
        <v>15762</v>
      </c>
      <c r="AQ1153" s="7">
        <v>3</v>
      </c>
      <c r="AR1153" s="7">
        <v>3</v>
      </c>
      <c r="AS1153" t="s">
        <v>49</v>
      </c>
    </row>
    <row r="1154" spans="1:45" x14ac:dyDescent="0.35">
      <c r="A1154" t="s">
        <v>1217</v>
      </c>
      <c r="B1154">
        <v>44</v>
      </c>
      <c r="C1154" t="s">
        <v>802</v>
      </c>
      <c r="D1154" t="s">
        <v>49</v>
      </c>
      <c r="E1154" t="s">
        <v>59</v>
      </c>
      <c r="F1154">
        <v>981</v>
      </c>
      <c r="G1154" t="s">
        <v>42</v>
      </c>
      <c r="H1154">
        <v>5</v>
      </c>
      <c r="I1154">
        <v>3</v>
      </c>
      <c r="J1154" t="s">
        <v>43</v>
      </c>
      <c r="K1154">
        <v>1</v>
      </c>
      <c r="L1154">
        <v>1471</v>
      </c>
      <c r="M1154">
        <v>3</v>
      </c>
      <c r="N1154" t="s">
        <v>44</v>
      </c>
      <c r="O1154">
        <v>90</v>
      </c>
      <c r="P1154">
        <v>2</v>
      </c>
      <c r="Q1154">
        <v>1</v>
      </c>
      <c r="R1154" t="s">
        <v>45</v>
      </c>
      <c r="S1154">
        <v>3</v>
      </c>
      <c r="T1154" t="s">
        <v>46</v>
      </c>
      <c r="U1154">
        <v>3162</v>
      </c>
      <c r="V1154" t="s">
        <v>47</v>
      </c>
      <c r="W1154">
        <v>7973</v>
      </c>
      <c r="X1154">
        <v>3</v>
      </c>
      <c r="Y1154" t="s">
        <v>48</v>
      </c>
      <c r="Z1154" t="s">
        <v>49</v>
      </c>
      <c r="AA1154">
        <v>14</v>
      </c>
      <c r="AB1154">
        <v>3</v>
      </c>
      <c r="AC1154">
        <v>4</v>
      </c>
      <c r="AD1154">
        <v>80</v>
      </c>
      <c r="AE1154">
        <v>0</v>
      </c>
      <c r="AF1154">
        <v>7</v>
      </c>
      <c r="AG1154">
        <v>5</v>
      </c>
      <c r="AH1154">
        <v>3</v>
      </c>
      <c r="AI1154">
        <v>0</v>
      </c>
      <c r="AJ1154">
        <v>3</v>
      </c>
      <c r="AK1154" s="16">
        <v>46080</v>
      </c>
      <c r="AL1154" s="7">
        <v>47</v>
      </c>
      <c r="AM1154" s="7" t="str">
        <f t="shared" si="34"/>
        <v>2026</v>
      </c>
      <c r="AN1154" s="7" t="str">
        <f t="shared" si="35"/>
        <v>February</v>
      </c>
      <c r="AO1154" s="7">
        <v>21</v>
      </c>
      <c r="AP1154" s="10">
        <v>6988</v>
      </c>
      <c r="AQ1154" s="7">
        <v>0</v>
      </c>
      <c r="AR1154" s="7">
        <v>0</v>
      </c>
      <c r="AS1154" t="s">
        <v>49</v>
      </c>
    </row>
    <row r="1155" spans="1:45" x14ac:dyDescent="0.35">
      <c r="A1155" t="s">
        <v>1218</v>
      </c>
      <c r="B1155">
        <v>44</v>
      </c>
      <c r="C1155" t="s">
        <v>802</v>
      </c>
      <c r="D1155" t="s">
        <v>49</v>
      </c>
      <c r="E1155" t="s">
        <v>41</v>
      </c>
      <c r="F1155">
        <v>1467</v>
      </c>
      <c r="G1155" t="s">
        <v>42</v>
      </c>
      <c r="H1155">
        <v>20</v>
      </c>
      <c r="I1155">
        <v>3</v>
      </c>
      <c r="J1155" t="s">
        <v>43</v>
      </c>
      <c r="K1155">
        <v>1</v>
      </c>
      <c r="L1155">
        <v>1475</v>
      </c>
      <c r="M1155">
        <v>4</v>
      </c>
      <c r="N1155" t="s">
        <v>44</v>
      </c>
      <c r="O1155">
        <v>49</v>
      </c>
      <c r="P1155">
        <v>3</v>
      </c>
      <c r="Q1155">
        <v>1</v>
      </c>
      <c r="R1155" t="s">
        <v>60</v>
      </c>
      <c r="S1155">
        <v>2</v>
      </c>
      <c r="T1155" t="s">
        <v>46</v>
      </c>
      <c r="U1155">
        <v>3420</v>
      </c>
      <c r="V1155" t="s">
        <v>47</v>
      </c>
      <c r="W1155">
        <v>21158</v>
      </c>
      <c r="X1155">
        <v>1</v>
      </c>
      <c r="Y1155" t="s">
        <v>48</v>
      </c>
      <c r="Z1155" t="s">
        <v>49</v>
      </c>
      <c r="AA1155">
        <v>13</v>
      </c>
      <c r="AB1155">
        <v>3</v>
      </c>
      <c r="AC1155">
        <v>3</v>
      </c>
      <c r="AD1155">
        <v>80</v>
      </c>
      <c r="AE1155">
        <v>0</v>
      </c>
      <c r="AF1155">
        <v>6</v>
      </c>
      <c r="AG1155">
        <v>3</v>
      </c>
      <c r="AH1155">
        <v>2</v>
      </c>
      <c r="AI1155">
        <v>1</v>
      </c>
      <c r="AJ1155">
        <v>3</v>
      </c>
      <c r="AK1155" s="16">
        <v>46081</v>
      </c>
      <c r="AL1155" s="7">
        <v>45</v>
      </c>
      <c r="AM1155" s="7" t="str">
        <f t="shared" ref="AM1155:AM1218" si="36">TEXT(AK1155,"yyyy")</f>
        <v>2026</v>
      </c>
      <c r="AN1155" s="7" t="str">
        <f t="shared" ref="AN1155:AN1218" si="37">TEXT(AK1155,"mmmm")</f>
        <v>February</v>
      </c>
      <c r="AO1155" s="7">
        <v>6</v>
      </c>
      <c r="AP1155" s="10">
        <v>5425</v>
      </c>
      <c r="AQ1155" s="7">
        <v>4</v>
      </c>
      <c r="AR1155" s="7">
        <v>0</v>
      </c>
      <c r="AS1155" t="s">
        <v>49</v>
      </c>
    </row>
    <row r="1156" spans="1:45" x14ac:dyDescent="0.35">
      <c r="A1156" t="s">
        <v>1219</v>
      </c>
      <c r="B1156">
        <v>44</v>
      </c>
      <c r="C1156" t="s">
        <v>802</v>
      </c>
      <c r="D1156" t="s">
        <v>49</v>
      </c>
      <c r="E1156" t="s">
        <v>56</v>
      </c>
      <c r="F1156">
        <v>383</v>
      </c>
      <c r="G1156" t="s">
        <v>51</v>
      </c>
      <c r="H1156">
        <v>1</v>
      </c>
      <c r="I1156">
        <v>5</v>
      </c>
      <c r="J1156" t="s">
        <v>57</v>
      </c>
      <c r="K1156">
        <v>1</v>
      </c>
      <c r="L1156">
        <v>1481</v>
      </c>
      <c r="M1156">
        <v>1</v>
      </c>
      <c r="N1156" t="s">
        <v>53</v>
      </c>
      <c r="O1156">
        <v>79</v>
      </c>
      <c r="P1156">
        <v>3</v>
      </c>
      <c r="Q1156">
        <v>2</v>
      </c>
      <c r="R1156" t="s">
        <v>137</v>
      </c>
      <c r="S1156">
        <v>3</v>
      </c>
      <c r="T1156" t="s">
        <v>105</v>
      </c>
      <c r="U1156">
        <v>4768</v>
      </c>
      <c r="V1156" t="s">
        <v>47</v>
      </c>
      <c r="W1156">
        <v>9282</v>
      </c>
      <c r="X1156">
        <v>7</v>
      </c>
      <c r="Y1156" t="s">
        <v>48</v>
      </c>
      <c r="Z1156" t="s">
        <v>49</v>
      </c>
      <c r="AA1156">
        <v>12</v>
      </c>
      <c r="AB1156">
        <v>3</v>
      </c>
      <c r="AC1156">
        <v>3</v>
      </c>
      <c r="AD1156">
        <v>80</v>
      </c>
      <c r="AE1156">
        <v>1</v>
      </c>
      <c r="AF1156">
        <v>11</v>
      </c>
      <c r="AG1156">
        <v>4</v>
      </c>
      <c r="AH1156">
        <v>2</v>
      </c>
      <c r="AI1156">
        <v>0</v>
      </c>
      <c r="AJ1156">
        <v>0</v>
      </c>
      <c r="AK1156" s="16">
        <v>46082</v>
      </c>
      <c r="AL1156" s="7">
        <v>36</v>
      </c>
      <c r="AM1156" s="7" t="str">
        <f t="shared" si="36"/>
        <v>2026</v>
      </c>
      <c r="AN1156" s="7" t="str">
        <f t="shared" si="37"/>
        <v>March</v>
      </c>
      <c r="AO1156" s="7">
        <v>1</v>
      </c>
      <c r="AP1156" s="10">
        <v>4204</v>
      </c>
      <c r="AQ1156" s="7">
        <v>0</v>
      </c>
      <c r="AR1156" s="7">
        <v>0</v>
      </c>
      <c r="AS1156" t="s">
        <v>40</v>
      </c>
    </row>
    <row r="1157" spans="1:45" x14ac:dyDescent="0.35">
      <c r="A1157" t="s">
        <v>1220</v>
      </c>
      <c r="B1157">
        <v>44</v>
      </c>
      <c r="C1157" t="s">
        <v>802</v>
      </c>
      <c r="D1157" t="s">
        <v>49</v>
      </c>
      <c r="E1157" t="s">
        <v>56</v>
      </c>
      <c r="F1157">
        <v>1193</v>
      </c>
      <c r="G1157" t="s">
        <v>42</v>
      </c>
      <c r="H1157">
        <v>2</v>
      </c>
      <c r="I1157">
        <v>1</v>
      </c>
      <c r="J1157" t="s">
        <v>52</v>
      </c>
      <c r="K1157">
        <v>1</v>
      </c>
      <c r="L1157">
        <v>1496</v>
      </c>
      <c r="M1157">
        <v>2</v>
      </c>
      <c r="N1157" t="s">
        <v>44</v>
      </c>
      <c r="O1157">
        <v>86</v>
      </c>
      <c r="P1157">
        <v>3</v>
      </c>
      <c r="Q1157">
        <v>3</v>
      </c>
      <c r="R1157" t="s">
        <v>112</v>
      </c>
      <c r="S1157">
        <v>3</v>
      </c>
      <c r="T1157" t="s">
        <v>46</v>
      </c>
      <c r="U1157">
        <v>10209</v>
      </c>
      <c r="V1157" t="s">
        <v>253</v>
      </c>
      <c r="W1157">
        <v>19719</v>
      </c>
      <c r="X1157">
        <v>5</v>
      </c>
      <c r="Y1157" t="s">
        <v>48</v>
      </c>
      <c r="Z1157" t="s">
        <v>40</v>
      </c>
      <c r="AA1157">
        <v>18</v>
      </c>
      <c r="AB1157">
        <v>3</v>
      </c>
      <c r="AC1157">
        <v>2</v>
      </c>
      <c r="AD1157">
        <v>80</v>
      </c>
      <c r="AE1157">
        <v>0</v>
      </c>
      <c r="AF1157">
        <v>16</v>
      </c>
      <c r="AG1157">
        <v>2</v>
      </c>
      <c r="AH1157">
        <v>2</v>
      </c>
      <c r="AI1157">
        <v>2</v>
      </c>
      <c r="AJ1157">
        <v>2</v>
      </c>
      <c r="AK1157" s="16">
        <v>46083</v>
      </c>
      <c r="AL1157" s="7">
        <v>37</v>
      </c>
      <c r="AM1157" s="7" t="str">
        <f t="shared" si="36"/>
        <v>2026</v>
      </c>
      <c r="AN1157" s="7" t="str">
        <f t="shared" si="37"/>
        <v>March</v>
      </c>
      <c r="AO1157" s="7">
        <v>2</v>
      </c>
      <c r="AP1157" s="10">
        <v>5484</v>
      </c>
      <c r="AQ1157" s="7">
        <v>0</v>
      </c>
      <c r="AR1157" s="7">
        <v>0</v>
      </c>
      <c r="AS1157" t="s">
        <v>49</v>
      </c>
    </row>
    <row r="1158" spans="1:45" x14ac:dyDescent="0.35">
      <c r="A1158" t="s">
        <v>1221</v>
      </c>
      <c r="B1158">
        <v>44</v>
      </c>
      <c r="C1158" t="s">
        <v>802</v>
      </c>
      <c r="D1158" t="s">
        <v>49</v>
      </c>
      <c r="E1158" t="s">
        <v>41</v>
      </c>
      <c r="F1158">
        <v>136</v>
      </c>
      <c r="G1158" t="s">
        <v>42</v>
      </c>
      <c r="H1158">
        <v>28</v>
      </c>
      <c r="I1158">
        <v>3</v>
      </c>
      <c r="J1158" t="s">
        <v>43</v>
      </c>
      <c r="K1158">
        <v>1</v>
      </c>
      <c r="L1158">
        <v>1523</v>
      </c>
      <c r="M1158">
        <v>4</v>
      </c>
      <c r="N1158" t="s">
        <v>44</v>
      </c>
      <c r="O1158">
        <v>32</v>
      </c>
      <c r="P1158">
        <v>3</v>
      </c>
      <c r="Q1158">
        <v>4</v>
      </c>
      <c r="R1158" t="s">
        <v>252</v>
      </c>
      <c r="S1158">
        <v>1</v>
      </c>
      <c r="T1158" t="s">
        <v>105</v>
      </c>
      <c r="U1158">
        <v>16328</v>
      </c>
      <c r="V1158" t="s">
        <v>368</v>
      </c>
      <c r="W1158">
        <v>22074</v>
      </c>
      <c r="X1158">
        <v>3</v>
      </c>
      <c r="Y1158" t="s">
        <v>48</v>
      </c>
      <c r="Z1158" t="s">
        <v>49</v>
      </c>
      <c r="AA1158">
        <v>13</v>
      </c>
      <c r="AB1158">
        <v>3</v>
      </c>
      <c r="AC1158">
        <v>3</v>
      </c>
      <c r="AD1158">
        <v>80</v>
      </c>
      <c r="AE1158">
        <v>1</v>
      </c>
      <c r="AF1158">
        <v>24</v>
      </c>
      <c r="AG1158">
        <v>1</v>
      </c>
      <c r="AH1158">
        <v>4</v>
      </c>
      <c r="AI1158">
        <v>14</v>
      </c>
      <c r="AJ1158">
        <v>17</v>
      </c>
      <c r="AK1158" s="16">
        <v>46084</v>
      </c>
      <c r="AL1158" s="7">
        <v>55</v>
      </c>
      <c r="AM1158" s="7" t="str">
        <f t="shared" si="36"/>
        <v>2026</v>
      </c>
      <c r="AN1158" s="7" t="str">
        <f t="shared" si="37"/>
        <v>March</v>
      </c>
      <c r="AO1158" s="7">
        <v>21</v>
      </c>
      <c r="AP1158" s="10">
        <v>11318</v>
      </c>
      <c r="AQ1158" s="7">
        <v>13</v>
      </c>
      <c r="AR1158" s="7">
        <v>7</v>
      </c>
      <c r="AS1158" t="s">
        <v>49</v>
      </c>
    </row>
    <row r="1159" spans="1:45" x14ac:dyDescent="0.35">
      <c r="A1159" t="s">
        <v>1222</v>
      </c>
      <c r="B1159">
        <v>44</v>
      </c>
      <c r="C1159" t="s">
        <v>802</v>
      </c>
      <c r="D1159" t="s">
        <v>40</v>
      </c>
      <c r="E1159" t="s">
        <v>41</v>
      </c>
      <c r="F1159">
        <v>1313</v>
      </c>
      <c r="G1159" t="s">
        <v>42</v>
      </c>
      <c r="H1159">
        <v>7</v>
      </c>
      <c r="I1159">
        <v>3</v>
      </c>
      <c r="J1159" t="s">
        <v>52</v>
      </c>
      <c r="K1159">
        <v>1</v>
      </c>
      <c r="L1159">
        <v>1608</v>
      </c>
      <c r="M1159">
        <v>2</v>
      </c>
      <c r="N1159" t="s">
        <v>53</v>
      </c>
      <c r="O1159">
        <v>31</v>
      </c>
      <c r="P1159">
        <v>3</v>
      </c>
      <c r="Q1159">
        <v>5</v>
      </c>
      <c r="R1159" t="s">
        <v>252</v>
      </c>
      <c r="S1159">
        <v>4</v>
      </c>
      <c r="T1159" t="s">
        <v>102</v>
      </c>
      <c r="U1159">
        <v>19049</v>
      </c>
      <c r="V1159" t="s">
        <v>368</v>
      </c>
      <c r="W1159">
        <v>3549</v>
      </c>
      <c r="X1159">
        <v>0</v>
      </c>
      <c r="Y1159" t="s">
        <v>48</v>
      </c>
      <c r="Z1159" t="s">
        <v>40</v>
      </c>
      <c r="AA1159">
        <v>14</v>
      </c>
      <c r="AB1159">
        <v>3</v>
      </c>
      <c r="AC1159">
        <v>4</v>
      </c>
      <c r="AD1159">
        <v>80</v>
      </c>
      <c r="AE1159">
        <v>1</v>
      </c>
      <c r="AF1159">
        <v>23</v>
      </c>
      <c r="AG1159">
        <v>4</v>
      </c>
      <c r="AH1159">
        <v>2</v>
      </c>
      <c r="AI1159">
        <v>1</v>
      </c>
      <c r="AJ1159">
        <v>10</v>
      </c>
      <c r="AK1159" s="16">
        <v>46085</v>
      </c>
      <c r="AL1159" s="7">
        <v>26</v>
      </c>
      <c r="AM1159" s="7" t="str">
        <f t="shared" si="36"/>
        <v>2026</v>
      </c>
      <c r="AN1159" s="7" t="str">
        <f t="shared" si="37"/>
        <v>March</v>
      </c>
      <c r="AO1159" s="7">
        <v>5</v>
      </c>
      <c r="AP1159" s="10">
        <v>3635</v>
      </c>
      <c r="AQ1159" s="7">
        <v>3</v>
      </c>
      <c r="AR1159" s="7">
        <v>2</v>
      </c>
      <c r="AS1159" t="s">
        <v>49</v>
      </c>
    </row>
    <row r="1160" spans="1:45" x14ac:dyDescent="0.35">
      <c r="A1160" t="s">
        <v>1223</v>
      </c>
      <c r="B1160">
        <v>44</v>
      </c>
      <c r="C1160" t="s">
        <v>802</v>
      </c>
      <c r="D1160" t="s">
        <v>49</v>
      </c>
      <c r="E1160" t="s">
        <v>56</v>
      </c>
      <c r="F1160">
        <v>602</v>
      </c>
      <c r="G1160" t="s">
        <v>71</v>
      </c>
      <c r="H1160">
        <v>1</v>
      </c>
      <c r="I1160">
        <v>5</v>
      </c>
      <c r="J1160" t="s">
        <v>71</v>
      </c>
      <c r="K1160">
        <v>1</v>
      </c>
      <c r="L1160">
        <v>1642</v>
      </c>
      <c r="M1160">
        <v>1</v>
      </c>
      <c r="N1160" t="s">
        <v>44</v>
      </c>
      <c r="O1160">
        <v>37</v>
      </c>
      <c r="P1160">
        <v>3</v>
      </c>
      <c r="Q1160">
        <v>2</v>
      </c>
      <c r="R1160" t="s">
        <v>71</v>
      </c>
      <c r="S1160">
        <v>4</v>
      </c>
      <c r="T1160" t="s">
        <v>105</v>
      </c>
      <c r="U1160">
        <v>5743</v>
      </c>
      <c r="V1160" t="s">
        <v>163</v>
      </c>
      <c r="W1160">
        <v>10503</v>
      </c>
      <c r="X1160">
        <v>4</v>
      </c>
      <c r="Y1160" t="s">
        <v>48</v>
      </c>
      <c r="Z1160" t="s">
        <v>40</v>
      </c>
      <c r="AA1160">
        <v>11</v>
      </c>
      <c r="AB1160">
        <v>3</v>
      </c>
      <c r="AC1160">
        <v>3</v>
      </c>
      <c r="AD1160">
        <v>80</v>
      </c>
      <c r="AE1160">
        <v>0</v>
      </c>
      <c r="AF1160">
        <v>14</v>
      </c>
      <c r="AG1160">
        <v>3</v>
      </c>
      <c r="AH1160">
        <v>3</v>
      </c>
      <c r="AI1160">
        <v>0</v>
      </c>
      <c r="AJ1160">
        <v>2</v>
      </c>
      <c r="AK1160" s="16">
        <v>46086</v>
      </c>
      <c r="AL1160" s="7">
        <v>50</v>
      </c>
      <c r="AM1160" s="7" t="str">
        <f t="shared" si="36"/>
        <v>2026</v>
      </c>
      <c r="AN1160" s="7" t="str">
        <f t="shared" si="37"/>
        <v>March</v>
      </c>
      <c r="AO1160" s="7">
        <v>28</v>
      </c>
      <c r="AP1160" s="10">
        <v>18885</v>
      </c>
      <c r="AQ1160" s="7">
        <v>24</v>
      </c>
      <c r="AR1160" s="7">
        <v>3</v>
      </c>
      <c r="AS1160" t="s">
        <v>49</v>
      </c>
    </row>
    <row r="1161" spans="1:45" x14ac:dyDescent="0.35">
      <c r="A1161" t="s">
        <v>1224</v>
      </c>
      <c r="B1161">
        <v>44</v>
      </c>
      <c r="C1161" t="s">
        <v>802</v>
      </c>
      <c r="D1161" t="s">
        <v>40</v>
      </c>
      <c r="E1161" t="s">
        <v>41</v>
      </c>
      <c r="F1161">
        <v>528</v>
      </c>
      <c r="G1161" t="s">
        <v>71</v>
      </c>
      <c r="H1161">
        <v>1</v>
      </c>
      <c r="I1161">
        <v>3</v>
      </c>
      <c r="J1161" t="s">
        <v>43</v>
      </c>
      <c r="K1161">
        <v>1</v>
      </c>
      <c r="L1161">
        <v>1683</v>
      </c>
      <c r="M1161">
        <v>3</v>
      </c>
      <c r="N1161" t="s">
        <v>53</v>
      </c>
      <c r="O1161">
        <v>44</v>
      </c>
      <c r="P1161">
        <v>3</v>
      </c>
      <c r="Q1161">
        <v>1</v>
      </c>
      <c r="R1161" t="s">
        <v>71</v>
      </c>
      <c r="S1161">
        <v>4</v>
      </c>
      <c r="T1161" t="s">
        <v>102</v>
      </c>
      <c r="U1161">
        <v>3195</v>
      </c>
      <c r="V1161" t="s">
        <v>47</v>
      </c>
      <c r="W1161">
        <v>4167</v>
      </c>
      <c r="X1161">
        <v>4</v>
      </c>
      <c r="Y1161" t="s">
        <v>48</v>
      </c>
      <c r="Z1161" t="s">
        <v>40</v>
      </c>
      <c r="AA1161">
        <v>18</v>
      </c>
      <c r="AB1161">
        <v>3</v>
      </c>
      <c r="AC1161">
        <v>1</v>
      </c>
      <c r="AD1161">
        <v>80</v>
      </c>
      <c r="AE1161">
        <v>3</v>
      </c>
      <c r="AF1161">
        <v>8</v>
      </c>
      <c r="AG1161">
        <v>2</v>
      </c>
      <c r="AH1161">
        <v>3</v>
      </c>
      <c r="AI1161">
        <v>2</v>
      </c>
      <c r="AJ1161">
        <v>2</v>
      </c>
      <c r="AK1161" s="16">
        <v>46087</v>
      </c>
      <c r="AL1161" s="7">
        <v>40</v>
      </c>
      <c r="AM1161" s="7" t="str">
        <f t="shared" si="36"/>
        <v>2026</v>
      </c>
      <c r="AN1161" s="7" t="str">
        <f t="shared" si="37"/>
        <v>March</v>
      </c>
      <c r="AO1161" s="7">
        <v>21</v>
      </c>
      <c r="AP1161" s="10">
        <v>8688</v>
      </c>
      <c r="AQ1161" s="7">
        <v>5</v>
      </c>
      <c r="AR1161" s="7">
        <v>1</v>
      </c>
      <c r="AS1161" t="s">
        <v>49</v>
      </c>
    </row>
    <row r="1162" spans="1:45" x14ac:dyDescent="0.35">
      <c r="A1162" t="s">
        <v>1225</v>
      </c>
      <c r="B1162">
        <v>44</v>
      </c>
      <c r="C1162" t="s">
        <v>802</v>
      </c>
      <c r="D1162" t="s">
        <v>40</v>
      </c>
      <c r="E1162" t="s">
        <v>41</v>
      </c>
      <c r="F1162">
        <v>921</v>
      </c>
      <c r="G1162" t="s">
        <v>42</v>
      </c>
      <c r="H1162">
        <v>2</v>
      </c>
      <c r="I1162">
        <v>3</v>
      </c>
      <c r="J1162" t="s">
        <v>43</v>
      </c>
      <c r="K1162">
        <v>1</v>
      </c>
      <c r="L1162">
        <v>1703</v>
      </c>
      <c r="M1162">
        <v>3</v>
      </c>
      <c r="N1162" t="s">
        <v>53</v>
      </c>
      <c r="O1162">
        <v>96</v>
      </c>
      <c r="P1162">
        <v>4</v>
      </c>
      <c r="Q1162">
        <v>3</v>
      </c>
      <c r="R1162" t="s">
        <v>161</v>
      </c>
      <c r="S1162">
        <v>4</v>
      </c>
      <c r="T1162" t="s">
        <v>105</v>
      </c>
      <c r="U1162">
        <v>7879</v>
      </c>
      <c r="V1162" t="s">
        <v>163</v>
      </c>
      <c r="W1162">
        <v>14810</v>
      </c>
      <c r="X1162">
        <v>1</v>
      </c>
      <c r="Y1162" t="s">
        <v>48</v>
      </c>
      <c r="Z1162" t="s">
        <v>40</v>
      </c>
      <c r="AA1162">
        <v>19</v>
      </c>
      <c r="AB1162">
        <v>3</v>
      </c>
      <c r="AC1162">
        <v>2</v>
      </c>
      <c r="AD1162">
        <v>80</v>
      </c>
      <c r="AE1162">
        <v>1</v>
      </c>
      <c r="AF1162">
        <v>9</v>
      </c>
      <c r="AG1162">
        <v>2</v>
      </c>
      <c r="AH1162">
        <v>3</v>
      </c>
      <c r="AI1162">
        <v>6</v>
      </c>
      <c r="AJ1162">
        <v>7</v>
      </c>
      <c r="AK1162" s="16">
        <v>46088</v>
      </c>
      <c r="AL1162" s="7">
        <v>20</v>
      </c>
      <c r="AM1162" s="7" t="str">
        <f t="shared" si="36"/>
        <v>2026</v>
      </c>
      <c r="AN1162" s="7" t="str">
        <f t="shared" si="37"/>
        <v>March</v>
      </c>
      <c r="AO1162" s="7">
        <v>2</v>
      </c>
      <c r="AP1162" s="10">
        <v>11319</v>
      </c>
      <c r="AQ1162" s="7">
        <v>2</v>
      </c>
      <c r="AR1162" s="7">
        <v>1</v>
      </c>
      <c r="AS1162" t="s">
        <v>49</v>
      </c>
    </row>
    <row r="1163" spans="1:45" x14ac:dyDescent="0.35">
      <c r="A1163" t="s">
        <v>1226</v>
      </c>
      <c r="B1163">
        <v>44</v>
      </c>
      <c r="C1163" t="s">
        <v>802</v>
      </c>
      <c r="D1163" t="s">
        <v>40</v>
      </c>
      <c r="E1163" t="s">
        <v>56</v>
      </c>
      <c r="F1163">
        <v>429</v>
      </c>
      <c r="G1163" t="s">
        <v>42</v>
      </c>
      <c r="H1163">
        <v>1</v>
      </c>
      <c r="I1163">
        <v>2</v>
      </c>
      <c r="J1163" t="s">
        <v>52</v>
      </c>
      <c r="K1163">
        <v>1</v>
      </c>
      <c r="L1163">
        <v>1792</v>
      </c>
      <c r="M1163">
        <v>3</v>
      </c>
      <c r="N1163" t="s">
        <v>44</v>
      </c>
      <c r="O1163">
        <v>99</v>
      </c>
      <c r="P1163">
        <v>3</v>
      </c>
      <c r="Q1163">
        <v>1</v>
      </c>
      <c r="R1163" t="s">
        <v>60</v>
      </c>
      <c r="S1163">
        <v>2</v>
      </c>
      <c r="T1163" t="s">
        <v>102</v>
      </c>
      <c r="U1163">
        <v>2342</v>
      </c>
      <c r="V1163" t="s">
        <v>47</v>
      </c>
      <c r="W1163">
        <v>11092</v>
      </c>
      <c r="X1163">
        <v>1</v>
      </c>
      <c r="Y1163" t="s">
        <v>48</v>
      </c>
      <c r="Z1163" t="s">
        <v>40</v>
      </c>
      <c r="AA1163">
        <v>12</v>
      </c>
      <c r="AB1163">
        <v>3</v>
      </c>
      <c r="AC1163">
        <v>3</v>
      </c>
      <c r="AD1163">
        <v>80</v>
      </c>
      <c r="AE1163">
        <v>3</v>
      </c>
      <c r="AF1163">
        <v>6</v>
      </c>
      <c r="AG1163">
        <v>2</v>
      </c>
      <c r="AH1163">
        <v>2</v>
      </c>
      <c r="AI1163">
        <v>2</v>
      </c>
      <c r="AJ1163">
        <v>3</v>
      </c>
      <c r="AK1163" s="16">
        <v>46089</v>
      </c>
      <c r="AL1163" s="7">
        <v>18</v>
      </c>
      <c r="AM1163" s="7" t="str">
        <f t="shared" si="36"/>
        <v>2026</v>
      </c>
      <c r="AN1163" s="7" t="str">
        <f t="shared" si="37"/>
        <v>March</v>
      </c>
      <c r="AO1163" s="7">
        <v>1</v>
      </c>
      <c r="AP1163" s="10">
        <v>4967</v>
      </c>
      <c r="AQ1163" s="7">
        <v>1</v>
      </c>
      <c r="AR1163" s="7">
        <v>0</v>
      </c>
      <c r="AS1163" t="s">
        <v>40</v>
      </c>
    </row>
    <row r="1164" spans="1:45" x14ac:dyDescent="0.35">
      <c r="A1164" t="s">
        <v>1227</v>
      </c>
      <c r="B1164">
        <v>44</v>
      </c>
      <c r="C1164" t="s">
        <v>802</v>
      </c>
      <c r="D1164" t="s">
        <v>49</v>
      </c>
      <c r="E1164" t="s">
        <v>41</v>
      </c>
      <c r="F1164">
        <v>170</v>
      </c>
      <c r="G1164" t="s">
        <v>42</v>
      </c>
      <c r="H1164">
        <v>1</v>
      </c>
      <c r="I1164">
        <v>4</v>
      </c>
      <c r="J1164" t="s">
        <v>43</v>
      </c>
      <c r="K1164">
        <v>1</v>
      </c>
      <c r="L1164">
        <v>1903</v>
      </c>
      <c r="M1164">
        <v>2</v>
      </c>
      <c r="N1164" t="s">
        <v>44</v>
      </c>
      <c r="O1164">
        <v>78</v>
      </c>
      <c r="P1164">
        <v>4</v>
      </c>
      <c r="Q1164">
        <v>2</v>
      </c>
      <c r="R1164" t="s">
        <v>161</v>
      </c>
      <c r="S1164">
        <v>1</v>
      </c>
      <c r="T1164" t="s">
        <v>105</v>
      </c>
      <c r="U1164">
        <v>5033</v>
      </c>
      <c r="V1164" t="s">
        <v>163</v>
      </c>
      <c r="W1164">
        <v>9364</v>
      </c>
      <c r="X1164">
        <v>2</v>
      </c>
      <c r="Y1164" t="s">
        <v>48</v>
      </c>
      <c r="Z1164" t="s">
        <v>49</v>
      </c>
      <c r="AA1164">
        <v>15</v>
      </c>
      <c r="AB1164">
        <v>3</v>
      </c>
      <c r="AC1164">
        <v>4</v>
      </c>
      <c r="AD1164">
        <v>80</v>
      </c>
      <c r="AE1164">
        <v>1</v>
      </c>
      <c r="AF1164">
        <v>10</v>
      </c>
      <c r="AG1164">
        <v>5</v>
      </c>
      <c r="AH1164">
        <v>3</v>
      </c>
      <c r="AI1164">
        <v>2</v>
      </c>
      <c r="AJ1164">
        <v>2</v>
      </c>
      <c r="AK1164" s="16">
        <v>46090</v>
      </c>
      <c r="AL1164" s="7">
        <v>37</v>
      </c>
      <c r="AM1164" s="7" t="str">
        <f t="shared" si="36"/>
        <v>2026</v>
      </c>
      <c r="AN1164" s="7" t="str">
        <f t="shared" si="37"/>
        <v>March</v>
      </c>
      <c r="AO1164" s="7">
        <v>2</v>
      </c>
      <c r="AP1164" s="10">
        <v>7845</v>
      </c>
      <c r="AQ1164" s="7">
        <v>2</v>
      </c>
      <c r="AR1164" s="7">
        <v>1</v>
      </c>
      <c r="AS1164" t="s">
        <v>49</v>
      </c>
    </row>
    <row r="1165" spans="1:45" x14ac:dyDescent="0.35">
      <c r="A1165" t="s">
        <v>1228</v>
      </c>
      <c r="B1165">
        <v>44</v>
      </c>
      <c r="C1165" t="s">
        <v>802</v>
      </c>
      <c r="D1165" t="s">
        <v>49</v>
      </c>
      <c r="E1165" t="s">
        <v>41</v>
      </c>
      <c r="F1165">
        <v>1037</v>
      </c>
      <c r="G1165" t="s">
        <v>42</v>
      </c>
      <c r="H1165">
        <v>1</v>
      </c>
      <c r="I1165">
        <v>3</v>
      </c>
      <c r="J1165" t="s">
        <v>52</v>
      </c>
      <c r="K1165">
        <v>1</v>
      </c>
      <c r="L1165">
        <v>2020</v>
      </c>
      <c r="M1165">
        <v>2</v>
      </c>
      <c r="N1165" t="s">
        <v>44</v>
      </c>
      <c r="O1165">
        <v>42</v>
      </c>
      <c r="P1165">
        <v>3</v>
      </c>
      <c r="Q1165">
        <v>1</v>
      </c>
      <c r="R1165" t="s">
        <v>60</v>
      </c>
      <c r="S1165">
        <v>4</v>
      </c>
      <c r="T1165" t="s">
        <v>46</v>
      </c>
      <c r="U1165">
        <v>2436</v>
      </c>
      <c r="V1165" t="s">
        <v>47</v>
      </c>
      <c r="W1165">
        <v>13422</v>
      </c>
      <c r="X1165">
        <v>6</v>
      </c>
      <c r="Y1165" t="s">
        <v>48</v>
      </c>
      <c r="Z1165" t="s">
        <v>40</v>
      </c>
      <c r="AA1165">
        <v>12</v>
      </c>
      <c r="AB1165">
        <v>3</v>
      </c>
      <c r="AC1165">
        <v>3</v>
      </c>
      <c r="AD1165">
        <v>80</v>
      </c>
      <c r="AE1165">
        <v>0</v>
      </c>
      <c r="AF1165">
        <v>6</v>
      </c>
      <c r="AG1165">
        <v>2</v>
      </c>
      <c r="AH1165">
        <v>3</v>
      </c>
      <c r="AI1165">
        <v>1</v>
      </c>
      <c r="AJ1165">
        <v>2</v>
      </c>
      <c r="AK1165" s="16">
        <v>46091</v>
      </c>
      <c r="AL1165" s="7">
        <v>40</v>
      </c>
      <c r="AM1165" s="7" t="str">
        <f t="shared" si="36"/>
        <v>2026</v>
      </c>
      <c r="AN1165" s="7" t="str">
        <f t="shared" si="37"/>
        <v>March</v>
      </c>
      <c r="AO1165" s="7">
        <v>15</v>
      </c>
      <c r="AP1165" s="10">
        <v>6570</v>
      </c>
      <c r="AQ1165" s="7">
        <v>0</v>
      </c>
      <c r="AR1165" s="7">
        <v>0</v>
      </c>
      <c r="AS1165" t="s">
        <v>49</v>
      </c>
    </row>
    <row r="1166" spans="1:45" x14ac:dyDescent="0.35">
      <c r="A1166" t="s">
        <v>1229</v>
      </c>
      <c r="B1166">
        <v>45</v>
      </c>
      <c r="C1166" t="s">
        <v>802</v>
      </c>
      <c r="D1166" t="s">
        <v>49</v>
      </c>
      <c r="E1166" t="s">
        <v>41</v>
      </c>
      <c r="F1166">
        <v>1339</v>
      </c>
      <c r="G1166" t="s">
        <v>42</v>
      </c>
      <c r="H1166">
        <v>7</v>
      </c>
      <c r="I1166">
        <v>3</v>
      </c>
      <c r="J1166" t="s">
        <v>43</v>
      </c>
      <c r="K1166">
        <v>1</v>
      </c>
      <c r="L1166">
        <v>86</v>
      </c>
      <c r="M1166">
        <v>2</v>
      </c>
      <c r="N1166" t="s">
        <v>44</v>
      </c>
      <c r="O1166">
        <v>59</v>
      </c>
      <c r="P1166">
        <v>3</v>
      </c>
      <c r="Q1166">
        <v>3</v>
      </c>
      <c r="R1166" t="s">
        <v>60</v>
      </c>
      <c r="S1166">
        <v>1</v>
      </c>
      <c r="T1166" t="s">
        <v>102</v>
      </c>
      <c r="U1166">
        <v>9724</v>
      </c>
      <c r="V1166" t="s">
        <v>163</v>
      </c>
      <c r="W1166">
        <v>18787</v>
      </c>
      <c r="X1166">
        <v>2</v>
      </c>
      <c r="Y1166" t="s">
        <v>48</v>
      </c>
      <c r="Z1166" t="s">
        <v>49</v>
      </c>
      <c r="AA1166">
        <v>17</v>
      </c>
      <c r="AB1166">
        <v>3</v>
      </c>
      <c r="AC1166">
        <v>3</v>
      </c>
      <c r="AD1166">
        <v>80</v>
      </c>
      <c r="AE1166">
        <v>1</v>
      </c>
      <c r="AF1166">
        <v>25</v>
      </c>
      <c r="AG1166">
        <v>2</v>
      </c>
      <c r="AH1166">
        <v>3</v>
      </c>
      <c r="AI1166">
        <v>0</v>
      </c>
      <c r="AJ1166">
        <v>0</v>
      </c>
      <c r="AK1166" s="16">
        <v>46092</v>
      </c>
      <c r="AL1166" s="7">
        <v>49</v>
      </c>
      <c r="AM1166" s="7" t="str">
        <f t="shared" si="36"/>
        <v>2026</v>
      </c>
      <c r="AN1166" s="7" t="str">
        <f t="shared" si="37"/>
        <v>March</v>
      </c>
      <c r="AO1166" s="7">
        <v>23</v>
      </c>
      <c r="AP1166" s="10">
        <v>11899</v>
      </c>
      <c r="AQ1166" s="7">
        <v>18</v>
      </c>
      <c r="AR1166" s="7">
        <v>9</v>
      </c>
      <c r="AS1166" t="s">
        <v>49</v>
      </c>
    </row>
    <row r="1167" spans="1:45" x14ac:dyDescent="0.35">
      <c r="A1167" t="s">
        <v>1230</v>
      </c>
      <c r="B1167">
        <v>45</v>
      </c>
      <c r="C1167" t="s">
        <v>802</v>
      </c>
      <c r="D1167" t="s">
        <v>49</v>
      </c>
      <c r="E1167" t="s">
        <v>41</v>
      </c>
      <c r="F1167">
        <v>193</v>
      </c>
      <c r="G1167" t="s">
        <v>42</v>
      </c>
      <c r="H1167">
        <v>6</v>
      </c>
      <c r="I1167">
        <v>4</v>
      </c>
      <c r="J1167" t="s">
        <v>73</v>
      </c>
      <c r="K1167">
        <v>1</v>
      </c>
      <c r="L1167">
        <v>101</v>
      </c>
      <c r="M1167">
        <v>4</v>
      </c>
      <c r="N1167" t="s">
        <v>44</v>
      </c>
      <c r="O1167">
        <v>52</v>
      </c>
      <c r="P1167">
        <v>3</v>
      </c>
      <c r="Q1167">
        <v>3</v>
      </c>
      <c r="R1167" t="s">
        <v>252</v>
      </c>
      <c r="S1167">
        <v>1</v>
      </c>
      <c r="T1167" t="s">
        <v>105</v>
      </c>
      <c r="U1167">
        <v>13245</v>
      </c>
      <c r="V1167" t="s">
        <v>253</v>
      </c>
      <c r="W1167">
        <v>15067</v>
      </c>
      <c r="X1167">
        <v>4</v>
      </c>
      <c r="Y1167" t="s">
        <v>48</v>
      </c>
      <c r="Z1167" t="s">
        <v>40</v>
      </c>
      <c r="AA1167">
        <v>14</v>
      </c>
      <c r="AB1167">
        <v>3</v>
      </c>
      <c r="AC1167">
        <v>2</v>
      </c>
      <c r="AD1167">
        <v>80</v>
      </c>
      <c r="AE1167">
        <v>0</v>
      </c>
      <c r="AF1167">
        <v>17</v>
      </c>
      <c r="AG1167">
        <v>3</v>
      </c>
      <c r="AH1167">
        <v>4</v>
      </c>
      <c r="AI1167">
        <v>0</v>
      </c>
      <c r="AK1167" s="16">
        <v>46093</v>
      </c>
      <c r="AL1167" s="7">
        <v>21</v>
      </c>
      <c r="AM1167" s="7" t="str">
        <f t="shared" si="36"/>
        <v>2026</v>
      </c>
      <c r="AN1167" s="7" t="str">
        <f t="shared" si="37"/>
        <v>March</v>
      </c>
      <c r="AO1167" s="7">
        <v>3</v>
      </c>
      <c r="AP1167" s="10">
        <v>11437</v>
      </c>
      <c r="AQ1167" s="7">
        <v>2</v>
      </c>
      <c r="AR1167" s="7">
        <v>1</v>
      </c>
      <c r="AS1167" t="s">
        <v>49</v>
      </c>
    </row>
    <row r="1168" spans="1:45" x14ac:dyDescent="0.35">
      <c r="A1168" t="s">
        <v>1231</v>
      </c>
      <c r="B1168">
        <v>45</v>
      </c>
      <c r="C1168" t="s">
        <v>802</v>
      </c>
      <c r="D1168" t="s">
        <v>49</v>
      </c>
      <c r="E1168" t="s">
        <v>41</v>
      </c>
      <c r="F1168">
        <v>1316</v>
      </c>
      <c r="G1168" t="s">
        <v>42</v>
      </c>
      <c r="H1168">
        <v>29</v>
      </c>
      <c r="I1168">
        <v>3</v>
      </c>
      <c r="J1168" t="s">
        <v>52</v>
      </c>
      <c r="K1168">
        <v>1</v>
      </c>
      <c r="L1168">
        <v>192</v>
      </c>
      <c r="M1168">
        <v>3</v>
      </c>
      <c r="N1168" t="s">
        <v>44</v>
      </c>
      <c r="O1168">
        <v>83</v>
      </c>
      <c r="P1168">
        <v>3</v>
      </c>
      <c r="Q1168">
        <v>1</v>
      </c>
      <c r="R1168" t="s">
        <v>60</v>
      </c>
      <c r="S1168">
        <v>4</v>
      </c>
      <c r="T1168" t="s">
        <v>46</v>
      </c>
      <c r="U1168">
        <v>3452</v>
      </c>
      <c r="V1168" t="s">
        <v>47</v>
      </c>
      <c r="W1168">
        <v>9752</v>
      </c>
      <c r="X1168">
        <v>5</v>
      </c>
      <c r="Y1168" t="s">
        <v>48</v>
      </c>
      <c r="Z1168" t="s">
        <v>49</v>
      </c>
      <c r="AA1168">
        <v>13</v>
      </c>
      <c r="AB1168">
        <v>3</v>
      </c>
      <c r="AC1168">
        <v>2</v>
      </c>
      <c r="AD1168">
        <v>80</v>
      </c>
      <c r="AE1168">
        <v>0</v>
      </c>
      <c r="AF1168">
        <v>9</v>
      </c>
      <c r="AG1168">
        <v>2</v>
      </c>
      <c r="AH1168">
        <v>2</v>
      </c>
      <c r="AI1168">
        <v>0</v>
      </c>
      <c r="AK1168" s="16">
        <v>46094</v>
      </c>
      <c r="AL1168" s="7">
        <v>40</v>
      </c>
      <c r="AM1168" s="7" t="str">
        <f t="shared" si="36"/>
        <v>2026</v>
      </c>
      <c r="AN1168" s="7" t="str">
        <f t="shared" si="37"/>
        <v>March</v>
      </c>
      <c r="AO1168" s="7">
        <v>7</v>
      </c>
      <c r="AP1168" s="10">
        <v>24767</v>
      </c>
      <c r="AQ1168" s="7">
        <v>0</v>
      </c>
      <c r="AR1168" s="7">
        <v>0</v>
      </c>
      <c r="AS1168" t="s">
        <v>49</v>
      </c>
    </row>
    <row r="1169" spans="1:45" x14ac:dyDescent="0.35">
      <c r="A1169" t="s">
        <v>1232</v>
      </c>
      <c r="B1169">
        <v>45</v>
      </c>
      <c r="C1169" t="s">
        <v>802</v>
      </c>
      <c r="D1169" t="s">
        <v>49</v>
      </c>
      <c r="E1169" t="s">
        <v>41</v>
      </c>
      <c r="F1169">
        <v>194</v>
      </c>
      <c r="G1169" t="s">
        <v>42</v>
      </c>
      <c r="H1169">
        <v>9</v>
      </c>
      <c r="I1169">
        <v>3</v>
      </c>
      <c r="J1169" t="s">
        <v>43</v>
      </c>
      <c r="K1169">
        <v>1</v>
      </c>
      <c r="L1169">
        <v>206</v>
      </c>
      <c r="M1169">
        <v>2</v>
      </c>
      <c r="N1169" t="s">
        <v>44</v>
      </c>
      <c r="O1169">
        <v>60</v>
      </c>
      <c r="P1169">
        <v>3</v>
      </c>
      <c r="Q1169">
        <v>2</v>
      </c>
      <c r="R1169" t="s">
        <v>45</v>
      </c>
      <c r="S1169">
        <v>2</v>
      </c>
      <c r="T1169" t="s">
        <v>102</v>
      </c>
      <c r="U1169">
        <v>2348</v>
      </c>
      <c r="V1169" t="s">
        <v>47</v>
      </c>
      <c r="W1169">
        <v>10901</v>
      </c>
      <c r="X1169">
        <v>8</v>
      </c>
      <c r="Y1169" t="s">
        <v>48</v>
      </c>
      <c r="Z1169" t="s">
        <v>49</v>
      </c>
      <c r="AA1169">
        <v>18</v>
      </c>
      <c r="AB1169">
        <v>3</v>
      </c>
      <c r="AC1169">
        <v>3</v>
      </c>
      <c r="AD1169">
        <v>80</v>
      </c>
      <c r="AE1169">
        <v>1</v>
      </c>
      <c r="AF1169">
        <v>20</v>
      </c>
      <c r="AG1169">
        <v>2</v>
      </c>
      <c r="AH1169">
        <v>1</v>
      </c>
      <c r="AI1169">
        <v>0</v>
      </c>
      <c r="AJ1169">
        <v>15</v>
      </c>
      <c r="AK1169" s="16">
        <v>46095</v>
      </c>
      <c r="AL1169" s="7">
        <v>34</v>
      </c>
      <c r="AM1169" s="7" t="str">
        <f t="shared" si="36"/>
        <v>2026</v>
      </c>
      <c r="AN1169" s="7" t="str">
        <f t="shared" si="37"/>
        <v>March</v>
      </c>
      <c r="AO1169" s="7">
        <v>5</v>
      </c>
      <c r="AP1169" s="10">
        <v>17117</v>
      </c>
      <c r="AQ1169" s="7">
        <v>1</v>
      </c>
      <c r="AR1169" s="7">
        <v>1</v>
      </c>
      <c r="AS1169" t="s">
        <v>49</v>
      </c>
    </row>
    <row r="1170" spans="1:45" x14ac:dyDescent="0.35">
      <c r="A1170" t="s">
        <v>1233</v>
      </c>
      <c r="B1170">
        <v>45</v>
      </c>
      <c r="C1170" t="s">
        <v>802</v>
      </c>
      <c r="D1170" t="s">
        <v>40</v>
      </c>
      <c r="E1170" t="s">
        <v>41</v>
      </c>
      <c r="F1170">
        <v>1268</v>
      </c>
      <c r="G1170" t="s">
        <v>51</v>
      </c>
      <c r="H1170">
        <v>4</v>
      </c>
      <c r="I1170">
        <v>2</v>
      </c>
      <c r="J1170" t="s">
        <v>43</v>
      </c>
      <c r="K1170">
        <v>1</v>
      </c>
      <c r="L1170">
        <v>240</v>
      </c>
      <c r="M1170">
        <v>3</v>
      </c>
      <c r="N1170" t="s">
        <v>53</v>
      </c>
      <c r="O1170">
        <v>30</v>
      </c>
      <c r="P1170">
        <v>3</v>
      </c>
      <c r="Q1170">
        <v>2</v>
      </c>
      <c r="R1170" t="s">
        <v>137</v>
      </c>
      <c r="S1170">
        <v>1</v>
      </c>
      <c r="T1170" t="s">
        <v>102</v>
      </c>
      <c r="U1170">
        <v>5006</v>
      </c>
      <c r="V1170" t="s">
        <v>163</v>
      </c>
      <c r="W1170">
        <v>6319</v>
      </c>
      <c r="X1170">
        <v>4</v>
      </c>
      <c r="Y1170" t="s">
        <v>48</v>
      </c>
      <c r="Z1170" t="s">
        <v>40</v>
      </c>
      <c r="AA1170">
        <v>11</v>
      </c>
      <c r="AB1170">
        <v>3</v>
      </c>
      <c r="AC1170">
        <v>1</v>
      </c>
      <c r="AD1170">
        <v>80</v>
      </c>
      <c r="AE1170">
        <v>1</v>
      </c>
      <c r="AF1170">
        <v>9</v>
      </c>
      <c r="AG1170">
        <v>3</v>
      </c>
      <c r="AH1170">
        <v>4</v>
      </c>
      <c r="AI1170">
        <v>0</v>
      </c>
      <c r="AJ1170">
        <v>3</v>
      </c>
      <c r="AK1170" s="16">
        <v>46096</v>
      </c>
      <c r="AL1170" s="7">
        <v>55</v>
      </c>
      <c r="AM1170" s="7" t="str">
        <f t="shared" si="36"/>
        <v>2026</v>
      </c>
      <c r="AN1170" s="7" t="str">
        <f t="shared" si="37"/>
        <v>March</v>
      </c>
      <c r="AO1170" s="7">
        <v>1</v>
      </c>
      <c r="AP1170" s="10">
        <v>11362</v>
      </c>
      <c r="AQ1170" s="7">
        <v>1</v>
      </c>
      <c r="AR1170" s="7">
        <v>0</v>
      </c>
      <c r="AS1170" t="s">
        <v>40</v>
      </c>
    </row>
    <row r="1171" spans="1:45" x14ac:dyDescent="0.35">
      <c r="A1171" t="s">
        <v>1234</v>
      </c>
      <c r="B1171">
        <v>45</v>
      </c>
      <c r="C1171" t="s">
        <v>802</v>
      </c>
      <c r="D1171" t="s">
        <v>49</v>
      </c>
      <c r="E1171" t="s">
        <v>59</v>
      </c>
      <c r="F1171">
        <v>1195</v>
      </c>
      <c r="G1171" t="s">
        <v>42</v>
      </c>
      <c r="H1171">
        <v>2</v>
      </c>
      <c r="I1171">
        <v>2</v>
      </c>
      <c r="J1171" t="s">
        <v>52</v>
      </c>
      <c r="K1171">
        <v>1</v>
      </c>
      <c r="L1171">
        <v>264</v>
      </c>
      <c r="M1171">
        <v>1</v>
      </c>
      <c r="N1171" t="s">
        <v>44</v>
      </c>
      <c r="O1171">
        <v>65</v>
      </c>
      <c r="P1171">
        <v>2</v>
      </c>
      <c r="Q1171">
        <v>4</v>
      </c>
      <c r="R1171" t="s">
        <v>442</v>
      </c>
      <c r="S1171">
        <v>4</v>
      </c>
      <c r="T1171" t="s">
        <v>105</v>
      </c>
      <c r="U1171">
        <v>16792</v>
      </c>
      <c r="V1171" t="s">
        <v>368</v>
      </c>
      <c r="W1171">
        <v>20462</v>
      </c>
      <c r="X1171">
        <v>9</v>
      </c>
      <c r="Y1171" t="s">
        <v>48</v>
      </c>
      <c r="Z1171" t="s">
        <v>49</v>
      </c>
      <c r="AA1171">
        <v>23</v>
      </c>
      <c r="AB1171">
        <v>4</v>
      </c>
      <c r="AC1171">
        <v>4</v>
      </c>
      <c r="AD1171">
        <v>80</v>
      </c>
      <c r="AE1171">
        <v>1</v>
      </c>
      <c r="AF1171">
        <v>22</v>
      </c>
      <c r="AG1171">
        <v>1</v>
      </c>
      <c r="AH1171">
        <v>3</v>
      </c>
      <c r="AI1171">
        <v>11</v>
      </c>
      <c r="AJ1171">
        <v>8</v>
      </c>
      <c r="AK1171" s="16">
        <v>46097</v>
      </c>
      <c r="AL1171" s="7">
        <v>23</v>
      </c>
      <c r="AM1171" s="7" t="str">
        <f t="shared" si="36"/>
        <v>2026</v>
      </c>
      <c r="AN1171" s="7" t="str">
        <f t="shared" si="37"/>
        <v>March</v>
      </c>
      <c r="AO1171" s="7">
        <v>2</v>
      </c>
      <c r="AP1171" s="10">
        <v>4482</v>
      </c>
      <c r="AQ1171" s="7">
        <v>2</v>
      </c>
      <c r="AR1171" s="7">
        <v>2</v>
      </c>
      <c r="AS1171" t="s">
        <v>49</v>
      </c>
    </row>
    <row r="1172" spans="1:45" x14ac:dyDescent="0.35">
      <c r="A1172" t="s">
        <v>1235</v>
      </c>
      <c r="B1172">
        <v>45</v>
      </c>
      <c r="C1172" t="s">
        <v>802</v>
      </c>
      <c r="D1172" t="s">
        <v>49</v>
      </c>
      <c r="E1172" t="s">
        <v>59</v>
      </c>
      <c r="F1172">
        <v>1052</v>
      </c>
      <c r="G1172" t="s">
        <v>51</v>
      </c>
      <c r="H1172">
        <v>6</v>
      </c>
      <c r="I1172">
        <v>3</v>
      </c>
      <c r="J1172" t="s">
        <v>52</v>
      </c>
      <c r="K1172">
        <v>1</v>
      </c>
      <c r="L1172">
        <v>302</v>
      </c>
      <c r="M1172">
        <v>4</v>
      </c>
      <c r="N1172" t="s">
        <v>53</v>
      </c>
      <c r="O1172">
        <v>57</v>
      </c>
      <c r="P1172">
        <v>2</v>
      </c>
      <c r="Q1172">
        <v>3</v>
      </c>
      <c r="R1172" t="s">
        <v>137</v>
      </c>
      <c r="S1172">
        <v>4</v>
      </c>
      <c r="T1172" t="s">
        <v>46</v>
      </c>
      <c r="U1172">
        <v>8865</v>
      </c>
      <c r="V1172" t="s">
        <v>163</v>
      </c>
      <c r="W1172">
        <v>16840</v>
      </c>
      <c r="X1172">
        <v>6</v>
      </c>
      <c r="Y1172" t="s">
        <v>48</v>
      </c>
      <c r="Z1172" t="s">
        <v>49</v>
      </c>
      <c r="AA1172">
        <v>12</v>
      </c>
      <c r="AB1172">
        <v>3</v>
      </c>
      <c r="AC1172">
        <v>4</v>
      </c>
      <c r="AD1172">
        <v>80</v>
      </c>
      <c r="AE1172">
        <v>0</v>
      </c>
      <c r="AF1172">
        <v>23</v>
      </c>
      <c r="AG1172">
        <v>2</v>
      </c>
      <c r="AH1172">
        <v>3</v>
      </c>
      <c r="AI1172">
        <v>12</v>
      </c>
      <c r="AJ1172">
        <v>8</v>
      </c>
      <c r="AK1172" s="16">
        <v>46098</v>
      </c>
      <c r="AL1172" s="7">
        <v>56</v>
      </c>
      <c r="AM1172" s="7" t="str">
        <f t="shared" si="36"/>
        <v>2026</v>
      </c>
      <c r="AN1172" s="7" t="str">
        <f t="shared" si="37"/>
        <v>March</v>
      </c>
      <c r="AO1172" s="7">
        <v>8</v>
      </c>
      <c r="AP1172" s="10">
        <v>20508</v>
      </c>
      <c r="AQ1172" s="7">
        <v>2</v>
      </c>
      <c r="AR1172" s="7">
        <v>0</v>
      </c>
      <c r="AS1172" t="s">
        <v>49</v>
      </c>
    </row>
    <row r="1173" spans="1:45" x14ac:dyDescent="0.35">
      <c r="A1173" t="s">
        <v>1236</v>
      </c>
      <c r="B1173">
        <v>45</v>
      </c>
      <c r="C1173" t="s">
        <v>802</v>
      </c>
      <c r="D1173" t="s">
        <v>49</v>
      </c>
      <c r="E1173" t="s">
        <v>41</v>
      </c>
      <c r="F1173">
        <v>252</v>
      </c>
      <c r="G1173" t="s">
        <v>42</v>
      </c>
      <c r="H1173">
        <v>1</v>
      </c>
      <c r="I1173">
        <v>3</v>
      </c>
      <c r="J1173" t="s">
        <v>73</v>
      </c>
      <c r="K1173">
        <v>1</v>
      </c>
      <c r="L1173">
        <v>336</v>
      </c>
      <c r="M1173">
        <v>3</v>
      </c>
      <c r="N1173" t="s">
        <v>44</v>
      </c>
      <c r="O1173">
        <v>70</v>
      </c>
      <c r="P1173">
        <v>4</v>
      </c>
      <c r="Q1173">
        <v>5</v>
      </c>
      <c r="R1173" t="s">
        <v>442</v>
      </c>
      <c r="S1173">
        <v>4</v>
      </c>
      <c r="T1173" t="s">
        <v>105</v>
      </c>
      <c r="U1173">
        <v>19202</v>
      </c>
      <c r="V1173" t="s">
        <v>368</v>
      </c>
      <c r="W1173">
        <v>15970</v>
      </c>
      <c r="X1173">
        <v>0</v>
      </c>
      <c r="Y1173" t="s">
        <v>48</v>
      </c>
      <c r="Z1173" t="s">
        <v>49</v>
      </c>
      <c r="AA1173">
        <v>11</v>
      </c>
      <c r="AB1173">
        <v>3</v>
      </c>
      <c r="AC1173">
        <v>3</v>
      </c>
      <c r="AD1173">
        <v>80</v>
      </c>
      <c r="AE1173">
        <v>1</v>
      </c>
      <c r="AF1173">
        <v>25</v>
      </c>
      <c r="AG1173">
        <v>2</v>
      </c>
      <c r="AH1173">
        <v>3</v>
      </c>
      <c r="AI1173">
        <v>1</v>
      </c>
      <c r="AJ1173">
        <v>7</v>
      </c>
      <c r="AK1173" s="16">
        <v>46099</v>
      </c>
      <c r="AL1173" s="7">
        <v>40</v>
      </c>
      <c r="AM1173" s="7" t="str">
        <f t="shared" si="36"/>
        <v>2026</v>
      </c>
      <c r="AN1173" s="7" t="str">
        <f t="shared" si="37"/>
        <v>March</v>
      </c>
      <c r="AO1173" s="7">
        <v>1</v>
      </c>
      <c r="AP1173" s="10">
        <v>13386</v>
      </c>
      <c r="AQ1173" s="7">
        <v>0</v>
      </c>
      <c r="AR1173" s="7">
        <v>0</v>
      </c>
      <c r="AS1173" t="s">
        <v>40</v>
      </c>
    </row>
    <row r="1174" spans="1:45" x14ac:dyDescent="0.35">
      <c r="A1174" t="s">
        <v>1237</v>
      </c>
      <c r="B1174">
        <v>45</v>
      </c>
      <c r="C1174" t="s">
        <v>802</v>
      </c>
      <c r="D1174" t="s">
        <v>49</v>
      </c>
      <c r="E1174" t="s">
        <v>56</v>
      </c>
      <c r="F1174">
        <v>1199</v>
      </c>
      <c r="G1174" t="s">
        <v>42</v>
      </c>
      <c r="H1174">
        <v>7</v>
      </c>
      <c r="I1174">
        <v>4</v>
      </c>
      <c r="J1174" t="s">
        <v>43</v>
      </c>
      <c r="K1174">
        <v>1</v>
      </c>
      <c r="L1174">
        <v>341</v>
      </c>
      <c r="M1174">
        <v>1</v>
      </c>
      <c r="N1174" t="s">
        <v>44</v>
      </c>
      <c r="O1174">
        <v>77</v>
      </c>
      <c r="P1174">
        <v>4</v>
      </c>
      <c r="Q1174">
        <v>2</v>
      </c>
      <c r="R1174" t="s">
        <v>112</v>
      </c>
      <c r="S1174">
        <v>3</v>
      </c>
      <c r="T1174" t="s">
        <v>105</v>
      </c>
      <c r="U1174">
        <v>6434</v>
      </c>
      <c r="V1174" t="s">
        <v>163</v>
      </c>
      <c r="W1174">
        <v>5118</v>
      </c>
      <c r="X1174">
        <v>4</v>
      </c>
      <c r="Y1174" t="s">
        <v>48</v>
      </c>
      <c r="Z1174" t="s">
        <v>49</v>
      </c>
      <c r="AA1174">
        <v>17</v>
      </c>
      <c r="AB1174">
        <v>3</v>
      </c>
      <c r="AC1174">
        <v>4</v>
      </c>
      <c r="AD1174">
        <v>80</v>
      </c>
      <c r="AE1174">
        <v>1</v>
      </c>
      <c r="AF1174">
        <v>9</v>
      </c>
      <c r="AG1174">
        <v>1</v>
      </c>
      <c r="AH1174">
        <v>3</v>
      </c>
      <c r="AI1174">
        <v>0</v>
      </c>
      <c r="AK1174" s="16">
        <v>46100</v>
      </c>
      <c r="AL1174" s="7">
        <v>41</v>
      </c>
      <c r="AM1174" s="7" t="str">
        <f t="shared" si="36"/>
        <v>2026</v>
      </c>
      <c r="AN1174" s="7" t="str">
        <f t="shared" si="37"/>
        <v>March</v>
      </c>
      <c r="AO1174" s="7">
        <v>19</v>
      </c>
      <c r="AP1174" s="10">
        <v>2585</v>
      </c>
      <c r="AQ1174" s="7">
        <v>7</v>
      </c>
      <c r="AR1174" s="7">
        <v>7</v>
      </c>
      <c r="AS1174" t="s">
        <v>40</v>
      </c>
    </row>
    <row r="1175" spans="1:45" x14ac:dyDescent="0.35">
      <c r="A1175" t="s">
        <v>1238</v>
      </c>
      <c r="B1175">
        <v>45</v>
      </c>
      <c r="C1175" t="s">
        <v>802</v>
      </c>
      <c r="D1175" t="s">
        <v>49</v>
      </c>
      <c r="E1175" t="s">
        <v>41</v>
      </c>
      <c r="F1175">
        <v>1385</v>
      </c>
      <c r="G1175" t="s">
        <v>42</v>
      </c>
      <c r="H1175">
        <v>20</v>
      </c>
      <c r="I1175">
        <v>2</v>
      </c>
      <c r="J1175" t="s">
        <v>52</v>
      </c>
      <c r="K1175">
        <v>1</v>
      </c>
      <c r="L1175">
        <v>372</v>
      </c>
      <c r="M1175">
        <v>3</v>
      </c>
      <c r="N1175" t="s">
        <v>44</v>
      </c>
      <c r="O1175">
        <v>79</v>
      </c>
      <c r="P1175">
        <v>3</v>
      </c>
      <c r="Q1175">
        <v>4</v>
      </c>
      <c r="R1175" t="s">
        <v>161</v>
      </c>
      <c r="S1175">
        <v>4</v>
      </c>
      <c r="T1175" t="s">
        <v>105</v>
      </c>
      <c r="U1175">
        <v>13496</v>
      </c>
      <c r="V1175" t="s">
        <v>253</v>
      </c>
      <c r="W1175">
        <v>7501</v>
      </c>
      <c r="X1175">
        <v>0</v>
      </c>
      <c r="Y1175" t="s">
        <v>48</v>
      </c>
      <c r="Z1175" t="s">
        <v>40</v>
      </c>
      <c r="AA1175">
        <v>14</v>
      </c>
      <c r="AB1175">
        <v>3</v>
      </c>
      <c r="AC1175">
        <v>2</v>
      </c>
      <c r="AD1175">
        <v>80</v>
      </c>
      <c r="AE1175">
        <v>0</v>
      </c>
      <c r="AF1175">
        <v>21</v>
      </c>
      <c r="AG1175">
        <v>2</v>
      </c>
      <c r="AH1175">
        <v>3</v>
      </c>
      <c r="AI1175">
        <v>4</v>
      </c>
      <c r="AJ1175">
        <v>10</v>
      </c>
      <c r="AK1175" s="16">
        <v>46101</v>
      </c>
      <c r="AL1175" s="7">
        <v>56</v>
      </c>
      <c r="AM1175" s="7" t="str">
        <f t="shared" si="36"/>
        <v>2026</v>
      </c>
      <c r="AN1175" s="7" t="str">
        <f t="shared" si="37"/>
        <v>March</v>
      </c>
      <c r="AO1175" s="7">
        <v>19</v>
      </c>
      <c r="AP1175" s="10">
        <v>13598</v>
      </c>
      <c r="AQ1175" s="7">
        <v>0</v>
      </c>
      <c r="AR1175" s="7">
        <v>0</v>
      </c>
      <c r="AS1175" t="s">
        <v>49</v>
      </c>
    </row>
    <row r="1176" spans="1:45" x14ac:dyDescent="0.35">
      <c r="A1176" t="s">
        <v>1239</v>
      </c>
      <c r="B1176">
        <v>45</v>
      </c>
      <c r="C1176" t="s">
        <v>802</v>
      </c>
      <c r="D1176" t="s">
        <v>49</v>
      </c>
      <c r="E1176" t="s">
        <v>56</v>
      </c>
      <c r="F1176">
        <v>1249</v>
      </c>
      <c r="G1176" t="s">
        <v>42</v>
      </c>
      <c r="H1176">
        <v>7</v>
      </c>
      <c r="I1176">
        <v>3</v>
      </c>
      <c r="J1176" t="s">
        <v>43</v>
      </c>
      <c r="K1176">
        <v>1</v>
      </c>
      <c r="L1176">
        <v>425</v>
      </c>
      <c r="M1176">
        <v>1</v>
      </c>
      <c r="N1176" t="s">
        <v>44</v>
      </c>
      <c r="O1176">
        <v>97</v>
      </c>
      <c r="P1176">
        <v>3</v>
      </c>
      <c r="Q1176">
        <v>3</v>
      </c>
      <c r="R1176" t="s">
        <v>45</v>
      </c>
      <c r="S1176">
        <v>1</v>
      </c>
      <c r="T1176" t="s">
        <v>102</v>
      </c>
      <c r="U1176">
        <v>5210</v>
      </c>
      <c r="V1176" t="s">
        <v>163</v>
      </c>
      <c r="W1176">
        <v>20308</v>
      </c>
      <c r="X1176">
        <v>1</v>
      </c>
      <c r="Y1176" t="s">
        <v>48</v>
      </c>
      <c r="Z1176" t="s">
        <v>49</v>
      </c>
      <c r="AA1176">
        <v>18</v>
      </c>
      <c r="AB1176">
        <v>3</v>
      </c>
      <c r="AC1176">
        <v>1</v>
      </c>
      <c r="AD1176">
        <v>80</v>
      </c>
      <c r="AE1176">
        <v>1</v>
      </c>
      <c r="AF1176">
        <v>24</v>
      </c>
      <c r="AG1176">
        <v>2</v>
      </c>
      <c r="AH1176">
        <v>3</v>
      </c>
      <c r="AI1176">
        <v>9</v>
      </c>
      <c r="AJ1176">
        <v>11</v>
      </c>
      <c r="AK1176" s="16">
        <v>46102</v>
      </c>
      <c r="AL1176" s="7">
        <v>36</v>
      </c>
      <c r="AM1176" s="7" t="str">
        <f t="shared" si="36"/>
        <v>2026</v>
      </c>
      <c r="AN1176" s="7" t="str">
        <f t="shared" si="37"/>
        <v>March</v>
      </c>
      <c r="AO1176" s="7">
        <v>7</v>
      </c>
      <c r="AP1176" s="10">
        <v>15358</v>
      </c>
      <c r="AQ1176" s="7">
        <v>7</v>
      </c>
      <c r="AR1176" s="7">
        <v>0</v>
      </c>
      <c r="AS1176" t="s">
        <v>49</v>
      </c>
    </row>
    <row r="1177" spans="1:45" x14ac:dyDescent="0.35">
      <c r="A1177" t="s">
        <v>1240</v>
      </c>
      <c r="B1177">
        <v>45</v>
      </c>
      <c r="C1177" t="s">
        <v>802</v>
      </c>
      <c r="D1177" t="s">
        <v>49</v>
      </c>
      <c r="E1177" t="s">
        <v>41</v>
      </c>
      <c r="F1177">
        <v>549</v>
      </c>
      <c r="G1177" t="s">
        <v>42</v>
      </c>
      <c r="H1177">
        <v>8</v>
      </c>
      <c r="I1177">
        <v>4</v>
      </c>
      <c r="J1177" t="s">
        <v>73</v>
      </c>
      <c r="K1177">
        <v>1</v>
      </c>
      <c r="L1177">
        <v>452</v>
      </c>
      <c r="M1177">
        <v>4</v>
      </c>
      <c r="N1177" t="s">
        <v>44</v>
      </c>
      <c r="O1177">
        <v>75</v>
      </c>
      <c r="P1177">
        <v>3</v>
      </c>
      <c r="Q1177">
        <v>2</v>
      </c>
      <c r="R1177" t="s">
        <v>60</v>
      </c>
      <c r="S1177">
        <v>4</v>
      </c>
      <c r="T1177" t="s">
        <v>105</v>
      </c>
      <c r="U1177">
        <v>3697</v>
      </c>
      <c r="V1177" t="s">
        <v>47</v>
      </c>
      <c r="W1177">
        <v>9278</v>
      </c>
      <c r="X1177">
        <v>9</v>
      </c>
      <c r="Y1177" t="s">
        <v>48</v>
      </c>
      <c r="Z1177" t="s">
        <v>49</v>
      </c>
      <c r="AA1177">
        <v>14</v>
      </c>
      <c r="AB1177">
        <v>3</v>
      </c>
      <c r="AC1177">
        <v>1</v>
      </c>
      <c r="AD1177">
        <v>80</v>
      </c>
      <c r="AE1177">
        <v>2</v>
      </c>
      <c r="AF1177">
        <v>12</v>
      </c>
      <c r="AG1177">
        <v>3</v>
      </c>
      <c r="AH1177">
        <v>3</v>
      </c>
      <c r="AI1177">
        <v>9</v>
      </c>
      <c r="AJ1177">
        <v>8</v>
      </c>
      <c r="AK1177" s="16">
        <v>46103</v>
      </c>
      <c r="AL1177" s="7">
        <v>48</v>
      </c>
      <c r="AM1177" s="7" t="str">
        <f t="shared" si="36"/>
        <v>2026</v>
      </c>
      <c r="AN1177" s="7" t="str">
        <f t="shared" si="37"/>
        <v>March</v>
      </c>
      <c r="AO1177" s="7">
        <v>20</v>
      </c>
      <c r="AP1177" s="10">
        <v>9647</v>
      </c>
      <c r="AQ1177" s="7">
        <v>13</v>
      </c>
      <c r="AR1177" s="7">
        <v>1</v>
      </c>
      <c r="AS1177" t="s">
        <v>49</v>
      </c>
    </row>
    <row r="1178" spans="1:45" x14ac:dyDescent="0.35">
      <c r="A1178" t="s">
        <v>1241</v>
      </c>
      <c r="B1178">
        <v>45</v>
      </c>
      <c r="C1178" t="s">
        <v>802</v>
      </c>
      <c r="D1178" t="s">
        <v>49</v>
      </c>
      <c r="E1178" t="s">
        <v>41</v>
      </c>
      <c r="F1178">
        <v>192</v>
      </c>
      <c r="G1178" t="s">
        <v>42</v>
      </c>
      <c r="H1178">
        <v>10</v>
      </c>
      <c r="I1178">
        <v>2</v>
      </c>
      <c r="J1178" t="s">
        <v>43</v>
      </c>
      <c r="K1178">
        <v>1</v>
      </c>
      <c r="L1178">
        <v>544</v>
      </c>
      <c r="M1178">
        <v>1</v>
      </c>
      <c r="N1178" t="s">
        <v>44</v>
      </c>
      <c r="O1178">
        <v>69</v>
      </c>
      <c r="P1178">
        <v>3</v>
      </c>
      <c r="Q1178">
        <v>1</v>
      </c>
      <c r="R1178" t="s">
        <v>60</v>
      </c>
      <c r="S1178">
        <v>4</v>
      </c>
      <c r="T1178" t="s">
        <v>105</v>
      </c>
      <c r="U1178">
        <v>2654</v>
      </c>
      <c r="V1178" t="s">
        <v>47</v>
      </c>
      <c r="W1178">
        <v>9655</v>
      </c>
      <c r="X1178">
        <v>3</v>
      </c>
      <c r="Y1178" t="s">
        <v>48</v>
      </c>
      <c r="Z1178" t="s">
        <v>49</v>
      </c>
      <c r="AA1178">
        <v>21</v>
      </c>
      <c r="AB1178">
        <v>4</v>
      </c>
      <c r="AC1178">
        <v>4</v>
      </c>
      <c r="AD1178">
        <v>80</v>
      </c>
      <c r="AE1178">
        <v>2</v>
      </c>
      <c r="AF1178">
        <v>8</v>
      </c>
      <c r="AG1178">
        <v>3</v>
      </c>
      <c r="AH1178">
        <v>2</v>
      </c>
      <c r="AI1178">
        <v>0</v>
      </c>
      <c r="AK1178" s="16">
        <v>46104</v>
      </c>
      <c r="AL1178" s="7">
        <v>25</v>
      </c>
      <c r="AM1178" s="7" t="str">
        <f t="shared" si="36"/>
        <v>2026</v>
      </c>
      <c r="AN1178" s="7" t="str">
        <f t="shared" si="37"/>
        <v>March</v>
      </c>
      <c r="AO1178" s="7">
        <v>6</v>
      </c>
      <c r="AP1178" s="10">
        <v>19351</v>
      </c>
      <c r="AQ1178" s="7">
        <v>3</v>
      </c>
      <c r="AR1178" s="7">
        <v>3</v>
      </c>
      <c r="AS1178" t="s">
        <v>40</v>
      </c>
    </row>
    <row r="1179" spans="1:45" x14ac:dyDescent="0.35">
      <c r="A1179" t="s">
        <v>1242</v>
      </c>
      <c r="B1179">
        <v>45</v>
      </c>
      <c r="C1179" t="s">
        <v>802</v>
      </c>
      <c r="D1179" t="s">
        <v>49</v>
      </c>
      <c r="E1179" t="s">
        <v>41</v>
      </c>
      <c r="F1179">
        <v>561</v>
      </c>
      <c r="G1179" t="s">
        <v>51</v>
      </c>
      <c r="H1179">
        <v>2</v>
      </c>
      <c r="I1179">
        <v>3</v>
      </c>
      <c r="J1179" t="s">
        <v>73</v>
      </c>
      <c r="K1179">
        <v>1</v>
      </c>
      <c r="L1179">
        <v>606</v>
      </c>
      <c r="M1179">
        <v>4</v>
      </c>
      <c r="N1179" t="s">
        <v>44</v>
      </c>
      <c r="O1179">
        <v>61</v>
      </c>
      <c r="P1179">
        <v>3</v>
      </c>
      <c r="Q1179">
        <v>2</v>
      </c>
      <c r="R1179" t="s">
        <v>137</v>
      </c>
      <c r="S1179">
        <v>2</v>
      </c>
      <c r="T1179" t="s">
        <v>105</v>
      </c>
      <c r="U1179">
        <v>4805</v>
      </c>
      <c r="V1179" t="s">
        <v>47</v>
      </c>
      <c r="W1179">
        <v>16177</v>
      </c>
      <c r="X1179">
        <v>0</v>
      </c>
      <c r="Y1179" t="s">
        <v>48</v>
      </c>
      <c r="Z1179" t="s">
        <v>49</v>
      </c>
      <c r="AA1179">
        <v>19</v>
      </c>
      <c r="AB1179">
        <v>3</v>
      </c>
      <c r="AC1179">
        <v>2</v>
      </c>
      <c r="AD1179">
        <v>80</v>
      </c>
      <c r="AE1179">
        <v>1</v>
      </c>
      <c r="AF1179">
        <v>9</v>
      </c>
      <c r="AG1179">
        <v>3</v>
      </c>
      <c r="AH1179">
        <v>4</v>
      </c>
      <c r="AI1179">
        <v>3</v>
      </c>
      <c r="AJ1179">
        <v>7</v>
      </c>
      <c r="AK1179" s="16">
        <v>46105</v>
      </c>
      <c r="AL1179" s="7">
        <v>58</v>
      </c>
      <c r="AM1179" s="7" t="str">
        <f t="shared" si="36"/>
        <v>2026</v>
      </c>
      <c r="AN1179" s="7" t="str">
        <f t="shared" si="37"/>
        <v>March</v>
      </c>
      <c r="AO1179" s="7">
        <v>33</v>
      </c>
      <c r="AP1179" s="10">
        <v>18887</v>
      </c>
      <c r="AQ1179" s="7">
        <v>23</v>
      </c>
      <c r="AR1179" s="7">
        <v>9</v>
      </c>
      <c r="AS1179" t="s">
        <v>40</v>
      </c>
    </row>
    <row r="1180" spans="1:45" x14ac:dyDescent="0.35">
      <c r="A1180" t="s">
        <v>1243</v>
      </c>
      <c r="B1180">
        <v>45</v>
      </c>
      <c r="C1180" t="s">
        <v>802</v>
      </c>
      <c r="D1180" t="s">
        <v>40</v>
      </c>
      <c r="E1180" t="s">
        <v>56</v>
      </c>
      <c r="F1180">
        <v>306</v>
      </c>
      <c r="G1180" t="s">
        <v>51</v>
      </c>
      <c r="H1180">
        <v>26</v>
      </c>
      <c r="I1180">
        <v>4</v>
      </c>
      <c r="J1180" t="s">
        <v>43</v>
      </c>
      <c r="K1180">
        <v>1</v>
      </c>
      <c r="L1180">
        <v>684</v>
      </c>
      <c r="M1180">
        <v>1</v>
      </c>
      <c r="N1180" t="s">
        <v>53</v>
      </c>
      <c r="O1180">
        <v>100</v>
      </c>
      <c r="P1180">
        <v>3</v>
      </c>
      <c r="Q1180">
        <v>2</v>
      </c>
      <c r="R1180" t="s">
        <v>137</v>
      </c>
      <c r="S1180">
        <v>1</v>
      </c>
      <c r="T1180" t="s">
        <v>105</v>
      </c>
      <c r="U1180">
        <v>4286</v>
      </c>
      <c r="V1180" t="s">
        <v>47</v>
      </c>
      <c r="W1180">
        <v>5630</v>
      </c>
      <c r="X1180">
        <v>2</v>
      </c>
      <c r="Y1180" t="s">
        <v>48</v>
      </c>
      <c r="Z1180" t="s">
        <v>49</v>
      </c>
      <c r="AA1180">
        <v>14</v>
      </c>
      <c r="AB1180">
        <v>3</v>
      </c>
      <c r="AC1180">
        <v>4</v>
      </c>
      <c r="AD1180">
        <v>80</v>
      </c>
      <c r="AE1180">
        <v>2</v>
      </c>
      <c r="AF1180">
        <v>5</v>
      </c>
      <c r="AG1180">
        <v>4</v>
      </c>
      <c r="AH1180">
        <v>3</v>
      </c>
      <c r="AI1180">
        <v>0</v>
      </c>
      <c r="AJ1180">
        <v>0</v>
      </c>
      <c r="AK1180" s="16">
        <v>46106</v>
      </c>
      <c r="AL1180" s="7">
        <v>22</v>
      </c>
      <c r="AM1180" s="7" t="str">
        <f t="shared" si="36"/>
        <v>2026</v>
      </c>
      <c r="AN1180" s="7" t="str">
        <f t="shared" si="37"/>
        <v>March</v>
      </c>
      <c r="AO1180" s="7">
        <v>1</v>
      </c>
      <c r="AP1180" s="10">
        <v>19634</v>
      </c>
      <c r="AQ1180" s="7">
        <v>0</v>
      </c>
      <c r="AR1180" s="7">
        <v>0</v>
      </c>
      <c r="AS1180" t="s">
        <v>49</v>
      </c>
    </row>
    <row r="1181" spans="1:45" x14ac:dyDescent="0.35">
      <c r="A1181" t="s">
        <v>1244</v>
      </c>
      <c r="B1181">
        <v>45</v>
      </c>
      <c r="C1181" t="s">
        <v>802</v>
      </c>
      <c r="D1181" t="s">
        <v>49</v>
      </c>
      <c r="E1181" t="s">
        <v>41</v>
      </c>
      <c r="F1181">
        <v>954</v>
      </c>
      <c r="G1181" t="s">
        <v>51</v>
      </c>
      <c r="H1181">
        <v>2</v>
      </c>
      <c r="I1181">
        <v>2</v>
      </c>
      <c r="J1181" t="s">
        <v>68</v>
      </c>
      <c r="K1181">
        <v>1</v>
      </c>
      <c r="L1181">
        <v>783</v>
      </c>
      <c r="M1181">
        <v>2</v>
      </c>
      <c r="N1181" t="s">
        <v>44</v>
      </c>
      <c r="O1181">
        <v>46</v>
      </c>
      <c r="P1181">
        <v>1</v>
      </c>
      <c r="Q1181">
        <v>2</v>
      </c>
      <c r="R1181" t="s">
        <v>54</v>
      </c>
      <c r="S1181">
        <v>3</v>
      </c>
      <c r="T1181" t="s">
        <v>46</v>
      </c>
      <c r="U1181">
        <v>6632</v>
      </c>
      <c r="V1181" t="s">
        <v>163</v>
      </c>
      <c r="W1181">
        <v>12388</v>
      </c>
      <c r="X1181">
        <v>0</v>
      </c>
      <c r="Y1181" t="s">
        <v>48</v>
      </c>
      <c r="Z1181" t="s">
        <v>49</v>
      </c>
      <c r="AA1181">
        <v>13</v>
      </c>
      <c r="AB1181">
        <v>3</v>
      </c>
      <c r="AC1181">
        <v>1</v>
      </c>
      <c r="AD1181">
        <v>80</v>
      </c>
      <c r="AE1181">
        <v>0</v>
      </c>
      <c r="AF1181">
        <v>9</v>
      </c>
      <c r="AG1181">
        <v>3</v>
      </c>
      <c r="AH1181">
        <v>3</v>
      </c>
      <c r="AI1181">
        <v>3</v>
      </c>
      <c r="AJ1181">
        <v>1</v>
      </c>
      <c r="AK1181" s="16">
        <v>46107</v>
      </c>
      <c r="AL1181" s="7">
        <v>54</v>
      </c>
      <c r="AM1181" s="7" t="str">
        <f t="shared" si="36"/>
        <v>2026</v>
      </c>
      <c r="AN1181" s="7" t="str">
        <f t="shared" si="37"/>
        <v>March</v>
      </c>
      <c r="AO1181" s="7">
        <v>4</v>
      </c>
      <c r="AP1181" s="10">
        <v>5604</v>
      </c>
      <c r="AQ1181" s="7">
        <v>2</v>
      </c>
      <c r="AR1181" s="7">
        <v>0</v>
      </c>
      <c r="AS1181" t="s">
        <v>40</v>
      </c>
    </row>
    <row r="1182" spans="1:45" x14ac:dyDescent="0.35">
      <c r="A1182" t="s">
        <v>1245</v>
      </c>
      <c r="B1182">
        <v>45</v>
      </c>
      <c r="C1182" t="s">
        <v>802</v>
      </c>
      <c r="D1182" t="s">
        <v>49</v>
      </c>
      <c r="E1182" t="s">
        <v>41</v>
      </c>
      <c r="F1182">
        <v>252</v>
      </c>
      <c r="G1182" t="s">
        <v>42</v>
      </c>
      <c r="H1182">
        <v>2</v>
      </c>
      <c r="I1182">
        <v>3</v>
      </c>
      <c r="J1182" t="s">
        <v>43</v>
      </c>
      <c r="K1182">
        <v>1</v>
      </c>
      <c r="L1182">
        <v>834</v>
      </c>
      <c r="M1182">
        <v>2</v>
      </c>
      <c r="N1182" t="s">
        <v>53</v>
      </c>
      <c r="O1182">
        <v>95</v>
      </c>
      <c r="P1182">
        <v>2</v>
      </c>
      <c r="Q1182">
        <v>1</v>
      </c>
      <c r="R1182" t="s">
        <v>60</v>
      </c>
      <c r="S1182">
        <v>3</v>
      </c>
      <c r="T1182" t="s">
        <v>46</v>
      </c>
      <c r="U1182">
        <v>2274</v>
      </c>
      <c r="V1182" t="s">
        <v>47</v>
      </c>
      <c r="W1182">
        <v>6153</v>
      </c>
      <c r="X1182">
        <v>1</v>
      </c>
      <c r="Y1182" t="s">
        <v>48</v>
      </c>
      <c r="Z1182" t="s">
        <v>49</v>
      </c>
      <c r="AA1182">
        <v>14</v>
      </c>
      <c r="AB1182">
        <v>3</v>
      </c>
      <c r="AC1182">
        <v>4</v>
      </c>
      <c r="AD1182">
        <v>80</v>
      </c>
      <c r="AE1182">
        <v>0</v>
      </c>
      <c r="AF1182">
        <v>1</v>
      </c>
      <c r="AG1182">
        <v>3</v>
      </c>
      <c r="AH1182">
        <v>3</v>
      </c>
      <c r="AI1182">
        <v>0</v>
      </c>
      <c r="AJ1182">
        <v>0</v>
      </c>
      <c r="AK1182" s="16">
        <v>46108</v>
      </c>
      <c r="AL1182" s="7">
        <v>27</v>
      </c>
      <c r="AM1182" s="7" t="str">
        <f t="shared" si="36"/>
        <v>2026</v>
      </c>
      <c r="AN1182" s="7" t="str">
        <f t="shared" si="37"/>
        <v>March</v>
      </c>
      <c r="AO1182" s="7">
        <v>7</v>
      </c>
      <c r="AP1182" s="10">
        <v>10756</v>
      </c>
      <c r="AQ1182" s="7">
        <v>2</v>
      </c>
      <c r="AR1182" s="7">
        <v>1</v>
      </c>
      <c r="AS1182" t="s">
        <v>49</v>
      </c>
    </row>
    <row r="1183" spans="1:45" x14ac:dyDescent="0.35">
      <c r="A1183" t="s">
        <v>1246</v>
      </c>
      <c r="B1183">
        <v>45</v>
      </c>
      <c r="C1183" t="s">
        <v>802</v>
      </c>
      <c r="D1183" t="s">
        <v>49</v>
      </c>
      <c r="E1183" t="s">
        <v>41</v>
      </c>
      <c r="F1183">
        <v>930</v>
      </c>
      <c r="G1183" t="s">
        <v>51</v>
      </c>
      <c r="H1183">
        <v>9</v>
      </c>
      <c r="I1183">
        <v>3</v>
      </c>
      <c r="J1183" t="s">
        <v>57</v>
      </c>
      <c r="K1183">
        <v>1</v>
      </c>
      <c r="L1183">
        <v>864</v>
      </c>
      <c r="M1183">
        <v>4</v>
      </c>
      <c r="N1183" t="s">
        <v>44</v>
      </c>
      <c r="O1183">
        <v>74</v>
      </c>
      <c r="P1183">
        <v>3</v>
      </c>
      <c r="Q1183">
        <v>3</v>
      </c>
      <c r="R1183" t="s">
        <v>137</v>
      </c>
      <c r="S1183">
        <v>1</v>
      </c>
      <c r="T1183" t="s">
        <v>102</v>
      </c>
      <c r="U1183">
        <v>10761</v>
      </c>
      <c r="V1183" t="s">
        <v>253</v>
      </c>
      <c r="W1183">
        <v>19239</v>
      </c>
      <c r="X1183">
        <v>4</v>
      </c>
      <c r="Y1183" t="s">
        <v>48</v>
      </c>
      <c r="Z1183" t="s">
        <v>40</v>
      </c>
      <c r="AA1183">
        <v>12</v>
      </c>
      <c r="AB1183">
        <v>3</v>
      </c>
      <c r="AC1183">
        <v>3</v>
      </c>
      <c r="AD1183">
        <v>80</v>
      </c>
      <c r="AE1183">
        <v>1</v>
      </c>
      <c r="AF1183">
        <v>18</v>
      </c>
      <c r="AG1183">
        <v>2</v>
      </c>
      <c r="AH1183">
        <v>3</v>
      </c>
      <c r="AI1183">
        <v>0</v>
      </c>
      <c r="AJ1183">
        <v>2</v>
      </c>
      <c r="AK1183" s="16">
        <v>46109</v>
      </c>
      <c r="AL1183" s="7">
        <v>28</v>
      </c>
      <c r="AM1183" s="7" t="str">
        <f t="shared" si="36"/>
        <v>2026</v>
      </c>
      <c r="AN1183" s="7" t="str">
        <f t="shared" si="37"/>
        <v>March</v>
      </c>
      <c r="AO1183" s="7">
        <v>4</v>
      </c>
      <c r="AP1183" s="10">
        <v>16069</v>
      </c>
      <c r="AQ1183" s="7">
        <v>4</v>
      </c>
      <c r="AR1183" s="7">
        <v>2</v>
      </c>
      <c r="AS1183" t="s">
        <v>49</v>
      </c>
    </row>
    <row r="1184" spans="1:45" x14ac:dyDescent="0.35">
      <c r="A1184" t="s">
        <v>1247</v>
      </c>
      <c r="B1184">
        <v>45</v>
      </c>
      <c r="C1184" t="s">
        <v>802</v>
      </c>
      <c r="D1184" t="s">
        <v>49</v>
      </c>
      <c r="E1184" t="s">
        <v>59</v>
      </c>
      <c r="F1184">
        <v>805</v>
      </c>
      <c r="G1184" t="s">
        <v>42</v>
      </c>
      <c r="H1184">
        <v>4</v>
      </c>
      <c r="I1184">
        <v>2</v>
      </c>
      <c r="J1184" t="s">
        <v>43</v>
      </c>
      <c r="K1184">
        <v>1</v>
      </c>
      <c r="L1184">
        <v>972</v>
      </c>
      <c r="M1184">
        <v>3</v>
      </c>
      <c r="N1184" t="s">
        <v>44</v>
      </c>
      <c r="O1184">
        <v>57</v>
      </c>
      <c r="P1184">
        <v>3</v>
      </c>
      <c r="Q1184">
        <v>2</v>
      </c>
      <c r="R1184" t="s">
        <v>45</v>
      </c>
      <c r="S1184">
        <v>2</v>
      </c>
      <c r="T1184" t="s">
        <v>105</v>
      </c>
      <c r="U1184">
        <v>4447</v>
      </c>
      <c r="V1184" t="s">
        <v>47</v>
      </c>
      <c r="W1184">
        <v>23163</v>
      </c>
      <c r="X1184">
        <v>1</v>
      </c>
      <c r="Y1184" t="s">
        <v>48</v>
      </c>
      <c r="Z1184" t="s">
        <v>49</v>
      </c>
      <c r="AA1184">
        <v>12</v>
      </c>
      <c r="AB1184">
        <v>3</v>
      </c>
      <c r="AC1184">
        <v>2</v>
      </c>
      <c r="AD1184">
        <v>80</v>
      </c>
      <c r="AE1184">
        <v>0</v>
      </c>
      <c r="AF1184">
        <v>9</v>
      </c>
      <c r="AG1184">
        <v>5</v>
      </c>
      <c r="AH1184">
        <v>2</v>
      </c>
      <c r="AI1184">
        <v>0</v>
      </c>
      <c r="AJ1184">
        <v>8</v>
      </c>
      <c r="AK1184" s="16">
        <v>46110</v>
      </c>
      <c r="AL1184" s="7">
        <v>44</v>
      </c>
      <c r="AM1184" s="7" t="str">
        <f t="shared" si="36"/>
        <v>2026</v>
      </c>
      <c r="AN1184" s="7" t="str">
        <f t="shared" si="37"/>
        <v>March</v>
      </c>
      <c r="AO1184" s="7">
        <v>24</v>
      </c>
      <c r="AP1184" s="10">
        <v>10010</v>
      </c>
      <c r="AQ1184" s="7">
        <v>4</v>
      </c>
      <c r="AR1184" s="7">
        <v>3</v>
      </c>
      <c r="AS1184" t="s">
        <v>40</v>
      </c>
    </row>
    <row r="1185" spans="1:45" x14ac:dyDescent="0.35">
      <c r="A1185" t="s">
        <v>1248</v>
      </c>
      <c r="B1185">
        <v>45</v>
      </c>
      <c r="C1185" t="s">
        <v>802</v>
      </c>
      <c r="D1185" t="s">
        <v>49</v>
      </c>
      <c r="E1185" t="s">
        <v>41</v>
      </c>
      <c r="F1185">
        <v>974</v>
      </c>
      <c r="G1185" t="s">
        <v>42</v>
      </c>
      <c r="H1185">
        <v>1</v>
      </c>
      <c r="I1185">
        <v>4</v>
      </c>
      <c r="J1185" t="s">
        <v>52</v>
      </c>
      <c r="K1185">
        <v>1</v>
      </c>
      <c r="L1185">
        <v>996</v>
      </c>
      <c r="M1185">
        <v>4</v>
      </c>
      <c r="N1185" t="s">
        <v>53</v>
      </c>
      <c r="O1185">
        <v>91</v>
      </c>
      <c r="P1185">
        <v>3</v>
      </c>
      <c r="Q1185">
        <v>1</v>
      </c>
      <c r="R1185" t="s">
        <v>45</v>
      </c>
      <c r="S1185">
        <v>4</v>
      </c>
      <c r="T1185" t="s">
        <v>102</v>
      </c>
      <c r="U1185">
        <v>2270</v>
      </c>
      <c r="V1185" t="s">
        <v>47</v>
      </c>
      <c r="W1185">
        <v>11005</v>
      </c>
      <c r="X1185">
        <v>3</v>
      </c>
      <c r="Y1185" t="s">
        <v>48</v>
      </c>
      <c r="Z1185" t="s">
        <v>49</v>
      </c>
      <c r="AA1185">
        <v>14</v>
      </c>
      <c r="AB1185">
        <v>3</v>
      </c>
      <c r="AC1185">
        <v>4</v>
      </c>
      <c r="AD1185">
        <v>80</v>
      </c>
      <c r="AE1185">
        <v>2</v>
      </c>
      <c r="AF1185">
        <v>8</v>
      </c>
      <c r="AG1185">
        <v>2</v>
      </c>
      <c r="AH1185">
        <v>3</v>
      </c>
      <c r="AI1185">
        <v>0</v>
      </c>
      <c r="AJ1185">
        <v>2</v>
      </c>
      <c r="AK1185" s="16">
        <v>46111</v>
      </c>
      <c r="AL1185" s="7">
        <v>18</v>
      </c>
      <c r="AM1185" s="7" t="str">
        <f t="shared" si="36"/>
        <v>2026</v>
      </c>
      <c r="AN1185" s="7" t="str">
        <f t="shared" si="37"/>
        <v>March</v>
      </c>
      <c r="AO1185" s="7">
        <v>0</v>
      </c>
      <c r="AP1185" s="10">
        <v>3190</v>
      </c>
      <c r="AQ1185" s="7">
        <v>0</v>
      </c>
      <c r="AR1185" s="7">
        <v>0</v>
      </c>
      <c r="AS1185" t="s">
        <v>49</v>
      </c>
    </row>
    <row r="1186" spans="1:45" x14ac:dyDescent="0.35">
      <c r="A1186" t="s">
        <v>1249</v>
      </c>
      <c r="B1186">
        <v>45</v>
      </c>
      <c r="C1186" t="s">
        <v>802</v>
      </c>
      <c r="D1186" t="s">
        <v>49</v>
      </c>
      <c r="E1186" t="s">
        <v>59</v>
      </c>
      <c r="F1186">
        <v>248</v>
      </c>
      <c r="G1186" t="s">
        <v>42</v>
      </c>
      <c r="H1186">
        <v>23</v>
      </c>
      <c r="I1186">
        <v>2</v>
      </c>
      <c r="J1186" t="s">
        <v>43</v>
      </c>
      <c r="K1186">
        <v>1</v>
      </c>
      <c r="L1186">
        <v>1002</v>
      </c>
      <c r="M1186">
        <v>4</v>
      </c>
      <c r="N1186" t="s">
        <v>44</v>
      </c>
      <c r="O1186">
        <v>42</v>
      </c>
      <c r="P1186">
        <v>3</v>
      </c>
      <c r="Q1186">
        <v>2</v>
      </c>
      <c r="R1186" t="s">
        <v>45</v>
      </c>
      <c r="S1186">
        <v>1</v>
      </c>
      <c r="T1186" t="s">
        <v>105</v>
      </c>
      <c r="U1186">
        <v>3633</v>
      </c>
      <c r="V1186" t="s">
        <v>47</v>
      </c>
      <c r="W1186">
        <v>14039</v>
      </c>
      <c r="X1186">
        <v>1</v>
      </c>
      <c r="Y1186" t="s">
        <v>48</v>
      </c>
      <c r="Z1186" t="s">
        <v>40</v>
      </c>
      <c r="AA1186">
        <v>15</v>
      </c>
      <c r="AB1186">
        <v>3</v>
      </c>
      <c r="AC1186">
        <v>3</v>
      </c>
      <c r="AD1186">
        <v>80</v>
      </c>
      <c r="AE1186">
        <v>1</v>
      </c>
      <c r="AF1186">
        <v>9</v>
      </c>
      <c r="AG1186">
        <v>2</v>
      </c>
      <c r="AH1186">
        <v>3</v>
      </c>
      <c r="AI1186">
        <v>0</v>
      </c>
      <c r="AJ1186">
        <v>8</v>
      </c>
      <c r="AK1186" s="16">
        <v>46112</v>
      </c>
      <c r="AL1186" s="7">
        <v>59</v>
      </c>
      <c r="AM1186" s="7" t="str">
        <f t="shared" si="36"/>
        <v>2026</v>
      </c>
      <c r="AN1186" s="7" t="str">
        <f t="shared" si="37"/>
        <v>March</v>
      </c>
      <c r="AO1186" s="7">
        <v>39</v>
      </c>
      <c r="AP1186" s="10">
        <v>7615</v>
      </c>
      <c r="AQ1186" s="7">
        <v>16</v>
      </c>
      <c r="AR1186" s="7">
        <v>4</v>
      </c>
      <c r="AS1186" t="s">
        <v>49</v>
      </c>
    </row>
    <row r="1187" spans="1:45" x14ac:dyDescent="0.35">
      <c r="A1187" t="s">
        <v>1250</v>
      </c>
      <c r="B1187">
        <v>45</v>
      </c>
      <c r="C1187" t="s">
        <v>802</v>
      </c>
      <c r="D1187" t="s">
        <v>49</v>
      </c>
      <c r="E1187" t="s">
        <v>41</v>
      </c>
      <c r="F1187">
        <v>1234</v>
      </c>
      <c r="G1187" t="s">
        <v>51</v>
      </c>
      <c r="H1187">
        <v>11</v>
      </c>
      <c r="I1187">
        <v>2</v>
      </c>
      <c r="J1187" t="s">
        <v>43</v>
      </c>
      <c r="K1187">
        <v>1</v>
      </c>
      <c r="L1187">
        <v>1045</v>
      </c>
      <c r="M1187">
        <v>4</v>
      </c>
      <c r="N1187" t="s">
        <v>53</v>
      </c>
      <c r="O1187">
        <v>90</v>
      </c>
      <c r="P1187">
        <v>3</v>
      </c>
      <c r="Q1187">
        <v>4</v>
      </c>
      <c r="R1187" t="s">
        <v>442</v>
      </c>
      <c r="S1187">
        <v>4</v>
      </c>
      <c r="T1187" t="s">
        <v>105</v>
      </c>
      <c r="U1187">
        <v>17650</v>
      </c>
      <c r="V1187" t="s">
        <v>368</v>
      </c>
      <c r="W1187">
        <v>5404</v>
      </c>
      <c r="X1187">
        <v>3</v>
      </c>
      <c r="Y1187" t="s">
        <v>48</v>
      </c>
      <c r="Z1187" t="s">
        <v>49</v>
      </c>
      <c r="AA1187">
        <v>13</v>
      </c>
      <c r="AB1187">
        <v>3</v>
      </c>
      <c r="AC1187">
        <v>2</v>
      </c>
      <c r="AD1187">
        <v>80</v>
      </c>
      <c r="AE1187">
        <v>1</v>
      </c>
      <c r="AF1187">
        <v>26</v>
      </c>
      <c r="AG1187">
        <v>4</v>
      </c>
      <c r="AH1187">
        <v>4</v>
      </c>
      <c r="AI1187">
        <v>1</v>
      </c>
      <c r="AJ1187">
        <v>1</v>
      </c>
      <c r="AK1187" s="16">
        <v>46113</v>
      </c>
      <c r="AL1187" s="7">
        <v>58</v>
      </c>
      <c r="AM1187" s="7" t="str">
        <f t="shared" si="36"/>
        <v>2026</v>
      </c>
      <c r="AN1187" s="7" t="str">
        <f t="shared" si="37"/>
        <v>April</v>
      </c>
      <c r="AO1187" s="7">
        <v>14</v>
      </c>
      <c r="AP1187" s="10">
        <v>5865</v>
      </c>
      <c r="AQ1187" s="7">
        <v>10</v>
      </c>
      <c r="AR1187" s="7">
        <v>2</v>
      </c>
      <c r="AS1187" t="s">
        <v>49</v>
      </c>
    </row>
    <row r="1188" spans="1:45" x14ac:dyDescent="0.35">
      <c r="A1188" t="s">
        <v>1251</v>
      </c>
      <c r="B1188">
        <v>45</v>
      </c>
      <c r="C1188" t="s">
        <v>802</v>
      </c>
      <c r="D1188" t="s">
        <v>49</v>
      </c>
      <c r="E1188" t="s">
        <v>41</v>
      </c>
      <c r="F1188">
        <v>788</v>
      </c>
      <c r="G1188" t="s">
        <v>71</v>
      </c>
      <c r="H1188">
        <v>24</v>
      </c>
      <c r="I1188">
        <v>4</v>
      </c>
      <c r="J1188" t="s">
        <v>52</v>
      </c>
      <c r="K1188">
        <v>1</v>
      </c>
      <c r="L1188">
        <v>1049</v>
      </c>
      <c r="M1188">
        <v>2</v>
      </c>
      <c r="N1188" t="s">
        <v>44</v>
      </c>
      <c r="O1188">
        <v>36</v>
      </c>
      <c r="P1188">
        <v>3</v>
      </c>
      <c r="Q1188">
        <v>1</v>
      </c>
      <c r="R1188" t="s">
        <v>71</v>
      </c>
      <c r="S1188">
        <v>2</v>
      </c>
      <c r="T1188" t="s">
        <v>46</v>
      </c>
      <c r="U1188">
        <v>2177</v>
      </c>
      <c r="V1188" t="s">
        <v>47</v>
      </c>
      <c r="W1188">
        <v>8318</v>
      </c>
      <c r="X1188">
        <v>1</v>
      </c>
      <c r="Y1188" t="s">
        <v>48</v>
      </c>
      <c r="Z1188" t="s">
        <v>49</v>
      </c>
      <c r="AA1188">
        <v>16</v>
      </c>
      <c r="AB1188">
        <v>3</v>
      </c>
      <c r="AC1188">
        <v>1</v>
      </c>
      <c r="AD1188">
        <v>80</v>
      </c>
      <c r="AE1188">
        <v>0</v>
      </c>
      <c r="AF1188">
        <v>6</v>
      </c>
      <c r="AG1188">
        <v>3</v>
      </c>
      <c r="AH1188">
        <v>3</v>
      </c>
      <c r="AI1188">
        <v>0</v>
      </c>
      <c r="AJ1188">
        <v>4</v>
      </c>
      <c r="AK1188" s="16">
        <v>46114</v>
      </c>
      <c r="AL1188" s="7">
        <v>31</v>
      </c>
      <c r="AM1188" s="7" t="str">
        <f t="shared" si="36"/>
        <v>2026</v>
      </c>
      <c r="AN1188" s="7" t="str">
        <f t="shared" si="37"/>
        <v>April</v>
      </c>
      <c r="AO1188" s="7">
        <v>6</v>
      </c>
      <c r="AP1188" s="10">
        <v>19435</v>
      </c>
      <c r="AQ1188" s="7">
        <v>6</v>
      </c>
      <c r="AR1188" s="7">
        <v>3</v>
      </c>
      <c r="AS1188" t="s">
        <v>49</v>
      </c>
    </row>
    <row r="1189" spans="1:45" x14ac:dyDescent="0.35">
      <c r="A1189" t="s">
        <v>1252</v>
      </c>
      <c r="B1189">
        <v>45</v>
      </c>
      <c r="C1189" t="s">
        <v>802</v>
      </c>
      <c r="D1189" t="s">
        <v>49</v>
      </c>
      <c r="E1189" t="s">
        <v>59</v>
      </c>
      <c r="F1189">
        <v>1050</v>
      </c>
      <c r="G1189" t="s">
        <v>51</v>
      </c>
      <c r="H1189">
        <v>9</v>
      </c>
      <c r="I1189">
        <v>4</v>
      </c>
      <c r="J1189" t="s">
        <v>43</v>
      </c>
      <c r="K1189">
        <v>1</v>
      </c>
      <c r="L1189">
        <v>1117</v>
      </c>
      <c r="M1189">
        <v>2</v>
      </c>
      <c r="N1189" t="s">
        <v>53</v>
      </c>
      <c r="O1189">
        <v>65</v>
      </c>
      <c r="P1189">
        <v>2</v>
      </c>
      <c r="Q1189">
        <v>2</v>
      </c>
      <c r="R1189" t="s">
        <v>137</v>
      </c>
      <c r="S1189">
        <v>3</v>
      </c>
      <c r="T1189" t="s">
        <v>105</v>
      </c>
      <c r="U1189">
        <v>5593</v>
      </c>
      <c r="V1189" t="s">
        <v>163</v>
      </c>
      <c r="W1189">
        <v>17970</v>
      </c>
      <c r="X1189">
        <v>1</v>
      </c>
      <c r="Y1189" t="s">
        <v>48</v>
      </c>
      <c r="Z1189" t="s">
        <v>49</v>
      </c>
      <c r="AA1189">
        <v>13</v>
      </c>
      <c r="AB1189">
        <v>3</v>
      </c>
      <c r="AC1189">
        <v>4</v>
      </c>
      <c r="AD1189">
        <v>80</v>
      </c>
      <c r="AE1189">
        <v>1</v>
      </c>
      <c r="AF1189">
        <v>15</v>
      </c>
      <c r="AG1189">
        <v>2</v>
      </c>
      <c r="AH1189">
        <v>3</v>
      </c>
      <c r="AI1189">
        <v>4</v>
      </c>
      <c r="AJ1189">
        <v>12</v>
      </c>
      <c r="AK1189" s="16">
        <v>46115</v>
      </c>
      <c r="AL1189" s="7">
        <v>53</v>
      </c>
      <c r="AM1189" s="7" t="str">
        <f t="shared" si="36"/>
        <v>2026</v>
      </c>
      <c r="AN1189" s="7" t="str">
        <f t="shared" si="37"/>
        <v>April</v>
      </c>
      <c r="AO1189" s="7">
        <v>23</v>
      </c>
      <c r="AP1189" s="10">
        <v>7002</v>
      </c>
      <c r="AQ1189" s="7">
        <v>13</v>
      </c>
      <c r="AR1189" s="7">
        <v>4</v>
      </c>
      <c r="AS1189" t="s">
        <v>49</v>
      </c>
    </row>
    <row r="1190" spans="1:45" x14ac:dyDescent="0.35">
      <c r="A1190" t="s">
        <v>1253</v>
      </c>
      <c r="B1190">
        <v>45</v>
      </c>
      <c r="C1190" t="s">
        <v>802</v>
      </c>
      <c r="D1190" t="s">
        <v>40</v>
      </c>
      <c r="E1190" t="s">
        <v>41</v>
      </c>
      <c r="F1190">
        <v>1457</v>
      </c>
      <c r="G1190" t="s">
        <v>42</v>
      </c>
      <c r="H1190">
        <v>7</v>
      </c>
      <c r="I1190">
        <v>3</v>
      </c>
      <c r="J1190" t="s">
        <v>52</v>
      </c>
      <c r="K1190">
        <v>1</v>
      </c>
      <c r="L1190">
        <v>1195</v>
      </c>
      <c r="M1190">
        <v>1</v>
      </c>
      <c r="N1190" t="s">
        <v>53</v>
      </c>
      <c r="O1190">
        <v>83</v>
      </c>
      <c r="P1190">
        <v>3</v>
      </c>
      <c r="Q1190">
        <v>1</v>
      </c>
      <c r="R1190" t="s">
        <v>60</v>
      </c>
      <c r="S1190">
        <v>3</v>
      </c>
      <c r="T1190" t="s">
        <v>105</v>
      </c>
      <c r="U1190">
        <v>4477</v>
      </c>
      <c r="V1190" t="s">
        <v>47</v>
      </c>
      <c r="W1190">
        <v>20100</v>
      </c>
      <c r="X1190">
        <v>4</v>
      </c>
      <c r="Y1190" t="s">
        <v>48</v>
      </c>
      <c r="Z1190" t="s">
        <v>40</v>
      </c>
      <c r="AA1190">
        <v>19</v>
      </c>
      <c r="AB1190">
        <v>3</v>
      </c>
      <c r="AC1190">
        <v>3</v>
      </c>
      <c r="AD1190">
        <v>80</v>
      </c>
      <c r="AE1190">
        <v>1</v>
      </c>
      <c r="AF1190">
        <v>7</v>
      </c>
      <c r="AG1190">
        <v>2</v>
      </c>
      <c r="AH1190">
        <v>2</v>
      </c>
      <c r="AI1190">
        <v>0</v>
      </c>
      <c r="AJ1190">
        <v>2</v>
      </c>
      <c r="AK1190" s="16">
        <v>46116</v>
      </c>
      <c r="AL1190" s="7">
        <v>51</v>
      </c>
      <c r="AM1190" s="7" t="str">
        <f t="shared" si="36"/>
        <v>2026</v>
      </c>
      <c r="AN1190" s="7" t="str">
        <f t="shared" si="37"/>
        <v>April</v>
      </c>
      <c r="AO1190" s="7">
        <v>3</v>
      </c>
      <c r="AP1190" s="10">
        <v>4394</v>
      </c>
      <c r="AQ1190" s="7">
        <v>0</v>
      </c>
      <c r="AR1190" s="7">
        <v>0</v>
      </c>
      <c r="AS1190" t="s">
        <v>49</v>
      </c>
    </row>
    <row r="1191" spans="1:45" x14ac:dyDescent="0.35">
      <c r="A1191" t="s">
        <v>1254</v>
      </c>
      <c r="B1191">
        <v>45</v>
      </c>
      <c r="C1191" t="s">
        <v>802</v>
      </c>
      <c r="D1191" t="s">
        <v>40</v>
      </c>
      <c r="E1191" t="s">
        <v>41</v>
      </c>
      <c r="F1191">
        <v>1449</v>
      </c>
      <c r="G1191" t="s">
        <v>51</v>
      </c>
      <c r="H1191">
        <v>2</v>
      </c>
      <c r="I1191">
        <v>3</v>
      </c>
      <c r="J1191" t="s">
        <v>57</v>
      </c>
      <c r="K1191">
        <v>1</v>
      </c>
      <c r="L1191">
        <v>1277</v>
      </c>
      <c r="M1191">
        <v>1</v>
      </c>
      <c r="N1191" t="s">
        <v>53</v>
      </c>
      <c r="O1191">
        <v>94</v>
      </c>
      <c r="P1191">
        <v>1</v>
      </c>
      <c r="Q1191">
        <v>5</v>
      </c>
      <c r="R1191" t="s">
        <v>442</v>
      </c>
      <c r="S1191">
        <v>2</v>
      </c>
      <c r="T1191" t="s">
        <v>46</v>
      </c>
      <c r="U1191">
        <v>18824</v>
      </c>
      <c r="V1191" t="s">
        <v>368</v>
      </c>
      <c r="W1191">
        <v>2493</v>
      </c>
      <c r="X1191">
        <v>2</v>
      </c>
      <c r="Y1191" t="s">
        <v>48</v>
      </c>
      <c r="Z1191" t="s">
        <v>40</v>
      </c>
      <c r="AA1191">
        <v>16</v>
      </c>
      <c r="AB1191">
        <v>3</v>
      </c>
      <c r="AC1191">
        <v>1</v>
      </c>
      <c r="AD1191">
        <v>80</v>
      </c>
      <c r="AE1191">
        <v>0</v>
      </c>
      <c r="AF1191">
        <v>26</v>
      </c>
      <c r="AG1191">
        <v>2</v>
      </c>
      <c r="AH1191">
        <v>3</v>
      </c>
      <c r="AI1191">
        <v>1</v>
      </c>
      <c r="AJ1191">
        <v>11</v>
      </c>
      <c r="AK1191" s="16">
        <v>46117</v>
      </c>
      <c r="AL1191" s="7">
        <v>50</v>
      </c>
      <c r="AM1191" s="7" t="str">
        <f t="shared" si="36"/>
        <v>2026</v>
      </c>
      <c r="AN1191" s="7" t="str">
        <f t="shared" si="37"/>
        <v>April</v>
      </c>
      <c r="AO1191" s="7">
        <v>13</v>
      </c>
      <c r="AP1191" s="10">
        <v>4438</v>
      </c>
      <c r="AQ1191" s="7">
        <v>7</v>
      </c>
      <c r="AR1191" s="7">
        <v>4</v>
      </c>
      <c r="AS1191" t="s">
        <v>49</v>
      </c>
    </row>
    <row r="1192" spans="1:45" x14ac:dyDescent="0.35">
      <c r="A1192" t="s">
        <v>1255</v>
      </c>
      <c r="B1192">
        <v>45</v>
      </c>
      <c r="C1192" t="s">
        <v>802</v>
      </c>
      <c r="D1192" t="s">
        <v>49</v>
      </c>
      <c r="E1192" t="s">
        <v>56</v>
      </c>
      <c r="F1192">
        <v>364</v>
      </c>
      <c r="G1192" t="s">
        <v>42</v>
      </c>
      <c r="H1192">
        <v>25</v>
      </c>
      <c r="I1192">
        <v>3</v>
      </c>
      <c r="J1192" t="s">
        <v>52</v>
      </c>
      <c r="K1192">
        <v>1</v>
      </c>
      <c r="L1192">
        <v>1306</v>
      </c>
      <c r="M1192">
        <v>2</v>
      </c>
      <c r="N1192" t="s">
        <v>53</v>
      </c>
      <c r="O1192">
        <v>83</v>
      </c>
      <c r="P1192">
        <v>3</v>
      </c>
      <c r="Q1192">
        <v>5</v>
      </c>
      <c r="R1192" t="s">
        <v>442</v>
      </c>
      <c r="S1192">
        <v>2</v>
      </c>
      <c r="T1192" t="s">
        <v>46</v>
      </c>
      <c r="U1192">
        <v>18061</v>
      </c>
      <c r="V1192" t="s">
        <v>368</v>
      </c>
      <c r="W1192">
        <v>13035</v>
      </c>
      <c r="X1192">
        <v>3</v>
      </c>
      <c r="Y1192" t="s">
        <v>48</v>
      </c>
      <c r="Z1192" t="s">
        <v>49</v>
      </c>
      <c r="AA1192">
        <v>22</v>
      </c>
      <c r="AB1192">
        <v>4</v>
      </c>
      <c r="AC1192">
        <v>3</v>
      </c>
      <c r="AD1192">
        <v>80</v>
      </c>
      <c r="AE1192">
        <v>0</v>
      </c>
      <c r="AF1192">
        <v>22</v>
      </c>
      <c r="AG1192">
        <v>4</v>
      </c>
      <c r="AH1192">
        <v>3</v>
      </c>
      <c r="AI1192">
        <v>0</v>
      </c>
      <c r="AJ1192">
        <v>0</v>
      </c>
      <c r="AK1192" s="16">
        <v>46118</v>
      </c>
      <c r="AL1192" s="7">
        <v>23</v>
      </c>
      <c r="AM1192" s="7" t="str">
        <f t="shared" si="36"/>
        <v>2026</v>
      </c>
      <c r="AN1192" s="7" t="str">
        <f t="shared" si="37"/>
        <v>April</v>
      </c>
      <c r="AO1192" s="7">
        <v>4</v>
      </c>
      <c r="AP1192" s="10">
        <v>23345</v>
      </c>
      <c r="AQ1192" s="7">
        <v>0</v>
      </c>
      <c r="AR1192" s="7">
        <v>0</v>
      </c>
      <c r="AS1192" t="s">
        <v>49</v>
      </c>
    </row>
    <row r="1193" spans="1:45" x14ac:dyDescent="0.35">
      <c r="A1193" t="s">
        <v>1256</v>
      </c>
      <c r="B1193">
        <v>45</v>
      </c>
      <c r="C1193" t="s">
        <v>802</v>
      </c>
      <c r="D1193" t="s">
        <v>49</v>
      </c>
      <c r="E1193" t="s">
        <v>41</v>
      </c>
      <c r="F1193">
        <v>1038</v>
      </c>
      <c r="G1193" t="s">
        <v>42</v>
      </c>
      <c r="H1193">
        <v>20</v>
      </c>
      <c r="I1193">
        <v>3</v>
      </c>
      <c r="J1193" t="s">
        <v>52</v>
      </c>
      <c r="K1193">
        <v>1</v>
      </c>
      <c r="L1193">
        <v>1460</v>
      </c>
      <c r="M1193">
        <v>2</v>
      </c>
      <c r="N1193" t="s">
        <v>44</v>
      </c>
      <c r="O1193">
        <v>95</v>
      </c>
      <c r="P1193">
        <v>1</v>
      </c>
      <c r="Q1193">
        <v>3</v>
      </c>
      <c r="R1193" t="s">
        <v>161</v>
      </c>
      <c r="S1193">
        <v>1</v>
      </c>
      <c r="T1193" t="s">
        <v>102</v>
      </c>
      <c r="U1193">
        <v>10851</v>
      </c>
      <c r="V1193" t="s">
        <v>253</v>
      </c>
      <c r="W1193">
        <v>19863</v>
      </c>
      <c r="X1193">
        <v>2</v>
      </c>
      <c r="Y1193" t="s">
        <v>48</v>
      </c>
      <c r="Z1193" t="s">
        <v>40</v>
      </c>
      <c r="AA1193">
        <v>18</v>
      </c>
      <c r="AB1193">
        <v>3</v>
      </c>
      <c r="AC1193">
        <v>2</v>
      </c>
      <c r="AD1193">
        <v>80</v>
      </c>
      <c r="AE1193">
        <v>1</v>
      </c>
      <c r="AF1193">
        <v>24</v>
      </c>
      <c r="AG1193">
        <v>2</v>
      </c>
      <c r="AH1193">
        <v>3</v>
      </c>
      <c r="AI1193">
        <v>0</v>
      </c>
      <c r="AJ1193">
        <v>7</v>
      </c>
      <c r="AK1193" s="16">
        <v>46119</v>
      </c>
      <c r="AL1193" s="7">
        <v>54</v>
      </c>
      <c r="AM1193" s="7" t="str">
        <f t="shared" si="36"/>
        <v>2026</v>
      </c>
      <c r="AN1193" s="7" t="str">
        <f t="shared" si="37"/>
        <v>April</v>
      </c>
      <c r="AO1193" s="7">
        <v>30</v>
      </c>
      <c r="AP1193" s="10">
        <v>19894</v>
      </c>
      <c r="AQ1193" s="7">
        <v>26</v>
      </c>
      <c r="AR1193" s="7">
        <v>12</v>
      </c>
      <c r="AS1193" t="s">
        <v>49</v>
      </c>
    </row>
    <row r="1194" spans="1:45" x14ac:dyDescent="0.35">
      <c r="A1194" t="s">
        <v>1257</v>
      </c>
      <c r="B1194">
        <v>45</v>
      </c>
      <c r="C1194" t="s">
        <v>802</v>
      </c>
      <c r="D1194" t="s">
        <v>49</v>
      </c>
      <c r="E1194" t="s">
        <v>41</v>
      </c>
      <c r="F1194">
        <v>1448</v>
      </c>
      <c r="G1194" t="s">
        <v>42</v>
      </c>
      <c r="H1194">
        <v>29</v>
      </c>
      <c r="I1194">
        <v>3</v>
      </c>
      <c r="J1194" t="s">
        <v>68</v>
      </c>
      <c r="K1194">
        <v>1</v>
      </c>
      <c r="L1194">
        <v>1465</v>
      </c>
      <c r="M1194">
        <v>2</v>
      </c>
      <c r="N1194" t="s">
        <v>44</v>
      </c>
      <c r="O1194">
        <v>55</v>
      </c>
      <c r="P1194">
        <v>3</v>
      </c>
      <c r="Q1194">
        <v>3</v>
      </c>
      <c r="R1194" t="s">
        <v>112</v>
      </c>
      <c r="S1194">
        <v>4</v>
      </c>
      <c r="T1194" t="s">
        <v>105</v>
      </c>
      <c r="U1194">
        <v>9380</v>
      </c>
      <c r="V1194" t="s">
        <v>163</v>
      </c>
      <c r="W1194">
        <v>14720</v>
      </c>
      <c r="X1194">
        <v>4</v>
      </c>
      <c r="Y1194" t="s">
        <v>48</v>
      </c>
      <c r="Z1194" t="s">
        <v>40</v>
      </c>
      <c r="AA1194">
        <v>18</v>
      </c>
      <c r="AB1194">
        <v>3</v>
      </c>
      <c r="AC1194">
        <v>4</v>
      </c>
      <c r="AD1194">
        <v>80</v>
      </c>
      <c r="AE1194">
        <v>2</v>
      </c>
      <c r="AF1194">
        <v>10</v>
      </c>
      <c r="AG1194">
        <v>4</v>
      </c>
      <c r="AH1194">
        <v>4</v>
      </c>
      <c r="AI1194">
        <v>1</v>
      </c>
      <c r="AJ1194">
        <v>2</v>
      </c>
      <c r="AK1194" s="16">
        <v>46120</v>
      </c>
      <c r="AL1194" s="7">
        <v>40</v>
      </c>
      <c r="AM1194" s="7" t="str">
        <f t="shared" si="36"/>
        <v>2026</v>
      </c>
      <c r="AN1194" s="7" t="str">
        <f t="shared" si="37"/>
        <v>April</v>
      </c>
      <c r="AO1194" s="7">
        <v>20</v>
      </c>
      <c r="AP1194" s="10">
        <v>17115</v>
      </c>
      <c r="AQ1194" s="7">
        <v>17</v>
      </c>
      <c r="AR1194" s="7">
        <v>2</v>
      </c>
      <c r="AS1194" t="s">
        <v>49</v>
      </c>
    </row>
    <row r="1195" spans="1:45" x14ac:dyDescent="0.35">
      <c r="A1195" t="s">
        <v>1258</v>
      </c>
      <c r="B1195">
        <v>45</v>
      </c>
      <c r="C1195" t="s">
        <v>802</v>
      </c>
      <c r="D1195" t="s">
        <v>49</v>
      </c>
      <c r="E1195" t="s">
        <v>41</v>
      </c>
      <c r="F1195">
        <v>950</v>
      </c>
      <c r="G1195" t="s">
        <v>42</v>
      </c>
      <c r="H1195">
        <v>28</v>
      </c>
      <c r="I1195">
        <v>3</v>
      </c>
      <c r="J1195" t="s">
        <v>68</v>
      </c>
      <c r="K1195">
        <v>1</v>
      </c>
      <c r="L1195">
        <v>1546</v>
      </c>
      <c r="M1195">
        <v>4</v>
      </c>
      <c r="N1195" t="s">
        <v>44</v>
      </c>
      <c r="O1195">
        <v>97</v>
      </c>
      <c r="P1195">
        <v>3</v>
      </c>
      <c r="Q1195">
        <v>1</v>
      </c>
      <c r="R1195" t="s">
        <v>60</v>
      </c>
      <c r="S1195">
        <v>4</v>
      </c>
      <c r="T1195" t="s">
        <v>105</v>
      </c>
      <c r="U1195">
        <v>2132</v>
      </c>
      <c r="V1195" t="s">
        <v>47</v>
      </c>
      <c r="W1195">
        <v>4585</v>
      </c>
      <c r="X1195">
        <v>4</v>
      </c>
      <c r="Y1195" t="s">
        <v>48</v>
      </c>
      <c r="Z1195" t="s">
        <v>49</v>
      </c>
      <c r="AA1195">
        <v>20</v>
      </c>
      <c r="AB1195">
        <v>4</v>
      </c>
      <c r="AC1195">
        <v>4</v>
      </c>
      <c r="AD1195">
        <v>80</v>
      </c>
      <c r="AE1195">
        <v>1</v>
      </c>
      <c r="AF1195">
        <v>8</v>
      </c>
      <c r="AG1195">
        <v>3</v>
      </c>
      <c r="AH1195">
        <v>3</v>
      </c>
      <c r="AI1195">
        <v>0</v>
      </c>
      <c r="AJ1195">
        <v>3</v>
      </c>
      <c r="AK1195" s="16">
        <v>46121</v>
      </c>
      <c r="AL1195" s="7">
        <v>60</v>
      </c>
      <c r="AM1195" s="7" t="str">
        <f t="shared" si="36"/>
        <v>2026</v>
      </c>
      <c r="AN1195" s="7" t="str">
        <f t="shared" si="37"/>
        <v>April</v>
      </c>
      <c r="AO1195" s="7">
        <v>9</v>
      </c>
      <c r="AP1195" s="10">
        <v>5974</v>
      </c>
      <c r="AQ1195" s="7">
        <v>1</v>
      </c>
      <c r="AR1195" s="7">
        <v>1</v>
      </c>
      <c r="AS1195" t="s">
        <v>49</v>
      </c>
    </row>
    <row r="1196" spans="1:45" x14ac:dyDescent="0.35">
      <c r="A1196" t="s">
        <v>1259</v>
      </c>
      <c r="B1196">
        <v>45</v>
      </c>
      <c r="C1196" t="s">
        <v>802</v>
      </c>
      <c r="D1196" t="s">
        <v>49</v>
      </c>
      <c r="E1196" t="s">
        <v>41</v>
      </c>
      <c r="F1196">
        <v>538</v>
      </c>
      <c r="G1196" t="s">
        <v>42</v>
      </c>
      <c r="H1196">
        <v>1</v>
      </c>
      <c r="I1196">
        <v>4</v>
      </c>
      <c r="J1196" t="s">
        <v>68</v>
      </c>
      <c r="K1196">
        <v>1</v>
      </c>
      <c r="L1196">
        <v>1553</v>
      </c>
      <c r="M1196">
        <v>1</v>
      </c>
      <c r="N1196" t="s">
        <v>44</v>
      </c>
      <c r="O1196">
        <v>66</v>
      </c>
      <c r="P1196">
        <v>3</v>
      </c>
      <c r="Q1196">
        <v>3</v>
      </c>
      <c r="R1196" t="s">
        <v>161</v>
      </c>
      <c r="S1196">
        <v>2</v>
      </c>
      <c r="T1196" t="s">
        <v>102</v>
      </c>
      <c r="U1196">
        <v>7441</v>
      </c>
      <c r="V1196" t="s">
        <v>163</v>
      </c>
      <c r="W1196">
        <v>20933</v>
      </c>
      <c r="X1196">
        <v>1</v>
      </c>
      <c r="Y1196" t="s">
        <v>48</v>
      </c>
      <c r="Z1196" t="s">
        <v>49</v>
      </c>
      <c r="AA1196">
        <v>12</v>
      </c>
      <c r="AB1196">
        <v>3</v>
      </c>
      <c r="AC1196">
        <v>1</v>
      </c>
      <c r="AD1196">
        <v>80</v>
      </c>
      <c r="AE1196">
        <v>3</v>
      </c>
      <c r="AF1196">
        <v>10</v>
      </c>
      <c r="AG1196">
        <v>4</v>
      </c>
      <c r="AH1196">
        <v>3</v>
      </c>
      <c r="AI1196">
        <v>7</v>
      </c>
      <c r="AJ1196">
        <v>7</v>
      </c>
      <c r="AK1196" s="16">
        <v>46122</v>
      </c>
      <c r="AL1196" s="7">
        <v>47</v>
      </c>
      <c r="AM1196" s="7" t="str">
        <f t="shared" si="36"/>
        <v>2026</v>
      </c>
      <c r="AN1196" s="7" t="str">
        <f t="shared" si="37"/>
        <v>April</v>
      </c>
      <c r="AO1196" s="7">
        <v>5</v>
      </c>
      <c r="AP1196" s="10">
        <v>5034</v>
      </c>
      <c r="AQ1196" s="7">
        <v>3</v>
      </c>
      <c r="AR1196" s="7">
        <v>3</v>
      </c>
      <c r="AS1196" t="s">
        <v>40</v>
      </c>
    </row>
    <row r="1197" spans="1:45" x14ac:dyDescent="0.35">
      <c r="A1197" t="s">
        <v>1260</v>
      </c>
      <c r="B1197">
        <v>45</v>
      </c>
      <c r="C1197" t="s">
        <v>802</v>
      </c>
      <c r="D1197" t="s">
        <v>40</v>
      </c>
      <c r="E1197" t="s">
        <v>41</v>
      </c>
      <c r="F1197">
        <v>1015</v>
      </c>
      <c r="G1197" t="s">
        <v>42</v>
      </c>
      <c r="H1197">
        <v>5</v>
      </c>
      <c r="I1197">
        <v>5</v>
      </c>
      <c r="J1197" t="s">
        <v>52</v>
      </c>
      <c r="K1197">
        <v>1</v>
      </c>
      <c r="L1197">
        <v>1611</v>
      </c>
      <c r="M1197">
        <v>3</v>
      </c>
      <c r="N1197" t="s">
        <v>53</v>
      </c>
      <c r="O1197">
        <v>50</v>
      </c>
      <c r="P1197">
        <v>1</v>
      </c>
      <c r="Q1197">
        <v>2</v>
      </c>
      <c r="R1197" t="s">
        <v>45</v>
      </c>
      <c r="S1197">
        <v>1</v>
      </c>
      <c r="T1197" t="s">
        <v>46</v>
      </c>
      <c r="U1197">
        <v>5769</v>
      </c>
      <c r="V1197" t="s">
        <v>163</v>
      </c>
      <c r="W1197">
        <v>23447</v>
      </c>
      <c r="X1197">
        <v>1</v>
      </c>
      <c r="Y1197" t="s">
        <v>48</v>
      </c>
      <c r="Z1197" t="s">
        <v>40</v>
      </c>
      <c r="AA1197">
        <v>14</v>
      </c>
      <c r="AB1197">
        <v>3</v>
      </c>
      <c r="AC1197">
        <v>1</v>
      </c>
      <c r="AD1197">
        <v>80</v>
      </c>
      <c r="AE1197">
        <v>0</v>
      </c>
      <c r="AF1197">
        <v>10</v>
      </c>
      <c r="AG1197">
        <v>3</v>
      </c>
      <c r="AH1197">
        <v>3</v>
      </c>
      <c r="AI1197">
        <v>1</v>
      </c>
      <c r="AJ1197">
        <v>4</v>
      </c>
      <c r="AK1197" s="16">
        <v>46123</v>
      </c>
      <c r="AL1197" s="7">
        <v>30</v>
      </c>
      <c r="AM1197" s="7" t="str">
        <f t="shared" si="36"/>
        <v>2026</v>
      </c>
      <c r="AN1197" s="7" t="str">
        <f t="shared" si="37"/>
        <v>April</v>
      </c>
      <c r="AO1197" s="7">
        <v>0</v>
      </c>
      <c r="AP1197" s="10">
        <v>11736</v>
      </c>
      <c r="AQ1197" s="7">
        <v>0</v>
      </c>
      <c r="AR1197" s="7">
        <v>0</v>
      </c>
      <c r="AS1197" t="s">
        <v>49</v>
      </c>
    </row>
    <row r="1198" spans="1:45" x14ac:dyDescent="0.35">
      <c r="A1198" t="s">
        <v>1261</v>
      </c>
      <c r="B1198">
        <v>45</v>
      </c>
      <c r="C1198" t="s">
        <v>802</v>
      </c>
      <c r="D1198" t="s">
        <v>49</v>
      </c>
      <c r="E1198" t="s">
        <v>59</v>
      </c>
      <c r="F1198">
        <v>336</v>
      </c>
      <c r="G1198" t="s">
        <v>51</v>
      </c>
      <c r="H1198">
        <v>26</v>
      </c>
      <c r="I1198">
        <v>3</v>
      </c>
      <c r="J1198" t="s">
        <v>57</v>
      </c>
      <c r="K1198">
        <v>1</v>
      </c>
      <c r="L1198">
        <v>1612</v>
      </c>
      <c r="M1198">
        <v>1</v>
      </c>
      <c r="N1198" t="s">
        <v>44</v>
      </c>
      <c r="O1198">
        <v>52</v>
      </c>
      <c r="P1198">
        <v>2</v>
      </c>
      <c r="Q1198">
        <v>2</v>
      </c>
      <c r="R1198" t="s">
        <v>137</v>
      </c>
      <c r="S1198">
        <v>1</v>
      </c>
      <c r="T1198" t="s">
        <v>105</v>
      </c>
      <c r="U1198">
        <v>4385</v>
      </c>
      <c r="V1198" t="s">
        <v>47</v>
      </c>
      <c r="W1198">
        <v>24162</v>
      </c>
      <c r="X1198">
        <v>1</v>
      </c>
      <c r="Y1198" t="s">
        <v>48</v>
      </c>
      <c r="Z1198" t="s">
        <v>49</v>
      </c>
      <c r="AA1198">
        <v>15</v>
      </c>
      <c r="AB1198">
        <v>3</v>
      </c>
      <c r="AC1198">
        <v>1</v>
      </c>
      <c r="AD1198">
        <v>80</v>
      </c>
      <c r="AE1198">
        <v>1</v>
      </c>
      <c r="AF1198">
        <v>10</v>
      </c>
      <c r="AG1198">
        <v>2</v>
      </c>
      <c r="AH1198">
        <v>3</v>
      </c>
      <c r="AI1198">
        <v>4</v>
      </c>
      <c r="AJ1198">
        <v>5</v>
      </c>
      <c r="AK1198" s="16">
        <v>46124</v>
      </c>
      <c r="AL1198" s="7">
        <v>50</v>
      </c>
      <c r="AM1198" s="7" t="str">
        <f t="shared" si="36"/>
        <v>2026</v>
      </c>
      <c r="AN1198" s="7" t="str">
        <f t="shared" si="37"/>
        <v>April</v>
      </c>
      <c r="AO1198" s="7">
        <v>24</v>
      </c>
      <c r="AP1198" s="10">
        <v>16686</v>
      </c>
      <c r="AQ1198" s="7">
        <v>6</v>
      </c>
      <c r="AR1198" s="7">
        <v>0</v>
      </c>
      <c r="AS1198" t="s">
        <v>40</v>
      </c>
    </row>
    <row r="1199" spans="1:45" x14ac:dyDescent="0.35">
      <c r="A1199" t="s">
        <v>1262</v>
      </c>
      <c r="B1199">
        <v>45</v>
      </c>
      <c r="C1199" t="s">
        <v>802</v>
      </c>
      <c r="D1199" t="s">
        <v>49</v>
      </c>
      <c r="E1199" t="s">
        <v>41</v>
      </c>
      <c r="F1199">
        <v>1329</v>
      </c>
      <c r="G1199" t="s">
        <v>42</v>
      </c>
      <c r="H1199">
        <v>2</v>
      </c>
      <c r="I1199">
        <v>2</v>
      </c>
      <c r="J1199" t="s">
        <v>73</v>
      </c>
      <c r="K1199">
        <v>1</v>
      </c>
      <c r="L1199">
        <v>1635</v>
      </c>
      <c r="M1199">
        <v>4</v>
      </c>
      <c r="N1199" t="s">
        <v>53</v>
      </c>
      <c r="O1199">
        <v>59</v>
      </c>
      <c r="P1199">
        <v>2</v>
      </c>
      <c r="Q1199">
        <v>2</v>
      </c>
      <c r="R1199" t="s">
        <v>112</v>
      </c>
      <c r="S1199">
        <v>4</v>
      </c>
      <c r="T1199" t="s">
        <v>102</v>
      </c>
      <c r="U1199">
        <v>5770</v>
      </c>
      <c r="V1199" t="s">
        <v>163</v>
      </c>
      <c r="W1199">
        <v>5388</v>
      </c>
      <c r="X1199">
        <v>1</v>
      </c>
      <c r="Y1199" t="s">
        <v>48</v>
      </c>
      <c r="Z1199" t="s">
        <v>49</v>
      </c>
      <c r="AA1199">
        <v>19</v>
      </c>
      <c r="AB1199">
        <v>3</v>
      </c>
      <c r="AC1199">
        <v>1</v>
      </c>
      <c r="AD1199">
        <v>80</v>
      </c>
      <c r="AE1199">
        <v>2</v>
      </c>
      <c r="AF1199">
        <v>10</v>
      </c>
      <c r="AG1199">
        <v>3</v>
      </c>
      <c r="AH1199">
        <v>3</v>
      </c>
      <c r="AI1199">
        <v>3</v>
      </c>
      <c r="AJ1199">
        <v>9</v>
      </c>
      <c r="AK1199" s="16">
        <v>46125</v>
      </c>
      <c r="AL1199" s="7">
        <v>60</v>
      </c>
      <c r="AM1199" s="7" t="str">
        <f t="shared" si="36"/>
        <v>2026</v>
      </c>
      <c r="AN1199" s="7" t="str">
        <f t="shared" si="37"/>
        <v>April</v>
      </c>
      <c r="AO1199" s="7">
        <v>28</v>
      </c>
      <c r="AP1199" s="10">
        <v>24377</v>
      </c>
      <c r="AQ1199" s="7">
        <v>15</v>
      </c>
      <c r="AR1199" s="7">
        <v>3</v>
      </c>
      <c r="AS1199" t="s">
        <v>49</v>
      </c>
    </row>
    <row r="1200" spans="1:45" x14ac:dyDescent="0.35">
      <c r="A1200" t="s">
        <v>1263</v>
      </c>
      <c r="B1200">
        <v>45</v>
      </c>
      <c r="C1200" t="s">
        <v>802</v>
      </c>
      <c r="D1200" t="s">
        <v>49</v>
      </c>
      <c r="E1200" t="s">
        <v>59</v>
      </c>
      <c r="F1200">
        <v>1238</v>
      </c>
      <c r="G1200" t="s">
        <v>42</v>
      </c>
      <c r="H1200">
        <v>1</v>
      </c>
      <c r="I1200">
        <v>1</v>
      </c>
      <c r="J1200" t="s">
        <v>43</v>
      </c>
      <c r="K1200">
        <v>1</v>
      </c>
      <c r="L1200">
        <v>1712</v>
      </c>
      <c r="M1200">
        <v>3</v>
      </c>
      <c r="N1200" t="s">
        <v>44</v>
      </c>
      <c r="O1200">
        <v>74</v>
      </c>
      <c r="P1200">
        <v>2</v>
      </c>
      <c r="Q1200">
        <v>3</v>
      </c>
      <c r="R1200" t="s">
        <v>161</v>
      </c>
      <c r="S1200">
        <v>3</v>
      </c>
      <c r="T1200" t="s">
        <v>105</v>
      </c>
      <c r="U1200">
        <v>10748</v>
      </c>
      <c r="V1200" t="s">
        <v>253</v>
      </c>
      <c r="W1200">
        <v>3395</v>
      </c>
      <c r="X1200">
        <v>3</v>
      </c>
      <c r="Y1200" t="s">
        <v>48</v>
      </c>
      <c r="Z1200" t="s">
        <v>49</v>
      </c>
      <c r="AA1200">
        <v>23</v>
      </c>
      <c r="AB1200">
        <v>4</v>
      </c>
      <c r="AC1200">
        <v>4</v>
      </c>
      <c r="AD1200">
        <v>80</v>
      </c>
      <c r="AE1200">
        <v>1</v>
      </c>
      <c r="AF1200">
        <v>25</v>
      </c>
      <c r="AG1200">
        <v>3</v>
      </c>
      <c r="AH1200">
        <v>2</v>
      </c>
      <c r="AI1200">
        <v>14</v>
      </c>
      <c r="AJ1200">
        <v>4</v>
      </c>
      <c r="AK1200" s="16">
        <v>46126</v>
      </c>
      <c r="AL1200" s="7">
        <v>57</v>
      </c>
      <c r="AM1200" s="7" t="str">
        <f t="shared" si="36"/>
        <v>2026</v>
      </c>
      <c r="AN1200" s="7" t="str">
        <f t="shared" si="37"/>
        <v>April</v>
      </c>
      <c r="AO1200" s="7">
        <v>24</v>
      </c>
      <c r="AP1200" s="10">
        <v>3277</v>
      </c>
      <c r="AQ1200" s="7">
        <v>16</v>
      </c>
      <c r="AR1200" s="7">
        <v>7</v>
      </c>
      <c r="AS1200" t="s">
        <v>49</v>
      </c>
    </row>
    <row r="1201" spans="1:45" x14ac:dyDescent="0.35">
      <c r="A1201" t="s">
        <v>1264</v>
      </c>
      <c r="B1201">
        <v>45</v>
      </c>
      <c r="C1201" t="s">
        <v>802</v>
      </c>
      <c r="D1201" t="s">
        <v>49</v>
      </c>
      <c r="E1201" t="s">
        <v>41</v>
      </c>
      <c r="F1201">
        <v>1005</v>
      </c>
      <c r="G1201" t="s">
        <v>42</v>
      </c>
      <c r="H1201">
        <v>28</v>
      </c>
      <c r="I1201">
        <v>2</v>
      </c>
      <c r="J1201" t="s">
        <v>68</v>
      </c>
      <c r="K1201">
        <v>1</v>
      </c>
      <c r="L1201">
        <v>1719</v>
      </c>
      <c r="M1201">
        <v>4</v>
      </c>
      <c r="N1201" t="s">
        <v>53</v>
      </c>
      <c r="O1201">
        <v>48</v>
      </c>
      <c r="P1201">
        <v>2</v>
      </c>
      <c r="Q1201">
        <v>4</v>
      </c>
      <c r="R1201" t="s">
        <v>252</v>
      </c>
      <c r="S1201">
        <v>2</v>
      </c>
      <c r="T1201" t="s">
        <v>46</v>
      </c>
      <c r="U1201">
        <v>16704</v>
      </c>
      <c r="V1201" t="s">
        <v>368</v>
      </c>
      <c r="W1201">
        <v>17119</v>
      </c>
      <c r="X1201">
        <v>1</v>
      </c>
      <c r="Y1201" t="s">
        <v>48</v>
      </c>
      <c r="Z1201" t="s">
        <v>49</v>
      </c>
      <c r="AA1201">
        <v>11</v>
      </c>
      <c r="AB1201">
        <v>3</v>
      </c>
      <c r="AC1201">
        <v>3</v>
      </c>
      <c r="AD1201">
        <v>80</v>
      </c>
      <c r="AE1201">
        <v>0</v>
      </c>
      <c r="AF1201">
        <v>21</v>
      </c>
      <c r="AG1201">
        <v>2</v>
      </c>
      <c r="AH1201">
        <v>3</v>
      </c>
      <c r="AI1201">
        <v>8</v>
      </c>
      <c r="AJ1201">
        <v>6</v>
      </c>
      <c r="AK1201" s="16">
        <v>46127</v>
      </c>
      <c r="AL1201" s="7">
        <v>29</v>
      </c>
      <c r="AM1201" s="7" t="str">
        <f t="shared" si="36"/>
        <v>2026</v>
      </c>
      <c r="AN1201" s="7" t="str">
        <f t="shared" si="37"/>
        <v>April</v>
      </c>
      <c r="AO1201" s="7">
        <v>2</v>
      </c>
      <c r="AP1201" s="10">
        <v>6080</v>
      </c>
      <c r="AQ1201" s="7">
        <v>0</v>
      </c>
      <c r="AR1201" s="7">
        <v>0</v>
      </c>
      <c r="AS1201" t="s">
        <v>49</v>
      </c>
    </row>
    <row r="1202" spans="1:45" x14ac:dyDescent="0.35">
      <c r="A1202" t="s">
        <v>1265</v>
      </c>
      <c r="B1202">
        <v>45</v>
      </c>
      <c r="C1202" t="s">
        <v>802</v>
      </c>
      <c r="D1202" t="s">
        <v>49</v>
      </c>
      <c r="E1202" t="s">
        <v>41</v>
      </c>
      <c r="F1202">
        <v>176</v>
      </c>
      <c r="G1202" t="s">
        <v>71</v>
      </c>
      <c r="H1202">
        <v>4</v>
      </c>
      <c r="I1202">
        <v>3</v>
      </c>
      <c r="J1202" t="s">
        <v>43</v>
      </c>
      <c r="K1202">
        <v>1</v>
      </c>
      <c r="L1202">
        <v>1744</v>
      </c>
      <c r="M1202">
        <v>3</v>
      </c>
      <c r="N1202" t="s">
        <v>53</v>
      </c>
      <c r="O1202">
        <v>56</v>
      </c>
      <c r="P1202">
        <v>1</v>
      </c>
      <c r="Q1202">
        <v>3</v>
      </c>
      <c r="R1202" t="s">
        <v>71</v>
      </c>
      <c r="S1202">
        <v>3</v>
      </c>
      <c r="T1202" t="s">
        <v>105</v>
      </c>
      <c r="U1202">
        <v>9756</v>
      </c>
      <c r="V1202" t="s">
        <v>163</v>
      </c>
      <c r="W1202">
        <v>6595</v>
      </c>
      <c r="X1202">
        <v>4</v>
      </c>
      <c r="Y1202" t="s">
        <v>48</v>
      </c>
      <c r="Z1202" t="s">
        <v>49</v>
      </c>
      <c r="AA1202">
        <v>21</v>
      </c>
      <c r="AB1202">
        <v>4</v>
      </c>
      <c r="AC1202">
        <v>3</v>
      </c>
      <c r="AD1202">
        <v>80</v>
      </c>
      <c r="AE1202">
        <v>2</v>
      </c>
      <c r="AF1202">
        <v>9</v>
      </c>
      <c r="AG1202">
        <v>2</v>
      </c>
      <c r="AH1202">
        <v>4</v>
      </c>
      <c r="AI1202">
        <v>0</v>
      </c>
      <c r="AJ1202">
        <v>3</v>
      </c>
      <c r="AK1202" s="16">
        <v>46128</v>
      </c>
      <c r="AL1202" s="7">
        <v>24</v>
      </c>
      <c r="AM1202" s="7" t="str">
        <f t="shared" si="36"/>
        <v>2026</v>
      </c>
      <c r="AN1202" s="7" t="str">
        <f t="shared" si="37"/>
        <v>April</v>
      </c>
      <c r="AO1202" s="7">
        <v>0</v>
      </c>
      <c r="AP1202" s="10">
        <v>18645</v>
      </c>
      <c r="AQ1202" s="7">
        <v>0</v>
      </c>
      <c r="AR1202" s="7">
        <v>0</v>
      </c>
      <c r="AS1202" t="s">
        <v>49</v>
      </c>
    </row>
    <row r="1203" spans="1:45" x14ac:dyDescent="0.35">
      <c r="A1203" t="s">
        <v>1266</v>
      </c>
      <c r="B1203">
        <v>45</v>
      </c>
      <c r="C1203" t="s">
        <v>802</v>
      </c>
      <c r="D1203" t="s">
        <v>49</v>
      </c>
      <c r="E1203" t="s">
        <v>59</v>
      </c>
      <c r="F1203">
        <v>589</v>
      </c>
      <c r="G1203" t="s">
        <v>51</v>
      </c>
      <c r="H1203">
        <v>2</v>
      </c>
      <c r="I1203">
        <v>4</v>
      </c>
      <c r="J1203" t="s">
        <v>43</v>
      </c>
      <c r="K1203">
        <v>1</v>
      </c>
      <c r="L1203">
        <v>1845</v>
      </c>
      <c r="M1203">
        <v>3</v>
      </c>
      <c r="N1203" t="s">
        <v>53</v>
      </c>
      <c r="O1203">
        <v>67</v>
      </c>
      <c r="P1203">
        <v>3</v>
      </c>
      <c r="Q1203">
        <v>2</v>
      </c>
      <c r="R1203" t="s">
        <v>137</v>
      </c>
      <c r="S1203">
        <v>3</v>
      </c>
      <c r="T1203" t="s">
        <v>105</v>
      </c>
      <c r="U1203">
        <v>5154</v>
      </c>
      <c r="V1203" t="s">
        <v>163</v>
      </c>
      <c r="W1203">
        <v>19665</v>
      </c>
      <c r="X1203">
        <v>4</v>
      </c>
      <c r="Y1203" t="s">
        <v>48</v>
      </c>
      <c r="Z1203" t="s">
        <v>49</v>
      </c>
      <c r="AA1203">
        <v>22</v>
      </c>
      <c r="AB1203">
        <v>4</v>
      </c>
      <c r="AC1203">
        <v>2</v>
      </c>
      <c r="AD1203">
        <v>80</v>
      </c>
      <c r="AE1203">
        <v>2</v>
      </c>
      <c r="AF1203">
        <v>10</v>
      </c>
      <c r="AG1203">
        <v>3</v>
      </c>
      <c r="AH1203">
        <v>4</v>
      </c>
      <c r="AI1203">
        <v>5</v>
      </c>
      <c r="AJ1203">
        <v>7</v>
      </c>
      <c r="AK1203" s="16">
        <v>46129</v>
      </c>
      <c r="AL1203" s="7">
        <v>50</v>
      </c>
      <c r="AM1203" s="7" t="str">
        <f t="shared" si="36"/>
        <v>2026</v>
      </c>
      <c r="AN1203" s="7" t="str">
        <f t="shared" si="37"/>
        <v>April</v>
      </c>
      <c r="AO1203" s="7">
        <v>13</v>
      </c>
      <c r="AP1203" s="10">
        <v>11979</v>
      </c>
      <c r="AQ1203" s="7">
        <v>5</v>
      </c>
      <c r="AR1203" s="7">
        <v>3</v>
      </c>
      <c r="AS1203" t="s">
        <v>49</v>
      </c>
    </row>
    <row r="1204" spans="1:45" x14ac:dyDescent="0.35">
      <c r="A1204" t="s">
        <v>1267</v>
      </c>
      <c r="B1204">
        <v>45</v>
      </c>
      <c r="C1204" t="s">
        <v>802</v>
      </c>
      <c r="D1204" t="s">
        <v>49</v>
      </c>
      <c r="E1204" t="s">
        <v>41</v>
      </c>
      <c r="F1204">
        <v>556</v>
      </c>
      <c r="G1204" t="s">
        <v>42</v>
      </c>
      <c r="H1204">
        <v>25</v>
      </c>
      <c r="I1204">
        <v>2</v>
      </c>
      <c r="J1204" t="s">
        <v>43</v>
      </c>
      <c r="K1204">
        <v>1</v>
      </c>
      <c r="L1204">
        <v>1888</v>
      </c>
      <c r="M1204">
        <v>2</v>
      </c>
      <c r="N1204" t="s">
        <v>53</v>
      </c>
      <c r="O1204">
        <v>93</v>
      </c>
      <c r="P1204">
        <v>2</v>
      </c>
      <c r="Q1204">
        <v>2</v>
      </c>
      <c r="R1204" t="s">
        <v>112</v>
      </c>
      <c r="S1204">
        <v>4</v>
      </c>
      <c r="T1204" t="s">
        <v>105</v>
      </c>
      <c r="U1204">
        <v>5906</v>
      </c>
      <c r="V1204" t="s">
        <v>163</v>
      </c>
      <c r="W1204">
        <v>23888</v>
      </c>
      <c r="X1204">
        <v>0</v>
      </c>
      <c r="Y1204" t="s">
        <v>48</v>
      </c>
      <c r="Z1204" t="s">
        <v>49</v>
      </c>
      <c r="AA1204">
        <v>13</v>
      </c>
      <c r="AB1204">
        <v>3</v>
      </c>
      <c r="AC1204">
        <v>4</v>
      </c>
      <c r="AD1204">
        <v>80</v>
      </c>
      <c r="AE1204">
        <v>2</v>
      </c>
      <c r="AF1204">
        <v>10</v>
      </c>
      <c r="AG1204">
        <v>2</v>
      </c>
      <c r="AH1204">
        <v>2</v>
      </c>
      <c r="AI1204">
        <v>3</v>
      </c>
      <c r="AJ1204">
        <v>8</v>
      </c>
      <c r="AK1204" s="16">
        <v>46130</v>
      </c>
      <c r="AL1204" s="7">
        <v>31</v>
      </c>
      <c r="AM1204" s="7" t="str">
        <f t="shared" si="36"/>
        <v>2026</v>
      </c>
      <c r="AN1204" s="7" t="str">
        <f t="shared" si="37"/>
        <v>April</v>
      </c>
      <c r="AO1204" s="7">
        <v>1</v>
      </c>
      <c r="AP1204" s="10">
        <v>19678</v>
      </c>
      <c r="AQ1204" s="7">
        <v>1</v>
      </c>
      <c r="AR1204" s="7">
        <v>0</v>
      </c>
      <c r="AS1204" t="s">
        <v>49</v>
      </c>
    </row>
    <row r="1205" spans="1:45" x14ac:dyDescent="0.35">
      <c r="A1205" t="s">
        <v>1268</v>
      </c>
      <c r="B1205">
        <v>45</v>
      </c>
      <c r="C1205" t="s">
        <v>802</v>
      </c>
      <c r="D1205" t="s">
        <v>49</v>
      </c>
      <c r="E1205" t="s">
        <v>56</v>
      </c>
      <c r="F1205">
        <v>1297</v>
      </c>
      <c r="G1205" t="s">
        <v>42</v>
      </c>
      <c r="H1205">
        <v>1</v>
      </c>
      <c r="I1205">
        <v>4</v>
      </c>
      <c r="J1205" t="s">
        <v>52</v>
      </c>
      <c r="K1205">
        <v>1</v>
      </c>
      <c r="L1205">
        <v>1922</v>
      </c>
      <c r="M1205">
        <v>2</v>
      </c>
      <c r="N1205" t="s">
        <v>44</v>
      </c>
      <c r="O1205">
        <v>44</v>
      </c>
      <c r="P1205">
        <v>3</v>
      </c>
      <c r="Q1205">
        <v>2</v>
      </c>
      <c r="R1205" t="s">
        <v>161</v>
      </c>
      <c r="S1205">
        <v>3</v>
      </c>
      <c r="T1205" t="s">
        <v>46</v>
      </c>
      <c r="U1205">
        <v>5399</v>
      </c>
      <c r="V1205" t="s">
        <v>163</v>
      </c>
      <c r="W1205">
        <v>14511</v>
      </c>
      <c r="X1205">
        <v>4</v>
      </c>
      <c r="Y1205" t="s">
        <v>48</v>
      </c>
      <c r="Z1205" t="s">
        <v>49</v>
      </c>
      <c r="AA1205">
        <v>12</v>
      </c>
      <c r="AB1205">
        <v>3</v>
      </c>
      <c r="AC1205">
        <v>3</v>
      </c>
      <c r="AD1205">
        <v>80</v>
      </c>
      <c r="AE1205">
        <v>0</v>
      </c>
      <c r="AF1205">
        <v>12</v>
      </c>
      <c r="AG1205">
        <v>3</v>
      </c>
      <c r="AH1205">
        <v>3</v>
      </c>
      <c r="AI1205">
        <v>0</v>
      </c>
      <c r="AJ1205">
        <v>3</v>
      </c>
      <c r="AK1205" s="16">
        <v>46131</v>
      </c>
      <c r="AL1205" s="7">
        <v>20</v>
      </c>
      <c r="AM1205" s="7" t="str">
        <f t="shared" si="36"/>
        <v>2026</v>
      </c>
      <c r="AN1205" s="7" t="str">
        <f t="shared" si="37"/>
        <v>April</v>
      </c>
      <c r="AO1205" s="7">
        <v>2</v>
      </c>
      <c r="AP1205" s="10">
        <v>15596</v>
      </c>
      <c r="AQ1205" s="7">
        <v>2</v>
      </c>
      <c r="AR1205" s="7">
        <v>2</v>
      </c>
      <c r="AS1205" t="s">
        <v>49</v>
      </c>
    </row>
    <row r="1206" spans="1:45" x14ac:dyDescent="0.35">
      <c r="A1206" t="s">
        <v>1269</v>
      </c>
      <c r="B1206">
        <v>45</v>
      </c>
      <c r="C1206" t="s">
        <v>802</v>
      </c>
      <c r="D1206" t="s">
        <v>49</v>
      </c>
      <c r="E1206" t="s">
        <v>41</v>
      </c>
      <c r="F1206">
        <v>374</v>
      </c>
      <c r="G1206" t="s">
        <v>51</v>
      </c>
      <c r="H1206">
        <v>20</v>
      </c>
      <c r="I1206">
        <v>3</v>
      </c>
      <c r="J1206" t="s">
        <v>43</v>
      </c>
      <c r="K1206">
        <v>1</v>
      </c>
      <c r="L1206">
        <v>2046</v>
      </c>
      <c r="M1206">
        <v>4</v>
      </c>
      <c r="N1206" t="s">
        <v>53</v>
      </c>
      <c r="O1206">
        <v>50</v>
      </c>
      <c r="P1206">
        <v>3</v>
      </c>
      <c r="Q1206">
        <v>2</v>
      </c>
      <c r="R1206" t="s">
        <v>137</v>
      </c>
      <c r="S1206">
        <v>3</v>
      </c>
      <c r="T1206" t="s">
        <v>46</v>
      </c>
      <c r="U1206">
        <v>4850</v>
      </c>
      <c r="V1206" t="s">
        <v>47</v>
      </c>
      <c r="W1206">
        <v>23333</v>
      </c>
      <c r="X1206">
        <v>8</v>
      </c>
      <c r="Y1206" t="s">
        <v>48</v>
      </c>
      <c r="Z1206" t="s">
        <v>49</v>
      </c>
      <c r="AA1206">
        <v>15</v>
      </c>
      <c r="AB1206">
        <v>3</v>
      </c>
      <c r="AC1206">
        <v>3</v>
      </c>
      <c r="AD1206">
        <v>80</v>
      </c>
      <c r="AE1206">
        <v>0</v>
      </c>
      <c r="AF1206">
        <v>8</v>
      </c>
      <c r="AG1206">
        <v>3</v>
      </c>
      <c r="AH1206">
        <v>3</v>
      </c>
      <c r="AI1206">
        <v>0</v>
      </c>
      <c r="AJ1206">
        <v>1</v>
      </c>
      <c r="AK1206" s="16">
        <v>46132</v>
      </c>
      <c r="AL1206" s="7">
        <v>25</v>
      </c>
      <c r="AM1206" s="7" t="str">
        <f t="shared" si="36"/>
        <v>2026</v>
      </c>
      <c r="AN1206" s="7" t="str">
        <f t="shared" si="37"/>
        <v>April</v>
      </c>
      <c r="AO1206" s="7">
        <v>6</v>
      </c>
      <c r="AP1206" s="10">
        <v>10452</v>
      </c>
      <c r="AQ1206" s="7">
        <v>5</v>
      </c>
      <c r="AR1206" s="7">
        <v>1</v>
      </c>
      <c r="AS1206" t="s">
        <v>49</v>
      </c>
    </row>
    <row r="1207" spans="1:45" x14ac:dyDescent="0.35">
      <c r="A1207" t="s">
        <v>1270</v>
      </c>
      <c r="B1207">
        <v>46</v>
      </c>
      <c r="C1207" t="s">
        <v>1271</v>
      </c>
      <c r="D1207" t="s">
        <v>49</v>
      </c>
      <c r="E1207" t="s">
        <v>41</v>
      </c>
      <c r="F1207">
        <v>705</v>
      </c>
      <c r="G1207" t="s">
        <v>51</v>
      </c>
      <c r="H1207">
        <v>2</v>
      </c>
      <c r="I1207">
        <v>4</v>
      </c>
      <c r="J1207" t="s">
        <v>57</v>
      </c>
      <c r="K1207">
        <v>1</v>
      </c>
      <c r="L1207">
        <v>38</v>
      </c>
      <c r="M1207">
        <v>2</v>
      </c>
      <c r="N1207" t="s">
        <v>53</v>
      </c>
      <c r="O1207">
        <v>83</v>
      </c>
      <c r="P1207">
        <v>3</v>
      </c>
      <c r="Q1207">
        <v>5</v>
      </c>
      <c r="R1207" t="s">
        <v>442</v>
      </c>
      <c r="S1207">
        <v>1</v>
      </c>
      <c r="T1207" t="s">
        <v>46</v>
      </c>
      <c r="U1207">
        <v>18947</v>
      </c>
      <c r="V1207" t="s">
        <v>368</v>
      </c>
      <c r="W1207">
        <v>22822</v>
      </c>
      <c r="X1207">
        <v>3</v>
      </c>
      <c r="Y1207" t="s">
        <v>48</v>
      </c>
      <c r="Z1207" t="s">
        <v>49</v>
      </c>
      <c r="AA1207">
        <v>12</v>
      </c>
      <c r="AB1207">
        <v>3</v>
      </c>
      <c r="AC1207">
        <v>4</v>
      </c>
      <c r="AD1207">
        <v>80</v>
      </c>
      <c r="AE1207">
        <v>0</v>
      </c>
      <c r="AF1207">
        <v>22</v>
      </c>
      <c r="AG1207">
        <v>2</v>
      </c>
      <c r="AH1207">
        <v>2</v>
      </c>
      <c r="AI1207">
        <v>2</v>
      </c>
      <c r="AK1207" s="16">
        <v>46133</v>
      </c>
      <c r="AL1207" s="7">
        <v>53</v>
      </c>
      <c r="AM1207" s="7" t="str">
        <f t="shared" si="36"/>
        <v>2026</v>
      </c>
      <c r="AN1207" s="7" t="str">
        <f t="shared" si="37"/>
        <v>April</v>
      </c>
      <c r="AO1207" s="7">
        <v>28</v>
      </c>
      <c r="AP1207" s="10">
        <v>14480</v>
      </c>
      <c r="AQ1207" s="7">
        <v>16</v>
      </c>
      <c r="AR1207" s="7">
        <v>3</v>
      </c>
      <c r="AS1207" t="s">
        <v>49</v>
      </c>
    </row>
    <row r="1208" spans="1:45" x14ac:dyDescent="0.35">
      <c r="A1208" t="s">
        <v>1272</v>
      </c>
      <c r="B1208">
        <v>46</v>
      </c>
      <c r="C1208" t="s">
        <v>1271</v>
      </c>
      <c r="D1208" t="s">
        <v>49</v>
      </c>
      <c r="E1208" t="s">
        <v>56</v>
      </c>
      <c r="F1208">
        <v>1211</v>
      </c>
      <c r="G1208" t="s">
        <v>51</v>
      </c>
      <c r="H1208">
        <v>5</v>
      </c>
      <c r="I1208">
        <v>4</v>
      </c>
      <c r="J1208" t="s">
        <v>57</v>
      </c>
      <c r="K1208">
        <v>1</v>
      </c>
      <c r="L1208">
        <v>62</v>
      </c>
      <c r="M1208">
        <v>1</v>
      </c>
      <c r="N1208" t="s">
        <v>44</v>
      </c>
      <c r="O1208">
        <v>98</v>
      </c>
      <c r="P1208">
        <v>3</v>
      </c>
      <c r="Q1208">
        <v>2</v>
      </c>
      <c r="R1208" t="s">
        <v>137</v>
      </c>
      <c r="S1208">
        <v>4</v>
      </c>
      <c r="T1208" t="s">
        <v>46</v>
      </c>
      <c r="U1208">
        <v>5772</v>
      </c>
      <c r="V1208" t="s">
        <v>163</v>
      </c>
      <c r="W1208">
        <v>20445</v>
      </c>
      <c r="X1208">
        <v>4</v>
      </c>
      <c r="Y1208" t="s">
        <v>48</v>
      </c>
      <c r="Z1208" t="s">
        <v>40</v>
      </c>
      <c r="AA1208">
        <v>21</v>
      </c>
      <c r="AB1208">
        <v>4</v>
      </c>
      <c r="AC1208">
        <v>3</v>
      </c>
      <c r="AD1208">
        <v>80</v>
      </c>
      <c r="AE1208">
        <v>0</v>
      </c>
      <c r="AF1208">
        <v>14</v>
      </c>
      <c r="AG1208">
        <v>4</v>
      </c>
      <c r="AH1208">
        <v>3</v>
      </c>
      <c r="AI1208">
        <v>0</v>
      </c>
      <c r="AJ1208">
        <v>8</v>
      </c>
      <c r="AK1208" s="16">
        <v>46134</v>
      </c>
      <c r="AL1208" s="7">
        <v>34</v>
      </c>
      <c r="AM1208" s="7" t="str">
        <f t="shared" si="36"/>
        <v>2026</v>
      </c>
      <c r="AN1208" s="7" t="str">
        <f t="shared" si="37"/>
        <v>April</v>
      </c>
      <c r="AO1208" s="7">
        <v>7</v>
      </c>
      <c r="AP1208" s="10">
        <v>16183</v>
      </c>
      <c r="AQ1208" s="7">
        <v>7</v>
      </c>
      <c r="AR1208" s="7">
        <v>6</v>
      </c>
      <c r="AS1208" t="s">
        <v>49</v>
      </c>
    </row>
    <row r="1209" spans="1:45" x14ac:dyDescent="0.35">
      <c r="A1209" t="s">
        <v>1273</v>
      </c>
      <c r="B1209">
        <v>46</v>
      </c>
      <c r="C1209" t="s">
        <v>1271</v>
      </c>
      <c r="D1209" t="s">
        <v>49</v>
      </c>
      <c r="E1209" t="s">
        <v>41</v>
      </c>
      <c r="F1209">
        <v>945</v>
      </c>
      <c r="G1209" t="s">
        <v>71</v>
      </c>
      <c r="H1209">
        <v>5</v>
      </c>
      <c r="I1209">
        <v>2</v>
      </c>
      <c r="J1209" t="s">
        <v>52</v>
      </c>
      <c r="K1209">
        <v>1</v>
      </c>
      <c r="L1209">
        <v>103</v>
      </c>
      <c r="M1209">
        <v>2</v>
      </c>
      <c r="N1209" t="s">
        <v>44</v>
      </c>
      <c r="O1209">
        <v>80</v>
      </c>
      <c r="P1209">
        <v>3</v>
      </c>
      <c r="Q1209">
        <v>2</v>
      </c>
      <c r="R1209" t="s">
        <v>71</v>
      </c>
      <c r="S1209">
        <v>2</v>
      </c>
      <c r="T1209" t="s">
        <v>102</v>
      </c>
      <c r="U1209">
        <v>5021</v>
      </c>
      <c r="V1209" t="s">
        <v>163</v>
      </c>
      <c r="W1209">
        <v>10425</v>
      </c>
      <c r="X1209">
        <v>8</v>
      </c>
      <c r="Y1209" t="s">
        <v>48</v>
      </c>
      <c r="Z1209" t="s">
        <v>40</v>
      </c>
      <c r="AA1209">
        <v>22</v>
      </c>
      <c r="AB1209">
        <v>4</v>
      </c>
      <c r="AC1209">
        <v>4</v>
      </c>
      <c r="AD1209">
        <v>80</v>
      </c>
      <c r="AE1209">
        <v>1</v>
      </c>
      <c r="AF1209">
        <v>16</v>
      </c>
      <c r="AG1209">
        <v>2</v>
      </c>
      <c r="AH1209">
        <v>3</v>
      </c>
      <c r="AI1209">
        <v>0</v>
      </c>
      <c r="AJ1209">
        <v>2</v>
      </c>
      <c r="AK1209" s="16">
        <v>46135</v>
      </c>
      <c r="AL1209" s="7">
        <v>18</v>
      </c>
      <c r="AM1209" s="7" t="str">
        <f t="shared" si="36"/>
        <v>2026</v>
      </c>
      <c r="AN1209" s="7" t="str">
        <f t="shared" si="37"/>
        <v>April</v>
      </c>
      <c r="AO1209" s="7">
        <v>1</v>
      </c>
      <c r="AP1209" s="10">
        <v>22357</v>
      </c>
      <c r="AQ1209" s="7">
        <v>0</v>
      </c>
      <c r="AR1209" s="7">
        <v>0</v>
      </c>
      <c r="AS1209" t="s">
        <v>49</v>
      </c>
    </row>
    <row r="1210" spans="1:45" x14ac:dyDescent="0.35">
      <c r="A1210" t="s">
        <v>1274</v>
      </c>
      <c r="B1210">
        <v>46</v>
      </c>
      <c r="C1210" t="s">
        <v>1271</v>
      </c>
      <c r="D1210" t="s">
        <v>40</v>
      </c>
      <c r="E1210" t="s">
        <v>41</v>
      </c>
      <c r="F1210">
        <v>669</v>
      </c>
      <c r="G1210" t="s">
        <v>51</v>
      </c>
      <c r="H1210">
        <v>9</v>
      </c>
      <c r="I1210">
        <v>2</v>
      </c>
      <c r="J1210" t="s">
        <v>52</v>
      </c>
      <c r="K1210">
        <v>1</v>
      </c>
      <c r="L1210">
        <v>118</v>
      </c>
      <c r="M1210">
        <v>3</v>
      </c>
      <c r="N1210" t="s">
        <v>44</v>
      </c>
      <c r="O1210">
        <v>64</v>
      </c>
      <c r="P1210">
        <v>2</v>
      </c>
      <c r="Q1210">
        <v>3</v>
      </c>
      <c r="R1210" t="s">
        <v>137</v>
      </c>
      <c r="S1210">
        <v>4</v>
      </c>
      <c r="T1210" t="s">
        <v>46</v>
      </c>
      <c r="U1210">
        <v>9619</v>
      </c>
      <c r="V1210" t="s">
        <v>163</v>
      </c>
      <c r="W1210">
        <v>13596</v>
      </c>
      <c r="X1210">
        <v>1</v>
      </c>
      <c r="Y1210" t="s">
        <v>48</v>
      </c>
      <c r="Z1210" t="s">
        <v>49</v>
      </c>
      <c r="AA1210">
        <v>16</v>
      </c>
      <c r="AB1210">
        <v>3</v>
      </c>
      <c r="AC1210">
        <v>4</v>
      </c>
      <c r="AD1210">
        <v>80</v>
      </c>
      <c r="AE1210">
        <v>0</v>
      </c>
      <c r="AF1210">
        <v>9</v>
      </c>
      <c r="AG1210">
        <v>3</v>
      </c>
      <c r="AH1210">
        <v>3</v>
      </c>
      <c r="AI1210">
        <v>4</v>
      </c>
      <c r="AJ1210">
        <v>7</v>
      </c>
      <c r="AK1210" s="16">
        <v>46136</v>
      </c>
      <c r="AL1210" s="7">
        <v>37</v>
      </c>
      <c r="AM1210" s="7" t="str">
        <f t="shared" si="36"/>
        <v>2026</v>
      </c>
      <c r="AN1210" s="7" t="str">
        <f t="shared" si="37"/>
        <v>April</v>
      </c>
      <c r="AO1210" s="7">
        <v>4</v>
      </c>
      <c r="AP1210" s="10">
        <v>16353</v>
      </c>
      <c r="AQ1210" s="7">
        <v>3</v>
      </c>
      <c r="AR1210" s="7">
        <v>1</v>
      </c>
      <c r="AS1210" t="s">
        <v>49</v>
      </c>
    </row>
    <row r="1211" spans="1:45" x14ac:dyDescent="0.35">
      <c r="A1211" t="s">
        <v>1275</v>
      </c>
      <c r="B1211">
        <v>46</v>
      </c>
      <c r="C1211" t="s">
        <v>1271</v>
      </c>
      <c r="D1211" t="s">
        <v>49</v>
      </c>
      <c r="E1211" t="s">
        <v>56</v>
      </c>
      <c r="F1211">
        <v>638</v>
      </c>
      <c r="G1211" t="s">
        <v>42</v>
      </c>
      <c r="H1211">
        <v>1</v>
      </c>
      <c r="I1211">
        <v>3</v>
      </c>
      <c r="J1211" t="s">
        <v>52</v>
      </c>
      <c r="K1211">
        <v>1</v>
      </c>
      <c r="L1211">
        <v>124</v>
      </c>
      <c r="M1211">
        <v>3</v>
      </c>
      <c r="N1211" t="s">
        <v>44</v>
      </c>
      <c r="O1211">
        <v>40</v>
      </c>
      <c r="P1211">
        <v>2</v>
      </c>
      <c r="Q1211">
        <v>3</v>
      </c>
      <c r="R1211" t="s">
        <v>161</v>
      </c>
      <c r="S1211">
        <v>1</v>
      </c>
      <c r="T1211" t="s">
        <v>105</v>
      </c>
      <c r="U1211">
        <v>10673</v>
      </c>
      <c r="V1211" t="s">
        <v>253</v>
      </c>
      <c r="W1211">
        <v>3142</v>
      </c>
      <c r="X1211">
        <v>2</v>
      </c>
      <c r="Y1211" t="s">
        <v>48</v>
      </c>
      <c r="Z1211" t="s">
        <v>40</v>
      </c>
      <c r="AA1211">
        <v>13</v>
      </c>
      <c r="AB1211">
        <v>3</v>
      </c>
      <c r="AC1211">
        <v>3</v>
      </c>
      <c r="AD1211">
        <v>80</v>
      </c>
      <c r="AE1211">
        <v>1</v>
      </c>
      <c r="AF1211">
        <v>21</v>
      </c>
      <c r="AG1211">
        <v>5</v>
      </c>
      <c r="AH1211">
        <v>2</v>
      </c>
      <c r="AI1211">
        <v>9</v>
      </c>
      <c r="AJ1211">
        <v>5</v>
      </c>
      <c r="AK1211" s="16">
        <v>46137</v>
      </c>
      <c r="AL1211" s="7">
        <v>33</v>
      </c>
      <c r="AM1211" s="7" t="str">
        <f t="shared" si="36"/>
        <v>2026</v>
      </c>
      <c r="AN1211" s="7" t="str">
        <f t="shared" si="37"/>
        <v>April</v>
      </c>
      <c r="AO1211" s="7">
        <v>13</v>
      </c>
      <c r="AP1211" s="10">
        <v>15747</v>
      </c>
      <c r="AQ1211" s="7">
        <v>8</v>
      </c>
      <c r="AR1211" s="7">
        <v>8</v>
      </c>
      <c r="AS1211" t="s">
        <v>40</v>
      </c>
    </row>
    <row r="1212" spans="1:45" x14ac:dyDescent="0.35">
      <c r="A1212" t="s">
        <v>1276</v>
      </c>
      <c r="B1212">
        <v>46</v>
      </c>
      <c r="C1212" t="s">
        <v>1271</v>
      </c>
      <c r="D1212" t="s">
        <v>49</v>
      </c>
      <c r="E1212" t="s">
        <v>41</v>
      </c>
      <c r="F1212">
        <v>526</v>
      </c>
      <c r="G1212" t="s">
        <v>51</v>
      </c>
      <c r="H1212">
        <v>1</v>
      </c>
      <c r="I1212">
        <v>2</v>
      </c>
      <c r="J1212" t="s">
        <v>57</v>
      </c>
      <c r="K1212">
        <v>1</v>
      </c>
      <c r="L1212">
        <v>244</v>
      </c>
      <c r="M1212">
        <v>2</v>
      </c>
      <c r="N1212" t="s">
        <v>53</v>
      </c>
      <c r="O1212">
        <v>92</v>
      </c>
      <c r="P1212">
        <v>3</v>
      </c>
      <c r="Q1212">
        <v>3</v>
      </c>
      <c r="R1212" t="s">
        <v>137</v>
      </c>
      <c r="S1212">
        <v>1</v>
      </c>
      <c r="T1212" t="s">
        <v>102</v>
      </c>
      <c r="U1212">
        <v>10453</v>
      </c>
      <c r="V1212" t="s">
        <v>253</v>
      </c>
      <c r="W1212">
        <v>2137</v>
      </c>
      <c r="X1212">
        <v>1</v>
      </c>
      <c r="Y1212" t="s">
        <v>48</v>
      </c>
      <c r="Z1212" t="s">
        <v>49</v>
      </c>
      <c r="AA1212">
        <v>25</v>
      </c>
      <c r="AB1212">
        <v>4</v>
      </c>
      <c r="AC1212">
        <v>3</v>
      </c>
      <c r="AD1212">
        <v>80</v>
      </c>
      <c r="AE1212">
        <v>3</v>
      </c>
      <c r="AF1212">
        <v>24</v>
      </c>
      <c r="AG1212">
        <v>2</v>
      </c>
      <c r="AH1212">
        <v>3</v>
      </c>
      <c r="AI1212">
        <v>15</v>
      </c>
      <c r="AJ1212">
        <v>7</v>
      </c>
      <c r="AK1212" s="16">
        <v>46138</v>
      </c>
      <c r="AL1212" s="7">
        <v>43</v>
      </c>
      <c r="AM1212" s="7" t="str">
        <f t="shared" si="36"/>
        <v>2026</v>
      </c>
      <c r="AN1212" s="7" t="str">
        <f t="shared" si="37"/>
        <v>April</v>
      </c>
      <c r="AO1212" s="7">
        <v>10</v>
      </c>
      <c r="AP1212" s="10">
        <v>21267</v>
      </c>
      <c r="AQ1212" s="7">
        <v>2</v>
      </c>
      <c r="AR1212" s="7">
        <v>0</v>
      </c>
      <c r="AS1212" t="s">
        <v>49</v>
      </c>
    </row>
    <row r="1213" spans="1:45" x14ac:dyDescent="0.35">
      <c r="A1213" t="s">
        <v>1277</v>
      </c>
      <c r="B1213">
        <v>46</v>
      </c>
      <c r="C1213" t="s">
        <v>1271</v>
      </c>
      <c r="D1213" t="s">
        <v>49</v>
      </c>
      <c r="E1213" t="s">
        <v>41</v>
      </c>
      <c r="F1213">
        <v>644</v>
      </c>
      <c r="G1213" t="s">
        <v>42</v>
      </c>
      <c r="H1213">
        <v>1</v>
      </c>
      <c r="I1213">
        <v>4</v>
      </c>
      <c r="J1213" t="s">
        <v>52</v>
      </c>
      <c r="K1213">
        <v>1</v>
      </c>
      <c r="L1213">
        <v>288</v>
      </c>
      <c r="M1213">
        <v>4</v>
      </c>
      <c r="N1213" t="s">
        <v>44</v>
      </c>
      <c r="O1213">
        <v>97</v>
      </c>
      <c r="P1213">
        <v>3</v>
      </c>
      <c r="Q1213">
        <v>3</v>
      </c>
      <c r="R1213" t="s">
        <v>161</v>
      </c>
      <c r="S1213">
        <v>1</v>
      </c>
      <c r="T1213" t="s">
        <v>102</v>
      </c>
      <c r="U1213">
        <v>9396</v>
      </c>
      <c r="V1213" t="s">
        <v>163</v>
      </c>
      <c r="W1213">
        <v>12368</v>
      </c>
      <c r="X1213">
        <v>7</v>
      </c>
      <c r="Y1213" t="s">
        <v>48</v>
      </c>
      <c r="Z1213" t="s">
        <v>49</v>
      </c>
      <c r="AA1213">
        <v>16</v>
      </c>
      <c r="AB1213">
        <v>3</v>
      </c>
      <c r="AC1213">
        <v>3</v>
      </c>
      <c r="AD1213">
        <v>80</v>
      </c>
      <c r="AE1213">
        <v>1</v>
      </c>
      <c r="AF1213">
        <v>17</v>
      </c>
      <c r="AG1213">
        <v>3</v>
      </c>
      <c r="AH1213">
        <v>3</v>
      </c>
      <c r="AI1213">
        <v>0</v>
      </c>
      <c r="AK1213" s="16">
        <v>46139</v>
      </c>
      <c r="AL1213" s="7">
        <v>38</v>
      </c>
      <c r="AM1213" s="7" t="str">
        <f t="shared" si="36"/>
        <v>2026</v>
      </c>
      <c r="AN1213" s="7" t="str">
        <f t="shared" si="37"/>
        <v>April</v>
      </c>
      <c r="AO1213" s="7">
        <v>19</v>
      </c>
      <c r="AP1213" s="10">
        <v>9699</v>
      </c>
      <c r="AQ1213" s="7">
        <v>15</v>
      </c>
      <c r="AR1213" s="7">
        <v>12</v>
      </c>
      <c r="AS1213" t="s">
        <v>40</v>
      </c>
    </row>
    <row r="1214" spans="1:45" x14ac:dyDescent="0.35">
      <c r="A1214" t="s">
        <v>1278</v>
      </c>
      <c r="B1214">
        <v>46</v>
      </c>
      <c r="C1214" t="s">
        <v>1271</v>
      </c>
      <c r="D1214" t="s">
        <v>40</v>
      </c>
      <c r="E1214" t="s">
        <v>41</v>
      </c>
      <c r="F1214">
        <v>488</v>
      </c>
      <c r="G1214" t="s">
        <v>51</v>
      </c>
      <c r="H1214">
        <v>2</v>
      </c>
      <c r="I1214">
        <v>3</v>
      </c>
      <c r="J1214" t="s">
        <v>68</v>
      </c>
      <c r="K1214">
        <v>1</v>
      </c>
      <c r="L1214">
        <v>363</v>
      </c>
      <c r="M1214">
        <v>3</v>
      </c>
      <c r="N1214" t="s">
        <v>53</v>
      </c>
      <c r="O1214">
        <v>75</v>
      </c>
      <c r="P1214">
        <v>1</v>
      </c>
      <c r="Q1214">
        <v>4</v>
      </c>
      <c r="R1214" t="s">
        <v>442</v>
      </c>
      <c r="S1214">
        <v>2</v>
      </c>
      <c r="T1214" t="s">
        <v>105</v>
      </c>
      <c r="U1214">
        <v>16872</v>
      </c>
      <c r="V1214" t="s">
        <v>368</v>
      </c>
      <c r="W1214">
        <v>14977</v>
      </c>
      <c r="X1214">
        <v>3</v>
      </c>
      <c r="Y1214" t="s">
        <v>48</v>
      </c>
      <c r="Z1214" t="s">
        <v>40</v>
      </c>
      <c r="AA1214">
        <v>12</v>
      </c>
      <c r="AB1214">
        <v>3</v>
      </c>
      <c r="AC1214">
        <v>2</v>
      </c>
      <c r="AD1214">
        <v>80</v>
      </c>
      <c r="AE1214">
        <v>1</v>
      </c>
      <c r="AF1214">
        <v>28</v>
      </c>
      <c r="AG1214">
        <v>2</v>
      </c>
      <c r="AH1214">
        <v>2</v>
      </c>
      <c r="AI1214">
        <v>7</v>
      </c>
      <c r="AJ1214">
        <v>7</v>
      </c>
      <c r="AK1214" s="16">
        <v>46140</v>
      </c>
      <c r="AL1214" s="7">
        <v>53</v>
      </c>
      <c r="AM1214" s="7" t="str">
        <f t="shared" si="36"/>
        <v>2026</v>
      </c>
      <c r="AN1214" s="7" t="str">
        <f t="shared" si="37"/>
        <v>April</v>
      </c>
      <c r="AO1214" s="7">
        <v>12</v>
      </c>
      <c r="AP1214" s="10">
        <v>16875</v>
      </c>
      <c r="AQ1214" s="7">
        <v>9</v>
      </c>
      <c r="AR1214" s="7">
        <v>1</v>
      </c>
      <c r="AS1214" t="s">
        <v>49</v>
      </c>
    </row>
    <row r="1215" spans="1:45" x14ac:dyDescent="0.35">
      <c r="A1215" t="s">
        <v>1279</v>
      </c>
      <c r="B1215">
        <v>46</v>
      </c>
      <c r="C1215" t="s">
        <v>1271</v>
      </c>
      <c r="D1215" t="s">
        <v>49</v>
      </c>
      <c r="E1215" t="s">
        <v>59</v>
      </c>
      <c r="F1215">
        <v>1144</v>
      </c>
      <c r="G1215" t="s">
        <v>42</v>
      </c>
      <c r="H1215">
        <v>7</v>
      </c>
      <c r="I1215">
        <v>4</v>
      </c>
      <c r="J1215" t="s">
        <v>52</v>
      </c>
      <c r="K1215">
        <v>1</v>
      </c>
      <c r="L1215">
        <v>487</v>
      </c>
      <c r="M1215">
        <v>3</v>
      </c>
      <c r="N1215" t="s">
        <v>53</v>
      </c>
      <c r="O1215">
        <v>30</v>
      </c>
      <c r="P1215">
        <v>3</v>
      </c>
      <c r="Q1215">
        <v>2</v>
      </c>
      <c r="R1215" t="s">
        <v>112</v>
      </c>
      <c r="S1215">
        <v>3</v>
      </c>
      <c r="T1215" t="s">
        <v>105</v>
      </c>
      <c r="U1215">
        <v>5258</v>
      </c>
      <c r="V1215" t="s">
        <v>163</v>
      </c>
      <c r="W1215">
        <v>16044</v>
      </c>
      <c r="X1215">
        <v>2</v>
      </c>
      <c r="Y1215" t="s">
        <v>48</v>
      </c>
      <c r="Z1215" t="s">
        <v>49</v>
      </c>
      <c r="AA1215">
        <v>14</v>
      </c>
      <c r="AB1215">
        <v>3</v>
      </c>
      <c r="AC1215">
        <v>3</v>
      </c>
      <c r="AD1215">
        <v>80</v>
      </c>
      <c r="AE1215">
        <v>0</v>
      </c>
      <c r="AF1215">
        <v>7</v>
      </c>
      <c r="AG1215">
        <v>2</v>
      </c>
      <c r="AH1215">
        <v>4</v>
      </c>
      <c r="AI1215">
        <v>0</v>
      </c>
      <c r="AJ1215">
        <v>0</v>
      </c>
      <c r="AK1215" s="16">
        <v>46141</v>
      </c>
      <c r="AL1215" s="7">
        <v>56</v>
      </c>
      <c r="AM1215" s="7" t="str">
        <f t="shared" si="36"/>
        <v>2026</v>
      </c>
      <c r="AN1215" s="7" t="str">
        <f t="shared" si="37"/>
        <v>April</v>
      </c>
      <c r="AO1215" s="7">
        <v>11</v>
      </c>
      <c r="AP1215" s="10">
        <v>18202</v>
      </c>
      <c r="AQ1215" s="7">
        <v>4</v>
      </c>
      <c r="AR1215" s="7">
        <v>2</v>
      </c>
      <c r="AS1215" t="s">
        <v>49</v>
      </c>
    </row>
    <row r="1216" spans="1:45" x14ac:dyDescent="0.35">
      <c r="A1216" t="s">
        <v>1280</v>
      </c>
      <c r="B1216">
        <v>46</v>
      </c>
      <c r="C1216" t="s">
        <v>1271</v>
      </c>
      <c r="D1216" t="s">
        <v>49</v>
      </c>
      <c r="E1216" t="s">
        <v>41</v>
      </c>
      <c r="F1216">
        <v>1485</v>
      </c>
      <c r="G1216" t="s">
        <v>42</v>
      </c>
      <c r="H1216">
        <v>18</v>
      </c>
      <c r="I1216">
        <v>3</v>
      </c>
      <c r="J1216" t="s">
        <v>52</v>
      </c>
      <c r="K1216">
        <v>1</v>
      </c>
      <c r="L1216">
        <v>550</v>
      </c>
      <c r="M1216">
        <v>3</v>
      </c>
      <c r="N1216" t="s">
        <v>53</v>
      </c>
      <c r="O1216">
        <v>87</v>
      </c>
      <c r="P1216">
        <v>3</v>
      </c>
      <c r="Q1216">
        <v>2</v>
      </c>
      <c r="R1216" t="s">
        <v>112</v>
      </c>
      <c r="S1216">
        <v>3</v>
      </c>
      <c r="T1216" t="s">
        <v>102</v>
      </c>
      <c r="U1216">
        <v>4810</v>
      </c>
      <c r="V1216" t="s">
        <v>47</v>
      </c>
      <c r="W1216">
        <v>26314</v>
      </c>
      <c r="X1216">
        <v>2</v>
      </c>
      <c r="Y1216" t="s">
        <v>48</v>
      </c>
      <c r="Z1216" t="s">
        <v>49</v>
      </c>
      <c r="AA1216">
        <v>14</v>
      </c>
      <c r="AB1216">
        <v>3</v>
      </c>
      <c r="AC1216">
        <v>3</v>
      </c>
      <c r="AD1216">
        <v>80</v>
      </c>
      <c r="AE1216">
        <v>1</v>
      </c>
      <c r="AF1216">
        <v>19</v>
      </c>
      <c r="AG1216">
        <v>5</v>
      </c>
      <c r="AH1216">
        <v>2</v>
      </c>
      <c r="AI1216">
        <v>0</v>
      </c>
      <c r="AJ1216">
        <v>8</v>
      </c>
      <c r="AK1216" s="16">
        <v>46142</v>
      </c>
      <c r="AL1216" s="7">
        <v>27</v>
      </c>
      <c r="AM1216" s="7" t="str">
        <f t="shared" si="36"/>
        <v>2026</v>
      </c>
      <c r="AN1216" s="7" t="str">
        <f t="shared" si="37"/>
        <v>April</v>
      </c>
      <c r="AO1216" s="7">
        <v>5</v>
      </c>
      <c r="AP1216" s="10">
        <v>4593</v>
      </c>
      <c r="AQ1216" s="7">
        <v>5</v>
      </c>
      <c r="AR1216" s="7">
        <v>0</v>
      </c>
      <c r="AS1216" t="s">
        <v>49</v>
      </c>
    </row>
    <row r="1217" spans="1:45" x14ac:dyDescent="0.35">
      <c r="A1217" t="s">
        <v>1281</v>
      </c>
      <c r="B1217">
        <v>46</v>
      </c>
      <c r="C1217" t="s">
        <v>1271</v>
      </c>
      <c r="D1217" t="s">
        <v>49</v>
      </c>
      <c r="E1217" t="s">
        <v>41</v>
      </c>
      <c r="F1217">
        <v>1009</v>
      </c>
      <c r="G1217" t="s">
        <v>42</v>
      </c>
      <c r="H1217">
        <v>2</v>
      </c>
      <c r="I1217">
        <v>3</v>
      </c>
      <c r="J1217" t="s">
        <v>43</v>
      </c>
      <c r="K1217">
        <v>1</v>
      </c>
      <c r="L1217">
        <v>575</v>
      </c>
      <c r="M1217">
        <v>1</v>
      </c>
      <c r="N1217" t="s">
        <v>44</v>
      </c>
      <c r="O1217">
        <v>51</v>
      </c>
      <c r="P1217">
        <v>3</v>
      </c>
      <c r="Q1217">
        <v>4</v>
      </c>
      <c r="R1217" t="s">
        <v>252</v>
      </c>
      <c r="S1217">
        <v>3</v>
      </c>
      <c r="T1217" t="s">
        <v>105</v>
      </c>
      <c r="U1217">
        <v>17861</v>
      </c>
      <c r="V1217" t="s">
        <v>368</v>
      </c>
      <c r="W1217">
        <v>2288</v>
      </c>
      <c r="X1217">
        <v>6</v>
      </c>
      <c r="Y1217" t="s">
        <v>48</v>
      </c>
      <c r="Z1217" t="s">
        <v>49</v>
      </c>
      <c r="AA1217">
        <v>13</v>
      </c>
      <c r="AB1217">
        <v>3</v>
      </c>
      <c r="AC1217">
        <v>3</v>
      </c>
      <c r="AD1217">
        <v>80</v>
      </c>
      <c r="AE1217">
        <v>0</v>
      </c>
      <c r="AF1217">
        <v>26</v>
      </c>
      <c r="AG1217">
        <v>2</v>
      </c>
      <c r="AH1217">
        <v>1</v>
      </c>
      <c r="AI1217">
        <v>0</v>
      </c>
      <c r="AJ1217">
        <v>1</v>
      </c>
      <c r="AK1217" s="16">
        <v>46143</v>
      </c>
      <c r="AL1217" s="7">
        <v>28</v>
      </c>
      <c r="AM1217" s="7" t="str">
        <f t="shared" si="36"/>
        <v>2026</v>
      </c>
      <c r="AN1217" s="7" t="str">
        <f t="shared" si="37"/>
        <v>May</v>
      </c>
      <c r="AO1217" s="7">
        <v>0</v>
      </c>
      <c r="AP1217" s="10">
        <v>12278</v>
      </c>
      <c r="AQ1217" s="7">
        <v>0</v>
      </c>
      <c r="AR1217" s="7">
        <v>0</v>
      </c>
      <c r="AS1217" t="s">
        <v>49</v>
      </c>
    </row>
    <row r="1218" spans="1:45" x14ac:dyDescent="0.35">
      <c r="A1218" t="s">
        <v>1282</v>
      </c>
      <c r="B1218">
        <v>46</v>
      </c>
      <c r="C1218" t="s">
        <v>1271</v>
      </c>
      <c r="D1218" t="s">
        <v>40</v>
      </c>
      <c r="E1218" t="s">
        <v>41</v>
      </c>
      <c r="F1218">
        <v>1125</v>
      </c>
      <c r="G1218" t="s">
        <v>51</v>
      </c>
      <c r="H1218">
        <v>10</v>
      </c>
      <c r="I1218">
        <v>3</v>
      </c>
      <c r="J1218" t="s">
        <v>57</v>
      </c>
      <c r="K1218">
        <v>1</v>
      </c>
      <c r="L1218">
        <v>580</v>
      </c>
      <c r="M1218">
        <v>3</v>
      </c>
      <c r="N1218" t="s">
        <v>53</v>
      </c>
      <c r="O1218">
        <v>94</v>
      </c>
      <c r="P1218">
        <v>2</v>
      </c>
      <c r="Q1218">
        <v>3</v>
      </c>
      <c r="R1218" t="s">
        <v>137</v>
      </c>
      <c r="S1218">
        <v>4</v>
      </c>
      <c r="T1218" t="s">
        <v>105</v>
      </c>
      <c r="U1218">
        <v>9071</v>
      </c>
      <c r="V1218" t="s">
        <v>163</v>
      </c>
      <c r="W1218">
        <v>11563</v>
      </c>
      <c r="X1218">
        <v>2</v>
      </c>
      <c r="Y1218" t="s">
        <v>48</v>
      </c>
      <c r="Z1218" t="s">
        <v>40</v>
      </c>
      <c r="AA1218">
        <v>19</v>
      </c>
      <c r="AB1218">
        <v>3</v>
      </c>
      <c r="AC1218">
        <v>3</v>
      </c>
      <c r="AD1218">
        <v>80</v>
      </c>
      <c r="AE1218">
        <v>1</v>
      </c>
      <c r="AF1218">
        <v>15</v>
      </c>
      <c r="AG1218">
        <v>3</v>
      </c>
      <c r="AH1218">
        <v>3</v>
      </c>
      <c r="AI1218">
        <v>1</v>
      </c>
      <c r="AJ1218">
        <v>2</v>
      </c>
      <c r="AK1218" s="16">
        <v>46144</v>
      </c>
      <c r="AL1218" s="7">
        <v>23</v>
      </c>
      <c r="AM1218" s="7" t="str">
        <f t="shared" si="36"/>
        <v>2026</v>
      </c>
      <c r="AN1218" s="7" t="str">
        <f t="shared" si="37"/>
        <v>May</v>
      </c>
      <c r="AO1218" s="7">
        <v>5</v>
      </c>
      <c r="AP1218" s="10">
        <v>17426</v>
      </c>
      <c r="AQ1218" s="7">
        <v>2</v>
      </c>
      <c r="AR1218" s="7">
        <v>1</v>
      </c>
      <c r="AS1218" t="s">
        <v>49</v>
      </c>
    </row>
    <row r="1219" spans="1:45" x14ac:dyDescent="0.35">
      <c r="A1219" t="s">
        <v>1283</v>
      </c>
      <c r="B1219">
        <v>46</v>
      </c>
      <c r="C1219" t="s">
        <v>1271</v>
      </c>
      <c r="D1219" t="s">
        <v>49</v>
      </c>
      <c r="E1219" t="s">
        <v>56</v>
      </c>
      <c r="F1219">
        <v>1034</v>
      </c>
      <c r="G1219" t="s">
        <v>42</v>
      </c>
      <c r="H1219">
        <v>18</v>
      </c>
      <c r="I1219">
        <v>1</v>
      </c>
      <c r="J1219" t="s">
        <v>52</v>
      </c>
      <c r="K1219">
        <v>1</v>
      </c>
      <c r="L1219">
        <v>624</v>
      </c>
      <c r="M1219">
        <v>1</v>
      </c>
      <c r="N1219" t="s">
        <v>53</v>
      </c>
      <c r="O1219">
        <v>86</v>
      </c>
      <c r="P1219">
        <v>3</v>
      </c>
      <c r="Q1219">
        <v>3</v>
      </c>
      <c r="R1219" t="s">
        <v>161</v>
      </c>
      <c r="S1219">
        <v>3</v>
      </c>
      <c r="T1219" t="s">
        <v>105</v>
      </c>
      <c r="U1219">
        <v>10527</v>
      </c>
      <c r="V1219" t="s">
        <v>253</v>
      </c>
      <c r="W1219">
        <v>8984</v>
      </c>
      <c r="X1219">
        <v>5</v>
      </c>
      <c r="Y1219" t="s">
        <v>48</v>
      </c>
      <c r="Z1219" t="s">
        <v>49</v>
      </c>
      <c r="AA1219">
        <v>11</v>
      </c>
      <c r="AB1219">
        <v>3</v>
      </c>
      <c r="AC1219">
        <v>4</v>
      </c>
      <c r="AD1219">
        <v>80</v>
      </c>
      <c r="AE1219">
        <v>0</v>
      </c>
      <c r="AF1219">
        <v>28</v>
      </c>
      <c r="AG1219">
        <v>3</v>
      </c>
      <c r="AH1219">
        <v>2</v>
      </c>
      <c r="AI1219">
        <v>1</v>
      </c>
      <c r="AJ1219">
        <v>2</v>
      </c>
      <c r="AK1219" s="16">
        <v>46145</v>
      </c>
      <c r="AL1219" s="7">
        <v>39</v>
      </c>
      <c r="AM1219" s="7" t="str">
        <f t="shared" ref="AM1219:AM1282" si="38">TEXT(AK1219,"yyyy")</f>
        <v>2026</v>
      </c>
      <c r="AN1219" s="7" t="str">
        <f t="shared" ref="AN1219:AN1282" si="39">TEXT(AK1219,"mmmm")</f>
        <v>May</v>
      </c>
      <c r="AO1219" s="7">
        <v>2</v>
      </c>
      <c r="AP1219" s="10">
        <v>19652</v>
      </c>
      <c r="AQ1219" s="7">
        <v>1</v>
      </c>
      <c r="AR1219" s="7">
        <v>1</v>
      </c>
      <c r="AS1219" t="s">
        <v>49</v>
      </c>
    </row>
    <row r="1220" spans="1:45" x14ac:dyDescent="0.35">
      <c r="A1220" t="s">
        <v>1284</v>
      </c>
      <c r="B1220">
        <v>46</v>
      </c>
      <c r="C1220" t="s">
        <v>1271</v>
      </c>
      <c r="D1220" t="s">
        <v>49</v>
      </c>
      <c r="E1220" t="s">
        <v>41</v>
      </c>
      <c r="F1220">
        <v>566</v>
      </c>
      <c r="G1220" t="s">
        <v>42</v>
      </c>
      <c r="H1220">
        <v>7</v>
      </c>
      <c r="I1220">
        <v>2</v>
      </c>
      <c r="J1220" t="s">
        <v>52</v>
      </c>
      <c r="K1220">
        <v>1</v>
      </c>
      <c r="L1220">
        <v>1007</v>
      </c>
      <c r="M1220">
        <v>4</v>
      </c>
      <c r="N1220" t="s">
        <v>44</v>
      </c>
      <c r="O1220">
        <v>75</v>
      </c>
      <c r="P1220">
        <v>3</v>
      </c>
      <c r="Q1220">
        <v>3</v>
      </c>
      <c r="R1220" t="s">
        <v>112</v>
      </c>
      <c r="S1220">
        <v>3</v>
      </c>
      <c r="T1220" t="s">
        <v>102</v>
      </c>
      <c r="U1220">
        <v>10845</v>
      </c>
      <c r="V1220" t="s">
        <v>253</v>
      </c>
      <c r="W1220">
        <v>24208</v>
      </c>
      <c r="X1220">
        <v>6</v>
      </c>
      <c r="Y1220" t="s">
        <v>48</v>
      </c>
      <c r="Z1220" t="s">
        <v>49</v>
      </c>
      <c r="AA1220">
        <v>13</v>
      </c>
      <c r="AB1220">
        <v>3</v>
      </c>
      <c r="AC1220">
        <v>2</v>
      </c>
      <c r="AD1220">
        <v>80</v>
      </c>
      <c r="AE1220">
        <v>1</v>
      </c>
      <c r="AF1220">
        <v>13</v>
      </c>
      <c r="AG1220">
        <v>3</v>
      </c>
      <c r="AH1220">
        <v>3</v>
      </c>
      <c r="AI1220">
        <v>0</v>
      </c>
      <c r="AJ1220">
        <v>7</v>
      </c>
      <c r="AK1220" s="16">
        <v>46146</v>
      </c>
      <c r="AL1220" s="7">
        <v>45</v>
      </c>
      <c r="AM1220" s="7" t="str">
        <f t="shared" si="38"/>
        <v>2026</v>
      </c>
      <c r="AN1220" s="7" t="str">
        <f t="shared" si="39"/>
        <v>May</v>
      </c>
      <c r="AO1220" s="7">
        <v>12</v>
      </c>
      <c r="AP1220" s="10">
        <v>17680</v>
      </c>
      <c r="AQ1220" s="7">
        <v>4</v>
      </c>
      <c r="AR1220" s="7">
        <v>4</v>
      </c>
      <c r="AS1220" t="s">
        <v>49</v>
      </c>
    </row>
    <row r="1221" spans="1:45" x14ac:dyDescent="0.35">
      <c r="A1221" t="s">
        <v>1285</v>
      </c>
      <c r="B1221">
        <v>46</v>
      </c>
      <c r="C1221" t="s">
        <v>1271</v>
      </c>
      <c r="D1221" t="s">
        <v>49</v>
      </c>
      <c r="E1221" t="s">
        <v>41</v>
      </c>
      <c r="F1221">
        <v>430</v>
      </c>
      <c r="G1221" t="s">
        <v>42</v>
      </c>
      <c r="H1221">
        <v>1</v>
      </c>
      <c r="I1221">
        <v>4</v>
      </c>
      <c r="J1221" t="s">
        <v>52</v>
      </c>
      <c r="K1221">
        <v>1</v>
      </c>
      <c r="L1221">
        <v>1069</v>
      </c>
      <c r="M1221">
        <v>4</v>
      </c>
      <c r="N1221" t="s">
        <v>44</v>
      </c>
      <c r="O1221">
        <v>40</v>
      </c>
      <c r="P1221">
        <v>3</v>
      </c>
      <c r="Q1221">
        <v>5</v>
      </c>
      <c r="R1221" t="s">
        <v>252</v>
      </c>
      <c r="S1221">
        <v>4</v>
      </c>
      <c r="T1221" t="s">
        <v>102</v>
      </c>
      <c r="U1221">
        <v>19627</v>
      </c>
      <c r="V1221" t="s">
        <v>368</v>
      </c>
      <c r="W1221">
        <v>21445</v>
      </c>
      <c r="X1221">
        <v>9</v>
      </c>
      <c r="Y1221" t="s">
        <v>48</v>
      </c>
      <c r="Z1221" t="s">
        <v>49</v>
      </c>
      <c r="AA1221">
        <v>17</v>
      </c>
      <c r="AB1221">
        <v>3</v>
      </c>
      <c r="AC1221">
        <v>4</v>
      </c>
      <c r="AD1221">
        <v>80</v>
      </c>
      <c r="AE1221">
        <v>2</v>
      </c>
      <c r="AF1221">
        <v>23</v>
      </c>
      <c r="AG1221">
        <v>0</v>
      </c>
      <c r="AH1221">
        <v>3</v>
      </c>
      <c r="AI1221">
        <v>2</v>
      </c>
      <c r="AJ1221">
        <v>2</v>
      </c>
      <c r="AK1221" s="16">
        <v>46147</v>
      </c>
      <c r="AL1221" s="7">
        <v>39</v>
      </c>
      <c r="AM1221" s="7" t="str">
        <f t="shared" si="38"/>
        <v>2026</v>
      </c>
      <c r="AN1221" s="7" t="str">
        <f t="shared" si="39"/>
        <v>May</v>
      </c>
      <c r="AO1221" s="7">
        <v>17</v>
      </c>
      <c r="AP1221" s="10">
        <v>5090</v>
      </c>
      <c r="AQ1221" s="7">
        <v>1</v>
      </c>
      <c r="AR1221" s="7">
        <v>1</v>
      </c>
      <c r="AS1221" t="s">
        <v>49</v>
      </c>
    </row>
    <row r="1222" spans="1:45" x14ac:dyDescent="0.35">
      <c r="A1222" t="s">
        <v>1286</v>
      </c>
      <c r="B1222">
        <v>46</v>
      </c>
      <c r="C1222" t="s">
        <v>1271</v>
      </c>
      <c r="D1222" t="s">
        <v>40</v>
      </c>
      <c r="E1222" t="s">
        <v>41</v>
      </c>
      <c r="F1222">
        <v>1003</v>
      </c>
      <c r="G1222" t="s">
        <v>42</v>
      </c>
      <c r="H1222">
        <v>8</v>
      </c>
      <c r="I1222">
        <v>4</v>
      </c>
      <c r="J1222" t="s">
        <v>43</v>
      </c>
      <c r="K1222">
        <v>1</v>
      </c>
      <c r="L1222">
        <v>1080</v>
      </c>
      <c r="M1222">
        <v>4</v>
      </c>
      <c r="N1222" t="s">
        <v>53</v>
      </c>
      <c r="O1222">
        <v>74</v>
      </c>
      <c r="P1222">
        <v>2</v>
      </c>
      <c r="Q1222">
        <v>2</v>
      </c>
      <c r="R1222" t="s">
        <v>60</v>
      </c>
      <c r="S1222">
        <v>1</v>
      </c>
      <c r="T1222" t="s">
        <v>102</v>
      </c>
      <c r="U1222">
        <v>4615</v>
      </c>
      <c r="V1222" t="s">
        <v>47</v>
      </c>
      <c r="W1222">
        <v>21029</v>
      </c>
      <c r="X1222">
        <v>8</v>
      </c>
      <c r="Y1222" t="s">
        <v>48</v>
      </c>
      <c r="Z1222" t="s">
        <v>40</v>
      </c>
      <c r="AA1222">
        <v>23</v>
      </c>
      <c r="AB1222">
        <v>4</v>
      </c>
      <c r="AC1222">
        <v>1</v>
      </c>
      <c r="AD1222">
        <v>80</v>
      </c>
      <c r="AE1222">
        <v>3</v>
      </c>
      <c r="AF1222">
        <v>19</v>
      </c>
      <c r="AG1222">
        <v>2</v>
      </c>
      <c r="AH1222">
        <v>3</v>
      </c>
      <c r="AI1222">
        <v>1</v>
      </c>
      <c r="AJ1222">
        <v>7</v>
      </c>
      <c r="AK1222" s="16">
        <v>46148</v>
      </c>
      <c r="AL1222" s="7">
        <v>56</v>
      </c>
      <c r="AM1222" s="7" t="str">
        <f t="shared" si="38"/>
        <v>2026</v>
      </c>
      <c r="AN1222" s="7" t="str">
        <f t="shared" si="39"/>
        <v>May</v>
      </c>
      <c r="AO1222" s="7">
        <v>12</v>
      </c>
      <c r="AP1222" s="10">
        <v>18302</v>
      </c>
      <c r="AQ1222" s="7">
        <v>9</v>
      </c>
      <c r="AR1222" s="7">
        <v>0</v>
      </c>
      <c r="AS1222" t="s">
        <v>49</v>
      </c>
    </row>
    <row r="1223" spans="1:45" x14ac:dyDescent="0.35">
      <c r="A1223" t="s">
        <v>1287</v>
      </c>
      <c r="B1223">
        <v>46</v>
      </c>
      <c r="C1223" t="s">
        <v>1271</v>
      </c>
      <c r="D1223" t="s">
        <v>49</v>
      </c>
      <c r="E1223" t="s">
        <v>41</v>
      </c>
      <c r="F1223">
        <v>406</v>
      </c>
      <c r="G1223" t="s">
        <v>51</v>
      </c>
      <c r="H1223">
        <v>3</v>
      </c>
      <c r="I1223">
        <v>1</v>
      </c>
      <c r="J1223" t="s">
        <v>57</v>
      </c>
      <c r="K1223">
        <v>1</v>
      </c>
      <c r="L1223">
        <v>1124</v>
      </c>
      <c r="M1223">
        <v>1</v>
      </c>
      <c r="N1223" t="s">
        <v>44</v>
      </c>
      <c r="O1223">
        <v>52</v>
      </c>
      <c r="P1223">
        <v>3</v>
      </c>
      <c r="Q1223">
        <v>4</v>
      </c>
      <c r="R1223" t="s">
        <v>442</v>
      </c>
      <c r="S1223">
        <v>3</v>
      </c>
      <c r="T1223" t="s">
        <v>105</v>
      </c>
      <c r="U1223">
        <v>17465</v>
      </c>
      <c r="V1223" t="s">
        <v>368</v>
      </c>
      <c r="W1223">
        <v>15596</v>
      </c>
      <c r="X1223">
        <v>3</v>
      </c>
      <c r="Y1223" t="s">
        <v>48</v>
      </c>
      <c r="Z1223" t="s">
        <v>49</v>
      </c>
      <c r="AA1223">
        <v>12</v>
      </c>
      <c r="AB1223">
        <v>3</v>
      </c>
      <c r="AC1223">
        <v>4</v>
      </c>
      <c r="AD1223">
        <v>80</v>
      </c>
      <c r="AE1223">
        <v>1</v>
      </c>
      <c r="AF1223">
        <v>23</v>
      </c>
      <c r="AG1223">
        <v>3</v>
      </c>
      <c r="AH1223">
        <v>3</v>
      </c>
      <c r="AI1223">
        <v>4</v>
      </c>
      <c r="AJ1223">
        <v>9</v>
      </c>
      <c r="AK1223" s="16">
        <v>46149</v>
      </c>
      <c r="AL1223" s="7">
        <v>26</v>
      </c>
      <c r="AM1223" s="7" t="str">
        <f t="shared" si="38"/>
        <v>2026</v>
      </c>
      <c r="AN1223" s="7" t="str">
        <f t="shared" si="39"/>
        <v>May</v>
      </c>
      <c r="AO1223" s="7">
        <v>5</v>
      </c>
      <c r="AP1223" s="10">
        <v>7097</v>
      </c>
      <c r="AQ1223" s="7">
        <v>4</v>
      </c>
      <c r="AR1223" s="7">
        <v>2</v>
      </c>
      <c r="AS1223" t="s">
        <v>49</v>
      </c>
    </row>
    <row r="1224" spans="1:45" x14ac:dyDescent="0.35">
      <c r="A1224" t="s">
        <v>1288</v>
      </c>
      <c r="B1224">
        <v>46</v>
      </c>
      <c r="C1224" t="s">
        <v>1271</v>
      </c>
      <c r="D1224" t="s">
        <v>49</v>
      </c>
      <c r="E1224" t="s">
        <v>41</v>
      </c>
      <c r="F1224">
        <v>1402</v>
      </c>
      <c r="G1224" t="s">
        <v>51</v>
      </c>
      <c r="H1224">
        <v>2</v>
      </c>
      <c r="I1224">
        <v>3</v>
      </c>
      <c r="J1224" t="s">
        <v>57</v>
      </c>
      <c r="K1224">
        <v>1</v>
      </c>
      <c r="L1224">
        <v>1204</v>
      </c>
      <c r="M1224">
        <v>3</v>
      </c>
      <c r="N1224" t="s">
        <v>53</v>
      </c>
      <c r="O1224">
        <v>69</v>
      </c>
      <c r="P1224">
        <v>3</v>
      </c>
      <c r="Q1224">
        <v>4</v>
      </c>
      <c r="R1224" t="s">
        <v>442</v>
      </c>
      <c r="S1224">
        <v>1</v>
      </c>
      <c r="T1224" t="s">
        <v>105</v>
      </c>
      <c r="U1224">
        <v>17048</v>
      </c>
      <c r="V1224" t="s">
        <v>368</v>
      </c>
      <c r="W1224">
        <v>24097</v>
      </c>
      <c r="X1224">
        <v>8</v>
      </c>
      <c r="Y1224" t="s">
        <v>48</v>
      </c>
      <c r="Z1224" t="s">
        <v>49</v>
      </c>
      <c r="AA1224">
        <v>23</v>
      </c>
      <c r="AB1224">
        <v>4</v>
      </c>
      <c r="AC1224">
        <v>1</v>
      </c>
      <c r="AD1224">
        <v>80</v>
      </c>
      <c r="AE1224">
        <v>0</v>
      </c>
      <c r="AF1224">
        <v>28</v>
      </c>
      <c r="AG1224">
        <v>2</v>
      </c>
      <c r="AH1224">
        <v>3</v>
      </c>
      <c r="AI1224">
        <v>15</v>
      </c>
      <c r="AJ1224">
        <v>9</v>
      </c>
      <c r="AK1224" s="16">
        <v>46150</v>
      </c>
      <c r="AL1224" s="7">
        <v>34</v>
      </c>
      <c r="AM1224" s="7" t="str">
        <f t="shared" si="38"/>
        <v>2026</v>
      </c>
      <c r="AN1224" s="7" t="str">
        <f t="shared" si="39"/>
        <v>May</v>
      </c>
      <c r="AO1224" s="7">
        <v>7</v>
      </c>
      <c r="AP1224" s="10">
        <v>5509</v>
      </c>
      <c r="AQ1224" s="7">
        <v>3</v>
      </c>
      <c r="AR1224" s="7">
        <v>3</v>
      </c>
      <c r="AS1224" t="s">
        <v>49</v>
      </c>
    </row>
    <row r="1225" spans="1:45" x14ac:dyDescent="0.35">
      <c r="A1225" t="s">
        <v>1289</v>
      </c>
      <c r="B1225">
        <v>46</v>
      </c>
      <c r="C1225" t="s">
        <v>1271</v>
      </c>
      <c r="D1225" t="s">
        <v>49</v>
      </c>
      <c r="E1225" t="s">
        <v>41</v>
      </c>
      <c r="F1225">
        <v>1450</v>
      </c>
      <c r="G1225" t="s">
        <v>42</v>
      </c>
      <c r="H1225">
        <v>15</v>
      </c>
      <c r="I1225">
        <v>2</v>
      </c>
      <c r="J1225" t="s">
        <v>43</v>
      </c>
      <c r="K1225">
        <v>1</v>
      </c>
      <c r="L1225">
        <v>1217</v>
      </c>
      <c r="M1225">
        <v>4</v>
      </c>
      <c r="N1225" t="s">
        <v>44</v>
      </c>
      <c r="O1225">
        <v>52</v>
      </c>
      <c r="P1225">
        <v>3</v>
      </c>
      <c r="Q1225">
        <v>5</v>
      </c>
      <c r="R1225" t="s">
        <v>252</v>
      </c>
      <c r="S1225">
        <v>2</v>
      </c>
      <c r="T1225" t="s">
        <v>105</v>
      </c>
      <c r="U1225">
        <v>19081</v>
      </c>
      <c r="V1225" t="s">
        <v>368</v>
      </c>
      <c r="W1225">
        <v>10849</v>
      </c>
      <c r="X1225">
        <v>5</v>
      </c>
      <c r="Y1225" t="s">
        <v>48</v>
      </c>
      <c r="Z1225" t="s">
        <v>49</v>
      </c>
      <c r="AA1225">
        <v>11</v>
      </c>
      <c r="AB1225">
        <v>3</v>
      </c>
      <c r="AC1225">
        <v>1</v>
      </c>
      <c r="AD1225">
        <v>80</v>
      </c>
      <c r="AE1225">
        <v>1</v>
      </c>
      <c r="AF1225">
        <v>25</v>
      </c>
      <c r="AG1225">
        <v>2</v>
      </c>
      <c r="AH1225">
        <v>3</v>
      </c>
      <c r="AI1225">
        <v>0</v>
      </c>
      <c r="AJ1225">
        <v>3</v>
      </c>
      <c r="AK1225" s="16">
        <v>46151</v>
      </c>
      <c r="AL1225" s="7">
        <v>42</v>
      </c>
      <c r="AM1225" s="7" t="str">
        <f t="shared" si="38"/>
        <v>2026</v>
      </c>
      <c r="AN1225" s="7" t="str">
        <f t="shared" si="39"/>
        <v>May</v>
      </c>
      <c r="AO1225" s="7">
        <v>5</v>
      </c>
      <c r="AP1225" s="10">
        <v>14517</v>
      </c>
      <c r="AQ1225" s="7">
        <v>5</v>
      </c>
      <c r="AR1225" s="7">
        <v>2</v>
      </c>
      <c r="AS1225" t="s">
        <v>49</v>
      </c>
    </row>
    <row r="1226" spans="1:45" x14ac:dyDescent="0.35">
      <c r="A1226" t="s">
        <v>1290</v>
      </c>
      <c r="B1226">
        <v>46</v>
      </c>
      <c r="C1226" t="s">
        <v>1271</v>
      </c>
      <c r="D1226" t="s">
        <v>49</v>
      </c>
      <c r="E1226" t="s">
        <v>41</v>
      </c>
      <c r="F1226">
        <v>150</v>
      </c>
      <c r="G1226" t="s">
        <v>42</v>
      </c>
      <c r="H1226">
        <v>2</v>
      </c>
      <c r="I1226">
        <v>4</v>
      </c>
      <c r="J1226" t="s">
        <v>68</v>
      </c>
      <c r="K1226">
        <v>1</v>
      </c>
      <c r="L1226">
        <v>1228</v>
      </c>
      <c r="M1226">
        <v>4</v>
      </c>
      <c r="N1226" t="s">
        <v>44</v>
      </c>
      <c r="O1226">
        <v>60</v>
      </c>
      <c r="P1226">
        <v>3</v>
      </c>
      <c r="Q1226">
        <v>2</v>
      </c>
      <c r="R1226" t="s">
        <v>112</v>
      </c>
      <c r="S1226">
        <v>4</v>
      </c>
      <c r="T1226" t="s">
        <v>102</v>
      </c>
      <c r="U1226">
        <v>7379</v>
      </c>
      <c r="V1226" t="s">
        <v>163</v>
      </c>
      <c r="W1226">
        <v>17433</v>
      </c>
      <c r="X1226">
        <v>2</v>
      </c>
      <c r="Y1226" t="s">
        <v>48</v>
      </c>
      <c r="Z1226" t="s">
        <v>49</v>
      </c>
      <c r="AA1226">
        <v>11</v>
      </c>
      <c r="AB1226">
        <v>3</v>
      </c>
      <c r="AC1226">
        <v>3</v>
      </c>
      <c r="AD1226">
        <v>80</v>
      </c>
      <c r="AE1226">
        <v>1</v>
      </c>
      <c r="AF1226">
        <v>12</v>
      </c>
      <c r="AG1226">
        <v>3</v>
      </c>
      <c r="AH1226">
        <v>2</v>
      </c>
      <c r="AI1226">
        <v>1</v>
      </c>
      <c r="AJ1226">
        <v>4</v>
      </c>
      <c r="AK1226" s="16">
        <v>46152</v>
      </c>
      <c r="AL1226" s="7">
        <v>23</v>
      </c>
      <c r="AM1226" s="7" t="str">
        <f t="shared" si="38"/>
        <v>2026</v>
      </c>
      <c r="AN1226" s="7" t="str">
        <f t="shared" si="39"/>
        <v>May</v>
      </c>
      <c r="AO1226" s="7">
        <v>3</v>
      </c>
      <c r="AP1226" s="10">
        <v>11298</v>
      </c>
      <c r="AQ1226" s="7">
        <v>2</v>
      </c>
      <c r="AR1226" s="7">
        <v>1</v>
      </c>
      <c r="AS1226" t="s">
        <v>49</v>
      </c>
    </row>
    <row r="1227" spans="1:45" x14ac:dyDescent="0.35">
      <c r="A1227" t="s">
        <v>1291</v>
      </c>
      <c r="B1227">
        <v>46</v>
      </c>
      <c r="C1227" t="s">
        <v>1271</v>
      </c>
      <c r="D1227" t="s">
        <v>49</v>
      </c>
      <c r="E1227" t="s">
        <v>41</v>
      </c>
      <c r="F1227">
        <v>168</v>
      </c>
      <c r="G1227" t="s">
        <v>51</v>
      </c>
      <c r="H1227">
        <v>4</v>
      </c>
      <c r="I1227">
        <v>2</v>
      </c>
      <c r="J1227" t="s">
        <v>57</v>
      </c>
      <c r="K1227">
        <v>1</v>
      </c>
      <c r="L1227">
        <v>1280</v>
      </c>
      <c r="M1227">
        <v>4</v>
      </c>
      <c r="N1227" t="s">
        <v>53</v>
      </c>
      <c r="O1227">
        <v>33</v>
      </c>
      <c r="P1227">
        <v>2</v>
      </c>
      <c r="Q1227">
        <v>5</v>
      </c>
      <c r="R1227" t="s">
        <v>442</v>
      </c>
      <c r="S1227">
        <v>2</v>
      </c>
      <c r="T1227" t="s">
        <v>105</v>
      </c>
      <c r="U1227">
        <v>18789</v>
      </c>
      <c r="V1227" t="s">
        <v>368</v>
      </c>
      <c r="W1227">
        <v>9946</v>
      </c>
      <c r="X1227">
        <v>2</v>
      </c>
      <c r="Y1227" t="s">
        <v>48</v>
      </c>
      <c r="Z1227" t="s">
        <v>49</v>
      </c>
      <c r="AA1227">
        <v>14</v>
      </c>
      <c r="AB1227">
        <v>3</v>
      </c>
      <c r="AC1227">
        <v>3</v>
      </c>
      <c r="AD1227">
        <v>80</v>
      </c>
      <c r="AE1227">
        <v>1</v>
      </c>
      <c r="AF1227">
        <v>26</v>
      </c>
      <c r="AG1227">
        <v>2</v>
      </c>
      <c r="AH1227">
        <v>3</v>
      </c>
      <c r="AI1227">
        <v>0</v>
      </c>
      <c r="AJ1227">
        <v>8</v>
      </c>
      <c r="AK1227" s="16">
        <v>46153</v>
      </c>
      <c r="AL1227" s="7">
        <v>26</v>
      </c>
      <c r="AM1227" s="7" t="str">
        <f t="shared" si="38"/>
        <v>2026</v>
      </c>
      <c r="AN1227" s="7" t="str">
        <f t="shared" si="39"/>
        <v>May</v>
      </c>
      <c r="AO1227" s="7">
        <v>1</v>
      </c>
      <c r="AP1227" s="10">
        <v>9470</v>
      </c>
      <c r="AQ1227" s="7">
        <v>1</v>
      </c>
      <c r="AR1227" s="7">
        <v>1</v>
      </c>
      <c r="AS1227" t="s">
        <v>40</v>
      </c>
    </row>
    <row r="1228" spans="1:45" x14ac:dyDescent="0.35">
      <c r="A1228" t="s">
        <v>1292</v>
      </c>
      <c r="B1228">
        <v>46</v>
      </c>
      <c r="C1228" t="s">
        <v>1271</v>
      </c>
      <c r="D1228" t="s">
        <v>49</v>
      </c>
      <c r="E1228" t="s">
        <v>41</v>
      </c>
      <c r="F1228">
        <v>991</v>
      </c>
      <c r="G1228" t="s">
        <v>71</v>
      </c>
      <c r="H1228">
        <v>1</v>
      </c>
      <c r="I1228">
        <v>2</v>
      </c>
      <c r="J1228" t="s">
        <v>43</v>
      </c>
      <c r="K1228">
        <v>1</v>
      </c>
      <c r="L1228">
        <v>1314</v>
      </c>
      <c r="M1228">
        <v>4</v>
      </c>
      <c r="N1228" t="s">
        <v>53</v>
      </c>
      <c r="O1228">
        <v>44</v>
      </c>
      <c r="P1228">
        <v>3</v>
      </c>
      <c r="Q1228">
        <v>1</v>
      </c>
      <c r="R1228" t="s">
        <v>71</v>
      </c>
      <c r="S1228">
        <v>1</v>
      </c>
      <c r="T1228" t="s">
        <v>46</v>
      </c>
      <c r="U1228">
        <v>3423</v>
      </c>
      <c r="V1228" t="s">
        <v>47</v>
      </c>
      <c r="W1228">
        <v>22957</v>
      </c>
      <c r="X1228">
        <v>6</v>
      </c>
      <c r="Y1228" t="s">
        <v>48</v>
      </c>
      <c r="Z1228" t="s">
        <v>49</v>
      </c>
      <c r="AA1228">
        <v>12</v>
      </c>
      <c r="AB1228">
        <v>3</v>
      </c>
      <c r="AC1228">
        <v>3</v>
      </c>
      <c r="AD1228">
        <v>80</v>
      </c>
      <c r="AE1228">
        <v>0</v>
      </c>
      <c r="AF1228">
        <v>10</v>
      </c>
      <c r="AG1228">
        <v>3</v>
      </c>
      <c r="AH1228">
        <v>4</v>
      </c>
      <c r="AI1228">
        <v>5</v>
      </c>
      <c r="AJ1228">
        <v>7</v>
      </c>
      <c r="AK1228" s="16">
        <v>46154</v>
      </c>
      <c r="AL1228" s="7">
        <v>57</v>
      </c>
      <c r="AM1228" s="7" t="str">
        <f t="shared" si="38"/>
        <v>2026</v>
      </c>
      <c r="AN1228" s="7" t="str">
        <f t="shared" si="39"/>
        <v>May</v>
      </c>
      <c r="AO1228" s="7">
        <v>3</v>
      </c>
      <c r="AP1228" s="10">
        <v>10429</v>
      </c>
      <c r="AQ1228" s="7">
        <v>3</v>
      </c>
      <c r="AR1228" s="7">
        <v>1</v>
      </c>
      <c r="AS1228" t="s">
        <v>49</v>
      </c>
    </row>
    <row r="1229" spans="1:45" x14ac:dyDescent="0.35">
      <c r="A1229" t="s">
        <v>1293</v>
      </c>
      <c r="B1229">
        <v>46</v>
      </c>
      <c r="C1229" t="s">
        <v>1271</v>
      </c>
      <c r="D1229" t="s">
        <v>40</v>
      </c>
      <c r="E1229" t="s">
        <v>41</v>
      </c>
      <c r="F1229">
        <v>377</v>
      </c>
      <c r="G1229" t="s">
        <v>51</v>
      </c>
      <c r="H1229">
        <v>9</v>
      </c>
      <c r="I1229">
        <v>3</v>
      </c>
      <c r="J1229" t="s">
        <v>57</v>
      </c>
      <c r="K1229">
        <v>1</v>
      </c>
      <c r="L1229">
        <v>1457</v>
      </c>
      <c r="M1229">
        <v>1</v>
      </c>
      <c r="N1229" t="s">
        <v>44</v>
      </c>
      <c r="O1229">
        <v>52</v>
      </c>
      <c r="P1229">
        <v>3</v>
      </c>
      <c r="Q1229">
        <v>3</v>
      </c>
      <c r="R1229" t="s">
        <v>137</v>
      </c>
      <c r="S1229">
        <v>4</v>
      </c>
      <c r="T1229" t="s">
        <v>102</v>
      </c>
      <c r="U1229">
        <v>10096</v>
      </c>
      <c r="V1229" t="s">
        <v>253</v>
      </c>
      <c r="W1229">
        <v>15986</v>
      </c>
      <c r="X1229">
        <v>4</v>
      </c>
      <c r="Y1229" t="s">
        <v>48</v>
      </c>
      <c r="Z1229" t="s">
        <v>49</v>
      </c>
      <c r="AA1229">
        <v>11</v>
      </c>
      <c r="AB1229">
        <v>3</v>
      </c>
      <c r="AC1229">
        <v>1</v>
      </c>
      <c r="AD1229">
        <v>80</v>
      </c>
      <c r="AE1229">
        <v>1</v>
      </c>
      <c r="AF1229">
        <v>28</v>
      </c>
      <c r="AG1229">
        <v>1</v>
      </c>
      <c r="AH1229">
        <v>4</v>
      </c>
      <c r="AI1229">
        <v>4</v>
      </c>
      <c r="AJ1229">
        <v>3</v>
      </c>
      <c r="AK1229" s="16">
        <v>46155</v>
      </c>
      <c r="AL1229" s="7">
        <v>32</v>
      </c>
      <c r="AM1229" s="7" t="str">
        <f t="shared" si="38"/>
        <v>2026</v>
      </c>
      <c r="AN1229" s="7" t="str">
        <f t="shared" si="39"/>
        <v>May</v>
      </c>
      <c r="AO1229" s="7">
        <v>10</v>
      </c>
      <c r="AP1229" s="10">
        <v>21807</v>
      </c>
      <c r="AQ1229" s="7">
        <v>1</v>
      </c>
      <c r="AR1229" s="7">
        <v>0</v>
      </c>
      <c r="AS1229" t="s">
        <v>49</v>
      </c>
    </row>
    <row r="1230" spans="1:45" x14ac:dyDescent="0.35">
      <c r="A1230" t="s">
        <v>1294</v>
      </c>
      <c r="B1230">
        <v>46</v>
      </c>
      <c r="C1230" t="s">
        <v>1271</v>
      </c>
      <c r="D1230" t="s">
        <v>49</v>
      </c>
      <c r="E1230" t="s">
        <v>41</v>
      </c>
      <c r="F1230">
        <v>228</v>
      </c>
      <c r="G1230" t="s">
        <v>51</v>
      </c>
      <c r="H1230">
        <v>3</v>
      </c>
      <c r="I1230">
        <v>3</v>
      </c>
      <c r="J1230" t="s">
        <v>43</v>
      </c>
      <c r="K1230">
        <v>1</v>
      </c>
      <c r="L1230">
        <v>1527</v>
      </c>
      <c r="M1230">
        <v>3</v>
      </c>
      <c r="N1230" t="s">
        <v>53</v>
      </c>
      <c r="O1230">
        <v>51</v>
      </c>
      <c r="P1230">
        <v>3</v>
      </c>
      <c r="Q1230">
        <v>4</v>
      </c>
      <c r="R1230" t="s">
        <v>442</v>
      </c>
      <c r="S1230">
        <v>2</v>
      </c>
      <c r="T1230" t="s">
        <v>105</v>
      </c>
      <c r="U1230">
        <v>16606</v>
      </c>
      <c r="V1230" t="s">
        <v>368</v>
      </c>
      <c r="W1230">
        <v>11380</v>
      </c>
      <c r="X1230">
        <v>8</v>
      </c>
      <c r="Y1230" t="s">
        <v>48</v>
      </c>
      <c r="Z1230" t="s">
        <v>49</v>
      </c>
      <c r="AA1230">
        <v>12</v>
      </c>
      <c r="AB1230">
        <v>3</v>
      </c>
      <c r="AC1230">
        <v>4</v>
      </c>
      <c r="AD1230">
        <v>80</v>
      </c>
      <c r="AE1230">
        <v>1</v>
      </c>
      <c r="AF1230">
        <v>23</v>
      </c>
      <c r="AG1230">
        <v>2</v>
      </c>
      <c r="AH1230">
        <v>4</v>
      </c>
      <c r="AI1230">
        <v>5</v>
      </c>
      <c r="AJ1230">
        <v>1</v>
      </c>
      <c r="AK1230" s="16">
        <v>46156</v>
      </c>
      <c r="AL1230" s="7">
        <v>33</v>
      </c>
      <c r="AM1230" s="7" t="str">
        <f t="shared" si="38"/>
        <v>2026</v>
      </c>
      <c r="AN1230" s="7" t="str">
        <f t="shared" si="39"/>
        <v>May</v>
      </c>
      <c r="AO1230" s="7">
        <v>12</v>
      </c>
      <c r="AP1230" s="10">
        <v>10401</v>
      </c>
      <c r="AQ1230" s="7">
        <v>4</v>
      </c>
      <c r="AR1230" s="7">
        <v>2</v>
      </c>
      <c r="AS1230" t="s">
        <v>49</v>
      </c>
    </row>
    <row r="1231" spans="1:45" x14ac:dyDescent="0.35">
      <c r="A1231" t="s">
        <v>1295</v>
      </c>
      <c r="B1231">
        <v>46</v>
      </c>
      <c r="C1231" t="s">
        <v>1271</v>
      </c>
      <c r="D1231" t="s">
        <v>49</v>
      </c>
      <c r="E1231" t="s">
        <v>41</v>
      </c>
      <c r="F1231">
        <v>563</v>
      </c>
      <c r="G1231" t="s">
        <v>51</v>
      </c>
      <c r="H1231">
        <v>1</v>
      </c>
      <c r="I1231">
        <v>4</v>
      </c>
      <c r="J1231" t="s">
        <v>43</v>
      </c>
      <c r="K1231">
        <v>1</v>
      </c>
      <c r="L1231">
        <v>1602</v>
      </c>
      <c r="M1231">
        <v>4</v>
      </c>
      <c r="N1231" t="s">
        <v>44</v>
      </c>
      <c r="O1231">
        <v>56</v>
      </c>
      <c r="P1231">
        <v>4</v>
      </c>
      <c r="Q1231">
        <v>4</v>
      </c>
      <c r="R1231" t="s">
        <v>442</v>
      </c>
      <c r="S1231">
        <v>1</v>
      </c>
      <c r="T1231" t="s">
        <v>46</v>
      </c>
      <c r="U1231">
        <v>17567</v>
      </c>
      <c r="V1231" t="s">
        <v>368</v>
      </c>
      <c r="W1231">
        <v>3156</v>
      </c>
      <c r="X1231">
        <v>1</v>
      </c>
      <c r="Y1231" t="s">
        <v>48</v>
      </c>
      <c r="Z1231" t="s">
        <v>49</v>
      </c>
      <c r="AA1231">
        <v>15</v>
      </c>
      <c r="AB1231">
        <v>3</v>
      </c>
      <c r="AC1231">
        <v>2</v>
      </c>
      <c r="AD1231">
        <v>80</v>
      </c>
      <c r="AE1231">
        <v>0</v>
      </c>
      <c r="AF1231">
        <v>27</v>
      </c>
      <c r="AG1231">
        <v>5</v>
      </c>
      <c r="AH1231">
        <v>1</v>
      </c>
      <c r="AI1231">
        <v>0</v>
      </c>
      <c r="AJ1231">
        <v>12</v>
      </c>
      <c r="AK1231" s="16">
        <v>46157</v>
      </c>
      <c r="AL1231" s="7">
        <v>19</v>
      </c>
      <c r="AM1231" s="7" t="str">
        <f t="shared" si="38"/>
        <v>2026</v>
      </c>
      <c r="AN1231" s="7" t="str">
        <f t="shared" si="39"/>
        <v>May</v>
      </c>
      <c r="AO1231" s="7">
        <v>1</v>
      </c>
      <c r="AP1231" s="10">
        <v>11442</v>
      </c>
      <c r="AQ1231" s="7">
        <v>1</v>
      </c>
      <c r="AR1231" s="7">
        <v>0</v>
      </c>
      <c r="AS1231" t="s">
        <v>49</v>
      </c>
    </row>
    <row r="1232" spans="1:45" x14ac:dyDescent="0.35">
      <c r="A1232" t="s">
        <v>1296</v>
      </c>
      <c r="B1232">
        <v>46</v>
      </c>
      <c r="C1232" t="s">
        <v>1271</v>
      </c>
      <c r="D1232" t="s">
        <v>49</v>
      </c>
      <c r="E1232" t="s">
        <v>41</v>
      </c>
      <c r="F1232">
        <v>717</v>
      </c>
      <c r="G1232" t="s">
        <v>42</v>
      </c>
      <c r="H1232">
        <v>13</v>
      </c>
      <c r="I1232">
        <v>4</v>
      </c>
      <c r="J1232" t="s">
        <v>43</v>
      </c>
      <c r="K1232">
        <v>1</v>
      </c>
      <c r="L1232">
        <v>1727</v>
      </c>
      <c r="M1232">
        <v>3</v>
      </c>
      <c r="N1232" t="s">
        <v>44</v>
      </c>
      <c r="O1232">
        <v>34</v>
      </c>
      <c r="P1232">
        <v>3</v>
      </c>
      <c r="Q1232">
        <v>2</v>
      </c>
      <c r="R1232" t="s">
        <v>161</v>
      </c>
      <c r="S1232">
        <v>2</v>
      </c>
      <c r="T1232" t="s">
        <v>46</v>
      </c>
      <c r="U1232">
        <v>5562</v>
      </c>
      <c r="V1232" t="s">
        <v>163</v>
      </c>
      <c r="W1232">
        <v>9697</v>
      </c>
      <c r="X1232">
        <v>6</v>
      </c>
      <c r="Y1232" t="s">
        <v>48</v>
      </c>
      <c r="Z1232" t="s">
        <v>49</v>
      </c>
      <c r="AA1232">
        <v>14</v>
      </c>
      <c r="AB1232">
        <v>3</v>
      </c>
      <c r="AC1232">
        <v>4</v>
      </c>
      <c r="AD1232">
        <v>80</v>
      </c>
      <c r="AE1232">
        <v>0</v>
      </c>
      <c r="AF1232">
        <v>19</v>
      </c>
      <c r="AG1232">
        <v>3</v>
      </c>
      <c r="AH1232">
        <v>3</v>
      </c>
      <c r="AI1232">
        <v>0</v>
      </c>
      <c r="AJ1232">
        <v>9</v>
      </c>
      <c r="AK1232" s="16">
        <v>46158</v>
      </c>
      <c r="AL1232" s="7">
        <v>44</v>
      </c>
      <c r="AM1232" s="7" t="str">
        <f t="shared" si="38"/>
        <v>2026</v>
      </c>
      <c r="AN1232" s="7" t="str">
        <f t="shared" si="39"/>
        <v>May</v>
      </c>
      <c r="AO1232" s="7">
        <v>4</v>
      </c>
      <c r="AP1232" s="10">
        <v>13297</v>
      </c>
      <c r="AQ1232" s="7">
        <v>4</v>
      </c>
      <c r="AR1232" s="7">
        <v>0</v>
      </c>
      <c r="AS1232" t="s">
        <v>49</v>
      </c>
    </row>
    <row r="1233" spans="1:45" x14ac:dyDescent="0.35">
      <c r="A1233" t="s">
        <v>1297</v>
      </c>
      <c r="B1233">
        <v>46</v>
      </c>
      <c r="C1233" t="s">
        <v>1271</v>
      </c>
      <c r="D1233" t="s">
        <v>49</v>
      </c>
      <c r="E1233" t="s">
        <v>41</v>
      </c>
      <c r="F1233">
        <v>1277</v>
      </c>
      <c r="G1233" t="s">
        <v>51</v>
      </c>
      <c r="H1233">
        <v>2</v>
      </c>
      <c r="I1233">
        <v>3</v>
      </c>
      <c r="J1233" t="s">
        <v>43</v>
      </c>
      <c r="K1233">
        <v>1</v>
      </c>
      <c r="L1233">
        <v>1732</v>
      </c>
      <c r="M1233">
        <v>3</v>
      </c>
      <c r="N1233" t="s">
        <v>44</v>
      </c>
      <c r="O1233">
        <v>74</v>
      </c>
      <c r="P1233">
        <v>3</v>
      </c>
      <c r="Q1233">
        <v>3</v>
      </c>
      <c r="R1233" t="s">
        <v>137</v>
      </c>
      <c r="S1233">
        <v>4</v>
      </c>
      <c r="T1233" t="s">
        <v>102</v>
      </c>
      <c r="U1233">
        <v>10368</v>
      </c>
      <c r="V1233" t="s">
        <v>253</v>
      </c>
      <c r="W1233">
        <v>5596</v>
      </c>
      <c r="X1233">
        <v>4</v>
      </c>
      <c r="Y1233" t="s">
        <v>48</v>
      </c>
      <c r="Z1233" t="s">
        <v>40</v>
      </c>
      <c r="AA1233">
        <v>12</v>
      </c>
      <c r="AB1233">
        <v>3</v>
      </c>
      <c r="AC1233">
        <v>2</v>
      </c>
      <c r="AD1233">
        <v>80</v>
      </c>
      <c r="AE1233">
        <v>1</v>
      </c>
      <c r="AF1233">
        <v>13</v>
      </c>
      <c r="AG1233">
        <v>5</v>
      </c>
      <c r="AH1233">
        <v>2</v>
      </c>
      <c r="AI1233">
        <v>0</v>
      </c>
      <c r="AJ1233">
        <v>3</v>
      </c>
      <c r="AK1233" s="16">
        <v>46159</v>
      </c>
      <c r="AL1233" s="7">
        <v>24</v>
      </c>
      <c r="AM1233" s="7" t="str">
        <f t="shared" si="38"/>
        <v>2026</v>
      </c>
      <c r="AN1233" s="7" t="str">
        <f t="shared" si="39"/>
        <v>May</v>
      </c>
      <c r="AO1233" s="7">
        <v>4</v>
      </c>
      <c r="AP1233" s="10">
        <v>15371</v>
      </c>
      <c r="AQ1233" s="7">
        <v>4</v>
      </c>
      <c r="AR1233" s="7">
        <v>1</v>
      </c>
      <c r="AS1233" t="s">
        <v>40</v>
      </c>
    </row>
    <row r="1234" spans="1:45" x14ac:dyDescent="0.35">
      <c r="A1234" t="s">
        <v>1298</v>
      </c>
      <c r="B1234">
        <v>46</v>
      </c>
      <c r="C1234" t="s">
        <v>1271</v>
      </c>
      <c r="D1234" t="s">
        <v>49</v>
      </c>
      <c r="E1234" t="s">
        <v>41</v>
      </c>
      <c r="F1234">
        <v>734</v>
      </c>
      <c r="G1234" t="s">
        <v>42</v>
      </c>
      <c r="H1234">
        <v>2</v>
      </c>
      <c r="I1234">
        <v>4</v>
      </c>
      <c r="J1234" t="s">
        <v>52</v>
      </c>
      <c r="K1234">
        <v>1</v>
      </c>
      <c r="L1234">
        <v>1789</v>
      </c>
      <c r="M1234">
        <v>3</v>
      </c>
      <c r="N1234" t="s">
        <v>44</v>
      </c>
      <c r="O1234">
        <v>46</v>
      </c>
      <c r="P1234">
        <v>3</v>
      </c>
      <c r="Q1234">
        <v>5</v>
      </c>
      <c r="R1234" t="s">
        <v>252</v>
      </c>
      <c r="S1234">
        <v>4</v>
      </c>
      <c r="T1234" t="s">
        <v>102</v>
      </c>
      <c r="U1234">
        <v>19328</v>
      </c>
      <c r="V1234" t="s">
        <v>368</v>
      </c>
      <c r="W1234">
        <v>14218</v>
      </c>
      <c r="X1234">
        <v>7</v>
      </c>
      <c r="Y1234" t="s">
        <v>48</v>
      </c>
      <c r="Z1234" t="s">
        <v>40</v>
      </c>
      <c r="AA1234">
        <v>17</v>
      </c>
      <c r="AB1234">
        <v>3</v>
      </c>
      <c r="AC1234">
        <v>3</v>
      </c>
      <c r="AD1234">
        <v>80</v>
      </c>
      <c r="AE1234">
        <v>1</v>
      </c>
      <c r="AF1234">
        <v>24</v>
      </c>
      <c r="AG1234">
        <v>3</v>
      </c>
      <c r="AH1234">
        <v>3</v>
      </c>
      <c r="AI1234">
        <v>2</v>
      </c>
      <c r="AJ1234">
        <v>2</v>
      </c>
      <c r="AK1234" s="16">
        <v>46160</v>
      </c>
      <c r="AL1234" s="7">
        <v>36</v>
      </c>
      <c r="AM1234" s="7" t="str">
        <f t="shared" si="38"/>
        <v>2026</v>
      </c>
      <c r="AN1234" s="7" t="str">
        <f t="shared" si="39"/>
        <v>May</v>
      </c>
      <c r="AO1234" s="7">
        <v>11</v>
      </c>
      <c r="AP1234" s="10">
        <v>5890</v>
      </c>
      <c r="AQ1234" s="7">
        <v>9</v>
      </c>
      <c r="AR1234" s="7">
        <v>9</v>
      </c>
      <c r="AS1234" t="s">
        <v>40</v>
      </c>
    </row>
    <row r="1235" spans="1:45" x14ac:dyDescent="0.35">
      <c r="A1235" t="s">
        <v>1299</v>
      </c>
      <c r="B1235">
        <v>46</v>
      </c>
      <c r="C1235" t="s">
        <v>1271</v>
      </c>
      <c r="D1235" t="s">
        <v>49</v>
      </c>
      <c r="E1235" t="s">
        <v>59</v>
      </c>
      <c r="F1235">
        <v>849</v>
      </c>
      <c r="G1235" t="s">
        <v>51</v>
      </c>
      <c r="H1235">
        <v>26</v>
      </c>
      <c r="I1235">
        <v>2</v>
      </c>
      <c r="J1235" t="s">
        <v>43</v>
      </c>
      <c r="K1235">
        <v>1</v>
      </c>
      <c r="L1235">
        <v>1801</v>
      </c>
      <c r="M1235">
        <v>2</v>
      </c>
      <c r="N1235" t="s">
        <v>44</v>
      </c>
      <c r="O1235">
        <v>98</v>
      </c>
      <c r="P1235">
        <v>2</v>
      </c>
      <c r="Q1235">
        <v>2</v>
      </c>
      <c r="R1235" t="s">
        <v>137</v>
      </c>
      <c r="S1235">
        <v>2</v>
      </c>
      <c r="T1235" t="s">
        <v>46</v>
      </c>
      <c r="U1235">
        <v>7991</v>
      </c>
      <c r="V1235" t="s">
        <v>163</v>
      </c>
      <c r="W1235">
        <v>25166</v>
      </c>
      <c r="X1235">
        <v>8</v>
      </c>
      <c r="Y1235" t="s">
        <v>48</v>
      </c>
      <c r="Z1235" t="s">
        <v>49</v>
      </c>
      <c r="AA1235">
        <v>15</v>
      </c>
      <c r="AB1235">
        <v>3</v>
      </c>
      <c r="AC1235">
        <v>3</v>
      </c>
      <c r="AD1235">
        <v>80</v>
      </c>
      <c r="AE1235">
        <v>0</v>
      </c>
      <c r="AF1235">
        <v>6</v>
      </c>
      <c r="AG1235">
        <v>3</v>
      </c>
      <c r="AH1235">
        <v>3</v>
      </c>
      <c r="AI1235">
        <v>2</v>
      </c>
      <c r="AJ1235">
        <v>2</v>
      </c>
      <c r="AK1235" s="16">
        <v>46161</v>
      </c>
      <c r="AL1235" s="7">
        <v>40</v>
      </c>
      <c r="AM1235" s="7" t="str">
        <f t="shared" si="38"/>
        <v>2026</v>
      </c>
      <c r="AN1235" s="7" t="str">
        <f t="shared" si="39"/>
        <v>May</v>
      </c>
      <c r="AO1235" s="7">
        <v>1</v>
      </c>
      <c r="AP1235" s="10">
        <v>4976</v>
      </c>
      <c r="AQ1235" s="7">
        <v>0</v>
      </c>
      <c r="AR1235" s="7">
        <v>0</v>
      </c>
      <c r="AS1235" t="s">
        <v>49</v>
      </c>
    </row>
    <row r="1236" spans="1:45" x14ac:dyDescent="0.35">
      <c r="A1236" t="s">
        <v>1300</v>
      </c>
      <c r="B1236">
        <v>46</v>
      </c>
      <c r="C1236" t="s">
        <v>1271</v>
      </c>
      <c r="D1236" t="s">
        <v>40</v>
      </c>
      <c r="E1236" t="s">
        <v>41</v>
      </c>
      <c r="F1236">
        <v>261</v>
      </c>
      <c r="G1236" t="s">
        <v>42</v>
      </c>
      <c r="H1236">
        <v>21</v>
      </c>
      <c r="I1236">
        <v>2</v>
      </c>
      <c r="J1236" t="s">
        <v>52</v>
      </c>
      <c r="K1236">
        <v>1</v>
      </c>
      <c r="L1236">
        <v>1821</v>
      </c>
      <c r="M1236">
        <v>4</v>
      </c>
      <c r="N1236" t="s">
        <v>53</v>
      </c>
      <c r="O1236">
        <v>66</v>
      </c>
      <c r="P1236">
        <v>3</v>
      </c>
      <c r="Q1236">
        <v>2</v>
      </c>
      <c r="R1236" t="s">
        <v>161</v>
      </c>
      <c r="S1236">
        <v>2</v>
      </c>
      <c r="T1236" t="s">
        <v>105</v>
      </c>
      <c r="U1236">
        <v>8926</v>
      </c>
      <c r="V1236" t="s">
        <v>163</v>
      </c>
      <c r="W1236">
        <v>10842</v>
      </c>
      <c r="X1236">
        <v>4</v>
      </c>
      <c r="Y1236" t="s">
        <v>48</v>
      </c>
      <c r="Z1236" t="s">
        <v>49</v>
      </c>
      <c r="AA1236">
        <v>22</v>
      </c>
      <c r="AB1236">
        <v>4</v>
      </c>
      <c r="AC1236">
        <v>4</v>
      </c>
      <c r="AD1236">
        <v>80</v>
      </c>
      <c r="AE1236">
        <v>1</v>
      </c>
      <c r="AF1236">
        <v>13</v>
      </c>
      <c r="AG1236">
        <v>2</v>
      </c>
      <c r="AH1236">
        <v>4</v>
      </c>
      <c r="AI1236">
        <v>3</v>
      </c>
      <c r="AJ1236">
        <v>7</v>
      </c>
      <c r="AK1236" s="16">
        <v>46162</v>
      </c>
      <c r="AL1236" s="7">
        <v>27</v>
      </c>
      <c r="AM1236" s="7" t="str">
        <f t="shared" si="38"/>
        <v>2026</v>
      </c>
      <c r="AN1236" s="7" t="str">
        <f t="shared" si="39"/>
        <v>May</v>
      </c>
      <c r="AO1236" s="7">
        <v>3</v>
      </c>
      <c r="AP1236" s="10">
        <v>23724</v>
      </c>
      <c r="AQ1236" s="7">
        <v>3</v>
      </c>
      <c r="AR1236" s="7">
        <v>0</v>
      </c>
      <c r="AS1236" t="s">
        <v>49</v>
      </c>
    </row>
    <row r="1237" spans="1:45" x14ac:dyDescent="0.35">
      <c r="A1237" t="s">
        <v>1301</v>
      </c>
      <c r="B1237">
        <v>46</v>
      </c>
      <c r="C1237" t="s">
        <v>1271</v>
      </c>
      <c r="D1237" t="s">
        <v>49</v>
      </c>
      <c r="E1237" t="s">
        <v>41</v>
      </c>
      <c r="F1237">
        <v>706</v>
      </c>
      <c r="G1237" t="s">
        <v>42</v>
      </c>
      <c r="H1237">
        <v>2</v>
      </c>
      <c r="I1237">
        <v>2</v>
      </c>
      <c r="J1237" t="s">
        <v>43</v>
      </c>
      <c r="K1237">
        <v>1</v>
      </c>
      <c r="L1237">
        <v>1857</v>
      </c>
      <c r="M1237">
        <v>4</v>
      </c>
      <c r="N1237" t="s">
        <v>44</v>
      </c>
      <c r="O1237">
        <v>82</v>
      </c>
      <c r="P1237">
        <v>3</v>
      </c>
      <c r="Q1237">
        <v>3</v>
      </c>
      <c r="R1237" t="s">
        <v>112</v>
      </c>
      <c r="S1237">
        <v>4</v>
      </c>
      <c r="T1237" t="s">
        <v>102</v>
      </c>
      <c r="U1237">
        <v>8578</v>
      </c>
      <c r="V1237" t="s">
        <v>163</v>
      </c>
      <c r="W1237">
        <v>19989</v>
      </c>
      <c r="X1237">
        <v>3</v>
      </c>
      <c r="Y1237" t="s">
        <v>48</v>
      </c>
      <c r="Z1237" t="s">
        <v>49</v>
      </c>
      <c r="AA1237">
        <v>14</v>
      </c>
      <c r="AB1237">
        <v>3</v>
      </c>
      <c r="AC1237">
        <v>3</v>
      </c>
      <c r="AD1237">
        <v>80</v>
      </c>
      <c r="AE1237">
        <v>1</v>
      </c>
      <c r="AF1237">
        <v>12</v>
      </c>
      <c r="AG1237">
        <v>4</v>
      </c>
      <c r="AH1237">
        <v>2</v>
      </c>
      <c r="AI1237">
        <v>4</v>
      </c>
      <c r="AJ1237">
        <v>7</v>
      </c>
      <c r="AK1237" s="16">
        <v>46163</v>
      </c>
      <c r="AL1237" s="7">
        <v>37</v>
      </c>
      <c r="AM1237" s="7" t="str">
        <f t="shared" si="38"/>
        <v>2026</v>
      </c>
      <c r="AN1237" s="7" t="str">
        <f t="shared" si="39"/>
        <v>May</v>
      </c>
      <c r="AO1237" s="7">
        <v>5</v>
      </c>
      <c r="AP1237" s="10">
        <v>20666</v>
      </c>
      <c r="AQ1237" s="7">
        <v>1</v>
      </c>
      <c r="AR1237" s="7">
        <v>0</v>
      </c>
      <c r="AS1237" t="s">
        <v>49</v>
      </c>
    </row>
    <row r="1238" spans="1:45" x14ac:dyDescent="0.35">
      <c r="A1238" t="s">
        <v>1302</v>
      </c>
      <c r="B1238">
        <v>46</v>
      </c>
      <c r="C1238" t="s">
        <v>1271</v>
      </c>
      <c r="D1238" t="s">
        <v>49</v>
      </c>
      <c r="E1238" t="s">
        <v>41</v>
      </c>
      <c r="F1238">
        <v>1319</v>
      </c>
      <c r="G1238" t="s">
        <v>51</v>
      </c>
      <c r="H1238">
        <v>3</v>
      </c>
      <c r="I1238">
        <v>3</v>
      </c>
      <c r="J1238" t="s">
        <v>68</v>
      </c>
      <c r="K1238">
        <v>1</v>
      </c>
      <c r="L1238">
        <v>1863</v>
      </c>
      <c r="M1238">
        <v>1</v>
      </c>
      <c r="N1238" t="s">
        <v>53</v>
      </c>
      <c r="O1238">
        <v>45</v>
      </c>
      <c r="P1238">
        <v>4</v>
      </c>
      <c r="Q1238">
        <v>4</v>
      </c>
      <c r="R1238" t="s">
        <v>137</v>
      </c>
      <c r="S1238">
        <v>1</v>
      </c>
      <c r="T1238" t="s">
        <v>102</v>
      </c>
      <c r="U1238">
        <v>13225</v>
      </c>
      <c r="V1238" t="s">
        <v>253</v>
      </c>
      <c r="W1238">
        <v>7739</v>
      </c>
      <c r="X1238">
        <v>2</v>
      </c>
      <c r="Y1238" t="s">
        <v>48</v>
      </c>
      <c r="Z1238" t="s">
        <v>49</v>
      </c>
      <c r="AA1238">
        <v>12</v>
      </c>
      <c r="AB1238">
        <v>3</v>
      </c>
      <c r="AC1238">
        <v>4</v>
      </c>
      <c r="AD1238">
        <v>80</v>
      </c>
      <c r="AE1238">
        <v>1</v>
      </c>
      <c r="AF1238">
        <v>25</v>
      </c>
      <c r="AG1238">
        <v>5</v>
      </c>
      <c r="AH1238">
        <v>3</v>
      </c>
      <c r="AI1238">
        <v>2</v>
      </c>
      <c r="AJ1238">
        <v>8</v>
      </c>
      <c r="AK1238" s="16">
        <v>46164</v>
      </c>
      <c r="AL1238" s="7">
        <v>18</v>
      </c>
      <c r="AM1238" s="7" t="str">
        <f t="shared" si="38"/>
        <v>2026</v>
      </c>
      <c r="AN1238" s="7" t="str">
        <f t="shared" si="39"/>
        <v>May</v>
      </c>
      <c r="AO1238" s="7">
        <v>0</v>
      </c>
      <c r="AP1238" s="10">
        <v>18709</v>
      </c>
      <c r="AQ1238" s="7">
        <v>0</v>
      </c>
      <c r="AR1238" s="7">
        <v>0</v>
      </c>
      <c r="AS1238" t="s">
        <v>49</v>
      </c>
    </row>
    <row r="1239" spans="1:45" x14ac:dyDescent="0.35">
      <c r="A1239" t="s">
        <v>1303</v>
      </c>
      <c r="B1239">
        <v>46</v>
      </c>
      <c r="C1239" t="s">
        <v>1271</v>
      </c>
      <c r="D1239" t="s">
        <v>40</v>
      </c>
      <c r="E1239" t="s">
        <v>41</v>
      </c>
      <c r="F1239">
        <v>1254</v>
      </c>
      <c r="G1239" t="s">
        <v>51</v>
      </c>
      <c r="H1239">
        <v>10</v>
      </c>
      <c r="I1239">
        <v>3</v>
      </c>
      <c r="J1239" t="s">
        <v>43</v>
      </c>
      <c r="K1239">
        <v>1</v>
      </c>
      <c r="L1239">
        <v>1869</v>
      </c>
      <c r="M1239">
        <v>3</v>
      </c>
      <c r="N1239" t="s">
        <v>53</v>
      </c>
      <c r="O1239">
        <v>64</v>
      </c>
      <c r="P1239">
        <v>3</v>
      </c>
      <c r="Q1239">
        <v>3</v>
      </c>
      <c r="R1239" t="s">
        <v>137</v>
      </c>
      <c r="S1239">
        <v>2</v>
      </c>
      <c r="T1239" t="s">
        <v>105</v>
      </c>
      <c r="U1239">
        <v>7314</v>
      </c>
      <c r="V1239" t="s">
        <v>163</v>
      </c>
      <c r="W1239">
        <v>14011</v>
      </c>
      <c r="X1239">
        <v>5</v>
      </c>
      <c r="Y1239" t="s">
        <v>48</v>
      </c>
      <c r="Z1239" t="s">
        <v>49</v>
      </c>
      <c r="AA1239">
        <v>21</v>
      </c>
      <c r="AB1239">
        <v>4</v>
      </c>
      <c r="AC1239">
        <v>3</v>
      </c>
      <c r="AD1239">
        <v>80</v>
      </c>
      <c r="AE1239">
        <v>3</v>
      </c>
      <c r="AF1239">
        <v>14</v>
      </c>
      <c r="AG1239">
        <v>2</v>
      </c>
      <c r="AH1239">
        <v>3</v>
      </c>
      <c r="AI1239">
        <v>0</v>
      </c>
      <c r="AJ1239">
        <v>7</v>
      </c>
      <c r="AK1239" s="16">
        <v>46165</v>
      </c>
      <c r="AL1239" s="7">
        <v>21</v>
      </c>
      <c r="AM1239" s="7" t="str">
        <f t="shared" si="38"/>
        <v>2026</v>
      </c>
      <c r="AN1239" s="7" t="str">
        <f t="shared" si="39"/>
        <v>May</v>
      </c>
      <c r="AO1239" s="7">
        <v>3</v>
      </c>
      <c r="AP1239" s="10">
        <v>20843</v>
      </c>
      <c r="AQ1239" s="7">
        <v>0</v>
      </c>
      <c r="AR1239" s="7">
        <v>0</v>
      </c>
      <c r="AS1239" t="s">
        <v>40</v>
      </c>
    </row>
    <row r="1240" spans="1:45" x14ac:dyDescent="0.35">
      <c r="A1240" t="s">
        <v>1304</v>
      </c>
      <c r="B1240">
        <v>47</v>
      </c>
      <c r="C1240" t="s">
        <v>1271</v>
      </c>
      <c r="D1240" t="s">
        <v>40</v>
      </c>
      <c r="E1240" t="s">
        <v>59</v>
      </c>
      <c r="F1240">
        <v>666</v>
      </c>
      <c r="G1240" t="s">
        <v>42</v>
      </c>
      <c r="H1240">
        <v>29</v>
      </c>
      <c r="I1240">
        <v>4</v>
      </c>
      <c r="J1240" t="s">
        <v>43</v>
      </c>
      <c r="K1240">
        <v>1</v>
      </c>
      <c r="L1240">
        <v>376</v>
      </c>
      <c r="M1240">
        <v>1</v>
      </c>
      <c r="N1240" t="s">
        <v>44</v>
      </c>
      <c r="O1240">
        <v>88</v>
      </c>
      <c r="P1240">
        <v>3</v>
      </c>
      <c r="Q1240">
        <v>3</v>
      </c>
      <c r="R1240" t="s">
        <v>442</v>
      </c>
      <c r="S1240">
        <v>2</v>
      </c>
      <c r="T1240" t="s">
        <v>105</v>
      </c>
      <c r="U1240">
        <v>11849</v>
      </c>
      <c r="V1240" t="s">
        <v>253</v>
      </c>
      <c r="W1240">
        <v>10268</v>
      </c>
      <c r="X1240">
        <v>1</v>
      </c>
      <c r="Y1240" t="s">
        <v>48</v>
      </c>
      <c r="Z1240" t="s">
        <v>40</v>
      </c>
      <c r="AA1240">
        <v>12</v>
      </c>
      <c r="AB1240">
        <v>3</v>
      </c>
      <c r="AC1240">
        <v>4</v>
      </c>
      <c r="AD1240">
        <v>80</v>
      </c>
      <c r="AE1240">
        <v>1</v>
      </c>
      <c r="AF1240">
        <v>10</v>
      </c>
      <c r="AG1240">
        <v>2</v>
      </c>
      <c r="AH1240">
        <v>2</v>
      </c>
      <c r="AI1240">
        <v>9</v>
      </c>
      <c r="AJ1240">
        <v>9</v>
      </c>
      <c r="AK1240" s="16">
        <v>46166</v>
      </c>
      <c r="AL1240" s="7">
        <v>59</v>
      </c>
      <c r="AM1240" s="7" t="str">
        <f t="shared" si="38"/>
        <v>2026</v>
      </c>
      <c r="AN1240" s="7" t="str">
        <f t="shared" si="39"/>
        <v>May</v>
      </c>
      <c r="AO1240" s="7">
        <v>19</v>
      </c>
      <c r="AP1240" s="10">
        <v>8307</v>
      </c>
      <c r="AQ1240" s="7">
        <v>11</v>
      </c>
      <c r="AR1240" s="7">
        <v>4</v>
      </c>
      <c r="AS1240" t="s">
        <v>49</v>
      </c>
    </row>
    <row r="1241" spans="1:45" x14ac:dyDescent="0.35">
      <c r="A1241" t="s">
        <v>1305</v>
      </c>
      <c r="B1241">
        <v>47</v>
      </c>
      <c r="C1241" t="s">
        <v>1271</v>
      </c>
      <c r="D1241" t="s">
        <v>49</v>
      </c>
      <c r="E1241" t="s">
        <v>41</v>
      </c>
      <c r="F1241">
        <v>1482</v>
      </c>
      <c r="G1241" t="s">
        <v>42</v>
      </c>
      <c r="H1241">
        <v>5</v>
      </c>
      <c r="I1241">
        <v>5</v>
      </c>
      <c r="J1241" t="s">
        <v>43</v>
      </c>
      <c r="K1241">
        <v>1</v>
      </c>
      <c r="L1241">
        <v>447</v>
      </c>
      <c r="M1241">
        <v>4</v>
      </c>
      <c r="N1241" t="s">
        <v>44</v>
      </c>
      <c r="O1241">
        <v>42</v>
      </c>
      <c r="P1241">
        <v>3</v>
      </c>
      <c r="Q1241">
        <v>5</v>
      </c>
      <c r="R1241" t="s">
        <v>252</v>
      </c>
      <c r="S1241">
        <v>3</v>
      </c>
      <c r="T1241" t="s">
        <v>105</v>
      </c>
      <c r="U1241">
        <v>18300</v>
      </c>
      <c r="V1241" t="s">
        <v>368</v>
      </c>
      <c r="W1241">
        <v>16375</v>
      </c>
      <c r="X1241">
        <v>4</v>
      </c>
      <c r="Y1241" t="s">
        <v>48</v>
      </c>
      <c r="Z1241" t="s">
        <v>49</v>
      </c>
      <c r="AA1241">
        <v>11</v>
      </c>
      <c r="AB1241">
        <v>3</v>
      </c>
      <c r="AC1241">
        <v>2</v>
      </c>
      <c r="AD1241">
        <v>80</v>
      </c>
      <c r="AE1241">
        <v>1</v>
      </c>
      <c r="AF1241">
        <v>21</v>
      </c>
      <c r="AG1241">
        <v>2</v>
      </c>
      <c r="AH1241">
        <v>3</v>
      </c>
      <c r="AI1241">
        <v>1</v>
      </c>
      <c r="AJ1241">
        <v>1</v>
      </c>
      <c r="AK1241" s="16">
        <v>46167</v>
      </c>
      <c r="AL1241" s="7">
        <v>50</v>
      </c>
      <c r="AM1241" s="7" t="str">
        <f t="shared" si="38"/>
        <v>2026</v>
      </c>
      <c r="AN1241" s="7" t="str">
        <f t="shared" si="39"/>
        <v>May</v>
      </c>
      <c r="AO1241" s="7">
        <v>32</v>
      </c>
      <c r="AP1241" s="10">
        <v>22281</v>
      </c>
      <c r="AQ1241" s="7">
        <v>13</v>
      </c>
      <c r="AR1241" s="7">
        <v>12</v>
      </c>
      <c r="AS1241" t="s">
        <v>49</v>
      </c>
    </row>
    <row r="1242" spans="1:45" x14ac:dyDescent="0.35">
      <c r="A1242" t="s">
        <v>1306</v>
      </c>
      <c r="B1242">
        <v>47</v>
      </c>
      <c r="C1242" t="s">
        <v>1271</v>
      </c>
      <c r="D1242" t="s">
        <v>49</v>
      </c>
      <c r="E1242" t="s">
        <v>56</v>
      </c>
      <c r="F1242">
        <v>1309</v>
      </c>
      <c r="G1242" t="s">
        <v>51</v>
      </c>
      <c r="H1242">
        <v>4</v>
      </c>
      <c r="I1242">
        <v>1</v>
      </c>
      <c r="J1242" t="s">
        <v>52</v>
      </c>
      <c r="K1242">
        <v>1</v>
      </c>
      <c r="L1242">
        <v>467</v>
      </c>
      <c r="M1242">
        <v>2</v>
      </c>
      <c r="N1242" t="s">
        <v>44</v>
      </c>
      <c r="O1242">
        <v>99</v>
      </c>
      <c r="P1242">
        <v>3</v>
      </c>
      <c r="Q1242">
        <v>2</v>
      </c>
      <c r="R1242" t="s">
        <v>54</v>
      </c>
      <c r="S1242">
        <v>3</v>
      </c>
      <c r="T1242" t="s">
        <v>46</v>
      </c>
      <c r="U1242">
        <v>2976</v>
      </c>
      <c r="V1242" t="s">
        <v>47</v>
      </c>
      <c r="W1242">
        <v>25751</v>
      </c>
      <c r="X1242">
        <v>3</v>
      </c>
      <c r="Y1242" t="s">
        <v>48</v>
      </c>
      <c r="Z1242" t="s">
        <v>49</v>
      </c>
      <c r="AA1242">
        <v>19</v>
      </c>
      <c r="AB1242">
        <v>3</v>
      </c>
      <c r="AC1242">
        <v>1</v>
      </c>
      <c r="AD1242">
        <v>80</v>
      </c>
      <c r="AE1242">
        <v>0</v>
      </c>
      <c r="AF1242">
        <v>5</v>
      </c>
      <c r="AG1242">
        <v>3</v>
      </c>
      <c r="AH1242">
        <v>3</v>
      </c>
      <c r="AI1242">
        <v>0</v>
      </c>
      <c r="AJ1242">
        <v>0</v>
      </c>
      <c r="AK1242" s="16">
        <v>46168</v>
      </c>
      <c r="AL1242" s="7">
        <v>24</v>
      </c>
      <c r="AM1242" s="7" t="str">
        <f t="shared" si="38"/>
        <v>2026</v>
      </c>
      <c r="AN1242" s="7" t="str">
        <f t="shared" si="39"/>
        <v>May</v>
      </c>
      <c r="AO1242" s="7">
        <v>1</v>
      </c>
      <c r="AP1242" s="10">
        <v>11837</v>
      </c>
      <c r="AQ1242" s="7">
        <v>1</v>
      </c>
      <c r="AR1242" s="7">
        <v>1</v>
      </c>
      <c r="AS1242" t="s">
        <v>49</v>
      </c>
    </row>
    <row r="1243" spans="1:45" x14ac:dyDescent="0.35">
      <c r="A1243" t="s">
        <v>1307</v>
      </c>
      <c r="B1243">
        <v>47</v>
      </c>
      <c r="C1243" t="s">
        <v>1271</v>
      </c>
      <c r="D1243" t="s">
        <v>49</v>
      </c>
      <c r="E1243" t="s">
        <v>41</v>
      </c>
      <c r="F1243">
        <v>983</v>
      </c>
      <c r="G1243" t="s">
        <v>42</v>
      </c>
      <c r="H1243">
        <v>2</v>
      </c>
      <c r="I1243">
        <v>2</v>
      </c>
      <c r="J1243" t="s">
        <v>52</v>
      </c>
      <c r="K1243">
        <v>1</v>
      </c>
      <c r="L1243">
        <v>574</v>
      </c>
      <c r="M1243">
        <v>1</v>
      </c>
      <c r="N1243" t="s">
        <v>53</v>
      </c>
      <c r="O1243">
        <v>65</v>
      </c>
      <c r="P1243">
        <v>3</v>
      </c>
      <c r="Q1243">
        <v>2</v>
      </c>
      <c r="R1243" t="s">
        <v>112</v>
      </c>
      <c r="S1243">
        <v>4</v>
      </c>
      <c r="T1243" t="s">
        <v>102</v>
      </c>
      <c r="U1243">
        <v>5070</v>
      </c>
      <c r="V1243" t="s">
        <v>163</v>
      </c>
      <c r="W1243">
        <v>7389</v>
      </c>
      <c r="X1243">
        <v>5</v>
      </c>
      <c r="Y1243" t="s">
        <v>48</v>
      </c>
      <c r="Z1243" t="s">
        <v>49</v>
      </c>
      <c r="AA1243">
        <v>13</v>
      </c>
      <c r="AB1243">
        <v>3</v>
      </c>
      <c r="AC1243">
        <v>3</v>
      </c>
      <c r="AD1243">
        <v>80</v>
      </c>
      <c r="AE1243">
        <v>3</v>
      </c>
      <c r="AF1243">
        <v>20</v>
      </c>
      <c r="AG1243">
        <v>2</v>
      </c>
      <c r="AH1243">
        <v>3</v>
      </c>
      <c r="AI1243">
        <v>0</v>
      </c>
      <c r="AJ1243">
        <v>4</v>
      </c>
      <c r="AK1243" s="16">
        <v>46169</v>
      </c>
      <c r="AL1243" s="7">
        <v>25</v>
      </c>
      <c r="AM1243" s="7" t="str">
        <f t="shared" si="38"/>
        <v>2026</v>
      </c>
      <c r="AN1243" s="7" t="str">
        <f t="shared" si="39"/>
        <v>May</v>
      </c>
      <c r="AO1243" s="7">
        <v>1</v>
      </c>
      <c r="AP1243" s="10">
        <v>5834</v>
      </c>
      <c r="AQ1243" s="7">
        <v>1</v>
      </c>
      <c r="AR1243" s="7">
        <v>1</v>
      </c>
      <c r="AS1243" t="s">
        <v>49</v>
      </c>
    </row>
    <row r="1244" spans="1:45" x14ac:dyDescent="0.35">
      <c r="A1244" t="s">
        <v>1308</v>
      </c>
      <c r="B1244">
        <v>47</v>
      </c>
      <c r="C1244" t="s">
        <v>1271</v>
      </c>
      <c r="D1244" t="s">
        <v>49</v>
      </c>
      <c r="E1244" t="s">
        <v>41</v>
      </c>
      <c r="F1244">
        <v>703</v>
      </c>
      <c r="G1244" t="s">
        <v>51</v>
      </c>
      <c r="H1244">
        <v>14</v>
      </c>
      <c r="I1244">
        <v>4</v>
      </c>
      <c r="J1244" t="s">
        <v>57</v>
      </c>
      <c r="K1244">
        <v>1</v>
      </c>
      <c r="L1244">
        <v>728</v>
      </c>
      <c r="M1244">
        <v>4</v>
      </c>
      <c r="N1244" t="s">
        <v>44</v>
      </c>
      <c r="O1244">
        <v>42</v>
      </c>
      <c r="P1244">
        <v>3</v>
      </c>
      <c r="Q1244">
        <v>2</v>
      </c>
      <c r="R1244" t="s">
        <v>137</v>
      </c>
      <c r="S1244">
        <v>1</v>
      </c>
      <c r="T1244" t="s">
        <v>46</v>
      </c>
      <c r="U1244">
        <v>4960</v>
      </c>
      <c r="V1244" t="s">
        <v>47</v>
      </c>
      <c r="W1244">
        <v>11825</v>
      </c>
      <c r="X1244">
        <v>2</v>
      </c>
      <c r="Y1244" t="s">
        <v>48</v>
      </c>
      <c r="Z1244" t="s">
        <v>49</v>
      </c>
      <c r="AA1244">
        <v>12</v>
      </c>
      <c r="AB1244">
        <v>3</v>
      </c>
      <c r="AC1244">
        <v>4</v>
      </c>
      <c r="AD1244">
        <v>80</v>
      </c>
      <c r="AE1244">
        <v>0</v>
      </c>
      <c r="AF1244">
        <v>20</v>
      </c>
      <c r="AG1244">
        <v>2</v>
      </c>
      <c r="AH1244">
        <v>3</v>
      </c>
      <c r="AI1244">
        <v>1</v>
      </c>
      <c r="AJ1244">
        <v>7</v>
      </c>
      <c r="AK1244" s="16">
        <v>46170</v>
      </c>
      <c r="AL1244" s="7">
        <v>42</v>
      </c>
      <c r="AM1244" s="7" t="str">
        <f t="shared" si="38"/>
        <v>2026</v>
      </c>
      <c r="AN1244" s="7" t="str">
        <f t="shared" si="39"/>
        <v>May</v>
      </c>
      <c r="AO1244" s="7">
        <v>17</v>
      </c>
      <c r="AP1244" s="10">
        <v>11636</v>
      </c>
      <c r="AQ1244" s="7">
        <v>12</v>
      </c>
      <c r="AR1244" s="7">
        <v>9</v>
      </c>
      <c r="AS1244" t="s">
        <v>49</v>
      </c>
    </row>
    <row r="1245" spans="1:45" x14ac:dyDescent="0.35">
      <c r="A1245" t="s">
        <v>1309</v>
      </c>
      <c r="B1245">
        <v>47</v>
      </c>
      <c r="C1245" t="s">
        <v>1271</v>
      </c>
      <c r="D1245" t="s">
        <v>40</v>
      </c>
      <c r="E1245" t="s">
        <v>56</v>
      </c>
      <c r="F1245">
        <v>217</v>
      </c>
      <c r="G1245" t="s">
        <v>51</v>
      </c>
      <c r="H1245">
        <v>3</v>
      </c>
      <c r="I1245">
        <v>3</v>
      </c>
      <c r="J1245" t="s">
        <v>52</v>
      </c>
      <c r="K1245">
        <v>1</v>
      </c>
      <c r="L1245">
        <v>746</v>
      </c>
      <c r="M1245">
        <v>4</v>
      </c>
      <c r="N1245" t="s">
        <v>53</v>
      </c>
      <c r="O1245">
        <v>49</v>
      </c>
      <c r="P1245">
        <v>3</v>
      </c>
      <c r="Q1245">
        <v>4</v>
      </c>
      <c r="R1245" t="s">
        <v>137</v>
      </c>
      <c r="S1245">
        <v>3</v>
      </c>
      <c r="T1245" t="s">
        <v>102</v>
      </c>
      <c r="U1245">
        <v>13770</v>
      </c>
      <c r="V1245" t="s">
        <v>253</v>
      </c>
      <c r="W1245">
        <v>10225</v>
      </c>
      <c r="X1245">
        <v>9</v>
      </c>
      <c r="Y1245" t="s">
        <v>48</v>
      </c>
      <c r="Z1245" t="s">
        <v>40</v>
      </c>
      <c r="AA1245">
        <v>12</v>
      </c>
      <c r="AB1245">
        <v>3</v>
      </c>
      <c r="AC1245">
        <v>4</v>
      </c>
      <c r="AD1245">
        <v>80</v>
      </c>
      <c r="AE1245">
        <v>2</v>
      </c>
      <c r="AF1245">
        <v>28</v>
      </c>
      <c r="AG1245">
        <v>2</v>
      </c>
      <c r="AH1245">
        <v>2</v>
      </c>
      <c r="AI1245">
        <v>11</v>
      </c>
      <c r="AJ1245">
        <v>13</v>
      </c>
      <c r="AK1245" s="16">
        <v>46171</v>
      </c>
      <c r="AL1245" s="7">
        <v>40</v>
      </c>
      <c r="AM1245" s="7" t="str">
        <f t="shared" si="38"/>
        <v>2026</v>
      </c>
      <c r="AN1245" s="7" t="str">
        <f t="shared" si="39"/>
        <v>May</v>
      </c>
      <c r="AO1245" s="7">
        <v>18</v>
      </c>
      <c r="AP1245" s="10">
        <v>23339</v>
      </c>
      <c r="AQ1245" s="7">
        <v>5</v>
      </c>
      <c r="AR1245" s="7">
        <v>5</v>
      </c>
      <c r="AS1245" t="s">
        <v>49</v>
      </c>
    </row>
    <row r="1246" spans="1:45" x14ac:dyDescent="0.35">
      <c r="A1246" t="s">
        <v>1310</v>
      </c>
      <c r="B1246">
        <v>47</v>
      </c>
      <c r="C1246" t="s">
        <v>1271</v>
      </c>
      <c r="D1246" t="s">
        <v>40</v>
      </c>
      <c r="E1246" t="s">
        <v>56</v>
      </c>
      <c r="F1246">
        <v>719</v>
      </c>
      <c r="G1246" t="s">
        <v>51</v>
      </c>
      <c r="H1246">
        <v>27</v>
      </c>
      <c r="I1246">
        <v>2</v>
      </c>
      <c r="J1246" t="s">
        <v>43</v>
      </c>
      <c r="K1246">
        <v>1</v>
      </c>
      <c r="L1246">
        <v>785</v>
      </c>
      <c r="M1246">
        <v>2</v>
      </c>
      <c r="N1246" t="s">
        <v>53</v>
      </c>
      <c r="O1246">
        <v>77</v>
      </c>
      <c r="P1246">
        <v>4</v>
      </c>
      <c r="Q1246">
        <v>2</v>
      </c>
      <c r="R1246" t="s">
        <v>137</v>
      </c>
      <c r="S1246">
        <v>3</v>
      </c>
      <c r="T1246" t="s">
        <v>46</v>
      </c>
      <c r="U1246">
        <v>6397</v>
      </c>
      <c r="V1246" t="s">
        <v>163</v>
      </c>
      <c r="W1246">
        <v>10339</v>
      </c>
      <c r="X1246">
        <v>4</v>
      </c>
      <c r="Y1246" t="s">
        <v>48</v>
      </c>
      <c r="Z1246" t="s">
        <v>40</v>
      </c>
      <c r="AA1246">
        <v>12</v>
      </c>
      <c r="AB1246">
        <v>3</v>
      </c>
      <c r="AC1246">
        <v>4</v>
      </c>
      <c r="AD1246">
        <v>80</v>
      </c>
      <c r="AE1246">
        <v>0</v>
      </c>
      <c r="AF1246">
        <v>8</v>
      </c>
      <c r="AG1246">
        <v>2</v>
      </c>
      <c r="AH1246">
        <v>3</v>
      </c>
      <c r="AI1246">
        <v>1</v>
      </c>
      <c r="AJ1246">
        <v>3</v>
      </c>
      <c r="AK1246" s="16">
        <v>46172</v>
      </c>
      <c r="AL1246" s="7">
        <v>27</v>
      </c>
      <c r="AM1246" s="7" t="str">
        <f t="shared" si="38"/>
        <v>2026</v>
      </c>
      <c r="AN1246" s="7" t="str">
        <f t="shared" si="39"/>
        <v>May</v>
      </c>
      <c r="AO1246" s="7">
        <v>9</v>
      </c>
      <c r="AP1246" s="10">
        <v>7527</v>
      </c>
      <c r="AQ1246" s="7">
        <v>1</v>
      </c>
      <c r="AR1246" s="7">
        <v>0</v>
      </c>
      <c r="AS1246" t="s">
        <v>40</v>
      </c>
    </row>
    <row r="1247" spans="1:45" x14ac:dyDescent="0.35">
      <c r="A1247" t="s">
        <v>1311</v>
      </c>
      <c r="B1247">
        <v>47</v>
      </c>
      <c r="C1247" t="s">
        <v>1271</v>
      </c>
      <c r="D1247" t="s">
        <v>40</v>
      </c>
      <c r="E1247" t="s">
        <v>41</v>
      </c>
      <c r="F1247">
        <v>202</v>
      </c>
      <c r="G1247" t="s">
        <v>42</v>
      </c>
      <c r="H1247">
        <v>2</v>
      </c>
      <c r="I1247">
        <v>2</v>
      </c>
      <c r="J1247" t="s">
        <v>73</v>
      </c>
      <c r="K1247">
        <v>1</v>
      </c>
      <c r="L1247">
        <v>820</v>
      </c>
      <c r="M1247">
        <v>3</v>
      </c>
      <c r="N1247" t="s">
        <v>53</v>
      </c>
      <c r="O1247">
        <v>33</v>
      </c>
      <c r="P1247">
        <v>3</v>
      </c>
      <c r="Q1247">
        <v>4</v>
      </c>
      <c r="R1247" t="s">
        <v>442</v>
      </c>
      <c r="S1247">
        <v>4</v>
      </c>
      <c r="T1247" t="s">
        <v>105</v>
      </c>
      <c r="U1247">
        <v>16752</v>
      </c>
      <c r="V1247" t="s">
        <v>368</v>
      </c>
      <c r="W1247">
        <v>12982</v>
      </c>
      <c r="X1247">
        <v>1</v>
      </c>
      <c r="Y1247" t="s">
        <v>48</v>
      </c>
      <c r="Z1247" t="s">
        <v>40</v>
      </c>
      <c r="AA1247">
        <v>11</v>
      </c>
      <c r="AB1247">
        <v>3</v>
      </c>
      <c r="AC1247">
        <v>3</v>
      </c>
      <c r="AD1247">
        <v>80</v>
      </c>
      <c r="AE1247">
        <v>1</v>
      </c>
      <c r="AF1247">
        <v>26</v>
      </c>
      <c r="AG1247">
        <v>3</v>
      </c>
      <c r="AH1247">
        <v>2</v>
      </c>
      <c r="AI1247">
        <v>3</v>
      </c>
      <c r="AJ1247">
        <v>0</v>
      </c>
      <c r="AK1247" s="16">
        <v>46173</v>
      </c>
      <c r="AL1247" s="7">
        <v>46</v>
      </c>
      <c r="AM1247" s="7" t="str">
        <f t="shared" si="38"/>
        <v>2026</v>
      </c>
      <c r="AN1247" s="7" t="str">
        <f t="shared" si="39"/>
        <v>May</v>
      </c>
      <c r="AO1247" s="7">
        <v>16</v>
      </c>
      <c r="AP1247" s="10">
        <v>24575</v>
      </c>
      <c r="AQ1247" s="7">
        <v>16</v>
      </c>
      <c r="AR1247" s="7">
        <v>8</v>
      </c>
      <c r="AS1247" t="s">
        <v>49</v>
      </c>
    </row>
    <row r="1248" spans="1:45" x14ac:dyDescent="0.35">
      <c r="A1248" t="s">
        <v>1312</v>
      </c>
      <c r="B1248">
        <v>47</v>
      </c>
      <c r="C1248" t="s">
        <v>1271</v>
      </c>
      <c r="D1248" t="s">
        <v>40</v>
      </c>
      <c r="E1248" t="s">
        <v>41</v>
      </c>
      <c r="F1248">
        <v>249</v>
      </c>
      <c r="G1248" t="s">
        <v>51</v>
      </c>
      <c r="H1248">
        <v>2</v>
      </c>
      <c r="I1248">
        <v>2</v>
      </c>
      <c r="J1248" t="s">
        <v>57</v>
      </c>
      <c r="K1248">
        <v>1</v>
      </c>
      <c r="L1248">
        <v>903</v>
      </c>
      <c r="M1248">
        <v>3</v>
      </c>
      <c r="N1248" t="s">
        <v>53</v>
      </c>
      <c r="O1248">
        <v>35</v>
      </c>
      <c r="P1248">
        <v>3</v>
      </c>
      <c r="Q1248">
        <v>2</v>
      </c>
      <c r="R1248" t="s">
        <v>137</v>
      </c>
      <c r="S1248">
        <v>4</v>
      </c>
      <c r="T1248" t="s">
        <v>105</v>
      </c>
      <c r="U1248">
        <v>4537</v>
      </c>
      <c r="V1248" t="s">
        <v>47</v>
      </c>
      <c r="W1248">
        <v>17783</v>
      </c>
      <c r="X1248">
        <v>0</v>
      </c>
      <c r="Y1248" t="s">
        <v>48</v>
      </c>
      <c r="Z1248" t="s">
        <v>40</v>
      </c>
      <c r="AA1248">
        <v>22</v>
      </c>
      <c r="AB1248">
        <v>4</v>
      </c>
      <c r="AC1248">
        <v>1</v>
      </c>
      <c r="AD1248">
        <v>80</v>
      </c>
      <c r="AE1248">
        <v>1</v>
      </c>
      <c r="AF1248">
        <v>8</v>
      </c>
      <c r="AG1248">
        <v>2</v>
      </c>
      <c r="AH1248">
        <v>3</v>
      </c>
      <c r="AI1248">
        <v>7</v>
      </c>
      <c r="AJ1248">
        <v>7</v>
      </c>
      <c r="AK1248" s="16">
        <v>46174</v>
      </c>
      <c r="AL1248" s="7">
        <v>40</v>
      </c>
      <c r="AM1248" s="7" t="str">
        <f t="shared" si="38"/>
        <v>2026</v>
      </c>
      <c r="AN1248" s="7" t="str">
        <f t="shared" si="39"/>
        <v>June</v>
      </c>
      <c r="AO1248" s="7">
        <v>16</v>
      </c>
      <c r="AP1248" s="10">
        <v>9669</v>
      </c>
      <c r="AQ1248" s="7">
        <v>3</v>
      </c>
      <c r="AR1248" s="7">
        <v>0</v>
      </c>
      <c r="AS1248" t="s">
        <v>40</v>
      </c>
    </row>
    <row r="1249" spans="1:45" x14ac:dyDescent="0.35">
      <c r="A1249" t="s">
        <v>1313</v>
      </c>
      <c r="B1249">
        <v>47</v>
      </c>
      <c r="C1249" t="s">
        <v>1271</v>
      </c>
      <c r="D1249" t="s">
        <v>40</v>
      </c>
      <c r="E1249" t="s">
        <v>41</v>
      </c>
      <c r="F1249">
        <v>1454</v>
      </c>
      <c r="G1249" t="s">
        <v>51</v>
      </c>
      <c r="H1249">
        <v>2</v>
      </c>
      <c r="I1249">
        <v>4</v>
      </c>
      <c r="J1249" t="s">
        <v>43</v>
      </c>
      <c r="K1249">
        <v>1</v>
      </c>
      <c r="L1249">
        <v>925</v>
      </c>
      <c r="M1249">
        <v>4</v>
      </c>
      <c r="N1249" t="s">
        <v>53</v>
      </c>
      <c r="O1249">
        <v>65</v>
      </c>
      <c r="P1249">
        <v>2</v>
      </c>
      <c r="Q1249">
        <v>1</v>
      </c>
      <c r="R1249" t="s">
        <v>54</v>
      </c>
      <c r="S1249">
        <v>4</v>
      </c>
      <c r="T1249" t="s">
        <v>46</v>
      </c>
      <c r="U1249">
        <v>3294</v>
      </c>
      <c r="V1249" t="s">
        <v>47</v>
      </c>
      <c r="W1249">
        <v>13137</v>
      </c>
      <c r="X1249">
        <v>1</v>
      </c>
      <c r="Y1249" t="s">
        <v>48</v>
      </c>
      <c r="Z1249" t="s">
        <v>40</v>
      </c>
      <c r="AA1249">
        <v>18</v>
      </c>
      <c r="AB1249">
        <v>3</v>
      </c>
      <c r="AC1249">
        <v>1</v>
      </c>
      <c r="AD1249">
        <v>80</v>
      </c>
      <c r="AE1249">
        <v>0</v>
      </c>
      <c r="AF1249">
        <v>3</v>
      </c>
      <c r="AG1249">
        <v>3</v>
      </c>
      <c r="AH1249">
        <v>2</v>
      </c>
      <c r="AI1249">
        <v>1</v>
      </c>
      <c r="AJ1249">
        <v>2</v>
      </c>
      <c r="AK1249" s="16">
        <v>46175</v>
      </c>
      <c r="AL1249" s="7">
        <v>29</v>
      </c>
      <c r="AM1249" s="7" t="str">
        <f t="shared" si="38"/>
        <v>2026</v>
      </c>
      <c r="AN1249" s="7" t="str">
        <f t="shared" si="39"/>
        <v>June</v>
      </c>
      <c r="AO1249" s="7">
        <v>11</v>
      </c>
      <c r="AP1249" s="10">
        <v>16297</v>
      </c>
      <c r="AQ1249" s="7">
        <v>6</v>
      </c>
      <c r="AR1249" s="7">
        <v>0</v>
      </c>
      <c r="AS1249" t="s">
        <v>49</v>
      </c>
    </row>
    <row r="1250" spans="1:45" x14ac:dyDescent="0.35">
      <c r="A1250" t="s">
        <v>1314</v>
      </c>
      <c r="B1250">
        <v>47</v>
      </c>
      <c r="C1250" t="s">
        <v>1271</v>
      </c>
      <c r="D1250" t="s">
        <v>49</v>
      </c>
      <c r="E1250" t="s">
        <v>56</v>
      </c>
      <c r="F1250">
        <v>1379</v>
      </c>
      <c r="G1250" t="s">
        <v>42</v>
      </c>
      <c r="H1250">
        <v>16</v>
      </c>
      <c r="I1250">
        <v>4</v>
      </c>
      <c r="J1250" t="s">
        <v>52</v>
      </c>
      <c r="K1250">
        <v>1</v>
      </c>
      <c r="L1250">
        <v>987</v>
      </c>
      <c r="M1250">
        <v>3</v>
      </c>
      <c r="N1250" t="s">
        <v>44</v>
      </c>
      <c r="O1250">
        <v>64</v>
      </c>
      <c r="P1250">
        <v>4</v>
      </c>
      <c r="Q1250">
        <v>2</v>
      </c>
      <c r="R1250" t="s">
        <v>112</v>
      </c>
      <c r="S1250">
        <v>3</v>
      </c>
      <c r="T1250" t="s">
        <v>102</v>
      </c>
      <c r="U1250">
        <v>5067</v>
      </c>
      <c r="V1250" t="s">
        <v>163</v>
      </c>
      <c r="W1250">
        <v>6759</v>
      </c>
      <c r="X1250">
        <v>1</v>
      </c>
      <c r="Y1250" t="s">
        <v>48</v>
      </c>
      <c r="Z1250" t="s">
        <v>40</v>
      </c>
      <c r="AA1250">
        <v>19</v>
      </c>
      <c r="AB1250">
        <v>3</v>
      </c>
      <c r="AC1250">
        <v>3</v>
      </c>
      <c r="AD1250">
        <v>80</v>
      </c>
      <c r="AE1250">
        <v>0</v>
      </c>
      <c r="AF1250">
        <v>20</v>
      </c>
      <c r="AG1250">
        <v>3</v>
      </c>
      <c r="AH1250">
        <v>4</v>
      </c>
      <c r="AI1250">
        <v>2</v>
      </c>
      <c r="AJ1250">
        <v>7</v>
      </c>
      <c r="AK1250" s="16">
        <v>46176</v>
      </c>
      <c r="AL1250" s="7">
        <v>31</v>
      </c>
      <c r="AM1250" s="7" t="str">
        <f t="shared" si="38"/>
        <v>2026</v>
      </c>
      <c r="AN1250" s="7" t="str">
        <f t="shared" si="39"/>
        <v>June</v>
      </c>
      <c r="AO1250" s="7">
        <v>10</v>
      </c>
      <c r="AP1250" s="10">
        <v>15670</v>
      </c>
      <c r="AQ1250" s="7">
        <v>0</v>
      </c>
      <c r="AR1250" s="7">
        <v>0</v>
      </c>
      <c r="AS1250" t="s">
        <v>49</v>
      </c>
    </row>
    <row r="1251" spans="1:45" x14ac:dyDescent="0.35">
      <c r="A1251" t="s">
        <v>1315</v>
      </c>
      <c r="B1251">
        <v>47</v>
      </c>
      <c r="C1251" t="s">
        <v>1271</v>
      </c>
      <c r="D1251" t="s">
        <v>40</v>
      </c>
      <c r="E1251" t="s">
        <v>41</v>
      </c>
      <c r="F1251">
        <v>955</v>
      </c>
      <c r="G1251" t="s">
        <v>51</v>
      </c>
      <c r="H1251">
        <v>4</v>
      </c>
      <c r="I1251">
        <v>2</v>
      </c>
      <c r="J1251" t="s">
        <v>43</v>
      </c>
      <c r="K1251">
        <v>1</v>
      </c>
      <c r="L1251">
        <v>1003</v>
      </c>
      <c r="M1251">
        <v>4</v>
      </c>
      <c r="N1251" t="s">
        <v>53</v>
      </c>
      <c r="O1251">
        <v>83</v>
      </c>
      <c r="P1251">
        <v>3</v>
      </c>
      <c r="Q1251">
        <v>2</v>
      </c>
      <c r="R1251" t="s">
        <v>137</v>
      </c>
      <c r="S1251">
        <v>4</v>
      </c>
      <c r="T1251" t="s">
        <v>46</v>
      </c>
      <c r="U1251">
        <v>4163</v>
      </c>
      <c r="V1251" t="s">
        <v>47</v>
      </c>
      <c r="W1251">
        <v>8571</v>
      </c>
      <c r="X1251">
        <v>1</v>
      </c>
      <c r="Y1251" t="s">
        <v>48</v>
      </c>
      <c r="Z1251" t="s">
        <v>40</v>
      </c>
      <c r="AA1251">
        <v>17</v>
      </c>
      <c r="AB1251">
        <v>3</v>
      </c>
      <c r="AC1251">
        <v>3</v>
      </c>
      <c r="AD1251">
        <v>80</v>
      </c>
      <c r="AE1251">
        <v>0</v>
      </c>
      <c r="AF1251">
        <v>9</v>
      </c>
      <c r="AG1251">
        <v>0</v>
      </c>
      <c r="AH1251">
        <v>3</v>
      </c>
      <c r="AI1251">
        <v>0</v>
      </c>
      <c r="AJ1251">
        <v>7</v>
      </c>
      <c r="AK1251" s="16">
        <v>46177</v>
      </c>
      <c r="AL1251" s="7">
        <v>20</v>
      </c>
      <c r="AM1251" s="7" t="str">
        <f t="shared" si="38"/>
        <v>2026</v>
      </c>
      <c r="AN1251" s="7" t="str">
        <f t="shared" si="39"/>
        <v>June</v>
      </c>
      <c r="AO1251" s="7">
        <v>0</v>
      </c>
      <c r="AP1251" s="10">
        <v>23500</v>
      </c>
      <c r="AQ1251" s="7">
        <v>0</v>
      </c>
      <c r="AR1251" s="7">
        <v>0</v>
      </c>
      <c r="AS1251" t="s">
        <v>49</v>
      </c>
    </row>
    <row r="1252" spans="1:45" x14ac:dyDescent="0.35">
      <c r="A1252" t="s">
        <v>1316</v>
      </c>
      <c r="B1252">
        <v>47</v>
      </c>
      <c r="C1252" t="s">
        <v>1271</v>
      </c>
      <c r="D1252" t="s">
        <v>49</v>
      </c>
      <c r="E1252" t="s">
        <v>41</v>
      </c>
      <c r="F1252">
        <v>465</v>
      </c>
      <c r="G1252" t="s">
        <v>42</v>
      </c>
      <c r="H1252">
        <v>1</v>
      </c>
      <c r="I1252">
        <v>3</v>
      </c>
      <c r="J1252" t="s">
        <v>68</v>
      </c>
      <c r="K1252">
        <v>1</v>
      </c>
      <c r="L1252">
        <v>1438</v>
      </c>
      <c r="M1252">
        <v>1</v>
      </c>
      <c r="N1252" t="s">
        <v>44</v>
      </c>
      <c r="O1252">
        <v>74</v>
      </c>
      <c r="P1252">
        <v>3</v>
      </c>
      <c r="Q1252">
        <v>1</v>
      </c>
      <c r="R1252" t="s">
        <v>60</v>
      </c>
      <c r="S1252">
        <v>4</v>
      </c>
      <c r="T1252" t="s">
        <v>105</v>
      </c>
      <c r="U1252">
        <v>3420</v>
      </c>
      <c r="V1252" t="s">
        <v>47</v>
      </c>
      <c r="W1252">
        <v>10205</v>
      </c>
      <c r="X1252">
        <v>7</v>
      </c>
      <c r="Y1252" t="s">
        <v>48</v>
      </c>
      <c r="Z1252" t="s">
        <v>49</v>
      </c>
      <c r="AA1252">
        <v>12</v>
      </c>
      <c r="AB1252">
        <v>3</v>
      </c>
      <c r="AC1252">
        <v>3</v>
      </c>
      <c r="AD1252">
        <v>80</v>
      </c>
      <c r="AE1252">
        <v>1</v>
      </c>
      <c r="AF1252">
        <v>17</v>
      </c>
      <c r="AG1252">
        <v>2</v>
      </c>
      <c r="AH1252">
        <v>2</v>
      </c>
      <c r="AI1252">
        <v>1</v>
      </c>
      <c r="AJ1252">
        <v>2</v>
      </c>
      <c r="AK1252" s="16">
        <v>46178</v>
      </c>
      <c r="AL1252" s="7">
        <v>31</v>
      </c>
      <c r="AM1252" s="7" t="str">
        <f t="shared" si="38"/>
        <v>2026</v>
      </c>
      <c r="AN1252" s="7" t="str">
        <f t="shared" si="39"/>
        <v>June</v>
      </c>
      <c r="AO1252" s="7">
        <v>9</v>
      </c>
      <c r="AP1252" s="10">
        <v>11094</v>
      </c>
      <c r="AQ1252" s="7">
        <v>2</v>
      </c>
      <c r="AR1252" s="7">
        <v>0</v>
      </c>
      <c r="AS1252" t="s">
        <v>49</v>
      </c>
    </row>
    <row r="1253" spans="1:45" x14ac:dyDescent="0.35">
      <c r="A1253" t="s">
        <v>1317</v>
      </c>
      <c r="B1253">
        <v>47</v>
      </c>
      <c r="C1253" t="s">
        <v>1271</v>
      </c>
      <c r="D1253" t="s">
        <v>49</v>
      </c>
      <c r="E1253" t="s">
        <v>41</v>
      </c>
      <c r="F1253">
        <v>359</v>
      </c>
      <c r="G1253" t="s">
        <v>42</v>
      </c>
      <c r="H1253">
        <v>2</v>
      </c>
      <c r="I1253">
        <v>4</v>
      </c>
      <c r="J1253" t="s">
        <v>52</v>
      </c>
      <c r="K1253">
        <v>1</v>
      </c>
      <c r="L1253">
        <v>1443</v>
      </c>
      <c r="M1253">
        <v>1</v>
      </c>
      <c r="N1253" t="s">
        <v>53</v>
      </c>
      <c r="O1253">
        <v>82</v>
      </c>
      <c r="P1253">
        <v>3</v>
      </c>
      <c r="Q1253">
        <v>4</v>
      </c>
      <c r="R1253" t="s">
        <v>252</v>
      </c>
      <c r="S1253">
        <v>3</v>
      </c>
      <c r="T1253" t="s">
        <v>105</v>
      </c>
      <c r="U1253">
        <v>17169</v>
      </c>
      <c r="V1253" t="s">
        <v>368</v>
      </c>
      <c r="W1253">
        <v>26703</v>
      </c>
      <c r="X1253">
        <v>3</v>
      </c>
      <c r="Y1253" t="s">
        <v>48</v>
      </c>
      <c r="Z1253" t="s">
        <v>49</v>
      </c>
      <c r="AA1253">
        <v>19</v>
      </c>
      <c r="AB1253">
        <v>3</v>
      </c>
      <c r="AC1253">
        <v>2</v>
      </c>
      <c r="AD1253">
        <v>80</v>
      </c>
      <c r="AE1253">
        <v>2</v>
      </c>
      <c r="AF1253">
        <v>26</v>
      </c>
      <c r="AG1253">
        <v>2</v>
      </c>
      <c r="AH1253">
        <v>4</v>
      </c>
      <c r="AI1253">
        <v>5</v>
      </c>
      <c r="AJ1253">
        <v>6</v>
      </c>
      <c r="AK1253" s="16">
        <v>46179</v>
      </c>
      <c r="AL1253" s="7">
        <v>20</v>
      </c>
      <c r="AM1253" s="7" t="str">
        <f t="shared" si="38"/>
        <v>2026</v>
      </c>
      <c r="AN1253" s="7" t="str">
        <f t="shared" si="39"/>
        <v>June</v>
      </c>
      <c r="AO1253" s="7">
        <v>0</v>
      </c>
      <c r="AP1253" s="10">
        <v>9480</v>
      </c>
      <c r="AQ1253" s="7">
        <v>0</v>
      </c>
      <c r="AR1253" s="7">
        <v>0</v>
      </c>
      <c r="AS1253" t="s">
        <v>49</v>
      </c>
    </row>
    <row r="1254" spans="1:45" x14ac:dyDescent="0.35">
      <c r="A1254" t="s">
        <v>1318</v>
      </c>
      <c r="B1254">
        <v>47</v>
      </c>
      <c r="C1254" t="s">
        <v>1271</v>
      </c>
      <c r="D1254" t="s">
        <v>40</v>
      </c>
      <c r="E1254" t="s">
        <v>41</v>
      </c>
      <c r="F1254">
        <v>571</v>
      </c>
      <c r="G1254" t="s">
        <v>51</v>
      </c>
      <c r="H1254">
        <v>14</v>
      </c>
      <c r="I1254">
        <v>3</v>
      </c>
      <c r="J1254" t="s">
        <v>52</v>
      </c>
      <c r="K1254">
        <v>1</v>
      </c>
      <c r="L1254">
        <v>1503</v>
      </c>
      <c r="M1254">
        <v>3</v>
      </c>
      <c r="N1254" t="s">
        <v>53</v>
      </c>
      <c r="O1254">
        <v>78</v>
      </c>
      <c r="P1254">
        <v>3</v>
      </c>
      <c r="Q1254">
        <v>2</v>
      </c>
      <c r="R1254" t="s">
        <v>137</v>
      </c>
      <c r="S1254">
        <v>3</v>
      </c>
      <c r="T1254" t="s">
        <v>105</v>
      </c>
      <c r="U1254">
        <v>4591</v>
      </c>
      <c r="V1254" t="s">
        <v>47</v>
      </c>
      <c r="W1254">
        <v>24200</v>
      </c>
      <c r="X1254">
        <v>3</v>
      </c>
      <c r="Y1254" t="s">
        <v>48</v>
      </c>
      <c r="Z1254" t="s">
        <v>40</v>
      </c>
      <c r="AA1254">
        <v>17</v>
      </c>
      <c r="AB1254">
        <v>3</v>
      </c>
      <c r="AC1254">
        <v>3</v>
      </c>
      <c r="AD1254">
        <v>80</v>
      </c>
      <c r="AE1254">
        <v>1</v>
      </c>
      <c r="AF1254">
        <v>11</v>
      </c>
      <c r="AG1254">
        <v>4</v>
      </c>
      <c r="AH1254">
        <v>2</v>
      </c>
      <c r="AI1254">
        <v>1</v>
      </c>
      <c r="AJ1254">
        <v>2</v>
      </c>
      <c r="AK1254" s="16">
        <v>46180</v>
      </c>
      <c r="AL1254" s="7">
        <v>55</v>
      </c>
      <c r="AM1254" s="7" t="str">
        <f t="shared" si="38"/>
        <v>2026</v>
      </c>
      <c r="AN1254" s="7" t="str">
        <f t="shared" si="39"/>
        <v>June</v>
      </c>
      <c r="AO1254" s="7">
        <v>27</v>
      </c>
      <c r="AP1254" s="10">
        <v>11227</v>
      </c>
      <c r="AQ1254" s="7">
        <v>22</v>
      </c>
      <c r="AR1254" s="7">
        <v>9</v>
      </c>
      <c r="AS1254" t="s">
        <v>49</v>
      </c>
    </row>
    <row r="1255" spans="1:45" x14ac:dyDescent="0.35">
      <c r="A1255" t="s">
        <v>1319</v>
      </c>
      <c r="B1255">
        <v>47</v>
      </c>
      <c r="C1255" t="s">
        <v>1271</v>
      </c>
      <c r="D1255" t="s">
        <v>49</v>
      </c>
      <c r="E1255" t="s">
        <v>41</v>
      </c>
      <c r="F1255">
        <v>1176</v>
      </c>
      <c r="G1255" t="s">
        <v>71</v>
      </c>
      <c r="H1255">
        <v>26</v>
      </c>
      <c r="I1255">
        <v>4</v>
      </c>
      <c r="J1255" t="s">
        <v>43</v>
      </c>
      <c r="K1255">
        <v>1</v>
      </c>
      <c r="L1255">
        <v>1625</v>
      </c>
      <c r="M1255">
        <v>4</v>
      </c>
      <c r="N1255" t="s">
        <v>53</v>
      </c>
      <c r="O1255">
        <v>98</v>
      </c>
      <c r="P1255">
        <v>3</v>
      </c>
      <c r="Q1255">
        <v>5</v>
      </c>
      <c r="R1255" t="s">
        <v>442</v>
      </c>
      <c r="S1255">
        <v>3</v>
      </c>
      <c r="T1255" t="s">
        <v>105</v>
      </c>
      <c r="U1255">
        <v>19658</v>
      </c>
      <c r="V1255" t="s">
        <v>368</v>
      </c>
      <c r="W1255">
        <v>5220</v>
      </c>
      <c r="X1255">
        <v>3</v>
      </c>
      <c r="Y1255" t="s">
        <v>48</v>
      </c>
      <c r="Z1255" t="s">
        <v>49</v>
      </c>
      <c r="AA1255">
        <v>11</v>
      </c>
      <c r="AB1255">
        <v>3</v>
      </c>
      <c r="AC1255">
        <v>3</v>
      </c>
      <c r="AD1255">
        <v>80</v>
      </c>
      <c r="AE1255">
        <v>1</v>
      </c>
      <c r="AF1255">
        <v>27</v>
      </c>
      <c r="AG1255">
        <v>2</v>
      </c>
      <c r="AH1255">
        <v>3</v>
      </c>
      <c r="AI1255">
        <v>1</v>
      </c>
      <c r="AJ1255">
        <v>0</v>
      </c>
      <c r="AK1255" s="16">
        <v>46181</v>
      </c>
      <c r="AL1255" s="7">
        <v>31</v>
      </c>
      <c r="AM1255" s="7" t="str">
        <f t="shared" si="38"/>
        <v>2026</v>
      </c>
      <c r="AN1255" s="7" t="str">
        <f t="shared" si="39"/>
        <v>June</v>
      </c>
      <c r="AO1255" s="7">
        <v>3</v>
      </c>
      <c r="AP1255" s="10">
        <v>6682</v>
      </c>
      <c r="AQ1255" s="7">
        <v>3</v>
      </c>
      <c r="AR1255" s="7">
        <v>1</v>
      </c>
      <c r="AS1255" t="s">
        <v>49</v>
      </c>
    </row>
    <row r="1256" spans="1:45" x14ac:dyDescent="0.35">
      <c r="A1256" t="s">
        <v>1320</v>
      </c>
      <c r="B1256">
        <v>47</v>
      </c>
      <c r="C1256" t="s">
        <v>1271</v>
      </c>
      <c r="D1256" t="s">
        <v>49</v>
      </c>
      <c r="E1256" t="s">
        <v>41</v>
      </c>
      <c r="F1256">
        <v>1225</v>
      </c>
      <c r="G1256" t="s">
        <v>51</v>
      </c>
      <c r="H1256">
        <v>2</v>
      </c>
      <c r="I1256">
        <v>4</v>
      </c>
      <c r="J1256" t="s">
        <v>43</v>
      </c>
      <c r="K1256">
        <v>1</v>
      </c>
      <c r="L1256">
        <v>1676</v>
      </c>
      <c r="M1256">
        <v>2</v>
      </c>
      <c r="N1256" t="s">
        <v>53</v>
      </c>
      <c r="O1256">
        <v>47</v>
      </c>
      <c r="P1256">
        <v>4</v>
      </c>
      <c r="Q1256">
        <v>4</v>
      </c>
      <c r="R1256" t="s">
        <v>442</v>
      </c>
      <c r="S1256">
        <v>2</v>
      </c>
      <c r="T1256" t="s">
        <v>102</v>
      </c>
      <c r="U1256">
        <v>15972</v>
      </c>
      <c r="V1256" t="s">
        <v>368</v>
      </c>
      <c r="W1256">
        <v>21086</v>
      </c>
      <c r="X1256">
        <v>6</v>
      </c>
      <c r="Y1256" t="s">
        <v>48</v>
      </c>
      <c r="Z1256" t="s">
        <v>49</v>
      </c>
      <c r="AA1256">
        <v>14</v>
      </c>
      <c r="AB1256">
        <v>3</v>
      </c>
      <c r="AC1256">
        <v>3</v>
      </c>
      <c r="AD1256">
        <v>80</v>
      </c>
      <c r="AE1256">
        <v>3</v>
      </c>
      <c r="AF1256">
        <v>29</v>
      </c>
      <c r="AG1256">
        <v>2</v>
      </c>
      <c r="AH1256">
        <v>3</v>
      </c>
      <c r="AI1256">
        <v>1</v>
      </c>
      <c r="AJ1256">
        <v>2</v>
      </c>
      <c r="AK1256" s="16">
        <v>46182</v>
      </c>
      <c r="AL1256" s="7">
        <v>57</v>
      </c>
      <c r="AM1256" s="7" t="str">
        <f t="shared" si="38"/>
        <v>2026</v>
      </c>
      <c r="AN1256" s="7" t="str">
        <f t="shared" si="39"/>
        <v>June</v>
      </c>
      <c r="AO1256" s="7">
        <v>33</v>
      </c>
      <c r="AP1256" s="10">
        <v>10826</v>
      </c>
      <c r="AQ1256" s="7">
        <v>28</v>
      </c>
      <c r="AR1256" s="7">
        <v>7</v>
      </c>
      <c r="AS1256" t="s">
        <v>49</v>
      </c>
    </row>
    <row r="1257" spans="1:45" x14ac:dyDescent="0.35">
      <c r="A1257" t="s">
        <v>1321</v>
      </c>
      <c r="B1257">
        <v>47</v>
      </c>
      <c r="C1257" t="s">
        <v>1271</v>
      </c>
      <c r="D1257" t="s">
        <v>40</v>
      </c>
      <c r="E1257" t="s">
        <v>56</v>
      </c>
      <c r="F1257">
        <v>1093</v>
      </c>
      <c r="G1257" t="s">
        <v>51</v>
      </c>
      <c r="H1257">
        <v>9</v>
      </c>
      <c r="I1257">
        <v>3</v>
      </c>
      <c r="J1257" t="s">
        <v>43</v>
      </c>
      <c r="K1257">
        <v>1</v>
      </c>
      <c r="L1257">
        <v>1716</v>
      </c>
      <c r="M1257">
        <v>3</v>
      </c>
      <c r="N1257" t="s">
        <v>44</v>
      </c>
      <c r="O1257">
        <v>82</v>
      </c>
      <c r="P1257">
        <v>1</v>
      </c>
      <c r="Q1257">
        <v>4</v>
      </c>
      <c r="R1257" t="s">
        <v>137</v>
      </c>
      <c r="S1257">
        <v>3</v>
      </c>
      <c r="T1257" t="s">
        <v>105</v>
      </c>
      <c r="U1257">
        <v>12936</v>
      </c>
      <c r="V1257" t="s">
        <v>253</v>
      </c>
      <c r="W1257">
        <v>24164</v>
      </c>
      <c r="X1257">
        <v>7</v>
      </c>
      <c r="Y1257" t="s">
        <v>48</v>
      </c>
      <c r="Z1257" t="s">
        <v>49</v>
      </c>
      <c r="AA1257">
        <v>11</v>
      </c>
      <c r="AB1257">
        <v>3</v>
      </c>
      <c r="AC1257">
        <v>3</v>
      </c>
      <c r="AD1257">
        <v>80</v>
      </c>
      <c r="AE1257">
        <v>0</v>
      </c>
      <c r="AF1257">
        <v>25</v>
      </c>
      <c r="AG1257">
        <v>3</v>
      </c>
      <c r="AH1257">
        <v>1</v>
      </c>
      <c r="AI1257">
        <v>14</v>
      </c>
      <c r="AJ1257">
        <v>10</v>
      </c>
      <c r="AK1257" s="16">
        <v>46183</v>
      </c>
      <c r="AL1257" s="7">
        <v>53</v>
      </c>
      <c r="AM1257" s="7" t="str">
        <f t="shared" si="38"/>
        <v>2026</v>
      </c>
      <c r="AN1257" s="7" t="str">
        <f t="shared" si="39"/>
        <v>June</v>
      </c>
      <c r="AO1257" s="7">
        <v>17</v>
      </c>
      <c r="AP1257" s="10">
        <v>14160</v>
      </c>
      <c r="AQ1257" s="7">
        <v>4</v>
      </c>
      <c r="AR1257" s="7">
        <v>0</v>
      </c>
      <c r="AS1257" t="s">
        <v>49</v>
      </c>
    </row>
    <row r="1258" spans="1:45" x14ac:dyDescent="0.35">
      <c r="A1258" t="s">
        <v>1322</v>
      </c>
      <c r="B1258">
        <v>47</v>
      </c>
      <c r="C1258" t="s">
        <v>1271</v>
      </c>
      <c r="D1258" t="s">
        <v>49</v>
      </c>
      <c r="E1258" t="s">
        <v>59</v>
      </c>
      <c r="F1258">
        <v>543</v>
      </c>
      <c r="G1258" t="s">
        <v>51</v>
      </c>
      <c r="H1258">
        <v>2</v>
      </c>
      <c r="I1258">
        <v>4</v>
      </c>
      <c r="J1258" t="s">
        <v>57</v>
      </c>
      <c r="K1258">
        <v>1</v>
      </c>
      <c r="L1258">
        <v>1731</v>
      </c>
      <c r="M1258">
        <v>3</v>
      </c>
      <c r="N1258" t="s">
        <v>44</v>
      </c>
      <c r="O1258">
        <v>87</v>
      </c>
      <c r="P1258">
        <v>3</v>
      </c>
      <c r="Q1258">
        <v>2</v>
      </c>
      <c r="R1258" t="s">
        <v>137</v>
      </c>
      <c r="S1258">
        <v>2</v>
      </c>
      <c r="T1258" t="s">
        <v>105</v>
      </c>
      <c r="U1258">
        <v>4978</v>
      </c>
      <c r="V1258" t="s">
        <v>47</v>
      </c>
      <c r="W1258">
        <v>3536</v>
      </c>
      <c r="X1258">
        <v>7</v>
      </c>
      <c r="Y1258" t="s">
        <v>48</v>
      </c>
      <c r="Z1258" t="s">
        <v>49</v>
      </c>
      <c r="AA1258">
        <v>11</v>
      </c>
      <c r="AB1258">
        <v>3</v>
      </c>
      <c r="AC1258">
        <v>4</v>
      </c>
      <c r="AD1258">
        <v>80</v>
      </c>
      <c r="AE1258">
        <v>1</v>
      </c>
      <c r="AF1258">
        <v>4</v>
      </c>
      <c r="AG1258">
        <v>3</v>
      </c>
      <c r="AH1258">
        <v>1</v>
      </c>
      <c r="AI1258">
        <v>0</v>
      </c>
      <c r="AJ1258">
        <v>0</v>
      </c>
      <c r="AK1258" s="16">
        <v>46184</v>
      </c>
      <c r="AL1258" s="7">
        <v>18</v>
      </c>
      <c r="AM1258" s="7" t="str">
        <f t="shared" si="38"/>
        <v>2026</v>
      </c>
      <c r="AN1258" s="7" t="str">
        <f t="shared" si="39"/>
        <v>June</v>
      </c>
      <c r="AO1258" s="7">
        <v>1</v>
      </c>
      <c r="AP1258" s="10">
        <v>20400</v>
      </c>
      <c r="AQ1258" s="7">
        <v>0</v>
      </c>
      <c r="AR1258" s="7">
        <v>0</v>
      </c>
      <c r="AS1258" t="s">
        <v>49</v>
      </c>
    </row>
    <row r="1259" spans="1:45" x14ac:dyDescent="0.35">
      <c r="A1259" t="s">
        <v>1323</v>
      </c>
      <c r="B1259">
        <v>47</v>
      </c>
      <c r="C1259" t="s">
        <v>1271</v>
      </c>
      <c r="D1259" t="s">
        <v>40</v>
      </c>
      <c r="E1259" t="s">
        <v>41</v>
      </c>
      <c r="F1259">
        <v>1001</v>
      </c>
      <c r="G1259" t="s">
        <v>42</v>
      </c>
      <c r="H1259">
        <v>4</v>
      </c>
      <c r="I1259">
        <v>3</v>
      </c>
      <c r="J1259" t="s">
        <v>43</v>
      </c>
      <c r="K1259">
        <v>1</v>
      </c>
      <c r="L1259">
        <v>1827</v>
      </c>
      <c r="M1259">
        <v>3</v>
      </c>
      <c r="N1259" t="s">
        <v>53</v>
      </c>
      <c r="O1259">
        <v>92</v>
      </c>
      <c r="P1259">
        <v>2</v>
      </c>
      <c r="Q1259">
        <v>3</v>
      </c>
      <c r="R1259" t="s">
        <v>112</v>
      </c>
      <c r="S1259">
        <v>2</v>
      </c>
      <c r="T1259" t="s">
        <v>102</v>
      </c>
      <c r="U1259">
        <v>10333</v>
      </c>
      <c r="V1259" t="s">
        <v>253</v>
      </c>
      <c r="W1259">
        <v>19271</v>
      </c>
      <c r="X1259">
        <v>8</v>
      </c>
      <c r="Y1259" t="s">
        <v>48</v>
      </c>
      <c r="Z1259" t="s">
        <v>40</v>
      </c>
      <c r="AA1259">
        <v>12</v>
      </c>
      <c r="AB1259">
        <v>3</v>
      </c>
      <c r="AC1259">
        <v>3</v>
      </c>
      <c r="AD1259">
        <v>80</v>
      </c>
      <c r="AE1259">
        <v>1</v>
      </c>
      <c r="AF1259">
        <v>28</v>
      </c>
      <c r="AG1259">
        <v>4</v>
      </c>
      <c r="AH1259">
        <v>3</v>
      </c>
      <c r="AI1259">
        <v>14</v>
      </c>
      <c r="AJ1259">
        <v>10</v>
      </c>
      <c r="AK1259" s="16">
        <v>46185</v>
      </c>
      <c r="AL1259" s="7">
        <v>22</v>
      </c>
      <c r="AM1259" s="7" t="str">
        <f t="shared" si="38"/>
        <v>2026</v>
      </c>
      <c r="AN1259" s="7" t="str">
        <f t="shared" si="39"/>
        <v>June</v>
      </c>
      <c r="AO1259" s="7">
        <v>0</v>
      </c>
      <c r="AP1259" s="10">
        <v>9520</v>
      </c>
      <c r="AQ1259" s="7">
        <v>0</v>
      </c>
      <c r="AR1259" s="7">
        <v>0</v>
      </c>
      <c r="AS1259" t="s">
        <v>49</v>
      </c>
    </row>
    <row r="1260" spans="1:45" x14ac:dyDescent="0.35">
      <c r="A1260" t="s">
        <v>1324</v>
      </c>
      <c r="B1260">
        <v>47</v>
      </c>
      <c r="C1260" t="s">
        <v>1271</v>
      </c>
      <c r="D1260" t="s">
        <v>49</v>
      </c>
      <c r="E1260" t="s">
        <v>41</v>
      </c>
      <c r="F1260">
        <v>207</v>
      </c>
      <c r="G1260" t="s">
        <v>42</v>
      </c>
      <c r="H1260">
        <v>9</v>
      </c>
      <c r="I1260">
        <v>4</v>
      </c>
      <c r="J1260" t="s">
        <v>43</v>
      </c>
      <c r="K1260">
        <v>1</v>
      </c>
      <c r="L1260">
        <v>1856</v>
      </c>
      <c r="M1260">
        <v>2</v>
      </c>
      <c r="N1260" t="s">
        <v>53</v>
      </c>
      <c r="O1260">
        <v>64</v>
      </c>
      <c r="P1260">
        <v>3</v>
      </c>
      <c r="Q1260">
        <v>1</v>
      </c>
      <c r="R1260" t="s">
        <v>45</v>
      </c>
      <c r="S1260">
        <v>3</v>
      </c>
      <c r="T1260" t="s">
        <v>46</v>
      </c>
      <c r="U1260">
        <v>2105</v>
      </c>
      <c r="V1260" t="s">
        <v>47</v>
      </c>
      <c r="W1260">
        <v>5411</v>
      </c>
      <c r="X1260">
        <v>4</v>
      </c>
      <c r="Y1260" t="s">
        <v>48</v>
      </c>
      <c r="Z1260" t="s">
        <v>49</v>
      </c>
      <c r="AA1260">
        <v>12</v>
      </c>
      <c r="AB1260">
        <v>3</v>
      </c>
      <c r="AC1260">
        <v>3</v>
      </c>
      <c r="AD1260">
        <v>80</v>
      </c>
      <c r="AE1260">
        <v>0</v>
      </c>
      <c r="AF1260">
        <v>7</v>
      </c>
      <c r="AG1260">
        <v>2</v>
      </c>
      <c r="AH1260">
        <v>3</v>
      </c>
      <c r="AI1260">
        <v>2</v>
      </c>
      <c r="AJ1260">
        <v>0</v>
      </c>
      <c r="AK1260" s="16">
        <v>46186</v>
      </c>
      <c r="AL1260" s="7">
        <v>32</v>
      </c>
      <c r="AM1260" s="7" t="str">
        <f t="shared" si="38"/>
        <v>2026</v>
      </c>
      <c r="AN1260" s="7" t="str">
        <f t="shared" si="39"/>
        <v>June</v>
      </c>
      <c r="AO1260" s="7">
        <v>8</v>
      </c>
      <c r="AP1260" s="10">
        <v>4883</v>
      </c>
      <c r="AQ1260" s="7">
        <v>6</v>
      </c>
      <c r="AR1260" s="7">
        <v>0</v>
      </c>
      <c r="AS1260" t="s">
        <v>49</v>
      </c>
    </row>
    <row r="1261" spans="1:45" x14ac:dyDescent="0.35">
      <c r="A1261" t="s">
        <v>1325</v>
      </c>
      <c r="B1261">
        <v>47</v>
      </c>
      <c r="C1261" t="s">
        <v>1271</v>
      </c>
      <c r="D1261" t="s">
        <v>49</v>
      </c>
      <c r="E1261" t="s">
        <v>59</v>
      </c>
      <c r="F1261">
        <v>1169</v>
      </c>
      <c r="G1261" t="s">
        <v>42</v>
      </c>
      <c r="H1261">
        <v>14</v>
      </c>
      <c r="I1261">
        <v>4</v>
      </c>
      <c r="J1261" t="s">
        <v>68</v>
      </c>
      <c r="K1261">
        <v>1</v>
      </c>
      <c r="L1261">
        <v>1934</v>
      </c>
      <c r="M1261">
        <v>3</v>
      </c>
      <c r="N1261" t="s">
        <v>44</v>
      </c>
      <c r="O1261">
        <v>64</v>
      </c>
      <c r="P1261">
        <v>3</v>
      </c>
      <c r="Q1261">
        <v>2</v>
      </c>
      <c r="R1261" t="s">
        <v>60</v>
      </c>
      <c r="S1261">
        <v>2</v>
      </c>
      <c r="T1261" t="s">
        <v>105</v>
      </c>
      <c r="U1261">
        <v>5467</v>
      </c>
      <c r="V1261" t="s">
        <v>163</v>
      </c>
      <c r="W1261">
        <v>2125</v>
      </c>
      <c r="X1261">
        <v>8</v>
      </c>
      <c r="Y1261" t="s">
        <v>48</v>
      </c>
      <c r="Z1261" t="s">
        <v>49</v>
      </c>
      <c r="AA1261">
        <v>18</v>
      </c>
      <c r="AB1261">
        <v>3</v>
      </c>
      <c r="AC1261">
        <v>3</v>
      </c>
      <c r="AD1261">
        <v>80</v>
      </c>
      <c r="AE1261">
        <v>1</v>
      </c>
      <c r="AF1261">
        <v>16</v>
      </c>
      <c r="AG1261">
        <v>4</v>
      </c>
      <c r="AH1261">
        <v>4</v>
      </c>
      <c r="AI1261">
        <v>1</v>
      </c>
      <c r="AJ1261">
        <v>7</v>
      </c>
      <c r="AK1261" s="16">
        <v>46187</v>
      </c>
      <c r="AL1261" s="7">
        <v>29</v>
      </c>
      <c r="AM1261" s="7" t="str">
        <f t="shared" si="38"/>
        <v>2026</v>
      </c>
      <c r="AN1261" s="7" t="str">
        <f t="shared" si="39"/>
        <v>June</v>
      </c>
      <c r="AO1261" s="7">
        <v>8</v>
      </c>
      <c r="AP1261" s="10">
        <v>12617</v>
      </c>
      <c r="AQ1261" s="7">
        <v>3</v>
      </c>
      <c r="AR1261" s="7">
        <v>2</v>
      </c>
      <c r="AS1261" t="s">
        <v>40</v>
      </c>
    </row>
    <row r="1262" spans="1:45" x14ac:dyDescent="0.35">
      <c r="A1262" t="s">
        <v>1326</v>
      </c>
      <c r="B1262">
        <v>47</v>
      </c>
      <c r="C1262" t="s">
        <v>1271</v>
      </c>
      <c r="D1262" t="s">
        <v>49</v>
      </c>
      <c r="E1262" t="s">
        <v>41</v>
      </c>
      <c r="F1262">
        <v>1180</v>
      </c>
      <c r="G1262" t="s">
        <v>42</v>
      </c>
      <c r="H1262">
        <v>25</v>
      </c>
      <c r="I1262">
        <v>3</v>
      </c>
      <c r="J1262" t="s">
        <v>52</v>
      </c>
      <c r="K1262">
        <v>1</v>
      </c>
      <c r="L1262">
        <v>1993</v>
      </c>
      <c r="M1262">
        <v>1</v>
      </c>
      <c r="N1262" t="s">
        <v>44</v>
      </c>
      <c r="O1262">
        <v>84</v>
      </c>
      <c r="P1262">
        <v>3</v>
      </c>
      <c r="Q1262">
        <v>3</v>
      </c>
      <c r="R1262" t="s">
        <v>161</v>
      </c>
      <c r="S1262">
        <v>3</v>
      </c>
      <c r="T1262" t="s">
        <v>46</v>
      </c>
      <c r="U1262">
        <v>8633</v>
      </c>
      <c r="V1262" t="s">
        <v>163</v>
      </c>
      <c r="W1262">
        <v>13084</v>
      </c>
      <c r="X1262">
        <v>2</v>
      </c>
      <c r="Y1262" t="s">
        <v>48</v>
      </c>
      <c r="Z1262" t="s">
        <v>49</v>
      </c>
      <c r="AA1262">
        <v>23</v>
      </c>
      <c r="AB1262">
        <v>4</v>
      </c>
      <c r="AC1262">
        <v>2</v>
      </c>
      <c r="AD1262">
        <v>80</v>
      </c>
      <c r="AE1262">
        <v>0</v>
      </c>
      <c r="AF1262">
        <v>25</v>
      </c>
      <c r="AG1262">
        <v>3</v>
      </c>
      <c r="AH1262">
        <v>3</v>
      </c>
      <c r="AI1262">
        <v>12</v>
      </c>
      <c r="AJ1262">
        <v>11</v>
      </c>
      <c r="AK1262" s="16">
        <v>46188</v>
      </c>
      <c r="AL1262" s="7">
        <v>45</v>
      </c>
      <c r="AM1262" s="7" t="str">
        <f t="shared" si="38"/>
        <v>2026</v>
      </c>
      <c r="AN1262" s="7" t="str">
        <f t="shared" si="39"/>
        <v>June</v>
      </c>
      <c r="AO1262" s="7">
        <v>24</v>
      </c>
      <c r="AP1262" s="10">
        <v>20696</v>
      </c>
      <c r="AQ1262" s="7">
        <v>11</v>
      </c>
      <c r="AR1262" s="7">
        <v>4</v>
      </c>
      <c r="AS1262" t="s">
        <v>49</v>
      </c>
    </row>
    <row r="1263" spans="1:45" x14ac:dyDescent="0.35">
      <c r="A1263" t="s">
        <v>1327</v>
      </c>
      <c r="B1263">
        <v>47</v>
      </c>
      <c r="C1263" t="s">
        <v>1271</v>
      </c>
      <c r="D1263" t="s">
        <v>49</v>
      </c>
      <c r="E1263" t="s">
        <v>59</v>
      </c>
      <c r="F1263">
        <v>1162</v>
      </c>
      <c r="G1263" t="s">
        <v>42</v>
      </c>
      <c r="H1263">
        <v>1</v>
      </c>
      <c r="I1263">
        <v>1</v>
      </c>
      <c r="J1263" t="s">
        <v>52</v>
      </c>
      <c r="K1263">
        <v>1</v>
      </c>
      <c r="L1263">
        <v>2000</v>
      </c>
      <c r="M1263">
        <v>3</v>
      </c>
      <c r="N1263" t="s">
        <v>53</v>
      </c>
      <c r="O1263">
        <v>98</v>
      </c>
      <c r="P1263">
        <v>3</v>
      </c>
      <c r="Q1263">
        <v>3</v>
      </c>
      <c r="R1263" t="s">
        <v>252</v>
      </c>
      <c r="S1263">
        <v>2</v>
      </c>
      <c r="T1263" t="s">
        <v>105</v>
      </c>
      <c r="U1263">
        <v>11957</v>
      </c>
      <c r="V1263" t="s">
        <v>253</v>
      </c>
      <c r="W1263">
        <v>17231</v>
      </c>
      <c r="X1263">
        <v>0</v>
      </c>
      <c r="Y1263" t="s">
        <v>48</v>
      </c>
      <c r="Z1263" t="s">
        <v>49</v>
      </c>
      <c r="AA1263">
        <v>18</v>
      </c>
      <c r="AB1263">
        <v>3</v>
      </c>
      <c r="AC1263">
        <v>1</v>
      </c>
      <c r="AD1263">
        <v>80</v>
      </c>
      <c r="AE1263">
        <v>2</v>
      </c>
      <c r="AF1263">
        <v>14</v>
      </c>
      <c r="AG1263">
        <v>3</v>
      </c>
      <c r="AH1263">
        <v>1</v>
      </c>
      <c r="AI1263">
        <v>5</v>
      </c>
      <c r="AJ1263">
        <v>12</v>
      </c>
      <c r="AK1263" s="16">
        <v>46189</v>
      </c>
      <c r="AL1263" s="7">
        <v>35</v>
      </c>
      <c r="AM1263" s="7" t="str">
        <f t="shared" si="38"/>
        <v>2026</v>
      </c>
      <c r="AN1263" s="7" t="str">
        <f t="shared" si="39"/>
        <v>June</v>
      </c>
      <c r="AO1263" s="7">
        <v>15</v>
      </c>
      <c r="AP1263" s="10">
        <v>9295</v>
      </c>
      <c r="AQ1263" s="7">
        <v>0</v>
      </c>
      <c r="AR1263" s="7">
        <v>0</v>
      </c>
      <c r="AS1263" t="s">
        <v>40</v>
      </c>
    </row>
    <row r="1264" spans="1:45" x14ac:dyDescent="0.35">
      <c r="A1264" t="s">
        <v>1328</v>
      </c>
      <c r="B1264">
        <v>48</v>
      </c>
      <c r="C1264" t="s">
        <v>1271</v>
      </c>
      <c r="D1264" t="s">
        <v>40</v>
      </c>
      <c r="E1264" t="s">
        <v>41</v>
      </c>
      <c r="F1264">
        <v>626</v>
      </c>
      <c r="G1264" t="s">
        <v>42</v>
      </c>
      <c r="H1264">
        <v>1</v>
      </c>
      <c r="I1264">
        <v>2</v>
      </c>
      <c r="J1264" t="s">
        <v>43</v>
      </c>
      <c r="K1264">
        <v>1</v>
      </c>
      <c r="L1264">
        <v>64</v>
      </c>
      <c r="M1264">
        <v>1</v>
      </c>
      <c r="N1264" t="s">
        <v>44</v>
      </c>
      <c r="O1264">
        <v>98</v>
      </c>
      <c r="P1264">
        <v>2</v>
      </c>
      <c r="Q1264">
        <v>3</v>
      </c>
      <c r="R1264" t="s">
        <v>45</v>
      </c>
      <c r="S1264">
        <v>3</v>
      </c>
      <c r="T1264" t="s">
        <v>46</v>
      </c>
      <c r="U1264">
        <v>5381</v>
      </c>
      <c r="V1264" t="s">
        <v>163</v>
      </c>
      <c r="W1264">
        <v>19294</v>
      </c>
      <c r="X1264">
        <v>9</v>
      </c>
      <c r="Y1264" t="s">
        <v>48</v>
      </c>
      <c r="Z1264" t="s">
        <v>40</v>
      </c>
      <c r="AA1264">
        <v>13</v>
      </c>
      <c r="AB1264">
        <v>3</v>
      </c>
      <c r="AC1264">
        <v>4</v>
      </c>
      <c r="AD1264">
        <v>80</v>
      </c>
      <c r="AE1264">
        <v>0</v>
      </c>
      <c r="AF1264">
        <v>23</v>
      </c>
      <c r="AG1264">
        <v>2</v>
      </c>
      <c r="AH1264">
        <v>3</v>
      </c>
      <c r="AI1264">
        <v>0</v>
      </c>
      <c r="AJ1264">
        <v>0</v>
      </c>
      <c r="AK1264" s="16">
        <v>46190</v>
      </c>
      <c r="AL1264" s="7">
        <v>26</v>
      </c>
      <c r="AM1264" s="7" t="str">
        <f t="shared" si="38"/>
        <v>2026</v>
      </c>
      <c r="AN1264" s="7" t="str">
        <f t="shared" si="39"/>
        <v>June</v>
      </c>
      <c r="AO1264" s="7">
        <v>8</v>
      </c>
      <c r="AP1264" s="10">
        <v>26605</v>
      </c>
      <c r="AQ1264" s="7">
        <v>8</v>
      </c>
      <c r="AR1264" s="7">
        <v>7</v>
      </c>
      <c r="AS1264" t="s">
        <v>49</v>
      </c>
    </row>
    <row r="1265" spans="1:45" x14ac:dyDescent="0.35">
      <c r="A1265" t="s">
        <v>1329</v>
      </c>
      <c r="B1265">
        <v>48</v>
      </c>
      <c r="C1265" t="s">
        <v>1271</v>
      </c>
      <c r="D1265" t="s">
        <v>49</v>
      </c>
      <c r="E1265" t="s">
        <v>41</v>
      </c>
      <c r="F1265">
        <v>530</v>
      </c>
      <c r="G1265" t="s">
        <v>51</v>
      </c>
      <c r="H1265">
        <v>29</v>
      </c>
      <c r="I1265">
        <v>1</v>
      </c>
      <c r="J1265" t="s">
        <v>52</v>
      </c>
      <c r="K1265">
        <v>1</v>
      </c>
      <c r="L1265">
        <v>473</v>
      </c>
      <c r="M1265">
        <v>1</v>
      </c>
      <c r="N1265" t="s">
        <v>53</v>
      </c>
      <c r="O1265">
        <v>91</v>
      </c>
      <c r="P1265">
        <v>3</v>
      </c>
      <c r="Q1265">
        <v>3</v>
      </c>
      <c r="R1265" t="s">
        <v>442</v>
      </c>
      <c r="S1265">
        <v>3</v>
      </c>
      <c r="T1265" t="s">
        <v>105</v>
      </c>
      <c r="U1265">
        <v>12504</v>
      </c>
      <c r="V1265" t="s">
        <v>253</v>
      </c>
      <c r="W1265">
        <v>23978</v>
      </c>
      <c r="X1265">
        <v>3</v>
      </c>
      <c r="Y1265" t="s">
        <v>48</v>
      </c>
      <c r="Z1265" t="s">
        <v>49</v>
      </c>
      <c r="AA1265">
        <v>21</v>
      </c>
      <c r="AB1265">
        <v>4</v>
      </c>
      <c r="AC1265">
        <v>2</v>
      </c>
      <c r="AD1265">
        <v>80</v>
      </c>
      <c r="AE1265">
        <v>1</v>
      </c>
      <c r="AF1265">
        <v>15</v>
      </c>
      <c r="AG1265">
        <v>3</v>
      </c>
      <c r="AH1265">
        <v>1</v>
      </c>
      <c r="AI1265">
        <v>0</v>
      </c>
      <c r="AJ1265">
        <v>0</v>
      </c>
      <c r="AK1265" s="16">
        <v>46191</v>
      </c>
      <c r="AL1265" s="7">
        <v>59</v>
      </c>
      <c r="AM1265" s="7" t="str">
        <f t="shared" si="38"/>
        <v>2026</v>
      </c>
      <c r="AN1265" s="7" t="str">
        <f t="shared" si="39"/>
        <v>June</v>
      </c>
      <c r="AO1265" s="7">
        <v>1</v>
      </c>
      <c r="AP1265" s="10">
        <v>5252</v>
      </c>
      <c r="AQ1265" s="7">
        <v>1</v>
      </c>
      <c r="AR1265" s="7">
        <v>0</v>
      </c>
      <c r="AS1265" t="s">
        <v>40</v>
      </c>
    </row>
    <row r="1266" spans="1:45" x14ac:dyDescent="0.35">
      <c r="A1266" t="s">
        <v>1330</v>
      </c>
      <c r="B1266">
        <v>48</v>
      </c>
      <c r="C1266" t="s">
        <v>1271</v>
      </c>
      <c r="D1266" t="s">
        <v>49</v>
      </c>
      <c r="E1266" t="s">
        <v>41</v>
      </c>
      <c r="F1266">
        <v>163</v>
      </c>
      <c r="G1266" t="s">
        <v>51</v>
      </c>
      <c r="H1266">
        <v>2</v>
      </c>
      <c r="I1266">
        <v>5</v>
      </c>
      <c r="J1266" t="s">
        <v>57</v>
      </c>
      <c r="K1266">
        <v>1</v>
      </c>
      <c r="L1266">
        <v>595</v>
      </c>
      <c r="M1266">
        <v>2</v>
      </c>
      <c r="N1266" t="s">
        <v>53</v>
      </c>
      <c r="O1266">
        <v>37</v>
      </c>
      <c r="P1266">
        <v>3</v>
      </c>
      <c r="Q1266">
        <v>2</v>
      </c>
      <c r="R1266" t="s">
        <v>137</v>
      </c>
      <c r="S1266">
        <v>4</v>
      </c>
      <c r="T1266" t="s">
        <v>105</v>
      </c>
      <c r="U1266">
        <v>4051</v>
      </c>
      <c r="V1266" t="s">
        <v>47</v>
      </c>
      <c r="W1266">
        <v>19658</v>
      </c>
      <c r="X1266">
        <v>2</v>
      </c>
      <c r="Y1266" t="s">
        <v>48</v>
      </c>
      <c r="Z1266" t="s">
        <v>49</v>
      </c>
      <c r="AA1266">
        <v>14</v>
      </c>
      <c r="AB1266">
        <v>3</v>
      </c>
      <c r="AC1266">
        <v>1</v>
      </c>
      <c r="AD1266">
        <v>80</v>
      </c>
      <c r="AE1266">
        <v>1</v>
      </c>
      <c r="AF1266">
        <v>14</v>
      </c>
      <c r="AG1266">
        <v>2</v>
      </c>
      <c r="AH1266">
        <v>3</v>
      </c>
      <c r="AI1266">
        <v>6</v>
      </c>
      <c r="AJ1266">
        <v>7</v>
      </c>
      <c r="AK1266" s="16">
        <v>46192</v>
      </c>
      <c r="AL1266" s="7">
        <v>52</v>
      </c>
      <c r="AM1266" s="7" t="str">
        <f t="shared" si="38"/>
        <v>2026</v>
      </c>
      <c r="AN1266" s="7" t="str">
        <f t="shared" si="39"/>
        <v>June</v>
      </c>
      <c r="AO1266" s="7">
        <v>32</v>
      </c>
      <c r="AP1266" s="10">
        <v>12519</v>
      </c>
      <c r="AQ1266" s="7">
        <v>13</v>
      </c>
      <c r="AR1266" s="7">
        <v>0</v>
      </c>
      <c r="AS1266" t="s">
        <v>49</v>
      </c>
    </row>
    <row r="1267" spans="1:45" x14ac:dyDescent="0.35">
      <c r="A1267" t="s">
        <v>1331</v>
      </c>
      <c r="B1267">
        <v>48</v>
      </c>
      <c r="C1267" t="s">
        <v>1271</v>
      </c>
      <c r="D1267" t="s">
        <v>49</v>
      </c>
      <c r="E1267" t="s">
        <v>41</v>
      </c>
      <c r="F1267">
        <v>1236</v>
      </c>
      <c r="G1267" t="s">
        <v>42</v>
      </c>
      <c r="H1267">
        <v>1</v>
      </c>
      <c r="I1267">
        <v>4</v>
      </c>
      <c r="J1267" t="s">
        <v>43</v>
      </c>
      <c r="K1267">
        <v>1</v>
      </c>
      <c r="L1267">
        <v>664</v>
      </c>
      <c r="M1267">
        <v>4</v>
      </c>
      <c r="N1267" t="s">
        <v>53</v>
      </c>
      <c r="O1267">
        <v>40</v>
      </c>
      <c r="P1267">
        <v>2</v>
      </c>
      <c r="Q1267">
        <v>4</v>
      </c>
      <c r="R1267" t="s">
        <v>442</v>
      </c>
      <c r="S1267">
        <v>1</v>
      </c>
      <c r="T1267" t="s">
        <v>105</v>
      </c>
      <c r="U1267">
        <v>15402</v>
      </c>
      <c r="V1267" t="s">
        <v>368</v>
      </c>
      <c r="W1267">
        <v>17997</v>
      </c>
      <c r="X1267">
        <v>7</v>
      </c>
      <c r="Y1267" t="s">
        <v>48</v>
      </c>
      <c r="Z1267" t="s">
        <v>49</v>
      </c>
      <c r="AA1267">
        <v>11</v>
      </c>
      <c r="AB1267">
        <v>3</v>
      </c>
      <c r="AC1267">
        <v>1</v>
      </c>
      <c r="AD1267">
        <v>80</v>
      </c>
      <c r="AE1267">
        <v>1</v>
      </c>
      <c r="AF1267">
        <v>21</v>
      </c>
      <c r="AG1267">
        <v>3</v>
      </c>
      <c r="AH1267">
        <v>1</v>
      </c>
      <c r="AI1267">
        <v>0</v>
      </c>
      <c r="AJ1267">
        <v>2</v>
      </c>
      <c r="AK1267" s="16">
        <v>46193</v>
      </c>
      <c r="AL1267" s="7">
        <v>19</v>
      </c>
      <c r="AM1267" s="7" t="str">
        <f t="shared" si="38"/>
        <v>2026</v>
      </c>
      <c r="AN1267" s="7" t="str">
        <f t="shared" si="39"/>
        <v>June</v>
      </c>
      <c r="AO1267" s="7">
        <v>1</v>
      </c>
      <c r="AP1267" s="10">
        <v>4168</v>
      </c>
      <c r="AQ1267" s="7">
        <v>1</v>
      </c>
      <c r="AR1267" s="7">
        <v>1</v>
      </c>
      <c r="AS1267" t="s">
        <v>40</v>
      </c>
    </row>
    <row r="1268" spans="1:45" x14ac:dyDescent="0.35">
      <c r="A1268" t="s">
        <v>1332</v>
      </c>
      <c r="B1268">
        <v>48</v>
      </c>
      <c r="C1268" t="s">
        <v>1271</v>
      </c>
      <c r="D1268" t="s">
        <v>49</v>
      </c>
      <c r="E1268" t="s">
        <v>41</v>
      </c>
      <c r="F1268">
        <v>817</v>
      </c>
      <c r="G1268" t="s">
        <v>51</v>
      </c>
      <c r="H1268">
        <v>2</v>
      </c>
      <c r="I1268">
        <v>1</v>
      </c>
      <c r="J1268" t="s">
        <v>57</v>
      </c>
      <c r="K1268">
        <v>1</v>
      </c>
      <c r="L1268">
        <v>712</v>
      </c>
      <c r="M1268">
        <v>2</v>
      </c>
      <c r="N1268" t="s">
        <v>44</v>
      </c>
      <c r="O1268">
        <v>56</v>
      </c>
      <c r="P1268">
        <v>4</v>
      </c>
      <c r="Q1268">
        <v>2</v>
      </c>
      <c r="R1268" t="s">
        <v>137</v>
      </c>
      <c r="S1268">
        <v>2</v>
      </c>
      <c r="T1268" t="s">
        <v>105</v>
      </c>
      <c r="U1268">
        <v>8120</v>
      </c>
      <c r="V1268" t="s">
        <v>163</v>
      </c>
      <c r="W1268">
        <v>18597</v>
      </c>
      <c r="X1268">
        <v>3</v>
      </c>
      <c r="Y1268" t="s">
        <v>48</v>
      </c>
      <c r="Z1268" t="s">
        <v>49</v>
      </c>
      <c r="AA1268">
        <v>12</v>
      </c>
      <c r="AB1268">
        <v>3</v>
      </c>
      <c r="AC1268">
        <v>4</v>
      </c>
      <c r="AD1268">
        <v>80</v>
      </c>
      <c r="AE1268">
        <v>0</v>
      </c>
      <c r="AF1268">
        <v>12</v>
      </c>
      <c r="AG1268">
        <v>3</v>
      </c>
      <c r="AH1268">
        <v>3</v>
      </c>
      <c r="AI1268">
        <v>2</v>
      </c>
      <c r="AJ1268">
        <v>2</v>
      </c>
      <c r="AK1268" s="16">
        <v>46194</v>
      </c>
      <c r="AL1268" s="7">
        <v>26</v>
      </c>
      <c r="AM1268" s="7" t="str">
        <f t="shared" si="38"/>
        <v>2026</v>
      </c>
      <c r="AN1268" s="7" t="str">
        <f t="shared" si="39"/>
        <v>June</v>
      </c>
      <c r="AO1268" s="7">
        <v>5</v>
      </c>
      <c r="AP1268" s="10">
        <v>8820</v>
      </c>
      <c r="AQ1268" s="7">
        <v>0</v>
      </c>
      <c r="AR1268" s="7">
        <v>0</v>
      </c>
      <c r="AS1268" t="s">
        <v>49</v>
      </c>
    </row>
    <row r="1269" spans="1:45" x14ac:dyDescent="0.35">
      <c r="A1269" t="s">
        <v>1333</v>
      </c>
      <c r="B1269">
        <v>48</v>
      </c>
      <c r="C1269" t="s">
        <v>1271</v>
      </c>
      <c r="D1269" t="s">
        <v>49</v>
      </c>
      <c r="E1269" t="s">
        <v>41</v>
      </c>
      <c r="F1269">
        <v>1469</v>
      </c>
      <c r="G1269" t="s">
        <v>42</v>
      </c>
      <c r="H1269">
        <v>20</v>
      </c>
      <c r="I1269">
        <v>4</v>
      </c>
      <c r="J1269" t="s">
        <v>52</v>
      </c>
      <c r="K1269">
        <v>1</v>
      </c>
      <c r="L1269">
        <v>945</v>
      </c>
      <c r="M1269">
        <v>4</v>
      </c>
      <c r="N1269" t="s">
        <v>44</v>
      </c>
      <c r="O1269">
        <v>51</v>
      </c>
      <c r="P1269">
        <v>3</v>
      </c>
      <c r="Q1269">
        <v>1</v>
      </c>
      <c r="R1269" t="s">
        <v>60</v>
      </c>
      <c r="S1269">
        <v>3</v>
      </c>
      <c r="T1269" t="s">
        <v>105</v>
      </c>
      <c r="U1269">
        <v>2259</v>
      </c>
      <c r="V1269" t="s">
        <v>47</v>
      </c>
      <c r="W1269">
        <v>5543</v>
      </c>
      <c r="X1269">
        <v>4</v>
      </c>
      <c r="Y1269" t="s">
        <v>48</v>
      </c>
      <c r="Z1269" t="s">
        <v>49</v>
      </c>
      <c r="AA1269">
        <v>17</v>
      </c>
      <c r="AB1269">
        <v>3</v>
      </c>
      <c r="AC1269">
        <v>1</v>
      </c>
      <c r="AD1269">
        <v>80</v>
      </c>
      <c r="AE1269">
        <v>2</v>
      </c>
      <c r="AF1269">
        <v>13</v>
      </c>
      <c r="AG1269">
        <v>2</v>
      </c>
      <c r="AH1269">
        <v>2</v>
      </c>
      <c r="AI1269">
        <v>0</v>
      </c>
      <c r="AJ1269">
        <v>0</v>
      </c>
      <c r="AK1269" s="16">
        <v>46195</v>
      </c>
      <c r="AL1269" s="7">
        <v>38</v>
      </c>
      <c r="AM1269" s="7" t="str">
        <f t="shared" si="38"/>
        <v>2026</v>
      </c>
      <c r="AN1269" s="7" t="str">
        <f t="shared" si="39"/>
        <v>June</v>
      </c>
      <c r="AO1269" s="7">
        <v>16</v>
      </c>
      <c r="AP1269" s="10">
        <v>3655</v>
      </c>
      <c r="AQ1269" s="7">
        <v>11</v>
      </c>
      <c r="AR1269" s="7">
        <v>3</v>
      </c>
      <c r="AS1269" t="s">
        <v>49</v>
      </c>
    </row>
    <row r="1270" spans="1:45" x14ac:dyDescent="0.35">
      <c r="A1270" t="s">
        <v>1334</v>
      </c>
      <c r="B1270">
        <v>48</v>
      </c>
      <c r="C1270" t="s">
        <v>1271</v>
      </c>
      <c r="D1270" t="s">
        <v>49</v>
      </c>
      <c r="E1270" t="s">
        <v>41</v>
      </c>
      <c r="F1270">
        <v>277</v>
      </c>
      <c r="G1270" t="s">
        <v>42</v>
      </c>
      <c r="H1270">
        <v>6</v>
      </c>
      <c r="I1270">
        <v>3</v>
      </c>
      <c r="J1270" t="s">
        <v>43</v>
      </c>
      <c r="K1270">
        <v>1</v>
      </c>
      <c r="L1270">
        <v>1022</v>
      </c>
      <c r="M1270">
        <v>1</v>
      </c>
      <c r="N1270" t="s">
        <v>44</v>
      </c>
      <c r="O1270">
        <v>97</v>
      </c>
      <c r="P1270">
        <v>2</v>
      </c>
      <c r="Q1270">
        <v>2</v>
      </c>
      <c r="R1270" t="s">
        <v>161</v>
      </c>
      <c r="S1270">
        <v>3</v>
      </c>
      <c r="T1270" t="s">
        <v>46</v>
      </c>
      <c r="U1270">
        <v>4240</v>
      </c>
      <c r="V1270" t="s">
        <v>47</v>
      </c>
      <c r="W1270">
        <v>13119</v>
      </c>
      <c r="X1270">
        <v>2</v>
      </c>
      <c r="Y1270" t="s">
        <v>48</v>
      </c>
      <c r="Z1270" t="s">
        <v>49</v>
      </c>
      <c r="AA1270">
        <v>13</v>
      </c>
      <c r="AB1270">
        <v>3</v>
      </c>
      <c r="AC1270">
        <v>4</v>
      </c>
      <c r="AD1270">
        <v>80</v>
      </c>
      <c r="AE1270">
        <v>0</v>
      </c>
      <c r="AF1270">
        <v>19</v>
      </c>
      <c r="AG1270">
        <v>0</v>
      </c>
      <c r="AH1270">
        <v>3</v>
      </c>
      <c r="AI1270">
        <v>2</v>
      </c>
      <c r="AJ1270">
        <v>2</v>
      </c>
      <c r="AK1270" s="16">
        <v>46196</v>
      </c>
      <c r="AL1270" s="7">
        <v>49</v>
      </c>
      <c r="AM1270" s="7" t="str">
        <f t="shared" si="38"/>
        <v>2026</v>
      </c>
      <c r="AN1270" s="7" t="str">
        <f t="shared" si="39"/>
        <v>June</v>
      </c>
      <c r="AO1270" s="7">
        <v>29</v>
      </c>
      <c r="AP1270" s="10">
        <v>9581</v>
      </c>
      <c r="AQ1270" s="7">
        <v>11</v>
      </c>
      <c r="AR1270" s="7">
        <v>8</v>
      </c>
      <c r="AS1270" t="s">
        <v>49</v>
      </c>
    </row>
    <row r="1271" spans="1:45" x14ac:dyDescent="0.35">
      <c r="A1271" t="s">
        <v>1335</v>
      </c>
      <c r="B1271">
        <v>48</v>
      </c>
      <c r="C1271" t="s">
        <v>1271</v>
      </c>
      <c r="D1271" t="s">
        <v>49</v>
      </c>
      <c r="E1271" t="s">
        <v>41</v>
      </c>
      <c r="F1271">
        <v>1355</v>
      </c>
      <c r="G1271" t="s">
        <v>42</v>
      </c>
      <c r="H1271">
        <v>4</v>
      </c>
      <c r="I1271">
        <v>4</v>
      </c>
      <c r="J1271" t="s">
        <v>43</v>
      </c>
      <c r="K1271">
        <v>1</v>
      </c>
      <c r="L1271">
        <v>1024</v>
      </c>
      <c r="M1271">
        <v>3</v>
      </c>
      <c r="N1271" t="s">
        <v>44</v>
      </c>
      <c r="O1271">
        <v>78</v>
      </c>
      <c r="P1271">
        <v>2</v>
      </c>
      <c r="Q1271">
        <v>3</v>
      </c>
      <c r="R1271" t="s">
        <v>161</v>
      </c>
      <c r="S1271">
        <v>3</v>
      </c>
      <c r="T1271" t="s">
        <v>46</v>
      </c>
      <c r="U1271">
        <v>10999</v>
      </c>
      <c r="V1271" t="s">
        <v>253</v>
      </c>
      <c r="W1271">
        <v>22245</v>
      </c>
      <c r="X1271">
        <v>7</v>
      </c>
      <c r="Y1271" t="s">
        <v>48</v>
      </c>
      <c r="Z1271" t="s">
        <v>49</v>
      </c>
      <c r="AA1271">
        <v>14</v>
      </c>
      <c r="AB1271">
        <v>3</v>
      </c>
      <c r="AC1271">
        <v>2</v>
      </c>
      <c r="AD1271">
        <v>80</v>
      </c>
      <c r="AE1271">
        <v>0</v>
      </c>
      <c r="AF1271">
        <v>27</v>
      </c>
      <c r="AG1271">
        <v>3</v>
      </c>
      <c r="AH1271">
        <v>3</v>
      </c>
      <c r="AI1271">
        <v>4</v>
      </c>
      <c r="AJ1271">
        <v>8</v>
      </c>
      <c r="AK1271" s="16">
        <v>46197</v>
      </c>
      <c r="AL1271" s="7">
        <v>56</v>
      </c>
      <c r="AM1271" s="7" t="str">
        <f t="shared" si="38"/>
        <v>2026</v>
      </c>
      <c r="AN1271" s="7" t="str">
        <f t="shared" si="39"/>
        <v>June</v>
      </c>
      <c r="AO1271" s="7">
        <v>24</v>
      </c>
      <c r="AP1271" s="10">
        <v>7732</v>
      </c>
      <c r="AQ1271" s="7">
        <v>23</v>
      </c>
      <c r="AR1271" s="7">
        <v>7</v>
      </c>
      <c r="AS1271" t="s">
        <v>49</v>
      </c>
    </row>
    <row r="1272" spans="1:45" x14ac:dyDescent="0.35">
      <c r="A1272" t="s">
        <v>1336</v>
      </c>
      <c r="B1272">
        <v>48</v>
      </c>
      <c r="C1272" t="s">
        <v>1271</v>
      </c>
      <c r="D1272" t="s">
        <v>49</v>
      </c>
      <c r="E1272" t="s">
        <v>59</v>
      </c>
      <c r="F1272">
        <v>1262</v>
      </c>
      <c r="G1272" t="s">
        <v>42</v>
      </c>
      <c r="H1272">
        <v>1</v>
      </c>
      <c r="I1272">
        <v>4</v>
      </c>
      <c r="J1272" t="s">
        <v>52</v>
      </c>
      <c r="K1272">
        <v>1</v>
      </c>
      <c r="L1272">
        <v>1116</v>
      </c>
      <c r="M1272">
        <v>1</v>
      </c>
      <c r="N1272" t="s">
        <v>44</v>
      </c>
      <c r="O1272">
        <v>35</v>
      </c>
      <c r="P1272">
        <v>4</v>
      </c>
      <c r="Q1272">
        <v>4</v>
      </c>
      <c r="R1272" t="s">
        <v>442</v>
      </c>
      <c r="S1272">
        <v>4</v>
      </c>
      <c r="T1272" t="s">
        <v>46</v>
      </c>
      <c r="U1272">
        <v>16885</v>
      </c>
      <c r="V1272" t="s">
        <v>368</v>
      </c>
      <c r="W1272">
        <v>16154</v>
      </c>
      <c r="X1272">
        <v>2</v>
      </c>
      <c r="Y1272" t="s">
        <v>48</v>
      </c>
      <c r="Z1272" t="s">
        <v>49</v>
      </c>
      <c r="AA1272">
        <v>22</v>
      </c>
      <c r="AB1272">
        <v>4</v>
      </c>
      <c r="AC1272">
        <v>3</v>
      </c>
      <c r="AD1272">
        <v>80</v>
      </c>
      <c r="AE1272">
        <v>0</v>
      </c>
      <c r="AF1272">
        <v>27</v>
      </c>
      <c r="AG1272">
        <v>3</v>
      </c>
      <c r="AH1272">
        <v>2</v>
      </c>
      <c r="AI1272">
        <v>2</v>
      </c>
      <c r="AJ1272">
        <v>1</v>
      </c>
      <c r="AK1272" s="16">
        <v>46198</v>
      </c>
      <c r="AL1272" s="7">
        <v>47</v>
      </c>
      <c r="AM1272" s="7" t="str">
        <f t="shared" si="38"/>
        <v>2026</v>
      </c>
      <c r="AN1272" s="7" t="str">
        <f t="shared" si="39"/>
        <v>June</v>
      </c>
      <c r="AO1272" s="7">
        <v>28</v>
      </c>
      <c r="AP1272" s="10">
        <v>16718</v>
      </c>
      <c r="AQ1272" s="7">
        <v>13</v>
      </c>
      <c r="AR1272" s="7">
        <v>2</v>
      </c>
      <c r="AS1272" t="s">
        <v>49</v>
      </c>
    </row>
    <row r="1273" spans="1:45" x14ac:dyDescent="0.35">
      <c r="A1273" t="s">
        <v>1337</v>
      </c>
      <c r="B1273">
        <v>48</v>
      </c>
      <c r="C1273" t="s">
        <v>1271</v>
      </c>
      <c r="D1273" t="s">
        <v>49</v>
      </c>
      <c r="E1273" t="s">
        <v>41</v>
      </c>
      <c r="F1273">
        <v>969</v>
      </c>
      <c r="G1273" t="s">
        <v>42</v>
      </c>
      <c r="H1273">
        <v>2</v>
      </c>
      <c r="I1273">
        <v>2</v>
      </c>
      <c r="J1273" t="s">
        <v>68</v>
      </c>
      <c r="K1273">
        <v>1</v>
      </c>
      <c r="L1273">
        <v>1258</v>
      </c>
      <c r="M1273">
        <v>4</v>
      </c>
      <c r="N1273" t="s">
        <v>44</v>
      </c>
      <c r="O1273">
        <v>76</v>
      </c>
      <c r="P1273">
        <v>4</v>
      </c>
      <c r="Q1273">
        <v>1</v>
      </c>
      <c r="R1273" t="s">
        <v>45</v>
      </c>
      <c r="S1273">
        <v>2</v>
      </c>
      <c r="T1273" t="s">
        <v>46</v>
      </c>
      <c r="U1273">
        <v>2559</v>
      </c>
      <c r="V1273" t="s">
        <v>47</v>
      </c>
      <c r="W1273">
        <v>16620</v>
      </c>
      <c r="X1273">
        <v>5</v>
      </c>
      <c r="Y1273" t="s">
        <v>48</v>
      </c>
      <c r="Z1273" t="s">
        <v>49</v>
      </c>
      <c r="AA1273">
        <v>11</v>
      </c>
      <c r="AB1273">
        <v>3</v>
      </c>
      <c r="AC1273">
        <v>3</v>
      </c>
      <c r="AD1273">
        <v>80</v>
      </c>
      <c r="AE1273">
        <v>0</v>
      </c>
      <c r="AF1273">
        <v>7</v>
      </c>
      <c r="AG1273">
        <v>4</v>
      </c>
      <c r="AH1273">
        <v>2</v>
      </c>
      <c r="AI1273">
        <v>0</v>
      </c>
      <c r="AJ1273">
        <v>0</v>
      </c>
      <c r="AK1273" s="16">
        <v>46199</v>
      </c>
      <c r="AL1273" s="7">
        <v>36</v>
      </c>
      <c r="AM1273" s="7" t="str">
        <f t="shared" si="38"/>
        <v>2026</v>
      </c>
      <c r="AN1273" s="7" t="str">
        <f t="shared" si="39"/>
        <v>June</v>
      </c>
      <c r="AO1273" s="7">
        <v>7</v>
      </c>
      <c r="AP1273" s="10">
        <v>9546</v>
      </c>
      <c r="AQ1273" s="7">
        <v>4</v>
      </c>
      <c r="AR1273" s="7">
        <v>4</v>
      </c>
      <c r="AS1273" t="s">
        <v>49</v>
      </c>
    </row>
    <row r="1274" spans="1:45" x14ac:dyDescent="0.35">
      <c r="A1274" t="s">
        <v>1338</v>
      </c>
      <c r="B1274">
        <v>48</v>
      </c>
      <c r="C1274" t="s">
        <v>1271</v>
      </c>
      <c r="D1274" t="s">
        <v>49</v>
      </c>
      <c r="E1274" t="s">
        <v>41</v>
      </c>
      <c r="F1274">
        <v>715</v>
      </c>
      <c r="G1274" t="s">
        <v>42</v>
      </c>
      <c r="H1274">
        <v>1</v>
      </c>
      <c r="I1274">
        <v>3</v>
      </c>
      <c r="J1274" t="s">
        <v>43</v>
      </c>
      <c r="K1274">
        <v>1</v>
      </c>
      <c r="L1274">
        <v>1263</v>
      </c>
      <c r="M1274">
        <v>4</v>
      </c>
      <c r="N1274" t="s">
        <v>44</v>
      </c>
      <c r="O1274">
        <v>76</v>
      </c>
      <c r="P1274">
        <v>2</v>
      </c>
      <c r="Q1274">
        <v>5</v>
      </c>
      <c r="R1274" t="s">
        <v>252</v>
      </c>
      <c r="S1274">
        <v>4</v>
      </c>
      <c r="T1274" t="s">
        <v>46</v>
      </c>
      <c r="U1274">
        <v>18265</v>
      </c>
      <c r="V1274" t="s">
        <v>368</v>
      </c>
      <c r="W1274">
        <v>8733</v>
      </c>
      <c r="X1274">
        <v>6</v>
      </c>
      <c r="Y1274" t="s">
        <v>48</v>
      </c>
      <c r="Z1274" t="s">
        <v>49</v>
      </c>
      <c r="AA1274">
        <v>12</v>
      </c>
      <c r="AB1274">
        <v>3</v>
      </c>
      <c r="AC1274">
        <v>3</v>
      </c>
      <c r="AD1274">
        <v>80</v>
      </c>
      <c r="AE1274">
        <v>0</v>
      </c>
      <c r="AF1274">
        <v>25</v>
      </c>
      <c r="AG1274">
        <v>3</v>
      </c>
      <c r="AH1274">
        <v>4</v>
      </c>
      <c r="AI1274">
        <v>0</v>
      </c>
      <c r="AJ1274">
        <v>0</v>
      </c>
      <c r="AK1274" s="16">
        <v>46200</v>
      </c>
      <c r="AL1274" s="7">
        <v>48</v>
      </c>
      <c r="AM1274" s="7" t="str">
        <f t="shared" si="38"/>
        <v>2026</v>
      </c>
      <c r="AN1274" s="7" t="str">
        <f t="shared" si="39"/>
        <v>June</v>
      </c>
      <c r="AO1274" s="7">
        <v>13</v>
      </c>
      <c r="AP1274" s="10">
        <v>14300</v>
      </c>
      <c r="AQ1274" s="7">
        <v>7</v>
      </c>
      <c r="AR1274" s="7">
        <v>5</v>
      </c>
      <c r="AS1274" t="s">
        <v>49</v>
      </c>
    </row>
    <row r="1275" spans="1:45" x14ac:dyDescent="0.35">
      <c r="A1275" t="s">
        <v>1339</v>
      </c>
      <c r="B1275">
        <v>48</v>
      </c>
      <c r="C1275" t="s">
        <v>1271</v>
      </c>
      <c r="D1275" t="s">
        <v>49</v>
      </c>
      <c r="E1275" t="s">
        <v>41</v>
      </c>
      <c r="F1275">
        <v>855</v>
      </c>
      <c r="G1275" t="s">
        <v>42</v>
      </c>
      <c r="H1275">
        <v>4</v>
      </c>
      <c r="I1275">
        <v>3</v>
      </c>
      <c r="J1275" t="s">
        <v>43</v>
      </c>
      <c r="K1275">
        <v>1</v>
      </c>
      <c r="L1275">
        <v>1363</v>
      </c>
      <c r="M1275">
        <v>4</v>
      </c>
      <c r="N1275" t="s">
        <v>44</v>
      </c>
      <c r="O1275">
        <v>54</v>
      </c>
      <c r="P1275">
        <v>3</v>
      </c>
      <c r="Q1275">
        <v>3</v>
      </c>
      <c r="R1275" t="s">
        <v>112</v>
      </c>
      <c r="S1275">
        <v>4</v>
      </c>
      <c r="T1275" t="s">
        <v>46</v>
      </c>
      <c r="U1275">
        <v>7898</v>
      </c>
      <c r="V1275" t="s">
        <v>163</v>
      </c>
      <c r="W1275">
        <v>18706</v>
      </c>
      <c r="X1275">
        <v>1</v>
      </c>
      <c r="Y1275" t="s">
        <v>48</v>
      </c>
      <c r="Z1275" t="s">
        <v>49</v>
      </c>
      <c r="AA1275">
        <v>11</v>
      </c>
      <c r="AB1275">
        <v>3</v>
      </c>
      <c r="AC1275">
        <v>3</v>
      </c>
      <c r="AD1275">
        <v>80</v>
      </c>
      <c r="AE1275">
        <v>0</v>
      </c>
      <c r="AF1275">
        <v>11</v>
      </c>
      <c r="AG1275">
        <v>2</v>
      </c>
      <c r="AH1275">
        <v>3</v>
      </c>
      <c r="AI1275">
        <v>0</v>
      </c>
      <c r="AJ1275">
        <v>8</v>
      </c>
      <c r="AK1275" s="16">
        <v>46201</v>
      </c>
      <c r="AL1275" s="7">
        <v>20</v>
      </c>
      <c r="AM1275" s="7" t="str">
        <f t="shared" si="38"/>
        <v>2026</v>
      </c>
      <c r="AN1275" s="7" t="str">
        <f t="shared" si="39"/>
        <v>June</v>
      </c>
      <c r="AO1275" s="7">
        <v>1</v>
      </c>
      <c r="AP1275" s="10">
        <v>11888</v>
      </c>
      <c r="AQ1275" s="7">
        <v>1</v>
      </c>
      <c r="AR1275" s="7">
        <v>1</v>
      </c>
      <c r="AS1275" t="s">
        <v>49</v>
      </c>
    </row>
    <row r="1276" spans="1:45" x14ac:dyDescent="0.35">
      <c r="A1276" t="s">
        <v>1340</v>
      </c>
      <c r="B1276">
        <v>48</v>
      </c>
      <c r="C1276" t="s">
        <v>1271</v>
      </c>
      <c r="D1276" t="s">
        <v>49</v>
      </c>
      <c r="E1276" t="s">
        <v>41</v>
      </c>
      <c r="F1276">
        <v>1221</v>
      </c>
      <c r="G1276" t="s">
        <v>51</v>
      </c>
      <c r="H1276">
        <v>7</v>
      </c>
      <c r="I1276">
        <v>3</v>
      </c>
      <c r="J1276" t="s">
        <v>57</v>
      </c>
      <c r="K1276">
        <v>1</v>
      </c>
      <c r="L1276">
        <v>1466</v>
      </c>
      <c r="M1276">
        <v>3</v>
      </c>
      <c r="N1276" t="s">
        <v>44</v>
      </c>
      <c r="O1276">
        <v>96</v>
      </c>
      <c r="P1276">
        <v>3</v>
      </c>
      <c r="Q1276">
        <v>2</v>
      </c>
      <c r="R1276" t="s">
        <v>137</v>
      </c>
      <c r="S1276">
        <v>1</v>
      </c>
      <c r="T1276" t="s">
        <v>102</v>
      </c>
      <c r="U1276">
        <v>5486</v>
      </c>
      <c r="V1276" t="s">
        <v>163</v>
      </c>
      <c r="W1276">
        <v>24795</v>
      </c>
      <c r="X1276">
        <v>4</v>
      </c>
      <c r="Y1276" t="s">
        <v>48</v>
      </c>
      <c r="Z1276" t="s">
        <v>49</v>
      </c>
      <c r="AA1276">
        <v>11</v>
      </c>
      <c r="AB1276">
        <v>3</v>
      </c>
      <c r="AC1276">
        <v>1</v>
      </c>
      <c r="AD1276">
        <v>80</v>
      </c>
      <c r="AE1276">
        <v>3</v>
      </c>
      <c r="AF1276">
        <v>15</v>
      </c>
      <c r="AG1276">
        <v>3</v>
      </c>
      <c r="AH1276">
        <v>3</v>
      </c>
      <c r="AI1276">
        <v>2</v>
      </c>
      <c r="AJ1276">
        <v>2</v>
      </c>
      <c r="AK1276" s="16">
        <v>46202</v>
      </c>
      <c r="AL1276" s="7">
        <v>60</v>
      </c>
      <c r="AM1276" s="7" t="str">
        <f t="shared" si="38"/>
        <v>2026</v>
      </c>
      <c r="AN1276" s="7" t="str">
        <f t="shared" si="39"/>
        <v>June</v>
      </c>
      <c r="AO1276" s="7">
        <v>0</v>
      </c>
      <c r="AP1276" s="10">
        <v>22018</v>
      </c>
      <c r="AQ1276" s="7">
        <v>0</v>
      </c>
      <c r="AR1276" s="7">
        <v>0</v>
      </c>
      <c r="AS1276" t="s">
        <v>49</v>
      </c>
    </row>
    <row r="1277" spans="1:45" x14ac:dyDescent="0.35">
      <c r="A1277" t="s">
        <v>1341</v>
      </c>
      <c r="B1277">
        <v>48</v>
      </c>
      <c r="C1277" t="s">
        <v>1271</v>
      </c>
      <c r="D1277" t="s">
        <v>49</v>
      </c>
      <c r="E1277" t="s">
        <v>41</v>
      </c>
      <c r="F1277">
        <v>492</v>
      </c>
      <c r="G1277" t="s">
        <v>51</v>
      </c>
      <c r="H1277">
        <v>16</v>
      </c>
      <c r="I1277">
        <v>4</v>
      </c>
      <c r="J1277" t="s">
        <v>43</v>
      </c>
      <c r="K1277">
        <v>1</v>
      </c>
      <c r="L1277">
        <v>1557</v>
      </c>
      <c r="M1277">
        <v>3</v>
      </c>
      <c r="N1277" t="s">
        <v>53</v>
      </c>
      <c r="O1277">
        <v>96</v>
      </c>
      <c r="P1277">
        <v>3</v>
      </c>
      <c r="Q1277">
        <v>2</v>
      </c>
      <c r="R1277" t="s">
        <v>137</v>
      </c>
      <c r="S1277">
        <v>3</v>
      </c>
      <c r="T1277" t="s">
        <v>102</v>
      </c>
      <c r="U1277">
        <v>6439</v>
      </c>
      <c r="V1277" t="s">
        <v>163</v>
      </c>
      <c r="W1277">
        <v>13693</v>
      </c>
      <c r="X1277">
        <v>8</v>
      </c>
      <c r="Y1277" t="s">
        <v>48</v>
      </c>
      <c r="Z1277" t="s">
        <v>49</v>
      </c>
      <c r="AA1277">
        <v>14</v>
      </c>
      <c r="AB1277">
        <v>3</v>
      </c>
      <c r="AC1277">
        <v>3</v>
      </c>
      <c r="AD1277">
        <v>80</v>
      </c>
      <c r="AE1277">
        <v>1</v>
      </c>
      <c r="AF1277">
        <v>18</v>
      </c>
      <c r="AG1277">
        <v>2</v>
      </c>
      <c r="AH1277">
        <v>3</v>
      </c>
      <c r="AI1277">
        <v>7</v>
      </c>
      <c r="AJ1277">
        <v>7</v>
      </c>
      <c r="AK1277" s="16">
        <v>46203</v>
      </c>
      <c r="AL1277" s="7">
        <v>24</v>
      </c>
      <c r="AM1277" s="7" t="str">
        <f t="shared" si="38"/>
        <v>2026</v>
      </c>
      <c r="AN1277" s="7" t="str">
        <f t="shared" si="39"/>
        <v>June</v>
      </c>
      <c r="AO1277" s="7">
        <v>5</v>
      </c>
      <c r="AP1277" s="10">
        <v>14421</v>
      </c>
      <c r="AQ1277" s="7">
        <v>2</v>
      </c>
      <c r="AR1277" s="7">
        <v>2</v>
      </c>
      <c r="AS1277" t="s">
        <v>49</v>
      </c>
    </row>
    <row r="1278" spans="1:45" x14ac:dyDescent="0.35">
      <c r="A1278" t="s">
        <v>1342</v>
      </c>
      <c r="B1278">
        <v>48</v>
      </c>
      <c r="C1278" t="s">
        <v>1271</v>
      </c>
      <c r="D1278" t="s">
        <v>49</v>
      </c>
      <c r="E1278" t="s">
        <v>41</v>
      </c>
      <c r="F1278">
        <v>1108</v>
      </c>
      <c r="G1278" t="s">
        <v>42</v>
      </c>
      <c r="H1278">
        <v>15</v>
      </c>
      <c r="I1278">
        <v>4</v>
      </c>
      <c r="J1278" t="s">
        <v>73</v>
      </c>
      <c r="K1278">
        <v>1</v>
      </c>
      <c r="L1278">
        <v>1576</v>
      </c>
      <c r="M1278">
        <v>3</v>
      </c>
      <c r="N1278" t="s">
        <v>53</v>
      </c>
      <c r="O1278">
        <v>65</v>
      </c>
      <c r="P1278">
        <v>3</v>
      </c>
      <c r="Q1278">
        <v>1</v>
      </c>
      <c r="R1278" t="s">
        <v>60</v>
      </c>
      <c r="S1278">
        <v>1</v>
      </c>
      <c r="T1278" t="s">
        <v>105</v>
      </c>
      <c r="U1278">
        <v>2367</v>
      </c>
      <c r="V1278" t="s">
        <v>47</v>
      </c>
      <c r="W1278">
        <v>16530</v>
      </c>
      <c r="X1278">
        <v>8</v>
      </c>
      <c r="Y1278" t="s">
        <v>48</v>
      </c>
      <c r="Z1278" t="s">
        <v>49</v>
      </c>
      <c r="AA1278">
        <v>12</v>
      </c>
      <c r="AB1278">
        <v>3</v>
      </c>
      <c r="AC1278">
        <v>4</v>
      </c>
      <c r="AD1278">
        <v>80</v>
      </c>
      <c r="AE1278">
        <v>1</v>
      </c>
      <c r="AF1278">
        <v>10</v>
      </c>
      <c r="AG1278">
        <v>3</v>
      </c>
      <c r="AH1278">
        <v>2</v>
      </c>
      <c r="AI1278">
        <v>7</v>
      </c>
      <c r="AJ1278">
        <v>6</v>
      </c>
      <c r="AK1278" s="16">
        <v>46204</v>
      </c>
      <c r="AL1278" s="7">
        <v>47</v>
      </c>
      <c r="AM1278" s="7" t="str">
        <f t="shared" si="38"/>
        <v>2026</v>
      </c>
      <c r="AN1278" s="7" t="str">
        <f t="shared" si="39"/>
        <v>July</v>
      </c>
      <c r="AO1278" s="7">
        <v>23</v>
      </c>
      <c r="AP1278" s="10">
        <v>8481</v>
      </c>
      <c r="AQ1278" s="7">
        <v>18</v>
      </c>
      <c r="AR1278" s="7">
        <v>13</v>
      </c>
      <c r="AS1278" t="s">
        <v>49</v>
      </c>
    </row>
    <row r="1279" spans="1:45" x14ac:dyDescent="0.35">
      <c r="A1279" t="s">
        <v>1343</v>
      </c>
      <c r="B1279">
        <v>48</v>
      </c>
      <c r="C1279" t="s">
        <v>1271</v>
      </c>
      <c r="D1279" t="s">
        <v>49</v>
      </c>
      <c r="E1279" t="s">
        <v>56</v>
      </c>
      <c r="F1279">
        <v>365</v>
      </c>
      <c r="G1279" t="s">
        <v>42</v>
      </c>
      <c r="H1279">
        <v>4</v>
      </c>
      <c r="I1279">
        <v>5</v>
      </c>
      <c r="J1279" t="s">
        <v>52</v>
      </c>
      <c r="K1279">
        <v>1</v>
      </c>
      <c r="L1279">
        <v>1644</v>
      </c>
      <c r="M1279">
        <v>3</v>
      </c>
      <c r="N1279" t="s">
        <v>44</v>
      </c>
      <c r="O1279">
        <v>89</v>
      </c>
      <c r="P1279">
        <v>2</v>
      </c>
      <c r="Q1279">
        <v>4</v>
      </c>
      <c r="R1279" t="s">
        <v>442</v>
      </c>
      <c r="S1279">
        <v>4</v>
      </c>
      <c r="T1279" t="s">
        <v>105</v>
      </c>
      <c r="U1279">
        <v>15202</v>
      </c>
      <c r="V1279" t="s">
        <v>368</v>
      </c>
      <c r="W1279">
        <v>5602</v>
      </c>
      <c r="X1279">
        <v>2</v>
      </c>
      <c r="Y1279" t="s">
        <v>48</v>
      </c>
      <c r="Z1279" t="s">
        <v>49</v>
      </c>
      <c r="AA1279">
        <v>25</v>
      </c>
      <c r="AB1279">
        <v>4</v>
      </c>
      <c r="AC1279">
        <v>2</v>
      </c>
      <c r="AD1279">
        <v>80</v>
      </c>
      <c r="AE1279">
        <v>1</v>
      </c>
      <c r="AF1279">
        <v>23</v>
      </c>
      <c r="AG1279">
        <v>3</v>
      </c>
      <c r="AH1279">
        <v>3</v>
      </c>
      <c r="AI1279">
        <v>2</v>
      </c>
      <c r="AJ1279">
        <v>2</v>
      </c>
      <c r="AK1279" s="16">
        <v>46205</v>
      </c>
      <c r="AL1279" s="7">
        <v>32</v>
      </c>
      <c r="AM1279" s="7" t="str">
        <f t="shared" si="38"/>
        <v>2026</v>
      </c>
      <c r="AN1279" s="7" t="str">
        <f t="shared" si="39"/>
        <v>July</v>
      </c>
      <c r="AO1279" s="7">
        <v>0</v>
      </c>
      <c r="AP1279" s="10">
        <v>4860</v>
      </c>
      <c r="AQ1279" s="7">
        <v>0</v>
      </c>
      <c r="AR1279" s="7">
        <v>0</v>
      </c>
      <c r="AS1279" t="s">
        <v>49</v>
      </c>
    </row>
    <row r="1280" spans="1:45" x14ac:dyDescent="0.35">
      <c r="A1280" t="s">
        <v>1344</v>
      </c>
      <c r="B1280">
        <v>48</v>
      </c>
      <c r="C1280" t="s">
        <v>1271</v>
      </c>
      <c r="D1280" t="s">
        <v>40</v>
      </c>
      <c r="E1280" t="s">
        <v>56</v>
      </c>
      <c r="F1280">
        <v>708</v>
      </c>
      <c r="G1280" t="s">
        <v>51</v>
      </c>
      <c r="H1280">
        <v>7</v>
      </c>
      <c r="I1280">
        <v>2</v>
      </c>
      <c r="J1280" t="s">
        <v>52</v>
      </c>
      <c r="K1280">
        <v>1</v>
      </c>
      <c r="L1280">
        <v>1691</v>
      </c>
      <c r="M1280">
        <v>4</v>
      </c>
      <c r="N1280" t="s">
        <v>53</v>
      </c>
      <c r="O1280">
        <v>95</v>
      </c>
      <c r="P1280">
        <v>3</v>
      </c>
      <c r="Q1280">
        <v>1</v>
      </c>
      <c r="R1280" t="s">
        <v>54</v>
      </c>
      <c r="S1280">
        <v>3</v>
      </c>
      <c r="T1280" t="s">
        <v>105</v>
      </c>
      <c r="U1280">
        <v>2655</v>
      </c>
      <c r="V1280" t="s">
        <v>47</v>
      </c>
      <c r="W1280">
        <v>11740</v>
      </c>
      <c r="X1280">
        <v>2</v>
      </c>
      <c r="Y1280" t="s">
        <v>48</v>
      </c>
      <c r="Z1280" t="s">
        <v>40</v>
      </c>
      <c r="AA1280">
        <v>11</v>
      </c>
      <c r="AB1280">
        <v>3</v>
      </c>
      <c r="AC1280">
        <v>3</v>
      </c>
      <c r="AD1280">
        <v>80</v>
      </c>
      <c r="AE1280">
        <v>2</v>
      </c>
      <c r="AF1280">
        <v>19</v>
      </c>
      <c r="AG1280">
        <v>3</v>
      </c>
      <c r="AH1280">
        <v>3</v>
      </c>
      <c r="AI1280">
        <v>7</v>
      </c>
      <c r="AJ1280">
        <v>7</v>
      </c>
      <c r="AK1280" s="16">
        <v>46206</v>
      </c>
      <c r="AL1280" s="7">
        <v>42</v>
      </c>
      <c r="AM1280" s="7" t="str">
        <f t="shared" si="38"/>
        <v>2026</v>
      </c>
      <c r="AN1280" s="7" t="str">
        <f t="shared" si="39"/>
        <v>July</v>
      </c>
      <c r="AO1280" s="7">
        <v>12</v>
      </c>
      <c r="AP1280" s="10">
        <v>10819</v>
      </c>
      <c r="AQ1280" s="7">
        <v>0</v>
      </c>
      <c r="AR1280" s="7">
        <v>0</v>
      </c>
      <c r="AS1280" t="s">
        <v>49</v>
      </c>
    </row>
    <row r="1281" spans="1:45" x14ac:dyDescent="0.35">
      <c r="A1281" t="s">
        <v>1345</v>
      </c>
      <c r="B1281">
        <v>48</v>
      </c>
      <c r="C1281" t="s">
        <v>1271</v>
      </c>
      <c r="D1281" t="s">
        <v>49</v>
      </c>
      <c r="E1281" t="s">
        <v>41</v>
      </c>
      <c r="F1281">
        <v>1224</v>
      </c>
      <c r="G1281" t="s">
        <v>42</v>
      </c>
      <c r="H1281">
        <v>10</v>
      </c>
      <c r="I1281">
        <v>3</v>
      </c>
      <c r="J1281" t="s">
        <v>43</v>
      </c>
      <c r="K1281">
        <v>1</v>
      </c>
      <c r="L1281">
        <v>1867</v>
      </c>
      <c r="M1281">
        <v>4</v>
      </c>
      <c r="N1281" t="s">
        <v>44</v>
      </c>
      <c r="O1281">
        <v>91</v>
      </c>
      <c r="P1281">
        <v>2</v>
      </c>
      <c r="Q1281">
        <v>5</v>
      </c>
      <c r="R1281" t="s">
        <v>252</v>
      </c>
      <c r="S1281">
        <v>2</v>
      </c>
      <c r="T1281" t="s">
        <v>105</v>
      </c>
      <c r="U1281">
        <v>19665</v>
      </c>
      <c r="V1281" t="s">
        <v>368</v>
      </c>
      <c r="W1281">
        <v>13583</v>
      </c>
      <c r="X1281">
        <v>4</v>
      </c>
      <c r="Y1281" t="s">
        <v>48</v>
      </c>
      <c r="Z1281" t="s">
        <v>49</v>
      </c>
      <c r="AA1281">
        <v>12</v>
      </c>
      <c r="AB1281">
        <v>3</v>
      </c>
      <c r="AC1281">
        <v>4</v>
      </c>
      <c r="AD1281">
        <v>80</v>
      </c>
      <c r="AE1281">
        <v>0</v>
      </c>
      <c r="AF1281">
        <v>29</v>
      </c>
      <c r="AG1281">
        <v>3</v>
      </c>
      <c r="AH1281">
        <v>3</v>
      </c>
      <c r="AI1281">
        <v>12</v>
      </c>
      <c r="AJ1281">
        <v>9</v>
      </c>
      <c r="AK1281" s="16">
        <v>46207</v>
      </c>
      <c r="AL1281" s="7">
        <v>30</v>
      </c>
      <c r="AM1281" s="7" t="str">
        <f t="shared" si="38"/>
        <v>2026</v>
      </c>
      <c r="AN1281" s="7" t="str">
        <f t="shared" si="39"/>
        <v>July</v>
      </c>
      <c r="AO1281" s="7">
        <v>5</v>
      </c>
      <c r="AP1281" s="10">
        <v>7786</v>
      </c>
      <c r="AQ1281" s="7">
        <v>4</v>
      </c>
      <c r="AR1281" s="7">
        <v>2</v>
      </c>
      <c r="AS1281" t="s">
        <v>49</v>
      </c>
    </row>
    <row r="1282" spans="1:45" x14ac:dyDescent="0.35">
      <c r="A1282" t="s">
        <v>1346</v>
      </c>
      <c r="B1282">
        <v>48</v>
      </c>
      <c r="C1282" t="s">
        <v>1271</v>
      </c>
      <c r="D1282" t="s">
        <v>49</v>
      </c>
      <c r="E1282" t="s">
        <v>56</v>
      </c>
      <c r="F1282">
        <v>117</v>
      </c>
      <c r="G1282" t="s">
        <v>42</v>
      </c>
      <c r="H1282">
        <v>22</v>
      </c>
      <c r="I1282">
        <v>3</v>
      </c>
      <c r="J1282" t="s">
        <v>52</v>
      </c>
      <c r="K1282">
        <v>1</v>
      </c>
      <c r="L1282">
        <v>1900</v>
      </c>
      <c r="M1282">
        <v>4</v>
      </c>
      <c r="N1282" t="s">
        <v>53</v>
      </c>
      <c r="O1282">
        <v>58</v>
      </c>
      <c r="P1282">
        <v>3</v>
      </c>
      <c r="Q1282">
        <v>4</v>
      </c>
      <c r="R1282" t="s">
        <v>442</v>
      </c>
      <c r="S1282">
        <v>4</v>
      </c>
      <c r="T1282" t="s">
        <v>102</v>
      </c>
      <c r="U1282">
        <v>17174</v>
      </c>
      <c r="V1282" t="s">
        <v>368</v>
      </c>
      <c r="W1282">
        <v>2437</v>
      </c>
      <c r="X1282">
        <v>3</v>
      </c>
      <c r="Y1282" t="s">
        <v>48</v>
      </c>
      <c r="Z1282" t="s">
        <v>49</v>
      </c>
      <c r="AA1282">
        <v>11</v>
      </c>
      <c r="AB1282">
        <v>3</v>
      </c>
      <c r="AC1282">
        <v>2</v>
      </c>
      <c r="AD1282">
        <v>80</v>
      </c>
      <c r="AE1282">
        <v>1</v>
      </c>
      <c r="AF1282">
        <v>24</v>
      </c>
      <c r="AG1282">
        <v>3</v>
      </c>
      <c r="AH1282">
        <v>3</v>
      </c>
      <c r="AI1282">
        <v>4</v>
      </c>
      <c r="AJ1282">
        <v>7</v>
      </c>
      <c r="AK1282" s="16">
        <v>46208</v>
      </c>
      <c r="AL1282" s="7">
        <v>37</v>
      </c>
      <c r="AM1282" s="7" t="str">
        <f t="shared" si="38"/>
        <v>2026</v>
      </c>
      <c r="AN1282" s="7" t="str">
        <f t="shared" si="39"/>
        <v>July</v>
      </c>
      <c r="AO1282" s="7">
        <v>3</v>
      </c>
      <c r="AP1282" s="10">
        <v>8265</v>
      </c>
      <c r="AQ1282" s="7">
        <v>1</v>
      </c>
      <c r="AR1282" s="7">
        <v>0</v>
      </c>
      <c r="AS1282" t="s">
        <v>49</v>
      </c>
    </row>
    <row r="1283" spans="1:45" x14ac:dyDescent="0.35">
      <c r="A1283" t="s">
        <v>1347</v>
      </c>
      <c r="B1283">
        <v>49</v>
      </c>
      <c r="C1283" t="s">
        <v>1271</v>
      </c>
      <c r="D1283" t="s">
        <v>49</v>
      </c>
      <c r="E1283" t="s">
        <v>56</v>
      </c>
      <c r="F1283">
        <v>279</v>
      </c>
      <c r="G1283" t="s">
        <v>42</v>
      </c>
      <c r="H1283">
        <v>8</v>
      </c>
      <c r="I1283">
        <v>1</v>
      </c>
      <c r="J1283" t="s">
        <v>43</v>
      </c>
      <c r="K1283">
        <v>1</v>
      </c>
      <c r="L1283">
        <v>2</v>
      </c>
      <c r="M1283">
        <v>3</v>
      </c>
      <c r="N1283" t="s">
        <v>44</v>
      </c>
      <c r="O1283">
        <v>61</v>
      </c>
      <c r="P1283">
        <v>2</v>
      </c>
      <c r="Q1283">
        <v>2</v>
      </c>
      <c r="R1283" t="s">
        <v>60</v>
      </c>
      <c r="S1283">
        <v>2</v>
      </c>
      <c r="T1283" t="s">
        <v>105</v>
      </c>
      <c r="U1283">
        <v>5130</v>
      </c>
      <c r="V1283" t="s">
        <v>163</v>
      </c>
      <c r="W1283">
        <v>24907</v>
      </c>
      <c r="X1283">
        <v>1</v>
      </c>
      <c r="Y1283" t="s">
        <v>48</v>
      </c>
      <c r="Z1283" t="s">
        <v>49</v>
      </c>
      <c r="AA1283">
        <v>23</v>
      </c>
      <c r="AB1283">
        <v>4</v>
      </c>
      <c r="AC1283">
        <v>4</v>
      </c>
      <c r="AD1283">
        <v>80</v>
      </c>
      <c r="AE1283">
        <v>1</v>
      </c>
      <c r="AF1283">
        <v>10</v>
      </c>
      <c r="AG1283">
        <v>3</v>
      </c>
      <c r="AH1283">
        <v>3</v>
      </c>
      <c r="AI1283">
        <v>1</v>
      </c>
      <c r="AJ1283">
        <v>7</v>
      </c>
      <c r="AK1283" s="16">
        <v>46209</v>
      </c>
      <c r="AL1283" s="7">
        <v>25</v>
      </c>
      <c r="AM1283" s="7" t="str">
        <f t="shared" ref="AM1283:AM1346" si="40">TEXT(AK1283,"yyyy")</f>
        <v>2026</v>
      </c>
      <c r="AN1283" s="7" t="str">
        <f t="shared" ref="AN1283:AN1346" si="41">TEXT(AK1283,"mmmm")</f>
        <v>July</v>
      </c>
      <c r="AO1283" s="7">
        <v>7</v>
      </c>
      <c r="AP1283" s="10">
        <v>21553</v>
      </c>
      <c r="AQ1283" s="7">
        <v>5</v>
      </c>
      <c r="AR1283" s="7">
        <v>2</v>
      </c>
      <c r="AS1283" t="s">
        <v>49</v>
      </c>
    </row>
    <row r="1284" spans="1:45" x14ac:dyDescent="0.35">
      <c r="A1284" t="s">
        <v>1348</v>
      </c>
      <c r="B1284">
        <v>49</v>
      </c>
      <c r="C1284" t="s">
        <v>1271</v>
      </c>
      <c r="D1284" t="s">
        <v>49</v>
      </c>
      <c r="E1284" t="s">
        <v>41</v>
      </c>
      <c r="F1284">
        <v>470</v>
      </c>
      <c r="G1284" t="s">
        <v>42</v>
      </c>
      <c r="H1284">
        <v>20</v>
      </c>
      <c r="I1284">
        <v>4</v>
      </c>
      <c r="J1284" t="s">
        <v>52</v>
      </c>
      <c r="K1284">
        <v>1</v>
      </c>
      <c r="L1284">
        <v>170</v>
      </c>
      <c r="M1284">
        <v>3</v>
      </c>
      <c r="N1284" t="s">
        <v>53</v>
      </c>
      <c r="O1284">
        <v>96</v>
      </c>
      <c r="P1284">
        <v>3</v>
      </c>
      <c r="Q1284">
        <v>2</v>
      </c>
      <c r="R1284" t="s">
        <v>112</v>
      </c>
      <c r="S1284">
        <v>1</v>
      </c>
      <c r="T1284" t="s">
        <v>105</v>
      </c>
      <c r="U1284">
        <v>6567</v>
      </c>
      <c r="V1284" t="s">
        <v>163</v>
      </c>
      <c r="W1284">
        <v>5549</v>
      </c>
      <c r="X1284">
        <v>1</v>
      </c>
      <c r="Y1284" t="s">
        <v>48</v>
      </c>
      <c r="Z1284" t="s">
        <v>49</v>
      </c>
      <c r="AA1284">
        <v>14</v>
      </c>
      <c r="AB1284">
        <v>3</v>
      </c>
      <c r="AC1284">
        <v>3</v>
      </c>
      <c r="AD1284">
        <v>80</v>
      </c>
      <c r="AE1284">
        <v>0</v>
      </c>
      <c r="AF1284">
        <v>16</v>
      </c>
      <c r="AG1284">
        <v>2</v>
      </c>
      <c r="AH1284">
        <v>2</v>
      </c>
      <c r="AI1284">
        <v>5</v>
      </c>
      <c r="AJ1284">
        <v>11</v>
      </c>
      <c r="AK1284" s="16">
        <v>46210</v>
      </c>
      <c r="AL1284" s="7">
        <v>24</v>
      </c>
      <c r="AM1284" s="7" t="str">
        <f t="shared" si="40"/>
        <v>2026</v>
      </c>
      <c r="AN1284" s="7" t="str">
        <f t="shared" si="41"/>
        <v>July</v>
      </c>
      <c r="AO1284" s="7">
        <v>4</v>
      </c>
      <c r="AP1284" s="10">
        <v>10760</v>
      </c>
      <c r="AQ1284" s="7">
        <v>1</v>
      </c>
      <c r="AR1284" s="7">
        <v>1</v>
      </c>
      <c r="AS1284" t="s">
        <v>49</v>
      </c>
    </row>
    <row r="1285" spans="1:45" x14ac:dyDescent="0.35">
      <c r="A1285" t="s">
        <v>1349</v>
      </c>
      <c r="B1285">
        <v>49</v>
      </c>
      <c r="C1285" t="s">
        <v>1271</v>
      </c>
      <c r="D1285" t="s">
        <v>49</v>
      </c>
      <c r="E1285" t="s">
        <v>59</v>
      </c>
      <c r="F1285">
        <v>1002</v>
      </c>
      <c r="G1285" t="s">
        <v>42</v>
      </c>
      <c r="H1285">
        <v>18</v>
      </c>
      <c r="I1285">
        <v>4</v>
      </c>
      <c r="J1285" t="s">
        <v>43</v>
      </c>
      <c r="K1285">
        <v>1</v>
      </c>
      <c r="L1285">
        <v>275</v>
      </c>
      <c r="M1285">
        <v>4</v>
      </c>
      <c r="N1285" t="s">
        <v>44</v>
      </c>
      <c r="O1285">
        <v>92</v>
      </c>
      <c r="P1285">
        <v>3</v>
      </c>
      <c r="Q1285">
        <v>2</v>
      </c>
      <c r="R1285" t="s">
        <v>112</v>
      </c>
      <c r="S1285">
        <v>4</v>
      </c>
      <c r="T1285" t="s">
        <v>102</v>
      </c>
      <c r="U1285">
        <v>6804</v>
      </c>
      <c r="V1285" t="s">
        <v>163</v>
      </c>
      <c r="W1285">
        <v>23793</v>
      </c>
      <c r="X1285">
        <v>1</v>
      </c>
      <c r="Y1285" t="s">
        <v>48</v>
      </c>
      <c r="Z1285" t="s">
        <v>40</v>
      </c>
      <c r="AA1285">
        <v>15</v>
      </c>
      <c r="AB1285">
        <v>3</v>
      </c>
      <c r="AC1285">
        <v>1</v>
      </c>
      <c r="AD1285">
        <v>80</v>
      </c>
      <c r="AE1285">
        <v>2</v>
      </c>
      <c r="AF1285">
        <v>7</v>
      </c>
      <c r="AG1285">
        <v>0</v>
      </c>
      <c r="AH1285">
        <v>3</v>
      </c>
      <c r="AI1285">
        <v>1</v>
      </c>
      <c r="AJ1285">
        <v>7</v>
      </c>
      <c r="AK1285" s="16">
        <v>46211</v>
      </c>
      <c r="AL1285" s="7">
        <v>21</v>
      </c>
      <c r="AM1285" s="7" t="str">
        <f t="shared" si="40"/>
        <v>2026</v>
      </c>
      <c r="AN1285" s="7" t="str">
        <f t="shared" si="41"/>
        <v>July</v>
      </c>
      <c r="AO1285" s="7">
        <v>0</v>
      </c>
      <c r="AP1285" s="10">
        <v>9334</v>
      </c>
      <c r="AQ1285" s="7">
        <v>0</v>
      </c>
      <c r="AR1285" s="7">
        <v>0</v>
      </c>
      <c r="AS1285" t="s">
        <v>40</v>
      </c>
    </row>
    <row r="1286" spans="1:45" x14ac:dyDescent="0.35">
      <c r="A1286" t="s">
        <v>1350</v>
      </c>
      <c r="B1286">
        <v>49</v>
      </c>
      <c r="C1286" t="s">
        <v>1271</v>
      </c>
      <c r="D1286" t="s">
        <v>40</v>
      </c>
      <c r="E1286" t="s">
        <v>56</v>
      </c>
      <c r="F1286">
        <v>636</v>
      </c>
      <c r="G1286" t="s">
        <v>42</v>
      </c>
      <c r="H1286">
        <v>10</v>
      </c>
      <c r="I1286">
        <v>4</v>
      </c>
      <c r="J1286" t="s">
        <v>43</v>
      </c>
      <c r="K1286">
        <v>1</v>
      </c>
      <c r="L1286">
        <v>396</v>
      </c>
      <c r="M1286">
        <v>3</v>
      </c>
      <c r="N1286" t="s">
        <v>53</v>
      </c>
      <c r="O1286">
        <v>35</v>
      </c>
      <c r="P1286">
        <v>3</v>
      </c>
      <c r="Q1286">
        <v>5</v>
      </c>
      <c r="R1286" t="s">
        <v>252</v>
      </c>
      <c r="S1286">
        <v>1</v>
      </c>
      <c r="T1286" t="s">
        <v>46</v>
      </c>
      <c r="U1286">
        <v>18665</v>
      </c>
      <c r="V1286" t="s">
        <v>368</v>
      </c>
      <c r="W1286">
        <v>25594</v>
      </c>
      <c r="X1286">
        <v>9</v>
      </c>
      <c r="Y1286" t="s">
        <v>48</v>
      </c>
      <c r="Z1286" t="s">
        <v>40</v>
      </c>
      <c r="AA1286">
        <v>11</v>
      </c>
      <c r="AB1286">
        <v>3</v>
      </c>
      <c r="AC1286">
        <v>4</v>
      </c>
      <c r="AD1286">
        <v>80</v>
      </c>
      <c r="AE1286">
        <v>0</v>
      </c>
      <c r="AF1286">
        <v>22</v>
      </c>
      <c r="AG1286">
        <v>4</v>
      </c>
      <c r="AH1286">
        <v>3</v>
      </c>
      <c r="AI1286">
        <v>1</v>
      </c>
      <c r="AJ1286">
        <v>2</v>
      </c>
      <c r="AK1286" s="16">
        <v>46212</v>
      </c>
      <c r="AL1286" s="7">
        <v>38</v>
      </c>
      <c r="AM1286" s="7" t="str">
        <f t="shared" si="40"/>
        <v>2026</v>
      </c>
      <c r="AN1286" s="7" t="str">
        <f t="shared" si="41"/>
        <v>July</v>
      </c>
      <c r="AO1286" s="7">
        <v>7</v>
      </c>
      <c r="AP1286" s="10">
        <v>17289</v>
      </c>
      <c r="AQ1286" s="7">
        <v>0</v>
      </c>
      <c r="AR1286" s="7">
        <v>0</v>
      </c>
      <c r="AS1286" t="s">
        <v>49</v>
      </c>
    </row>
    <row r="1287" spans="1:45" x14ac:dyDescent="0.35">
      <c r="A1287" t="s">
        <v>1351</v>
      </c>
      <c r="B1287">
        <v>49</v>
      </c>
      <c r="C1287" t="s">
        <v>1271</v>
      </c>
      <c r="D1287" t="s">
        <v>40</v>
      </c>
      <c r="E1287" t="s">
        <v>41</v>
      </c>
      <c r="F1287">
        <v>1091</v>
      </c>
      <c r="G1287" t="s">
        <v>42</v>
      </c>
      <c r="H1287">
        <v>1</v>
      </c>
      <c r="I1287">
        <v>2</v>
      </c>
      <c r="J1287" t="s">
        <v>68</v>
      </c>
      <c r="K1287">
        <v>1</v>
      </c>
      <c r="L1287">
        <v>431</v>
      </c>
      <c r="M1287">
        <v>3</v>
      </c>
      <c r="N1287" t="s">
        <v>53</v>
      </c>
      <c r="O1287">
        <v>90</v>
      </c>
      <c r="P1287">
        <v>2</v>
      </c>
      <c r="Q1287">
        <v>4</v>
      </c>
      <c r="R1287" t="s">
        <v>161</v>
      </c>
      <c r="S1287">
        <v>3</v>
      </c>
      <c r="T1287" t="s">
        <v>46</v>
      </c>
      <c r="U1287">
        <v>13964</v>
      </c>
      <c r="V1287" t="s">
        <v>253</v>
      </c>
      <c r="W1287">
        <v>17810</v>
      </c>
      <c r="X1287">
        <v>7</v>
      </c>
      <c r="Y1287" t="s">
        <v>48</v>
      </c>
      <c r="Z1287" t="s">
        <v>40</v>
      </c>
      <c r="AA1287">
        <v>12</v>
      </c>
      <c r="AB1287">
        <v>3</v>
      </c>
      <c r="AC1287">
        <v>4</v>
      </c>
      <c r="AD1287">
        <v>80</v>
      </c>
      <c r="AE1287">
        <v>0</v>
      </c>
      <c r="AF1287">
        <v>25</v>
      </c>
      <c r="AG1287">
        <v>2</v>
      </c>
      <c r="AH1287">
        <v>3</v>
      </c>
      <c r="AI1287">
        <v>0</v>
      </c>
      <c r="AJ1287">
        <v>7</v>
      </c>
      <c r="AK1287" s="16">
        <v>46213</v>
      </c>
      <c r="AL1287" s="7">
        <v>37</v>
      </c>
      <c r="AM1287" s="7" t="str">
        <f t="shared" si="40"/>
        <v>2026</v>
      </c>
      <c r="AN1287" s="7" t="str">
        <f t="shared" si="41"/>
        <v>July</v>
      </c>
      <c r="AO1287" s="7">
        <v>10</v>
      </c>
      <c r="AP1287" s="10">
        <v>5908</v>
      </c>
      <c r="AQ1287" s="7">
        <v>4</v>
      </c>
      <c r="AR1287" s="7">
        <v>0</v>
      </c>
      <c r="AS1287" t="s">
        <v>49</v>
      </c>
    </row>
    <row r="1288" spans="1:45" x14ac:dyDescent="0.35">
      <c r="A1288" t="s">
        <v>1352</v>
      </c>
      <c r="B1288">
        <v>49</v>
      </c>
      <c r="C1288" t="s">
        <v>1271</v>
      </c>
      <c r="D1288" t="s">
        <v>49</v>
      </c>
      <c r="E1288" t="s">
        <v>41</v>
      </c>
      <c r="F1288">
        <v>1261</v>
      </c>
      <c r="G1288" t="s">
        <v>42</v>
      </c>
      <c r="H1288">
        <v>7</v>
      </c>
      <c r="I1288">
        <v>3</v>
      </c>
      <c r="J1288" t="s">
        <v>73</v>
      </c>
      <c r="K1288">
        <v>1</v>
      </c>
      <c r="L1288">
        <v>499</v>
      </c>
      <c r="M1288">
        <v>2</v>
      </c>
      <c r="N1288" t="s">
        <v>44</v>
      </c>
      <c r="O1288">
        <v>31</v>
      </c>
      <c r="P1288">
        <v>2</v>
      </c>
      <c r="Q1288">
        <v>3</v>
      </c>
      <c r="R1288" t="s">
        <v>161</v>
      </c>
      <c r="S1288">
        <v>3</v>
      </c>
      <c r="T1288" t="s">
        <v>46</v>
      </c>
      <c r="U1288">
        <v>10965</v>
      </c>
      <c r="V1288" t="s">
        <v>253</v>
      </c>
      <c r="W1288">
        <v>12066</v>
      </c>
      <c r="X1288">
        <v>8</v>
      </c>
      <c r="Y1288" t="s">
        <v>48</v>
      </c>
      <c r="Z1288" t="s">
        <v>49</v>
      </c>
      <c r="AA1288">
        <v>24</v>
      </c>
      <c r="AB1288">
        <v>4</v>
      </c>
      <c r="AC1288">
        <v>3</v>
      </c>
      <c r="AD1288">
        <v>80</v>
      </c>
      <c r="AE1288">
        <v>0</v>
      </c>
      <c r="AF1288">
        <v>26</v>
      </c>
      <c r="AG1288">
        <v>2</v>
      </c>
      <c r="AH1288">
        <v>3</v>
      </c>
      <c r="AI1288">
        <v>0</v>
      </c>
      <c r="AJ1288">
        <v>0</v>
      </c>
      <c r="AK1288" s="16">
        <v>46214</v>
      </c>
      <c r="AL1288" s="7">
        <v>42</v>
      </c>
      <c r="AM1288" s="7" t="str">
        <f t="shared" si="40"/>
        <v>2026</v>
      </c>
      <c r="AN1288" s="7" t="str">
        <f t="shared" si="41"/>
        <v>July</v>
      </c>
      <c r="AO1288" s="7">
        <v>20</v>
      </c>
      <c r="AP1288" s="10">
        <v>20001</v>
      </c>
      <c r="AQ1288" s="7">
        <v>12</v>
      </c>
      <c r="AR1288" s="7">
        <v>11</v>
      </c>
      <c r="AS1288" t="s">
        <v>49</v>
      </c>
    </row>
    <row r="1289" spans="1:45" x14ac:dyDescent="0.35">
      <c r="A1289" t="s">
        <v>1353</v>
      </c>
      <c r="B1289">
        <v>49</v>
      </c>
      <c r="C1289" t="s">
        <v>1271</v>
      </c>
      <c r="D1289" t="s">
        <v>49</v>
      </c>
      <c r="E1289" t="s">
        <v>41</v>
      </c>
      <c r="F1289">
        <v>1245</v>
      </c>
      <c r="G1289" t="s">
        <v>42</v>
      </c>
      <c r="H1289">
        <v>18</v>
      </c>
      <c r="I1289">
        <v>4</v>
      </c>
      <c r="J1289" t="s">
        <v>43</v>
      </c>
      <c r="K1289">
        <v>1</v>
      </c>
      <c r="L1289">
        <v>638</v>
      </c>
      <c r="M1289">
        <v>4</v>
      </c>
      <c r="N1289" t="s">
        <v>44</v>
      </c>
      <c r="O1289">
        <v>58</v>
      </c>
      <c r="P1289">
        <v>2</v>
      </c>
      <c r="Q1289">
        <v>5</v>
      </c>
      <c r="R1289" t="s">
        <v>252</v>
      </c>
      <c r="S1289">
        <v>3</v>
      </c>
      <c r="T1289" t="s">
        <v>102</v>
      </c>
      <c r="U1289">
        <v>19502</v>
      </c>
      <c r="V1289" t="s">
        <v>368</v>
      </c>
      <c r="W1289">
        <v>2125</v>
      </c>
      <c r="X1289">
        <v>1</v>
      </c>
      <c r="Y1289" t="s">
        <v>48</v>
      </c>
      <c r="Z1289" t="s">
        <v>40</v>
      </c>
      <c r="AA1289">
        <v>17</v>
      </c>
      <c r="AB1289">
        <v>3</v>
      </c>
      <c r="AC1289">
        <v>3</v>
      </c>
      <c r="AD1289">
        <v>80</v>
      </c>
      <c r="AE1289">
        <v>1</v>
      </c>
      <c r="AF1289">
        <v>31</v>
      </c>
      <c r="AG1289">
        <v>5</v>
      </c>
      <c r="AH1289">
        <v>3</v>
      </c>
      <c r="AI1289">
        <v>0</v>
      </c>
      <c r="AJ1289">
        <v>9</v>
      </c>
      <c r="AK1289" s="16">
        <v>46215</v>
      </c>
      <c r="AL1289" s="7">
        <v>58</v>
      </c>
      <c r="AM1289" s="7" t="str">
        <f t="shared" si="40"/>
        <v>2026</v>
      </c>
      <c r="AN1289" s="7" t="str">
        <f t="shared" si="41"/>
        <v>July</v>
      </c>
      <c r="AO1289" s="7">
        <v>25</v>
      </c>
      <c r="AP1289" s="10">
        <v>15197</v>
      </c>
      <c r="AQ1289" s="7">
        <v>5</v>
      </c>
      <c r="AR1289" s="7">
        <v>5</v>
      </c>
      <c r="AS1289" t="s">
        <v>49</v>
      </c>
    </row>
    <row r="1290" spans="1:45" x14ac:dyDescent="0.35">
      <c r="A1290" t="s">
        <v>1354</v>
      </c>
      <c r="B1290">
        <v>49</v>
      </c>
      <c r="C1290" t="s">
        <v>1271</v>
      </c>
      <c r="D1290" t="s">
        <v>40</v>
      </c>
      <c r="E1290" t="s">
        <v>41</v>
      </c>
      <c r="F1290">
        <v>1184</v>
      </c>
      <c r="G1290" t="s">
        <v>51</v>
      </c>
      <c r="H1290">
        <v>11</v>
      </c>
      <c r="I1290">
        <v>3</v>
      </c>
      <c r="J1290" t="s">
        <v>57</v>
      </c>
      <c r="K1290">
        <v>1</v>
      </c>
      <c r="L1290">
        <v>840</v>
      </c>
      <c r="M1290">
        <v>3</v>
      </c>
      <c r="N1290" t="s">
        <v>53</v>
      </c>
      <c r="O1290">
        <v>43</v>
      </c>
      <c r="P1290">
        <v>3</v>
      </c>
      <c r="Q1290">
        <v>3</v>
      </c>
      <c r="R1290" t="s">
        <v>137</v>
      </c>
      <c r="S1290">
        <v>4</v>
      </c>
      <c r="T1290" t="s">
        <v>105</v>
      </c>
      <c r="U1290">
        <v>7654</v>
      </c>
      <c r="V1290" t="s">
        <v>163</v>
      </c>
      <c r="W1290">
        <v>5860</v>
      </c>
      <c r="X1290">
        <v>1</v>
      </c>
      <c r="Y1290" t="s">
        <v>48</v>
      </c>
      <c r="Z1290" t="s">
        <v>49</v>
      </c>
      <c r="AA1290">
        <v>18</v>
      </c>
      <c r="AB1290">
        <v>3</v>
      </c>
      <c r="AC1290">
        <v>1</v>
      </c>
      <c r="AD1290">
        <v>80</v>
      </c>
      <c r="AE1290">
        <v>2</v>
      </c>
      <c r="AF1290">
        <v>9</v>
      </c>
      <c r="AG1290">
        <v>3</v>
      </c>
      <c r="AH1290">
        <v>4</v>
      </c>
      <c r="AI1290">
        <v>7</v>
      </c>
      <c r="AJ1290">
        <v>7</v>
      </c>
      <c r="AK1290" s="16">
        <v>46216</v>
      </c>
      <c r="AL1290" s="7">
        <v>26</v>
      </c>
      <c r="AM1290" s="7" t="str">
        <f t="shared" si="40"/>
        <v>2026</v>
      </c>
      <c r="AN1290" s="7" t="str">
        <f t="shared" si="41"/>
        <v>July</v>
      </c>
      <c r="AO1290" s="7">
        <v>2</v>
      </c>
      <c r="AP1290" s="10">
        <v>8321</v>
      </c>
      <c r="AQ1290" s="7">
        <v>2</v>
      </c>
      <c r="AR1290" s="7">
        <v>2</v>
      </c>
      <c r="AS1290" t="s">
        <v>49</v>
      </c>
    </row>
    <row r="1291" spans="1:45" x14ac:dyDescent="0.35">
      <c r="A1291" t="s">
        <v>1355</v>
      </c>
      <c r="B1291">
        <v>49</v>
      </c>
      <c r="C1291" t="s">
        <v>1271</v>
      </c>
      <c r="D1291" t="s">
        <v>49</v>
      </c>
      <c r="E1291" t="s">
        <v>41</v>
      </c>
      <c r="F1291">
        <v>1418</v>
      </c>
      <c r="G1291" t="s">
        <v>42</v>
      </c>
      <c r="H1291">
        <v>1</v>
      </c>
      <c r="I1291">
        <v>3</v>
      </c>
      <c r="J1291" t="s">
        <v>68</v>
      </c>
      <c r="K1291">
        <v>1</v>
      </c>
      <c r="L1291">
        <v>887</v>
      </c>
      <c r="M1291">
        <v>3</v>
      </c>
      <c r="N1291" t="s">
        <v>53</v>
      </c>
      <c r="O1291">
        <v>36</v>
      </c>
      <c r="P1291">
        <v>3</v>
      </c>
      <c r="Q1291">
        <v>1</v>
      </c>
      <c r="R1291" t="s">
        <v>60</v>
      </c>
      <c r="S1291">
        <v>1</v>
      </c>
      <c r="T1291" t="s">
        <v>105</v>
      </c>
      <c r="U1291">
        <v>3580</v>
      </c>
      <c r="V1291" t="s">
        <v>47</v>
      </c>
      <c r="W1291">
        <v>10554</v>
      </c>
      <c r="X1291">
        <v>2</v>
      </c>
      <c r="Y1291" t="s">
        <v>48</v>
      </c>
      <c r="Z1291" t="s">
        <v>49</v>
      </c>
      <c r="AA1291">
        <v>16</v>
      </c>
      <c r="AB1291">
        <v>3</v>
      </c>
      <c r="AC1291">
        <v>2</v>
      </c>
      <c r="AD1291">
        <v>80</v>
      </c>
      <c r="AE1291">
        <v>1</v>
      </c>
      <c r="AF1291">
        <v>7</v>
      </c>
      <c r="AG1291">
        <v>2</v>
      </c>
      <c r="AH1291">
        <v>3</v>
      </c>
      <c r="AI1291">
        <v>0</v>
      </c>
      <c r="AJ1291">
        <v>2</v>
      </c>
      <c r="AK1291" s="16">
        <v>46217</v>
      </c>
      <c r="AL1291" s="7">
        <v>36</v>
      </c>
      <c r="AM1291" s="7" t="str">
        <f t="shared" si="40"/>
        <v>2026</v>
      </c>
      <c r="AN1291" s="7" t="str">
        <f t="shared" si="41"/>
        <v>July</v>
      </c>
      <c r="AO1291" s="7">
        <v>10</v>
      </c>
      <c r="AP1291" s="10">
        <v>21439</v>
      </c>
      <c r="AQ1291" s="7">
        <v>2</v>
      </c>
      <c r="AR1291" s="7">
        <v>2</v>
      </c>
      <c r="AS1291" t="s">
        <v>49</v>
      </c>
    </row>
    <row r="1292" spans="1:45" x14ac:dyDescent="0.35">
      <c r="A1292" t="s">
        <v>1356</v>
      </c>
      <c r="B1292">
        <v>49</v>
      </c>
      <c r="C1292" t="s">
        <v>1271</v>
      </c>
      <c r="D1292" t="s">
        <v>49</v>
      </c>
      <c r="E1292" t="s">
        <v>41</v>
      </c>
      <c r="F1292">
        <v>527</v>
      </c>
      <c r="G1292" t="s">
        <v>42</v>
      </c>
      <c r="H1292">
        <v>8</v>
      </c>
      <c r="I1292">
        <v>2</v>
      </c>
      <c r="J1292" t="s">
        <v>73</v>
      </c>
      <c r="K1292">
        <v>1</v>
      </c>
      <c r="L1292">
        <v>944</v>
      </c>
      <c r="M1292">
        <v>1</v>
      </c>
      <c r="N1292" t="s">
        <v>53</v>
      </c>
      <c r="O1292">
        <v>51</v>
      </c>
      <c r="P1292">
        <v>3</v>
      </c>
      <c r="Q1292">
        <v>3</v>
      </c>
      <c r="R1292" t="s">
        <v>45</v>
      </c>
      <c r="S1292">
        <v>2</v>
      </c>
      <c r="T1292" t="s">
        <v>105</v>
      </c>
      <c r="U1292">
        <v>7403</v>
      </c>
      <c r="V1292" t="s">
        <v>163</v>
      </c>
      <c r="W1292">
        <v>22477</v>
      </c>
      <c r="X1292">
        <v>4</v>
      </c>
      <c r="Y1292" t="s">
        <v>48</v>
      </c>
      <c r="Z1292" t="s">
        <v>49</v>
      </c>
      <c r="AA1292">
        <v>11</v>
      </c>
      <c r="AB1292">
        <v>3</v>
      </c>
      <c r="AC1292">
        <v>3</v>
      </c>
      <c r="AD1292">
        <v>80</v>
      </c>
      <c r="AE1292">
        <v>1</v>
      </c>
      <c r="AF1292">
        <v>29</v>
      </c>
      <c r="AG1292">
        <v>3</v>
      </c>
      <c r="AH1292">
        <v>2</v>
      </c>
      <c r="AI1292">
        <v>1</v>
      </c>
      <c r="AJ1292">
        <v>7</v>
      </c>
      <c r="AK1292" s="16">
        <v>46218</v>
      </c>
      <c r="AL1292" s="7">
        <v>40</v>
      </c>
      <c r="AM1292" s="7" t="str">
        <f t="shared" si="40"/>
        <v>2026</v>
      </c>
      <c r="AN1292" s="7" t="str">
        <f t="shared" si="41"/>
        <v>July</v>
      </c>
      <c r="AO1292" s="7">
        <v>9</v>
      </c>
      <c r="AP1292" s="10">
        <v>23636</v>
      </c>
      <c r="AQ1292" s="7">
        <v>7</v>
      </c>
      <c r="AR1292" s="7">
        <v>4</v>
      </c>
      <c r="AS1292" t="s">
        <v>49</v>
      </c>
    </row>
    <row r="1293" spans="1:45" x14ac:dyDescent="0.35">
      <c r="A1293" t="s">
        <v>1357</v>
      </c>
      <c r="B1293">
        <v>49</v>
      </c>
      <c r="C1293" t="s">
        <v>1271</v>
      </c>
      <c r="D1293" t="s">
        <v>49</v>
      </c>
      <c r="E1293" t="s">
        <v>41</v>
      </c>
      <c r="F1293">
        <v>174</v>
      </c>
      <c r="G1293" t="s">
        <v>51</v>
      </c>
      <c r="H1293">
        <v>8</v>
      </c>
      <c r="I1293">
        <v>4</v>
      </c>
      <c r="J1293" t="s">
        <v>68</v>
      </c>
      <c r="K1293">
        <v>1</v>
      </c>
      <c r="L1293">
        <v>1138</v>
      </c>
      <c r="M1293">
        <v>4</v>
      </c>
      <c r="N1293" t="s">
        <v>44</v>
      </c>
      <c r="O1293">
        <v>56</v>
      </c>
      <c r="P1293">
        <v>2</v>
      </c>
      <c r="Q1293">
        <v>4</v>
      </c>
      <c r="R1293" t="s">
        <v>137</v>
      </c>
      <c r="S1293">
        <v>2</v>
      </c>
      <c r="T1293" t="s">
        <v>105</v>
      </c>
      <c r="U1293">
        <v>13120</v>
      </c>
      <c r="V1293" t="s">
        <v>253</v>
      </c>
      <c r="W1293">
        <v>11879</v>
      </c>
      <c r="X1293">
        <v>6</v>
      </c>
      <c r="Y1293" t="s">
        <v>48</v>
      </c>
      <c r="Z1293" t="s">
        <v>49</v>
      </c>
      <c r="AA1293">
        <v>17</v>
      </c>
      <c r="AB1293">
        <v>3</v>
      </c>
      <c r="AC1293">
        <v>2</v>
      </c>
      <c r="AD1293">
        <v>80</v>
      </c>
      <c r="AE1293">
        <v>1</v>
      </c>
      <c r="AF1293">
        <v>22</v>
      </c>
      <c r="AG1293">
        <v>3</v>
      </c>
      <c r="AH1293">
        <v>3</v>
      </c>
      <c r="AI1293">
        <v>2</v>
      </c>
      <c r="AJ1293">
        <v>3</v>
      </c>
      <c r="AK1293" s="16">
        <v>46219</v>
      </c>
      <c r="AL1293" s="7">
        <v>42</v>
      </c>
      <c r="AM1293" s="7" t="str">
        <f t="shared" si="40"/>
        <v>2026</v>
      </c>
      <c r="AN1293" s="7" t="str">
        <f t="shared" si="41"/>
        <v>July</v>
      </c>
      <c r="AO1293" s="7">
        <v>10</v>
      </c>
      <c r="AP1293" s="10">
        <v>20915</v>
      </c>
      <c r="AQ1293" s="7">
        <v>10</v>
      </c>
      <c r="AR1293" s="7">
        <v>5</v>
      </c>
      <c r="AS1293" t="s">
        <v>49</v>
      </c>
    </row>
    <row r="1294" spans="1:45" x14ac:dyDescent="0.35">
      <c r="A1294" t="s">
        <v>1358</v>
      </c>
      <c r="B1294">
        <v>49</v>
      </c>
      <c r="C1294" t="s">
        <v>1271</v>
      </c>
      <c r="D1294" t="s">
        <v>49</v>
      </c>
      <c r="E1294" t="s">
        <v>41</v>
      </c>
      <c r="F1294">
        <v>1098</v>
      </c>
      <c r="G1294" t="s">
        <v>42</v>
      </c>
      <c r="H1294">
        <v>4</v>
      </c>
      <c r="I1294">
        <v>2</v>
      </c>
      <c r="J1294" t="s">
        <v>52</v>
      </c>
      <c r="K1294">
        <v>1</v>
      </c>
      <c r="L1294">
        <v>1256</v>
      </c>
      <c r="M1294">
        <v>1</v>
      </c>
      <c r="N1294" t="s">
        <v>44</v>
      </c>
      <c r="O1294">
        <v>85</v>
      </c>
      <c r="P1294">
        <v>2</v>
      </c>
      <c r="Q1294">
        <v>5</v>
      </c>
      <c r="R1294" t="s">
        <v>442</v>
      </c>
      <c r="S1294">
        <v>3</v>
      </c>
      <c r="T1294" t="s">
        <v>105</v>
      </c>
      <c r="U1294">
        <v>18711</v>
      </c>
      <c r="V1294" t="s">
        <v>368</v>
      </c>
      <c r="W1294">
        <v>12124</v>
      </c>
      <c r="X1294">
        <v>2</v>
      </c>
      <c r="Y1294" t="s">
        <v>48</v>
      </c>
      <c r="Z1294" t="s">
        <v>49</v>
      </c>
      <c r="AA1294">
        <v>13</v>
      </c>
      <c r="AB1294">
        <v>3</v>
      </c>
      <c r="AC1294">
        <v>3</v>
      </c>
      <c r="AD1294">
        <v>80</v>
      </c>
      <c r="AE1294">
        <v>1</v>
      </c>
      <c r="AF1294">
        <v>23</v>
      </c>
      <c r="AG1294">
        <v>2</v>
      </c>
      <c r="AH1294">
        <v>4</v>
      </c>
      <c r="AI1294">
        <v>0</v>
      </c>
      <c r="AJ1294">
        <v>0</v>
      </c>
      <c r="AK1294" s="16">
        <v>46220</v>
      </c>
      <c r="AL1294" s="7">
        <v>26</v>
      </c>
      <c r="AM1294" s="7" t="str">
        <f t="shared" si="40"/>
        <v>2026</v>
      </c>
      <c r="AN1294" s="7" t="str">
        <f t="shared" si="41"/>
        <v>July</v>
      </c>
      <c r="AO1294" s="7">
        <v>2</v>
      </c>
      <c r="AP1294" s="10">
        <v>10748</v>
      </c>
      <c r="AQ1294" s="7">
        <v>2</v>
      </c>
      <c r="AR1294" s="7">
        <v>0</v>
      </c>
      <c r="AS1294" t="s">
        <v>49</v>
      </c>
    </row>
    <row r="1295" spans="1:45" x14ac:dyDescent="0.35">
      <c r="A1295" t="s">
        <v>1359</v>
      </c>
      <c r="B1295">
        <v>49</v>
      </c>
      <c r="C1295" t="s">
        <v>1271</v>
      </c>
      <c r="D1295" t="s">
        <v>40</v>
      </c>
      <c r="E1295" t="s">
        <v>56</v>
      </c>
      <c r="F1295">
        <v>1475</v>
      </c>
      <c r="G1295" t="s">
        <v>42</v>
      </c>
      <c r="H1295">
        <v>28</v>
      </c>
      <c r="I1295">
        <v>2</v>
      </c>
      <c r="J1295" t="s">
        <v>43</v>
      </c>
      <c r="K1295">
        <v>1</v>
      </c>
      <c r="L1295">
        <v>1420</v>
      </c>
      <c r="M1295">
        <v>1</v>
      </c>
      <c r="N1295" t="s">
        <v>44</v>
      </c>
      <c r="O1295">
        <v>97</v>
      </c>
      <c r="P1295">
        <v>2</v>
      </c>
      <c r="Q1295">
        <v>2</v>
      </c>
      <c r="R1295" t="s">
        <v>45</v>
      </c>
      <c r="S1295">
        <v>1</v>
      </c>
      <c r="T1295" t="s">
        <v>46</v>
      </c>
      <c r="U1295">
        <v>4284</v>
      </c>
      <c r="V1295" t="s">
        <v>47</v>
      </c>
      <c r="W1295">
        <v>22710</v>
      </c>
      <c r="X1295">
        <v>3</v>
      </c>
      <c r="Y1295" t="s">
        <v>48</v>
      </c>
      <c r="Z1295" t="s">
        <v>49</v>
      </c>
      <c r="AA1295">
        <v>20</v>
      </c>
      <c r="AB1295">
        <v>4</v>
      </c>
      <c r="AC1295">
        <v>1</v>
      </c>
      <c r="AD1295">
        <v>80</v>
      </c>
      <c r="AE1295">
        <v>0</v>
      </c>
      <c r="AF1295">
        <v>20</v>
      </c>
      <c r="AG1295">
        <v>2</v>
      </c>
      <c r="AH1295">
        <v>3</v>
      </c>
      <c r="AI1295">
        <v>1</v>
      </c>
      <c r="AJ1295">
        <v>3</v>
      </c>
      <c r="AK1295" s="16">
        <v>46221</v>
      </c>
      <c r="AL1295" s="7">
        <v>25</v>
      </c>
      <c r="AM1295" s="7" t="str">
        <f t="shared" si="40"/>
        <v>2026</v>
      </c>
      <c r="AN1295" s="7" t="str">
        <f t="shared" si="41"/>
        <v>July</v>
      </c>
      <c r="AO1295" s="7">
        <v>4</v>
      </c>
      <c r="AP1295" s="10">
        <v>21654</v>
      </c>
      <c r="AQ1295" s="7">
        <v>4</v>
      </c>
      <c r="AR1295" s="7">
        <v>4</v>
      </c>
      <c r="AS1295" t="s">
        <v>49</v>
      </c>
    </row>
    <row r="1296" spans="1:45" x14ac:dyDescent="0.35">
      <c r="A1296" t="s">
        <v>1360</v>
      </c>
      <c r="B1296">
        <v>49</v>
      </c>
      <c r="C1296" t="s">
        <v>1271</v>
      </c>
      <c r="D1296" t="s">
        <v>49</v>
      </c>
      <c r="E1296" t="s">
        <v>41</v>
      </c>
      <c r="F1296">
        <v>1495</v>
      </c>
      <c r="G1296" t="s">
        <v>42</v>
      </c>
      <c r="H1296">
        <v>5</v>
      </c>
      <c r="I1296">
        <v>4</v>
      </c>
      <c r="J1296" t="s">
        <v>68</v>
      </c>
      <c r="K1296">
        <v>1</v>
      </c>
      <c r="L1296">
        <v>1473</v>
      </c>
      <c r="M1296">
        <v>1</v>
      </c>
      <c r="N1296" t="s">
        <v>44</v>
      </c>
      <c r="O1296">
        <v>96</v>
      </c>
      <c r="P1296">
        <v>3</v>
      </c>
      <c r="Q1296">
        <v>2</v>
      </c>
      <c r="R1296" t="s">
        <v>161</v>
      </c>
      <c r="S1296">
        <v>3</v>
      </c>
      <c r="T1296" t="s">
        <v>105</v>
      </c>
      <c r="U1296">
        <v>6651</v>
      </c>
      <c r="V1296" t="s">
        <v>163</v>
      </c>
      <c r="W1296">
        <v>21534</v>
      </c>
      <c r="X1296">
        <v>2</v>
      </c>
      <c r="Y1296" t="s">
        <v>48</v>
      </c>
      <c r="Z1296" t="s">
        <v>49</v>
      </c>
      <c r="AA1296">
        <v>14</v>
      </c>
      <c r="AB1296">
        <v>3</v>
      </c>
      <c r="AC1296">
        <v>2</v>
      </c>
      <c r="AD1296">
        <v>80</v>
      </c>
      <c r="AE1296">
        <v>1</v>
      </c>
      <c r="AF1296">
        <v>20</v>
      </c>
      <c r="AG1296">
        <v>0</v>
      </c>
      <c r="AH1296">
        <v>2</v>
      </c>
      <c r="AI1296">
        <v>1</v>
      </c>
      <c r="AJ1296">
        <v>2</v>
      </c>
      <c r="AK1296" s="16">
        <v>46222</v>
      </c>
      <c r="AL1296" s="7">
        <v>33</v>
      </c>
      <c r="AM1296" s="7" t="str">
        <f t="shared" si="40"/>
        <v>2026</v>
      </c>
      <c r="AN1296" s="7" t="str">
        <f t="shared" si="41"/>
        <v>July</v>
      </c>
      <c r="AO1296" s="7">
        <v>11</v>
      </c>
      <c r="AP1296" s="10">
        <v>21572</v>
      </c>
      <c r="AQ1296" s="7">
        <v>1</v>
      </c>
      <c r="AR1296" s="7">
        <v>1</v>
      </c>
      <c r="AS1296" t="s">
        <v>40</v>
      </c>
    </row>
    <row r="1297" spans="1:45" x14ac:dyDescent="0.35">
      <c r="A1297" t="s">
        <v>1361</v>
      </c>
      <c r="B1297">
        <v>49</v>
      </c>
      <c r="C1297" t="s">
        <v>1271</v>
      </c>
      <c r="D1297" t="s">
        <v>49</v>
      </c>
      <c r="E1297" t="s">
        <v>41</v>
      </c>
      <c r="F1297">
        <v>1490</v>
      </c>
      <c r="G1297" t="s">
        <v>42</v>
      </c>
      <c r="H1297">
        <v>7</v>
      </c>
      <c r="I1297">
        <v>4</v>
      </c>
      <c r="J1297" t="s">
        <v>43</v>
      </c>
      <c r="K1297">
        <v>1</v>
      </c>
      <c r="L1297">
        <v>1484</v>
      </c>
      <c r="M1297">
        <v>3</v>
      </c>
      <c r="N1297" t="s">
        <v>44</v>
      </c>
      <c r="O1297">
        <v>35</v>
      </c>
      <c r="P1297">
        <v>3</v>
      </c>
      <c r="Q1297">
        <v>3</v>
      </c>
      <c r="R1297" t="s">
        <v>161</v>
      </c>
      <c r="S1297">
        <v>2</v>
      </c>
      <c r="T1297" t="s">
        <v>102</v>
      </c>
      <c r="U1297">
        <v>10466</v>
      </c>
      <c r="V1297" t="s">
        <v>253</v>
      </c>
      <c r="W1297">
        <v>20948</v>
      </c>
      <c r="X1297">
        <v>3</v>
      </c>
      <c r="Y1297" t="s">
        <v>48</v>
      </c>
      <c r="Z1297" t="s">
        <v>49</v>
      </c>
      <c r="AA1297">
        <v>14</v>
      </c>
      <c r="AB1297">
        <v>3</v>
      </c>
      <c r="AC1297">
        <v>2</v>
      </c>
      <c r="AD1297">
        <v>80</v>
      </c>
      <c r="AE1297">
        <v>2</v>
      </c>
      <c r="AF1297">
        <v>29</v>
      </c>
      <c r="AG1297">
        <v>3</v>
      </c>
      <c r="AH1297">
        <v>3</v>
      </c>
      <c r="AI1297">
        <v>0</v>
      </c>
      <c r="AJ1297">
        <v>7</v>
      </c>
      <c r="AK1297" s="16">
        <v>46223</v>
      </c>
      <c r="AL1297" s="7">
        <v>60</v>
      </c>
      <c r="AM1297" s="7" t="str">
        <f t="shared" si="40"/>
        <v>2026</v>
      </c>
      <c r="AN1297" s="7" t="str">
        <f t="shared" si="41"/>
        <v>July</v>
      </c>
      <c r="AO1297" s="7">
        <v>9</v>
      </c>
      <c r="AP1297" s="10">
        <v>9519</v>
      </c>
      <c r="AQ1297" s="7">
        <v>9</v>
      </c>
      <c r="AR1297" s="7">
        <v>2</v>
      </c>
      <c r="AS1297" t="s">
        <v>40</v>
      </c>
    </row>
    <row r="1298" spans="1:45" x14ac:dyDescent="0.35">
      <c r="A1298" t="s">
        <v>1362</v>
      </c>
      <c r="B1298">
        <v>49</v>
      </c>
      <c r="C1298" t="s">
        <v>1271</v>
      </c>
      <c r="D1298" t="s">
        <v>49</v>
      </c>
      <c r="E1298" t="s">
        <v>41</v>
      </c>
      <c r="F1298">
        <v>271</v>
      </c>
      <c r="G1298" t="s">
        <v>42</v>
      </c>
      <c r="H1298">
        <v>3</v>
      </c>
      <c r="I1298">
        <v>2</v>
      </c>
      <c r="J1298" t="s">
        <v>52</v>
      </c>
      <c r="K1298">
        <v>1</v>
      </c>
      <c r="L1298">
        <v>1509</v>
      </c>
      <c r="M1298">
        <v>3</v>
      </c>
      <c r="N1298" t="s">
        <v>53</v>
      </c>
      <c r="O1298">
        <v>43</v>
      </c>
      <c r="P1298">
        <v>2</v>
      </c>
      <c r="Q1298">
        <v>2</v>
      </c>
      <c r="R1298" t="s">
        <v>45</v>
      </c>
      <c r="S1298">
        <v>1</v>
      </c>
      <c r="T1298" t="s">
        <v>105</v>
      </c>
      <c r="U1298">
        <v>4789</v>
      </c>
      <c r="V1298" t="s">
        <v>47</v>
      </c>
      <c r="W1298">
        <v>23070</v>
      </c>
      <c r="X1298">
        <v>4</v>
      </c>
      <c r="Y1298" t="s">
        <v>48</v>
      </c>
      <c r="Z1298" t="s">
        <v>49</v>
      </c>
      <c r="AA1298">
        <v>25</v>
      </c>
      <c r="AB1298">
        <v>4</v>
      </c>
      <c r="AC1298">
        <v>1</v>
      </c>
      <c r="AD1298">
        <v>80</v>
      </c>
      <c r="AE1298">
        <v>1</v>
      </c>
      <c r="AF1298">
        <v>10</v>
      </c>
      <c r="AG1298">
        <v>3</v>
      </c>
      <c r="AH1298">
        <v>3</v>
      </c>
      <c r="AI1298">
        <v>1</v>
      </c>
      <c r="AJ1298">
        <v>2</v>
      </c>
      <c r="AK1298" s="16">
        <v>46224</v>
      </c>
      <c r="AL1298" s="7">
        <v>44</v>
      </c>
      <c r="AM1298" s="7" t="str">
        <f t="shared" si="40"/>
        <v>2026</v>
      </c>
      <c r="AN1298" s="7" t="str">
        <f t="shared" si="41"/>
        <v>July</v>
      </c>
      <c r="AO1298" s="7">
        <v>20</v>
      </c>
      <c r="AP1298" s="10">
        <v>20400</v>
      </c>
      <c r="AQ1298" s="7">
        <v>15</v>
      </c>
      <c r="AR1298" s="7">
        <v>0</v>
      </c>
      <c r="AS1298" t="s">
        <v>49</v>
      </c>
    </row>
    <row r="1299" spans="1:45" x14ac:dyDescent="0.35">
      <c r="A1299" t="s">
        <v>1363</v>
      </c>
      <c r="B1299">
        <v>49</v>
      </c>
      <c r="C1299" t="s">
        <v>1271</v>
      </c>
      <c r="D1299" t="s">
        <v>49</v>
      </c>
      <c r="E1299" t="s">
        <v>41</v>
      </c>
      <c r="F1299">
        <v>722</v>
      </c>
      <c r="G1299" t="s">
        <v>42</v>
      </c>
      <c r="H1299">
        <v>25</v>
      </c>
      <c r="I1299">
        <v>4</v>
      </c>
      <c r="J1299" t="s">
        <v>43</v>
      </c>
      <c r="K1299">
        <v>1</v>
      </c>
      <c r="L1299">
        <v>1617</v>
      </c>
      <c r="M1299">
        <v>3</v>
      </c>
      <c r="N1299" t="s">
        <v>53</v>
      </c>
      <c r="O1299">
        <v>84</v>
      </c>
      <c r="P1299">
        <v>3</v>
      </c>
      <c r="Q1299">
        <v>1</v>
      </c>
      <c r="R1299" t="s">
        <v>45</v>
      </c>
      <c r="S1299">
        <v>1</v>
      </c>
      <c r="T1299" t="s">
        <v>105</v>
      </c>
      <c r="U1299">
        <v>3211</v>
      </c>
      <c r="V1299" t="s">
        <v>47</v>
      </c>
      <c r="W1299">
        <v>22102</v>
      </c>
      <c r="X1299">
        <v>1</v>
      </c>
      <c r="Y1299" t="s">
        <v>48</v>
      </c>
      <c r="Z1299" t="s">
        <v>49</v>
      </c>
      <c r="AA1299">
        <v>14</v>
      </c>
      <c r="AB1299">
        <v>3</v>
      </c>
      <c r="AC1299">
        <v>4</v>
      </c>
      <c r="AD1299">
        <v>80</v>
      </c>
      <c r="AE1299">
        <v>1</v>
      </c>
      <c r="AF1299">
        <v>10</v>
      </c>
      <c r="AG1299">
        <v>3</v>
      </c>
      <c r="AH1299">
        <v>2</v>
      </c>
      <c r="AI1299">
        <v>1</v>
      </c>
      <c r="AJ1299">
        <v>4</v>
      </c>
      <c r="AK1299" s="16">
        <v>46225</v>
      </c>
      <c r="AL1299" s="7">
        <v>38</v>
      </c>
      <c r="AM1299" s="7" t="str">
        <f t="shared" si="40"/>
        <v>2026</v>
      </c>
      <c r="AN1299" s="7" t="str">
        <f t="shared" si="41"/>
        <v>July</v>
      </c>
      <c r="AO1299" s="7">
        <v>11</v>
      </c>
      <c r="AP1299" s="10">
        <v>19217</v>
      </c>
      <c r="AQ1299" s="7">
        <v>10</v>
      </c>
      <c r="AR1299" s="7">
        <v>5</v>
      </c>
      <c r="AS1299" t="s">
        <v>40</v>
      </c>
    </row>
    <row r="1300" spans="1:45" x14ac:dyDescent="0.35">
      <c r="A1300" t="s">
        <v>1364</v>
      </c>
      <c r="B1300">
        <v>49</v>
      </c>
      <c r="C1300" t="s">
        <v>1271</v>
      </c>
      <c r="D1300" t="s">
        <v>49</v>
      </c>
      <c r="E1300" t="s">
        <v>41</v>
      </c>
      <c r="F1300">
        <v>301</v>
      </c>
      <c r="G1300" t="s">
        <v>42</v>
      </c>
      <c r="H1300">
        <v>22</v>
      </c>
      <c r="I1300">
        <v>4</v>
      </c>
      <c r="J1300" t="s">
        <v>73</v>
      </c>
      <c r="K1300">
        <v>1</v>
      </c>
      <c r="L1300">
        <v>1655</v>
      </c>
      <c r="M1300">
        <v>1</v>
      </c>
      <c r="N1300" t="s">
        <v>53</v>
      </c>
      <c r="O1300">
        <v>72</v>
      </c>
      <c r="P1300">
        <v>3</v>
      </c>
      <c r="Q1300">
        <v>4</v>
      </c>
      <c r="R1300" t="s">
        <v>252</v>
      </c>
      <c r="S1300">
        <v>2</v>
      </c>
      <c r="T1300" t="s">
        <v>105</v>
      </c>
      <c r="U1300">
        <v>16413</v>
      </c>
      <c r="V1300" t="s">
        <v>368</v>
      </c>
      <c r="W1300">
        <v>3498</v>
      </c>
      <c r="X1300">
        <v>3</v>
      </c>
      <c r="Y1300" t="s">
        <v>48</v>
      </c>
      <c r="Z1300" t="s">
        <v>49</v>
      </c>
      <c r="AA1300">
        <v>16</v>
      </c>
      <c r="AB1300">
        <v>3</v>
      </c>
      <c r="AC1300">
        <v>2</v>
      </c>
      <c r="AD1300">
        <v>80</v>
      </c>
      <c r="AE1300">
        <v>2</v>
      </c>
      <c r="AF1300">
        <v>27</v>
      </c>
      <c r="AG1300">
        <v>2</v>
      </c>
      <c r="AH1300">
        <v>3</v>
      </c>
      <c r="AI1300">
        <v>1</v>
      </c>
      <c r="AJ1300">
        <v>2</v>
      </c>
      <c r="AK1300" s="16">
        <v>46226</v>
      </c>
      <c r="AL1300" s="7">
        <v>25</v>
      </c>
      <c r="AM1300" s="7" t="str">
        <f t="shared" si="40"/>
        <v>2026</v>
      </c>
      <c r="AN1300" s="7" t="str">
        <f t="shared" si="41"/>
        <v>July</v>
      </c>
      <c r="AO1300" s="7">
        <v>1</v>
      </c>
      <c r="AP1300" s="10">
        <v>22606</v>
      </c>
      <c r="AQ1300" s="7">
        <v>1</v>
      </c>
      <c r="AR1300" s="7">
        <v>1</v>
      </c>
      <c r="AS1300" t="s">
        <v>49</v>
      </c>
    </row>
    <row r="1301" spans="1:45" x14ac:dyDescent="0.35">
      <c r="A1301" t="s">
        <v>1365</v>
      </c>
      <c r="B1301">
        <v>49</v>
      </c>
      <c r="C1301" t="s">
        <v>1271</v>
      </c>
      <c r="D1301" t="s">
        <v>40</v>
      </c>
      <c r="E1301" t="s">
        <v>41</v>
      </c>
      <c r="F1301">
        <v>465</v>
      </c>
      <c r="G1301" t="s">
        <v>42</v>
      </c>
      <c r="H1301">
        <v>6</v>
      </c>
      <c r="I1301">
        <v>1</v>
      </c>
      <c r="J1301" t="s">
        <v>43</v>
      </c>
      <c r="K1301">
        <v>1</v>
      </c>
      <c r="L1301">
        <v>1661</v>
      </c>
      <c r="M1301">
        <v>3</v>
      </c>
      <c r="N1301" t="s">
        <v>53</v>
      </c>
      <c r="O1301">
        <v>41</v>
      </c>
      <c r="P1301">
        <v>2</v>
      </c>
      <c r="Q1301">
        <v>4</v>
      </c>
      <c r="R1301" t="s">
        <v>161</v>
      </c>
      <c r="S1301">
        <v>3</v>
      </c>
      <c r="T1301" t="s">
        <v>105</v>
      </c>
      <c r="U1301">
        <v>13966</v>
      </c>
      <c r="V1301" t="s">
        <v>253</v>
      </c>
      <c r="W1301">
        <v>11652</v>
      </c>
      <c r="X1301">
        <v>2</v>
      </c>
      <c r="Y1301" t="s">
        <v>48</v>
      </c>
      <c r="Z1301" t="s">
        <v>40</v>
      </c>
      <c r="AA1301">
        <v>19</v>
      </c>
      <c r="AB1301">
        <v>3</v>
      </c>
      <c r="AC1301">
        <v>2</v>
      </c>
      <c r="AD1301">
        <v>80</v>
      </c>
      <c r="AE1301">
        <v>1</v>
      </c>
      <c r="AF1301">
        <v>30</v>
      </c>
      <c r="AG1301">
        <v>3</v>
      </c>
      <c r="AH1301">
        <v>3</v>
      </c>
      <c r="AI1301">
        <v>2</v>
      </c>
      <c r="AJ1301">
        <v>12</v>
      </c>
      <c r="AK1301" s="16">
        <v>46227</v>
      </c>
      <c r="AL1301" s="7">
        <v>18</v>
      </c>
      <c r="AM1301" s="7" t="str">
        <f t="shared" si="40"/>
        <v>2026</v>
      </c>
      <c r="AN1301" s="7" t="str">
        <f t="shared" si="41"/>
        <v>July</v>
      </c>
      <c r="AO1301" s="7">
        <v>0</v>
      </c>
      <c r="AP1301" s="10">
        <v>16264</v>
      </c>
      <c r="AQ1301" s="7">
        <v>0</v>
      </c>
      <c r="AR1301" s="7">
        <v>0</v>
      </c>
      <c r="AS1301" t="s">
        <v>49</v>
      </c>
    </row>
    <row r="1302" spans="1:45" x14ac:dyDescent="0.35">
      <c r="A1302" t="s">
        <v>1366</v>
      </c>
      <c r="B1302">
        <v>49</v>
      </c>
      <c r="C1302" t="s">
        <v>1271</v>
      </c>
      <c r="D1302" t="s">
        <v>40</v>
      </c>
      <c r="E1302" t="s">
        <v>41</v>
      </c>
      <c r="F1302">
        <v>464</v>
      </c>
      <c r="G1302" t="s">
        <v>1547</v>
      </c>
      <c r="H1302">
        <v>16</v>
      </c>
      <c r="I1302">
        <v>3</v>
      </c>
      <c r="J1302" t="s">
        <v>52</v>
      </c>
      <c r="K1302">
        <v>1</v>
      </c>
      <c r="L1302">
        <v>1674</v>
      </c>
      <c r="M1302">
        <v>4</v>
      </c>
      <c r="N1302" t="s">
        <v>53</v>
      </c>
      <c r="O1302">
        <v>74</v>
      </c>
      <c r="P1302">
        <v>3</v>
      </c>
      <c r="Q1302">
        <v>1</v>
      </c>
      <c r="R1302" t="s">
        <v>45</v>
      </c>
      <c r="S1302">
        <v>1</v>
      </c>
      <c r="T1302" t="s">
        <v>102</v>
      </c>
      <c r="U1302">
        <v>2587</v>
      </c>
      <c r="V1302" t="s">
        <v>47</v>
      </c>
      <c r="W1302">
        <v>24941</v>
      </c>
      <c r="X1302">
        <v>4</v>
      </c>
      <c r="Y1302" t="s">
        <v>48</v>
      </c>
      <c r="Z1302" t="s">
        <v>40</v>
      </c>
      <c r="AA1302">
        <v>16</v>
      </c>
      <c r="AB1302">
        <v>3</v>
      </c>
      <c r="AC1302">
        <v>2</v>
      </c>
      <c r="AD1302">
        <v>80</v>
      </c>
      <c r="AE1302">
        <v>1</v>
      </c>
      <c r="AF1302">
        <v>17</v>
      </c>
      <c r="AG1302">
        <v>2</v>
      </c>
      <c r="AH1302">
        <v>2</v>
      </c>
      <c r="AI1302">
        <v>2</v>
      </c>
      <c r="AJ1302">
        <v>2</v>
      </c>
      <c r="AK1302" s="16">
        <v>46228</v>
      </c>
      <c r="AL1302" s="7">
        <v>60</v>
      </c>
      <c r="AM1302" s="7" t="str">
        <f t="shared" si="40"/>
        <v>2026</v>
      </c>
      <c r="AN1302" s="7" t="str">
        <f t="shared" si="41"/>
        <v>July</v>
      </c>
      <c r="AO1302" s="7">
        <v>38</v>
      </c>
      <c r="AP1302" s="10">
        <v>22289</v>
      </c>
      <c r="AQ1302" s="7">
        <v>5</v>
      </c>
      <c r="AR1302" s="7">
        <v>3</v>
      </c>
      <c r="AS1302" t="s">
        <v>49</v>
      </c>
    </row>
    <row r="1303" spans="1:45" x14ac:dyDescent="0.35">
      <c r="A1303" t="s">
        <v>1367</v>
      </c>
      <c r="B1303">
        <v>49</v>
      </c>
      <c r="C1303" t="s">
        <v>1271</v>
      </c>
      <c r="D1303" t="s">
        <v>49</v>
      </c>
      <c r="E1303" t="s">
        <v>41</v>
      </c>
      <c r="F1303">
        <v>809</v>
      </c>
      <c r="G1303" t="s">
        <v>42</v>
      </c>
      <c r="H1303">
        <v>1</v>
      </c>
      <c r="I1303">
        <v>3</v>
      </c>
      <c r="J1303" t="s">
        <v>43</v>
      </c>
      <c r="K1303">
        <v>1</v>
      </c>
      <c r="L1303">
        <v>1677</v>
      </c>
      <c r="M1303">
        <v>3</v>
      </c>
      <c r="N1303" t="s">
        <v>44</v>
      </c>
      <c r="O1303">
        <v>36</v>
      </c>
      <c r="P1303">
        <v>3</v>
      </c>
      <c r="Q1303">
        <v>4</v>
      </c>
      <c r="R1303" t="s">
        <v>442</v>
      </c>
      <c r="S1303">
        <v>3</v>
      </c>
      <c r="T1303" t="s">
        <v>46</v>
      </c>
      <c r="U1303">
        <v>15379</v>
      </c>
      <c r="V1303" t="s">
        <v>368</v>
      </c>
      <c r="W1303">
        <v>22384</v>
      </c>
      <c r="X1303">
        <v>4</v>
      </c>
      <c r="Y1303" t="s">
        <v>48</v>
      </c>
      <c r="Z1303" t="s">
        <v>49</v>
      </c>
      <c r="AA1303">
        <v>14</v>
      </c>
      <c r="AB1303">
        <v>3</v>
      </c>
      <c r="AC1303">
        <v>1</v>
      </c>
      <c r="AD1303">
        <v>80</v>
      </c>
      <c r="AE1303">
        <v>0</v>
      </c>
      <c r="AF1303">
        <v>23</v>
      </c>
      <c r="AG1303">
        <v>2</v>
      </c>
      <c r="AH1303">
        <v>3</v>
      </c>
      <c r="AI1303">
        <v>0</v>
      </c>
      <c r="AJ1303">
        <v>0</v>
      </c>
      <c r="AK1303" s="16">
        <v>46229</v>
      </c>
      <c r="AL1303" s="7">
        <v>39</v>
      </c>
      <c r="AM1303" s="7" t="str">
        <f t="shared" si="40"/>
        <v>2026</v>
      </c>
      <c r="AN1303" s="7" t="str">
        <f t="shared" si="41"/>
        <v>July</v>
      </c>
      <c r="AO1303" s="7">
        <v>7</v>
      </c>
      <c r="AP1303" s="10">
        <v>18536</v>
      </c>
      <c r="AQ1303" s="7">
        <v>7</v>
      </c>
      <c r="AR1303" s="7">
        <v>3</v>
      </c>
      <c r="AS1303" t="s">
        <v>49</v>
      </c>
    </row>
    <row r="1304" spans="1:45" x14ac:dyDescent="0.35">
      <c r="A1304" t="s">
        <v>1368</v>
      </c>
      <c r="B1304">
        <v>49</v>
      </c>
      <c r="C1304" t="s">
        <v>1271</v>
      </c>
      <c r="D1304" t="s">
        <v>49</v>
      </c>
      <c r="E1304" t="s">
        <v>41</v>
      </c>
      <c r="F1304">
        <v>1313</v>
      </c>
      <c r="G1304" t="s">
        <v>51</v>
      </c>
      <c r="H1304">
        <v>11</v>
      </c>
      <c r="I1304">
        <v>4</v>
      </c>
      <c r="J1304" t="s">
        <v>57</v>
      </c>
      <c r="K1304">
        <v>1</v>
      </c>
      <c r="L1304">
        <v>1757</v>
      </c>
      <c r="M1304">
        <v>4</v>
      </c>
      <c r="N1304" t="s">
        <v>53</v>
      </c>
      <c r="O1304">
        <v>80</v>
      </c>
      <c r="P1304">
        <v>3</v>
      </c>
      <c r="Q1304">
        <v>2</v>
      </c>
      <c r="R1304" t="s">
        <v>137</v>
      </c>
      <c r="S1304">
        <v>4</v>
      </c>
      <c r="T1304" t="s">
        <v>46</v>
      </c>
      <c r="U1304">
        <v>4507</v>
      </c>
      <c r="V1304" t="s">
        <v>47</v>
      </c>
      <c r="W1304">
        <v>8191</v>
      </c>
      <c r="X1304">
        <v>3</v>
      </c>
      <c r="Y1304" t="s">
        <v>48</v>
      </c>
      <c r="Z1304" t="s">
        <v>49</v>
      </c>
      <c r="AA1304">
        <v>12</v>
      </c>
      <c r="AB1304">
        <v>3</v>
      </c>
      <c r="AC1304">
        <v>3</v>
      </c>
      <c r="AD1304">
        <v>80</v>
      </c>
      <c r="AE1304">
        <v>0</v>
      </c>
      <c r="AF1304">
        <v>8</v>
      </c>
      <c r="AG1304">
        <v>1</v>
      </c>
      <c r="AH1304">
        <v>4</v>
      </c>
      <c r="AI1304">
        <v>0</v>
      </c>
      <c r="AJ1304">
        <v>4</v>
      </c>
      <c r="AK1304" s="16">
        <v>46230</v>
      </c>
      <c r="AL1304" s="7">
        <v>35</v>
      </c>
      <c r="AM1304" s="7" t="str">
        <f t="shared" si="40"/>
        <v>2026</v>
      </c>
      <c r="AN1304" s="7" t="str">
        <f t="shared" si="41"/>
        <v>July</v>
      </c>
      <c r="AO1304" s="7">
        <v>12</v>
      </c>
      <c r="AP1304" s="10">
        <v>13214</v>
      </c>
      <c r="AQ1304" s="7">
        <v>10</v>
      </c>
      <c r="AR1304" s="7">
        <v>2</v>
      </c>
      <c r="AS1304" t="s">
        <v>49</v>
      </c>
    </row>
    <row r="1305" spans="1:45" x14ac:dyDescent="0.35">
      <c r="A1305" t="s">
        <v>1369</v>
      </c>
      <c r="B1305">
        <v>49</v>
      </c>
      <c r="C1305" t="s">
        <v>1271</v>
      </c>
      <c r="D1305" t="s">
        <v>49</v>
      </c>
      <c r="E1305" t="s">
        <v>56</v>
      </c>
      <c r="F1305">
        <v>1064</v>
      </c>
      <c r="G1305" t="s">
        <v>42</v>
      </c>
      <c r="H1305">
        <v>2</v>
      </c>
      <c r="I1305">
        <v>1</v>
      </c>
      <c r="J1305" t="s">
        <v>43</v>
      </c>
      <c r="K1305">
        <v>1</v>
      </c>
      <c r="L1305">
        <v>1941</v>
      </c>
      <c r="M1305">
        <v>2</v>
      </c>
      <c r="N1305" t="s">
        <v>44</v>
      </c>
      <c r="O1305">
        <v>42</v>
      </c>
      <c r="P1305">
        <v>3</v>
      </c>
      <c r="Q1305">
        <v>5</v>
      </c>
      <c r="R1305" t="s">
        <v>252</v>
      </c>
      <c r="S1305">
        <v>4</v>
      </c>
      <c r="T1305" t="s">
        <v>105</v>
      </c>
      <c r="U1305">
        <v>19161</v>
      </c>
      <c r="V1305" t="s">
        <v>368</v>
      </c>
      <c r="W1305">
        <v>13738</v>
      </c>
      <c r="X1305">
        <v>3</v>
      </c>
      <c r="Y1305" t="s">
        <v>48</v>
      </c>
      <c r="Z1305" t="s">
        <v>49</v>
      </c>
      <c r="AA1305">
        <v>15</v>
      </c>
      <c r="AB1305">
        <v>3</v>
      </c>
      <c r="AC1305">
        <v>4</v>
      </c>
      <c r="AD1305">
        <v>80</v>
      </c>
      <c r="AE1305">
        <v>0</v>
      </c>
      <c r="AF1305">
        <v>28</v>
      </c>
      <c r="AG1305">
        <v>3</v>
      </c>
      <c r="AH1305">
        <v>3</v>
      </c>
      <c r="AI1305">
        <v>4</v>
      </c>
      <c r="AJ1305">
        <v>3</v>
      </c>
      <c r="AK1305" s="16">
        <v>46231</v>
      </c>
      <c r="AL1305" s="7">
        <v>20</v>
      </c>
      <c r="AM1305" s="7" t="str">
        <f t="shared" si="40"/>
        <v>2026</v>
      </c>
      <c r="AN1305" s="7" t="str">
        <f t="shared" si="41"/>
        <v>July</v>
      </c>
      <c r="AO1305" s="7">
        <v>0</v>
      </c>
      <c r="AP1305" s="10">
        <v>4420</v>
      </c>
      <c r="AQ1305" s="7">
        <v>0</v>
      </c>
      <c r="AR1305" s="7">
        <v>0</v>
      </c>
      <c r="AS1305" t="s">
        <v>40</v>
      </c>
    </row>
    <row r="1306" spans="1:45" x14ac:dyDescent="0.35">
      <c r="A1306" t="s">
        <v>1370</v>
      </c>
      <c r="B1306">
        <v>49</v>
      </c>
      <c r="C1306" t="s">
        <v>1271</v>
      </c>
      <c r="D1306" t="s">
        <v>49</v>
      </c>
      <c r="E1306" t="s">
        <v>56</v>
      </c>
      <c r="F1306">
        <v>1023</v>
      </c>
      <c r="G1306" t="s">
        <v>51</v>
      </c>
      <c r="H1306">
        <v>2</v>
      </c>
      <c r="I1306">
        <v>3</v>
      </c>
      <c r="J1306" t="s">
        <v>52</v>
      </c>
      <c r="K1306">
        <v>1</v>
      </c>
      <c r="L1306">
        <v>2065</v>
      </c>
      <c r="M1306">
        <v>4</v>
      </c>
      <c r="N1306" t="s">
        <v>44</v>
      </c>
      <c r="O1306">
        <v>63</v>
      </c>
      <c r="P1306">
        <v>2</v>
      </c>
      <c r="Q1306">
        <v>2</v>
      </c>
      <c r="R1306" t="s">
        <v>137</v>
      </c>
      <c r="S1306">
        <v>2</v>
      </c>
      <c r="T1306" t="s">
        <v>105</v>
      </c>
      <c r="U1306">
        <v>5390</v>
      </c>
      <c r="V1306" t="s">
        <v>163</v>
      </c>
      <c r="W1306">
        <v>13243</v>
      </c>
      <c r="X1306">
        <v>2</v>
      </c>
      <c r="Y1306" t="s">
        <v>48</v>
      </c>
      <c r="Z1306" t="s">
        <v>49</v>
      </c>
      <c r="AA1306">
        <v>14</v>
      </c>
      <c r="AB1306">
        <v>3</v>
      </c>
      <c r="AC1306">
        <v>4</v>
      </c>
      <c r="AD1306">
        <v>80</v>
      </c>
      <c r="AE1306">
        <v>0</v>
      </c>
      <c r="AF1306">
        <v>17</v>
      </c>
      <c r="AG1306">
        <v>3</v>
      </c>
      <c r="AH1306">
        <v>2</v>
      </c>
      <c r="AI1306">
        <v>0</v>
      </c>
      <c r="AJ1306">
        <v>8</v>
      </c>
      <c r="AK1306" s="16">
        <v>46232</v>
      </c>
      <c r="AL1306" s="7">
        <v>59</v>
      </c>
      <c r="AM1306" s="7" t="str">
        <f t="shared" si="40"/>
        <v>2026</v>
      </c>
      <c r="AN1306" s="7" t="str">
        <f t="shared" si="41"/>
        <v>July</v>
      </c>
      <c r="AO1306" s="7">
        <v>32</v>
      </c>
      <c r="AP1306" s="10">
        <v>22416</v>
      </c>
      <c r="AQ1306" s="7">
        <v>8</v>
      </c>
      <c r="AR1306" s="7">
        <v>4</v>
      </c>
      <c r="AS1306" t="s">
        <v>49</v>
      </c>
    </row>
    <row r="1307" spans="1:45" x14ac:dyDescent="0.35">
      <c r="A1307" t="s">
        <v>1370</v>
      </c>
      <c r="B1307">
        <v>49</v>
      </c>
      <c r="C1307" t="s">
        <v>1271</v>
      </c>
      <c r="D1307" t="s">
        <v>49</v>
      </c>
      <c r="E1307" t="s">
        <v>56</v>
      </c>
      <c r="F1307">
        <v>1023</v>
      </c>
      <c r="G1307" t="s">
        <v>51</v>
      </c>
      <c r="H1307">
        <v>2</v>
      </c>
      <c r="I1307">
        <v>3</v>
      </c>
      <c r="J1307" t="s">
        <v>52</v>
      </c>
      <c r="K1307">
        <v>1</v>
      </c>
      <c r="L1307">
        <v>2065</v>
      </c>
      <c r="M1307">
        <v>4</v>
      </c>
      <c r="N1307" t="s">
        <v>44</v>
      </c>
      <c r="O1307">
        <v>63</v>
      </c>
      <c r="P1307">
        <v>2</v>
      </c>
      <c r="Q1307">
        <v>2</v>
      </c>
      <c r="R1307" t="s">
        <v>137</v>
      </c>
      <c r="S1307">
        <v>2</v>
      </c>
      <c r="T1307" t="s">
        <v>105</v>
      </c>
      <c r="U1307">
        <v>5390</v>
      </c>
      <c r="V1307" t="s">
        <v>163</v>
      </c>
      <c r="W1307">
        <v>13243</v>
      </c>
      <c r="X1307">
        <v>2</v>
      </c>
      <c r="Y1307" t="s">
        <v>48</v>
      </c>
      <c r="Z1307" t="s">
        <v>49</v>
      </c>
      <c r="AA1307">
        <v>14</v>
      </c>
      <c r="AB1307">
        <v>3</v>
      </c>
      <c r="AC1307">
        <v>4</v>
      </c>
      <c r="AD1307">
        <v>80</v>
      </c>
      <c r="AE1307">
        <v>0</v>
      </c>
      <c r="AF1307">
        <v>17</v>
      </c>
      <c r="AG1307">
        <v>3</v>
      </c>
      <c r="AH1307">
        <v>2</v>
      </c>
      <c r="AI1307">
        <v>0</v>
      </c>
      <c r="AJ1307">
        <v>8</v>
      </c>
      <c r="AK1307" s="16">
        <v>46233</v>
      </c>
      <c r="AL1307" s="7">
        <v>24</v>
      </c>
      <c r="AM1307" s="7" t="str">
        <f t="shared" si="40"/>
        <v>2026</v>
      </c>
      <c r="AN1307" s="7" t="str">
        <f t="shared" si="41"/>
        <v>July</v>
      </c>
      <c r="AO1307" s="7">
        <v>6</v>
      </c>
      <c r="AP1307" s="10">
        <v>5825</v>
      </c>
      <c r="AQ1307" s="7">
        <v>2</v>
      </c>
      <c r="AR1307" s="7">
        <v>2</v>
      </c>
      <c r="AS1307" t="s">
        <v>49</v>
      </c>
    </row>
    <row r="1308" spans="1:45" x14ac:dyDescent="0.35">
      <c r="A1308" t="s">
        <v>1371</v>
      </c>
      <c r="B1308">
        <v>50</v>
      </c>
      <c r="C1308" t="s">
        <v>1271</v>
      </c>
      <c r="D1308" t="s">
        <v>40</v>
      </c>
      <c r="E1308" t="s">
        <v>41</v>
      </c>
      <c r="F1308">
        <v>869</v>
      </c>
      <c r="G1308" t="s">
        <v>51</v>
      </c>
      <c r="H1308">
        <v>3</v>
      </c>
      <c r="I1308">
        <v>2</v>
      </c>
      <c r="J1308" t="s">
        <v>57</v>
      </c>
      <c r="K1308">
        <v>1</v>
      </c>
      <c r="L1308">
        <v>47</v>
      </c>
      <c r="M1308">
        <v>1</v>
      </c>
      <c r="N1308" t="s">
        <v>44</v>
      </c>
      <c r="O1308">
        <v>86</v>
      </c>
      <c r="P1308">
        <v>2</v>
      </c>
      <c r="Q1308">
        <v>1</v>
      </c>
      <c r="R1308" t="s">
        <v>54</v>
      </c>
      <c r="S1308">
        <v>3</v>
      </c>
      <c r="T1308" t="s">
        <v>105</v>
      </c>
      <c r="U1308">
        <v>2683</v>
      </c>
      <c r="V1308" t="s">
        <v>47</v>
      </c>
      <c r="W1308">
        <v>3810</v>
      </c>
      <c r="X1308">
        <v>1</v>
      </c>
      <c r="Y1308" t="s">
        <v>48</v>
      </c>
      <c r="Z1308" t="s">
        <v>40</v>
      </c>
      <c r="AA1308">
        <v>14</v>
      </c>
      <c r="AB1308">
        <v>3</v>
      </c>
      <c r="AC1308">
        <v>3</v>
      </c>
      <c r="AD1308">
        <v>80</v>
      </c>
      <c r="AE1308">
        <v>0</v>
      </c>
      <c r="AF1308">
        <v>3</v>
      </c>
      <c r="AG1308">
        <v>2</v>
      </c>
      <c r="AH1308">
        <v>3</v>
      </c>
      <c r="AI1308">
        <v>0</v>
      </c>
      <c r="AJ1308">
        <v>2</v>
      </c>
      <c r="AK1308" s="16">
        <v>46234</v>
      </c>
      <c r="AL1308" s="7">
        <v>20</v>
      </c>
      <c r="AM1308" s="7" t="str">
        <f t="shared" si="40"/>
        <v>2026</v>
      </c>
      <c r="AN1308" s="7" t="str">
        <f t="shared" si="41"/>
        <v>July</v>
      </c>
      <c r="AO1308" s="7">
        <v>1</v>
      </c>
      <c r="AP1308" s="10">
        <v>13320</v>
      </c>
      <c r="AQ1308" s="7">
        <v>0</v>
      </c>
      <c r="AR1308" s="7">
        <v>0</v>
      </c>
      <c r="AS1308" t="s">
        <v>49</v>
      </c>
    </row>
    <row r="1309" spans="1:45" x14ac:dyDescent="0.35">
      <c r="A1309" t="s">
        <v>1372</v>
      </c>
      <c r="B1309">
        <v>50</v>
      </c>
      <c r="C1309" t="s">
        <v>1271</v>
      </c>
      <c r="D1309" t="s">
        <v>40</v>
      </c>
      <c r="E1309" t="s">
        <v>41</v>
      </c>
      <c r="F1309">
        <v>989</v>
      </c>
      <c r="G1309" t="s">
        <v>1547</v>
      </c>
      <c r="H1309">
        <v>7</v>
      </c>
      <c r="I1309">
        <v>2</v>
      </c>
      <c r="J1309" t="s">
        <v>52</v>
      </c>
      <c r="K1309">
        <v>1</v>
      </c>
      <c r="L1309">
        <v>80</v>
      </c>
      <c r="M1309">
        <v>2</v>
      </c>
      <c r="N1309" t="s">
        <v>53</v>
      </c>
      <c r="O1309">
        <v>43</v>
      </c>
      <c r="P1309">
        <v>2</v>
      </c>
      <c r="Q1309">
        <v>5</v>
      </c>
      <c r="R1309" t="s">
        <v>252</v>
      </c>
      <c r="S1309">
        <v>3</v>
      </c>
      <c r="T1309" t="s">
        <v>102</v>
      </c>
      <c r="U1309">
        <v>18740</v>
      </c>
      <c r="V1309" t="s">
        <v>368</v>
      </c>
      <c r="W1309">
        <v>16701</v>
      </c>
      <c r="X1309">
        <v>5</v>
      </c>
      <c r="Y1309" t="s">
        <v>48</v>
      </c>
      <c r="Z1309" t="s">
        <v>40</v>
      </c>
      <c r="AA1309">
        <v>12</v>
      </c>
      <c r="AB1309">
        <v>3</v>
      </c>
      <c r="AC1309">
        <v>4</v>
      </c>
      <c r="AD1309">
        <v>80</v>
      </c>
      <c r="AE1309">
        <v>1</v>
      </c>
      <c r="AF1309">
        <v>29</v>
      </c>
      <c r="AG1309">
        <v>2</v>
      </c>
      <c r="AH1309">
        <v>2</v>
      </c>
      <c r="AI1309">
        <v>13</v>
      </c>
      <c r="AJ1309">
        <v>8</v>
      </c>
      <c r="AK1309" s="16">
        <v>46235</v>
      </c>
      <c r="AL1309" s="7">
        <v>54</v>
      </c>
      <c r="AM1309" s="7" t="str">
        <f t="shared" si="40"/>
        <v>2026</v>
      </c>
      <c r="AN1309" s="7" t="str">
        <f t="shared" si="41"/>
        <v>August</v>
      </c>
      <c r="AO1309" s="7">
        <v>11</v>
      </c>
      <c r="AP1309" s="10">
        <v>22225</v>
      </c>
      <c r="AQ1309" s="7">
        <v>2</v>
      </c>
      <c r="AR1309" s="7">
        <v>2</v>
      </c>
      <c r="AS1309" t="s">
        <v>49</v>
      </c>
    </row>
    <row r="1310" spans="1:45" x14ac:dyDescent="0.35">
      <c r="A1310" t="s">
        <v>1373</v>
      </c>
      <c r="B1310">
        <v>50</v>
      </c>
      <c r="C1310" t="s">
        <v>1271</v>
      </c>
      <c r="D1310" t="s">
        <v>40</v>
      </c>
      <c r="E1310" t="s">
        <v>56</v>
      </c>
      <c r="F1310">
        <v>1115</v>
      </c>
      <c r="G1310" t="s">
        <v>1547</v>
      </c>
      <c r="H1310">
        <v>1</v>
      </c>
      <c r="I1310">
        <v>3</v>
      </c>
      <c r="J1310" t="s">
        <v>43</v>
      </c>
      <c r="K1310">
        <v>1</v>
      </c>
      <c r="L1310">
        <v>141</v>
      </c>
      <c r="M1310">
        <v>1</v>
      </c>
      <c r="N1310" t="s">
        <v>53</v>
      </c>
      <c r="O1310">
        <v>73</v>
      </c>
      <c r="P1310">
        <v>3</v>
      </c>
      <c r="Q1310">
        <v>5</v>
      </c>
      <c r="R1310" t="s">
        <v>252</v>
      </c>
      <c r="S1310">
        <v>2</v>
      </c>
      <c r="T1310" t="s">
        <v>105</v>
      </c>
      <c r="U1310">
        <v>18172</v>
      </c>
      <c r="V1310" t="s">
        <v>368</v>
      </c>
      <c r="W1310">
        <v>9755</v>
      </c>
      <c r="X1310">
        <v>3</v>
      </c>
      <c r="Y1310" t="s">
        <v>48</v>
      </c>
      <c r="Z1310" t="s">
        <v>40</v>
      </c>
      <c r="AA1310">
        <v>19</v>
      </c>
      <c r="AB1310">
        <v>3</v>
      </c>
      <c r="AC1310">
        <v>1</v>
      </c>
      <c r="AD1310">
        <v>80</v>
      </c>
      <c r="AE1310">
        <v>0</v>
      </c>
      <c r="AF1310">
        <v>28</v>
      </c>
      <c r="AG1310">
        <v>1</v>
      </c>
      <c r="AH1310">
        <v>2</v>
      </c>
      <c r="AI1310">
        <v>0</v>
      </c>
      <c r="AJ1310">
        <v>7</v>
      </c>
      <c r="AK1310" s="16">
        <v>46236</v>
      </c>
      <c r="AL1310" s="7">
        <v>39</v>
      </c>
      <c r="AM1310" s="7" t="str">
        <f t="shared" si="40"/>
        <v>2026</v>
      </c>
      <c r="AN1310" s="7" t="str">
        <f t="shared" si="41"/>
        <v>August</v>
      </c>
      <c r="AO1310" s="7">
        <v>20</v>
      </c>
      <c r="AP1310" s="10">
        <v>23644</v>
      </c>
      <c r="AQ1310" s="7">
        <v>8</v>
      </c>
      <c r="AR1310" s="7">
        <v>7</v>
      </c>
      <c r="AS1310" t="s">
        <v>49</v>
      </c>
    </row>
    <row r="1311" spans="1:45" x14ac:dyDescent="0.35">
      <c r="A1311" t="s">
        <v>1374</v>
      </c>
      <c r="B1311">
        <v>50</v>
      </c>
      <c r="C1311" t="s">
        <v>1271</v>
      </c>
      <c r="D1311" t="s">
        <v>49</v>
      </c>
      <c r="E1311" t="s">
        <v>56</v>
      </c>
      <c r="F1311">
        <v>809</v>
      </c>
      <c r="G1311" t="s">
        <v>51</v>
      </c>
      <c r="H1311">
        <v>12</v>
      </c>
      <c r="I1311">
        <v>3</v>
      </c>
      <c r="J1311" t="s">
        <v>57</v>
      </c>
      <c r="K1311">
        <v>1</v>
      </c>
      <c r="L1311">
        <v>174</v>
      </c>
      <c r="M1311">
        <v>3</v>
      </c>
      <c r="N1311" t="s">
        <v>53</v>
      </c>
      <c r="O1311">
        <v>77</v>
      </c>
      <c r="P1311">
        <v>3</v>
      </c>
      <c r="Q1311">
        <v>3</v>
      </c>
      <c r="R1311" t="s">
        <v>137</v>
      </c>
      <c r="S1311">
        <v>4</v>
      </c>
      <c r="T1311" t="s">
        <v>46</v>
      </c>
      <c r="U1311">
        <v>9208</v>
      </c>
      <c r="V1311" t="s">
        <v>163</v>
      </c>
      <c r="W1311">
        <v>6645</v>
      </c>
      <c r="X1311">
        <v>4</v>
      </c>
      <c r="Y1311" t="s">
        <v>48</v>
      </c>
      <c r="Z1311" t="s">
        <v>49</v>
      </c>
      <c r="AA1311">
        <v>11</v>
      </c>
      <c r="AB1311">
        <v>3</v>
      </c>
      <c r="AC1311">
        <v>4</v>
      </c>
      <c r="AD1311">
        <v>80</v>
      </c>
      <c r="AE1311">
        <v>0</v>
      </c>
      <c r="AF1311">
        <v>16</v>
      </c>
      <c r="AG1311">
        <v>3</v>
      </c>
      <c r="AH1311">
        <v>3</v>
      </c>
      <c r="AI1311">
        <v>2</v>
      </c>
      <c r="AJ1311">
        <v>1</v>
      </c>
      <c r="AK1311" s="16">
        <v>46237</v>
      </c>
      <c r="AL1311" s="7">
        <v>39</v>
      </c>
      <c r="AM1311" s="7" t="str">
        <f t="shared" si="40"/>
        <v>2026</v>
      </c>
      <c r="AN1311" s="7" t="str">
        <f t="shared" si="41"/>
        <v>August</v>
      </c>
      <c r="AO1311" s="7">
        <v>8</v>
      </c>
      <c r="AP1311" s="10">
        <v>15614</v>
      </c>
      <c r="AQ1311" s="7">
        <v>7</v>
      </c>
      <c r="AR1311" s="7">
        <v>4</v>
      </c>
      <c r="AS1311" t="s">
        <v>49</v>
      </c>
    </row>
    <row r="1312" spans="1:45" x14ac:dyDescent="0.35">
      <c r="A1312" t="s">
        <v>1375</v>
      </c>
      <c r="B1312">
        <v>50</v>
      </c>
      <c r="C1312" t="s">
        <v>1271</v>
      </c>
      <c r="D1312" t="s">
        <v>49</v>
      </c>
      <c r="E1312" t="s">
        <v>41</v>
      </c>
      <c r="F1312">
        <v>1452</v>
      </c>
      <c r="G1312" t="s">
        <v>42</v>
      </c>
      <c r="H1312">
        <v>11</v>
      </c>
      <c r="I1312">
        <v>3</v>
      </c>
      <c r="J1312" t="s">
        <v>43</v>
      </c>
      <c r="K1312">
        <v>1</v>
      </c>
      <c r="L1312">
        <v>226</v>
      </c>
      <c r="M1312">
        <v>3</v>
      </c>
      <c r="N1312" t="s">
        <v>53</v>
      </c>
      <c r="O1312">
        <v>53</v>
      </c>
      <c r="P1312">
        <v>3</v>
      </c>
      <c r="Q1312">
        <v>5</v>
      </c>
      <c r="R1312" t="s">
        <v>442</v>
      </c>
      <c r="S1312">
        <v>2</v>
      </c>
      <c r="T1312" t="s">
        <v>46</v>
      </c>
      <c r="U1312">
        <v>19926</v>
      </c>
      <c r="V1312" t="s">
        <v>368</v>
      </c>
      <c r="W1312">
        <v>17053</v>
      </c>
      <c r="X1312">
        <v>3</v>
      </c>
      <c r="Y1312" t="s">
        <v>48</v>
      </c>
      <c r="Z1312" t="s">
        <v>49</v>
      </c>
      <c r="AA1312">
        <v>15</v>
      </c>
      <c r="AB1312">
        <v>3</v>
      </c>
      <c r="AC1312">
        <v>2</v>
      </c>
      <c r="AD1312">
        <v>80</v>
      </c>
      <c r="AE1312">
        <v>0</v>
      </c>
      <c r="AF1312">
        <v>21</v>
      </c>
      <c r="AG1312">
        <v>5</v>
      </c>
      <c r="AH1312">
        <v>3</v>
      </c>
      <c r="AI1312">
        <v>4</v>
      </c>
      <c r="AJ1312">
        <v>4</v>
      </c>
      <c r="AK1312" s="16">
        <v>46238</v>
      </c>
      <c r="AL1312" s="7">
        <v>49</v>
      </c>
      <c r="AM1312" s="7" t="str">
        <f t="shared" si="40"/>
        <v>2026</v>
      </c>
      <c r="AN1312" s="7" t="str">
        <f t="shared" si="41"/>
        <v>August</v>
      </c>
      <c r="AO1312" s="7">
        <v>23</v>
      </c>
      <c r="AP1312" s="10">
        <v>8577</v>
      </c>
      <c r="AQ1312" s="7">
        <v>16</v>
      </c>
      <c r="AR1312" s="7">
        <v>3</v>
      </c>
      <c r="AS1312" t="s">
        <v>49</v>
      </c>
    </row>
    <row r="1313" spans="1:45" x14ac:dyDescent="0.35">
      <c r="A1313" t="s">
        <v>1376</v>
      </c>
      <c r="B1313">
        <v>50</v>
      </c>
      <c r="C1313" t="s">
        <v>1271</v>
      </c>
      <c r="D1313" t="s">
        <v>49</v>
      </c>
      <c r="E1313" t="s">
        <v>41</v>
      </c>
      <c r="F1313">
        <v>328</v>
      </c>
      <c r="G1313" t="s">
        <v>42</v>
      </c>
      <c r="H1313">
        <v>1</v>
      </c>
      <c r="I1313">
        <v>3</v>
      </c>
      <c r="J1313" t="s">
        <v>52</v>
      </c>
      <c r="K1313">
        <v>1</v>
      </c>
      <c r="L1313">
        <v>249</v>
      </c>
      <c r="M1313">
        <v>3</v>
      </c>
      <c r="N1313" t="s">
        <v>44</v>
      </c>
      <c r="O1313">
        <v>86</v>
      </c>
      <c r="P1313">
        <v>2</v>
      </c>
      <c r="Q1313">
        <v>1</v>
      </c>
      <c r="R1313" t="s">
        <v>45</v>
      </c>
      <c r="S1313">
        <v>3</v>
      </c>
      <c r="T1313" t="s">
        <v>105</v>
      </c>
      <c r="U1313">
        <v>3690</v>
      </c>
      <c r="V1313" t="s">
        <v>47</v>
      </c>
      <c r="W1313">
        <v>3425</v>
      </c>
      <c r="X1313">
        <v>2</v>
      </c>
      <c r="Y1313" t="s">
        <v>48</v>
      </c>
      <c r="Z1313" t="s">
        <v>49</v>
      </c>
      <c r="AA1313">
        <v>15</v>
      </c>
      <c r="AB1313">
        <v>3</v>
      </c>
      <c r="AC1313">
        <v>4</v>
      </c>
      <c r="AD1313">
        <v>80</v>
      </c>
      <c r="AE1313">
        <v>1</v>
      </c>
      <c r="AF1313">
        <v>5</v>
      </c>
      <c r="AG1313">
        <v>2</v>
      </c>
      <c r="AH1313">
        <v>2</v>
      </c>
      <c r="AI1313">
        <v>0</v>
      </c>
      <c r="AJ1313">
        <v>2</v>
      </c>
      <c r="AK1313" s="16">
        <v>46239</v>
      </c>
      <c r="AL1313" s="7">
        <v>47</v>
      </c>
      <c r="AM1313" s="7" t="str">
        <f t="shared" si="40"/>
        <v>2026</v>
      </c>
      <c r="AN1313" s="7" t="str">
        <f t="shared" si="41"/>
        <v>August</v>
      </c>
      <c r="AO1313" s="7">
        <v>3</v>
      </c>
      <c r="AP1313" s="10">
        <v>6066</v>
      </c>
      <c r="AQ1313" s="7">
        <v>2</v>
      </c>
      <c r="AR1313" s="7">
        <v>1</v>
      </c>
      <c r="AS1313" t="s">
        <v>49</v>
      </c>
    </row>
    <row r="1314" spans="1:45" x14ac:dyDescent="0.35">
      <c r="A1314" t="s">
        <v>1377</v>
      </c>
      <c r="B1314">
        <v>50</v>
      </c>
      <c r="C1314" t="s">
        <v>1271</v>
      </c>
      <c r="D1314" t="s">
        <v>49</v>
      </c>
      <c r="E1314" t="s">
        <v>41</v>
      </c>
      <c r="F1314">
        <v>854</v>
      </c>
      <c r="G1314" t="s">
        <v>51</v>
      </c>
      <c r="H1314">
        <v>1</v>
      </c>
      <c r="I1314">
        <v>4</v>
      </c>
      <c r="J1314" t="s">
        <v>52</v>
      </c>
      <c r="K1314">
        <v>1</v>
      </c>
      <c r="L1314">
        <v>323</v>
      </c>
      <c r="M1314">
        <v>4</v>
      </c>
      <c r="N1314" t="s">
        <v>53</v>
      </c>
      <c r="O1314">
        <v>68</v>
      </c>
      <c r="P1314">
        <v>3</v>
      </c>
      <c r="Q1314">
        <v>5</v>
      </c>
      <c r="R1314" t="s">
        <v>442</v>
      </c>
      <c r="S1314">
        <v>4</v>
      </c>
      <c r="T1314" t="s">
        <v>102</v>
      </c>
      <c r="U1314">
        <v>19517</v>
      </c>
      <c r="V1314" t="s">
        <v>368</v>
      </c>
      <c r="W1314">
        <v>24118</v>
      </c>
      <c r="X1314">
        <v>3</v>
      </c>
      <c r="Y1314" t="s">
        <v>48</v>
      </c>
      <c r="Z1314" t="s">
        <v>49</v>
      </c>
      <c r="AA1314">
        <v>11</v>
      </c>
      <c r="AB1314">
        <v>3</v>
      </c>
      <c r="AC1314">
        <v>3</v>
      </c>
      <c r="AD1314">
        <v>80</v>
      </c>
      <c r="AE1314">
        <v>1</v>
      </c>
      <c r="AF1314">
        <v>32</v>
      </c>
      <c r="AG1314">
        <v>3</v>
      </c>
      <c r="AH1314">
        <v>2</v>
      </c>
      <c r="AI1314">
        <v>0</v>
      </c>
      <c r="AJ1314">
        <v>6</v>
      </c>
      <c r="AK1314" s="16">
        <v>46240</v>
      </c>
      <c r="AL1314" s="7">
        <v>36</v>
      </c>
      <c r="AM1314" s="7" t="str">
        <f t="shared" si="40"/>
        <v>2026</v>
      </c>
      <c r="AN1314" s="7" t="str">
        <f t="shared" si="41"/>
        <v>August</v>
      </c>
      <c r="AO1314" s="7">
        <v>11</v>
      </c>
      <c r="AP1314" s="10">
        <v>9903</v>
      </c>
      <c r="AQ1314" s="7">
        <v>11</v>
      </c>
      <c r="AR1314" s="7">
        <v>6</v>
      </c>
      <c r="AS1314" t="s">
        <v>49</v>
      </c>
    </row>
    <row r="1315" spans="1:45" x14ac:dyDescent="0.35">
      <c r="A1315" t="s">
        <v>1378</v>
      </c>
      <c r="B1315">
        <v>50</v>
      </c>
      <c r="C1315" t="s">
        <v>1271</v>
      </c>
      <c r="D1315" t="s">
        <v>49</v>
      </c>
      <c r="E1315" t="s">
        <v>41</v>
      </c>
      <c r="F1315">
        <v>797</v>
      </c>
      <c r="G1315" t="s">
        <v>42</v>
      </c>
      <c r="H1315">
        <v>4</v>
      </c>
      <c r="I1315">
        <v>1</v>
      </c>
      <c r="J1315" t="s">
        <v>43</v>
      </c>
      <c r="K1315">
        <v>1</v>
      </c>
      <c r="L1315">
        <v>385</v>
      </c>
      <c r="M1315">
        <v>1</v>
      </c>
      <c r="N1315" t="s">
        <v>44</v>
      </c>
      <c r="O1315">
        <v>96</v>
      </c>
      <c r="P1315">
        <v>3</v>
      </c>
      <c r="Q1315">
        <v>5</v>
      </c>
      <c r="R1315" t="s">
        <v>252</v>
      </c>
      <c r="S1315">
        <v>2</v>
      </c>
      <c r="T1315" t="s">
        <v>102</v>
      </c>
      <c r="U1315">
        <v>19144</v>
      </c>
      <c r="V1315" t="s">
        <v>368</v>
      </c>
      <c r="W1315">
        <v>15815</v>
      </c>
      <c r="X1315">
        <v>3</v>
      </c>
      <c r="Y1315" t="s">
        <v>48</v>
      </c>
      <c r="Z1315" t="s">
        <v>49</v>
      </c>
      <c r="AA1315">
        <v>14</v>
      </c>
      <c r="AB1315">
        <v>3</v>
      </c>
      <c r="AC1315">
        <v>1</v>
      </c>
      <c r="AD1315">
        <v>80</v>
      </c>
      <c r="AE1315">
        <v>2</v>
      </c>
      <c r="AF1315">
        <v>28</v>
      </c>
      <c r="AG1315">
        <v>4</v>
      </c>
      <c r="AH1315">
        <v>2</v>
      </c>
      <c r="AI1315">
        <v>1</v>
      </c>
      <c r="AJ1315">
        <v>6</v>
      </c>
      <c r="AK1315" s="16">
        <v>46241</v>
      </c>
      <c r="AL1315" s="7">
        <v>47</v>
      </c>
      <c r="AM1315" s="7" t="str">
        <f t="shared" si="40"/>
        <v>2026</v>
      </c>
      <c r="AN1315" s="7" t="str">
        <f t="shared" si="41"/>
        <v>August</v>
      </c>
      <c r="AO1315" s="7">
        <v>18</v>
      </c>
      <c r="AP1315" s="10">
        <v>22339</v>
      </c>
      <c r="AQ1315" s="7">
        <v>8</v>
      </c>
      <c r="AR1315" s="7">
        <v>0</v>
      </c>
      <c r="AS1315" t="s">
        <v>49</v>
      </c>
    </row>
    <row r="1316" spans="1:45" x14ac:dyDescent="0.35">
      <c r="A1316" t="s">
        <v>1379</v>
      </c>
      <c r="B1316">
        <v>50</v>
      </c>
      <c r="C1316" t="s">
        <v>1271</v>
      </c>
      <c r="D1316" t="s">
        <v>49</v>
      </c>
      <c r="E1316" t="s">
        <v>41</v>
      </c>
      <c r="F1316">
        <v>1046</v>
      </c>
      <c r="G1316" t="s">
        <v>42</v>
      </c>
      <c r="H1316">
        <v>10</v>
      </c>
      <c r="I1316">
        <v>3</v>
      </c>
      <c r="J1316" t="s">
        <v>68</v>
      </c>
      <c r="K1316">
        <v>1</v>
      </c>
      <c r="L1316">
        <v>491</v>
      </c>
      <c r="M1316">
        <v>4</v>
      </c>
      <c r="N1316" t="s">
        <v>44</v>
      </c>
      <c r="O1316">
        <v>100</v>
      </c>
      <c r="P1316">
        <v>2</v>
      </c>
      <c r="Q1316">
        <v>3</v>
      </c>
      <c r="R1316" t="s">
        <v>161</v>
      </c>
      <c r="S1316">
        <v>4</v>
      </c>
      <c r="T1316" t="s">
        <v>46</v>
      </c>
      <c r="U1316">
        <v>10496</v>
      </c>
      <c r="V1316" t="s">
        <v>253</v>
      </c>
      <c r="W1316">
        <v>2755</v>
      </c>
      <c r="X1316">
        <v>6</v>
      </c>
      <c r="Y1316" t="s">
        <v>48</v>
      </c>
      <c r="Z1316" t="s">
        <v>49</v>
      </c>
      <c r="AA1316">
        <v>15</v>
      </c>
      <c r="AB1316">
        <v>3</v>
      </c>
      <c r="AC1316">
        <v>4</v>
      </c>
      <c r="AD1316">
        <v>80</v>
      </c>
      <c r="AE1316">
        <v>0</v>
      </c>
      <c r="AF1316">
        <v>20</v>
      </c>
      <c r="AG1316">
        <v>2</v>
      </c>
      <c r="AH1316">
        <v>3</v>
      </c>
      <c r="AI1316">
        <v>1</v>
      </c>
      <c r="AJ1316">
        <v>3</v>
      </c>
      <c r="AK1316" s="16">
        <v>46242</v>
      </c>
      <c r="AL1316" s="7">
        <v>33</v>
      </c>
      <c r="AM1316" s="7" t="str">
        <f t="shared" si="40"/>
        <v>2026</v>
      </c>
      <c r="AN1316" s="7" t="str">
        <f t="shared" si="41"/>
        <v>August</v>
      </c>
      <c r="AO1316" s="7">
        <v>11</v>
      </c>
      <c r="AP1316" s="10">
        <v>15144</v>
      </c>
      <c r="AQ1316" s="7">
        <v>3</v>
      </c>
      <c r="AR1316" s="7">
        <v>3</v>
      </c>
      <c r="AS1316" t="s">
        <v>49</v>
      </c>
    </row>
    <row r="1317" spans="1:45" x14ac:dyDescent="0.35">
      <c r="A1317" t="s">
        <v>1380</v>
      </c>
      <c r="B1317">
        <v>50</v>
      </c>
      <c r="C1317" t="s">
        <v>1271</v>
      </c>
      <c r="D1317" t="s">
        <v>49</v>
      </c>
      <c r="E1317" t="s">
        <v>41</v>
      </c>
      <c r="F1317">
        <v>1099</v>
      </c>
      <c r="G1317" t="s">
        <v>42</v>
      </c>
      <c r="H1317">
        <v>29</v>
      </c>
      <c r="I1317">
        <v>4</v>
      </c>
      <c r="J1317" t="s">
        <v>43</v>
      </c>
      <c r="K1317">
        <v>1</v>
      </c>
      <c r="L1317">
        <v>569</v>
      </c>
      <c r="M1317">
        <v>2</v>
      </c>
      <c r="N1317" t="s">
        <v>44</v>
      </c>
      <c r="O1317">
        <v>88</v>
      </c>
      <c r="P1317">
        <v>2</v>
      </c>
      <c r="Q1317">
        <v>4</v>
      </c>
      <c r="R1317" t="s">
        <v>442</v>
      </c>
      <c r="S1317">
        <v>3</v>
      </c>
      <c r="T1317" t="s">
        <v>105</v>
      </c>
      <c r="U1317">
        <v>17046</v>
      </c>
      <c r="V1317" t="s">
        <v>368</v>
      </c>
      <c r="W1317">
        <v>9314</v>
      </c>
      <c r="X1317">
        <v>0</v>
      </c>
      <c r="Y1317" t="s">
        <v>48</v>
      </c>
      <c r="Z1317" t="s">
        <v>49</v>
      </c>
      <c r="AA1317">
        <v>15</v>
      </c>
      <c r="AB1317">
        <v>3</v>
      </c>
      <c r="AC1317">
        <v>2</v>
      </c>
      <c r="AD1317">
        <v>80</v>
      </c>
      <c r="AE1317">
        <v>1</v>
      </c>
      <c r="AF1317">
        <v>28</v>
      </c>
      <c r="AG1317">
        <v>2</v>
      </c>
      <c r="AH1317">
        <v>3</v>
      </c>
      <c r="AI1317">
        <v>15</v>
      </c>
      <c r="AJ1317">
        <v>7</v>
      </c>
      <c r="AK1317" s="16">
        <v>46243</v>
      </c>
      <c r="AL1317" s="7">
        <v>40</v>
      </c>
      <c r="AM1317" s="7" t="str">
        <f t="shared" si="40"/>
        <v>2026</v>
      </c>
      <c r="AN1317" s="7" t="str">
        <f t="shared" si="41"/>
        <v>August</v>
      </c>
      <c r="AO1317" s="7">
        <v>3</v>
      </c>
      <c r="AP1317" s="10">
        <v>22357</v>
      </c>
      <c r="AQ1317" s="7">
        <v>1</v>
      </c>
      <c r="AR1317" s="7">
        <v>0</v>
      </c>
      <c r="AS1317" t="s">
        <v>49</v>
      </c>
    </row>
    <row r="1318" spans="1:45" x14ac:dyDescent="0.35">
      <c r="A1318" t="s">
        <v>1381</v>
      </c>
      <c r="B1318">
        <v>50</v>
      </c>
      <c r="C1318" t="s">
        <v>1271</v>
      </c>
      <c r="D1318" t="s">
        <v>49</v>
      </c>
      <c r="E1318" t="s">
        <v>56</v>
      </c>
      <c r="F1318">
        <v>1246</v>
      </c>
      <c r="G1318" t="s">
        <v>71</v>
      </c>
      <c r="H1318">
        <v>3</v>
      </c>
      <c r="I1318">
        <v>3</v>
      </c>
      <c r="J1318" t="s">
        <v>52</v>
      </c>
      <c r="K1318">
        <v>1</v>
      </c>
      <c r="L1318">
        <v>644</v>
      </c>
      <c r="M1318">
        <v>1</v>
      </c>
      <c r="N1318" t="s">
        <v>44</v>
      </c>
      <c r="O1318">
        <v>99</v>
      </c>
      <c r="P1318">
        <v>3</v>
      </c>
      <c r="Q1318">
        <v>5</v>
      </c>
      <c r="R1318" t="s">
        <v>442</v>
      </c>
      <c r="S1318">
        <v>2</v>
      </c>
      <c r="T1318" t="s">
        <v>105</v>
      </c>
      <c r="U1318">
        <v>18200</v>
      </c>
      <c r="V1318" t="s">
        <v>368</v>
      </c>
      <c r="W1318">
        <v>7999</v>
      </c>
      <c r="X1318">
        <v>1</v>
      </c>
      <c r="Y1318" t="s">
        <v>48</v>
      </c>
      <c r="Z1318" t="s">
        <v>49</v>
      </c>
      <c r="AA1318">
        <v>11</v>
      </c>
      <c r="AB1318">
        <v>3</v>
      </c>
      <c r="AC1318">
        <v>3</v>
      </c>
      <c r="AD1318">
        <v>80</v>
      </c>
      <c r="AE1318">
        <v>1</v>
      </c>
      <c r="AF1318">
        <v>32</v>
      </c>
      <c r="AG1318">
        <v>2</v>
      </c>
      <c r="AH1318">
        <v>3</v>
      </c>
      <c r="AI1318">
        <v>10</v>
      </c>
      <c r="AJ1318">
        <v>7</v>
      </c>
      <c r="AK1318" s="16">
        <v>46244</v>
      </c>
      <c r="AL1318" s="7">
        <v>22</v>
      </c>
      <c r="AM1318" s="7" t="str">
        <f t="shared" si="40"/>
        <v>2026</v>
      </c>
      <c r="AN1318" s="7" t="str">
        <f t="shared" si="41"/>
        <v>August</v>
      </c>
      <c r="AO1318" s="7">
        <v>2</v>
      </c>
      <c r="AP1318" s="10">
        <v>5100</v>
      </c>
      <c r="AQ1318" s="7">
        <v>2</v>
      </c>
      <c r="AR1318" s="7">
        <v>0</v>
      </c>
      <c r="AS1318" t="s">
        <v>49</v>
      </c>
    </row>
    <row r="1319" spans="1:45" x14ac:dyDescent="0.35">
      <c r="A1319" t="s">
        <v>1382</v>
      </c>
      <c r="B1319">
        <v>50</v>
      </c>
      <c r="C1319" t="s">
        <v>1271</v>
      </c>
      <c r="D1319" t="s">
        <v>49</v>
      </c>
      <c r="E1319" t="s">
        <v>41</v>
      </c>
      <c r="F1319">
        <v>1207</v>
      </c>
      <c r="G1319" t="s">
        <v>42</v>
      </c>
      <c r="H1319">
        <v>28</v>
      </c>
      <c r="I1319">
        <v>1</v>
      </c>
      <c r="J1319" t="s">
        <v>52</v>
      </c>
      <c r="K1319">
        <v>1</v>
      </c>
      <c r="L1319">
        <v>716</v>
      </c>
      <c r="M1319">
        <v>4</v>
      </c>
      <c r="N1319" t="s">
        <v>44</v>
      </c>
      <c r="O1319">
        <v>74</v>
      </c>
      <c r="P1319">
        <v>4</v>
      </c>
      <c r="Q1319">
        <v>1</v>
      </c>
      <c r="R1319" t="s">
        <v>45</v>
      </c>
      <c r="S1319">
        <v>3</v>
      </c>
      <c r="T1319" t="s">
        <v>105</v>
      </c>
      <c r="U1319">
        <v>3221</v>
      </c>
      <c r="V1319" t="s">
        <v>47</v>
      </c>
      <c r="W1319">
        <v>3297</v>
      </c>
      <c r="X1319">
        <v>1</v>
      </c>
      <c r="Y1319" t="s">
        <v>48</v>
      </c>
      <c r="Z1319" t="s">
        <v>40</v>
      </c>
      <c r="AA1319">
        <v>11</v>
      </c>
      <c r="AB1319">
        <v>3</v>
      </c>
      <c r="AC1319">
        <v>3</v>
      </c>
      <c r="AD1319">
        <v>80</v>
      </c>
      <c r="AE1319">
        <v>3</v>
      </c>
      <c r="AF1319">
        <v>20</v>
      </c>
      <c r="AG1319">
        <v>3</v>
      </c>
      <c r="AH1319">
        <v>3</v>
      </c>
      <c r="AI1319">
        <v>3</v>
      </c>
      <c r="AJ1319">
        <v>8</v>
      </c>
      <c r="AK1319" s="16">
        <v>46245</v>
      </c>
      <c r="AL1319" s="7">
        <v>60</v>
      </c>
      <c r="AM1319" s="7" t="str">
        <f t="shared" si="40"/>
        <v>2026</v>
      </c>
      <c r="AN1319" s="7" t="str">
        <f t="shared" si="41"/>
        <v>August</v>
      </c>
      <c r="AO1319" s="7">
        <v>26</v>
      </c>
      <c r="AP1319" s="10">
        <v>19234</v>
      </c>
      <c r="AQ1319" s="7">
        <v>7</v>
      </c>
      <c r="AR1319" s="7">
        <v>7</v>
      </c>
      <c r="AS1319" t="s">
        <v>49</v>
      </c>
    </row>
    <row r="1320" spans="1:45" x14ac:dyDescent="0.35">
      <c r="A1320" t="s">
        <v>1383</v>
      </c>
      <c r="B1320">
        <v>50</v>
      </c>
      <c r="C1320" t="s">
        <v>1271</v>
      </c>
      <c r="D1320" t="s">
        <v>40</v>
      </c>
      <c r="E1320" t="s">
        <v>56</v>
      </c>
      <c r="F1320">
        <v>562</v>
      </c>
      <c r="G1320" t="s">
        <v>51</v>
      </c>
      <c r="H1320">
        <v>8</v>
      </c>
      <c r="I1320">
        <v>2</v>
      </c>
      <c r="J1320" t="s">
        <v>68</v>
      </c>
      <c r="K1320">
        <v>1</v>
      </c>
      <c r="L1320">
        <v>723</v>
      </c>
      <c r="M1320">
        <v>2</v>
      </c>
      <c r="N1320" t="s">
        <v>44</v>
      </c>
      <c r="O1320">
        <v>50</v>
      </c>
      <c r="P1320">
        <v>3</v>
      </c>
      <c r="Q1320">
        <v>2</v>
      </c>
      <c r="R1320" t="s">
        <v>137</v>
      </c>
      <c r="S1320">
        <v>3</v>
      </c>
      <c r="T1320" t="s">
        <v>105</v>
      </c>
      <c r="U1320">
        <v>6796</v>
      </c>
      <c r="V1320" t="s">
        <v>163</v>
      </c>
      <c r="W1320">
        <v>23452</v>
      </c>
      <c r="X1320">
        <v>3</v>
      </c>
      <c r="Y1320" t="s">
        <v>48</v>
      </c>
      <c r="Z1320" t="s">
        <v>40</v>
      </c>
      <c r="AA1320">
        <v>14</v>
      </c>
      <c r="AB1320">
        <v>3</v>
      </c>
      <c r="AC1320">
        <v>1</v>
      </c>
      <c r="AD1320">
        <v>80</v>
      </c>
      <c r="AE1320">
        <v>1</v>
      </c>
      <c r="AF1320">
        <v>18</v>
      </c>
      <c r="AG1320">
        <v>4</v>
      </c>
      <c r="AH1320">
        <v>3</v>
      </c>
      <c r="AI1320">
        <v>1</v>
      </c>
      <c r="AJ1320">
        <v>3</v>
      </c>
      <c r="AK1320" s="16">
        <v>46246</v>
      </c>
      <c r="AL1320" s="7">
        <v>42</v>
      </c>
      <c r="AM1320" s="7" t="str">
        <f t="shared" si="40"/>
        <v>2026</v>
      </c>
      <c r="AN1320" s="7" t="str">
        <f t="shared" si="41"/>
        <v>August</v>
      </c>
      <c r="AO1320" s="7">
        <v>2</v>
      </c>
      <c r="AP1320" s="10">
        <v>13940</v>
      </c>
      <c r="AQ1320" s="7">
        <v>0</v>
      </c>
      <c r="AR1320" s="7">
        <v>0</v>
      </c>
      <c r="AS1320" t="s">
        <v>49</v>
      </c>
    </row>
    <row r="1321" spans="1:45" x14ac:dyDescent="0.35">
      <c r="A1321" t="s">
        <v>1384</v>
      </c>
      <c r="B1321">
        <v>50</v>
      </c>
      <c r="C1321" t="s">
        <v>1271</v>
      </c>
      <c r="D1321" t="s">
        <v>49</v>
      </c>
      <c r="E1321" t="s">
        <v>41</v>
      </c>
      <c r="F1321">
        <v>316</v>
      </c>
      <c r="G1321" t="s">
        <v>51</v>
      </c>
      <c r="H1321">
        <v>8</v>
      </c>
      <c r="I1321">
        <v>4</v>
      </c>
      <c r="J1321" t="s">
        <v>57</v>
      </c>
      <c r="K1321">
        <v>1</v>
      </c>
      <c r="L1321">
        <v>738</v>
      </c>
      <c r="M1321">
        <v>4</v>
      </c>
      <c r="N1321" t="s">
        <v>44</v>
      </c>
      <c r="O1321">
        <v>54</v>
      </c>
      <c r="P1321">
        <v>3</v>
      </c>
      <c r="Q1321">
        <v>1</v>
      </c>
      <c r="R1321" t="s">
        <v>54</v>
      </c>
      <c r="S1321">
        <v>2</v>
      </c>
      <c r="T1321" t="s">
        <v>105</v>
      </c>
      <c r="U1321">
        <v>3875</v>
      </c>
      <c r="V1321" t="s">
        <v>47</v>
      </c>
      <c r="W1321">
        <v>9983</v>
      </c>
      <c r="X1321">
        <v>7</v>
      </c>
      <c r="Y1321" t="s">
        <v>48</v>
      </c>
      <c r="Z1321" t="s">
        <v>49</v>
      </c>
      <c r="AA1321">
        <v>15</v>
      </c>
      <c r="AB1321">
        <v>3</v>
      </c>
      <c r="AC1321">
        <v>4</v>
      </c>
      <c r="AD1321">
        <v>80</v>
      </c>
      <c r="AE1321">
        <v>1</v>
      </c>
      <c r="AF1321">
        <v>4</v>
      </c>
      <c r="AG1321">
        <v>2</v>
      </c>
      <c r="AH1321">
        <v>3</v>
      </c>
      <c r="AI1321">
        <v>2</v>
      </c>
      <c r="AJ1321">
        <v>2</v>
      </c>
      <c r="AK1321" s="16">
        <v>46247</v>
      </c>
      <c r="AL1321" s="7">
        <v>36</v>
      </c>
      <c r="AM1321" s="7" t="str">
        <f t="shared" si="40"/>
        <v>2026</v>
      </c>
      <c r="AN1321" s="7" t="str">
        <f t="shared" si="41"/>
        <v>August</v>
      </c>
      <c r="AO1321" s="7">
        <v>2</v>
      </c>
      <c r="AP1321" s="10">
        <v>17042</v>
      </c>
      <c r="AQ1321" s="7">
        <v>0</v>
      </c>
      <c r="AR1321" s="7">
        <v>0</v>
      </c>
      <c r="AS1321" t="s">
        <v>40</v>
      </c>
    </row>
    <row r="1322" spans="1:45" x14ac:dyDescent="0.35">
      <c r="A1322" t="s">
        <v>1385</v>
      </c>
      <c r="B1322">
        <v>50</v>
      </c>
      <c r="C1322" t="s">
        <v>1271</v>
      </c>
      <c r="D1322" t="s">
        <v>49</v>
      </c>
      <c r="E1322" t="s">
        <v>41</v>
      </c>
      <c r="F1322">
        <v>691</v>
      </c>
      <c r="G1322" t="s">
        <v>42</v>
      </c>
      <c r="H1322">
        <v>2</v>
      </c>
      <c r="I1322">
        <v>3</v>
      </c>
      <c r="J1322" t="s">
        <v>52</v>
      </c>
      <c r="K1322">
        <v>1</v>
      </c>
      <c r="L1322">
        <v>815</v>
      </c>
      <c r="M1322">
        <v>3</v>
      </c>
      <c r="N1322" t="s">
        <v>44</v>
      </c>
      <c r="O1322">
        <v>64</v>
      </c>
      <c r="P1322">
        <v>3</v>
      </c>
      <c r="Q1322">
        <v>4</v>
      </c>
      <c r="R1322" t="s">
        <v>252</v>
      </c>
      <c r="S1322">
        <v>3</v>
      </c>
      <c r="T1322" t="s">
        <v>105</v>
      </c>
      <c r="U1322">
        <v>17639</v>
      </c>
      <c r="V1322" t="s">
        <v>368</v>
      </c>
      <c r="W1322">
        <v>6881</v>
      </c>
      <c r="X1322">
        <v>5</v>
      </c>
      <c r="Y1322" t="s">
        <v>48</v>
      </c>
      <c r="Z1322" t="s">
        <v>49</v>
      </c>
      <c r="AA1322">
        <v>16</v>
      </c>
      <c r="AB1322">
        <v>3</v>
      </c>
      <c r="AC1322">
        <v>4</v>
      </c>
      <c r="AD1322">
        <v>80</v>
      </c>
      <c r="AE1322">
        <v>0</v>
      </c>
      <c r="AF1322">
        <v>30</v>
      </c>
      <c r="AG1322">
        <v>3</v>
      </c>
      <c r="AH1322">
        <v>3</v>
      </c>
      <c r="AI1322">
        <v>0</v>
      </c>
      <c r="AJ1322">
        <v>3</v>
      </c>
      <c r="AK1322" s="16">
        <v>46248</v>
      </c>
      <c r="AL1322" s="7">
        <v>37</v>
      </c>
      <c r="AM1322" s="7" t="str">
        <f t="shared" si="40"/>
        <v>2026</v>
      </c>
      <c r="AN1322" s="7" t="str">
        <f t="shared" si="41"/>
        <v>August</v>
      </c>
      <c r="AO1322" s="7">
        <v>3</v>
      </c>
      <c r="AP1322" s="10">
        <v>7147</v>
      </c>
      <c r="AQ1322" s="7">
        <v>2</v>
      </c>
      <c r="AR1322" s="7">
        <v>1</v>
      </c>
      <c r="AS1322" t="s">
        <v>40</v>
      </c>
    </row>
    <row r="1323" spans="1:45" x14ac:dyDescent="0.35">
      <c r="A1323" t="s">
        <v>1386</v>
      </c>
      <c r="B1323">
        <v>50</v>
      </c>
      <c r="C1323" t="s">
        <v>1271</v>
      </c>
      <c r="D1323" t="s">
        <v>49</v>
      </c>
      <c r="E1323" t="s">
        <v>59</v>
      </c>
      <c r="F1323">
        <v>881</v>
      </c>
      <c r="G1323" t="s">
        <v>42</v>
      </c>
      <c r="H1323">
        <v>2</v>
      </c>
      <c r="I1323">
        <v>4</v>
      </c>
      <c r="J1323" t="s">
        <v>43</v>
      </c>
      <c r="K1323">
        <v>1</v>
      </c>
      <c r="L1323">
        <v>905</v>
      </c>
      <c r="M1323">
        <v>1</v>
      </c>
      <c r="N1323" t="s">
        <v>44</v>
      </c>
      <c r="O1323">
        <v>98</v>
      </c>
      <c r="P1323">
        <v>3</v>
      </c>
      <c r="Q1323">
        <v>4</v>
      </c>
      <c r="R1323" t="s">
        <v>442</v>
      </c>
      <c r="S1323">
        <v>1</v>
      </c>
      <c r="T1323" t="s">
        <v>102</v>
      </c>
      <c r="U1323">
        <v>17924</v>
      </c>
      <c r="V1323" t="s">
        <v>368</v>
      </c>
      <c r="W1323">
        <v>4544</v>
      </c>
      <c r="X1323">
        <v>1</v>
      </c>
      <c r="Y1323" t="s">
        <v>48</v>
      </c>
      <c r="Z1323" t="s">
        <v>49</v>
      </c>
      <c r="AA1323">
        <v>11</v>
      </c>
      <c r="AB1323">
        <v>3</v>
      </c>
      <c r="AC1323">
        <v>4</v>
      </c>
      <c r="AD1323">
        <v>80</v>
      </c>
      <c r="AE1323">
        <v>1</v>
      </c>
      <c r="AF1323">
        <v>31</v>
      </c>
      <c r="AG1323">
        <v>3</v>
      </c>
      <c r="AH1323">
        <v>3</v>
      </c>
      <c r="AI1323">
        <v>14</v>
      </c>
      <c r="AJ1323">
        <v>7</v>
      </c>
      <c r="AK1323" s="16">
        <v>46249</v>
      </c>
      <c r="AL1323" s="7">
        <v>31</v>
      </c>
      <c r="AM1323" s="7" t="str">
        <f t="shared" si="40"/>
        <v>2026</v>
      </c>
      <c r="AN1323" s="7" t="str">
        <f t="shared" si="41"/>
        <v>August</v>
      </c>
      <c r="AO1323" s="7">
        <v>6</v>
      </c>
      <c r="AP1323" s="10">
        <v>17131</v>
      </c>
      <c r="AQ1323" s="7">
        <v>0</v>
      </c>
      <c r="AR1323" s="7">
        <v>0</v>
      </c>
      <c r="AS1323" t="s">
        <v>49</v>
      </c>
    </row>
    <row r="1324" spans="1:45" x14ac:dyDescent="0.35">
      <c r="A1324" t="s">
        <v>1387</v>
      </c>
      <c r="B1324">
        <v>50</v>
      </c>
      <c r="C1324" t="s">
        <v>1271</v>
      </c>
      <c r="D1324" t="s">
        <v>49</v>
      </c>
      <c r="E1324" t="s">
        <v>41</v>
      </c>
      <c r="F1324">
        <v>1126</v>
      </c>
      <c r="G1324" t="s">
        <v>42</v>
      </c>
      <c r="H1324">
        <v>1</v>
      </c>
      <c r="I1324">
        <v>2</v>
      </c>
      <c r="J1324" t="s">
        <v>52</v>
      </c>
      <c r="K1324">
        <v>1</v>
      </c>
      <c r="L1324">
        <v>997</v>
      </c>
      <c r="M1324">
        <v>4</v>
      </c>
      <c r="N1324" t="s">
        <v>44</v>
      </c>
      <c r="O1324">
        <v>66</v>
      </c>
      <c r="P1324">
        <v>3</v>
      </c>
      <c r="Q1324">
        <v>4</v>
      </c>
      <c r="R1324" t="s">
        <v>252</v>
      </c>
      <c r="S1324">
        <v>4</v>
      </c>
      <c r="T1324" t="s">
        <v>102</v>
      </c>
      <c r="U1324">
        <v>17399</v>
      </c>
      <c r="V1324" t="s">
        <v>368</v>
      </c>
      <c r="W1324">
        <v>6615</v>
      </c>
      <c r="X1324">
        <v>9</v>
      </c>
      <c r="Y1324" t="s">
        <v>48</v>
      </c>
      <c r="Z1324" t="s">
        <v>49</v>
      </c>
      <c r="AA1324">
        <v>22</v>
      </c>
      <c r="AB1324">
        <v>4</v>
      </c>
      <c r="AC1324">
        <v>3</v>
      </c>
      <c r="AD1324">
        <v>80</v>
      </c>
      <c r="AE1324">
        <v>1</v>
      </c>
      <c r="AF1324">
        <v>32</v>
      </c>
      <c r="AG1324">
        <v>1</v>
      </c>
      <c r="AH1324">
        <v>2</v>
      </c>
      <c r="AI1324">
        <v>1</v>
      </c>
      <c r="AJ1324">
        <v>3</v>
      </c>
      <c r="AK1324" s="16">
        <v>46250</v>
      </c>
      <c r="AL1324" s="7">
        <v>56</v>
      </c>
      <c r="AM1324" s="7" t="str">
        <f t="shared" si="40"/>
        <v>2026</v>
      </c>
      <c r="AN1324" s="7" t="str">
        <f t="shared" si="41"/>
        <v>August</v>
      </c>
      <c r="AO1324" s="7">
        <v>23</v>
      </c>
      <c r="AP1324" s="10">
        <v>6805</v>
      </c>
      <c r="AQ1324" s="7">
        <v>0</v>
      </c>
      <c r="AR1324" s="7">
        <v>0</v>
      </c>
      <c r="AS1324" t="s">
        <v>40</v>
      </c>
    </row>
    <row r="1325" spans="1:45" x14ac:dyDescent="0.35">
      <c r="A1325" t="s">
        <v>1388</v>
      </c>
      <c r="B1325">
        <v>50</v>
      </c>
      <c r="C1325" t="s">
        <v>1271</v>
      </c>
      <c r="D1325" t="s">
        <v>49</v>
      </c>
      <c r="E1325" t="s">
        <v>41</v>
      </c>
      <c r="F1325">
        <v>939</v>
      </c>
      <c r="G1325" t="s">
        <v>42</v>
      </c>
      <c r="H1325">
        <v>24</v>
      </c>
      <c r="I1325">
        <v>3</v>
      </c>
      <c r="J1325" t="s">
        <v>43</v>
      </c>
      <c r="K1325">
        <v>1</v>
      </c>
      <c r="L1325">
        <v>1005</v>
      </c>
      <c r="M1325">
        <v>4</v>
      </c>
      <c r="N1325" t="s">
        <v>44</v>
      </c>
      <c r="O1325">
        <v>95</v>
      </c>
      <c r="P1325">
        <v>3</v>
      </c>
      <c r="Q1325">
        <v>4</v>
      </c>
      <c r="R1325" t="s">
        <v>112</v>
      </c>
      <c r="S1325">
        <v>3</v>
      </c>
      <c r="T1325" t="s">
        <v>105</v>
      </c>
      <c r="U1325">
        <v>13973</v>
      </c>
      <c r="V1325" t="s">
        <v>253</v>
      </c>
      <c r="W1325">
        <v>4161</v>
      </c>
      <c r="X1325">
        <v>3</v>
      </c>
      <c r="Y1325" t="s">
        <v>48</v>
      </c>
      <c r="Z1325" t="s">
        <v>40</v>
      </c>
      <c r="AA1325">
        <v>18</v>
      </c>
      <c r="AB1325">
        <v>3</v>
      </c>
      <c r="AC1325">
        <v>4</v>
      </c>
      <c r="AD1325">
        <v>80</v>
      </c>
      <c r="AE1325">
        <v>1</v>
      </c>
      <c r="AF1325">
        <v>22</v>
      </c>
      <c r="AG1325">
        <v>2</v>
      </c>
      <c r="AH1325">
        <v>3</v>
      </c>
      <c r="AI1325">
        <v>1</v>
      </c>
      <c r="AJ1325">
        <v>5</v>
      </c>
      <c r="AK1325" s="16">
        <v>46251</v>
      </c>
      <c r="AL1325" s="7">
        <v>54</v>
      </c>
      <c r="AM1325" s="7" t="str">
        <f t="shared" si="40"/>
        <v>2026</v>
      </c>
      <c r="AN1325" s="7" t="str">
        <f t="shared" si="41"/>
        <v>August</v>
      </c>
      <c r="AO1325" s="7">
        <v>14</v>
      </c>
      <c r="AP1325" s="10">
        <v>14694</v>
      </c>
      <c r="AQ1325" s="7">
        <v>0</v>
      </c>
      <c r="AR1325" s="7">
        <v>0</v>
      </c>
      <c r="AS1325" t="s">
        <v>40</v>
      </c>
    </row>
    <row r="1326" spans="1:45" x14ac:dyDescent="0.35">
      <c r="A1326" t="s">
        <v>1389</v>
      </c>
      <c r="B1326">
        <v>50</v>
      </c>
      <c r="C1326" t="s">
        <v>1271</v>
      </c>
      <c r="D1326" t="s">
        <v>49</v>
      </c>
      <c r="E1326" t="s">
        <v>41</v>
      </c>
      <c r="F1326">
        <v>804</v>
      </c>
      <c r="G1326" t="s">
        <v>42</v>
      </c>
      <c r="H1326">
        <v>9</v>
      </c>
      <c r="I1326">
        <v>3</v>
      </c>
      <c r="J1326" t="s">
        <v>43</v>
      </c>
      <c r="K1326">
        <v>1</v>
      </c>
      <c r="L1326">
        <v>1030</v>
      </c>
      <c r="M1326">
        <v>1</v>
      </c>
      <c r="N1326" t="s">
        <v>44</v>
      </c>
      <c r="O1326">
        <v>64</v>
      </c>
      <c r="P1326">
        <v>3</v>
      </c>
      <c r="Q1326">
        <v>1</v>
      </c>
      <c r="R1326" t="s">
        <v>45</v>
      </c>
      <c r="S1326">
        <v>4</v>
      </c>
      <c r="T1326" t="s">
        <v>105</v>
      </c>
      <c r="U1326">
        <v>2380</v>
      </c>
      <c r="V1326" t="s">
        <v>47</v>
      </c>
      <c r="W1326">
        <v>20165</v>
      </c>
      <c r="X1326">
        <v>4</v>
      </c>
      <c r="Y1326" t="s">
        <v>48</v>
      </c>
      <c r="Z1326" t="s">
        <v>49</v>
      </c>
      <c r="AA1326">
        <v>18</v>
      </c>
      <c r="AB1326">
        <v>3</v>
      </c>
      <c r="AC1326">
        <v>2</v>
      </c>
      <c r="AD1326">
        <v>80</v>
      </c>
      <c r="AE1326">
        <v>0</v>
      </c>
      <c r="AF1326">
        <v>8</v>
      </c>
      <c r="AG1326">
        <v>5</v>
      </c>
      <c r="AH1326">
        <v>3</v>
      </c>
      <c r="AI1326">
        <v>0</v>
      </c>
      <c r="AJ1326">
        <v>0</v>
      </c>
      <c r="AK1326" s="16">
        <v>46252</v>
      </c>
      <c r="AL1326" s="7">
        <v>34</v>
      </c>
      <c r="AM1326" s="7" t="str">
        <f t="shared" si="40"/>
        <v>2026</v>
      </c>
      <c r="AN1326" s="7" t="str">
        <f t="shared" si="41"/>
        <v>August</v>
      </c>
      <c r="AO1326" s="7">
        <v>1</v>
      </c>
      <c r="AP1326" s="10">
        <v>6461</v>
      </c>
      <c r="AQ1326" s="7">
        <v>1</v>
      </c>
      <c r="AR1326" s="7">
        <v>0</v>
      </c>
      <c r="AS1326" t="s">
        <v>49</v>
      </c>
    </row>
    <row r="1327" spans="1:45" x14ac:dyDescent="0.35">
      <c r="A1327" t="s">
        <v>1390</v>
      </c>
      <c r="B1327">
        <v>50</v>
      </c>
      <c r="C1327" t="s">
        <v>1271</v>
      </c>
      <c r="D1327" t="s">
        <v>49</v>
      </c>
      <c r="E1327" t="s">
        <v>59</v>
      </c>
      <c r="F1327">
        <v>145</v>
      </c>
      <c r="G1327" t="s">
        <v>51</v>
      </c>
      <c r="H1327">
        <v>1</v>
      </c>
      <c r="I1327">
        <v>3</v>
      </c>
      <c r="J1327" t="s">
        <v>43</v>
      </c>
      <c r="K1327">
        <v>1</v>
      </c>
      <c r="L1327">
        <v>1040</v>
      </c>
      <c r="M1327">
        <v>4</v>
      </c>
      <c r="N1327" t="s">
        <v>53</v>
      </c>
      <c r="O1327">
        <v>95</v>
      </c>
      <c r="P1327">
        <v>3</v>
      </c>
      <c r="Q1327">
        <v>2</v>
      </c>
      <c r="R1327" t="s">
        <v>137</v>
      </c>
      <c r="S1327">
        <v>3</v>
      </c>
      <c r="T1327" t="s">
        <v>105</v>
      </c>
      <c r="U1327">
        <v>6347</v>
      </c>
      <c r="V1327" t="s">
        <v>163</v>
      </c>
      <c r="W1327">
        <v>24920</v>
      </c>
      <c r="X1327">
        <v>0</v>
      </c>
      <c r="Y1327" t="s">
        <v>48</v>
      </c>
      <c r="Z1327" t="s">
        <v>49</v>
      </c>
      <c r="AA1327">
        <v>12</v>
      </c>
      <c r="AB1327">
        <v>3</v>
      </c>
      <c r="AC1327">
        <v>1</v>
      </c>
      <c r="AD1327">
        <v>80</v>
      </c>
      <c r="AE1327">
        <v>1</v>
      </c>
      <c r="AF1327">
        <v>19</v>
      </c>
      <c r="AG1327">
        <v>3</v>
      </c>
      <c r="AH1327">
        <v>3</v>
      </c>
      <c r="AI1327">
        <v>0</v>
      </c>
      <c r="AJ1327">
        <v>13</v>
      </c>
      <c r="AK1327" s="16">
        <v>46253</v>
      </c>
      <c r="AL1327" s="7">
        <v>18</v>
      </c>
      <c r="AM1327" s="7" t="str">
        <f t="shared" si="40"/>
        <v>2026</v>
      </c>
      <c r="AN1327" s="7" t="str">
        <f t="shared" si="41"/>
        <v>August</v>
      </c>
      <c r="AO1327" s="7">
        <v>1</v>
      </c>
      <c r="AP1327" s="10">
        <v>7642</v>
      </c>
      <c r="AQ1327" s="7">
        <v>1</v>
      </c>
      <c r="AR1327" s="7">
        <v>0</v>
      </c>
      <c r="AS1327" t="s">
        <v>49</v>
      </c>
    </row>
    <row r="1328" spans="1:45" x14ac:dyDescent="0.35">
      <c r="A1328" t="s">
        <v>1391</v>
      </c>
      <c r="B1328">
        <v>50</v>
      </c>
      <c r="C1328" t="s">
        <v>1271</v>
      </c>
      <c r="D1328" t="s">
        <v>49</v>
      </c>
      <c r="E1328" t="s">
        <v>41</v>
      </c>
      <c r="F1328">
        <v>1464</v>
      </c>
      <c r="G1328" t="s">
        <v>42</v>
      </c>
      <c r="H1328">
        <v>2</v>
      </c>
      <c r="I1328">
        <v>4</v>
      </c>
      <c r="J1328" t="s">
        <v>52</v>
      </c>
      <c r="K1328">
        <v>1</v>
      </c>
      <c r="L1328">
        <v>1061</v>
      </c>
      <c r="M1328">
        <v>2</v>
      </c>
      <c r="N1328" t="s">
        <v>44</v>
      </c>
      <c r="O1328">
        <v>62</v>
      </c>
      <c r="P1328">
        <v>3</v>
      </c>
      <c r="Q1328">
        <v>5</v>
      </c>
      <c r="R1328" t="s">
        <v>252</v>
      </c>
      <c r="S1328">
        <v>3</v>
      </c>
      <c r="T1328" t="s">
        <v>105</v>
      </c>
      <c r="U1328">
        <v>19237</v>
      </c>
      <c r="V1328" t="s">
        <v>368</v>
      </c>
      <c r="W1328">
        <v>12853</v>
      </c>
      <c r="X1328">
        <v>2</v>
      </c>
      <c r="Y1328" t="s">
        <v>48</v>
      </c>
      <c r="Z1328" t="s">
        <v>40</v>
      </c>
      <c r="AA1328">
        <v>11</v>
      </c>
      <c r="AB1328">
        <v>3</v>
      </c>
      <c r="AC1328">
        <v>4</v>
      </c>
      <c r="AD1328">
        <v>80</v>
      </c>
      <c r="AE1328">
        <v>1</v>
      </c>
      <c r="AF1328">
        <v>29</v>
      </c>
      <c r="AG1328">
        <v>2</v>
      </c>
      <c r="AH1328">
        <v>2</v>
      </c>
      <c r="AI1328">
        <v>7</v>
      </c>
      <c r="AJ1328">
        <v>7</v>
      </c>
      <c r="AK1328" s="16">
        <v>46254</v>
      </c>
      <c r="AL1328" s="7">
        <v>35</v>
      </c>
      <c r="AM1328" s="7" t="str">
        <f t="shared" si="40"/>
        <v>2026</v>
      </c>
      <c r="AN1328" s="7" t="str">
        <f t="shared" si="41"/>
        <v>August</v>
      </c>
      <c r="AO1328" s="7">
        <v>16</v>
      </c>
      <c r="AP1328" s="10">
        <v>16434</v>
      </c>
      <c r="AQ1328" s="7">
        <v>0</v>
      </c>
      <c r="AR1328" s="7">
        <v>0</v>
      </c>
      <c r="AS1328" t="s">
        <v>40</v>
      </c>
    </row>
    <row r="1329" spans="1:45" x14ac:dyDescent="0.35">
      <c r="A1329" t="s">
        <v>1392</v>
      </c>
      <c r="B1329">
        <v>50</v>
      </c>
      <c r="C1329" t="s">
        <v>1271</v>
      </c>
      <c r="D1329" t="s">
        <v>40</v>
      </c>
      <c r="E1329" t="s">
        <v>56</v>
      </c>
      <c r="F1329">
        <v>959</v>
      </c>
      <c r="G1329" t="s">
        <v>51</v>
      </c>
      <c r="H1329">
        <v>1</v>
      </c>
      <c r="I1329">
        <v>4</v>
      </c>
      <c r="J1329" t="s">
        <v>73</v>
      </c>
      <c r="K1329">
        <v>1</v>
      </c>
      <c r="L1329">
        <v>1113</v>
      </c>
      <c r="M1329">
        <v>4</v>
      </c>
      <c r="N1329" t="s">
        <v>44</v>
      </c>
      <c r="O1329">
        <v>81</v>
      </c>
      <c r="P1329">
        <v>3</v>
      </c>
      <c r="Q1329">
        <v>2</v>
      </c>
      <c r="R1329" t="s">
        <v>137</v>
      </c>
      <c r="S1329">
        <v>3</v>
      </c>
      <c r="T1329" t="s">
        <v>46</v>
      </c>
      <c r="U1329">
        <v>4728</v>
      </c>
      <c r="V1329" t="s">
        <v>47</v>
      </c>
      <c r="W1329">
        <v>17251</v>
      </c>
      <c r="X1329">
        <v>3</v>
      </c>
      <c r="Y1329" t="s">
        <v>48</v>
      </c>
      <c r="Z1329" t="s">
        <v>40</v>
      </c>
      <c r="AA1329">
        <v>14</v>
      </c>
      <c r="AB1329">
        <v>3</v>
      </c>
      <c r="AC1329">
        <v>4</v>
      </c>
      <c r="AD1329">
        <v>80</v>
      </c>
      <c r="AE1329">
        <v>0</v>
      </c>
      <c r="AF1329">
        <v>5</v>
      </c>
      <c r="AG1329">
        <v>4</v>
      </c>
      <c r="AH1329">
        <v>3</v>
      </c>
      <c r="AI1329">
        <v>0</v>
      </c>
      <c r="AJ1329">
        <v>0</v>
      </c>
      <c r="AK1329" s="16">
        <v>46255</v>
      </c>
      <c r="AL1329" s="7">
        <v>34</v>
      </c>
      <c r="AM1329" s="7" t="str">
        <f t="shared" si="40"/>
        <v>2026</v>
      </c>
      <c r="AN1329" s="7" t="str">
        <f t="shared" si="41"/>
        <v>August</v>
      </c>
      <c r="AO1329" s="7">
        <v>12</v>
      </c>
      <c r="AP1329" s="10">
        <v>7521</v>
      </c>
      <c r="AQ1329" s="7">
        <v>9</v>
      </c>
      <c r="AR1329" s="7">
        <v>3</v>
      </c>
      <c r="AS1329" t="s">
        <v>40</v>
      </c>
    </row>
    <row r="1330" spans="1:45" x14ac:dyDescent="0.35">
      <c r="A1330" t="s">
        <v>1393</v>
      </c>
      <c r="B1330">
        <v>50</v>
      </c>
      <c r="C1330" t="s">
        <v>1271</v>
      </c>
      <c r="D1330" t="s">
        <v>49</v>
      </c>
      <c r="E1330" t="s">
        <v>56</v>
      </c>
      <c r="F1330">
        <v>1421</v>
      </c>
      <c r="G1330" t="s">
        <v>1547</v>
      </c>
      <c r="H1330">
        <v>2</v>
      </c>
      <c r="I1330">
        <v>3</v>
      </c>
      <c r="J1330" t="s">
        <v>52</v>
      </c>
      <c r="K1330">
        <v>1</v>
      </c>
      <c r="L1330">
        <v>1215</v>
      </c>
      <c r="M1330">
        <v>4</v>
      </c>
      <c r="N1330" t="s">
        <v>53</v>
      </c>
      <c r="O1330">
        <v>30</v>
      </c>
      <c r="P1330">
        <v>3</v>
      </c>
      <c r="Q1330">
        <v>4</v>
      </c>
      <c r="R1330" t="s">
        <v>442</v>
      </c>
      <c r="S1330">
        <v>1</v>
      </c>
      <c r="T1330" t="s">
        <v>105</v>
      </c>
      <c r="U1330">
        <v>17856</v>
      </c>
      <c r="V1330" t="s">
        <v>368</v>
      </c>
      <c r="W1330">
        <v>9490</v>
      </c>
      <c r="X1330">
        <v>2</v>
      </c>
      <c r="Y1330" t="s">
        <v>48</v>
      </c>
      <c r="Z1330" t="s">
        <v>49</v>
      </c>
      <c r="AA1330">
        <v>22</v>
      </c>
      <c r="AB1330">
        <v>4</v>
      </c>
      <c r="AC1330">
        <v>3</v>
      </c>
      <c r="AD1330">
        <v>80</v>
      </c>
      <c r="AE1330">
        <v>1</v>
      </c>
      <c r="AF1330">
        <v>32</v>
      </c>
      <c r="AG1330">
        <v>3</v>
      </c>
      <c r="AH1330">
        <v>3</v>
      </c>
      <c r="AI1330">
        <v>2</v>
      </c>
      <c r="AJ1330">
        <v>2</v>
      </c>
      <c r="AK1330" s="16">
        <v>46256</v>
      </c>
      <c r="AL1330" s="7">
        <v>56</v>
      </c>
      <c r="AM1330" s="7" t="str">
        <f t="shared" si="40"/>
        <v>2026</v>
      </c>
      <c r="AN1330" s="7" t="str">
        <f t="shared" si="41"/>
        <v>August</v>
      </c>
      <c r="AO1330" s="7">
        <v>29</v>
      </c>
      <c r="AP1330" s="10">
        <v>4663</v>
      </c>
      <c r="AQ1330" s="7">
        <v>3</v>
      </c>
      <c r="AR1330" s="7">
        <v>3</v>
      </c>
      <c r="AS1330" t="s">
        <v>49</v>
      </c>
    </row>
    <row r="1331" spans="1:45" x14ac:dyDescent="0.35">
      <c r="A1331" t="s">
        <v>1394</v>
      </c>
      <c r="B1331">
        <v>50</v>
      </c>
      <c r="C1331" t="s">
        <v>1271</v>
      </c>
      <c r="D1331" t="s">
        <v>40</v>
      </c>
      <c r="E1331" t="s">
        <v>41</v>
      </c>
      <c r="F1331">
        <v>1322</v>
      </c>
      <c r="G1331" t="s">
        <v>1547</v>
      </c>
      <c r="H1331">
        <v>28</v>
      </c>
      <c r="I1331">
        <v>3</v>
      </c>
      <c r="J1331" t="s">
        <v>43</v>
      </c>
      <c r="K1331">
        <v>1</v>
      </c>
      <c r="L1331">
        <v>1317</v>
      </c>
      <c r="M1331">
        <v>4</v>
      </c>
      <c r="N1331" t="s">
        <v>53</v>
      </c>
      <c r="O1331">
        <v>43</v>
      </c>
      <c r="P1331">
        <v>3</v>
      </c>
      <c r="Q1331">
        <v>4</v>
      </c>
      <c r="R1331" t="s">
        <v>252</v>
      </c>
      <c r="S1331">
        <v>1</v>
      </c>
      <c r="T1331" t="s">
        <v>105</v>
      </c>
      <c r="U1331">
        <v>16880</v>
      </c>
      <c r="V1331" t="s">
        <v>368</v>
      </c>
      <c r="W1331">
        <v>22422</v>
      </c>
      <c r="X1331">
        <v>4</v>
      </c>
      <c r="Y1331" t="s">
        <v>48</v>
      </c>
      <c r="Z1331" t="s">
        <v>40</v>
      </c>
      <c r="AA1331">
        <v>11</v>
      </c>
      <c r="AB1331">
        <v>3</v>
      </c>
      <c r="AC1331">
        <v>2</v>
      </c>
      <c r="AD1331">
        <v>80</v>
      </c>
      <c r="AE1331">
        <v>0</v>
      </c>
      <c r="AF1331">
        <v>25</v>
      </c>
      <c r="AG1331">
        <v>2</v>
      </c>
      <c r="AH1331">
        <v>3</v>
      </c>
      <c r="AI1331">
        <v>1</v>
      </c>
      <c r="AJ1331">
        <v>2</v>
      </c>
      <c r="AK1331" s="16">
        <v>46257</v>
      </c>
      <c r="AL1331" s="7">
        <v>34</v>
      </c>
      <c r="AM1331" s="7" t="str">
        <f t="shared" si="40"/>
        <v>2026</v>
      </c>
      <c r="AN1331" s="7" t="str">
        <f t="shared" si="41"/>
        <v>August</v>
      </c>
      <c r="AO1331" s="7">
        <v>7</v>
      </c>
      <c r="AP1331" s="10">
        <v>11118</v>
      </c>
      <c r="AQ1331" s="7">
        <v>5</v>
      </c>
      <c r="AR1331" s="7">
        <v>1</v>
      </c>
      <c r="AS1331" t="s">
        <v>49</v>
      </c>
    </row>
    <row r="1332" spans="1:45" x14ac:dyDescent="0.35">
      <c r="A1332" t="s">
        <v>1395</v>
      </c>
      <c r="B1332">
        <v>50</v>
      </c>
      <c r="C1332" t="s">
        <v>1271</v>
      </c>
      <c r="D1332" t="s">
        <v>49</v>
      </c>
      <c r="E1332" t="s">
        <v>56</v>
      </c>
      <c r="F1332">
        <v>333</v>
      </c>
      <c r="G1332" t="s">
        <v>42</v>
      </c>
      <c r="H1332">
        <v>22</v>
      </c>
      <c r="I1332">
        <v>5</v>
      </c>
      <c r="J1332" t="s">
        <v>52</v>
      </c>
      <c r="K1332">
        <v>1</v>
      </c>
      <c r="L1332">
        <v>1539</v>
      </c>
      <c r="M1332">
        <v>3</v>
      </c>
      <c r="N1332" t="s">
        <v>44</v>
      </c>
      <c r="O1332">
        <v>88</v>
      </c>
      <c r="P1332">
        <v>1</v>
      </c>
      <c r="Q1332">
        <v>4</v>
      </c>
      <c r="R1332" t="s">
        <v>252</v>
      </c>
      <c r="S1332">
        <v>4</v>
      </c>
      <c r="T1332" t="s">
        <v>46</v>
      </c>
      <c r="U1332">
        <v>14411</v>
      </c>
      <c r="V1332" t="s">
        <v>253</v>
      </c>
      <c r="W1332">
        <v>24450</v>
      </c>
      <c r="X1332">
        <v>1</v>
      </c>
      <c r="Y1332" t="s">
        <v>48</v>
      </c>
      <c r="Z1332" t="s">
        <v>40</v>
      </c>
      <c r="AA1332">
        <v>13</v>
      </c>
      <c r="AB1332">
        <v>3</v>
      </c>
      <c r="AC1332">
        <v>4</v>
      </c>
      <c r="AD1332">
        <v>80</v>
      </c>
      <c r="AE1332">
        <v>0</v>
      </c>
      <c r="AF1332">
        <v>32</v>
      </c>
      <c r="AG1332">
        <v>2</v>
      </c>
      <c r="AH1332">
        <v>3</v>
      </c>
      <c r="AI1332">
        <v>13</v>
      </c>
      <c r="AJ1332">
        <v>9</v>
      </c>
      <c r="AK1332" s="16">
        <v>46258</v>
      </c>
      <c r="AL1332" s="7">
        <v>55</v>
      </c>
      <c r="AM1332" s="7" t="str">
        <f t="shared" si="40"/>
        <v>2026</v>
      </c>
      <c r="AN1332" s="7" t="str">
        <f t="shared" si="41"/>
        <v>August</v>
      </c>
      <c r="AO1332" s="7">
        <v>29</v>
      </c>
      <c r="AP1332" s="10">
        <v>4860</v>
      </c>
      <c r="AQ1332" s="7">
        <v>21</v>
      </c>
      <c r="AR1332" s="7">
        <v>7</v>
      </c>
      <c r="AS1332" t="s">
        <v>49</v>
      </c>
    </row>
    <row r="1333" spans="1:45" x14ac:dyDescent="0.35">
      <c r="A1333" t="s">
        <v>1396</v>
      </c>
      <c r="B1333">
        <v>50</v>
      </c>
      <c r="C1333" t="s">
        <v>1271</v>
      </c>
      <c r="D1333" t="s">
        <v>49</v>
      </c>
      <c r="E1333" t="s">
        <v>41</v>
      </c>
      <c r="F1333">
        <v>264</v>
      </c>
      <c r="G1333" t="s">
        <v>51</v>
      </c>
      <c r="H1333">
        <v>9</v>
      </c>
      <c r="I1333">
        <v>3</v>
      </c>
      <c r="J1333" t="s">
        <v>57</v>
      </c>
      <c r="K1333">
        <v>1</v>
      </c>
      <c r="L1333">
        <v>1591</v>
      </c>
      <c r="M1333">
        <v>3</v>
      </c>
      <c r="N1333" t="s">
        <v>44</v>
      </c>
      <c r="O1333">
        <v>59</v>
      </c>
      <c r="P1333">
        <v>3</v>
      </c>
      <c r="Q1333">
        <v>5</v>
      </c>
      <c r="R1333" t="s">
        <v>442</v>
      </c>
      <c r="S1333">
        <v>3</v>
      </c>
      <c r="T1333" t="s">
        <v>105</v>
      </c>
      <c r="U1333">
        <v>19331</v>
      </c>
      <c r="V1333" t="s">
        <v>368</v>
      </c>
      <c r="W1333">
        <v>19519</v>
      </c>
      <c r="X1333">
        <v>4</v>
      </c>
      <c r="Y1333" t="s">
        <v>48</v>
      </c>
      <c r="Z1333" t="s">
        <v>40</v>
      </c>
      <c r="AA1333">
        <v>16</v>
      </c>
      <c r="AB1333">
        <v>3</v>
      </c>
      <c r="AC1333">
        <v>3</v>
      </c>
      <c r="AD1333">
        <v>80</v>
      </c>
      <c r="AE1333">
        <v>1</v>
      </c>
      <c r="AF1333">
        <v>27</v>
      </c>
      <c r="AG1333">
        <v>2</v>
      </c>
      <c r="AH1333">
        <v>3</v>
      </c>
      <c r="AI1333">
        <v>0</v>
      </c>
      <c r="AJ1333">
        <v>0</v>
      </c>
      <c r="AK1333" s="16">
        <v>46259</v>
      </c>
      <c r="AL1333" s="7">
        <v>37</v>
      </c>
      <c r="AM1333" s="7" t="str">
        <f t="shared" si="40"/>
        <v>2026</v>
      </c>
      <c r="AN1333" s="7" t="str">
        <f t="shared" si="41"/>
        <v>August</v>
      </c>
      <c r="AO1333" s="7">
        <v>14</v>
      </c>
      <c r="AP1333" s="10">
        <v>13782</v>
      </c>
      <c r="AQ1333" s="7">
        <v>11</v>
      </c>
      <c r="AR1333" s="7">
        <v>3</v>
      </c>
      <c r="AS1333" t="s">
        <v>49</v>
      </c>
    </row>
    <row r="1334" spans="1:45" x14ac:dyDescent="0.35">
      <c r="A1334" t="s">
        <v>1397</v>
      </c>
      <c r="B1334">
        <v>50</v>
      </c>
      <c r="C1334" t="s">
        <v>1271</v>
      </c>
      <c r="D1334" t="s">
        <v>49</v>
      </c>
      <c r="E1334" t="s">
        <v>56</v>
      </c>
      <c r="F1334">
        <v>1234</v>
      </c>
      <c r="G1334" t="s">
        <v>42</v>
      </c>
      <c r="H1334">
        <v>20</v>
      </c>
      <c r="I1334">
        <v>5</v>
      </c>
      <c r="J1334" t="s">
        <v>52</v>
      </c>
      <c r="K1334">
        <v>1</v>
      </c>
      <c r="L1334">
        <v>1606</v>
      </c>
      <c r="M1334">
        <v>2</v>
      </c>
      <c r="N1334" t="s">
        <v>44</v>
      </c>
      <c r="O1334">
        <v>41</v>
      </c>
      <c r="P1334">
        <v>3</v>
      </c>
      <c r="Q1334">
        <v>4</v>
      </c>
      <c r="R1334" t="s">
        <v>161</v>
      </c>
      <c r="S1334">
        <v>3</v>
      </c>
      <c r="T1334" t="s">
        <v>105</v>
      </c>
      <c r="U1334">
        <v>11245</v>
      </c>
      <c r="V1334" t="s">
        <v>253</v>
      </c>
      <c r="W1334">
        <v>20689</v>
      </c>
      <c r="X1334">
        <v>2</v>
      </c>
      <c r="Y1334" t="s">
        <v>48</v>
      </c>
      <c r="Z1334" t="s">
        <v>40</v>
      </c>
      <c r="AA1334">
        <v>15</v>
      </c>
      <c r="AB1334">
        <v>3</v>
      </c>
      <c r="AC1334">
        <v>3</v>
      </c>
      <c r="AD1334">
        <v>80</v>
      </c>
      <c r="AE1334">
        <v>1</v>
      </c>
      <c r="AF1334">
        <v>32</v>
      </c>
      <c r="AG1334">
        <v>3</v>
      </c>
      <c r="AH1334">
        <v>3</v>
      </c>
      <c r="AI1334">
        <v>12</v>
      </c>
      <c r="AJ1334">
        <v>13</v>
      </c>
      <c r="AK1334" s="16">
        <v>46260</v>
      </c>
      <c r="AL1334" s="7">
        <v>24</v>
      </c>
      <c r="AM1334" s="7" t="str">
        <f t="shared" si="40"/>
        <v>2026</v>
      </c>
      <c r="AN1334" s="7" t="str">
        <f t="shared" si="41"/>
        <v>August</v>
      </c>
      <c r="AO1334" s="7">
        <v>0</v>
      </c>
      <c r="AP1334" s="10">
        <v>16047</v>
      </c>
      <c r="AQ1334" s="7">
        <v>0</v>
      </c>
      <c r="AR1334" s="7">
        <v>0</v>
      </c>
      <c r="AS1334" t="s">
        <v>49</v>
      </c>
    </row>
    <row r="1335" spans="1:45" x14ac:dyDescent="0.35">
      <c r="A1335" t="s">
        <v>1398</v>
      </c>
      <c r="B1335">
        <v>50</v>
      </c>
      <c r="C1335" t="s">
        <v>1271</v>
      </c>
      <c r="D1335" t="s">
        <v>49</v>
      </c>
      <c r="E1335" t="s">
        <v>41</v>
      </c>
      <c r="F1335">
        <v>813</v>
      </c>
      <c r="G1335" t="s">
        <v>1547</v>
      </c>
      <c r="H1335">
        <v>17</v>
      </c>
      <c r="I1335">
        <v>5</v>
      </c>
      <c r="J1335" t="s">
        <v>43</v>
      </c>
      <c r="K1335">
        <v>1</v>
      </c>
      <c r="L1335">
        <v>1656</v>
      </c>
      <c r="M1335">
        <v>4</v>
      </c>
      <c r="N1335" t="s">
        <v>53</v>
      </c>
      <c r="O1335">
        <v>50</v>
      </c>
      <c r="P1335">
        <v>2</v>
      </c>
      <c r="Q1335">
        <v>3</v>
      </c>
      <c r="R1335" t="s">
        <v>252</v>
      </c>
      <c r="S1335">
        <v>1</v>
      </c>
      <c r="T1335" t="s">
        <v>102</v>
      </c>
      <c r="U1335">
        <v>13269</v>
      </c>
      <c r="V1335" t="s">
        <v>253</v>
      </c>
      <c r="W1335">
        <v>21981</v>
      </c>
      <c r="X1335">
        <v>5</v>
      </c>
      <c r="Y1335" t="s">
        <v>48</v>
      </c>
      <c r="Z1335" t="s">
        <v>49</v>
      </c>
      <c r="AA1335">
        <v>15</v>
      </c>
      <c r="AB1335">
        <v>3</v>
      </c>
      <c r="AC1335">
        <v>3</v>
      </c>
      <c r="AD1335">
        <v>80</v>
      </c>
      <c r="AE1335">
        <v>3</v>
      </c>
      <c r="AF1335">
        <v>19</v>
      </c>
      <c r="AG1335">
        <v>3</v>
      </c>
      <c r="AH1335">
        <v>3</v>
      </c>
      <c r="AI1335">
        <v>1</v>
      </c>
      <c r="AJ1335">
        <v>11</v>
      </c>
      <c r="AK1335" s="16">
        <v>46261</v>
      </c>
      <c r="AL1335" s="7">
        <v>39</v>
      </c>
      <c r="AM1335" s="7" t="str">
        <f t="shared" si="40"/>
        <v>2026</v>
      </c>
      <c r="AN1335" s="7" t="str">
        <f t="shared" si="41"/>
        <v>August</v>
      </c>
      <c r="AO1335" s="7">
        <v>8</v>
      </c>
      <c r="AP1335" s="10">
        <v>18464</v>
      </c>
      <c r="AQ1335" s="7">
        <v>0</v>
      </c>
      <c r="AR1335" s="7">
        <v>0</v>
      </c>
      <c r="AS1335" t="s">
        <v>49</v>
      </c>
    </row>
    <row r="1336" spans="1:45" x14ac:dyDescent="0.35">
      <c r="A1336" t="s">
        <v>1399</v>
      </c>
      <c r="B1336">
        <v>50</v>
      </c>
      <c r="C1336" t="s">
        <v>1271</v>
      </c>
      <c r="D1336" t="s">
        <v>40</v>
      </c>
      <c r="E1336" t="s">
        <v>56</v>
      </c>
      <c r="F1336">
        <v>878</v>
      </c>
      <c r="G1336" t="s">
        <v>42</v>
      </c>
      <c r="H1336">
        <v>1</v>
      </c>
      <c r="I1336">
        <v>4</v>
      </c>
      <c r="J1336" t="s">
        <v>43</v>
      </c>
      <c r="K1336">
        <v>1</v>
      </c>
      <c r="L1336">
        <v>2044</v>
      </c>
      <c r="M1336">
        <v>2</v>
      </c>
      <c r="N1336" t="s">
        <v>44</v>
      </c>
      <c r="O1336">
        <v>94</v>
      </c>
      <c r="P1336">
        <v>3</v>
      </c>
      <c r="Q1336">
        <v>2</v>
      </c>
      <c r="R1336" t="s">
        <v>137</v>
      </c>
      <c r="S1336">
        <v>3</v>
      </c>
      <c r="T1336" t="s">
        <v>102</v>
      </c>
      <c r="U1336">
        <v>6728</v>
      </c>
      <c r="V1336" t="s">
        <v>163</v>
      </c>
      <c r="W1336">
        <v>14255</v>
      </c>
      <c r="X1336">
        <v>7</v>
      </c>
      <c r="Y1336" t="s">
        <v>48</v>
      </c>
      <c r="Z1336" t="s">
        <v>49</v>
      </c>
      <c r="AA1336">
        <v>12</v>
      </c>
      <c r="AB1336">
        <v>3</v>
      </c>
      <c r="AC1336">
        <v>4</v>
      </c>
      <c r="AD1336">
        <v>80</v>
      </c>
      <c r="AE1336">
        <v>2</v>
      </c>
      <c r="AF1336">
        <v>12</v>
      </c>
      <c r="AG1336">
        <v>3</v>
      </c>
      <c r="AH1336">
        <v>3</v>
      </c>
      <c r="AI1336">
        <v>0</v>
      </c>
      <c r="AJ1336">
        <v>1</v>
      </c>
      <c r="AK1336" s="16">
        <v>46262</v>
      </c>
      <c r="AL1336" s="7">
        <v>44</v>
      </c>
      <c r="AM1336" s="7" t="str">
        <f t="shared" si="40"/>
        <v>2026</v>
      </c>
      <c r="AN1336" s="7" t="str">
        <f t="shared" si="41"/>
        <v>August</v>
      </c>
      <c r="AO1336" s="7">
        <v>25</v>
      </c>
      <c r="AP1336" s="10">
        <v>19745</v>
      </c>
      <c r="AQ1336" s="7">
        <v>17</v>
      </c>
      <c r="AR1336" s="7">
        <v>15</v>
      </c>
      <c r="AS1336" t="s">
        <v>49</v>
      </c>
    </row>
    <row r="1337" spans="1:45" x14ac:dyDescent="0.35">
      <c r="A1337" t="s">
        <v>1400</v>
      </c>
      <c r="B1337">
        <v>50</v>
      </c>
      <c r="C1337" t="s">
        <v>1271</v>
      </c>
      <c r="D1337" t="s">
        <v>40</v>
      </c>
      <c r="E1337" t="s">
        <v>41</v>
      </c>
      <c r="F1337">
        <v>410</v>
      </c>
      <c r="G1337" t="s">
        <v>42</v>
      </c>
      <c r="H1337">
        <v>28</v>
      </c>
      <c r="I1337">
        <v>3</v>
      </c>
      <c r="J1337" t="s">
        <v>57</v>
      </c>
      <c r="K1337">
        <v>1</v>
      </c>
      <c r="L1337">
        <v>2055</v>
      </c>
      <c r="M1337">
        <v>4</v>
      </c>
      <c r="N1337" t="s">
        <v>44</v>
      </c>
      <c r="O1337">
        <v>39</v>
      </c>
      <c r="P1337">
        <v>2</v>
      </c>
      <c r="Q1337">
        <v>3</v>
      </c>
      <c r="R1337" t="s">
        <v>137</v>
      </c>
      <c r="S1337">
        <v>1</v>
      </c>
      <c r="T1337" t="s">
        <v>102</v>
      </c>
      <c r="U1337">
        <v>10854</v>
      </c>
      <c r="V1337" t="s">
        <v>253</v>
      </c>
      <c r="W1337">
        <v>16586</v>
      </c>
      <c r="X1337">
        <v>4</v>
      </c>
      <c r="Y1337" t="s">
        <v>48</v>
      </c>
      <c r="Z1337" t="s">
        <v>40</v>
      </c>
      <c r="AA1337">
        <v>13</v>
      </c>
      <c r="AB1337">
        <v>3</v>
      </c>
      <c r="AC1337">
        <v>2</v>
      </c>
      <c r="AD1337">
        <v>80</v>
      </c>
      <c r="AE1337">
        <v>1</v>
      </c>
      <c r="AF1337">
        <v>20</v>
      </c>
      <c r="AG1337">
        <v>3</v>
      </c>
      <c r="AH1337">
        <v>3</v>
      </c>
      <c r="AI1337">
        <v>2</v>
      </c>
      <c r="AJ1337">
        <v>0</v>
      </c>
      <c r="AK1337" s="16">
        <v>46263</v>
      </c>
      <c r="AL1337" s="7">
        <v>60</v>
      </c>
      <c r="AM1337" s="7" t="str">
        <f t="shared" si="40"/>
        <v>2026</v>
      </c>
      <c r="AN1337" s="7" t="str">
        <f t="shared" si="41"/>
        <v>August</v>
      </c>
      <c r="AO1337" s="7">
        <v>5</v>
      </c>
      <c r="AP1337" s="10">
        <v>20861</v>
      </c>
      <c r="AQ1337" s="7">
        <v>0</v>
      </c>
      <c r="AR1337" s="7">
        <v>0</v>
      </c>
      <c r="AS1337" t="s">
        <v>49</v>
      </c>
    </row>
    <row r="1338" spans="1:45" x14ac:dyDescent="0.35">
      <c r="A1338" t="s">
        <v>1400</v>
      </c>
      <c r="B1338">
        <v>50</v>
      </c>
      <c r="C1338" t="s">
        <v>1271</v>
      </c>
      <c r="D1338" t="s">
        <v>40</v>
      </c>
      <c r="E1338" t="s">
        <v>41</v>
      </c>
      <c r="F1338">
        <v>410</v>
      </c>
      <c r="G1338" t="s">
        <v>51</v>
      </c>
      <c r="H1338">
        <v>28</v>
      </c>
      <c r="I1338">
        <v>3</v>
      </c>
      <c r="J1338" t="s">
        <v>57</v>
      </c>
      <c r="K1338">
        <v>1</v>
      </c>
      <c r="L1338">
        <v>2055</v>
      </c>
      <c r="M1338">
        <v>4</v>
      </c>
      <c r="N1338" t="s">
        <v>44</v>
      </c>
      <c r="O1338">
        <v>39</v>
      </c>
      <c r="P1338">
        <v>2</v>
      </c>
      <c r="Q1338">
        <v>3</v>
      </c>
      <c r="R1338" t="s">
        <v>137</v>
      </c>
      <c r="S1338">
        <v>1</v>
      </c>
      <c r="T1338" t="s">
        <v>102</v>
      </c>
      <c r="U1338">
        <v>10854</v>
      </c>
      <c r="V1338" t="s">
        <v>253</v>
      </c>
      <c r="W1338">
        <v>16586</v>
      </c>
      <c r="X1338">
        <v>4</v>
      </c>
      <c r="Y1338" t="s">
        <v>48</v>
      </c>
      <c r="Z1338" t="s">
        <v>40</v>
      </c>
      <c r="AA1338">
        <v>13</v>
      </c>
      <c r="AB1338">
        <v>3</v>
      </c>
      <c r="AC1338">
        <v>2</v>
      </c>
      <c r="AD1338">
        <v>80</v>
      </c>
      <c r="AE1338">
        <v>1</v>
      </c>
      <c r="AF1338">
        <v>20</v>
      </c>
      <c r="AG1338">
        <v>3</v>
      </c>
      <c r="AH1338">
        <v>3</v>
      </c>
      <c r="AI1338">
        <v>2</v>
      </c>
      <c r="AJ1338">
        <v>0</v>
      </c>
      <c r="AK1338" s="16">
        <v>46264</v>
      </c>
      <c r="AL1338" s="7">
        <v>27</v>
      </c>
      <c r="AM1338" s="7" t="str">
        <f t="shared" si="40"/>
        <v>2026</v>
      </c>
      <c r="AN1338" s="7" t="str">
        <f t="shared" si="41"/>
        <v>August</v>
      </c>
      <c r="AO1338" s="7">
        <v>3</v>
      </c>
      <c r="AP1338" s="10">
        <v>15272</v>
      </c>
      <c r="AQ1338" s="7">
        <v>1</v>
      </c>
      <c r="AR1338" s="7">
        <v>1</v>
      </c>
      <c r="AS1338" t="s">
        <v>49</v>
      </c>
    </row>
    <row r="1339" spans="1:45" x14ac:dyDescent="0.35">
      <c r="A1339" t="s">
        <v>1401</v>
      </c>
      <c r="B1339">
        <v>51</v>
      </c>
      <c r="C1339" t="s">
        <v>1271</v>
      </c>
      <c r="D1339" t="s">
        <v>49</v>
      </c>
      <c r="E1339" t="s">
        <v>41</v>
      </c>
      <c r="F1339">
        <v>432</v>
      </c>
      <c r="G1339" t="s">
        <v>42</v>
      </c>
      <c r="H1339">
        <v>9</v>
      </c>
      <c r="I1339">
        <v>4</v>
      </c>
      <c r="J1339" t="s">
        <v>43</v>
      </c>
      <c r="K1339">
        <v>1</v>
      </c>
      <c r="L1339">
        <v>116</v>
      </c>
      <c r="M1339">
        <v>4</v>
      </c>
      <c r="N1339" t="s">
        <v>44</v>
      </c>
      <c r="O1339">
        <v>96</v>
      </c>
      <c r="P1339">
        <v>3</v>
      </c>
      <c r="Q1339">
        <v>1</v>
      </c>
      <c r="R1339" t="s">
        <v>45</v>
      </c>
      <c r="S1339">
        <v>4</v>
      </c>
      <c r="T1339" t="s">
        <v>105</v>
      </c>
      <c r="U1339">
        <v>2075</v>
      </c>
      <c r="V1339" t="s">
        <v>47</v>
      </c>
      <c r="W1339">
        <v>18725</v>
      </c>
      <c r="X1339">
        <v>3</v>
      </c>
      <c r="Y1339" t="s">
        <v>48</v>
      </c>
      <c r="Z1339" t="s">
        <v>49</v>
      </c>
      <c r="AA1339">
        <v>23</v>
      </c>
      <c r="AB1339">
        <v>4</v>
      </c>
      <c r="AC1339">
        <v>2</v>
      </c>
      <c r="AD1339">
        <v>80</v>
      </c>
      <c r="AE1339">
        <v>2</v>
      </c>
      <c r="AF1339">
        <v>10</v>
      </c>
      <c r="AG1339">
        <v>4</v>
      </c>
      <c r="AH1339">
        <v>3</v>
      </c>
      <c r="AI1339">
        <v>0</v>
      </c>
      <c r="AJ1339">
        <v>3</v>
      </c>
      <c r="AK1339" s="16">
        <v>46265</v>
      </c>
      <c r="AL1339" s="7">
        <v>43</v>
      </c>
      <c r="AM1339" s="7" t="str">
        <f t="shared" si="40"/>
        <v>2026</v>
      </c>
      <c r="AN1339" s="7" t="str">
        <f t="shared" si="41"/>
        <v>August</v>
      </c>
      <c r="AO1339" s="7">
        <v>10</v>
      </c>
      <c r="AP1339" s="10">
        <v>13608</v>
      </c>
      <c r="AQ1339" s="7">
        <v>2</v>
      </c>
      <c r="AR1339" s="7">
        <v>2</v>
      </c>
      <c r="AS1339" t="s">
        <v>49</v>
      </c>
    </row>
    <row r="1340" spans="1:45" x14ac:dyDescent="0.35">
      <c r="A1340" t="s">
        <v>1402</v>
      </c>
      <c r="B1340">
        <v>51</v>
      </c>
      <c r="C1340" t="s">
        <v>1271</v>
      </c>
      <c r="D1340" t="s">
        <v>49</v>
      </c>
      <c r="E1340" t="s">
        <v>41</v>
      </c>
      <c r="F1340">
        <v>632</v>
      </c>
      <c r="G1340" t="s">
        <v>1547</v>
      </c>
      <c r="H1340">
        <v>21</v>
      </c>
      <c r="I1340">
        <v>4</v>
      </c>
      <c r="J1340" t="s">
        <v>57</v>
      </c>
      <c r="K1340">
        <v>1</v>
      </c>
      <c r="L1340">
        <v>120</v>
      </c>
      <c r="M1340">
        <v>3</v>
      </c>
      <c r="N1340" t="s">
        <v>44</v>
      </c>
      <c r="O1340">
        <v>71</v>
      </c>
      <c r="P1340">
        <v>3</v>
      </c>
      <c r="Q1340">
        <v>2</v>
      </c>
      <c r="R1340" t="s">
        <v>137</v>
      </c>
      <c r="S1340">
        <v>4</v>
      </c>
      <c r="T1340" t="s">
        <v>46</v>
      </c>
      <c r="U1340">
        <v>5441</v>
      </c>
      <c r="V1340" t="s">
        <v>163</v>
      </c>
      <c r="W1340">
        <v>8423</v>
      </c>
      <c r="X1340">
        <v>0</v>
      </c>
      <c r="Y1340" t="s">
        <v>48</v>
      </c>
      <c r="Z1340" t="s">
        <v>40</v>
      </c>
      <c r="AA1340">
        <v>22</v>
      </c>
      <c r="AB1340">
        <v>4</v>
      </c>
      <c r="AC1340">
        <v>4</v>
      </c>
      <c r="AD1340">
        <v>80</v>
      </c>
      <c r="AE1340">
        <v>0</v>
      </c>
      <c r="AF1340">
        <v>11</v>
      </c>
      <c r="AG1340">
        <v>2</v>
      </c>
      <c r="AH1340">
        <v>1</v>
      </c>
      <c r="AI1340">
        <v>1</v>
      </c>
      <c r="AJ1340">
        <v>0</v>
      </c>
      <c r="AK1340" s="16">
        <v>46266</v>
      </c>
      <c r="AL1340" s="7">
        <v>24</v>
      </c>
      <c r="AM1340" s="7" t="str">
        <f t="shared" si="40"/>
        <v>2026</v>
      </c>
      <c r="AN1340" s="7" t="str">
        <f t="shared" si="41"/>
        <v>September</v>
      </c>
      <c r="AO1340" s="7">
        <v>0</v>
      </c>
      <c r="AP1340" s="10">
        <v>12883</v>
      </c>
      <c r="AQ1340" s="7">
        <v>0</v>
      </c>
      <c r="AR1340" s="7">
        <v>0</v>
      </c>
      <c r="AS1340" t="s">
        <v>49</v>
      </c>
    </row>
    <row r="1341" spans="1:45" x14ac:dyDescent="0.35">
      <c r="A1341" t="s">
        <v>1403</v>
      </c>
      <c r="B1341">
        <v>51</v>
      </c>
      <c r="C1341" t="s">
        <v>1271</v>
      </c>
      <c r="D1341" t="s">
        <v>49</v>
      </c>
      <c r="E1341" t="s">
        <v>56</v>
      </c>
      <c r="F1341">
        <v>1456</v>
      </c>
      <c r="G1341" t="s">
        <v>42</v>
      </c>
      <c r="H1341">
        <v>1</v>
      </c>
      <c r="I1341">
        <v>4</v>
      </c>
      <c r="J1341" t="s">
        <v>52</v>
      </c>
      <c r="K1341">
        <v>1</v>
      </c>
      <c r="L1341">
        <v>145</v>
      </c>
      <c r="M1341">
        <v>1</v>
      </c>
      <c r="N1341" t="s">
        <v>53</v>
      </c>
      <c r="O1341">
        <v>30</v>
      </c>
      <c r="P1341">
        <v>2</v>
      </c>
      <c r="Q1341">
        <v>3</v>
      </c>
      <c r="R1341" t="s">
        <v>161</v>
      </c>
      <c r="S1341">
        <v>1</v>
      </c>
      <c r="T1341" t="s">
        <v>46</v>
      </c>
      <c r="U1341">
        <v>7484</v>
      </c>
      <c r="V1341" t="s">
        <v>163</v>
      </c>
      <c r="W1341">
        <v>25796</v>
      </c>
      <c r="X1341">
        <v>3</v>
      </c>
      <c r="Y1341" t="s">
        <v>48</v>
      </c>
      <c r="Z1341" t="s">
        <v>49</v>
      </c>
      <c r="AA1341">
        <v>20</v>
      </c>
      <c r="AB1341">
        <v>4</v>
      </c>
      <c r="AC1341">
        <v>3</v>
      </c>
      <c r="AD1341">
        <v>80</v>
      </c>
      <c r="AE1341">
        <v>0</v>
      </c>
      <c r="AF1341">
        <v>23</v>
      </c>
      <c r="AG1341">
        <v>1</v>
      </c>
      <c r="AH1341">
        <v>2</v>
      </c>
      <c r="AI1341">
        <v>12</v>
      </c>
      <c r="AJ1341">
        <v>8</v>
      </c>
      <c r="AK1341" s="16">
        <v>46267</v>
      </c>
      <c r="AL1341" s="7">
        <v>51</v>
      </c>
      <c r="AM1341" s="7" t="str">
        <f t="shared" si="40"/>
        <v>2026</v>
      </c>
      <c r="AN1341" s="7" t="str">
        <f t="shared" si="41"/>
        <v>September</v>
      </c>
      <c r="AO1341" s="7">
        <v>28</v>
      </c>
      <c r="AP1341" s="10">
        <v>21569</v>
      </c>
      <c r="AQ1341" s="7">
        <v>17</v>
      </c>
      <c r="AR1341" s="7">
        <v>12</v>
      </c>
      <c r="AS1341" t="s">
        <v>40</v>
      </c>
    </row>
    <row r="1342" spans="1:45" x14ac:dyDescent="0.35">
      <c r="A1342" t="s">
        <v>1404</v>
      </c>
      <c r="B1342">
        <v>51</v>
      </c>
      <c r="C1342" t="s">
        <v>1271</v>
      </c>
      <c r="D1342" t="s">
        <v>49</v>
      </c>
      <c r="E1342" t="s">
        <v>41</v>
      </c>
      <c r="F1342">
        <v>684</v>
      </c>
      <c r="G1342" t="s">
        <v>42</v>
      </c>
      <c r="H1342">
        <v>6</v>
      </c>
      <c r="I1342">
        <v>3</v>
      </c>
      <c r="J1342" t="s">
        <v>43</v>
      </c>
      <c r="K1342">
        <v>1</v>
      </c>
      <c r="L1342">
        <v>162</v>
      </c>
      <c r="M1342">
        <v>1</v>
      </c>
      <c r="N1342" t="s">
        <v>44</v>
      </c>
      <c r="O1342">
        <v>51</v>
      </c>
      <c r="P1342">
        <v>3</v>
      </c>
      <c r="Q1342">
        <v>5</v>
      </c>
      <c r="R1342" t="s">
        <v>252</v>
      </c>
      <c r="S1342">
        <v>3</v>
      </c>
      <c r="T1342" t="s">
        <v>46</v>
      </c>
      <c r="U1342">
        <v>19537</v>
      </c>
      <c r="V1342" t="s">
        <v>368</v>
      </c>
      <c r="W1342">
        <v>6462</v>
      </c>
      <c r="X1342">
        <v>7</v>
      </c>
      <c r="Y1342" t="s">
        <v>48</v>
      </c>
      <c r="Z1342" t="s">
        <v>49</v>
      </c>
      <c r="AA1342">
        <v>13</v>
      </c>
      <c r="AB1342">
        <v>3</v>
      </c>
      <c r="AC1342">
        <v>3</v>
      </c>
      <c r="AD1342">
        <v>80</v>
      </c>
      <c r="AE1342">
        <v>0</v>
      </c>
      <c r="AF1342">
        <v>23</v>
      </c>
      <c r="AG1342">
        <v>5</v>
      </c>
      <c r="AH1342">
        <v>3</v>
      </c>
      <c r="AI1342">
        <v>15</v>
      </c>
      <c r="AJ1342">
        <v>15</v>
      </c>
      <c r="AK1342" s="16">
        <v>46268</v>
      </c>
      <c r="AL1342" s="7">
        <v>48</v>
      </c>
      <c r="AM1342" s="7" t="str">
        <f t="shared" si="40"/>
        <v>2026</v>
      </c>
      <c r="AN1342" s="7" t="str">
        <f t="shared" si="41"/>
        <v>September</v>
      </c>
      <c r="AO1342" s="7">
        <v>18</v>
      </c>
      <c r="AP1342" s="10">
        <v>4856</v>
      </c>
      <c r="AQ1342" s="7">
        <v>16</v>
      </c>
      <c r="AR1342" s="7">
        <v>15</v>
      </c>
      <c r="AS1342" t="s">
        <v>40</v>
      </c>
    </row>
    <row r="1343" spans="1:45" x14ac:dyDescent="0.35">
      <c r="A1343" t="s">
        <v>1405</v>
      </c>
      <c r="B1343">
        <v>51</v>
      </c>
      <c r="C1343" t="s">
        <v>1271</v>
      </c>
      <c r="D1343" t="s">
        <v>40</v>
      </c>
      <c r="E1343" t="s">
        <v>56</v>
      </c>
      <c r="F1343">
        <v>1150</v>
      </c>
      <c r="G1343" t="s">
        <v>51</v>
      </c>
      <c r="H1343">
        <v>8</v>
      </c>
      <c r="I1343">
        <v>4</v>
      </c>
      <c r="J1343" t="s">
        <v>43</v>
      </c>
      <c r="K1343">
        <v>1</v>
      </c>
      <c r="L1343">
        <v>179</v>
      </c>
      <c r="M1343">
        <v>1</v>
      </c>
      <c r="N1343" t="s">
        <v>44</v>
      </c>
      <c r="O1343">
        <v>53</v>
      </c>
      <c r="P1343">
        <v>1</v>
      </c>
      <c r="Q1343">
        <v>3</v>
      </c>
      <c r="R1343" t="s">
        <v>112</v>
      </c>
      <c r="S1343">
        <v>4</v>
      </c>
      <c r="T1343" t="s">
        <v>46</v>
      </c>
      <c r="U1343">
        <v>10650</v>
      </c>
      <c r="V1343" t="s">
        <v>253</v>
      </c>
      <c r="W1343">
        <v>25150</v>
      </c>
      <c r="X1343">
        <v>2</v>
      </c>
      <c r="Y1343" t="s">
        <v>48</v>
      </c>
      <c r="Z1343" t="s">
        <v>49</v>
      </c>
      <c r="AA1343">
        <v>15</v>
      </c>
      <c r="AB1343">
        <v>3</v>
      </c>
      <c r="AC1343">
        <v>4</v>
      </c>
      <c r="AD1343">
        <v>80</v>
      </c>
      <c r="AE1343">
        <v>0</v>
      </c>
      <c r="AF1343">
        <v>18</v>
      </c>
      <c r="AG1343">
        <v>2</v>
      </c>
      <c r="AH1343">
        <v>3</v>
      </c>
      <c r="AI1343">
        <v>0</v>
      </c>
      <c r="AJ1343">
        <v>3</v>
      </c>
      <c r="AK1343" s="16">
        <v>46269</v>
      </c>
      <c r="AL1343" s="7">
        <v>18</v>
      </c>
      <c r="AM1343" s="7" t="str">
        <f t="shared" si="40"/>
        <v>2026</v>
      </c>
      <c r="AN1343" s="7" t="str">
        <f t="shared" si="41"/>
        <v>September</v>
      </c>
      <c r="AO1343" s="7">
        <v>0</v>
      </c>
      <c r="AP1343" s="10">
        <v>12802</v>
      </c>
      <c r="AQ1343" s="7">
        <v>0</v>
      </c>
      <c r="AR1343" s="7">
        <v>0</v>
      </c>
      <c r="AS1343" t="s">
        <v>49</v>
      </c>
    </row>
    <row r="1344" spans="1:45" x14ac:dyDescent="0.35">
      <c r="A1344" t="s">
        <v>1406</v>
      </c>
      <c r="B1344">
        <v>51</v>
      </c>
      <c r="C1344" t="s">
        <v>1271</v>
      </c>
      <c r="D1344" t="s">
        <v>49</v>
      </c>
      <c r="E1344" t="s">
        <v>41</v>
      </c>
      <c r="F1344">
        <v>1169</v>
      </c>
      <c r="G1344" t="s">
        <v>42</v>
      </c>
      <c r="H1344">
        <v>7</v>
      </c>
      <c r="I1344">
        <v>4</v>
      </c>
      <c r="J1344" t="s">
        <v>52</v>
      </c>
      <c r="K1344">
        <v>1</v>
      </c>
      <c r="L1344">
        <v>211</v>
      </c>
      <c r="M1344">
        <v>2</v>
      </c>
      <c r="N1344" t="s">
        <v>44</v>
      </c>
      <c r="O1344">
        <v>34</v>
      </c>
      <c r="P1344">
        <v>2</v>
      </c>
      <c r="Q1344">
        <v>2</v>
      </c>
      <c r="R1344" t="s">
        <v>112</v>
      </c>
      <c r="S1344">
        <v>3</v>
      </c>
      <c r="T1344" t="s">
        <v>105</v>
      </c>
      <c r="U1344">
        <v>6132</v>
      </c>
      <c r="V1344" t="s">
        <v>163</v>
      </c>
      <c r="W1344">
        <v>13983</v>
      </c>
      <c r="X1344">
        <v>2</v>
      </c>
      <c r="Y1344" t="s">
        <v>48</v>
      </c>
      <c r="Z1344" t="s">
        <v>49</v>
      </c>
      <c r="AA1344">
        <v>17</v>
      </c>
      <c r="AB1344">
        <v>3</v>
      </c>
      <c r="AC1344">
        <v>3</v>
      </c>
      <c r="AD1344">
        <v>80</v>
      </c>
      <c r="AE1344">
        <v>0</v>
      </c>
      <c r="AF1344">
        <v>10</v>
      </c>
      <c r="AG1344">
        <v>2</v>
      </c>
      <c r="AH1344">
        <v>3</v>
      </c>
      <c r="AI1344">
        <v>0</v>
      </c>
      <c r="AJ1344">
        <v>0</v>
      </c>
      <c r="AK1344" s="16">
        <v>46270</v>
      </c>
      <c r="AL1344" s="7">
        <v>37</v>
      </c>
      <c r="AM1344" s="7" t="str">
        <f t="shared" si="40"/>
        <v>2026</v>
      </c>
      <c r="AN1344" s="7" t="str">
        <f t="shared" si="41"/>
        <v>September</v>
      </c>
      <c r="AO1344" s="7">
        <v>11</v>
      </c>
      <c r="AP1344" s="10">
        <v>8253</v>
      </c>
      <c r="AQ1344" s="7">
        <v>4</v>
      </c>
      <c r="AR1344" s="7">
        <v>0</v>
      </c>
      <c r="AS1344" t="s">
        <v>49</v>
      </c>
    </row>
    <row r="1345" spans="1:45" x14ac:dyDescent="0.35">
      <c r="A1345" t="s">
        <v>1407</v>
      </c>
      <c r="B1345">
        <v>51</v>
      </c>
      <c r="C1345" t="s">
        <v>1271</v>
      </c>
      <c r="D1345" t="s">
        <v>49</v>
      </c>
      <c r="E1345" t="s">
        <v>41</v>
      </c>
      <c r="F1345">
        <v>313</v>
      </c>
      <c r="G1345" t="s">
        <v>1547</v>
      </c>
      <c r="H1345">
        <v>3</v>
      </c>
      <c r="I1345">
        <v>3</v>
      </c>
      <c r="J1345" t="s">
        <v>52</v>
      </c>
      <c r="K1345">
        <v>1</v>
      </c>
      <c r="L1345">
        <v>258</v>
      </c>
      <c r="M1345">
        <v>4</v>
      </c>
      <c r="N1345" t="s">
        <v>53</v>
      </c>
      <c r="O1345">
        <v>98</v>
      </c>
      <c r="P1345">
        <v>3</v>
      </c>
      <c r="Q1345">
        <v>4</v>
      </c>
      <c r="R1345" t="s">
        <v>161</v>
      </c>
      <c r="S1345">
        <v>2</v>
      </c>
      <c r="T1345" t="s">
        <v>46</v>
      </c>
      <c r="U1345">
        <v>13734</v>
      </c>
      <c r="V1345" t="s">
        <v>253</v>
      </c>
      <c r="W1345">
        <v>7192</v>
      </c>
      <c r="X1345">
        <v>3</v>
      </c>
      <c r="Y1345" t="s">
        <v>48</v>
      </c>
      <c r="Z1345" t="s">
        <v>49</v>
      </c>
      <c r="AA1345">
        <v>18</v>
      </c>
      <c r="AB1345">
        <v>3</v>
      </c>
      <c r="AC1345">
        <v>3</v>
      </c>
      <c r="AD1345">
        <v>80</v>
      </c>
      <c r="AE1345">
        <v>0</v>
      </c>
      <c r="AF1345">
        <v>21</v>
      </c>
      <c r="AG1345">
        <v>6</v>
      </c>
      <c r="AH1345">
        <v>3</v>
      </c>
      <c r="AI1345">
        <v>1</v>
      </c>
      <c r="AJ1345">
        <v>0</v>
      </c>
      <c r="AK1345" s="16">
        <v>46271</v>
      </c>
      <c r="AL1345" s="7">
        <v>54</v>
      </c>
      <c r="AM1345" s="7" t="str">
        <f t="shared" si="40"/>
        <v>2026</v>
      </c>
      <c r="AN1345" s="7" t="str">
        <f t="shared" si="41"/>
        <v>September</v>
      </c>
      <c r="AO1345" s="7">
        <v>28</v>
      </c>
      <c r="AP1345" s="10">
        <v>15205</v>
      </c>
      <c r="AQ1345" s="7">
        <v>8</v>
      </c>
      <c r="AR1345" s="7">
        <v>4</v>
      </c>
      <c r="AS1345" t="s">
        <v>40</v>
      </c>
    </row>
    <row r="1346" spans="1:45" x14ac:dyDescent="0.35">
      <c r="A1346" t="s">
        <v>1408</v>
      </c>
      <c r="B1346">
        <v>51</v>
      </c>
      <c r="C1346" t="s">
        <v>1271</v>
      </c>
      <c r="D1346" t="s">
        <v>49</v>
      </c>
      <c r="E1346" t="s">
        <v>41</v>
      </c>
      <c r="F1346">
        <v>1469</v>
      </c>
      <c r="G1346" t="s">
        <v>42</v>
      </c>
      <c r="H1346">
        <v>8</v>
      </c>
      <c r="I1346">
        <v>4</v>
      </c>
      <c r="J1346" t="s">
        <v>43</v>
      </c>
      <c r="K1346">
        <v>1</v>
      </c>
      <c r="L1346">
        <v>296</v>
      </c>
      <c r="M1346">
        <v>2</v>
      </c>
      <c r="N1346" t="s">
        <v>44</v>
      </c>
      <c r="O1346">
        <v>81</v>
      </c>
      <c r="P1346">
        <v>2</v>
      </c>
      <c r="Q1346">
        <v>3</v>
      </c>
      <c r="R1346" t="s">
        <v>252</v>
      </c>
      <c r="S1346">
        <v>2</v>
      </c>
      <c r="T1346" t="s">
        <v>105</v>
      </c>
      <c r="U1346">
        <v>12490</v>
      </c>
      <c r="V1346" t="s">
        <v>253</v>
      </c>
      <c r="W1346">
        <v>15736</v>
      </c>
      <c r="X1346">
        <v>5</v>
      </c>
      <c r="Y1346" t="s">
        <v>48</v>
      </c>
      <c r="Z1346" t="s">
        <v>49</v>
      </c>
      <c r="AA1346">
        <v>16</v>
      </c>
      <c r="AB1346">
        <v>3</v>
      </c>
      <c r="AC1346">
        <v>4</v>
      </c>
      <c r="AD1346">
        <v>80</v>
      </c>
      <c r="AE1346">
        <v>2</v>
      </c>
      <c r="AF1346">
        <v>16</v>
      </c>
      <c r="AG1346">
        <v>5</v>
      </c>
      <c r="AH1346">
        <v>1</v>
      </c>
      <c r="AI1346">
        <v>4</v>
      </c>
      <c r="AJ1346">
        <v>7</v>
      </c>
      <c r="AK1346" s="16">
        <v>46272</v>
      </c>
      <c r="AL1346" s="7">
        <v>59</v>
      </c>
      <c r="AM1346" s="7" t="str">
        <f t="shared" si="40"/>
        <v>2026</v>
      </c>
      <c r="AN1346" s="7" t="str">
        <f t="shared" si="41"/>
        <v>September</v>
      </c>
      <c r="AO1346" s="7">
        <v>0</v>
      </c>
      <c r="AP1346" s="10">
        <v>22191</v>
      </c>
      <c r="AQ1346" s="7">
        <v>0</v>
      </c>
      <c r="AR1346" s="7">
        <v>0</v>
      </c>
      <c r="AS1346" t="s">
        <v>49</v>
      </c>
    </row>
    <row r="1347" spans="1:45" x14ac:dyDescent="0.35">
      <c r="A1347" t="s">
        <v>1409</v>
      </c>
      <c r="B1347">
        <v>51</v>
      </c>
      <c r="C1347" t="s">
        <v>1271</v>
      </c>
      <c r="D1347" t="s">
        <v>49</v>
      </c>
      <c r="E1347" t="s">
        <v>41</v>
      </c>
      <c r="F1347">
        <v>833</v>
      </c>
      <c r="G1347" t="s">
        <v>42</v>
      </c>
      <c r="H1347">
        <v>1</v>
      </c>
      <c r="I1347">
        <v>3</v>
      </c>
      <c r="J1347" t="s">
        <v>43</v>
      </c>
      <c r="K1347">
        <v>1</v>
      </c>
      <c r="L1347">
        <v>353</v>
      </c>
      <c r="M1347">
        <v>3</v>
      </c>
      <c r="N1347" t="s">
        <v>44</v>
      </c>
      <c r="O1347">
        <v>96</v>
      </c>
      <c r="P1347">
        <v>3</v>
      </c>
      <c r="Q1347">
        <v>1</v>
      </c>
      <c r="R1347" t="s">
        <v>60</v>
      </c>
      <c r="S1347">
        <v>4</v>
      </c>
      <c r="T1347" t="s">
        <v>105</v>
      </c>
      <c r="U1347">
        <v>2723</v>
      </c>
      <c r="V1347" t="s">
        <v>47</v>
      </c>
      <c r="W1347">
        <v>23231</v>
      </c>
      <c r="X1347">
        <v>1</v>
      </c>
      <c r="Y1347" t="s">
        <v>48</v>
      </c>
      <c r="Z1347" t="s">
        <v>49</v>
      </c>
      <c r="AA1347">
        <v>11</v>
      </c>
      <c r="AB1347">
        <v>3</v>
      </c>
      <c r="AC1347">
        <v>2</v>
      </c>
      <c r="AD1347">
        <v>80</v>
      </c>
      <c r="AE1347">
        <v>0</v>
      </c>
      <c r="AF1347">
        <v>1</v>
      </c>
      <c r="AG1347">
        <v>0</v>
      </c>
      <c r="AH1347">
        <v>2</v>
      </c>
      <c r="AI1347">
        <v>0</v>
      </c>
      <c r="AK1347" s="16">
        <v>46273</v>
      </c>
      <c r="AL1347" s="7">
        <v>20</v>
      </c>
      <c r="AM1347" s="7" t="str">
        <f t="shared" ref="AM1347:AM1410" si="42">TEXT(AK1347,"yyyy")</f>
        <v>2026</v>
      </c>
      <c r="AN1347" s="7" t="str">
        <f t="shared" ref="AN1347:AN1410" si="43">TEXT(AK1347,"mmmm")</f>
        <v>September</v>
      </c>
      <c r="AO1347" s="7">
        <v>2</v>
      </c>
      <c r="AP1347" s="10">
        <v>5503</v>
      </c>
      <c r="AQ1347" s="7">
        <v>0</v>
      </c>
      <c r="AR1347" s="7">
        <v>0</v>
      </c>
      <c r="AS1347" t="s">
        <v>40</v>
      </c>
    </row>
    <row r="1348" spans="1:45" x14ac:dyDescent="0.35">
      <c r="A1348" t="s">
        <v>1410</v>
      </c>
      <c r="B1348">
        <v>51</v>
      </c>
      <c r="C1348" t="s">
        <v>1271</v>
      </c>
      <c r="D1348" t="s">
        <v>49</v>
      </c>
      <c r="E1348" t="s">
        <v>41</v>
      </c>
      <c r="F1348">
        <v>1302</v>
      </c>
      <c r="G1348" t="s">
        <v>51</v>
      </c>
      <c r="H1348">
        <v>2</v>
      </c>
      <c r="I1348">
        <v>3</v>
      </c>
      <c r="J1348" t="s">
        <v>52</v>
      </c>
      <c r="K1348">
        <v>1</v>
      </c>
      <c r="L1348">
        <v>408</v>
      </c>
      <c r="M1348">
        <v>4</v>
      </c>
      <c r="N1348" t="s">
        <v>44</v>
      </c>
      <c r="O1348">
        <v>84</v>
      </c>
      <c r="P1348">
        <v>1</v>
      </c>
      <c r="Q1348">
        <v>2</v>
      </c>
      <c r="R1348" t="s">
        <v>112</v>
      </c>
      <c r="S1348">
        <v>2</v>
      </c>
      <c r="T1348" t="s">
        <v>102</v>
      </c>
      <c r="U1348">
        <v>5482</v>
      </c>
      <c r="V1348" t="s">
        <v>163</v>
      </c>
      <c r="W1348">
        <v>16321</v>
      </c>
      <c r="X1348">
        <v>5</v>
      </c>
      <c r="Y1348" t="s">
        <v>48</v>
      </c>
      <c r="Z1348" t="s">
        <v>49</v>
      </c>
      <c r="AA1348">
        <v>18</v>
      </c>
      <c r="AB1348">
        <v>3</v>
      </c>
      <c r="AC1348">
        <v>4</v>
      </c>
      <c r="AD1348">
        <v>80</v>
      </c>
      <c r="AE1348">
        <v>1</v>
      </c>
      <c r="AF1348">
        <v>13</v>
      </c>
      <c r="AG1348">
        <v>3</v>
      </c>
      <c r="AH1348">
        <v>3</v>
      </c>
      <c r="AI1348">
        <v>1</v>
      </c>
      <c r="AJ1348">
        <v>2</v>
      </c>
      <c r="AK1348" s="16">
        <v>46274</v>
      </c>
      <c r="AL1348" s="7">
        <v>27</v>
      </c>
      <c r="AM1348" s="7" t="str">
        <f t="shared" si="42"/>
        <v>2026</v>
      </c>
      <c r="AN1348" s="7" t="str">
        <f t="shared" si="43"/>
        <v>September</v>
      </c>
      <c r="AO1348" s="7">
        <v>9</v>
      </c>
      <c r="AP1348" s="10">
        <v>22929</v>
      </c>
      <c r="AQ1348" s="7">
        <v>7</v>
      </c>
      <c r="AR1348" s="7">
        <v>0</v>
      </c>
      <c r="AS1348" t="s">
        <v>49</v>
      </c>
    </row>
    <row r="1349" spans="1:45" x14ac:dyDescent="0.35">
      <c r="A1349" t="s">
        <v>1411</v>
      </c>
      <c r="B1349">
        <v>51</v>
      </c>
      <c r="C1349" t="s">
        <v>1271</v>
      </c>
      <c r="D1349" t="s">
        <v>49</v>
      </c>
      <c r="E1349" t="s">
        <v>41</v>
      </c>
      <c r="F1349">
        <v>1178</v>
      </c>
      <c r="G1349" t="s">
        <v>42</v>
      </c>
      <c r="H1349">
        <v>14</v>
      </c>
      <c r="I1349">
        <v>2</v>
      </c>
      <c r="J1349" t="s">
        <v>43</v>
      </c>
      <c r="K1349">
        <v>1</v>
      </c>
      <c r="L1349">
        <v>500</v>
      </c>
      <c r="M1349">
        <v>3</v>
      </c>
      <c r="N1349" t="s">
        <v>53</v>
      </c>
      <c r="O1349">
        <v>87</v>
      </c>
      <c r="P1349">
        <v>3</v>
      </c>
      <c r="Q1349">
        <v>2</v>
      </c>
      <c r="R1349" t="s">
        <v>137</v>
      </c>
      <c r="S1349">
        <v>4</v>
      </c>
      <c r="T1349" t="s">
        <v>105</v>
      </c>
      <c r="U1349">
        <v>4936</v>
      </c>
      <c r="V1349" t="s">
        <v>47</v>
      </c>
      <c r="W1349">
        <v>14862</v>
      </c>
      <c r="X1349">
        <v>4</v>
      </c>
      <c r="Y1349" t="s">
        <v>48</v>
      </c>
      <c r="Z1349" t="s">
        <v>49</v>
      </c>
      <c r="AA1349">
        <v>11</v>
      </c>
      <c r="AB1349">
        <v>3</v>
      </c>
      <c r="AC1349">
        <v>3</v>
      </c>
      <c r="AD1349">
        <v>80</v>
      </c>
      <c r="AE1349">
        <v>1</v>
      </c>
      <c r="AF1349">
        <v>18</v>
      </c>
      <c r="AG1349">
        <v>2</v>
      </c>
      <c r="AH1349">
        <v>2</v>
      </c>
      <c r="AI1349">
        <v>0</v>
      </c>
      <c r="AJ1349">
        <v>7</v>
      </c>
      <c r="AK1349" s="16">
        <v>46275</v>
      </c>
      <c r="AL1349" s="7">
        <v>56</v>
      </c>
      <c r="AM1349" s="7" t="str">
        <f t="shared" si="42"/>
        <v>2026</v>
      </c>
      <c r="AN1349" s="7" t="str">
        <f t="shared" si="43"/>
        <v>September</v>
      </c>
      <c r="AO1349" s="7">
        <v>10</v>
      </c>
      <c r="AP1349" s="10">
        <v>6661</v>
      </c>
      <c r="AQ1349" s="7">
        <v>0</v>
      </c>
      <c r="AR1349" s="7">
        <v>0</v>
      </c>
      <c r="AS1349" t="s">
        <v>49</v>
      </c>
    </row>
    <row r="1350" spans="1:45" x14ac:dyDescent="0.35">
      <c r="A1350" t="s">
        <v>1412</v>
      </c>
      <c r="B1350">
        <v>51</v>
      </c>
      <c r="C1350" t="s">
        <v>1271</v>
      </c>
      <c r="D1350" t="s">
        <v>49</v>
      </c>
      <c r="E1350" t="s">
        <v>41</v>
      </c>
      <c r="F1350">
        <v>1318</v>
      </c>
      <c r="G1350" t="s">
        <v>1547</v>
      </c>
      <c r="H1350">
        <v>26</v>
      </c>
      <c r="I1350">
        <v>4</v>
      </c>
      <c r="J1350" t="s">
        <v>57</v>
      </c>
      <c r="K1350">
        <v>1</v>
      </c>
      <c r="L1350">
        <v>851</v>
      </c>
      <c r="M1350">
        <v>1</v>
      </c>
      <c r="N1350" t="s">
        <v>53</v>
      </c>
      <c r="O1350">
        <v>66</v>
      </c>
      <c r="P1350">
        <v>3</v>
      </c>
      <c r="Q1350">
        <v>4</v>
      </c>
      <c r="R1350" t="s">
        <v>442</v>
      </c>
      <c r="S1350">
        <v>3</v>
      </c>
      <c r="T1350" t="s">
        <v>105</v>
      </c>
      <c r="U1350">
        <v>16307</v>
      </c>
      <c r="V1350" t="s">
        <v>368</v>
      </c>
      <c r="W1350">
        <v>5594</v>
      </c>
      <c r="X1350">
        <v>2</v>
      </c>
      <c r="Y1350" t="s">
        <v>48</v>
      </c>
      <c r="Z1350" t="s">
        <v>49</v>
      </c>
      <c r="AA1350">
        <v>14</v>
      </c>
      <c r="AB1350">
        <v>3</v>
      </c>
      <c r="AC1350">
        <v>3</v>
      </c>
      <c r="AD1350">
        <v>80</v>
      </c>
      <c r="AE1350">
        <v>1</v>
      </c>
      <c r="AF1350">
        <v>29</v>
      </c>
      <c r="AG1350">
        <v>2</v>
      </c>
      <c r="AH1350">
        <v>2</v>
      </c>
      <c r="AI1350">
        <v>4</v>
      </c>
      <c r="AJ1350">
        <v>17</v>
      </c>
      <c r="AK1350" s="16">
        <v>46276</v>
      </c>
      <c r="AL1350" s="7">
        <v>59</v>
      </c>
      <c r="AM1350" s="7" t="str">
        <f t="shared" si="42"/>
        <v>2026</v>
      </c>
      <c r="AN1350" s="7" t="str">
        <f t="shared" si="43"/>
        <v>September</v>
      </c>
      <c r="AO1350" s="7">
        <v>36</v>
      </c>
      <c r="AP1350" s="10">
        <v>16801</v>
      </c>
      <c r="AQ1350" s="7">
        <v>30</v>
      </c>
      <c r="AR1350" s="7">
        <v>15</v>
      </c>
      <c r="AS1350" t="s">
        <v>49</v>
      </c>
    </row>
    <row r="1351" spans="1:45" x14ac:dyDescent="0.35">
      <c r="A1351" t="s">
        <v>1413</v>
      </c>
      <c r="B1351">
        <v>51</v>
      </c>
      <c r="C1351" t="s">
        <v>1271</v>
      </c>
      <c r="D1351" t="s">
        <v>40</v>
      </c>
      <c r="E1351" t="s">
        <v>41</v>
      </c>
      <c r="F1351">
        <v>1323</v>
      </c>
      <c r="G1351" t="s">
        <v>42</v>
      </c>
      <c r="H1351">
        <v>4</v>
      </c>
      <c r="I1351">
        <v>4</v>
      </c>
      <c r="J1351" t="s">
        <v>43</v>
      </c>
      <c r="K1351">
        <v>1</v>
      </c>
      <c r="L1351">
        <v>1081</v>
      </c>
      <c r="M1351">
        <v>1</v>
      </c>
      <c r="N1351" t="s">
        <v>44</v>
      </c>
      <c r="O1351">
        <v>34</v>
      </c>
      <c r="P1351">
        <v>3</v>
      </c>
      <c r="Q1351">
        <v>1</v>
      </c>
      <c r="R1351" t="s">
        <v>60</v>
      </c>
      <c r="S1351">
        <v>3</v>
      </c>
      <c r="T1351" t="s">
        <v>105</v>
      </c>
      <c r="U1351">
        <v>2461</v>
      </c>
      <c r="V1351" t="s">
        <v>47</v>
      </c>
      <c r="W1351">
        <v>10332</v>
      </c>
      <c r="X1351">
        <v>9</v>
      </c>
      <c r="Y1351" t="s">
        <v>48</v>
      </c>
      <c r="Z1351" t="s">
        <v>40</v>
      </c>
      <c r="AA1351">
        <v>12</v>
      </c>
      <c r="AB1351">
        <v>3</v>
      </c>
      <c r="AC1351">
        <v>3</v>
      </c>
      <c r="AD1351">
        <v>80</v>
      </c>
      <c r="AE1351">
        <v>3</v>
      </c>
      <c r="AF1351">
        <v>18</v>
      </c>
      <c r="AG1351">
        <v>2</v>
      </c>
      <c r="AH1351">
        <v>4</v>
      </c>
      <c r="AI1351">
        <v>2</v>
      </c>
      <c r="AJ1351">
        <v>7</v>
      </c>
      <c r="AK1351" s="16">
        <v>46277</v>
      </c>
      <c r="AL1351" s="7">
        <v>48</v>
      </c>
      <c r="AM1351" s="7" t="str">
        <f t="shared" si="42"/>
        <v>2026</v>
      </c>
      <c r="AN1351" s="7" t="str">
        <f t="shared" si="43"/>
        <v>September</v>
      </c>
      <c r="AO1351" s="7">
        <v>3</v>
      </c>
      <c r="AP1351" s="10">
        <v>19783</v>
      </c>
      <c r="AQ1351" s="7">
        <v>2</v>
      </c>
      <c r="AR1351" s="7">
        <v>1</v>
      </c>
      <c r="AS1351" t="s">
        <v>40</v>
      </c>
    </row>
    <row r="1352" spans="1:45" x14ac:dyDescent="0.35">
      <c r="A1352" t="s">
        <v>1414</v>
      </c>
      <c r="B1352">
        <v>51</v>
      </c>
      <c r="C1352" t="s">
        <v>1271</v>
      </c>
      <c r="D1352" t="s">
        <v>49</v>
      </c>
      <c r="E1352" t="s">
        <v>56</v>
      </c>
      <c r="F1352">
        <v>237</v>
      </c>
      <c r="G1352" t="s">
        <v>42</v>
      </c>
      <c r="H1352">
        <v>9</v>
      </c>
      <c r="I1352">
        <v>3</v>
      </c>
      <c r="J1352" t="s">
        <v>43</v>
      </c>
      <c r="K1352">
        <v>1</v>
      </c>
      <c r="L1352">
        <v>1282</v>
      </c>
      <c r="M1352">
        <v>4</v>
      </c>
      <c r="N1352" t="s">
        <v>44</v>
      </c>
      <c r="O1352">
        <v>83</v>
      </c>
      <c r="P1352">
        <v>3</v>
      </c>
      <c r="Q1352">
        <v>5</v>
      </c>
      <c r="R1352" t="s">
        <v>442</v>
      </c>
      <c r="S1352">
        <v>2</v>
      </c>
      <c r="T1352" t="s">
        <v>102</v>
      </c>
      <c r="U1352">
        <v>19847</v>
      </c>
      <c r="V1352" t="s">
        <v>368</v>
      </c>
      <c r="W1352">
        <v>19196</v>
      </c>
      <c r="X1352">
        <v>4</v>
      </c>
      <c r="Y1352" t="s">
        <v>48</v>
      </c>
      <c r="Z1352" t="s">
        <v>40</v>
      </c>
      <c r="AA1352">
        <v>24</v>
      </c>
      <c r="AB1352">
        <v>4</v>
      </c>
      <c r="AC1352">
        <v>1</v>
      </c>
      <c r="AD1352">
        <v>80</v>
      </c>
      <c r="AE1352">
        <v>1</v>
      </c>
      <c r="AF1352">
        <v>31</v>
      </c>
      <c r="AG1352">
        <v>5</v>
      </c>
      <c r="AH1352">
        <v>2</v>
      </c>
      <c r="AI1352">
        <v>11</v>
      </c>
      <c r="AJ1352">
        <v>10</v>
      </c>
      <c r="AK1352" s="16">
        <v>46278</v>
      </c>
      <c r="AL1352" s="7">
        <v>44</v>
      </c>
      <c r="AM1352" s="7" t="str">
        <f t="shared" si="42"/>
        <v>2026</v>
      </c>
      <c r="AN1352" s="7" t="str">
        <f t="shared" si="43"/>
        <v>September</v>
      </c>
      <c r="AO1352" s="7">
        <v>1</v>
      </c>
      <c r="AP1352" s="10">
        <v>16852</v>
      </c>
      <c r="AQ1352" s="7">
        <v>0</v>
      </c>
      <c r="AR1352" s="7">
        <v>0</v>
      </c>
      <c r="AS1352" t="s">
        <v>49</v>
      </c>
    </row>
    <row r="1353" spans="1:45" x14ac:dyDescent="0.35">
      <c r="A1353" t="s">
        <v>1415</v>
      </c>
      <c r="B1353">
        <v>51</v>
      </c>
      <c r="C1353" t="s">
        <v>1271</v>
      </c>
      <c r="D1353" t="s">
        <v>49</v>
      </c>
      <c r="E1353" t="s">
        <v>56</v>
      </c>
      <c r="F1353">
        <v>968</v>
      </c>
      <c r="G1353" t="s">
        <v>51</v>
      </c>
      <c r="H1353">
        <v>6</v>
      </c>
      <c r="I1353">
        <v>2</v>
      </c>
      <c r="J1353" t="s">
        <v>52</v>
      </c>
      <c r="K1353">
        <v>1</v>
      </c>
      <c r="L1353">
        <v>1297</v>
      </c>
      <c r="M1353">
        <v>2</v>
      </c>
      <c r="N1353" t="s">
        <v>53</v>
      </c>
      <c r="O1353">
        <v>40</v>
      </c>
      <c r="P1353">
        <v>2</v>
      </c>
      <c r="Q1353">
        <v>1</v>
      </c>
      <c r="R1353" t="s">
        <v>45</v>
      </c>
      <c r="S1353">
        <v>3</v>
      </c>
      <c r="T1353" t="s">
        <v>46</v>
      </c>
      <c r="U1353">
        <v>2838</v>
      </c>
      <c r="V1353" t="s">
        <v>47</v>
      </c>
      <c r="W1353">
        <v>4257</v>
      </c>
      <c r="X1353">
        <v>0</v>
      </c>
      <c r="Y1353" t="s">
        <v>48</v>
      </c>
      <c r="Z1353" t="s">
        <v>49</v>
      </c>
      <c r="AA1353">
        <v>14</v>
      </c>
      <c r="AB1353">
        <v>3</v>
      </c>
      <c r="AC1353">
        <v>2</v>
      </c>
      <c r="AD1353">
        <v>80</v>
      </c>
      <c r="AE1353">
        <v>0</v>
      </c>
      <c r="AF1353">
        <v>8</v>
      </c>
      <c r="AG1353">
        <v>6</v>
      </c>
      <c r="AH1353">
        <v>2</v>
      </c>
      <c r="AI1353">
        <v>7</v>
      </c>
      <c r="AJ1353">
        <v>7</v>
      </c>
      <c r="AK1353" s="16">
        <v>46279</v>
      </c>
      <c r="AL1353" s="7">
        <v>27</v>
      </c>
      <c r="AM1353" s="7" t="str">
        <f t="shared" si="42"/>
        <v>2026</v>
      </c>
      <c r="AN1353" s="7" t="str">
        <f t="shared" si="43"/>
        <v>September</v>
      </c>
      <c r="AO1353" s="7">
        <v>0</v>
      </c>
      <c r="AP1353" s="10">
        <v>5717</v>
      </c>
      <c r="AQ1353" s="7">
        <v>0</v>
      </c>
      <c r="AR1353" s="7">
        <v>0</v>
      </c>
      <c r="AS1353" t="s">
        <v>49</v>
      </c>
    </row>
    <row r="1354" spans="1:45" x14ac:dyDescent="0.35">
      <c r="A1354" t="s">
        <v>1416</v>
      </c>
      <c r="B1354">
        <v>51</v>
      </c>
      <c r="C1354" t="s">
        <v>1271</v>
      </c>
      <c r="D1354" t="s">
        <v>49</v>
      </c>
      <c r="E1354" t="s">
        <v>41</v>
      </c>
      <c r="F1354">
        <v>770</v>
      </c>
      <c r="G1354" t="s">
        <v>42</v>
      </c>
      <c r="H1354">
        <v>5</v>
      </c>
      <c r="I1354">
        <v>3</v>
      </c>
      <c r="J1354" t="s">
        <v>43</v>
      </c>
      <c r="K1354">
        <v>1</v>
      </c>
      <c r="L1354">
        <v>1352</v>
      </c>
      <c r="M1354">
        <v>3</v>
      </c>
      <c r="N1354" t="s">
        <v>44</v>
      </c>
      <c r="O1354">
        <v>84</v>
      </c>
      <c r="P1354">
        <v>3</v>
      </c>
      <c r="Q1354">
        <v>4</v>
      </c>
      <c r="R1354" t="s">
        <v>442</v>
      </c>
      <c r="S1354">
        <v>2</v>
      </c>
      <c r="T1354" t="s">
        <v>102</v>
      </c>
      <c r="U1354">
        <v>14026</v>
      </c>
      <c r="V1354" t="s">
        <v>253</v>
      </c>
      <c r="W1354">
        <v>17588</v>
      </c>
      <c r="X1354">
        <v>1</v>
      </c>
      <c r="Y1354" t="s">
        <v>48</v>
      </c>
      <c r="Z1354" t="s">
        <v>40</v>
      </c>
      <c r="AA1354">
        <v>11</v>
      </c>
      <c r="AB1354">
        <v>3</v>
      </c>
      <c r="AC1354">
        <v>2</v>
      </c>
      <c r="AD1354">
        <v>80</v>
      </c>
      <c r="AE1354">
        <v>1</v>
      </c>
      <c r="AF1354">
        <v>33</v>
      </c>
      <c r="AG1354">
        <v>2</v>
      </c>
      <c r="AH1354">
        <v>3</v>
      </c>
      <c r="AI1354">
        <v>0</v>
      </c>
      <c r="AJ1354">
        <v>10</v>
      </c>
      <c r="AK1354" s="16">
        <v>46280</v>
      </c>
      <c r="AL1354" s="7">
        <v>22</v>
      </c>
      <c r="AM1354" s="7" t="str">
        <f t="shared" si="42"/>
        <v>2026</v>
      </c>
      <c r="AN1354" s="7" t="str">
        <f t="shared" si="43"/>
        <v>September</v>
      </c>
      <c r="AO1354" s="7">
        <v>2</v>
      </c>
      <c r="AP1354" s="10">
        <v>7291</v>
      </c>
      <c r="AQ1354" s="7">
        <v>1</v>
      </c>
      <c r="AR1354" s="7">
        <v>1</v>
      </c>
      <c r="AS1354" t="s">
        <v>49</v>
      </c>
    </row>
    <row r="1355" spans="1:45" x14ac:dyDescent="0.35">
      <c r="A1355" t="s">
        <v>1417</v>
      </c>
      <c r="B1355">
        <v>51</v>
      </c>
      <c r="C1355" t="s">
        <v>1271</v>
      </c>
      <c r="D1355" t="s">
        <v>49</v>
      </c>
      <c r="E1355" t="s">
        <v>41</v>
      </c>
      <c r="F1355">
        <v>1405</v>
      </c>
      <c r="G1355" t="s">
        <v>1547</v>
      </c>
      <c r="H1355">
        <v>11</v>
      </c>
      <c r="I1355">
        <v>2</v>
      </c>
      <c r="J1355" t="s">
        <v>68</v>
      </c>
      <c r="K1355">
        <v>1</v>
      </c>
      <c r="L1355">
        <v>1367</v>
      </c>
      <c r="M1355">
        <v>4</v>
      </c>
      <c r="N1355" t="s">
        <v>53</v>
      </c>
      <c r="O1355">
        <v>82</v>
      </c>
      <c r="P1355">
        <v>2</v>
      </c>
      <c r="Q1355">
        <v>4</v>
      </c>
      <c r="R1355" t="s">
        <v>112</v>
      </c>
      <c r="S1355">
        <v>2</v>
      </c>
      <c r="T1355" t="s">
        <v>46</v>
      </c>
      <c r="U1355">
        <v>13142</v>
      </c>
      <c r="V1355" t="s">
        <v>253</v>
      </c>
      <c r="W1355">
        <v>24439</v>
      </c>
      <c r="X1355">
        <v>3</v>
      </c>
      <c r="Y1355" t="s">
        <v>48</v>
      </c>
      <c r="Z1355" t="s">
        <v>49</v>
      </c>
      <c r="AA1355">
        <v>16</v>
      </c>
      <c r="AB1355">
        <v>3</v>
      </c>
      <c r="AC1355">
        <v>2</v>
      </c>
      <c r="AD1355">
        <v>80</v>
      </c>
      <c r="AE1355">
        <v>0</v>
      </c>
      <c r="AF1355">
        <v>29</v>
      </c>
      <c r="AG1355">
        <v>1</v>
      </c>
      <c r="AH1355">
        <v>2</v>
      </c>
      <c r="AI1355">
        <v>0</v>
      </c>
      <c r="AJ1355">
        <v>3</v>
      </c>
      <c r="AK1355" s="16">
        <v>46281</v>
      </c>
      <c r="AL1355" s="7">
        <v>44</v>
      </c>
      <c r="AM1355" s="7" t="str">
        <f t="shared" si="42"/>
        <v>2026</v>
      </c>
      <c r="AN1355" s="7" t="str">
        <f t="shared" si="43"/>
        <v>September</v>
      </c>
      <c r="AO1355" s="7">
        <v>22</v>
      </c>
      <c r="AP1355" s="10">
        <v>14510</v>
      </c>
      <c r="AQ1355" s="7">
        <v>15</v>
      </c>
      <c r="AR1355" s="7">
        <v>15</v>
      </c>
      <c r="AS1355" t="s">
        <v>49</v>
      </c>
    </row>
    <row r="1356" spans="1:45" x14ac:dyDescent="0.35">
      <c r="A1356" t="s">
        <v>1418</v>
      </c>
      <c r="B1356">
        <v>51</v>
      </c>
      <c r="C1356" t="s">
        <v>1271</v>
      </c>
      <c r="D1356" t="s">
        <v>49</v>
      </c>
      <c r="E1356" t="s">
        <v>56</v>
      </c>
      <c r="F1356">
        <v>541</v>
      </c>
      <c r="G1356" t="s">
        <v>42</v>
      </c>
      <c r="H1356">
        <v>2</v>
      </c>
      <c r="I1356">
        <v>3</v>
      </c>
      <c r="J1356" t="s">
        <v>57</v>
      </c>
      <c r="K1356">
        <v>1</v>
      </c>
      <c r="L1356">
        <v>1391</v>
      </c>
      <c r="M1356">
        <v>2</v>
      </c>
      <c r="N1356" t="s">
        <v>44</v>
      </c>
      <c r="O1356">
        <v>52</v>
      </c>
      <c r="P1356">
        <v>3</v>
      </c>
      <c r="Q1356">
        <v>3</v>
      </c>
      <c r="R1356" t="s">
        <v>137</v>
      </c>
      <c r="S1356">
        <v>2</v>
      </c>
      <c r="T1356" t="s">
        <v>105</v>
      </c>
      <c r="U1356">
        <v>10596</v>
      </c>
      <c r="V1356" t="s">
        <v>253</v>
      </c>
      <c r="W1356">
        <v>15395</v>
      </c>
      <c r="X1356">
        <v>2</v>
      </c>
      <c r="Y1356" t="s">
        <v>48</v>
      </c>
      <c r="Z1356" t="s">
        <v>49</v>
      </c>
      <c r="AA1356">
        <v>11</v>
      </c>
      <c r="AB1356">
        <v>3</v>
      </c>
      <c r="AC1356">
        <v>2</v>
      </c>
      <c r="AD1356">
        <v>80</v>
      </c>
      <c r="AE1356">
        <v>0</v>
      </c>
      <c r="AF1356">
        <v>14</v>
      </c>
      <c r="AG1356">
        <v>5</v>
      </c>
      <c r="AH1356">
        <v>3</v>
      </c>
      <c r="AI1356">
        <v>3</v>
      </c>
      <c r="AJ1356">
        <v>2</v>
      </c>
      <c r="AK1356" s="16">
        <v>46282</v>
      </c>
      <c r="AL1356" s="7">
        <v>30</v>
      </c>
      <c r="AM1356" s="7" t="str">
        <f t="shared" si="42"/>
        <v>2026</v>
      </c>
      <c r="AN1356" s="7" t="str">
        <f t="shared" si="43"/>
        <v>September</v>
      </c>
      <c r="AO1356" s="7">
        <v>2</v>
      </c>
      <c r="AP1356" s="10">
        <v>4363</v>
      </c>
      <c r="AQ1356" s="7">
        <v>2</v>
      </c>
      <c r="AR1356" s="7">
        <v>2</v>
      </c>
      <c r="AS1356" t="s">
        <v>49</v>
      </c>
    </row>
    <row r="1357" spans="1:45" x14ac:dyDescent="0.35">
      <c r="A1357" t="s">
        <v>1419</v>
      </c>
      <c r="B1357">
        <v>51</v>
      </c>
      <c r="C1357" t="s">
        <v>1271</v>
      </c>
      <c r="D1357" t="s">
        <v>49</v>
      </c>
      <c r="E1357" t="s">
        <v>41</v>
      </c>
      <c r="F1357">
        <v>942</v>
      </c>
      <c r="G1357" t="s">
        <v>42</v>
      </c>
      <c r="H1357">
        <v>3</v>
      </c>
      <c r="I1357">
        <v>3</v>
      </c>
      <c r="J1357" t="s">
        <v>68</v>
      </c>
      <c r="K1357">
        <v>1</v>
      </c>
      <c r="L1357">
        <v>1786</v>
      </c>
      <c r="M1357">
        <v>1</v>
      </c>
      <c r="N1357" t="s">
        <v>53</v>
      </c>
      <c r="O1357">
        <v>53</v>
      </c>
      <c r="P1357">
        <v>3</v>
      </c>
      <c r="Q1357">
        <v>3</v>
      </c>
      <c r="R1357" t="s">
        <v>442</v>
      </c>
      <c r="S1357">
        <v>3</v>
      </c>
      <c r="T1357" t="s">
        <v>105</v>
      </c>
      <c r="U1357">
        <v>13116</v>
      </c>
      <c r="V1357" t="s">
        <v>253</v>
      </c>
      <c r="W1357">
        <v>22984</v>
      </c>
      <c r="X1357">
        <v>2</v>
      </c>
      <c r="Y1357" t="s">
        <v>48</v>
      </c>
      <c r="Z1357" t="s">
        <v>49</v>
      </c>
      <c r="AA1357">
        <v>11</v>
      </c>
      <c r="AB1357">
        <v>3</v>
      </c>
      <c r="AC1357">
        <v>4</v>
      </c>
      <c r="AD1357">
        <v>80</v>
      </c>
      <c r="AE1357">
        <v>0</v>
      </c>
      <c r="AF1357">
        <v>15</v>
      </c>
      <c r="AG1357">
        <v>2</v>
      </c>
      <c r="AH1357">
        <v>3</v>
      </c>
      <c r="AI1357">
        <v>2</v>
      </c>
      <c r="AJ1357">
        <v>2</v>
      </c>
      <c r="AK1357" s="16">
        <v>46283</v>
      </c>
      <c r="AL1357" s="7">
        <v>60</v>
      </c>
      <c r="AM1357" s="7" t="str">
        <f t="shared" si="42"/>
        <v>2026</v>
      </c>
      <c r="AN1357" s="7" t="str">
        <f t="shared" si="43"/>
        <v>September</v>
      </c>
      <c r="AO1357" s="7">
        <v>3</v>
      </c>
      <c r="AP1357" s="10">
        <v>18858</v>
      </c>
      <c r="AQ1357" s="7">
        <v>2</v>
      </c>
      <c r="AR1357" s="7">
        <v>0</v>
      </c>
      <c r="AS1357" t="s">
        <v>49</v>
      </c>
    </row>
    <row r="1358" spans="1:45" x14ac:dyDescent="0.35">
      <c r="A1358" t="s">
        <v>1420</v>
      </c>
      <c r="B1358">
        <v>52</v>
      </c>
      <c r="C1358" t="s">
        <v>1271</v>
      </c>
      <c r="D1358" t="s">
        <v>49</v>
      </c>
      <c r="E1358" t="s">
        <v>41</v>
      </c>
      <c r="F1358">
        <v>699</v>
      </c>
      <c r="G1358" t="s">
        <v>51</v>
      </c>
      <c r="H1358">
        <v>1</v>
      </c>
      <c r="I1358">
        <v>4</v>
      </c>
      <c r="J1358" t="s">
        <v>43</v>
      </c>
      <c r="K1358">
        <v>1</v>
      </c>
      <c r="L1358">
        <v>259</v>
      </c>
      <c r="M1358">
        <v>3</v>
      </c>
      <c r="N1358" t="s">
        <v>44</v>
      </c>
      <c r="O1358">
        <v>65</v>
      </c>
      <c r="P1358">
        <v>2</v>
      </c>
      <c r="Q1358">
        <v>5</v>
      </c>
      <c r="R1358" t="s">
        <v>442</v>
      </c>
      <c r="S1358">
        <v>3</v>
      </c>
      <c r="T1358" t="s">
        <v>105</v>
      </c>
      <c r="U1358">
        <v>19999</v>
      </c>
      <c r="V1358" t="s">
        <v>368</v>
      </c>
      <c r="W1358">
        <v>5678</v>
      </c>
      <c r="X1358">
        <v>0</v>
      </c>
      <c r="Y1358" t="s">
        <v>48</v>
      </c>
      <c r="Z1358" t="s">
        <v>49</v>
      </c>
      <c r="AA1358">
        <v>14</v>
      </c>
      <c r="AB1358">
        <v>3</v>
      </c>
      <c r="AC1358">
        <v>1</v>
      </c>
      <c r="AD1358">
        <v>80</v>
      </c>
      <c r="AE1358">
        <v>1</v>
      </c>
      <c r="AF1358">
        <v>34</v>
      </c>
      <c r="AG1358">
        <v>5</v>
      </c>
      <c r="AH1358">
        <v>3</v>
      </c>
      <c r="AI1358">
        <v>11</v>
      </c>
      <c r="AJ1358">
        <v>9</v>
      </c>
      <c r="AK1358" s="16">
        <v>46284</v>
      </c>
      <c r="AL1358" s="7">
        <v>19</v>
      </c>
      <c r="AM1358" s="7" t="str">
        <f t="shared" si="42"/>
        <v>2026</v>
      </c>
      <c r="AN1358" s="7" t="str">
        <f t="shared" si="43"/>
        <v>September</v>
      </c>
      <c r="AO1358" s="7">
        <v>1</v>
      </c>
      <c r="AP1358" s="10">
        <v>18032</v>
      </c>
      <c r="AQ1358" s="7">
        <v>1</v>
      </c>
      <c r="AR1358" s="7">
        <v>0</v>
      </c>
      <c r="AS1358" t="s">
        <v>40</v>
      </c>
    </row>
    <row r="1359" spans="1:45" x14ac:dyDescent="0.35">
      <c r="A1359" t="s">
        <v>1421</v>
      </c>
      <c r="B1359">
        <v>52</v>
      </c>
      <c r="C1359" t="s">
        <v>1271</v>
      </c>
      <c r="D1359" t="s">
        <v>49</v>
      </c>
      <c r="E1359" t="s">
        <v>41</v>
      </c>
      <c r="F1359">
        <v>1323</v>
      </c>
      <c r="G1359" t="s">
        <v>42</v>
      </c>
      <c r="H1359">
        <v>2</v>
      </c>
      <c r="I1359">
        <v>3</v>
      </c>
      <c r="J1359" t="s">
        <v>43</v>
      </c>
      <c r="K1359">
        <v>1</v>
      </c>
      <c r="L1359">
        <v>316</v>
      </c>
      <c r="M1359">
        <v>3</v>
      </c>
      <c r="N1359" t="s">
        <v>53</v>
      </c>
      <c r="O1359">
        <v>89</v>
      </c>
      <c r="P1359">
        <v>2</v>
      </c>
      <c r="Q1359">
        <v>1</v>
      </c>
      <c r="R1359" t="s">
        <v>45</v>
      </c>
      <c r="S1359">
        <v>4</v>
      </c>
      <c r="T1359" t="s">
        <v>46</v>
      </c>
      <c r="U1359">
        <v>3212</v>
      </c>
      <c r="V1359" t="s">
        <v>47</v>
      </c>
      <c r="W1359">
        <v>3300</v>
      </c>
      <c r="X1359">
        <v>7</v>
      </c>
      <c r="Y1359" t="s">
        <v>48</v>
      </c>
      <c r="Z1359" t="s">
        <v>49</v>
      </c>
      <c r="AA1359">
        <v>15</v>
      </c>
      <c r="AB1359">
        <v>3</v>
      </c>
      <c r="AC1359">
        <v>2</v>
      </c>
      <c r="AD1359">
        <v>80</v>
      </c>
      <c r="AE1359">
        <v>0</v>
      </c>
      <c r="AF1359">
        <v>6</v>
      </c>
      <c r="AG1359">
        <v>3</v>
      </c>
      <c r="AH1359">
        <v>2</v>
      </c>
      <c r="AI1359">
        <v>2</v>
      </c>
      <c r="AJ1359">
        <v>2</v>
      </c>
      <c r="AK1359" s="16">
        <v>46285</v>
      </c>
      <c r="AL1359" s="7">
        <v>33</v>
      </c>
      <c r="AM1359" s="7" t="str">
        <f t="shared" si="42"/>
        <v>2026</v>
      </c>
      <c r="AN1359" s="7" t="str">
        <f t="shared" si="43"/>
        <v>September</v>
      </c>
      <c r="AO1359" s="7">
        <v>6</v>
      </c>
      <c r="AP1359" s="10">
        <v>8568</v>
      </c>
      <c r="AQ1359" s="7">
        <v>0</v>
      </c>
      <c r="AR1359" s="7">
        <v>0</v>
      </c>
      <c r="AS1359" t="s">
        <v>49</v>
      </c>
    </row>
    <row r="1360" spans="1:45" x14ac:dyDescent="0.35">
      <c r="A1360" t="s">
        <v>1422</v>
      </c>
      <c r="B1360">
        <v>52</v>
      </c>
      <c r="C1360" t="s">
        <v>1271</v>
      </c>
      <c r="D1360" t="s">
        <v>49</v>
      </c>
      <c r="E1360" t="s">
        <v>59</v>
      </c>
      <c r="F1360">
        <v>771</v>
      </c>
      <c r="G1360" t="s">
        <v>1547</v>
      </c>
      <c r="H1360">
        <v>2</v>
      </c>
      <c r="I1360">
        <v>4</v>
      </c>
      <c r="J1360" t="s">
        <v>43</v>
      </c>
      <c r="K1360">
        <v>1</v>
      </c>
      <c r="L1360">
        <v>329</v>
      </c>
      <c r="M1360">
        <v>1</v>
      </c>
      <c r="N1360" t="s">
        <v>44</v>
      </c>
      <c r="O1360">
        <v>79</v>
      </c>
      <c r="P1360">
        <v>2</v>
      </c>
      <c r="Q1360">
        <v>5</v>
      </c>
      <c r="R1360" t="s">
        <v>442</v>
      </c>
      <c r="S1360">
        <v>3</v>
      </c>
      <c r="T1360" t="s">
        <v>46</v>
      </c>
      <c r="U1360">
        <v>19068</v>
      </c>
      <c r="V1360" t="s">
        <v>368</v>
      </c>
      <c r="W1360">
        <v>21030</v>
      </c>
      <c r="X1360">
        <v>1</v>
      </c>
      <c r="Y1360" t="s">
        <v>48</v>
      </c>
      <c r="Z1360" t="s">
        <v>40</v>
      </c>
      <c r="AA1360">
        <v>18</v>
      </c>
      <c r="AB1360">
        <v>3</v>
      </c>
      <c r="AC1360">
        <v>4</v>
      </c>
      <c r="AD1360">
        <v>80</v>
      </c>
      <c r="AE1360">
        <v>0</v>
      </c>
      <c r="AF1360">
        <v>33</v>
      </c>
      <c r="AG1360">
        <v>2</v>
      </c>
      <c r="AH1360">
        <v>4</v>
      </c>
      <c r="AI1360">
        <v>15</v>
      </c>
      <c r="AJ1360">
        <v>12</v>
      </c>
      <c r="AK1360" s="16">
        <v>46286</v>
      </c>
      <c r="AL1360" s="7">
        <v>40</v>
      </c>
      <c r="AM1360" s="7" t="str">
        <f t="shared" si="42"/>
        <v>2026</v>
      </c>
      <c r="AN1360" s="7" t="str">
        <f t="shared" si="43"/>
        <v>September</v>
      </c>
      <c r="AO1360" s="7">
        <v>1</v>
      </c>
      <c r="AP1360" s="10">
        <v>6761</v>
      </c>
      <c r="AQ1360" s="7">
        <v>1</v>
      </c>
      <c r="AR1360" s="7">
        <v>0</v>
      </c>
      <c r="AS1360" t="s">
        <v>49</v>
      </c>
    </row>
    <row r="1361" spans="1:45" x14ac:dyDescent="0.35">
      <c r="A1361" t="s">
        <v>1423</v>
      </c>
      <c r="B1361">
        <v>52</v>
      </c>
      <c r="C1361" t="s">
        <v>1271</v>
      </c>
      <c r="D1361" t="s">
        <v>40</v>
      </c>
      <c r="E1361" t="s">
        <v>41</v>
      </c>
      <c r="F1361">
        <v>723</v>
      </c>
      <c r="G1361" t="s">
        <v>42</v>
      </c>
      <c r="H1361">
        <v>8</v>
      </c>
      <c r="I1361">
        <v>4</v>
      </c>
      <c r="J1361" t="s">
        <v>52</v>
      </c>
      <c r="K1361">
        <v>1</v>
      </c>
      <c r="L1361">
        <v>433</v>
      </c>
      <c r="M1361">
        <v>3</v>
      </c>
      <c r="N1361" t="s">
        <v>44</v>
      </c>
      <c r="O1361">
        <v>85</v>
      </c>
      <c r="P1361">
        <v>2</v>
      </c>
      <c r="Q1361">
        <v>2</v>
      </c>
      <c r="R1361" t="s">
        <v>60</v>
      </c>
      <c r="S1361">
        <v>2</v>
      </c>
      <c r="T1361" t="s">
        <v>105</v>
      </c>
      <c r="U1361">
        <v>4941</v>
      </c>
      <c r="V1361" t="s">
        <v>47</v>
      </c>
      <c r="W1361">
        <v>17747</v>
      </c>
      <c r="X1361">
        <v>2</v>
      </c>
      <c r="Y1361" t="s">
        <v>48</v>
      </c>
      <c r="Z1361" t="s">
        <v>49</v>
      </c>
      <c r="AA1361">
        <v>15</v>
      </c>
      <c r="AB1361">
        <v>3</v>
      </c>
      <c r="AC1361">
        <v>1</v>
      </c>
      <c r="AD1361">
        <v>80</v>
      </c>
      <c r="AE1361">
        <v>0</v>
      </c>
      <c r="AF1361">
        <v>11</v>
      </c>
      <c r="AG1361">
        <v>3</v>
      </c>
      <c r="AH1361">
        <v>2</v>
      </c>
      <c r="AI1361">
        <v>7</v>
      </c>
      <c r="AJ1361">
        <v>7</v>
      </c>
      <c r="AK1361" s="16">
        <v>46287</v>
      </c>
      <c r="AL1361" s="7">
        <v>27</v>
      </c>
      <c r="AM1361" s="7" t="str">
        <f t="shared" si="42"/>
        <v>2026</v>
      </c>
      <c r="AN1361" s="7" t="str">
        <f t="shared" si="43"/>
        <v>September</v>
      </c>
      <c r="AO1361" s="7">
        <v>4</v>
      </c>
      <c r="AP1361" s="10">
        <v>7600</v>
      </c>
      <c r="AQ1361" s="7">
        <v>2</v>
      </c>
      <c r="AR1361" s="7">
        <v>1</v>
      </c>
      <c r="AS1361" t="s">
        <v>49</v>
      </c>
    </row>
    <row r="1362" spans="1:45" x14ac:dyDescent="0.35">
      <c r="A1362" t="s">
        <v>1424</v>
      </c>
      <c r="B1362">
        <v>52</v>
      </c>
      <c r="C1362" t="s">
        <v>1271</v>
      </c>
      <c r="D1362" t="s">
        <v>49</v>
      </c>
      <c r="E1362" t="s">
        <v>41</v>
      </c>
      <c r="F1362">
        <v>319</v>
      </c>
      <c r="G1362" t="s">
        <v>42</v>
      </c>
      <c r="H1362">
        <v>3</v>
      </c>
      <c r="I1362">
        <v>3</v>
      </c>
      <c r="J1362" t="s">
        <v>52</v>
      </c>
      <c r="K1362">
        <v>1</v>
      </c>
      <c r="L1362">
        <v>543</v>
      </c>
      <c r="M1362">
        <v>4</v>
      </c>
      <c r="N1362" t="s">
        <v>44</v>
      </c>
      <c r="O1362">
        <v>39</v>
      </c>
      <c r="P1362">
        <v>2</v>
      </c>
      <c r="Q1362">
        <v>3</v>
      </c>
      <c r="R1362" t="s">
        <v>112</v>
      </c>
      <c r="S1362">
        <v>3</v>
      </c>
      <c r="T1362" t="s">
        <v>105</v>
      </c>
      <c r="U1362">
        <v>7969</v>
      </c>
      <c r="V1362" t="s">
        <v>163</v>
      </c>
      <c r="W1362">
        <v>19609</v>
      </c>
      <c r="X1362">
        <v>2</v>
      </c>
      <c r="Y1362" t="s">
        <v>48</v>
      </c>
      <c r="Z1362" t="s">
        <v>40</v>
      </c>
      <c r="AA1362">
        <v>14</v>
      </c>
      <c r="AB1362">
        <v>3</v>
      </c>
      <c r="AC1362">
        <v>3</v>
      </c>
      <c r="AD1362">
        <v>80</v>
      </c>
      <c r="AE1362">
        <v>0</v>
      </c>
      <c r="AF1362">
        <v>28</v>
      </c>
      <c r="AG1362">
        <v>4</v>
      </c>
      <c r="AH1362">
        <v>3</v>
      </c>
      <c r="AI1362">
        <v>0</v>
      </c>
      <c r="AK1362" s="16">
        <v>46288</v>
      </c>
      <c r="AL1362" s="7">
        <v>32</v>
      </c>
      <c r="AM1362" s="7" t="str">
        <f t="shared" si="42"/>
        <v>2026</v>
      </c>
      <c r="AN1362" s="7" t="str">
        <f t="shared" si="43"/>
        <v>September</v>
      </c>
      <c r="AO1362" s="7">
        <v>11</v>
      </c>
      <c r="AP1362" s="10">
        <v>7764</v>
      </c>
      <c r="AQ1362" s="7">
        <v>11</v>
      </c>
      <c r="AR1362" s="7">
        <v>4</v>
      </c>
      <c r="AS1362" t="s">
        <v>49</v>
      </c>
    </row>
    <row r="1363" spans="1:45" x14ac:dyDescent="0.35">
      <c r="A1363" t="s">
        <v>1425</v>
      </c>
      <c r="B1363">
        <v>52</v>
      </c>
      <c r="C1363" t="s">
        <v>1271</v>
      </c>
      <c r="D1363" t="s">
        <v>49</v>
      </c>
      <c r="E1363" t="s">
        <v>41</v>
      </c>
      <c r="F1363">
        <v>1490</v>
      </c>
      <c r="G1363" t="s">
        <v>42</v>
      </c>
      <c r="H1363">
        <v>4</v>
      </c>
      <c r="I1363">
        <v>2</v>
      </c>
      <c r="J1363" t="s">
        <v>43</v>
      </c>
      <c r="K1363">
        <v>1</v>
      </c>
      <c r="L1363">
        <v>546</v>
      </c>
      <c r="M1363">
        <v>4</v>
      </c>
      <c r="N1363" t="s">
        <v>53</v>
      </c>
      <c r="O1363">
        <v>30</v>
      </c>
      <c r="P1363">
        <v>3</v>
      </c>
      <c r="Q1363">
        <v>4</v>
      </c>
      <c r="R1363" t="s">
        <v>442</v>
      </c>
      <c r="S1363">
        <v>4</v>
      </c>
      <c r="T1363" t="s">
        <v>105</v>
      </c>
      <c r="U1363">
        <v>16555</v>
      </c>
      <c r="V1363" t="s">
        <v>368</v>
      </c>
      <c r="W1363">
        <v>10310</v>
      </c>
      <c r="X1363">
        <v>2</v>
      </c>
      <c r="Y1363" t="s">
        <v>48</v>
      </c>
      <c r="Z1363" t="s">
        <v>49</v>
      </c>
      <c r="AA1363">
        <v>13</v>
      </c>
      <c r="AB1363">
        <v>3</v>
      </c>
      <c r="AC1363">
        <v>4</v>
      </c>
      <c r="AD1363">
        <v>80</v>
      </c>
      <c r="AE1363">
        <v>0</v>
      </c>
      <c r="AF1363">
        <v>31</v>
      </c>
      <c r="AG1363">
        <v>2</v>
      </c>
      <c r="AH1363">
        <v>1</v>
      </c>
      <c r="AI1363">
        <v>1</v>
      </c>
      <c r="AJ1363">
        <v>4</v>
      </c>
      <c r="AK1363" s="16">
        <v>46289</v>
      </c>
      <c r="AL1363" s="7">
        <v>58</v>
      </c>
      <c r="AM1363" s="7" t="str">
        <f t="shared" si="42"/>
        <v>2026</v>
      </c>
      <c r="AN1363" s="7" t="str">
        <f t="shared" si="43"/>
        <v>September</v>
      </c>
      <c r="AO1363" s="7">
        <v>8</v>
      </c>
      <c r="AP1363" s="10">
        <v>17178</v>
      </c>
      <c r="AQ1363" s="7">
        <v>4</v>
      </c>
      <c r="AR1363" s="7">
        <v>3</v>
      </c>
      <c r="AS1363" t="s">
        <v>49</v>
      </c>
    </row>
    <row r="1364" spans="1:45" x14ac:dyDescent="0.35">
      <c r="A1364" t="s">
        <v>1426</v>
      </c>
      <c r="B1364">
        <v>52</v>
      </c>
      <c r="C1364" t="s">
        <v>1271</v>
      </c>
      <c r="D1364" t="s">
        <v>49</v>
      </c>
      <c r="E1364" t="s">
        <v>41</v>
      </c>
      <c r="F1364">
        <v>956</v>
      </c>
      <c r="G1364" t="s">
        <v>42</v>
      </c>
      <c r="H1364">
        <v>6</v>
      </c>
      <c r="I1364">
        <v>2</v>
      </c>
      <c r="J1364" t="s">
        <v>68</v>
      </c>
      <c r="K1364">
        <v>1</v>
      </c>
      <c r="L1364">
        <v>630</v>
      </c>
      <c r="M1364">
        <v>4</v>
      </c>
      <c r="N1364" t="s">
        <v>44</v>
      </c>
      <c r="O1364">
        <v>78</v>
      </c>
      <c r="P1364">
        <v>3</v>
      </c>
      <c r="Q1364">
        <v>2</v>
      </c>
      <c r="R1364" t="s">
        <v>60</v>
      </c>
      <c r="S1364">
        <v>1</v>
      </c>
      <c r="T1364" t="s">
        <v>102</v>
      </c>
      <c r="U1364">
        <v>5577</v>
      </c>
      <c r="V1364" t="s">
        <v>163</v>
      </c>
      <c r="W1364">
        <v>22087</v>
      </c>
      <c r="X1364">
        <v>3</v>
      </c>
      <c r="Y1364" t="s">
        <v>48</v>
      </c>
      <c r="Z1364" t="s">
        <v>40</v>
      </c>
      <c r="AA1364">
        <v>12</v>
      </c>
      <c r="AB1364">
        <v>3</v>
      </c>
      <c r="AC1364">
        <v>2</v>
      </c>
      <c r="AD1364">
        <v>80</v>
      </c>
      <c r="AE1364">
        <v>2</v>
      </c>
      <c r="AF1364">
        <v>18</v>
      </c>
      <c r="AG1364">
        <v>3</v>
      </c>
      <c r="AH1364">
        <v>3</v>
      </c>
      <c r="AI1364">
        <v>6</v>
      </c>
      <c r="AJ1364">
        <v>9</v>
      </c>
      <c r="AK1364" s="16">
        <v>46290</v>
      </c>
      <c r="AL1364" s="7">
        <v>38</v>
      </c>
      <c r="AM1364" s="7" t="str">
        <f t="shared" si="42"/>
        <v>2026</v>
      </c>
      <c r="AN1364" s="7" t="str">
        <f t="shared" si="43"/>
        <v>September</v>
      </c>
      <c r="AO1364" s="7">
        <v>1</v>
      </c>
      <c r="AP1364" s="10">
        <v>16053</v>
      </c>
      <c r="AQ1364" s="7">
        <v>1</v>
      </c>
      <c r="AR1364" s="7">
        <v>0</v>
      </c>
      <c r="AS1364" t="s">
        <v>49</v>
      </c>
    </row>
    <row r="1365" spans="1:45" x14ac:dyDescent="0.35">
      <c r="A1365" t="s">
        <v>1427</v>
      </c>
      <c r="B1365">
        <v>52</v>
      </c>
      <c r="C1365" t="s">
        <v>1271</v>
      </c>
      <c r="D1365" t="s">
        <v>49</v>
      </c>
      <c r="E1365" t="s">
        <v>41</v>
      </c>
      <c r="F1365">
        <v>621</v>
      </c>
      <c r="G1365" t="s">
        <v>51</v>
      </c>
      <c r="H1365">
        <v>3</v>
      </c>
      <c r="I1365">
        <v>4</v>
      </c>
      <c r="J1365" t="s">
        <v>57</v>
      </c>
      <c r="K1365">
        <v>1</v>
      </c>
      <c r="L1365">
        <v>776</v>
      </c>
      <c r="M1365">
        <v>3</v>
      </c>
      <c r="N1365" t="s">
        <v>44</v>
      </c>
      <c r="O1365">
        <v>31</v>
      </c>
      <c r="P1365">
        <v>2</v>
      </c>
      <c r="Q1365">
        <v>4</v>
      </c>
      <c r="R1365" t="s">
        <v>442</v>
      </c>
      <c r="S1365">
        <v>1</v>
      </c>
      <c r="T1365" t="s">
        <v>105</v>
      </c>
      <c r="U1365">
        <v>16856</v>
      </c>
      <c r="V1365" t="s">
        <v>368</v>
      </c>
      <c r="W1365">
        <v>10084</v>
      </c>
      <c r="X1365">
        <v>1</v>
      </c>
      <c r="Y1365" t="s">
        <v>48</v>
      </c>
      <c r="Z1365" t="s">
        <v>49</v>
      </c>
      <c r="AA1365">
        <v>11</v>
      </c>
      <c r="AB1365">
        <v>3</v>
      </c>
      <c r="AC1365">
        <v>1</v>
      </c>
      <c r="AD1365">
        <v>80</v>
      </c>
      <c r="AE1365">
        <v>0</v>
      </c>
      <c r="AF1365">
        <v>34</v>
      </c>
      <c r="AG1365">
        <v>3</v>
      </c>
      <c r="AH1365">
        <v>4</v>
      </c>
      <c r="AI1365">
        <v>1</v>
      </c>
      <c r="AJ1365">
        <v>16</v>
      </c>
      <c r="AK1365" s="16">
        <v>46291</v>
      </c>
      <c r="AL1365" s="7">
        <v>20</v>
      </c>
      <c r="AM1365" s="7" t="str">
        <f t="shared" si="42"/>
        <v>2026</v>
      </c>
      <c r="AN1365" s="7" t="str">
        <f t="shared" si="43"/>
        <v>September</v>
      </c>
      <c r="AO1365" s="7">
        <v>0</v>
      </c>
      <c r="AP1365" s="10">
        <v>22813</v>
      </c>
      <c r="AQ1365" s="7">
        <v>0</v>
      </c>
      <c r="AR1365" s="7">
        <v>0</v>
      </c>
      <c r="AS1365" t="s">
        <v>40</v>
      </c>
    </row>
    <row r="1366" spans="1:45" x14ac:dyDescent="0.35">
      <c r="A1366" t="s">
        <v>1428</v>
      </c>
      <c r="B1366">
        <v>52</v>
      </c>
      <c r="C1366" t="s">
        <v>1271</v>
      </c>
      <c r="D1366" t="s">
        <v>49</v>
      </c>
      <c r="E1366" t="s">
        <v>59</v>
      </c>
      <c r="F1366">
        <v>715</v>
      </c>
      <c r="G1366" t="s">
        <v>42</v>
      </c>
      <c r="H1366">
        <v>19</v>
      </c>
      <c r="I1366">
        <v>4</v>
      </c>
      <c r="J1366" t="s">
        <v>52</v>
      </c>
      <c r="K1366">
        <v>1</v>
      </c>
      <c r="L1366">
        <v>791</v>
      </c>
      <c r="M1366">
        <v>4</v>
      </c>
      <c r="N1366" t="s">
        <v>44</v>
      </c>
      <c r="O1366">
        <v>41</v>
      </c>
      <c r="P1366">
        <v>3</v>
      </c>
      <c r="Q1366">
        <v>1</v>
      </c>
      <c r="R1366" t="s">
        <v>60</v>
      </c>
      <c r="S1366">
        <v>4</v>
      </c>
      <c r="T1366" t="s">
        <v>105</v>
      </c>
      <c r="U1366">
        <v>4258</v>
      </c>
      <c r="V1366" t="s">
        <v>47</v>
      </c>
      <c r="W1366">
        <v>26589</v>
      </c>
      <c r="X1366">
        <v>0</v>
      </c>
      <c r="Y1366" t="s">
        <v>48</v>
      </c>
      <c r="Z1366" t="s">
        <v>49</v>
      </c>
      <c r="AA1366">
        <v>18</v>
      </c>
      <c r="AB1366">
        <v>3</v>
      </c>
      <c r="AC1366">
        <v>1</v>
      </c>
      <c r="AD1366">
        <v>80</v>
      </c>
      <c r="AE1366">
        <v>1</v>
      </c>
      <c r="AF1366">
        <v>5</v>
      </c>
      <c r="AG1366">
        <v>3</v>
      </c>
      <c r="AH1366">
        <v>3</v>
      </c>
      <c r="AI1366">
        <v>1</v>
      </c>
      <c r="AJ1366">
        <v>2</v>
      </c>
      <c r="AK1366" s="16">
        <v>46292</v>
      </c>
      <c r="AL1366" s="7">
        <v>52</v>
      </c>
      <c r="AM1366" s="7" t="str">
        <f t="shared" si="42"/>
        <v>2026</v>
      </c>
      <c r="AN1366" s="7" t="str">
        <f t="shared" si="43"/>
        <v>September</v>
      </c>
      <c r="AO1366" s="7">
        <v>22</v>
      </c>
      <c r="AP1366" s="10">
        <v>22709</v>
      </c>
      <c r="AQ1366" s="7">
        <v>2</v>
      </c>
      <c r="AR1366" s="7">
        <v>2</v>
      </c>
      <c r="AS1366" t="s">
        <v>49</v>
      </c>
    </row>
    <row r="1367" spans="1:45" x14ac:dyDescent="0.35">
      <c r="A1367" t="s">
        <v>1429</v>
      </c>
      <c r="B1367">
        <v>52</v>
      </c>
      <c r="C1367" t="s">
        <v>1271</v>
      </c>
      <c r="D1367" t="s">
        <v>49</v>
      </c>
      <c r="E1367" t="s">
        <v>41</v>
      </c>
      <c r="F1367">
        <v>1325</v>
      </c>
      <c r="G1367" t="s">
        <v>42</v>
      </c>
      <c r="H1367">
        <v>11</v>
      </c>
      <c r="I1367">
        <v>4</v>
      </c>
      <c r="J1367" t="s">
        <v>43</v>
      </c>
      <c r="K1367">
        <v>1</v>
      </c>
      <c r="L1367">
        <v>813</v>
      </c>
      <c r="M1367">
        <v>4</v>
      </c>
      <c r="N1367" t="s">
        <v>53</v>
      </c>
      <c r="O1367">
        <v>82</v>
      </c>
      <c r="P1367">
        <v>3</v>
      </c>
      <c r="Q1367">
        <v>2</v>
      </c>
      <c r="R1367" t="s">
        <v>45</v>
      </c>
      <c r="S1367">
        <v>3</v>
      </c>
      <c r="T1367" t="s">
        <v>105</v>
      </c>
      <c r="U1367">
        <v>3149</v>
      </c>
      <c r="V1367" t="s">
        <v>47</v>
      </c>
      <c r="W1367">
        <v>21821</v>
      </c>
      <c r="X1367">
        <v>8</v>
      </c>
      <c r="Y1367" t="s">
        <v>48</v>
      </c>
      <c r="Z1367" t="s">
        <v>49</v>
      </c>
      <c r="AA1367">
        <v>20</v>
      </c>
      <c r="AB1367">
        <v>4</v>
      </c>
      <c r="AC1367">
        <v>2</v>
      </c>
      <c r="AD1367">
        <v>80</v>
      </c>
      <c r="AE1367">
        <v>1</v>
      </c>
      <c r="AF1367">
        <v>9</v>
      </c>
      <c r="AG1367">
        <v>3</v>
      </c>
      <c r="AH1367">
        <v>3</v>
      </c>
      <c r="AI1367">
        <v>1</v>
      </c>
      <c r="AJ1367">
        <v>4</v>
      </c>
      <c r="AK1367" s="16">
        <v>46293</v>
      </c>
      <c r="AL1367" s="7">
        <v>48</v>
      </c>
      <c r="AM1367" s="7" t="str">
        <f t="shared" si="42"/>
        <v>2026</v>
      </c>
      <c r="AN1367" s="7" t="str">
        <f t="shared" si="43"/>
        <v>September</v>
      </c>
      <c r="AO1367" s="7">
        <v>30</v>
      </c>
      <c r="AP1367" s="10">
        <v>21194</v>
      </c>
      <c r="AQ1367" s="7">
        <v>4</v>
      </c>
      <c r="AR1367" s="7">
        <v>3</v>
      </c>
      <c r="AS1367" t="s">
        <v>49</v>
      </c>
    </row>
    <row r="1368" spans="1:45" x14ac:dyDescent="0.35">
      <c r="A1368" t="s">
        <v>1430</v>
      </c>
      <c r="B1368">
        <v>52</v>
      </c>
      <c r="C1368" t="s">
        <v>1271</v>
      </c>
      <c r="D1368" t="s">
        <v>49</v>
      </c>
      <c r="E1368" t="s">
        <v>56</v>
      </c>
      <c r="F1368">
        <v>890</v>
      </c>
      <c r="G1368" t="s">
        <v>42</v>
      </c>
      <c r="H1368">
        <v>25</v>
      </c>
      <c r="I1368">
        <v>4</v>
      </c>
      <c r="J1368" t="s">
        <v>52</v>
      </c>
      <c r="K1368">
        <v>1</v>
      </c>
      <c r="L1368">
        <v>867</v>
      </c>
      <c r="M1368">
        <v>3</v>
      </c>
      <c r="N1368" t="s">
        <v>53</v>
      </c>
      <c r="O1368">
        <v>81</v>
      </c>
      <c r="P1368">
        <v>2</v>
      </c>
      <c r="Q1368">
        <v>4</v>
      </c>
      <c r="R1368" t="s">
        <v>112</v>
      </c>
      <c r="S1368">
        <v>4</v>
      </c>
      <c r="T1368" t="s">
        <v>105</v>
      </c>
      <c r="U1368">
        <v>13826</v>
      </c>
      <c r="V1368" t="s">
        <v>253</v>
      </c>
      <c r="W1368">
        <v>19028</v>
      </c>
      <c r="X1368">
        <v>3</v>
      </c>
      <c r="Y1368" t="s">
        <v>48</v>
      </c>
      <c r="Z1368" t="s">
        <v>49</v>
      </c>
      <c r="AA1368">
        <v>22</v>
      </c>
      <c r="AB1368">
        <v>4</v>
      </c>
      <c r="AC1368">
        <v>3</v>
      </c>
      <c r="AD1368">
        <v>80</v>
      </c>
      <c r="AE1368">
        <v>0</v>
      </c>
      <c r="AF1368">
        <v>31</v>
      </c>
      <c r="AG1368">
        <v>3</v>
      </c>
      <c r="AH1368">
        <v>3</v>
      </c>
      <c r="AI1368">
        <v>0</v>
      </c>
      <c r="AJ1368">
        <v>0</v>
      </c>
      <c r="AK1368" s="16">
        <v>46294</v>
      </c>
      <c r="AL1368" s="7">
        <v>19</v>
      </c>
      <c r="AM1368" s="7" t="str">
        <f t="shared" si="42"/>
        <v>2026</v>
      </c>
      <c r="AN1368" s="7" t="str">
        <f t="shared" si="43"/>
        <v>September</v>
      </c>
      <c r="AO1368" s="7">
        <v>0</v>
      </c>
      <c r="AP1368" s="10">
        <v>10819</v>
      </c>
      <c r="AQ1368" s="7">
        <v>0</v>
      </c>
      <c r="AR1368" s="7">
        <v>0</v>
      </c>
      <c r="AS1368" t="s">
        <v>49</v>
      </c>
    </row>
    <row r="1369" spans="1:45" x14ac:dyDescent="0.35">
      <c r="A1369" t="s">
        <v>1431</v>
      </c>
      <c r="B1369">
        <v>52</v>
      </c>
      <c r="C1369" t="s">
        <v>1271</v>
      </c>
      <c r="D1369" t="s">
        <v>49</v>
      </c>
      <c r="E1369" t="s">
        <v>41</v>
      </c>
      <c r="F1369">
        <v>1053</v>
      </c>
      <c r="G1369" t="s">
        <v>42</v>
      </c>
      <c r="H1369">
        <v>1</v>
      </c>
      <c r="I1369">
        <v>2</v>
      </c>
      <c r="J1369" t="s">
        <v>43</v>
      </c>
      <c r="K1369">
        <v>1</v>
      </c>
      <c r="L1369">
        <v>976</v>
      </c>
      <c r="M1369">
        <v>4</v>
      </c>
      <c r="N1369" t="s">
        <v>44</v>
      </c>
      <c r="O1369">
        <v>70</v>
      </c>
      <c r="P1369">
        <v>3</v>
      </c>
      <c r="Q1369">
        <v>4</v>
      </c>
      <c r="R1369" t="s">
        <v>442</v>
      </c>
      <c r="S1369">
        <v>4</v>
      </c>
      <c r="T1369" t="s">
        <v>105</v>
      </c>
      <c r="U1369">
        <v>17099</v>
      </c>
      <c r="V1369" t="s">
        <v>368</v>
      </c>
      <c r="W1369">
        <v>13829</v>
      </c>
      <c r="X1369">
        <v>2</v>
      </c>
      <c r="Y1369" t="s">
        <v>48</v>
      </c>
      <c r="Z1369" t="s">
        <v>49</v>
      </c>
      <c r="AA1369">
        <v>15</v>
      </c>
      <c r="AB1369">
        <v>3</v>
      </c>
      <c r="AC1369">
        <v>2</v>
      </c>
      <c r="AD1369">
        <v>80</v>
      </c>
      <c r="AE1369">
        <v>1</v>
      </c>
      <c r="AF1369">
        <v>26</v>
      </c>
      <c r="AG1369">
        <v>2</v>
      </c>
      <c r="AH1369">
        <v>2</v>
      </c>
      <c r="AI1369">
        <v>7</v>
      </c>
      <c r="AJ1369">
        <v>8</v>
      </c>
      <c r="AK1369" s="16">
        <v>46295</v>
      </c>
      <c r="AL1369" s="7">
        <v>50</v>
      </c>
      <c r="AM1369" s="7" t="str">
        <f t="shared" si="42"/>
        <v>2026</v>
      </c>
      <c r="AN1369" s="7" t="str">
        <f t="shared" si="43"/>
        <v>September</v>
      </c>
      <c r="AO1369" s="7">
        <v>26</v>
      </c>
      <c r="AP1369" s="10">
        <v>18708</v>
      </c>
      <c r="AQ1369" s="7">
        <v>14</v>
      </c>
      <c r="AR1369" s="7">
        <v>5</v>
      </c>
      <c r="AS1369" t="s">
        <v>40</v>
      </c>
    </row>
    <row r="1370" spans="1:45" x14ac:dyDescent="0.35">
      <c r="A1370" t="s">
        <v>1432</v>
      </c>
      <c r="B1370">
        <v>52</v>
      </c>
      <c r="C1370" t="s">
        <v>1271</v>
      </c>
      <c r="D1370" t="s">
        <v>40</v>
      </c>
      <c r="E1370" t="s">
        <v>41</v>
      </c>
      <c r="F1370">
        <v>266</v>
      </c>
      <c r="G1370" t="s">
        <v>51</v>
      </c>
      <c r="H1370">
        <v>2</v>
      </c>
      <c r="I1370">
        <v>1</v>
      </c>
      <c r="J1370" t="s">
        <v>57</v>
      </c>
      <c r="K1370">
        <v>1</v>
      </c>
      <c r="L1370">
        <v>1038</v>
      </c>
      <c r="M1370">
        <v>1</v>
      </c>
      <c r="N1370" t="s">
        <v>53</v>
      </c>
      <c r="O1370">
        <v>57</v>
      </c>
      <c r="P1370">
        <v>1</v>
      </c>
      <c r="Q1370">
        <v>5</v>
      </c>
      <c r="R1370" t="s">
        <v>442</v>
      </c>
      <c r="S1370">
        <v>4</v>
      </c>
      <c r="T1370" t="s">
        <v>105</v>
      </c>
      <c r="U1370">
        <v>19845</v>
      </c>
      <c r="V1370" t="s">
        <v>368</v>
      </c>
      <c r="W1370">
        <v>25846</v>
      </c>
      <c r="X1370">
        <v>1</v>
      </c>
      <c r="Y1370" t="s">
        <v>48</v>
      </c>
      <c r="Z1370" t="s">
        <v>49</v>
      </c>
      <c r="AA1370">
        <v>15</v>
      </c>
      <c r="AB1370">
        <v>3</v>
      </c>
      <c r="AC1370">
        <v>4</v>
      </c>
      <c r="AD1370">
        <v>80</v>
      </c>
      <c r="AE1370">
        <v>1</v>
      </c>
      <c r="AF1370">
        <v>33</v>
      </c>
      <c r="AG1370">
        <v>3</v>
      </c>
      <c r="AH1370">
        <v>3</v>
      </c>
      <c r="AI1370">
        <v>6</v>
      </c>
      <c r="AJ1370">
        <v>9</v>
      </c>
      <c r="AK1370" s="16">
        <v>46296</v>
      </c>
      <c r="AL1370" s="7">
        <v>58</v>
      </c>
      <c r="AM1370" s="7" t="str">
        <f t="shared" si="42"/>
        <v>2026</v>
      </c>
      <c r="AN1370" s="7" t="str">
        <f t="shared" si="43"/>
        <v>October</v>
      </c>
      <c r="AO1370" s="7">
        <v>28</v>
      </c>
      <c r="AP1370" s="10">
        <v>8184</v>
      </c>
      <c r="AQ1370" s="7">
        <v>6</v>
      </c>
      <c r="AR1370" s="7">
        <v>4</v>
      </c>
      <c r="AS1370" t="s">
        <v>49</v>
      </c>
    </row>
    <row r="1371" spans="1:45" x14ac:dyDescent="0.35">
      <c r="A1371" t="s">
        <v>1433</v>
      </c>
      <c r="B1371">
        <v>52</v>
      </c>
      <c r="C1371" t="s">
        <v>1271</v>
      </c>
      <c r="D1371" t="s">
        <v>49</v>
      </c>
      <c r="E1371" t="s">
        <v>41</v>
      </c>
      <c r="F1371">
        <v>994</v>
      </c>
      <c r="G1371" t="s">
        <v>42</v>
      </c>
      <c r="H1371">
        <v>7</v>
      </c>
      <c r="I1371">
        <v>4</v>
      </c>
      <c r="J1371" t="s">
        <v>43</v>
      </c>
      <c r="K1371">
        <v>1</v>
      </c>
      <c r="L1371">
        <v>1118</v>
      </c>
      <c r="M1371">
        <v>2</v>
      </c>
      <c r="N1371" t="s">
        <v>44</v>
      </c>
      <c r="O1371">
        <v>87</v>
      </c>
      <c r="P1371">
        <v>3</v>
      </c>
      <c r="Q1371">
        <v>3</v>
      </c>
      <c r="R1371" t="s">
        <v>161</v>
      </c>
      <c r="S1371">
        <v>2</v>
      </c>
      <c r="T1371" t="s">
        <v>46</v>
      </c>
      <c r="U1371">
        <v>10445</v>
      </c>
      <c r="V1371" t="s">
        <v>253</v>
      </c>
      <c r="W1371">
        <v>15322</v>
      </c>
      <c r="X1371">
        <v>7</v>
      </c>
      <c r="Y1371" t="s">
        <v>48</v>
      </c>
      <c r="Z1371" t="s">
        <v>49</v>
      </c>
      <c r="AA1371">
        <v>19</v>
      </c>
      <c r="AB1371">
        <v>3</v>
      </c>
      <c r="AC1371">
        <v>4</v>
      </c>
      <c r="AD1371">
        <v>80</v>
      </c>
      <c r="AE1371">
        <v>0</v>
      </c>
      <c r="AF1371">
        <v>18</v>
      </c>
      <c r="AG1371">
        <v>4</v>
      </c>
      <c r="AH1371">
        <v>3</v>
      </c>
      <c r="AI1371">
        <v>4</v>
      </c>
      <c r="AJ1371">
        <v>0</v>
      </c>
      <c r="AK1371" s="16">
        <v>46297</v>
      </c>
      <c r="AL1371" s="7">
        <v>30</v>
      </c>
      <c r="AM1371" s="7" t="str">
        <f t="shared" si="42"/>
        <v>2026</v>
      </c>
      <c r="AN1371" s="7" t="str">
        <f t="shared" si="43"/>
        <v>October</v>
      </c>
      <c r="AO1371" s="7">
        <v>1</v>
      </c>
      <c r="AP1371" s="10">
        <v>8521</v>
      </c>
      <c r="AQ1371" s="7">
        <v>1</v>
      </c>
      <c r="AR1371" s="7">
        <v>1</v>
      </c>
      <c r="AS1371" t="s">
        <v>40</v>
      </c>
    </row>
    <row r="1372" spans="1:45" x14ac:dyDescent="0.35">
      <c r="A1372" t="s">
        <v>1434</v>
      </c>
      <c r="B1372">
        <v>52</v>
      </c>
      <c r="C1372" t="s">
        <v>1271</v>
      </c>
      <c r="D1372" t="s">
        <v>40</v>
      </c>
      <c r="E1372" t="s">
        <v>41</v>
      </c>
      <c r="F1372">
        <v>1030</v>
      </c>
      <c r="G1372" t="s">
        <v>51</v>
      </c>
      <c r="H1372">
        <v>5</v>
      </c>
      <c r="I1372">
        <v>3</v>
      </c>
      <c r="J1372" t="s">
        <v>43</v>
      </c>
      <c r="K1372">
        <v>1</v>
      </c>
      <c r="L1372">
        <v>1319</v>
      </c>
      <c r="M1372">
        <v>2</v>
      </c>
      <c r="N1372" t="s">
        <v>44</v>
      </c>
      <c r="O1372">
        <v>64</v>
      </c>
      <c r="P1372">
        <v>3</v>
      </c>
      <c r="Q1372">
        <v>3</v>
      </c>
      <c r="R1372" t="s">
        <v>137</v>
      </c>
      <c r="S1372">
        <v>2</v>
      </c>
      <c r="T1372" t="s">
        <v>46</v>
      </c>
      <c r="U1372">
        <v>8446</v>
      </c>
      <c r="V1372" t="s">
        <v>163</v>
      </c>
      <c r="W1372">
        <v>21534</v>
      </c>
      <c r="X1372">
        <v>9</v>
      </c>
      <c r="Y1372" t="s">
        <v>48</v>
      </c>
      <c r="Z1372" t="s">
        <v>40</v>
      </c>
      <c r="AA1372">
        <v>19</v>
      </c>
      <c r="AB1372">
        <v>3</v>
      </c>
      <c r="AC1372">
        <v>3</v>
      </c>
      <c r="AD1372">
        <v>80</v>
      </c>
      <c r="AE1372">
        <v>0</v>
      </c>
      <c r="AF1372">
        <v>10</v>
      </c>
      <c r="AG1372">
        <v>2</v>
      </c>
      <c r="AH1372">
        <v>2</v>
      </c>
      <c r="AI1372">
        <v>7</v>
      </c>
      <c r="AJ1372">
        <v>7</v>
      </c>
      <c r="AK1372" s="16">
        <v>46298</v>
      </c>
      <c r="AL1372" s="7">
        <v>38</v>
      </c>
      <c r="AM1372" s="7" t="str">
        <f t="shared" si="42"/>
        <v>2026</v>
      </c>
      <c r="AN1372" s="7" t="str">
        <f t="shared" si="43"/>
        <v>October</v>
      </c>
      <c r="AO1372" s="7">
        <v>0</v>
      </c>
      <c r="AP1372" s="10">
        <v>4957</v>
      </c>
      <c r="AQ1372" s="7">
        <v>0</v>
      </c>
      <c r="AR1372" s="7">
        <v>0</v>
      </c>
      <c r="AS1372" t="s">
        <v>49</v>
      </c>
    </row>
    <row r="1373" spans="1:45" x14ac:dyDescent="0.35">
      <c r="A1373" t="s">
        <v>1435</v>
      </c>
      <c r="B1373">
        <v>52</v>
      </c>
      <c r="C1373" t="s">
        <v>1271</v>
      </c>
      <c r="D1373" t="s">
        <v>40</v>
      </c>
      <c r="E1373" t="s">
        <v>56</v>
      </c>
      <c r="F1373">
        <v>322</v>
      </c>
      <c r="G1373" t="s">
        <v>1547</v>
      </c>
      <c r="H1373">
        <v>28</v>
      </c>
      <c r="I1373">
        <v>2</v>
      </c>
      <c r="J1373" t="s">
        <v>52</v>
      </c>
      <c r="K1373">
        <v>1</v>
      </c>
      <c r="L1373">
        <v>1401</v>
      </c>
      <c r="M1373">
        <v>4</v>
      </c>
      <c r="N1373" t="s">
        <v>53</v>
      </c>
      <c r="O1373">
        <v>59</v>
      </c>
      <c r="P1373">
        <v>4</v>
      </c>
      <c r="Q1373">
        <v>4</v>
      </c>
      <c r="R1373" t="s">
        <v>112</v>
      </c>
      <c r="S1373">
        <v>3</v>
      </c>
      <c r="T1373" t="s">
        <v>105</v>
      </c>
      <c r="U1373">
        <v>13247</v>
      </c>
      <c r="V1373" t="s">
        <v>253</v>
      </c>
      <c r="W1373">
        <v>9731</v>
      </c>
      <c r="X1373">
        <v>2</v>
      </c>
      <c r="Y1373" t="s">
        <v>48</v>
      </c>
      <c r="Z1373" t="s">
        <v>40</v>
      </c>
      <c r="AA1373">
        <v>11</v>
      </c>
      <c r="AB1373">
        <v>3</v>
      </c>
      <c r="AC1373">
        <v>2</v>
      </c>
      <c r="AD1373">
        <v>80</v>
      </c>
      <c r="AE1373">
        <v>1</v>
      </c>
      <c r="AF1373">
        <v>24</v>
      </c>
      <c r="AG1373">
        <v>3</v>
      </c>
      <c r="AH1373">
        <v>2</v>
      </c>
      <c r="AI1373">
        <v>0</v>
      </c>
      <c r="AJ1373">
        <v>2</v>
      </c>
      <c r="AK1373" s="16">
        <v>46299</v>
      </c>
      <c r="AL1373" s="7">
        <v>43</v>
      </c>
      <c r="AM1373" s="7" t="str">
        <f t="shared" si="42"/>
        <v>2026</v>
      </c>
      <c r="AN1373" s="7" t="str">
        <f t="shared" si="43"/>
        <v>October</v>
      </c>
      <c r="AO1373" s="7">
        <v>6</v>
      </c>
      <c r="AP1373" s="10">
        <v>4403</v>
      </c>
      <c r="AQ1373" s="7">
        <v>0</v>
      </c>
      <c r="AR1373" s="7">
        <v>0</v>
      </c>
      <c r="AS1373" t="s">
        <v>49</v>
      </c>
    </row>
    <row r="1374" spans="1:45" x14ac:dyDescent="0.35">
      <c r="A1374" t="s">
        <v>1436</v>
      </c>
      <c r="B1374">
        <v>52</v>
      </c>
      <c r="C1374" t="s">
        <v>1271</v>
      </c>
      <c r="D1374" t="s">
        <v>49</v>
      </c>
      <c r="E1374" t="s">
        <v>41</v>
      </c>
      <c r="F1374">
        <v>258</v>
      </c>
      <c r="G1374" t="s">
        <v>42</v>
      </c>
      <c r="H1374">
        <v>8</v>
      </c>
      <c r="I1374">
        <v>4</v>
      </c>
      <c r="J1374" t="s">
        <v>73</v>
      </c>
      <c r="K1374">
        <v>1</v>
      </c>
      <c r="L1374">
        <v>1409</v>
      </c>
      <c r="M1374">
        <v>3</v>
      </c>
      <c r="N1374" t="s">
        <v>53</v>
      </c>
      <c r="O1374">
        <v>54</v>
      </c>
      <c r="P1374">
        <v>3</v>
      </c>
      <c r="Q1374">
        <v>1</v>
      </c>
      <c r="R1374" t="s">
        <v>45</v>
      </c>
      <c r="S1374">
        <v>1</v>
      </c>
      <c r="T1374" t="s">
        <v>105</v>
      </c>
      <c r="U1374">
        <v>2950</v>
      </c>
      <c r="V1374" t="s">
        <v>47</v>
      </c>
      <c r="W1374">
        <v>17363</v>
      </c>
      <c r="X1374">
        <v>9</v>
      </c>
      <c r="Y1374" t="s">
        <v>48</v>
      </c>
      <c r="Z1374" t="s">
        <v>49</v>
      </c>
      <c r="AA1374">
        <v>13</v>
      </c>
      <c r="AB1374">
        <v>3</v>
      </c>
      <c r="AC1374">
        <v>3</v>
      </c>
      <c r="AD1374">
        <v>80</v>
      </c>
      <c r="AE1374">
        <v>0</v>
      </c>
      <c r="AF1374">
        <v>12</v>
      </c>
      <c r="AG1374">
        <v>2</v>
      </c>
      <c r="AH1374">
        <v>1</v>
      </c>
      <c r="AI1374">
        <v>0</v>
      </c>
      <c r="AJ1374">
        <v>4</v>
      </c>
      <c r="AK1374" s="16">
        <v>46300</v>
      </c>
      <c r="AL1374" s="7">
        <v>54</v>
      </c>
      <c r="AM1374" s="7" t="str">
        <f t="shared" si="42"/>
        <v>2026</v>
      </c>
      <c r="AN1374" s="7" t="str">
        <f t="shared" si="43"/>
        <v>October</v>
      </c>
      <c r="AO1374" s="7">
        <v>36</v>
      </c>
      <c r="AP1374" s="10">
        <v>15409</v>
      </c>
      <c r="AQ1374" s="7">
        <v>30</v>
      </c>
      <c r="AR1374" s="7">
        <v>13</v>
      </c>
      <c r="AS1374" t="s">
        <v>40</v>
      </c>
    </row>
    <row r="1375" spans="1:45" x14ac:dyDescent="0.35">
      <c r="A1375" t="s">
        <v>1437</v>
      </c>
      <c r="B1375">
        <v>52</v>
      </c>
      <c r="C1375" t="s">
        <v>1271</v>
      </c>
      <c r="D1375" t="s">
        <v>49</v>
      </c>
      <c r="E1375" t="s">
        <v>59</v>
      </c>
      <c r="F1375">
        <v>585</v>
      </c>
      <c r="G1375" t="s">
        <v>51</v>
      </c>
      <c r="H1375">
        <v>29</v>
      </c>
      <c r="I1375">
        <v>4</v>
      </c>
      <c r="J1375" t="s">
        <v>43</v>
      </c>
      <c r="K1375">
        <v>1</v>
      </c>
      <c r="L1375">
        <v>2019</v>
      </c>
      <c r="M1375">
        <v>1</v>
      </c>
      <c r="N1375" t="s">
        <v>44</v>
      </c>
      <c r="O1375">
        <v>40</v>
      </c>
      <c r="P1375">
        <v>3</v>
      </c>
      <c r="Q1375">
        <v>1</v>
      </c>
      <c r="R1375" t="s">
        <v>54</v>
      </c>
      <c r="S1375">
        <v>4</v>
      </c>
      <c r="T1375" t="s">
        <v>102</v>
      </c>
      <c r="U1375">
        <v>3482</v>
      </c>
      <c r="V1375" t="s">
        <v>47</v>
      </c>
      <c r="W1375">
        <v>19788</v>
      </c>
      <c r="X1375">
        <v>2</v>
      </c>
      <c r="Y1375" t="s">
        <v>48</v>
      </c>
      <c r="Z1375" t="s">
        <v>49</v>
      </c>
      <c r="AA1375">
        <v>15</v>
      </c>
      <c r="AB1375">
        <v>3</v>
      </c>
      <c r="AC1375">
        <v>2</v>
      </c>
      <c r="AD1375">
        <v>80</v>
      </c>
      <c r="AE1375">
        <v>2</v>
      </c>
      <c r="AF1375">
        <v>16</v>
      </c>
      <c r="AG1375">
        <v>3</v>
      </c>
      <c r="AH1375">
        <v>2</v>
      </c>
      <c r="AI1375">
        <v>0</v>
      </c>
      <c r="AJ1375">
        <v>0</v>
      </c>
      <c r="AK1375" s="16">
        <v>46301</v>
      </c>
      <c r="AL1375" s="7">
        <v>43</v>
      </c>
      <c r="AM1375" s="7" t="str">
        <f t="shared" si="42"/>
        <v>2026</v>
      </c>
      <c r="AN1375" s="7" t="str">
        <f t="shared" si="43"/>
        <v>October</v>
      </c>
      <c r="AO1375" s="7">
        <v>1</v>
      </c>
      <c r="AP1375" s="10">
        <v>9747</v>
      </c>
      <c r="AQ1375" s="7">
        <v>0</v>
      </c>
      <c r="AR1375" s="7">
        <v>0</v>
      </c>
      <c r="AS1375" t="s">
        <v>49</v>
      </c>
    </row>
    <row r="1376" spans="1:45" x14ac:dyDescent="0.35">
      <c r="A1376" t="s">
        <v>1438</v>
      </c>
      <c r="B1376">
        <v>53</v>
      </c>
      <c r="C1376" t="s">
        <v>1271</v>
      </c>
      <c r="D1376" t="s">
        <v>49</v>
      </c>
      <c r="E1376" t="s">
        <v>41</v>
      </c>
      <c r="F1376">
        <v>1219</v>
      </c>
      <c r="G1376" t="s">
        <v>51</v>
      </c>
      <c r="H1376">
        <v>2</v>
      </c>
      <c r="I1376">
        <v>4</v>
      </c>
      <c r="J1376" t="s">
        <v>43</v>
      </c>
      <c r="K1376">
        <v>1</v>
      </c>
      <c r="L1376">
        <v>23</v>
      </c>
      <c r="M1376">
        <v>1</v>
      </c>
      <c r="N1376" t="s">
        <v>53</v>
      </c>
      <c r="O1376">
        <v>78</v>
      </c>
      <c r="P1376">
        <v>2</v>
      </c>
      <c r="Q1376">
        <v>4</v>
      </c>
      <c r="R1376" t="s">
        <v>442</v>
      </c>
      <c r="S1376">
        <v>4</v>
      </c>
      <c r="T1376" t="s">
        <v>105</v>
      </c>
      <c r="U1376">
        <v>15427</v>
      </c>
      <c r="V1376" t="s">
        <v>368</v>
      </c>
      <c r="W1376">
        <v>22021</v>
      </c>
      <c r="X1376">
        <v>2</v>
      </c>
      <c r="Y1376" t="s">
        <v>48</v>
      </c>
      <c r="Z1376" t="s">
        <v>49</v>
      </c>
      <c r="AA1376">
        <v>16</v>
      </c>
      <c r="AB1376">
        <v>3</v>
      </c>
      <c r="AC1376">
        <v>3</v>
      </c>
      <c r="AD1376">
        <v>80</v>
      </c>
      <c r="AE1376">
        <v>0</v>
      </c>
      <c r="AF1376">
        <v>31</v>
      </c>
      <c r="AG1376">
        <v>3</v>
      </c>
      <c r="AH1376">
        <v>3</v>
      </c>
      <c r="AI1376">
        <v>3</v>
      </c>
      <c r="AJ1376">
        <v>7</v>
      </c>
      <c r="AK1376" s="16">
        <v>46302</v>
      </c>
      <c r="AL1376" s="7">
        <v>51</v>
      </c>
      <c r="AM1376" s="7" t="str">
        <f t="shared" si="42"/>
        <v>2026</v>
      </c>
      <c r="AN1376" s="7" t="str">
        <f t="shared" si="43"/>
        <v>October</v>
      </c>
      <c r="AO1376" s="7">
        <v>10</v>
      </c>
      <c r="AP1376" s="10">
        <v>16622</v>
      </c>
      <c r="AQ1376" s="7">
        <v>8</v>
      </c>
      <c r="AR1376" s="7">
        <v>0</v>
      </c>
      <c r="AS1376" t="s">
        <v>49</v>
      </c>
    </row>
    <row r="1377" spans="1:45" x14ac:dyDescent="0.35">
      <c r="A1377" t="s">
        <v>1439</v>
      </c>
      <c r="B1377">
        <v>53</v>
      </c>
      <c r="C1377" t="s">
        <v>1271</v>
      </c>
      <c r="D1377" t="s">
        <v>49</v>
      </c>
      <c r="E1377" t="s">
        <v>41</v>
      </c>
      <c r="F1377">
        <v>1282</v>
      </c>
      <c r="G1377" t="s">
        <v>42</v>
      </c>
      <c r="H1377">
        <v>5</v>
      </c>
      <c r="I1377">
        <v>3</v>
      </c>
      <c r="J1377" t="s">
        <v>73</v>
      </c>
      <c r="K1377">
        <v>1</v>
      </c>
      <c r="L1377">
        <v>32</v>
      </c>
      <c r="M1377">
        <v>3</v>
      </c>
      <c r="N1377" t="s">
        <v>53</v>
      </c>
      <c r="O1377">
        <v>58</v>
      </c>
      <c r="P1377">
        <v>3</v>
      </c>
      <c r="Q1377">
        <v>5</v>
      </c>
      <c r="R1377" t="s">
        <v>442</v>
      </c>
      <c r="S1377">
        <v>3</v>
      </c>
      <c r="T1377" t="s">
        <v>102</v>
      </c>
      <c r="U1377">
        <v>19094</v>
      </c>
      <c r="V1377" t="s">
        <v>368</v>
      </c>
      <c r="W1377">
        <v>10735</v>
      </c>
      <c r="X1377">
        <v>4</v>
      </c>
      <c r="Y1377" t="s">
        <v>48</v>
      </c>
      <c r="Z1377" t="s">
        <v>49</v>
      </c>
      <c r="AA1377">
        <v>11</v>
      </c>
      <c r="AB1377">
        <v>3</v>
      </c>
      <c r="AC1377">
        <v>4</v>
      </c>
      <c r="AD1377">
        <v>80</v>
      </c>
      <c r="AE1377">
        <v>1</v>
      </c>
      <c r="AF1377">
        <v>26</v>
      </c>
      <c r="AG1377">
        <v>3</v>
      </c>
      <c r="AH1377">
        <v>2</v>
      </c>
      <c r="AI1377">
        <v>4</v>
      </c>
      <c r="AK1377" s="16">
        <v>46303</v>
      </c>
      <c r="AL1377" s="7">
        <v>30</v>
      </c>
      <c r="AM1377" s="7" t="str">
        <f t="shared" si="42"/>
        <v>2026</v>
      </c>
      <c r="AN1377" s="7" t="str">
        <f t="shared" si="43"/>
        <v>October</v>
      </c>
      <c r="AO1377" s="7">
        <v>6</v>
      </c>
      <c r="AP1377" s="10">
        <v>14110</v>
      </c>
      <c r="AQ1377" s="7">
        <v>0</v>
      </c>
      <c r="AR1377" s="7">
        <v>0</v>
      </c>
      <c r="AS1377" t="s">
        <v>49</v>
      </c>
    </row>
    <row r="1378" spans="1:45" x14ac:dyDescent="0.35">
      <c r="A1378" t="s">
        <v>1440</v>
      </c>
      <c r="B1378">
        <v>53</v>
      </c>
      <c r="C1378" t="s">
        <v>1271</v>
      </c>
      <c r="D1378" t="s">
        <v>49</v>
      </c>
      <c r="E1378" t="s">
        <v>41</v>
      </c>
      <c r="F1378">
        <v>1436</v>
      </c>
      <c r="G1378" t="s">
        <v>51</v>
      </c>
      <c r="H1378">
        <v>6</v>
      </c>
      <c r="I1378">
        <v>2</v>
      </c>
      <c r="J1378" t="s">
        <v>57</v>
      </c>
      <c r="K1378">
        <v>1</v>
      </c>
      <c r="L1378">
        <v>205</v>
      </c>
      <c r="M1378">
        <v>2</v>
      </c>
      <c r="N1378" t="s">
        <v>44</v>
      </c>
      <c r="O1378">
        <v>34</v>
      </c>
      <c r="P1378">
        <v>3</v>
      </c>
      <c r="Q1378">
        <v>2</v>
      </c>
      <c r="R1378" t="s">
        <v>54</v>
      </c>
      <c r="S1378">
        <v>3</v>
      </c>
      <c r="T1378" t="s">
        <v>105</v>
      </c>
      <c r="U1378">
        <v>2306</v>
      </c>
      <c r="V1378" t="s">
        <v>47</v>
      </c>
      <c r="W1378">
        <v>16047</v>
      </c>
      <c r="X1378">
        <v>2</v>
      </c>
      <c r="Y1378" t="s">
        <v>48</v>
      </c>
      <c r="Z1378" t="s">
        <v>40</v>
      </c>
      <c r="AA1378">
        <v>20</v>
      </c>
      <c r="AB1378">
        <v>4</v>
      </c>
      <c r="AC1378">
        <v>4</v>
      </c>
      <c r="AD1378">
        <v>80</v>
      </c>
      <c r="AE1378">
        <v>1</v>
      </c>
      <c r="AF1378">
        <v>13</v>
      </c>
      <c r="AG1378">
        <v>3</v>
      </c>
      <c r="AH1378">
        <v>1</v>
      </c>
      <c r="AI1378">
        <v>4</v>
      </c>
      <c r="AJ1378">
        <v>5</v>
      </c>
      <c r="AK1378" s="16">
        <v>46304</v>
      </c>
      <c r="AL1378" s="7">
        <v>22</v>
      </c>
      <c r="AM1378" s="7" t="str">
        <f t="shared" si="42"/>
        <v>2026</v>
      </c>
      <c r="AN1378" s="7" t="str">
        <f t="shared" si="43"/>
        <v>October</v>
      </c>
      <c r="AO1378" s="7">
        <v>1</v>
      </c>
      <c r="AP1378" s="10">
        <v>4223</v>
      </c>
      <c r="AQ1378" s="7">
        <v>1</v>
      </c>
      <c r="AR1378" s="7">
        <v>0</v>
      </c>
      <c r="AS1378" t="s">
        <v>49</v>
      </c>
    </row>
    <row r="1379" spans="1:45" x14ac:dyDescent="0.35">
      <c r="A1379" t="s">
        <v>1441</v>
      </c>
      <c r="B1379">
        <v>53</v>
      </c>
      <c r="C1379" t="s">
        <v>1271</v>
      </c>
      <c r="D1379" t="s">
        <v>49</v>
      </c>
      <c r="E1379" t="s">
        <v>41</v>
      </c>
      <c r="F1379">
        <v>1084</v>
      </c>
      <c r="G1379" t="s">
        <v>42</v>
      </c>
      <c r="H1379">
        <v>13</v>
      </c>
      <c r="I1379">
        <v>2</v>
      </c>
      <c r="J1379" t="s">
        <v>52</v>
      </c>
      <c r="K1379">
        <v>1</v>
      </c>
      <c r="L1379">
        <v>250</v>
      </c>
      <c r="M1379">
        <v>4</v>
      </c>
      <c r="N1379" t="s">
        <v>53</v>
      </c>
      <c r="O1379">
        <v>57</v>
      </c>
      <c r="P1379">
        <v>4</v>
      </c>
      <c r="Q1379">
        <v>2</v>
      </c>
      <c r="R1379" t="s">
        <v>112</v>
      </c>
      <c r="S1379">
        <v>1</v>
      </c>
      <c r="T1379" t="s">
        <v>102</v>
      </c>
      <c r="U1379">
        <v>4450</v>
      </c>
      <c r="V1379" t="s">
        <v>47</v>
      </c>
      <c r="W1379">
        <v>26250</v>
      </c>
      <c r="X1379">
        <v>1</v>
      </c>
      <c r="Y1379" t="s">
        <v>48</v>
      </c>
      <c r="Z1379" t="s">
        <v>49</v>
      </c>
      <c r="AA1379">
        <v>11</v>
      </c>
      <c r="AB1379">
        <v>3</v>
      </c>
      <c r="AC1379">
        <v>3</v>
      </c>
      <c r="AD1379">
        <v>80</v>
      </c>
      <c r="AE1379">
        <v>2</v>
      </c>
      <c r="AF1379">
        <v>5</v>
      </c>
      <c r="AG1379">
        <v>3</v>
      </c>
      <c r="AH1379">
        <v>3</v>
      </c>
      <c r="AI1379">
        <v>1</v>
      </c>
      <c r="AJ1379">
        <v>3</v>
      </c>
      <c r="AK1379" s="16">
        <v>46305</v>
      </c>
      <c r="AL1379" s="7">
        <v>42</v>
      </c>
      <c r="AM1379" s="7" t="str">
        <f t="shared" si="42"/>
        <v>2026</v>
      </c>
      <c r="AN1379" s="7" t="str">
        <f t="shared" si="43"/>
        <v>October</v>
      </c>
      <c r="AO1379" s="7">
        <v>2</v>
      </c>
      <c r="AP1379" s="10">
        <v>22115</v>
      </c>
      <c r="AQ1379" s="7">
        <v>0</v>
      </c>
      <c r="AR1379" s="7">
        <v>0</v>
      </c>
      <c r="AS1379" t="s">
        <v>49</v>
      </c>
    </row>
    <row r="1380" spans="1:45" x14ac:dyDescent="0.35">
      <c r="A1380" t="s">
        <v>1442</v>
      </c>
      <c r="B1380">
        <v>53</v>
      </c>
      <c r="C1380" t="s">
        <v>1271</v>
      </c>
      <c r="D1380" t="s">
        <v>49</v>
      </c>
      <c r="E1380" t="s">
        <v>41</v>
      </c>
      <c r="F1380">
        <v>1070</v>
      </c>
      <c r="G1380" t="s">
        <v>42</v>
      </c>
      <c r="H1380">
        <v>3</v>
      </c>
      <c r="I1380">
        <v>4</v>
      </c>
      <c r="J1380" t="s">
        <v>52</v>
      </c>
      <c r="K1380">
        <v>1</v>
      </c>
      <c r="L1380">
        <v>386</v>
      </c>
      <c r="M1380">
        <v>3</v>
      </c>
      <c r="N1380" t="s">
        <v>44</v>
      </c>
      <c r="O1380">
        <v>45</v>
      </c>
      <c r="P1380">
        <v>3</v>
      </c>
      <c r="Q1380">
        <v>4</v>
      </c>
      <c r="R1380" t="s">
        <v>252</v>
      </c>
      <c r="S1380">
        <v>3</v>
      </c>
      <c r="T1380" t="s">
        <v>105</v>
      </c>
      <c r="U1380">
        <v>17584</v>
      </c>
      <c r="V1380" t="s">
        <v>368</v>
      </c>
      <c r="W1380">
        <v>21016</v>
      </c>
      <c r="X1380">
        <v>3</v>
      </c>
      <c r="Y1380" t="s">
        <v>48</v>
      </c>
      <c r="Z1380" t="s">
        <v>40</v>
      </c>
      <c r="AA1380">
        <v>16</v>
      </c>
      <c r="AB1380">
        <v>3</v>
      </c>
      <c r="AC1380">
        <v>4</v>
      </c>
      <c r="AD1380">
        <v>80</v>
      </c>
      <c r="AE1380">
        <v>3</v>
      </c>
      <c r="AF1380">
        <v>21</v>
      </c>
      <c r="AG1380">
        <v>5</v>
      </c>
      <c r="AH1380">
        <v>2</v>
      </c>
      <c r="AI1380">
        <v>1</v>
      </c>
      <c r="AJ1380">
        <v>3</v>
      </c>
      <c r="AK1380" s="16">
        <v>46306</v>
      </c>
      <c r="AL1380" s="7">
        <v>53</v>
      </c>
      <c r="AM1380" s="7" t="str">
        <f t="shared" si="42"/>
        <v>2026</v>
      </c>
      <c r="AN1380" s="7" t="str">
        <f t="shared" si="43"/>
        <v>October</v>
      </c>
      <c r="AO1380" s="7">
        <v>13</v>
      </c>
      <c r="AP1380" s="10">
        <v>11399</v>
      </c>
      <c r="AQ1380" s="7">
        <v>4</v>
      </c>
      <c r="AR1380" s="7">
        <v>0</v>
      </c>
      <c r="AS1380" t="s">
        <v>49</v>
      </c>
    </row>
    <row r="1381" spans="1:45" x14ac:dyDescent="0.35">
      <c r="A1381" t="s">
        <v>1443</v>
      </c>
      <c r="B1381">
        <v>53</v>
      </c>
      <c r="C1381" t="s">
        <v>1271</v>
      </c>
      <c r="D1381" t="s">
        <v>49</v>
      </c>
      <c r="E1381" t="s">
        <v>41</v>
      </c>
      <c r="F1381">
        <v>238</v>
      </c>
      <c r="G1381" t="s">
        <v>51</v>
      </c>
      <c r="H1381">
        <v>1</v>
      </c>
      <c r="I1381">
        <v>1</v>
      </c>
      <c r="J1381" t="s">
        <v>52</v>
      </c>
      <c r="K1381">
        <v>1</v>
      </c>
      <c r="L1381">
        <v>682</v>
      </c>
      <c r="M1381">
        <v>4</v>
      </c>
      <c r="N1381" t="s">
        <v>53</v>
      </c>
      <c r="O1381">
        <v>34</v>
      </c>
      <c r="P1381">
        <v>3</v>
      </c>
      <c r="Q1381">
        <v>2</v>
      </c>
      <c r="R1381" t="s">
        <v>137</v>
      </c>
      <c r="S1381">
        <v>1</v>
      </c>
      <c r="T1381" t="s">
        <v>46</v>
      </c>
      <c r="U1381">
        <v>8381</v>
      </c>
      <c r="V1381" t="s">
        <v>163</v>
      </c>
      <c r="W1381">
        <v>7507</v>
      </c>
      <c r="X1381">
        <v>7</v>
      </c>
      <c r="Y1381" t="s">
        <v>48</v>
      </c>
      <c r="Z1381" t="s">
        <v>49</v>
      </c>
      <c r="AA1381">
        <v>20</v>
      </c>
      <c r="AB1381">
        <v>4</v>
      </c>
      <c r="AC1381">
        <v>4</v>
      </c>
      <c r="AD1381">
        <v>80</v>
      </c>
      <c r="AE1381">
        <v>0</v>
      </c>
      <c r="AF1381">
        <v>18</v>
      </c>
      <c r="AG1381">
        <v>2</v>
      </c>
      <c r="AH1381">
        <v>4</v>
      </c>
      <c r="AI1381">
        <v>8</v>
      </c>
      <c r="AJ1381">
        <v>10</v>
      </c>
      <c r="AK1381" s="16">
        <v>46307</v>
      </c>
      <c r="AL1381" s="7">
        <v>38</v>
      </c>
      <c r="AM1381" s="7" t="str">
        <f t="shared" si="42"/>
        <v>2026</v>
      </c>
      <c r="AN1381" s="7" t="str">
        <f t="shared" si="43"/>
        <v>October</v>
      </c>
      <c r="AO1381" s="7">
        <v>20</v>
      </c>
      <c r="AP1381" s="10">
        <v>4691</v>
      </c>
      <c r="AQ1381" s="7">
        <v>3</v>
      </c>
      <c r="AR1381" s="7">
        <v>3</v>
      </c>
      <c r="AS1381" t="s">
        <v>49</v>
      </c>
    </row>
    <row r="1382" spans="1:45" x14ac:dyDescent="0.35">
      <c r="A1382" t="s">
        <v>1444</v>
      </c>
      <c r="B1382">
        <v>53</v>
      </c>
      <c r="C1382" t="s">
        <v>1271</v>
      </c>
      <c r="D1382" t="s">
        <v>49</v>
      </c>
      <c r="E1382" t="s">
        <v>41</v>
      </c>
      <c r="F1382">
        <v>970</v>
      </c>
      <c r="G1382" t="s">
        <v>42</v>
      </c>
      <c r="H1382">
        <v>7</v>
      </c>
      <c r="I1382">
        <v>3</v>
      </c>
      <c r="J1382" t="s">
        <v>43</v>
      </c>
      <c r="K1382">
        <v>1</v>
      </c>
      <c r="L1382">
        <v>730</v>
      </c>
      <c r="M1382">
        <v>3</v>
      </c>
      <c r="N1382" t="s">
        <v>44</v>
      </c>
      <c r="O1382">
        <v>59</v>
      </c>
      <c r="P1382">
        <v>4</v>
      </c>
      <c r="Q1382">
        <v>4</v>
      </c>
      <c r="R1382" t="s">
        <v>252</v>
      </c>
      <c r="S1382">
        <v>3</v>
      </c>
      <c r="T1382" t="s">
        <v>105</v>
      </c>
      <c r="U1382">
        <v>14814</v>
      </c>
      <c r="V1382" t="s">
        <v>253</v>
      </c>
      <c r="W1382">
        <v>13514</v>
      </c>
      <c r="X1382">
        <v>3</v>
      </c>
      <c r="Y1382" t="s">
        <v>48</v>
      </c>
      <c r="Z1382" t="s">
        <v>49</v>
      </c>
      <c r="AA1382">
        <v>19</v>
      </c>
      <c r="AB1382">
        <v>3</v>
      </c>
      <c r="AC1382">
        <v>3</v>
      </c>
      <c r="AD1382">
        <v>80</v>
      </c>
      <c r="AE1382">
        <v>0</v>
      </c>
      <c r="AF1382">
        <v>32</v>
      </c>
      <c r="AG1382">
        <v>3</v>
      </c>
      <c r="AH1382">
        <v>3</v>
      </c>
      <c r="AI1382">
        <v>1</v>
      </c>
      <c r="AJ1382">
        <v>3</v>
      </c>
      <c r="AK1382" s="16">
        <v>46308</v>
      </c>
      <c r="AL1382" s="7">
        <v>24</v>
      </c>
      <c r="AM1382" s="7" t="str">
        <f t="shared" si="42"/>
        <v>2026</v>
      </c>
      <c r="AN1382" s="7" t="str">
        <f t="shared" si="43"/>
        <v>October</v>
      </c>
      <c r="AO1382" s="7">
        <v>2</v>
      </c>
      <c r="AP1382" s="10">
        <v>8332</v>
      </c>
      <c r="AQ1382" s="7">
        <v>1</v>
      </c>
      <c r="AR1382" s="7">
        <v>1</v>
      </c>
      <c r="AS1382" t="s">
        <v>49</v>
      </c>
    </row>
    <row r="1383" spans="1:45" x14ac:dyDescent="0.35">
      <c r="A1383" t="s">
        <v>1445</v>
      </c>
      <c r="B1383">
        <v>53</v>
      </c>
      <c r="C1383" t="s">
        <v>1271</v>
      </c>
      <c r="D1383" t="s">
        <v>49</v>
      </c>
      <c r="E1383" t="s">
        <v>41</v>
      </c>
      <c r="F1383">
        <v>346</v>
      </c>
      <c r="G1383" t="s">
        <v>42</v>
      </c>
      <c r="H1383">
        <v>6</v>
      </c>
      <c r="I1383">
        <v>3</v>
      </c>
      <c r="J1383" t="s">
        <v>43</v>
      </c>
      <c r="K1383">
        <v>1</v>
      </c>
      <c r="L1383">
        <v>769</v>
      </c>
      <c r="M1383">
        <v>4</v>
      </c>
      <c r="N1383" t="s">
        <v>44</v>
      </c>
      <c r="O1383">
        <v>86</v>
      </c>
      <c r="P1383">
        <v>3</v>
      </c>
      <c r="Q1383">
        <v>2</v>
      </c>
      <c r="R1383" t="s">
        <v>45</v>
      </c>
      <c r="S1383">
        <v>4</v>
      </c>
      <c r="T1383" t="s">
        <v>46</v>
      </c>
      <c r="U1383">
        <v>2450</v>
      </c>
      <c r="V1383" t="s">
        <v>47</v>
      </c>
      <c r="W1383">
        <v>10919</v>
      </c>
      <c r="X1383">
        <v>2</v>
      </c>
      <c r="Y1383" t="s">
        <v>48</v>
      </c>
      <c r="Z1383" t="s">
        <v>49</v>
      </c>
      <c r="AA1383">
        <v>17</v>
      </c>
      <c r="AB1383">
        <v>3</v>
      </c>
      <c r="AC1383">
        <v>4</v>
      </c>
      <c r="AD1383">
        <v>80</v>
      </c>
      <c r="AE1383">
        <v>0</v>
      </c>
      <c r="AF1383">
        <v>19</v>
      </c>
      <c r="AG1383">
        <v>4</v>
      </c>
      <c r="AH1383">
        <v>3</v>
      </c>
      <c r="AI1383">
        <v>2</v>
      </c>
      <c r="AJ1383">
        <v>2</v>
      </c>
      <c r="AK1383" s="16">
        <v>46309</v>
      </c>
      <c r="AL1383" s="7">
        <v>56</v>
      </c>
      <c r="AM1383" s="7" t="str">
        <f t="shared" si="42"/>
        <v>2026</v>
      </c>
      <c r="AN1383" s="7" t="str">
        <f t="shared" si="43"/>
        <v>October</v>
      </c>
      <c r="AO1383" s="7">
        <v>14</v>
      </c>
      <c r="AP1383" s="10">
        <v>23733</v>
      </c>
      <c r="AQ1383" s="7">
        <v>3</v>
      </c>
      <c r="AR1383" s="7">
        <v>0</v>
      </c>
      <c r="AS1383" t="s">
        <v>40</v>
      </c>
    </row>
    <row r="1384" spans="1:45" x14ac:dyDescent="0.35">
      <c r="A1384" t="s">
        <v>1446</v>
      </c>
      <c r="B1384">
        <v>53</v>
      </c>
      <c r="C1384" t="s">
        <v>1271</v>
      </c>
      <c r="D1384" t="s">
        <v>40</v>
      </c>
      <c r="E1384" t="s">
        <v>41</v>
      </c>
      <c r="F1384">
        <v>661</v>
      </c>
      <c r="G1384" t="s">
        <v>1547</v>
      </c>
      <c r="H1384">
        <v>7</v>
      </c>
      <c r="I1384">
        <v>2</v>
      </c>
      <c r="J1384" t="s">
        <v>57</v>
      </c>
      <c r="K1384">
        <v>1</v>
      </c>
      <c r="L1384">
        <v>862</v>
      </c>
      <c r="M1384">
        <v>1</v>
      </c>
      <c r="N1384" t="s">
        <v>53</v>
      </c>
      <c r="O1384">
        <v>78</v>
      </c>
      <c r="P1384">
        <v>2</v>
      </c>
      <c r="Q1384">
        <v>3</v>
      </c>
      <c r="R1384" t="s">
        <v>137</v>
      </c>
      <c r="S1384">
        <v>4</v>
      </c>
      <c r="T1384" t="s">
        <v>105</v>
      </c>
      <c r="U1384">
        <v>10934</v>
      </c>
      <c r="V1384" t="s">
        <v>253</v>
      </c>
      <c r="W1384">
        <v>20715</v>
      </c>
      <c r="X1384">
        <v>7</v>
      </c>
      <c r="Y1384" t="s">
        <v>48</v>
      </c>
      <c r="Z1384" t="s">
        <v>40</v>
      </c>
      <c r="AA1384">
        <v>18</v>
      </c>
      <c r="AB1384">
        <v>3</v>
      </c>
      <c r="AC1384">
        <v>4</v>
      </c>
      <c r="AD1384">
        <v>80</v>
      </c>
      <c r="AE1384">
        <v>1</v>
      </c>
      <c r="AF1384">
        <v>35</v>
      </c>
      <c r="AG1384">
        <v>3</v>
      </c>
      <c r="AH1384">
        <v>3</v>
      </c>
      <c r="AI1384">
        <v>0</v>
      </c>
      <c r="AJ1384">
        <v>4</v>
      </c>
      <c r="AK1384" s="16">
        <v>46310</v>
      </c>
      <c r="AL1384" s="7">
        <v>59</v>
      </c>
      <c r="AM1384" s="7" t="str">
        <f t="shared" si="42"/>
        <v>2026</v>
      </c>
      <c r="AN1384" s="7" t="str">
        <f t="shared" si="43"/>
        <v>October</v>
      </c>
      <c r="AO1384" s="7">
        <v>35</v>
      </c>
      <c r="AP1384" s="10">
        <v>3369</v>
      </c>
      <c r="AQ1384" s="7">
        <v>1</v>
      </c>
      <c r="AR1384" s="7">
        <v>1</v>
      </c>
      <c r="AS1384" t="s">
        <v>49</v>
      </c>
    </row>
    <row r="1385" spans="1:45" x14ac:dyDescent="0.35">
      <c r="A1385" t="s">
        <v>1447</v>
      </c>
      <c r="B1385">
        <v>53</v>
      </c>
      <c r="C1385" t="s">
        <v>1271</v>
      </c>
      <c r="D1385" t="s">
        <v>49</v>
      </c>
      <c r="E1385" t="s">
        <v>41</v>
      </c>
      <c r="F1385">
        <v>868</v>
      </c>
      <c r="G1385" t="s">
        <v>51</v>
      </c>
      <c r="H1385">
        <v>8</v>
      </c>
      <c r="I1385">
        <v>3</v>
      </c>
      <c r="J1385" t="s">
        <v>57</v>
      </c>
      <c r="K1385">
        <v>1</v>
      </c>
      <c r="L1385">
        <v>897</v>
      </c>
      <c r="M1385">
        <v>1</v>
      </c>
      <c r="N1385" t="s">
        <v>44</v>
      </c>
      <c r="O1385">
        <v>73</v>
      </c>
      <c r="P1385">
        <v>3</v>
      </c>
      <c r="Q1385">
        <v>4</v>
      </c>
      <c r="R1385" t="s">
        <v>137</v>
      </c>
      <c r="S1385">
        <v>4</v>
      </c>
      <c r="T1385" t="s">
        <v>105</v>
      </c>
      <c r="U1385">
        <v>11836</v>
      </c>
      <c r="V1385" t="s">
        <v>253</v>
      </c>
      <c r="W1385">
        <v>22789</v>
      </c>
      <c r="X1385">
        <v>5</v>
      </c>
      <c r="Y1385" t="s">
        <v>48</v>
      </c>
      <c r="Z1385" t="s">
        <v>49</v>
      </c>
      <c r="AA1385">
        <v>14</v>
      </c>
      <c r="AB1385">
        <v>3</v>
      </c>
      <c r="AC1385">
        <v>3</v>
      </c>
      <c r="AD1385">
        <v>80</v>
      </c>
      <c r="AE1385">
        <v>1</v>
      </c>
      <c r="AF1385">
        <v>28</v>
      </c>
      <c r="AG1385">
        <v>3</v>
      </c>
      <c r="AH1385">
        <v>3</v>
      </c>
      <c r="AI1385">
        <v>2</v>
      </c>
      <c r="AJ1385">
        <v>2</v>
      </c>
      <c r="AK1385" s="16">
        <v>46311</v>
      </c>
      <c r="AL1385" s="7">
        <v>21</v>
      </c>
      <c r="AM1385" s="7" t="str">
        <f t="shared" si="42"/>
        <v>2026</v>
      </c>
      <c r="AN1385" s="7" t="str">
        <f t="shared" si="43"/>
        <v>October</v>
      </c>
      <c r="AO1385" s="7">
        <v>2</v>
      </c>
      <c r="AP1385" s="10">
        <v>21570</v>
      </c>
      <c r="AQ1385" s="7">
        <v>1</v>
      </c>
      <c r="AR1385" s="7">
        <v>1</v>
      </c>
      <c r="AS1385" t="s">
        <v>49</v>
      </c>
    </row>
    <row r="1386" spans="1:45" x14ac:dyDescent="0.35">
      <c r="A1386" t="s">
        <v>1448</v>
      </c>
      <c r="B1386">
        <v>53</v>
      </c>
      <c r="C1386" t="s">
        <v>1271</v>
      </c>
      <c r="D1386" t="s">
        <v>49</v>
      </c>
      <c r="E1386" t="s">
        <v>41</v>
      </c>
      <c r="F1386">
        <v>102</v>
      </c>
      <c r="G1386" t="s">
        <v>42</v>
      </c>
      <c r="H1386">
        <v>23</v>
      </c>
      <c r="I1386">
        <v>4</v>
      </c>
      <c r="J1386" t="s">
        <v>43</v>
      </c>
      <c r="K1386">
        <v>1</v>
      </c>
      <c r="L1386">
        <v>901</v>
      </c>
      <c r="M1386">
        <v>4</v>
      </c>
      <c r="N1386" t="s">
        <v>53</v>
      </c>
      <c r="O1386">
        <v>72</v>
      </c>
      <c r="P1386">
        <v>3</v>
      </c>
      <c r="Q1386">
        <v>4</v>
      </c>
      <c r="R1386" t="s">
        <v>252</v>
      </c>
      <c r="S1386">
        <v>4</v>
      </c>
      <c r="T1386" t="s">
        <v>46</v>
      </c>
      <c r="U1386">
        <v>14275</v>
      </c>
      <c r="V1386" t="s">
        <v>253</v>
      </c>
      <c r="W1386">
        <v>20206</v>
      </c>
      <c r="X1386">
        <v>6</v>
      </c>
      <c r="Y1386" t="s">
        <v>48</v>
      </c>
      <c r="Z1386" t="s">
        <v>49</v>
      </c>
      <c r="AA1386">
        <v>18</v>
      </c>
      <c r="AB1386">
        <v>3</v>
      </c>
      <c r="AC1386">
        <v>3</v>
      </c>
      <c r="AD1386">
        <v>80</v>
      </c>
      <c r="AE1386">
        <v>0</v>
      </c>
      <c r="AF1386">
        <v>33</v>
      </c>
      <c r="AG1386">
        <v>0</v>
      </c>
      <c r="AH1386">
        <v>3</v>
      </c>
      <c r="AI1386">
        <v>3</v>
      </c>
      <c r="AJ1386">
        <v>8</v>
      </c>
      <c r="AK1386" s="16">
        <v>46312</v>
      </c>
      <c r="AL1386" s="7">
        <v>47</v>
      </c>
      <c r="AM1386" s="7" t="str">
        <f t="shared" si="42"/>
        <v>2026</v>
      </c>
      <c r="AN1386" s="7" t="str">
        <f t="shared" si="43"/>
        <v>October</v>
      </c>
      <c r="AO1386" s="7">
        <v>25</v>
      </c>
      <c r="AP1386" s="10">
        <v>11009</v>
      </c>
      <c r="AQ1386" s="7">
        <v>14</v>
      </c>
      <c r="AR1386" s="7">
        <v>0</v>
      </c>
      <c r="AS1386" t="s">
        <v>49</v>
      </c>
    </row>
    <row r="1387" spans="1:45" x14ac:dyDescent="0.35">
      <c r="A1387" t="s">
        <v>1449</v>
      </c>
      <c r="B1387">
        <v>53</v>
      </c>
      <c r="C1387" t="s">
        <v>1271</v>
      </c>
      <c r="D1387" t="s">
        <v>49</v>
      </c>
      <c r="E1387" t="s">
        <v>41</v>
      </c>
      <c r="F1387">
        <v>1376</v>
      </c>
      <c r="G1387" t="s">
        <v>51</v>
      </c>
      <c r="H1387">
        <v>2</v>
      </c>
      <c r="I1387">
        <v>2</v>
      </c>
      <c r="J1387" t="s">
        <v>52</v>
      </c>
      <c r="K1387">
        <v>1</v>
      </c>
      <c r="L1387">
        <v>981</v>
      </c>
      <c r="M1387">
        <v>3</v>
      </c>
      <c r="N1387" t="s">
        <v>44</v>
      </c>
      <c r="O1387">
        <v>45</v>
      </c>
      <c r="P1387">
        <v>3</v>
      </c>
      <c r="Q1387">
        <v>4</v>
      </c>
      <c r="R1387" t="s">
        <v>442</v>
      </c>
      <c r="S1387">
        <v>3</v>
      </c>
      <c r="T1387" t="s">
        <v>102</v>
      </c>
      <c r="U1387">
        <v>14852</v>
      </c>
      <c r="V1387" t="s">
        <v>253</v>
      </c>
      <c r="W1387">
        <v>13938</v>
      </c>
      <c r="X1387">
        <v>6</v>
      </c>
      <c r="Y1387" t="s">
        <v>48</v>
      </c>
      <c r="Z1387" t="s">
        <v>49</v>
      </c>
      <c r="AA1387">
        <v>13</v>
      </c>
      <c r="AB1387">
        <v>3</v>
      </c>
      <c r="AC1387">
        <v>3</v>
      </c>
      <c r="AD1387">
        <v>80</v>
      </c>
      <c r="AE1387">
        <v>1</v>
      </c>
      <c r="AF1387">
        <v>22</v>
      </c>
      <c r="AG1387">
        <v>3</v>
      </c>
      <c r="AH1387">
        <v>4</v>
      </c>
      <c r="AI1387">
        <v>15</v>
      </c>
      <c r="AJ1387">
        <v>2</v>
      </c>
      <c r="AK1387" s="16">
        <v>46313</v>
      </c>
      <c r="AL1387" s="7">
        <v>45</v>
      </c>
      <c r="AM1387" s="7" t="str">
        <f t="shared" si="42"/>
        <v>2026</v>
      </c>
      <c r="AN1387" s="7" t="str">
        <f t="shared" si="43"/>
        <v>October</v>
      </c>
      <c r="AO1387" s="7">
        <v>26</v>
      </c>
      <c r="AP1387" s="10">
        <v>5415</v>
      </c>
      <c r="AQ1387" s="7">
        <v>1</v>
      </c>
      <c r="AR1387" s="7">
        <v>0</v>
      </c>
      <c r="AS1387" t="s">
        <v>49</v>
      </c>
    </row>
    <row r="1388" spans="1:45" x14ac:dyDescent="0.35">
      <c r="A1388" t="s">
        <v>1450</v>
      </c>
      <c r="B1388">
        <v>53</v>
      </c>
      <c r="C1388" t="s">
        <v>1271</v>
      </c>
      <c r="D1388" t="s">
        <v>49</v>
      </c>
      <c r="E1388" t="s">
        <v>56</v>
      </c>
      <c r="F1388">
        <v>124</v>
      </c>
      <c r="G1388" t="s">
        <v>51</v>
      </c>
      <c r="H1388">
        <v>2</v>
      </c>
      <c r="I1388">
        <v>3</v>
      </c>
      <c r="J1388" t="s">
        <v>57</v>
      </c>
      <c r="K1388">
        <v>1</v>
      </c>
      <c r="L1388">
        <v>1050</v>
      </c>
      <c r="M1388">
        <v>3</v>
      </c>
      <c r="N1388" t="s">
        <v>53</v>
      </c>
      <c r="O1388">
        <v>38</v>
      </c>
      <c r="P1388">
        <v>2</v>
      </c>
      <c r="Q1388">
        <v>3</v>
      </c>
      <c r="R1388" t="s">
        <v>137</v>
      </c>
      <c r="S1388">
        <v>2</v>
      </c>
      <c r="T1388" t="s">
        <v>105</v>
      </c>
      <c r="U1388">
        <v>7525</v>
      </c>
      <c r="V1388" t="s">
        <v>163</v>
      </c>
      <c r="W1388">
        <v>23537</v>
      </c>
      <c r="X1388">
        <v>2</v>
      </c>
      <c r="Y1388" t="s">
        <v>48</v>
      </c>
      <c r="Z1388" t="s">
        <v>49</v>
      </c>
      <c r="AA1388">
        <v>12</v>
      </c>
      <c r="AB1388">
        <v>3</v>
      </c>
      <c r="AC1388">
        <v>1</v>
      </c>
      <c r="AD1388">
        <v>80</v>
      </c>
      <c r="AE1388">
        <v>1</v>
      </c>
      <c r="AF1388">
        <v>30</v>
      </c>
      <c r="AG1388">
        <v>2</v>
      </c>
      <c r="AH1388">
        <v>3</v>
      </c>
      <c r="AI1388">
        <v>6</v>
      </c>
      <c r="AJ1388">
        <v>12</v>
      </c>
      <c r="AK1388" s="16">
        <v>46314</v>
      </c>
      <c r="AL1388" s="7">
        <v>39</v>
      </c>
      <c r="AM1388" s="7" t="str">
        <f t="shared" si="42"/>
        <v>2026</v>
      </c>
      <c r="AN1388" s="7" t="str">
        <f t="shared" si="43"/>
        <v>October</v>
      </c>
      <c r="AO1388" s="7">
        <v>11</v>
      </c>
      <c r="AP1388" s="10">
        <v>3700</v>
      </c>
      <c r="AQ1388" s="7">
        <v>2</v>
      </c>
      <c r="AR1388" s="7">
        <v>0</v>
      </c>
      <c r="AS1388" t="s">
        <v>49</v>
      </c>
    </row>
    <row r="1389" spans="1:45" x14ac:dyDescent="0.35">
      <c r="A1389" t="s">
        <v>1451</v>
      </c>
      <c r="B1389">
        <v>53</v>
      </c>
      <c r="C1389" t="s">
        <v>1271</v>
      </c>
      <c r="D1389" t="s">
        <v>49</v>
      </c>
      <c r="E1389" t="s">
        <v>41</v>
      </c>
      <c r="F1389">
        <v>1223</v>
      </c>
      <c r="G1389" t="s">
        <v>42</v>
      </c>
      <c r="H1389">
        <v>7</v>
      </c>
      <c r="I1389">
        <v>2</v>
      </c>
      <c r="J1389" t="s">
        <v>52</v>
      </c>
      <c r="K1389">
        <v>1</v>
      </c>
      <c r="L1389">
        <v>1201</v>
      </c>
      <c r="M1389">
        <v>4</v>
      </c>
      <c r="N1389" t="s">
        <v>53</v>
      </c>
      <c r="O1389">
        <v>50</v>
      </c>
      <c r="P1389">
        <v>3</v>
      </c>
      <c r="Q1389">
        <v>5</v>
      </c>
      <c r="R1389" t="s">
        <v>442</v>
      </c>
      <c r="S1389">
        <v>3</v>
      </c>
      <c r="T1389" t="s">
        <v>102</v>
      </c>
      <c r="U1389">
        <v>18606</v>
      </c>
      <c r="V1389" t="s">
        <v>368</v>
      </c>
      <c r="W1389">
        <v>18640</v>
      </c>
      <c r="X1389">
        <v>3</v>
      </c>
      <c r="Y1389" t="s">
        <v>48</v>
      </c>
      <c r="Z1389" t="s">
        <v>49</v>
      </c>
      <c r="AA1389">
        <v>18</v>
      </c>
      <c r="AB1389">
        <v>3</v>
      </c>
      <c r="AC1389">
        <v>2</v>
      </c>
      <c r="AD1389">
        <v>80</v>
      </c>
      <c r="AE1389">
        <v>1</v>
      </c>
      <c r="AF1389">
        <v>26</v>
      </c>
      <c r="AG1389">
        <v>6</v>
      </c>
      <c r="AH1389">
        <v>3</v>
      </c>
      <c r="AI1389">
        <v>4</v>
      </c>
      <c r="AJ1389">
        <v>7</v>
      </c>
      <c r="AK1389" s="16">
        <v>46315</v>
      </c>
      <c r="AL1389" s="7">
        <v>42</v>
      </c>
      <c r="AM1389" s="7" t="str">
        <f t="shared" si="42"/>
        <v>2026</v>
      </c>
      <c r="AN1389" s="7" t="str">
        <f t="shared" si="43"/>
        <v>October</v>
      </c>
      <c r="AO1389" s="7">
        <v>22</v>
      </c>
      <c r="AP1389" s="10">
        <v>17211</v>
      </c>
      <c r="AQ1389" s="7">
        <v>3</v>
      </c>
      <c r="AR1389" s="7">
        <v>3</v>
      </c>
      <c r="AS1389" t="s">
        <v>40</v>
      </c>
    </row>
    <row r="1390" spans="1:45" x14ac:dyDescent="0.35">
      <c r="A1390" t="s">
        <v>1452</v>
      </c>
      <c r="B1390">
        <v>53</v>
      </c>
      <c r="C1390" t="s">
        <v>1271</v>
      </c>
      <c r="D1390" t="s">
        <v>49</v>
      </c>
      <c r="E1390" t="s">
        <v>41</v>
      </c>
      <c r="F1390">
        <v>447</v>
      </c>
      <c r="G1390" t="s">
        <v>42</v>
      </c>
      <c r="H1390">
        <v>2</v>
      </c>
      <c r="I1390">
        <v>3</v>
      </c>
      <c r="J1390" t="s">
        <v>52</v>
      </c>
      <c r="K1390">
        <v>1</v>
      </c>
      <c r="L1390">
        <v>1472</v>
      </c>
      <c r="M1390">
        <v>4</v>
      </c>
      <c r="N1390" t="s">
        <v>44</v>
      </c>
      <c r="O1390">
        <v>39</v>
      </c>
      <c r="P1390">
        <v>4</v>
      </c>
      <c r="Q1390">
        <v>4</v>
      </c>
      <c r="R1390" t="s">
        <v>252</v>
      </c>
      <c r="S1390">
        <v>2</v>
      </c>
      <c r="T1390" t="s">
        <v>46</v>
      </c>
      <c r="U1390">
        <v>16598</v>
      </c>
      <c r="V1390" t="s">
        <v>368</v>
      </c>
      <c r="W1390">
        <v>19764</v>
      </c>
      <c r="X1390">
        <v>4</v>
      </c>
      <c r="Y1390" t="s">
        <v>48</v>
      </c>
      <c r="Z1390" t="s">
        <v>49</v>
      </c>
      <c r="AA1390">
        <v>12</v>
      </c>
      <c r="AB1390">
        <v>3</v>
      </c>
      <c r="AC1390">
        <v>2</v>
      </c>
      <c r="AD1390">
        <v>80</v>
      </c>
      <c r="AE1390">
        <v>0</v>
      </c>
      <c r="AF1390">
        <v>35</v>
      </c>
      <c r="AG1390">
        <v>2</v>
      </c>
      <c r="AH1390">
        <v>2</v>
      </c>
      <c r="AI1390">
        <v>8</v>
      </c>
      <c r="AJ1390">
        <v>8</v>
      </c>
      <c r="AK1390" s="16">
        <v>46316</v>
      </c>
      <c r="AL1390" s="7">
        <v>33</v>
      </c>
      <c r="AM1390" s="7" t="str">
        <f t="shared" si="42"/>
        <v>2026</v>
      </c>
      <c r="AN1390" s="7" t="str">
        <f t="shared" si="43"/>
        <v>October</v>
      </c>
      <c r="AO1390" s="7">
        <v>4</v>
      </c>
      <c r="AP1390" s="10">
        <v>4910</v>
      </c>
      <c r="AQ1390" s="7">
        <v>3</v>
      </c>
      <c r="AR1390" s="7">
        <v>3</v>
      </c>
      <c r="AS1390" t="s">
        <v>49</v>
      </c>
    </row>
    <row r="1391" spans="1:45" x14ac:dyDescent="0.35">
      <c r="A1391" t="s">
        <v>1453</v>
      </c>
      <c r="B1391">
        <v>53</v>
      </c>
      <c r="C1391" t="s">
        <v>1271</v>
      </c>
      <c r="D1391" t="s">
        <v>40</v>
      </c>
      <c r="E1391" t="s">
        <v>41</v>
      </c>
      <c r="F1391">
        <v>607</v>
      </c>
      <c r="G1391" t="s">
        <v>42</v>
      </c>
      <c r="H1391">
        <v>2</v>
      </c>
      <c r="I1391">
        <v>5</v>
      </c>
      <c r="J1391" t="s">
        <v>68</v>
      </c>
      <c r="K1391">
        <v>1</v>
      </c>
      <c r="L1391">
        <v>1572</v>
      </c>
      <c r="M1391">
        <v>3</v>
      </c>
      <c r="N1391" t="s">
        <v>53</v>
      </c>
      <c r="O1391">
        <v>78</v>
      </c>
      <c r="P1391">
        <v>2</v>
      </c>
      <c r="Q1391">
        <v>3</v>
      </c>
      <c r="R1391" t="s">
        <v>112</v>
      </c>
      <c r="S1391">
        <v>4</v>
      </c>
      <c r="T1391" t="s">
        <v>105</v>
      </c>
      <c r="U1391">
        <v>10169</v>
      </c>
      <c r="V1391" t="s">
        <v>253</v>
      </c>
      <c r="W1391">
        <v>14618</v>
      </c>
      <c r="X1391">
        <v>0</v>
      </c>
      <c r="Y1391" t="s">
        <v>48</v>
      </c>
      <c r="Z1391" t="s">
        <v>49</v>
      </c>
      <c r="AA1391">
        <v>16</v>
      </c>
      <c r="AB1391">
        <v>3</v>
      </c>
      <c r="AC1391">
        <v>2</v>
      </c>
      <c r="AD1391">
        <v>80</v>
      </c>
      <c r="AE1391">
        <v>1</v>
      </c>
      <c r="AF1391">
        <v>34</v>
      </c>
      <c r="AG1391">
        <v>4</v>
      </c>
      <c r="AH1391">
        <v>3</v>
      </c>
      <c r="AI1391">
        <v>1</v>
      </c>
      <c r="AJ1391">
        <v>9</v>
      </c>
      <c r="AK1391" s="16">
        <v>46317</v>
      </c>
      <c r="AL1391" s="7">
        <v>32</v>
      </c>
      <c r="AM1391" s="7" t="str">
        <f t="shared" si="42"/>
        <v>2026</v>
      </c>
      <c r="AN1391" s="7" t="str">
        <f t="shared" si="43"/>
        <v>October</v>
      </c>
      <c r="AO1391" s="7">
        <v>13</v>
      </c>
      <c r="AP1391" s="10">
        <v>6476</v>
      </c>
      <c r="AQ1391" s="7">
        <v>5</v>
      </c>
      <c r="AR1391" s="7">
        <v>3</v>
      </c>
      <c r="AS1391" t="s">
        <v>49</v>
      </c>
    </row>
    <row r="1392" spans="1:45" x14ac:dyDescent="0.35">
      <c r="A1392" t="s">
        <v>1454</v>
      </c>
      <c r="B1392">
        <v>53</v>
      </c>
      <c r="C1392" t="s">
        <v>1271</v>
      </c>
      <c r="D1392" t="s">
        <v>49</v>
      </c>
      <c r="E1392" t="s">
        <v>41</v>
      </c>
      <c r="F1392">
        <v>1395</v>
      </c>
      <c r="G1392" t="s">
        <v>42</v>
      </c>
      <c r="H1392">
        <v>24</v>
      </c>
      <c r="I1392">
        <v>4</v>
      </c>
      <c r="J1392" t="s">
        <v>52</v>
      </c>
      <c r="K1392">
        <v>1</v>
      </c>
      <c r="L1392">
        <v>1689</v>
      </c>
      <c r="M1392">
        <v>2</v>
      </c>
      <c r="N1392" t="s">
        <v>44</v>
      </c>
      <c r="O1392">
        <v>48</v>
      </c>
      <c r="P1392">
        <v>4</v>
      </c>
      <c r="Q1392">
        <v>3</v>
      </c>
      <c r="R1392" t="s">
        <v>161</v>
      </c>
      <c r="S1392">
        <v>4</v>
      </c>
      <c r="T1392" t="s">
        <v>105</v>
      </c>
      <c r="U1392">
        <v>7005</v>
      </c>
      <c r="V1392" t="s">
        <v>163</v>
      </c>
      <c r="W1392">
        <v>3458</v>
      </c>
      <c r="X1392">
        <v>3</v>
      </c>
      <c r="Y1392" t="s">
        <v>48</v>
      </c>
      <c r="Z1392" t="s">
        <v>49</v>
      </c>
      <c r="AA1392">
        <v>15</v>
      </c>
      <c r="AB1392">
        <v>3</v>
      </c>
      <c r="AC1392">
        <v>3</v>
      </c>
      <c r="AD1392">
        <v>80</v>
      </c>
      <c r="AE1392">
        <v>0</v>
      </c>
      <c r="AF1392">
        <v>11</v>
      </c>
      <c r="AG1392">
        <v>2</v>
      </c>
      <c r="AH1392">
        <v>3</v>
      </c>
      <c r="AI1392">
        <v>1</v>
      </c>
      <c r="AJ1392">
        <v>2</v>
      </c>
      <c r="AK1392" s="16">
        <v>46318</v>
      </c>
      <c r="AL1392" s="7">
        <v>36</v>
      </c>
      <c r="AM1392" s="7" t="str">
        <f t="shared" si="42"/>
        <v>2026</v>
      </c>
      <c r="AN1392" s="7" t="str">
        <f t="shared" si="43"/>
        <v>October</v>
      </c>
      <c r="AO1392" s="7">
        <v>10</v>
      </c>
      <c r="AP1392" s="10">
        <v>10689</v>
      </c>
      <c r="AQ1392" s="7">
        <v>5</v>
      </c>
      <c r="AR1392" s="7">
        <v>3</v>
      </c>
      <c r="AS1392" t="s">
        <v>49</v>
      </c>
    </row>
    <row r="1393" spans="1:45" x14ac:dyDescent="0.35">
      <c r="A1393" t="s">
        <v>1455</v>
      </c>
      <c r="B1393">
        <v>53</v>
      </c>
      <c r="C1393" t="s">
        <v>1271</v>
      </c>
      <c r="D1393" t="s">
        <v>40</v>
      </c>
      <c r="E1393" t="s">
        <v>59</v>
      </c>
      <c r="F1393">
        <v>661</v>
      </c>
      <c r="G1393" t="s">
        <v>1547</v>
      </c>
      <c r="H1393">
        <v>1</v>
      </c>
      <c r="I1393">
        <v>4</v>
      </c>
      <c r="J1393" t="s">
        <v>52</v>
      </c>
      <c r="K1393">
        <v>1</v>
      </c>
      <c r="L1393">
        <v>1775</v>
      </c>
      <c r="M1393">
        <v>1</v>
      </c>
      <c r="N1393" t="s">
        <v>53</v>
      </c>
      <c r="O1393">
        <v>60</v>
      </c>
      <c r="P1393">
        <v>2</v>
      </c>
      <c r="Q1393">
        <v>4</v>
      </c>
      <c r="R1393" t="s">
        <v>112</v>
      </c>
      <c r="S1393">
        <v>3</v>
      </c>
      <c r="T1393" t="s">
        <v>105</v>
      </c>
      <c r="U1393">
        <v>12965</v>
      </c>
      <c r="V1393" t="s">
        <v>253</v>
      </c>
      <c r="W1393">
        <v>22308</v>
      </c>
      <c r="X1393">
        <v>4</v>
      </c>
      <c r="Y1393" t="s">
        <v>48</v>
      </c>
      <c r="Z1393" t="s">
        <v>40</v>
      </c>
      <c r="AA1393">
        <v>20</v>
      </c>
      <c r="AB1393">
        <v>4</v>
      </c>
      <c r="AC1393">
        <v>4</v>
      </c>
      <c r="AD1393">
        <v>80</v>
      </c>
      <c r="AE1393">
        <v>3</v>
      </c>
      <c r="AF1393">
        <v>27</v>
      </c>
      <c r="AG1393">
        <v>2</v>
      </c>
      <c r="AH1393">
        <v>2</v>
      </c>
      <c r="AI1393">
        <v>0</v>
      </c>
      <c r="AJ1393">
        <v>2</v>
      </c>
      <c r="AK1393" s="16">
        <v>46319</v>
      </c>
      <c r="AL1393" s="7">
        <v>29</v>
      </c>
      <c r="AM1393" s="7" t="str">
        <f t="shared" si="42"/>
        <v>2026</v>
      </c>
      <c r="AN1393" s="7" t="str">
        <f t="shared" si="43"/>
        <v>October</v>
      </c>
      <c r="AO1393" s="7">
        <v>6</v>
      </c>
      <c r="AP1393" s="10">
        <v>8389</v>
      </c>
      <c r="AQ1393" s="7">
        <v>0</v>
      </c>
      <c r="AR1393" s="7">
        <v>0</v>
      </c>
      <c r="AS1393" t="s">
        <v>49</v>
      </c>
    </row>
    <row r="1394" spans="1:45" x14ac:dyDescent="0.35">
      <c r="A1394" t="s">
        <v>1456</v>
      </c>
      <c r="B1394">
        <v>53</v>
      </c>
      <c r="C1394" t="s">
        <v>1271</v>
      </c>
      <c r="D1394" t="s">
        <v>40</v>
      </c>
      <c r="E1394" t="s">
        <v>41</v>
      </c>
      <c r="F1394">
        <v>1168</v>
      </c>
      <c r="G1394" t="s">
        <v>51</v>
      </c>
      <c r="H1394">
        <v>24</v>
      </c>
      <c r="I1394">
        <v>4</v>
      </c>
      <c r="J1394" t="s">
        <v>43</v>
      </c>
      <c r="K1394">
        <v>1</v>
      </c>
      <c r="L1394">
        <v>1968</v>
      </c>
      <c r="M1394">
        <v>1</v>
      </c>
      <c r="N1394" t="s">
        <v>44</v>
      </c>
      <c r="O1394">
        <v>66</v>
      </c>
      <c r="P1394">
        <v>3</v>
      </c>
      <c r="Q1394">
        <v>3</v>
      </c>
      <c r="R1394" t="s">
        <v>137</v>
      </c>
      <c r="S1394">
        <v>1</v>
      </c>
      <c r="T1394" t="s">
        <v>46</v>
      </c>
      <c r="U1394">
        <v>10448</v>
      </c>
      <c r="V1394" t="s">
        <v>253</v>
      </c>
      <c r="W1394">
        <v>5843</v>
      </c>
      <c r="X1394">
        <v>6</v>
      </c>
      <c r="Y1394" t="s">
        <v>48</v>
      </c>
      <c r="Z1394" t="s">
        <v>40</v>
      </c>
      <c r="AA1394">
        <v>13</v>
      </c>
      <c r="AB1394">
        <v>3</v>
      </c>
      <c r="AC1394">
        <v>2</v>
      </c>
      <c r="AD1394">
        <v>80</v>
      </c>
      <c r="AE1394">
        <v>0</v>
      </c>
      <c r="AF1394">
        <v>15</v>
      </c>
      <c r="AG1394">
        <v>2</v>
      </c>
      <c r="AH1394">
        <v>2</v>
      </c>
      <c r="AI1394">
        <v>2</v>
      </c>
      <c r="AJ1394">
        <v>2</v>
      </c>
      <c r="AK1394" s="16">
        <v>46320</v>
      </c>
      <c r="AL1394" s="7">
        <v>23</v>
      </c>
      <c r="AM1394" s="7" t="str">
        <f t="shared" si="42"/>
        <v>2026</v>
      </c>
      <c r="AN1394" s="7" t="str">
        <f t="shared" si="43"/>
        <v>October</v>
      </c>
      <c r="AO1394" s="7">
        <v>1</v>
      </c>
      <c r="AP1394" s="10">
        <v>13689</v>
      </c>
      <c r="AQ1394" s="7">
        <v>0</v>
      </c>
      <c r="AR1394" s="7">
        <v>0</v>
      </c>
      <c r="AS1394" t="s">
        <v>49</v>
      </c>
    </row>
    <row r="1395" spans="1:45" x14ac:dyDescent="0.35">
      <c r="A1395" t="s">
        <v>1457</v>
      </c>
      <c r="B1395">
        <v>54</v>
      </c>
      <c r="C1395" t="s">
        <v>1271</v>
      </c>
      <c r="D1395" t="s">
        <v>49</v>
      </c>
      <c r="E1395" t="s">
        <v>41</v>
      </c>
      <c r="F1395">
        <v>1217</v>
      </c>
      <c r="G1395" t="s">
        <v>42</v>
      </c>
      <c r="H1395">
        <v>2</v>
      </c>
      <c r="I1395">
        <v>4</v>
      </c>
      <c r="J1395" t="s">
        <v>68</v>
      </c>
      <c r="K1395">
        <v>1</v>
      </c>
      <c r="L1395">
        <v>126</v>
      </c>
      <c r="M1395">
        <v>1</v>
      </c>
      <c r="N1395" t="s">
        <v>53</v>
      </c>
      <c r="O1395">
        <v>60</v>
      </c>
      <c r="P1395">
        <v>3</v>
      </c>
      <c r="Q1395">
        <v>3</v>
      </c>
      <c r="R1395" t="s">
        <v>252</v>
      </c>
      <c r="S1395">
        <v>3</v>
      </c>
      <c r="T1395" t="s">
        <v>105</v>
      </c>
      <c r="U1395">
        <v>13549</v>
      </c>
      <c r="V1395" t="s">
        <v>253</v>
      </c>
      <c r="W1395">
        <v>24001</v>
      </c>
      <c r="X1395">
        <v>9</v>
      </c>
      <c r="Y1395" t="s">
        <v>48</v>
      </c>
      <c r="Z1395" t="s">
        <v>49</v>
      </c>
      <c r="AA1395">
        <v>12</v>
      </c>
      <c r="AB1395">
        <v>3</v>
      </c>
      <c r="AC1395">
        <v>1</v>
      </c>
      <c r="AD1395">
        <v>80</v>
      </c>
      <c r="AE1395">
        <v>1</v>
      </c>
      <c r="AF1395">
        <v>16</v>
      </c>
      <c r="AG1395">
        <v>5</v>
      </c>
      <c r="AH1395">
        <v>1</v>
      </c>
      <c r="AI1395">
        <v>0</v>
      </c>
      <c r="AJ1395">
        <v>3</v>
      </c>
      <c r="AK1395" s="16">
        <v>46321</v>
      </c>
      <c r="AL1395" s="7">
        <v>47</v>
      </c>
      <c r="AM1395" s="7" t="str">
        <f t="shared" si="42"/>
        <v>2026</v>
      </c>
      <c r="AN1395" s="7" t="str">
        <f t="shared" si="43"/>
        <v>October</v>
      </c>
      <c r="AO1395" s="7">
        <v>20</v>
      </c>
      <c r="AP1395" s="10">
        <v>6860</v>
      </c>
      <c r="AQ1395" s="7">
        <v>7</v>
      </c>
      <c r="AR1395" s="7">
        <v>6</v>
      </c>
      <c r="AS1395" t="s">
        <v>40</v>
      </c>
    </row>
    <row r="1396" spans="1:45" x14ac:dyDescent="0.35">
      <c r="A1396" t="s">
        <v>1458</v>
      </c>
      <c r="B1396">
        <v>54</v>
      </c>
      <c r="C1396" t="s">
        <v>1271</v>
      </c>
      <c r="D1396" t="s">
        <v>40</v>
      </c>
      <c r="E1396" t="s">
        <v>59</v>
      </c>
      <c r="F1396">
        <v>142</v>
      </c>
      <c r="G1396" t="s">
        <v>1547</v>
      </c>
      <c r="H1396">
        <v>26</v>
      </c>
      <c r="I1396">
        <v>3</v>
      </c>
      <c r="J1396" t="s">
        <v>71</v>
      </c>
      <c r="K1396">
        <v>1</v>
      </c>
      <c r="L1396">
        <v>148</v>
      </c>
      <c r="M1396">
        <v>4</v>
      </c>
      <c r="N1396" t="s">
        <v>53</v>
      </c>
      <c r="O1396">
        <v>30</v>
      </c>
      <c r="P1396">
        <v>4</v>
      </c>
      <c r="Q1396">
        <v>4</v>
      </c>
      <c r="R1396" t="s">
        <v>442</v>
      </c>
      <c r="S1396">
        <v>4</v>
      </c>
      <c r="T1396" t="s">
        <v>46</v>
      </c>
      <c r="U1396">
        <v>17328</v>
      </c>
      <c r="V1396" t="s">
        <v>368</v>
      </c>
      <c r="W1396">
        <v>13871</v>
      </c>
      <c r="X1396">
        <v>2</v>
      </c>
      <c r="Y1396" t="s">
        <v>48</v>
      </c>
      <c r="Z1396" t="s">
        <v>40</v>
      </c>
      <c r="AA1396">
        <v>12</v>
      </c>
      <c r="AB1396">
        <v>3</v>
      </c>
      <c r="AC1396">
        <v>3</v>
      </c>
      <c r="AD1396">
        <v>80</v>
      </c>
      <c r="AE1396">
        <v>0</v>
      </c>
      <c r="AF1396">
        <v>23</v>
      </c>
      <c r="AG1396">
        <v>3</v>
      </c>
      <c r="AH1396">
        <v>3</v>
      </c>
      <c r="AI1396">
        <v>4</v>
      </c>
      <c r="AJ1396">
        <v>4</v>
      </c>
      <c r="AK1396" s="16">
        <v>46322</v>
      </c>
      <c r="AL1396" s="7">
        <v>22</v>
      </c>
      <c r="AM1396" s="7" t="str">
        <f t="shared" si="42"/>
        <v>2026</v>
      </c>
      <c r="AN1396" s="7" t="str">
        <f t="shared" si="43"/>
        <v>October</v>
      </c>
      <c r="AO1396" s="7">
        <v>1</v>
      </c>
      <c r="AP1396" s="10">
        <v>6555</v>
      </c>
      <c r="AQ1396" s="7">
        <v>0</v>
      </c>
      <c r="AR1396" s="7">
        <v>0</v>
      </c>
      <c r="AS1396" t="s">
        <v>49</v>
      </c>
    </row>
    <row r="1397" spans="1:45" x14ac:dyDescent="0.35">
      <c r="A1397" t="s">
        <v>1459</v>
      </c>
      <c r="B1397">
        <v>54</v>
      </c>
      <c r="C1397" t="s">
        <v>1271</v>
      </c>
      <c r="D1397" t="s">
        <v>49</v>
      </c>
      <c r="E1397" t="s">
        <v>41</v>
      </c>
      <c r="F1397">
        <v>1147</v>
      </c>
      <c r="G1397" t="s">
        <v>51</v>
      </c>
      <c r="H1397">
        <v>3</v>
      </c>
      <c r="I1397">
        <v>3</v>
      </c>
      <c r="J1397" t="s">
        <v>57</v>
      </c>
      <c r="K1397">
        <v>1</v>
      </c>
      <c r="L1397">
        <v>303</v>
      </c>
      <c r="M1397">
        <v>4</v>
      </c>
      <c r="N1397" t="s">
        <v>53</v>
      </c>
      <c r="O1397">
        <v>52</v>
      </c>
      <c r="P1397">
        <v>3</v>
      </c>
      <c r="Q1397">
        <v>2</v>
      </c>
      <c r="R1397" t="s">
        <v>137</v>
      </c>
      <c r="S1397">
        <v>1</v>
      </c>
      <c r="T1397" t="s">
        <v>105</v>
      </c>
      <c r="U1397">
        <v>5940</v>
      </c>
      <c r="V1397" t="s">
        <v>163</v>
      </c>
      <c r="W1397">
        <v>17011</v>
      </c>
      <c r="X1397">
        <v>2</v>
      </c>
      <c r="Y1397" t="s">
        <v>48</v>
      </c>
      <c r="Z1397" t="s">
        <v>49</v>
      </c>
      <c r="AA1397">
        <v>14</v>
      </c>
      <c r="AB1397">
        <v>3</v>
      </c>
      <c r="AC1397">
        <v>4</v>
      </c>
      <c r="AD1397">
        <v>80</v>
      </c>
      <c r="AE1397">
        <v>1</v>
      </c>
      <c r="AF1397">
        <v>16</v>
      </c>
      <c r="AG1397">
        <v>4</v>
      </c>
      <c r="AH1397">
        <v>3</v>
      </c>
      <c r="AI1397">
        <v>0</v>
      </c>
      <c r="AJ1397">
        <v>5</v>
      </c>
      <c r="AK1397" s="16">
        <v>46323</v>
      </c>
      <c r="AL1397" s="7">
        <v>33</v>
      </c>
      <c r="AM1397" s="7" t="str">
        <f t="shared" si="42"/>
        <v>2026</v>
      </c>
      <c r="AN1397" s="7" t="str">
        <f t="shared" si="43"/>
        <v>October</v>
      </c>
      <c r="AO1397" s="7">
        <v>4</v>
      </c>
      <c r="AP1397" s="10">
        <v>10614</v>
      </c>
      <c r="AQ1397" s="7">
        <v>1</v>
      </c>
      <c r="AR1397" s="7">
        <v>0</v>
      </c>
      <c r="AS1397" t="s">
        <v>40</v>
      </c>
    </row>
    <row r="1398" spans="1:45" x14ac:dyDescent="0.35">
      <c r="A1398" t="s">
        <v>1460</v>
      </c>
      <c r="B1398">
        <v>54</v>
      </c>
      <c r="C1398" t="s">
        <v>1271</v>
      </c>
      <c r="D1398" t="s">
        <v>49</v>
      </c>
      <c r="E1398" t="s">
        <v>56</v>
      </c>
      <c r="F1398">
        <v>928</v>
      </c>
      <c r="G1398" t="s">
        <v>42</v>
      </c>
      <c r="H1398">
        <v>20</v>
      </c>
      <c r="I1398">
        <v>4</v>
      </c>
      <c r="J1398" t="s">
        <v>43</v>
      </c>
      <c r="K1398">
        <v>1</v>
      </c>
      <c r="L1398">
        <v>450</v>
      </c>
      <c r="M1398">
        <v>4</v>
      </c>
      <c r="N1398" t="s">
        <v>53</v>
      </c>
      <c r="O1398">
        <v>31</v>
      </c>
      <c r="P1398">
        <v>3</v>
      </c>
      <c r="Q1398">
        <v>2</v>
      </c>
      <c r="R1398" t="s">
        <v>60</v>
      </c>
      <c r="S1398">
        <v>3</v>
      </c>
      <c r="T1398" t="s">
        <v>46</v>
      </c>
      <c r="U1398">
        <v>4869</v>
      </c>
      <c r="V1398" t="s">
        <v>47</v>
      </c>
      <c r="W1398">
        <v>16885</v>
      </c>
      <c r="X1398">
        <v>3</v>
      </c>
      <c r="Y1398" t="s">
        <v>48</v>
      </c>
      <c r="Z1398" t="s">
        <v>49</v>
      </c>
      <c r="AA1398">
        <v>12</v>
      </c>
      <c r="AB1398">
        <v>3</v>
      </c>
      <c r="AC1398">
        <v>4</v>
      </c>
      <c r="AD1398">
        <v>80</v>
      </c>
      <c r="AE1398">
        <v>0</v>
      </c>
      <c r="AF1398">
        <v>20</v>
      </c>
      <c r="AG1398">
        <v>4</v>
      </c>
      <c r="AH1398">
        <v>2</v>
      </c>
      <c r="AI1398">
        <v>0</v>
      </c>
      <c r="AJ1398">
        <v>3</v>
      </c>
      <c r="AK1398" s="16">
        <v>46324</v>
      </c>
      <c r="AL1398" s="7">
        <v>29</v>
      </c>
      <c r="AM1398" s="7" t="str">
        <f t="shared" si="42"/>
        <v>2026</v>
      </c>
      <c r="AN1398" s="7" t="str">
        <f t="shared" si="43"/>
        <v>October</v>
      </c>
      <c r="AO1398" s="7">
        <v>9</v>
      </c>
      <c r="AP1398" s="10">
        <v>20017</v>
      </c>
      <c r="AQ1398" s="7">
        <v>6</v>
      </c>
      <c r="AR1398" s="7">
        <v>6</v>
      </c>
      <c r="AS1398" t="s">
        <v>49</v>
      </c>
    </row>
    <row r="1399" spans="1:45" x14ac:dyDescent="0.35">
      <c r="A1399" t="s">
        <v>1461</v>
      </c>
      <c r="B1399">
        <v>54</v>
      </c>
      <c r="C1399" t="s">
        <v>1271</v>
      </c>
      <c r="D1399" t="s">
        <v>49</v>
      </c>
      <c r="E1399" t="s">
        <v>41</v>
      </c>
      <c r="F1399">
        <v>821</v>
      </c>
      <c r="G1399" t="s">
        <v>42</v>
      </c>
      <c r="H1399">
        <v>5</v>
      </c>
      <c r="I1399">
        <v>2</v>
      </c>
      <c r="J1399" t="s">
        <v>52</v>
      </c>
      <c r="K1399">
        <v>1</v>
      </c>
      <c r="L1399">
        <v>522</v>
      </c>
      <c r="M1399">
        <v>1</v>
      </c>
      <c r="N1399" t="s">
        <v>44</v>
      </c>
      <c r="O1399">
        <v>86</v>
      </c>
      <c r="P1399">
        <v>3</v>
      </c>
      <c r="Q1399">
        <v>5</v>
      </c>
      <c r="R1399" t="s">
        <v>252</v>
      </c>
      <c r="S1399">
        <v>1</v>
      </c>
      <c r="T1399" t="s">
        <v>105</v>
      </c>
      <c r="U1399">
        <v>19406</v>
      </c>
      <c r="V1399" t="s">
        <v>368</v>
      </c>
      <c r="W1399">
        <v>8509</v>
      </c>
      <c r="X1399">
        <v>4</v>
      </c>
      <c r="Y1399" t="s">
        <v>48</v>
      </c>
      <c r="Z1399" t="s">
        <v>49</v>
      </c>
      <c r="AA1399">
        <v>11</v>
      </c>
      <c r="AB1399">
        <v>3</v>
      </c>
      <c r="AC1399">
        <v>3</v>
      </c>
      <c r="AD1399">
        <v>80</v>
      </c>
      <c r="AE1399">
        <v>1</v>
      </c>
      <c r="AF1399">
        <v>24</v>
      </c>
      <c r="AG1399">
        <v>4</v>
      </c>
      <c r="AH1399">
        <v>2</v>
      </c>
      <c r="AI1399">
        <v>1</v>
      </c>
      <c r="AJ1399">
        <v>2</v>
      </c>
      <c r="AK1399" s="16">
        <v>46325</v>
      </c>
      <c r="AL1399" s="7">
        <v>56</v>
      </c>
      <c r="AM1399" s="7" t="str">
        <f t="shared" si="42"/>
        <v>2026</v>
      </c>
      <c r="AN1399" s="7" t="str">
        <f t="shared" si="43"/>
        <v>October</v>
      </c>
      <c r="AO1399" s="7">
        <v>33</v>
      </c>
      <c r="AP1399" s="10">
        <v>13366</v>
      </c>
      <c r="AQ1399" s="7">
        <v>0</v>
      </c>
      <c r="AR1399" s="7">
        <v>0</v>
      </c>
      <c r="AS1399" t="s">
        <v>49</v>
      </c>
    </row>
    <row r="1400" spans="1:45" x14ac:dyDescent="0.35">
      <c r="A1400" t="s">
        <v>1462</v>
      </c>
      <c r="B1400">
        <v>54</v>
      </c>
      <c r="C1400" t="s">
        <v>1271</v>
      </c>
      <c r="D1400" t="s">
        <v>49</v>
      </c>
      <c r="E1400" t="s">
        <v>41</v>
      </c>
      <c r="F1400">
        <v>548</v>
      </c>
      <c r="G1400" t="s">
        <v>42</v>
      </c>
      <c r="H1400">
        <v>8</v>
      </c>
      <c r="I1400">
        <v>4</v>
      </c>
      <c r="J1400" t="s">
        <v>43</v>
      </c>
      <c r="K1400">
        <v>1</v>
      </c>
      <c r="L1400">
        <v>578</v>
      </c>
      <c r="M1400">
        <v>3</v>
      </c>
      <c r="N1400" t="s">
        <v>53</v>
      </c>
      <c r="O1400">
        <v>42</v>
      </c>
      <c r="P1400">
        <v>3</v>
      </c>
      <c r="Q1400">
        <v>2</v>
      </c>
      <c r="R1400" t="s">
        <v>45</v>
      </c>
      <c r="S1400">
        <v>3</v>
      </c>
      <c r="T1400" t="s">
        <v>46</v>
      </c>
      <c r="U1400">
        <v>3780</v>
      </c>
      <c r="V1400" t="s">
        <v>47</v>
      </c>
      <c r="W1400">
        <v>23428</v>
      </c>
      <c r="X1400">
        <v>7</v>
      </c>
      <c r="Y1400" t="s">
        <v>48</v>
      </c>
      <c r="Z1400" t="s">
        <v>49</v>
      </c>
      <c r="AA1400">
        <v>11</v>
      </c>
      <c r="AB1400">
        <v>3</v>
      </c>
      <c r="AC1400">
        <v>3</v>
      </c>
      <c r="AD1400">
        <v>80</v>
      </c>
      <c r="AE1400">
        <v>0</v>
      </c>
      <c r="AF1400">
        <v>19</v>
      </c>
      <c r="AG1400">
        <v>3</v>
      </c>
      <c r="AH1400">
        <v>3</v>
      </c>
      <c r="AI1400">
        <v>0</v>
      </c>
      <c r="AJ1400">
        <v>0</v>
      </c>
      <c r="AK1400" s="16">
        <v>46326</v>
      </c>
      <c r="AL1400" s="7">
        <v>27</v>
      </c>
      <c r="AM1400" s="7" t="str">
        <f t="shared" si="42"/>
        <v>2026</v>
      </c>
      <c r="AN1400" s="7" t="str">
        <f t="shared" si="43"/>
        <v>October</v>
      </c>
      <c r="AO1400" s="7">
        <v>0</v>
      </c>
      <c r="AP1400" s="10">
        <v>15797</v>
      </c>
      <c r="AQ1400" s="7">
        <v>0</v>
      </c>
      <c r="AR1400" s="7">
        <v>0</v>
      </c>
      <c r="AS1400" t="s">
        <v>40</v>
      </c>
    </row>
    <row r="1401" spans="1:45" x14ac:dyDescent="0.35">
      <c r="A1401" t="s">
        <v>1463</v>
      </c>
      <c r="B1401">
        <v>54</v>
      </c>
      <c r="C1401" t="s">
        <v>1271</v>
      </c>
      <c r="D1401" t="s">
        <v>49</v>
      </c>
      <c r="E1401" t="s">
        <v>41</v>
      </c>
      <c r="F1401">
        <v>397</v>
      </c>
      <c r="G1401" t="s">
        <v>71</v>
      </c>
      <c r="H1401">
        <v>19</v>
      </c>
      <c r="I1401">
        <v>4</v>
      </c>
      <c r="J1401" t="s">
        <v>52</v>
      </c>
      <c r="K1401">
        <v>1</v>
      </c>
      <c r="L1401">
        <v>698</v>
      </c>
      <c r="M1401">
        <v>3</v>
      </c>
      <c r="N1401" t="s">
        <v>44</v>
      </c>
      <c r="O1401">
        <v>88</v>
      </c>
      <c r="P1401">
        <v>3</v>
      </c>
      <c r="Q1401">
        <v>3</v>
      </c>
      <c r="R1401" t="s">
        <v>71</v>
      </c>
      <c r="S1401">
        <v>2</v>
      </c>
      <c r="T1401" t="s">
        <v>105</v>
      </c>
      <c r="U1401">
        <v>10725</v>
      </c>
      <c r="V1401" t="s">
        <v>253</v>
      </c>
      <c r="W1401">
        <v>6729</v>
      </c>
      <c r="X1401">
        <v>2</v>
      </c>
      <c r="Y1401" t="s">
        <v>48</v>
      </c>
      <c r="Z1401" t="s">
        <v>49</v>
      </c>
      <c r="AA1401">
        <v>15</v>
      </c>
      <c r="AB1401">
        <v>3</v>
      </c>
      <c r="AC1401">
        <v>3</v>
      </c>
      <c r="AD1401">
        <v>80</v>
      </c>
      <c r="AE1401">
        <v>1</v>
      </c>
      <c r="AF1401">
        <v>16</v>
      </c>
      <c r="AG1401">
        <v>1</v>
      </c>
      <c r="AH1401">
        <v>4</v>
      </c>
      <c r="AI1401">
        <v>7</v>
      </c>
      <c r="AJ1401">
        <v>1</v>
      </c>
      <c r="AK1401" s="16">
        <v>46327</v>
      </c>
      <c r="AL1401" s="7">
        <v>60</v>
      </c>
      <c r="AM1401" s="7" t="str">
        <f t="shared" si="42"/>
        <v>2026</v>
      </c>
      <c r="AN1401" s="7" t="str">
        <f t="shared" si="43"/>
        <v>November</v>
      </c>
      <c r="AO1401" s="7">
        <v>39</v>
      </c>
      <c r="AP1401" s="10">
        <v>22018</v>
      </c>
      <c r="AQ1401" s="7">
        <v>18</v>
      </c>
      <c r="AR1401" s="7">
        <v>15</v>
      </c>
      <c r="AS1401" t="s">
        <v>49</v>
      </c>
    </row>
    <row r="1402" spans="1:45" x14ac:dyDescent="0.35">
      <c r="A1402" t="s">
        <v>1464</v>
      </c>
      <c r="B1402">
        <v>54</v>
      </c>
      <c r="C1402" t="s">
        <v>1271</v>
      </c>
      <c r="D1402" t="s">
        <v>40</v>
      </c>
      <c r="E1402" t="s">
        <v>41</v>
      </c>
      <c r="F1402">
        <v>376</v>
      </c>
      <c r="G1402" t="s">
        <v>1547</v>
      </c>
      <c r="H1402">
        <v>19</v>
      </c>
      <c r="I1402">
        <v>4</v>
      </c>
      <c r="J1402" t="s">
        <v>52</v>
      </c>
      <c r="K1402">
        <v>1</v>
      </c>
      <c r="L1402">
        <v>799</v>
      </c>
      <c r="M1402">
        <v>4</v>
      </c>
      <c r="N1402" t="s">
        <v>53</v>
      </c>
      <c r="O1402">
        <v>95</v>
      </c>
      <c r="P1402">
        <v>3</v>
      </c>
      <c r="Q1402">
        <v>2</v>
      </c>
      <c r="R1402" t="s">
        <v>112</v>
      </c>
      <c r="S1402">
        <v>1</v>
      </c>
      <c r="T1402" t="s">
        <v>102</v>
      </c>
      <c r="U1402">
        <v>5485</v>
      </c>
      <c r="V1402" t="s">
        <v>163</v>
      </c>
      <c r="W1402">
        <v>22670</v>
      </c>
      <c r="X1402">
        <v>9</v>
      </c>
      <c r="Y1402" t="s">
        <v>48</v>
      </c>
      <c r="Z1402" t="s">
        <v>40</v>
      </c>
      <c r="AA1402">
        <v>11</v>
      </c>
      <c r="AB1402">
        <v>3</v>
      </c>
      <c r="AC1402">
        <v>2</v>
      </c>
      <c r="AD1402">
        <v>80</v>
      </c>
      <c r="AE1402">
        <v>2</v>
      </c>
      <c r="AF1402">
        <v>9</v>
      </c>
      <c r="AG1402">
        <v>4</v>
      </c>
      <c r="AH1402">
        <v>3</v>
      </c>
      <c r="AI1402">
        <v>1</v>
      </c>
      <c r="AJ1402">
        <v>4</v>
      </c>
      <c r="AK1402" s="16">
        <v>46328</v>
      </c>
      <c r="AL1402" s="7">
        <v>22</v>
      </c>
      <c r="AM1402" s="7" t="str">
        <f t="shared" si="42"/>
        <v>2026</v>
      </c>
      <c r="AN1402" s="7" t="str">
        <f t="shared" si="43"/>
        <v>November</v>
      </c>
      <c r="AO1402" s="7">
        <v>3</v>
      </c>
      <c r="AP1402" s="10">
        <v>19826</v>
      </c>
      <c r="AQ1402" s="7">
        <v>1</v>
      </c>
      <c r="AR1402" s="7">
        <v>1</v>
      </c>
      <c r="AS1402" t="s">
        <v>49</v>
      </c>
    </row>
    <row r="1403" spans="1:45" x14ac:dyDescent="0.35">
      <c r="A1403" t="s">
        <v>1465</v>
      </c>
      <c r="B1403">
        <v>54</v>
      </c>
      <c r="C1403" t="s">
        <v>1271</v>
      </c>
      <c r="D1403" t="s">
        <v>49</v>
      </c>
      <c r="E1403" t="s">
        <v>41</v>
      </c>
      <c r="F1403">
        <v>1441</v>
      </c>
      <c r="G1403" t="s">
        <v>42</v>
      </c>
      <c r="H1403">
        <v>17</v>
      </c>
      <c r="I1403">
        <v>3</v>
      </c>
      <c r="J1403" t="s">
        <v>68</v>
      </c>
      <c r="K1403">
        <v>1</v>
      </c>
      <c r="L1403">
        <v>1013</v>
      </c>
      <c r="M1403">
        <v>3</v>
      </c>
      <c r="N1403" t="s">
        <v>53</v>
      </c>
      <c r="O1403">
        <v>56</v>
      </c>
      <c r="P1403">
        <v>3</v>
      </c>
      <c r="Q1403">
        <v>3</v>
      </c>
      <c r="R1403" t="s">
        <v>112</v>
      </c>
      <c r="S1403">
        <v>3</v>
      </c>
      <c r="T1403" t="s">
        <v>105</v>
      </c>
      <c r="U1403">
        <v>10739</v>
      </c>
      <c r="V1403" t="s">
        <v>253</v>
      </c>
      <c r="W1403">
        <v>13943</v>
      </c>
      <c r="X1403">
        <v>8</v>
      </c>
      <c r="Y1403" t="s">
        <v>48</v>
      </c>
      <c r="Z1403" t="s">
        <v>49</v>
      </c>
      <c r="AA1403">
        <v>11</v>
      </c>
      <c r="AB1403">
        <v>3</v>
      </c>
      <c r="AC1403">
        <v>3</v>
      </c>
      <c r="AD1403">
        <v>80</v>
      </c>
      <c r="AE1403">
        <v>1</v>
      </c>
      <c r="AF1403">
        <v>22</v>
      </c>
      <c r="AG1403">
        <v>2</v>
      </c>
      <c r="AH1403">
        <v>3</v>
      </c>
      <c r="AI1403">
        <v>0</v>
      </c>
      <c r="AJ1403">
        <v>8</v>
      </c>
      <c r="AK1403" s="16">
        <v>46329</v>
      </c>
      <c r="AL1403" s="7">
        <v>18</v>
      </c>
      <c r="AM1403" s="7" t="str">
        <f t="shared" si="42"/>
        <v>2026</v>
      </c>
      <c r="AN1403" s="7" t="str">
        <f t="shared" si="43"/>
        <v>November</v>
      </c>
      <c r="AO1403" s="7">
        <v>0</v>
      </c>
      <c r="AP1403" s="10">
        <v>19798</v>
      </c>
      <c r="AQ1403" s="7">
        <v>0</v>
      </c>
      <c r="AR1403" s="7">
        <v>0</v>
      </c>
      <c r="AS1403" t="s">
        <v>49</v>
      </c>
    </row>
    <row r="1404" spans="1:45" x14ac:dyDescent="0.35">
      <c r="A1404" t="s">
        <v>1466</v>
      </c>
      <c r="B1404">
        <v>54</v>
      </c>
      <c r="C1404" t="s">
        <v>1271</v>
      </c>
      <c r="D1404" t="s">
        <v>49</v>
      </c>
      <c r="E1404" t="s">
        <v>41</v>
      </c>
      <c r="F1404">
        <v>1082</v>
      </c>
      <c r="G1404" t="s">
        <v>51</v>
      </c>
      <c r="H1404">
        <v>2</v>
      </c>
      <c r="I1404">
        <v>4</v>
      </c>
      <c r="J1404" t="s">
        <v>43</v>
      </c>
      <c r="K1404">
        <v>1</v>
      </c>
      <c r="L1404">
        <v>1070</v>
      </c>
      <c r="M1404">
        <v>3</v>
      </c>
      <c r="N1404" t="s">
        <v>53</v>
      </c>
      <c r="O1404">
        <v>41</v>
      </c>
      <c r="P1404">
        <v>2</v>
      </c>
      <c r="Q1404">
        <v>3</v>
      </c>
      <c r="R1404" t="s">
        <v>137</v>
      </c>
      <c r="S1404">
        <v>3</v>
      </c>
      <c r="T1404" t="s">
        <v>105</v>
      </c>
      <c r="U1404">
        <v>10686</v>
      </c>
      <c r="V1404" t="s">
        <v>253</v>
      </c>
      <c r="W1404">
        <v>8392</v>
      </c>
      <c r="X1404">
        <v>6</v>
      </c>
      <c r="Y1404" t="s">
        <v>48</v>
      </c>
      <c r="Z1404" t="s">
        <v>49</v>
      </c>
      <c r="AA1404">
        <v>11</v>
      </c>
      <c r="AB1404">
        <v>3</v>
      </c>
      <c r="AC1404">
        <v>2</v>
      </c>
      <c r="AD1404">
        <v>80</v>
      </c>
      <c r="AE1404">
        <v>1</v>
      </c>
      <c r="AF1404">
        <v>13</v>
      </c>
      <c r="AG1404">
        <v>4</v>
      </c>
      <c r="AH1404">
        <v>3</v>
      </c>
      <c r="AI1404">
        <v>7</v>
      </c>
      <c r="AJ1404">
        <v>0</v>
      </c>
      <c r="AK1404" s="16">
        <v>46330</v>
      </c>
      <c r="AL1404" s="7">
        <v>46</v>
      </c>
      <c r="AM1404" s="7" t="str">
        <f t="shared" si="42"/>
        <v>2026</v>
      </c>
      <c r="AN1404" s="7" t="str">
        <f t="shared" si="43"/>
        <v>November</v>
      </c>
      <c r="AO1404" s="7">
        <v>7</v>
      </c>
      <c r="AP1404" s="10">
        <v>7669</v>
      </c>
      <c r="AQ1404" s="7">
        <v>6</v>
      </c>
      <c r="AR1404" s="7">
        <v>2</v>
      </c>
      <c r="AS1404" t="s">
        <v>49</v>
      </c>
    </row>
    <row r="1405" spans="1:45" x14ac:dyDescent="0.35">
      <c r="A1405" t="s">
        <v>1467</v>
      </c>
      <c r="B1405">
        <v>54</v>
      </c>
      <c r="C1405" t="s">
        <v>1271</v>
      </c>
      <c r="D1405" t="s">
        <v>49</v>
      </c>
      <c r="E1405" t="s">
        <v>56</v>
      </c>
      <c r="F1405">
        <v>966</v>
      </c>
      <c r="G1405" t="s">
        <v>42</v>
      </c>
      <c r="H1405">
        <v>1</v>
      </c>
      <c r="I1405">
        <v>4</v>
      </c>
      <c r="J1405" t="s">
        <v>43</v>
      </c>
      <c r="K1405">
        <v>1</v>
      </c>
      <c r="L1405">
        <v>1245</v>
      </c>
      <c r="M1405">
        <v>4</v>
      </c>
      <c r="N1405" t="s">
        <v>53</v>
      </c>
      <c r="O1405">
        <v>53</v>
      </c>
      <c r="P1405">
        <v>3</v>
      </c>
      <c r="Q1405">
        <v>3</v>
      </c>
      <c r="R1405" t="s">
        <v>112</v>
      </c>
      <c r="S1405">
        <v>3</v>
      </c>
      <c r="T1405" t="s">
        <v>102</v>
      </c>
      <c r="U1405">
        <v>10502</v>
      </c>
      <c r="V1405" t="s">
        <v>253</v>
      </c>
      <c r="W1405">
        <v>9659</v>
      </c>
      <c r="X1405">
        <v>7</v>
      </c>
      <c r="Y1405" t="s">
        <v>48</v>
      </c>
      <c r="Z1405" t="s">
        <v>49</v>
      </c>
      <c r="AA1405">
        <v>17</v>
      </c>
      <c r="AB1405">
        <v>3</v>
      </c>
      <c r="AC1405">
        <v>1</v>
      </c>
      <c r="AD1405">
        <v>80</v>
      </c>
      <c r="AE1405">
        <v>1</v>
      </c>
      <c r="AF1405">
        <v>33</v>
      </c>
      <c r="AG1405">
        <v>2</v>
      </c>
      <c r="AH1405">
        <v>1</v>
      </c>
      <c r="AI1405">
        <v>1</v>
      </c>
      <c r="AJ1405">
        <v>4</v>
      </c>
      <c r="AK1405" s="16">
        <v>46331</v>
      </c>
      <c r="AL1405" s="7">
        <v>28</v>
      </c>
      <c r="AM1405" s="7" t="str">
        <f t="shared" si="42"/>
        <v>2026</v>
      </c>
      <c r="AN1405" s="7" t="str">
        <f t="shared" si="43"/>
        <v>November</v>
      </c>
      <c r="AO1405" s="7">
        <v>7</v>
      </c>
      <c r="AP1405" s="10">
        <v>4889</v>
      </c>
      <c r="AQ1405" s="7">
        <v>6</v>
      </c>
      <c r="AR1405" s="7">
        <v>6</v>
      </c>
      <c r="AS1405" t="s">
        <v>40</v>
      </c>
    </row>
    <row r="1406" spans="1:45" x14ac:dyDescent="0.35">
      <c r="A1406" t="s">
        <v>1468</v>
      </c>
      <c r="B1406">
        <v>54</v>
      </c>
      <c r="C1406" t="s">
        <v>1271</v>
      </c>
      <c r="D1406" t="s">
        <v>49</v>
      </c>
      <c r="E1406" t="s">
        <v>41</v>
      </c>
      <c r="F1406">
        <v>685</v>
      </c>
      <c r="G1406" t="s">
        <v>42</v>
      </c>
      <c r="H1406">
        <v>3</v>
      </c>
      <c r="I1406">
        <v>3</v>
      </c>
      <c r="J1406" t="s">
        <v>43</v>
      </c>
      <c r="K1406">
        <v>1</v>
      </c>
      <c r="L1406">
        <v>1250</v>
      </c>
      <c r="M1406">
        <v>4</v>
      </c>
      <c r="N1406" t="s">
        <v>44</v>
      </c>
      <c r="O1406">
        <v>85</v>
      </c>
      <c r="P1406">
        <v>3</v>
      </c>
      <c r="Q1406">
        <v>4</v>
      </c>
      <c r="R1406" t="s">
        <v>252</v>
      </c>
      <c r="S1406">
        <v>4</v>
      </c>
      <c r="T1406" t="s">
        <v>105</v>
      </c>
      <c r="U1406">
        <v>17779</v>
      </c>
      <c r="V1406" t="s">
        <v>368</v>
      </c>
      <c r="W1406">
        <v>23474</v>
      </c>
      <c r="X1406">
        <v>3</v>
      </c>
      <c r="Y1406" t="s">
        <v>48</v>
      </c>
      <c r="Z1406" t="s">
        <v>49</v>
      </c>
      <c r="AA1406">
        <v>14</v>
      </c>
      <c r="AB1406">
        <v>3</v>
      </c>
      <c r="AC1406">
        <v>1</v>
      </c>
      <c r="AD1406">
        <v>80</v>
      </c>
      <c r="AE1406">
        <v>0</v>
      </c>
      <c r="AF1406">
        <v>36</v>
      </c>
      <c r="AG1406">
        <v>2</v>
      </c>
      <c r="AH1406">
        <v>3</v>
      </c>
      <c r="AI1406">
        <v>0</v>
      </c>
      <c r="AJ1406">
        <v>9</v>
      </c>
      <c r="AK1406" s="16">
        <v>46332</v>
      </c>
      <c r="AL1406" s="7">
        <v>26</v>
      </c>
      <c r="AM1406" s="7" t="str">
        <f t="shared" si="42"/>
        <v>2026</v>
      </c>
      <c r="AN1406" s="7" t="str">
        <f t="shared" si="43"/>
        <v>November</v>
      </c>
      <c r="AO1406" s="7">
        <v>2</v>
      </c>
      <c r="AP1406" s="10">
        <v>15818</v>
      </c>
      <c r="AQ1406" s="7">
        <v>1</v>
      </c>
      <c r="AR1406" s="7">
        <v>0</v>
      </c>
      <c r="AS1406" t="s">
        <v>49</v>
      </c>
    </row>
    <row r="1407" spans="1:45" x14ac:dyDescent="0.35">
      <c r="A1407" t="s">
        <v>1469</v>
      </c>
      <c r="B1407">
        <v>54</v>
      </c>
      <c r="C1407" t="s">
        <v>1271</v>
      </c>
      <c r="D1407" t="s">
        <v>49</v>
      </c>
      <c r="E1407" t="s">
        <v>41</v>
      </c>
      <c r="F1407">
        <v>971</v>
      </c>
      <c r="G1407" t="s">
        <v>42</v>
      </c>
      <c r="H1407">
        <v>1</v>
      </c>
      <c r="I1407">
        <v>3</v>
      </c>
      <c r="J1407" t="s">
        <v>52</v>
      </c>
      <c r="K1407">
        <v>1</v>
      </c>
      <c r="L1407">
        <v>1422</v>
      </c>
      <c r="M1407">
        <v>4</v>
      </c>
      <c r="N1407" t="s">
        <v>53</v>
      </c>
      <c r="O1407">
        <v>54</v>
      </c>
      <c r="P1407">
        <v>3</v>
      </c>
      <c r="Q1407">
        <v>4</v>
      </c>
      <c r="R1407" t="s">
        <v>252</v>
      </c>
      <c r="S1407">
        <v>4</v>
      </c>
      <c r="T1407" t="s">
        <v>46</v>
      </c>
      <c r="U1407">
        <v>17328</v>
      </c>
      <c r="V1407" t="s">
        <v>368</v>
      </c>
      <c r="W1407">
        <v>5652</v>
      </c>
      <c r="X1407">
        <v>6</v>
      </c>
      <c r="Y1407" t="s">
        <v>48</v>
      </c>
      <c r="Z1407" t="s">
        <v>49</v>
      </c>
      <c r="AA1407">
        <v>19</v>
      </c>
      <c r="AB1407">
        <v>3</v>
      </c>
      <c r="AC1407">
        <v>4</v>
      </c>
      <c r="AD1407">
        <v>80</v>
      </c>
      <c r="AE1407">
        <v>0</v>
      </c>
      <c r="AF1407">
        <v>29</v>
      </c>
      <c r="AG1407">
        <v>3</v>
      </c>
      <c r="AH1407">
        <v>2</v>
      </c>
      <c r="AI1407">
        <v>12</v>
      </c>
      <c r="AJ1407">
        <v>7</v>
      </c>
      <c r="AK1407" s="16">
        <v>46333</v>
      </c>
      <c r="AL1407" s="7">
        <v>27</v>
      </c>
      <c r="AM1407" s="7" t="str">
        <f t="shared" si="42"/>
        <v>2026</v>
      </c>
      <c r="AN1407" s="7" t="str">
        <f t="shared" si="43"/>
        <v>November</v>
      </c>
      <c r="AO1407" s="7">
        <v>4</v>
      </c>
      <c r="AP1407" s="10">
        <v>17817</v>
      </c>
      <c r="AQ1407" s="7">
        <v>1</v>
      </c>
      <c r="AR1407" s="7">
        <v>1</v>
      </c>
      <c r="AS1407" t="s">
        <v>49</v>
      </c>
    </row>
    <row r="1408" spans="1:45" x14ac:dyDescent="0.35">
      <c r="A1408" t="s">
        <v>1470</v>
      </c>
      <c r="B1408">
        <v>54</v>
      </c>
      <c r="C1408" t="s">
        <v>1271</v>
      </c>
      <c r="D1408" t="s">
        <v>49</v>
      </c>
      <c r="E1408" t="s">
        <v>56</v>
      </c>
      <c r="F1408">
        <v>1050</v>
      </c>
      <c r="G1408" t="s">
        <v>42</v>
      </c>
      <c r="H1408">
        <v>11</v>
      </c>
      <c r="I1408">
        <v>4</v>
      </c>
      <c r="J1408" t="s">
        <v>52</v>
      </c>
      <c r="K1408">
        <v>1</v>
      </c>
      <c r="L1408">
        <v>1520</v>
      </c>
      <c r="M1408">
        <v>2</v>
      </c>
      <c r="N1408" t="s">
        <v>53</v>
      </c>
      <c r="O1408">
        <v>87</v>
      </c>
      <c r="P1408">
        <v>3</v>
      </c>
      <c r="Q1408">
        <v>4</v>
      </c>
      <c r="R1408" t="s">
        <v>442</v>
      </c>
      <c r="S1408">
        <v>4</v>
      </c>
      <c r="T1408" t="s">
        <v>102</v>
      </c>
      <c r="U1408">
        <v>16032</v>
      </c>
      <c r="V1408" t="s">
        <v>368</v>
      </c>
      <c r="W1408">
        <v>24456</v>
      </c>
      <c r="X1408">
        <v>3</v>
      </c>
      <c r="Y1408" t="s">
        <v>48</v>
      </c>
      <c r="Z1408" t="s">
        <v>49</v>
      </c>
      <c r="AA1408">
        <v>20</v>
      </c>
      <c r="AB1408">
        <v>4</v>
      </c>
      <c r="AC1408">
        <v>1</v>
      </c>
      <c r="AD1408">
        <v>80</v>
      </c>
      <c r="AE1408">
        <v>1</v>
      </c>
      <c r="AF1408">
        <v>26</v>
      </c>
      <c r="AG1408">
        <v>2</v>
      </c>
      <c r="AH1408">
        <v>3</v>
      </c>
      <c r="AI1408">
        <v>1</v>
      </c>
      <c r="AJ1408">
        <v>12</v>
      </c>
      <c r="AK1408" s="16">
        <v>46334</v>
      </c>
      <c r="AL1408" s="7">
        <v>31</v>
      </c>
      <c r="AM1408" s="7" t="str">
        <f t="shared" si="42"/>
        <v>2026</v>
      </c>
      <c r="AN1408" s="7" t="str">
        <f t="shared" si="43"/>
        <v>November</v>
      </c>
      <c r="AO1408" s="7">
        <v>13</v>
      </c>
      <c r="AP1408" s="10">
        <v>5182</v>
      </c>
      <c r="AQ1408" s="7">
        <v>0</v>
      </c>
      <c r="AR1408" s="7">
        <v>0</v>
      </c>
      <c r="AS1408" t="s">
        <v>49</v>
      </c>
    </row>
    <row r="1409" spans="1:45" x14ac:dyDescent="0.35">
      <c r="A1409" t="s">
        <v>1471</v>
      </c>
      <c r="B1409">
        <v>54</v>
      </c>
      <c r="C1409" t="s">
        <v>1271</v>
      </c>
      <c r="D1409" t="s">
        <v>49</v>
      </c>
      <c r="E1409" t="s">
        <v>41</v>
      </c>
      <c r="F1409">
        <v>584</v>
      </c>
      <c r="G1409" t="s">
        <v>42</v>
      </c>
      <c r="H1409">
        <v>22</v>
      </c>
      <c r="I1409">
        <v>5</v>
      </c>
      <c r="J1409" t="s">
        <v>52</v>
      </c>
      <c r="K1409">
        <v>1</v>
      </c>
      <c r="L1409">
        <v>1665</v>
      </c>
      <c r="M1409">
        <v>2</v>
      </c>
      <c r="N1409" t="s">
        <v>53</v>
      </c>
      <c r="O1409">
        <v>91</v>
      </c>
      <c r="P1409">
        <v>3</v>
      </c>
      <c r="Q1409">
        <v>4</v>
      </c>
      <c r="R1409" t="s">
        <v>442</v>
      </c>
      <c r="S1409">
        <v>3</v>
      </c>
      <c r="T1409" t="s">
        <v>105</v>
      </c>
      <c r="U1409">
        <v>17426</v>
      </c>
      <c r="V1409" t="s">
        <v>368</v>
      </c>
      <c r="W1409">
        <v>18685</v>
      </c>
      <c r="X1409">
        <v>3</v>
      </c>
      <c r="Y1409" t="s">
        <v>48</v>
      </c>
      <c r="Z1409" t="s">
        <v>49</v>
      </c>
      <c r="AA1409">
        <v>25</v>
      </c>
      <c r="AB1409">
        <v>4</v>
      </c>
      <c r="AC1409">
        <v>3</v>
      </c>
      <c r="AD1409">
        <v>80</v>
      </c>
      <c r="AE1409">
        <v>1</v>
      </c>
      <c r="AF1409">
        <v>36</v>
      </c>
      <c r="AG1409">
        <v>6</v>
      </c>
      <c r="AH1409">
        <v>3</v>
      </c>
      <c r="AI1409">
        <v>4</v>
      </c>
      <c r="AJ1409">
        <v>7</v>
      </c>
      <c r="AK1409" s="16">
        <v>46335</v>
      </c>
      <c r="AL1409" s="7">
        <v>39</v>
      </c>
      <c r="AM1409" s="7" t="str">
        <f t="shared" si="42"/>
        <v>2026</v>
      </c>
      <c r="AN1409" s="7" t="str">
        <f t="shared" si="43"/>
        <v>November</v>
      </c>
      <c r="AO1409" s="7">
        <v>20</v>
      </c>
      <c r="AP1409" s="10">
        <v>15803</v>
      </c>
      <c r="AQ1409" s="7">
        <v>3</v>
      </c>
      <c r="AR1409" s="7">
        <v>3</v>
      </c>
      <c r="AS1409" t="s">
        <v>40</v>
      </c>
    </row>
    <row r="1410" spans="1:45" x14ac:dyDescent="0.35">
      <c r="A1410" t="s">
        <v>1472</v>
      </c>
      <c r="B1410">
        <v>54</v>
      </c>
      <c r="C1410" t="s">
        <v>1271</v>
      </c>
      <c r="D1410" t="s">
        <v>49</v>
      </c>
      <c r="E1410" t="s">
        <v>41</v>
      </c>
      <c r="F1410">
        <v>431</v>
      </c>
      <c r="G1410" t="s">
        <v>42</v>
      </c>
      <c r="H1410">
        <v>7</v>
      </c>
      <c r="I1410">
        <v>4</v>
      </c>
      <c r="J1410" t="s">
        <v>52</v>
      </c>
      <c r="K1410">
        <v>1</v>
      </c>
      <c r="L1410">
        <v>1830</v>
      </c>
      <c r="M1410">
        <v>4</v>
      </c>
      <c r="N1410" t="s">
        <v>53</v>
      </c>
      <c r="O1410">
        <v>68</v>
      </c>
      <c r="P1410">
        <v>3</v>
      </c>
      <c r="Q1410">
        <v>2</v>
      </c>
      <c r="R1410" t="s">
        <v>60</v>
      </c>
      <c r="S1410">
        <v>4</v>
      </c>
      <c r="T1410" t="s">
        <v>105</v>
      </c>
      <c r="U1410">
        <v>6854</v>
      </c>
      <c r="V1410" t="s">
        <v>163</v>
      </c>
      <c r="W1410">
        <v>15696</v>
      </c>
      <c r="X1410">
        <v>4</v>
      </c>
      <c r="Y1410" t="s">
        <v>48</v>
      </c>
      <c r="Z1410" t="s">
        <v>49</v>
      </c>
      <c r="AA1410">
        <v>15</v>
      </c>
      <c r="AB1410">
        <v>3</v>
      </c>
      <c r="AC1410">
        <v>2</v>
      </c>
      <c r="AD1410">
        <v>80</v>
      </c>
      <c r="AE1410">
        <v>1</v>
      </c>
      <c r="AF1410">
        <v>14</v>
      </c>
      <c r="AG1410">
        <v>2</v>
      </c>
      <c r="AH1410">
        <v>2</v>
      </c>
      <c r="AI1410">
        <v>1</v>
      </c>
      <c r="AJ1410">
        <v>7</v>
      </c>
      <c r="AK1410" s="16">
        <v>46336</v>
      </c>
      <c r="AL1410" s="7">
        <v>39</v>
      </c>
      <c r="AM1410" s="7" t="str">
        <f t="shared" si="42"/>
        <v>2026</v>
      </c>
      <c r="AN1410" s="7" t="str">
        <f t="shared" si="43"/>
        <v>November</v>
      </c>
      <c r="AO1410" s="7">
        <v>5</v>
      </c>
      <c r="AP1410" s="10">
        <v>8437</v>
      </c>
      <c r="AQ1410" s="7">
        <v>5</v>
      </c>
      <c r="AR1410" s="7">
        <v>2</v>
      </c>
      <c r="AS1410" t="s">
        <v>49</v>
      </c>
    </row>
    <row r="1411" spans="1:45" x14ac:dyDescent="0.35">
      <c r="A1411" t="s">
        <v>1473</v>
      </c>
      <c r="B1411">
        <v>54</v>
      </c>
      <c r="C1411" t="s">
        <v>1271</v>
      </c>
      <c r="D1411" t="s">
        <v>49</v>
      </c>
      <c r="E1411" t="s">
        <v>41</v>
      </c>
      <c r="F1411">
        <v>155</v>
      </c>
      <c r="G1411" t="s">
        <v>42</v>
      </c>
      <c r="H1411">
        <v>9</v>
      </c>
      <c r="I1411">
        <v>2</v>
      </c>
      <c r="J1411" t="s">
        <v>43</v>
      </c>
      <c r="K1411">
        <v>1</v>
      </c>
      <c r="L1411">
        <v>1969</v>
      </c>
      <c r="M1411">
        <v>1</v>
      </c>
      <c r="N1411" t="s">
        <v>53</v>
      </c>
      <c r="O1411">
        <v>67</v>
      </c>
      <c r="P1411">
        <v>3</v>
      </c>
      <c r="Q1411">
        <v>2</v>
      </c>
      <c r="R1411" t="s">
        <v>60</v>
      </c>
      <c r="S1411">
        <v>3</v>
      </c>
      <c r="T1411" t="s">
        <v>105</v>
      </c>
      <c r="U1411">
        <v>2897</v>
      </c>
      <c r="V1411" t="s">
        <v>47</v>
      </c>
      <c r="W1411">
        <v>22474</v>
      </c>
      <c r="X1411">
        <v>3</v>
      </c>
      <c r="Y1411" t="s">
        <v>48</v>
      </c>
      <c r="Z1411" t="s">
        <v>49</v>
      </c>
      <c r="AA1411">
        <v>11</v>
      </c>
      <c r="AB1411">
        <v>3</v>
      </c>
      <c r="AC1411">
        <v>3</v>
      </c>
      <c r="AD1411">
        <v>80</v>
      </c>
      <c r="AE1411">
        <v>2</v>
      </c>
      <c r="AF1411">
        <v>9</v>
      </c>
      <c r="AG1411">
        <v>6</v>
      </c>
      <c r="AH1411">
        <v>2</v>
      </c>
      <c r="AI1411">
        <v>2</v>
      </c>
      <c r="AJ1411">
        <v>3</v>
      </c>
      <c r="AK1411" s="16">
        <v>46337</v>
      </c>
      <c r="AL1411" s="7">
        <v>35</v>
      </c>
      <c r="AM1411" s="7" t="str">
        <f t="shared" ref="AM1411:AM1474" si="44">TEXT(AK1411,"yyyy")</f>
        <v>2026</v>
      </c>
      <c r="AN1411" s="7" t="str">
        <f t="shared" ref="AN1411:AN1474" si="45">TEXT(AK1411,"mmmm")</f>
        <v>November</v>
      </c>
      <c r="AO1411" s="7">
        <v>1</v>
      </c>
      <c r="AP1411" s="10">
        <v>11943</v>
      </c>
      <c r="AQ1411" s="7">
        <v>1</v>
      </c>
      <c r="AR1411" s="7">
        <v>1</v>
      </c>
      <c r="AS1411" t="s">
        <v>49</v>
      </c>
    </row>
    <row r="1412" spans="1:45" x14ac:dyDescent="0.35">
      <c r="A1412" t="s">
        <v>1474</v>
      </c>
      <c r="B1412">
        <v>54</v>
      </c>
      <c r="C1412" t="s">
        <v>1271</v>
      </c>
      <c r="D1412" t="s">
        <v>40</v>
      </c>
      <c r="E1412" t="s">
        <v>41</v>
      </c>
      <c r="F1412">
        <v>157</v>
      </c>
      <c r="G1412" t="s">
        <v>1547</v>
      </c>
      <c r="H1412">
        <v>10</v>
      </c>
      <c r="I1412">
        <v>3</v>
      </c>
      <c r="J1412" t="s">
        <v>52</v>
      </c>
      <c r="K1412">
        <v>1</v>
      </c>
      <c r="L1412">
        <v>1980</v>
      </c>
      <c r="M1412">
        <v>3</v>
      </c>
      <c r="N1412" t="s">
        <v>53</v>
      </c>
      <c r="O1412">
        <v>77</v>
      </c>
      <c r="P1412">
        <v>3</v>
      </c>
      <c r="Q1412">
        <v>2</v>
      </c>
      <c r="R1412" t="s">
        <v>112</v>
      </c>
      <c r="S1412">
        <v>1</v>
      </c>
      <c r="T1412" t="s">
        <v>46</v>
      </c>
      <c r="U1412">
        <v>4440</v>
      </c>
      <c r="V1412" t="s">
        <v>47</v>
      </c>
      <c r="W1412">
        <v>25198</v>
      </c>
      <c r="X1412">
        <v>6</v>
      </c>
      <c r="Y1412" t="s">
        <v>48</v>
      </c>
      <c r="Z1412" t="s">
        <v>40</v>
      </c>
      <c r="AA1412">
        <v>19</v>
      </c>
      <c r="AB1412">
        <v>3</v>
      </c>
      <c r="AC1412">
        <v>4</v>
      </c>
      <c r="AD1412">
        <v>80</v>
      </c>
      <c r="AE1412">
        <v>0</v>
      </c>
      <c r="AF1412">
        <v>9</v>
      </c>
      <c r="AG1412">
        <v>3</v>
      </c>
      <c r="AH1412">
        <v>3</v>
      </c>
      <c r="AI1412">
        <v>1</v>
      </c>
      <c r="AJ1412">
        <v>4</v>
      </c>
      <c r="AK1412" s="16">
        <v>46338</v>
      </c>
      <c r="AL1412" s="7">
        <v>52</v>
      </c>
      <c r="AM1412" s="7" t="str">
        <f t="shared" si="44"/>
        <v>2026</v>
      </c>
      <c r="AN1412" s="7" t="str">
        <f t="shared" si="45"/>
        <v>November</v>
      </c>
      <c r="AO1412" s="7">
        <v>34</v>
      </c>
      <c r="AP1412" s="10">
        <v>16968</v>
      </c>
      <c r="AQ1412" s="7">
        <v>5</v>
      </c>
      <c r="AR1412" s="7">
        <v>3</v>
      </c>
      <c r="AS1412" t="s">
        <v>40</v>
      </c>
    </row>
    <row r="1413" spans="1:45" x14ac:dyDescent="0.35">
      <c r="A1413" t="s">
        <v>1475</v>
      </c>
      <c r="B1413">
        <v>55</v>
      </c>
      <c r="C1413" t="s">
        <v>1271</v>
      </c>
      <c r="D1413" t="s">
        <v>40</v>
      </c>
      <c r="E1413" t="s">
        <v>41</v>
      </c>
      <c r="F1413">
        <v>836</v>
      </c>
      <c r="G1413" t="s">
        <v>1547</v>
      </c>
      <c r="H1413">
        <v>8</v>
      </c>
      <c r="I1413">
        <v>3</v>
      </c>
      <c r="J1413" t="s">
        <v>52</v>
      </c>
      <c r="K1413">
        <v>1</v>
      </c>
      <c r="L1413">
        <v>84</v>
      </c>
      <c r="M1413">
        <v>4</v>
      </c>
      <c r="N1413" t="s">
        <v>53</v>
      </c>
      <c r="O1413">
        <v>33</v>
      </c>
      <c r="P1413">
        <v>3</v>
      </c>
      <c r="Q1413">
        <v>4</v>
      </c>
      <c r="R1413" t="s">
        <v>442</v>
      </c>
      <c r="S1413">
        <v>3</v>
      </c>
      <c r="T1413" t="s">
        <v>102</v>
      </c>
      <c r="U1413">
        <v>14756</v>
      </c>
      <c r="V1413" t="s">
        <v>253</v>
      </c>
      <c r="W1413">
        <v>19730</v>
      </c>
      <c r="X1413">
        <v>2</v>
      </c>
      <c r="Y1413" t="s">
        <v>48</v>
      </c>
      <c r="Z1413" t="s">
        <v>40</v>
      </c>
      <c r="AA1413">
        <v>14</v>
      </c>
      <c r="AB1413">
        <v>3</v>
      </c>
      <c r="AC1413">
        <v>3</v>
      </c>
      <c r="AD1413">
        <v>80</v>
      </c>
      <c r="AE1413">
        <v>3</v>
      </c>
      <c r="AF1413">
        <v>21</v>
      </c>
      <c r="AG1413">
        <v>2</v>
      </c>
      <c r="AH1413">
        <v>3</v>
      </c>
      <c r="AI1413">
        <v>0</v>
      </c>
      <c r="AJ1413">
        <v>2</v>
      </c>
      <c r="AK1413" s="16">
        <v>46339</v>
      </c>
      <c r="AL1413" s="7">
        <v>37</v>
      </c>
      <c r="AM1413" s="7" t="str">
        <f t="shared" si="44"/>
        <v>2026</v>
      </c>
      <c r="AN1413" s="7" t="str">
        <f t="shared" si="45"/>
        <v>November</v>
      </c>
      <c r="AO1413" s="7">
        <v>4</v>
      </c>
      <c r="AP1413" s="10">
        <v>16347</v>
      </c>
      <c r="AQ1413" s="7">
        <v>1</v>
      </c>
      <c r="AR1413" s="7">
        <v>0</v>
      </c>
      <c r="AS1413" t="s">
        <v>49</v>
      </c>
    </row>
    <row r="1414" spans="1:45" x14ac:dyDescent="0.35">
      <c r="A1414" t="s">
        <v>1476</v>
      </c>
      <c r="B1414">
        <v>55</v>
      </c>
      <c r="C1414" t="s">
        <v>1271</v>
      </c>
      <c r="D1414" t="s">
        <v>49</v>
      </c>
      <c r="E1414" t="s">
        <v>41</v>
      </c>
      <c r="F1414">
        <v>111</v>
      </c>
      <c r="G1414" t="s">
        <v>51</v>
      </c>
      <c r="H1414">
        <v>1</v>
      </c>
      <c r="I1414">
        <v>2</v>
      </c>
      <c r="J1414" t="s">
        <v>43</v>
      </c>
      <c r="K1414">
        <v>1</v>
      </c>
      <c r="L1414">
        <v>106</v>
      </c>
      <c r="M1414">
        <v>1</v>
      </c>
      <c r="N1414" t="s">
        <v>44</v>
      </c>
      <c r="O1414">
        <v>70</v>
      </c>
      <c r="P1414">
        <v>3</v>
      </c>
      <c r="Q1414">
        <v>3</v>
      </c>
      <c r="R1414" t="s">
        <v>137</v>
      </c>
      <c r="S1414">
        <v>4</v>
      </c>
      <c r="T1414" t="s">
        <v>105</v>
      </c>
      <c r="U1414">
        <v>10239</v>
      </c>
      <c r="V1414" t="s">
        <v>253</v>
      </c>
      <c r="W1414">
        <v>18092</v>
      </c>
      <c r="X1414">
        <v>3</v>
      </c>
      <c r="Y1414" t="s">
        <v>48</v>
      </c>
      <c r="Z1414" t="s">
        <v>49</v>
      </c>
      <c r="AA1414">
        <v>14</v>
      </c>
      <c r="AB1414">
        <v>3</v>
      </c>
      <c r="AC1414">
        <v>4</v>
      </c>
      <c r="AD1414">
        <v>80</v>
      </c>
      <c r="AE1414">
        <v>1</v>
      </c>
      <c r="AF1414">
        <v>24</v>
      </c>
      <c r="AG1414">
        <v>4</v>
      </c>
      <c r="AH1414">
        <v>3</v>
      </c>
      <c r="AI1414">
        <v>1</v>
      </c>
      <c r="AJ1414">
        <v>0</v>
      </c>
      <c r="AK1414" s="16">
        <v>46340</v>
      </c>
      <c r="AL1414" s="7">
        <v>30</v>
      </c>
      <c r="AM1414" s="7" t="str">
        <f t="shared" si="44"/>
        <v>2026</v>
      </c>
      <c r="AN1414" s="7" t="str">
        <f t="shared" si="45"/>
        <v>November</v>
      </c>
      <c r="AO1414" s="7">
        <v>12</v>
      </c>
      <c r="AP1414" s="10">
        <v>19289</v>
      </c>
      <c r="AQ1414" s="7">
        <v>7</v>
      </c>
      <c r="AR1414" s="7">
        <v>3</v>
      </c>
      <c r="AS1414" t="s">
        <v>49</v>
      </c>
    </row>
    <row r="1415" spans="1:45" x14ac:dyDescent="0.35">
      <c r="A1415" t="s">
        <v>1477</v>
      </c>
      <c r="B1415">
        <v>55</v>
      </c>
      <c r="C1415" t="s">
        <v>1271</v>
      </c>
      <c r="D1415" t="s">
        <v>49</v>
      </c>
      <c r="E1415" t="s">
        <v>41</v>
      </c>
      <c r="F1415">
        <v>692</v>
      </c>
      <c r="G1415" t="s">
        <v>42</v>
      </c>
      <c r="H1415">
        <v>14</v>
      </c>
      <c r="I1415">
        <v>4</v>
      </c>
      <c r="J1415" t="s">
        <v>52</v>
      </c>
      <c r="K1415">
        <v>1</v>
      </c>
      <c r="L1415">
        <v>254</v>
      </c>
      <c r="M1415">
        <v>3</v>
      </c>
      <c r="N1415" t="s">
        <v>44</v>
      </c>
      <c r="O1415">
        <v>61</v>
      </c>
      <c r="P1415">
        <v>4</v>
      </c>
      <c r="Q1415">
        <v>5</v>
      </c>
      <c r="R1415" t="s">
        <v>252</v>
      </c>
      <c r="S1415">
        <v>2</v>
      </c>
      <c r="T1415" t="s">
        <v>46</v>
      </c>
      <c r="U1415">
        <v>18722</v>
      </c>
      <c r="V1415" t="s">
        <v>368</v>
      </c>
      <c r="W1415">
        <v>13339</v>
      </c>
      <c r="X1415">
        <v>8</v>
      </c>
      <c r="Y1415" t="s">
        <v>48</v>
      </c>
      <c r="Z1415" t="s">
        <v>49</v>
      </c>
      <c r="AA1415">
        <v>11</v>
      </c>
      <c r="AB1415">
        <v>3</v>
      </c>
      <c r="AC1415">
        <v>4</v>
      </c>
      <c r="AD1415">
        <v>80</v>
      </c>
      <c r="AE1415">
        <v>0</v>
      </c>
      <c r="AF1415">
        <v>36</v>
      </c>
      <c r="AG1415">
        <v>3</v>
      </c>
      <c r="AH1415">
        <v>3</v>
      </c>
      <c r="AI1415">
        <v>2</v>
      </c>
      <c r="AJ1415">
        <v>15</v>
      </c>
      <c r="AK1415" s="16">
        <v>46341</v>
      </c>
      <c r="AL1415" s="7">
        <v>40</v>
      </c>
      <c r="AM1415" s="7" t="str">
        <f t="shared" si="44"/>
        <v>2026</v>
      </c>
      <c r="AN1415" s="7" t="str">
        <f t="shared" si="45"/>
        <v>November</v>
      </c>
      <c r="AO1415" s="7">
        <v>21</v>
      </c>
      <c r="AP1415" s="10">
        <v>19803</v>
      </c>
      <c r="AQ1415" s="7">
        <v>5</v>
      </c>
      <c r="AR1415" s="7">
        <v>1</v>
      </c>
      <c r="AS1415" t="s">
        <v>40</v>
      </c>
    </row>
    <row r="1416" spans="1:45" x14ac:dyDescent="0.35">
      <c r="A1416" t="s">
        <v>1478</v>
      </c>
      <c r="B1416">
        <v>55</v>
      </c>
      <c r="C1416" t="s">
        <v>1271</v>
      </c>
      <c r="D1416" t="s">
        <v>49</v>
      </c>
      <c r="E1416" t="s">
        <v>41</v>
      </c>
      <c r="F1416">
        <v>452</v>
      </c>
      <c r="G1416" t="s">
        <v>42</v>
      </c>
      <c r="H1416">
        <v>1</v>
      </c>
      <c r="I1416">
        <v>3</v>
      </c>
      <c r="J1416" t="s">
        <v>52</v>
      </c>
      <c r="K1416">
        <v>1</v>
      </c>
      <c r="L1416">
        <v>374</v>
      </c>
      <c r="M1416">
        <v>4</v>
      </c>
      <c r="N1416" t="s">
        <v>44</v>
      </c>
      <c r="O1416">
        <v>81</v>
      </c>
      <c r="P1416">
        <v>3</v>
      </c>
      <c r="Q1416">
        <v>5</v>
      </c>
      <c r="R1416" t="s">
        <v>442</v>
      </c>
      <c r="S1416">
        <v>1</v>
      </c>
      <c r="T1416" t="s">
        <v>46</v>
      </c>
      <c r="U1416">
        <v>19045</v>
      </c>
      <c r="V1416" t="s">
        <v>368</v>
      </c>
      <c r="W1416">
        <v>18938</v>
      </c>
      <c r="X1416">
        <v>0</v>
      </c>
      <c r="Y1416" t="s">
        <v>48</v>
      </c>
      <c r="Z1416" t="s">
        <v>40</v>
      </c>
      <c r="AA1416">
        <v>14</v>
      </c>
      <c r="AB1416">
        <v>3</v>
      </c>
      <c r="AC1416">
        <v>3</v>
      </c>
      <c r="AD1416">
        <v>80</v>
      </c>
      <c r="AE1416">
        <v>0</v>
      </c>
      <c r="AF1416">
        <v>37</v>
      </c>
      <c r="AG1416">
        <v>2</v>
      </c>
      <c r="AH1416">
        <v>3</v>
      </c>
      <c r="AI1416">
        <v>4</v>
      </c>
      <c r="AJ1416">
        <v>13</v>
      </c>
      <c r="AK1416" s="16">
        <v>46342</v>
      </c>
      <c r="AL1416" s="7">
        <v>42</v>
      </c>
      <c r="AM1416" s="7" t="str">
        <f t="shared" si="44"/>
        <v>2026</v>
      </c>
      <c r="AN1416" s="7" t="str">
        <f t="shared" si="45"/>
        <v>November</v>
      </c>
      <c r="AO1416" s="7">
        <v>3</v>
      </c>
      <c r="AP1416" s="10">
        <v>13965</v>
      </c>
      <c r="AQ1416" s="7">
        <v>0</v>
      </c>
      <c r="AR1416" s="7">
        <v>0</v>
      </c>
      <c r="AS1416" t="s">
        <v>49</v>
      </c>
    </row>
    <row r="1417" spans="1:45" x14ac:dyDescent="0.35">
      <c r="A1417" t="s">
        <v>1479</v>
      </c>
      <c r="B1417">
        <v>55</v>
      </c>
      <c r="C1417" t="s">
        <v>1271</v>
      </c>
      <c r="D1417" t="s">
        <v>49</v>
      </c>
      <c r="E1417" t="s">
        <v>41</v>
      </c>
      <c r="F1417">
        <v>147</v>
      </c>
      <c r="G1417" t="s">
        <v>42</v>
      </c>
      <c r="H1417">
        <v>20</v>
      </c>
      <c r="I1417">
        <v>2</v>
      </c>
      <c r="J1417" t="s">
        <v>68</v>
      </c>
      <c r="K1417">
        <v>1</v>
      </c>
      <c r="L1417">
        <v>389</v>
      </c>
      <c r="M1417">
        <v>2</v>
      </c>
      <c r="N1417" t="s">
        <v>44</v>
      </c>
      <c r="O1417">
        <v>37</v>
      </c>
      <c r="P1417">
        <v>3</v>
      </c>
      <c r="Q1417">
        <v>2</v>
      </c>
      <c r="R1417" t="s">
        <v>45</v>
      </c>
      <c r="S1417">
        <v>4</v>
      </c>
      <c r="T1417" t="s">
        <v>105</v>
      </c>
      <c r="U1417">
        <v>5415</v>
      </c>
      <c r="V1417" t="s">
        <v>163</v>
      </c>
      <c r="W1417">
        <v>15972</v>
      </c>
      <c r="X1417">
        <v>3</v>
      </c>
      <c r="Y1417" t="s">
        <v>48</v>
      </c>
      <c r="Z1417" t="s">
        <v>40</v>
      </c>
      <c r="AA1417">
        <v>19</v>
      </c>
      <c r="AB1417">
        <v>3</v>
      </c>
      <c r="AC1417">
        <v>4</v>
      </c>
      <c r="AD1417">
        <v>80</v>
      </c>
      <c r="AE1417">
        <v>1</v>
      </c>
      <c r="AF1417">
        <v>12</v>
      </c>
      <c r="AG1417">
        <v>4</v>
      </c>
      <c r="AH1417">
        <v>3</v>
      </c>
      <c r="AI1417">
        <v>0</v>
      </c>
      <c r="AJ1417">
        <v>8</v>
      </c>
      <c r="AK1417" s="16">
        <v>46343</v>
      </c>
      <c r="AL1417" s="7">
        <v>33</v>
      </c>
      <c r="AM1417" s="7" t="str">
        <f t="shared" si="44"/>
        <v>2026</v>
      </c>
      <c r="AN1417" s="7" t="str">
        <f t="shared" si="45"/>
        <v>November</v>
      </c>
      <c r="AO1417" s="7">
        <v>14</v>
      </c>
      <c r="AP1417" s="10">
        <v>21351</v>
      </c>
      <c r="AQ1417" s="7">
        <v>6</v>
      </c>
      <c r="AR1417" s="7">
        <v>5</v>
      </c>
      <c r="AS1417" t="s">
        <v>49</v>
      </c>
    </row>
    <row r="1418" spans="1:45" x14ac:dyDescent="0.35">
      <c r="A1418" t="s">
        <v>1480</v>
      </c>
      <c r="B1418">
        <v>55</v>
      </c>
      <c r="C1418" t="s">
        <v>1271</v>
      </c>
      <c r="D1418" t="s">
        <v>40</v>
      </c>
      <c r="E1418" t="s">
        <v>41</v>
      </c>
      <c r="F1418">
        <v>1311</v>
      </c>
      <c r="G1418" t="s">
        <v>42</v>
      </c>
      <c r="H1418">
        <v>2</v>
      </c>
      <c r="I1418">
        <v>3</v>
      </c>
      <c r="J1418" t="s">
        <v>43</v>
      </c>
      <c r="K1418">
        <v>1</v>
      </c>
      <c r="L1418">
        <v>505</v>
      </c>
      <c r="M1418">
        <v>3</v>
      </c>
      <c r="N1418" t="s">
        <v>53</v>
      </c>
      <c r="O1418">
        <v>97</v>
      </c>
      <c r="P1418">
        <v>3</v>
      </c>
      <c r="Q1418">
        <v>4</v>
      </c>
      <c r="R1418" t="s">
        <v>442</v>
      </c>
      <c r="S1418">
        <v>4</v>
      </c>
      <c r="T1418" t="s">
        <v>46</v>
      </c>
      <c r="U1418">
        <v>16659</v>
      </c>
      <c r="V1418" t="s">
        <v>368</v>
      </c>
      <c r="W1418">
        <v>23258</v>
      </c>
      <c r="X1418">
        <v>2</v>
      </c>
      <c r="Y1418" t="s">
        <v>48</v>
      </c>
      <c r="Z1418" t="s">
        <v>40</v>
      </c>
      <c r="AA1418">
        <v>13</v>
      </c>
      <c r="AB1418">
        <v>3</v>
      </c>
      <c r="AC1418">
        <v>3</v>
      </c>
      <c r="AD1418">
        <v>80</v>
      </c>
      <c r="AE1418">
        <v>0</v>
      </c>
      <c r="AF1418">
        <v>30</v>
      </c>
      <c r="AG1418">
        <v>2</v>
      </c>
      <c r="AH1418">
        <v>3</v>
      </c>
      <c r="AI1418">
        <v>1</v>
      </c>
      <c r="AJ1418">
        <v>2</v>
      </c>
      <c r="AK1418" s="16">
        <v>46344</v>
      </c>
      <c r="AL1418" s="7">
        <v>59</v>
      </c>
      <c r="AM1418" s="7" t="str">
        <f t="shared" si="44"/>
        <v>2026</v>
      </c>
      <c r="AN1418" s="7" t="str">
        <f t="shared" si="45"/>
        <v>November</v>
      </c>
      <c r="AO1418" s="7">
        <v>16</v>
      </c>
      <c r="AP1418" s="10">
        <v>21803</v>
      </c>
      <c r="AQ1418" s="7">
        <v>9</v>
      </c>
      <c r="AR1418" s="7">
        <v>4</v>
      </c>
      <c r="AS1418" t="s">
        <v>49</v>
      </c>
    </row>
    <row r="1419" spans="1:45" x14ac:dyDescent="0.35">
      <c r="A1419" t="s">
        <v>1481</v>
      </c>
      <c r="B1419">
        <v>55</v>
      </c>
      <c r="C1419" t="s">
        <v>1271</v>
      </c>
      <c r="D1419" t="s">
        <v>49</v>
      </c>
      <c r="E1419" t="s">
        <v>41</v>
      </c>
      <c r="F1419">
        <v>1117</v>
      </c>
      <c r="G1419" t="s">
        <v>51</v>
      </c>
      <c r="H1419">
        <v>18</v>
      </c>
      <c r="I1419">
        <v>5</v>
      </c>
      <c r="J1419" t="s">
        <v>43</v>
      </c>
      <c r="K1419">
        <v>1</v>
      </c>
      <c r="L1419">
        <v>597</v>
      </c>
      <c r="M1419">
        <v>1</v>
      </c>
      <c r="N1419" t="s">
        <v>53</v>
      </c>
      <c r="O1419">
        <v>83</v>
      </c>
      <c r="P1419">
        <v>3</v>
      </c>
      <c r="Q1419">
        <v>4</v>
      </c>
      <c r="R1419" t="s">
        <v>442</v>
      </c>
      <c r="S1419">
        <v>2</v>
      </c>
      <c r="T1419" t="s">
        <v>46</v>
      </c>
      <c r="U1419">
        <v>16835</v>
      </c>
      <c r="V1419" t="s">
        <v>368</v>
      </c>
      <c r="W1419">
        <v>9873</v>
      </c>
      <c r="X1419">
        <v>3</v>
      </c>
      <c r="Y1419" t="s">
        <v>48</v>
      </c>
      <c r="Z1419" t="s">
        <v>49</v>
      </c>
      <c r="AA1419">
        <v>23</v>
      </c>
      <c r="AB1419">
        <v>4</v>
      </c>
      <c r="AC1419">
        <v>4</v>
      </c>
      <c r="AD1419">
        <v>80</v>
      </c>
      <c r="AE1419">
        <v>0</v>
      </c>
      <c r="AF1419">
        <v>37</v>
      </c>
      <c r="AG1419">
        <v>2</v>
      </c>
      <c r="AH1419">
        <v>3</v>
      </c>
      <c r="AI1419">
        <v>7</v>
      </c>
      <c r="AJ1419">
        <v>7</v>
      </c>
      <c r="AK1419" s="16">
        <v>46345</v>
      </c>
      <c r="AL1419" s="7">
        <v>39</v>
      </c>
      <c r="AM1419" s="7" t="str">
        <f t="shared" si="44"/>
        <v>2026</v>
      </c>
      <c r="AN1419" s="7" t="str">
        <f t="shared" si="45"/>
        <v>November</v>
      </c>
      <c r="AO1419" s="7">
        <v>18</v>
      </c>
      <c r="AP1419" s="10">
        <v>22177</v>
      </c>
      <c r="AQ1419" s="7">
        <v>16</v>
      </c>
      <c r="AR1419" s="7">
        <v>6</v>
      </c>
      <c r="AS1419" t="s">
        <v>49</v>
      </c>
    </row>
    <row r="1420" spans="1:45" x14ac:dyDescent="0.35">
      <c r="A1420" t="s">
        <v>1482</v>
      </c>
      <c r="B1420">
        <v>55</v>
      </c>
      <c r="C1420" t="s">
        <v>1271</v>
      </c>
      <c r="D1420" t="s">
        <v>49</v>
      </c>
      <c r="E1420" t="s">
        <v>41</v>
      </c>
      <c r="F1420">
        <v>725</v>
      </c>
      <c r="G1420" t="s">
        <v>42</v>
      </c>
      <c r="H1420">
        <v>2</v>
      </c>
      <c r="I1420">
        <v>3</v>
      </c>
      <c r="J1420" t="s">
        <v>52</v>
      </c>
      <c r="K1420">
        <v>1</v>
      </c>
      <c r="L1420">
        <v>787</v>
      </c>
      <c r="M1420">
        <v>4</v>
      </c>
      <c r="N1420" t="s">
        <v>44</v>
      </c>
      <c r="O1420">
        <v>78</v>
      </c>
      <c r="P1420">
        <v>3</v>
      </c>
      <c r="Q1420">
        <v>5</v>
      </c>
      <c r="R1420" t="s">
        <v>442</v>
      </c>
      <c r="S1420">
        <v>1</v>
      </c>
      <c r="T1420" t="s">
        <v>105</v>
      </c>
      <c r="U1420">
        <v>19859</v>
      </c>
      <c r="V1420" t="s">
        <v>368</v>
      </c>
      <c r="W1420">
        <v>21199</v>
      </c>
      <c r="X1420">
        <v>5</v>
      </c>
      <c r="Y1420" t="s">
        <v>48</v>
      </c>
      <c r="Z1420" t="s">
        <v>40</v>
      </c>
      <c r="AA1420">
        <v>13</v>
      </c>
      <c r="AB1420">
        <v>3</v>
      </c>
      <c r="AC1420">
        <v>4</v>
      </c>
      <c r="AD1420">
        <v>80</v>
      </c>
      <c r="AE1420">
        <v>1</v>
      </c>
      <c r="AF1420">
        <v>24</v>
      </c>
      <c r="AG1420">
        <v>2</v>
      </c>
      <c r="AH1420">
        <v>3</v>
      </c>
      <c r="AI1420">
        <v>1</v>
      </c>
      <c r="AJ1420">
        <v>4</v>
      </c>
      <c r="AK1420" s="16">
        <v>46346</v>
      </c>
      <c r="AL1420" s="7">
        <v>48</v>
      </c>
      <c r="AM1420" s="7" t="str">
        <f t="shared" si="44"/>
        <v>2026</v>
      </c>
      <c r="AN1420" s="7" t="str">
        <f t="shared" si="45"/>
        <v>November</v>
      </c>
      <c r="AO1420" s="7">
        <v>16</v>
      </c>
      <c r="AP1420" s="10">
        <v>9414</v>
      </c>
      <c r="AQ1420" s="7">
        <v>9</v>
      </c>
      <c r="AR1420" s="7">
        <v>3</v>
      </c>
      <c r="AS1420" t="s">
        <v>49</v>
      </c>
    </row>
    <row r="1421" spans="1:45" x14ac:dyDescent="0.35">
      <c r="A1421" t="s">
        <v>1483</v>
      </c>
      <c r="B1421">
        <v>55</v>
      </c>
      <c r="C1421" t="s">
        <v>1271</v>
      </c>
      <c r="D1421" t="s">
        <v>49</v>
      </c>
      <c r="E1421" t="s">
        <v>41</v>
      </c>
      <c r="F1421">
        <v>436</v>
      </c>
      <c r="G1421" t="s">
        <v>51</v>
      </c>
      <c r="H1421">
        <v>2</v>
      </c>
      <c r="I1421">
        <v>1</v>
      </c>
      <c r="J1421" t="s">
        <v>52</v>
      </c>
      <c r="K1421">
        <v>1</v>
      </c>
      <c r="L1421">
        <v>842</v>
      </c>
      <c r="M1421">
        <v>3</v>
      </c>
      <c r="N1421" t="s">
        <v>44</v>
      </c>
      <c r="O1421">
        <v>37</v>
      </c>
      <c r="P1421">
        <v>3</v>
      </c>
      <c r="Q1421">
        <v>2</v>
      </c>
      <c r="R1421" t="s">
        <v>137</v>
      </c>
      <c r="S1421">
        <v>4</v>
      </c>
      <c r="T1421" t="s">
        <v>46</v>
      </c>
      <c r="U1421">
        <v>5160</v>
      </c>
      <c r="V1421" t="s">
        <v>163</v>
      </c>
      <c r="W1421">
        <v>21519</v>
      </c>
      <c r="X1421">
        <v>4</v>
      </c>
      <c r="Y1421" t="s">
        <v>48</v>
      </c>
      <c r="Z1421" t="s">
        <v>49</v>
      </c>
      <c r="AA1421">
        <v>16</v>
      </c>
      <c r="AB1421">
        <v>3</v>
      </c>
      <c r="AC1421">
        <v>3</v>
      </c>
      <c r="AD1421">
        <v>80</v>
      </c>
      <c r="AE1421">
        <v>0</v>
      </c>
      <c r="AF1421">
        <v>12</v>
      </c>
      <c r="AG1421">
        <v>3</v>
      </c>
      <c r="AH1421">
        <v>2</v>
      </c>
      <c r="AI1421">
        <v>7</v>
      </c>
      <c r="AJ1421">
        <v>3</v>
      </c>
      <c r="AK1421" s="16">
        <v>46347</v>
      </c>
      <c r="AL1421" s="7">
        <v>50</v>
      </c>
      <c r="AM1421" s="7" t="str">
        <f t="shared" si="44"/>
        <v>2026</v>
      </c>
      <c r="AN1421" s="7" t="str">
        <f t="shared" si="45"/>
        <v>November</v>
      </c>
      <c r="AO1421" s="7">
        <v>13</v>
      </c>
      <c r="AP1421" s="10">
        <v>18847</v>
      </c>
      <c r="AQ1421" s="7">
        <v>6</v>
      </c>
      <c r="AR1421" s="7">
        <v>4</v>
      </c>
      <c r="AS1421" t="s">
        <v>49</v>
      </c>
    </row>
    <row r="1422" spans="1:45" x14ac:dyDescent="0.35">
      <c r="A1422" t="s">
        <v>1484</v>
      </c>
      <c r="B1422">
        <v>55</v>
      </c>
      <c r="C1422" t="s">
        <v>1271</v>
      </c>
      <c r="D1422" t="s">
        <v>49</v>
      </c>
      <c r="E1422" t="s">
        <v>56</v>
      </c>
      <c r="F1422">
        <v>135</v>
      </c>
      <c r="G1422" t="s">
        <v>42</v>
      </c>
      <c r="H1422">
        <v>18</v>
      </c>
      <c r="I1422">
        <v>4</v>
      </c>
      <c r="J1422" t="s">
        <v>52</v>
      </c>
      <c r="K1422">
        <v>1</v>
      </c>
      <c r="L1422">
        <v>1034</v>
      </c>
      <c r="M1422">
        <v>3</v>
      </c>
      <c r="N1422" t="s">
        <v>44</v>
      </c>
      <c r="O1422">
        <v>62</v>
      </c>
      <c r="P1422">
        <v>3</v>
      </c>
      <c r="Q1422">
        <v>2</v>
      </c>
      <c r="R1422" t="s">
        <v>161</v>
      </c>
      <c r="S1422">
        <v>2</v>
      </c>
      <c r="T1422" t="s">
        <v>105</v>
      </c>
      <c r="U1422">
        <v>6385</v>
      </c>
      <c r="V1422" t="s">
        <v>163</v>
      </c>
      <c r="W1422">
        <v>12992</v>
      </c>
      <c r="X1422">
        <v>3</v>
      </c>
      <c r="Y1422" t="s">
        <v>48</v>
      </c>
      <c r="Z1422" t="s">
        <v>40</v>
      </c>
      <c r="AA1422">
        <v>14</v>
      </c>
      <c r="AB1422">
        <v>3</v>
      </c>
      <c r="AC1422">
        <v>4</v>
      </c>
      <c r="AD1422">
        <v>80</v>
      </c>
      <c r="AE1422">
        <v>2</v>
      </c>
      <c r="AF1422">
        <v>17</v>
      </c>
      <c r="AG1422">
        <v>3</v>
      </c>
      <c r="AH1422">
        <v>3</v>
      </c>
      <c r="AI1422">
        <v>6</v>
      </c>
      <c r="AJ1422">
        <v>7</v>
      </c>
      <c r="AK1422" s="16">
        <v>46348</v>
      </c>
      <c r="AL1422" s="7">
        <v>26</v>
      </c>
      <c r="AM1422" s="7" t="str">
        <f t="shared" si="44"/>
        <v>2026</v>
      </c>
      <c r="AN1422" s="7" t="str">
        <f t="shared" si="45"/>
        <v>November</v>
      </c>
      <c r="AO1422" s="7">
        <v>6</v>
      </c>
      <c r="AP1422" s="10">
        <v>13067</v>
      </c>
      <c r="AQ1422" s="7">
        <v>2</v>
      </c>
      <c r="AR1422" s="7">
        <v>0</v>
      </c>
      <c r="AS1422" t="s">
        <v>49</v>
      </c>
    </row>
    <row r="1423" spans="1:45" x14ac:dyDescent="0.35">
      <c r="A1423" t="s">
        <v>1485</v>
      </c>
      <c r="B1423">
        <v>55</v>
      </c>
      <c r="C1423" t="s">
        <v>1271</v>
      </c>
      <c r="D1423" t="s">
        <v>49</v>
      </c>
      <c r="E1423" t="s">
        <v>59</v>
      </c>
      <c r="F1423">
        <v>444</v>
      </c>
      <c r="G1423" t="s">
        <v>42</v>
      </c>
      <c r="H1423">
        <v>2</v>
      </c>
      <c r="I1423">
        <v>1</v>
      </c>
      <c r="J1423" t="s">
        <v>52</v>
      </c>
      <c r="K1423">
        <v>1</v>
      </c>
      <c r="L1423">
        <v>1074</v>
      </c>
      <c r="M1423">
        <v>3</v>
      </c>
      <c r="N1423" t="s">
        <v>44</v>
      </c>
      <c r="O1423">
        <v>40</v>
      </c>
      <c r="P1423">
        <v>2</v>
      </c>
      <c r="Q1423">
        <v>4</v>
      </c>
      <c r="R1423" t="s">
        <v>442</v>
      </c>
      <c r="S1423">
        <v>1</v>
      </c>
      <c r="T1423" t="s">
        <v>46</v>
      </c>
      <c r="U1423">
        <v>16756</v>
      </c>
      <c r="V1423" t="s">
        <v>368</v>
      </c>
      <c r="W1423">
        <v>17323</v>
      </c>
      <c r="X1423">
        <v>7</v>
      </c>
      <c r="Y1423" t="s">
        <v>48</v>
      </c>
      <c r="Z1423" t="s">
        <v>49</v>
      </c>
      <c r="AA1423">
        <v>15</v>
      </c>
      <c r="AB1423">
        <v>3</v>
      </c>
      <c r="AC1423">
        <v>2</v>
      </c>
      <c r="AD1423">
        <v>80</v>
      </c>
      <c r="AE1423">
        <v>0</v>
      </c>
      <c r="AF1423">
        <v>31</v>
      </c>
      <c r="AG1423">
        <v>3</v>
      </c>
      <c r="AH1423">
        <v>4</v>
      </c>
      <c r="AI1423">
        <v>6</v>
      </c>
      <c r="AJ1423">
        <v>2</v>
      </c>
      <c r="AK1423" s="16">
        <v>46349</v>
      </c>
      <c r="AL1423" s="7">
        <v>36</v>
      </c>
      <c r="AM1423" s="7" t="str">
        <f t="shared" si="44"/>
        <v>2026</v>
      </c>
      <c r="AN1423" s="7" t="str">
        <f t="shared" si="45"/>
        <v>November</v>
      </c>
      <c r="AO1423" s="7">
        <v>13</v>
      </c>
      <c r="AP1423" s="10">
        <v>14738</v>
      </c>
      <c r="AQ1423" s="7">
        <v>12</v>
      </c>
      <c r="AR1423" s="7">
        <v>9</v>
      </c>
      <c r="AS1423" t="s">
        <v>40</v>
      </c>
    </row>
    <row r="1424" spans="1:45" x14ac:dyDescent="0.35">
      <c r="A1424" t="s">
        <v>1486</v>
      </c>
      <c r="B1424">
        <v>55</v>
      </c>
      <c r="C1424" t="s">
        <v>1271</v>
      </c>
      <c r="D1424" t="s">
        <v>49</v>
      </c>
      <c r="E1424" t="s">
        <v>56</v>
      </c>
      <c r="F1424">
        <v>1091</v>
      </c>
      <c r="G1424" t="s">
        <v>42</v>
      </c>
      <c r="H1424">
        <v>2</v>
      </c>
      <c r="I1424">
        <v>1</v>
      </c>
      <c r="J1424" t="s">
        <v>43</v>
      </c>
      <c r="K1424">
        <v>1</v>
      </c>
      <c r="L1424">
        <v>1096</v>
      </c>
      <c r="M1424">
        <v>4</v>
      </c>
      <c r="N1424" t="s">
        <v>44</v>
      </c>
      <c r="O1424">
        <v>65</v>
      </c>
      <c r="P1424">
        <v>3</v>
      </c>
      <c r="Q1424">
        <v>3</v>
      </c>
      <c r="R1424" t="s">
        <v>112</v>
      </c>
      <c r="S1424">
        <v>2</v>
      </c>
      <c r="T1424" t="s">
        <v>105</v>
      </c>
      <c r="U1424">
        <v>10976</v>
      </c>
      <c r="V1424" t="s">
        <v>253</v>
      </c>
      <c r="W1424">
        <v>15813</v>
      </c>
      <c r="X1424">
        <v>3</v>
      </c>
      <c r="Y1424" t="s">
        <v>48</v>
      </c>
      <c r="Z1424" t="s">
        <v>49</v>
      </c>
      <c r="AA1424">
        <v>18</v>
      </c>
      <c r="AB1424">
        <v>3</v>
      </c>
      <c r="AC1424">
        <v>2</v>
      </c>
      <c r="AD1424">
        <v>80</v>
      </c>
      <c r="AE1424">
        <v>1</v>
      </c>
      <c r="AF1424">
        <v>23</v>
      </c>
      <c r="AG1424">
        <v>4</v>
      </c>
      <c r="AH1424">
        <v>3</v>
      </c>
      <c r="AI1424">
        <v>1</v>
      </c>
      <c r="AJ1424">
        <v>2</v>
      </c>
      <c r="AK1424" s="16">
        <v>46350</v>
      </c>
      <c r="AL1424" s="7">
        <v>41</v>
      </c>
      <c r="AM1424" s="7" t="str">
        <f t="shared" si="44"/>
        <v>2026</v>
      </c>
      <c r="AN1424" s="7" t="str">
        <f t="shared" si="45"/>
        <v>November</v>
      </c>
      <c r="AO1424" s="7">
        <v>18</v>
      </c>
      <c r="AP1424" s="10">
        <v>7923</v>
      </c>
      <c r="AQ1424" s="7">
        <v>8</v>
      </c>
      <c r="AR1424" s="7">
        <v>7</v>
      </c>
      <c r="AS1424" t="s">
        <v>49</v>
      </c>
    </row>
    <row r="1425" spans="1:45" x14ac:dyDescent="0.35">
      <c r="A1425" t="s">
        <v>1487</v>
      </c>
      <c r="B1425">
        <v>55</v>
      </c>
      <c r="C1425" t="s">
        <v>1271</v>
      </c>
      <c r="D1425" t="s">
        <v>49</v>
      </c>
      <c r="E1425" t="s">
        <v>59</v>
      </c>
      <c r="F1425">
        <v>177</v>
      </c>
      <c r="G1425" t="s">
        <v>42</v>
      </c>
      <c r="H1425">
        <v>8</v>
      </c>
      <c r="I1425">
        <v>1</v>
      </c>
      <c r="J1425" t="s">
        <v>52</v>
      </c>
      <c r="K1425">
        <v>1</v>
      </c>
      <c r="L1425">
        <v>1278</v>
      </c>
      <c r="M1425">
        <v>4</v>
      </c>
      <c r="N1425" t="s">
        <v>44</v>
      </c>
      <c r="O1425">
        <v>37</v>
      </c>
      <c r="P1425">
        <v>2</v>
      </c>
      <c r="Q1425">
        <v>4</v>
      </c>
      <c r="R1425" t="s">
        <v>161</v>
      </c>
      <c r="S1425">
        <v>2</v>
      </c>
      <c r="T1425" t="s">
        <v>102</v>
      </c>
      <c r="U1425">
        <v>13577</v>
      </c>
      <c r="V1425" t="s">
        <v>253</v>
      </c>
      <c r="W1425">
        <v>25592</v>
      </c>
      <c r="X1425">
        <v>1</v>
      </c>
      <c r="Y1425" t="s">
        <v>48</v>
      </c>
      <c r="Z1425" t="s">
        <v>40</v>
      </c>
      <c r="AA1425">
        <v>15</v>
      </c>
      <c r="AB1425">
        <v>3</v>
      </c>
      <c r="AC1425">
        <v>4</v>
      </c>
      <c r="AD1425">
        <v>80</v>
      </c>
      <c r="AE1425">
        <v>1</v>
      </c>
      <c r="AF1425">
        <v>34</v>
      </c>
      <c r="AG1425">
        <v>3</v>
      </c>
      <c r="AH1425">
        <v>3</v>
      </c>
      <c r="AI1425">
        <v>15</v>
      </c>
      <c r="AJ1425">
        <v>0</v>
      </c>
      <c r="AK1425" s="16">
        <v>46351</v>
      </c>
      <c r="AL1425" s="7">
        <v>27</v>
      </c>
      <c r="AM1425" s="7" t="str">
        <f t="shared" si="44"/>
        <v>2026</v>
      </c>
      <c r="AN1425" s="7" t="str">
        <f t="shared" si="45"/>
        <v>November</v>
      </c>
      <c r="AO1425" s="7">
        <v>8</v>
      </c>
      <c r="AP1425" s="10">
        <v>16407</v>
      </c>
      <c r="AQ1425" s="7">
        <v>3</v>
      </c>
      <c r="AR1425" s="7">
        <v>0</v>
      </c>
      <c r="AS1425" t="s">
        <v>49</v>
      </c>
    </row>
    <row r="1426" spans="1:45" x14ac:dyDescent="0.35">
      <c r="A1426" t="s">
        <v>1488</v>
      </c>
      <c r="B1426">
        <v>55</v>
      </c>
      <c r="C1426" t="s">
        <v>1271</v>
      </c>
      <c r="D1426" t="s">
        <v>49</v>
      </c>
      <c r="E1426" t="s">
        <v>41</v>
      </c>
      <c r="F1426">
        <v>282</v>
      </c>
      <c r="G1426" t="s">
        <v>42</v>
      </c>
      <c r="H1426">
        <v>2</v>
      </c>
      <c r="I1426">
        <v>2</v>
      </c>
      <c r="J1426" t="s">
        <v>52</v>
      </c>
      <c r="K1426">
        <v>1</v>
      </c>
      <c r="L1426">
        <v>1336</v>
      </c>
      <c r="M1426">
        <v>4</v>
      </c>
      <c r="N1426" t="s">
        <v>53</v>
      </c>
      <c r="O1426">
        <v>58</v>
      </c>
      <c r="P1426">
        <v>1</v>
      </c>
      <c r="Q1426">
        <v>5</v>
      </c>
      <c r="R1426" t="s">
        <v>442</v>
      </c>
      <c r="S1426">
        <v>3</v>
      </c>
      <c r="T1426" t="s">
        <v>105</v>
      </c>
      <c r="U1426">
        <v>19187</v>
      </c>
      <c r="V1426" t="s">
        <v>368</v>
      </c>
      <c r="W1426">
        <v>6992</v>
      </c>
      <c r="X1426">
        <v>4</v>
      </c>
      <c r="Y1426" t="s">
        <v>48</v>
      </c>
      <c r="Z1426" t="s">
        <v>49</v>
      </c>
      <c r="AA1426">
        <v>14</v>
      </c>
      <c r="AB1426">
        <v>3</v>
      </c>
      <c r="AC1426">
        <v>4</v>
      </c>
      <c r="AD1426">
        <v>80</v>
      </c>
      <c r="AE1426">
        <v>1</v>
      </c>
      <c r="AF1426">
        <v>23</v>
      </c>
      <c r="AG1426">
        <v>5</v>
      </c>
      <c r="AH1426">
        <v>3</v>
      </c>
      <c r="AI1426">
        <v>9</v>
      </c>
      <c r="AJ1426">
        <v>11</v>
      </c>
      <c r="AK1426" s="16">
        <v>46352</v>
      </c>
      <c r="AL1426" s="7">
        <v>39</v>
      </c>
      <c r="AM1426" s="7" t="str">
        <f t="shared" si="44"/>
        <v>2026</v>
      </c>
      <c r="AN1426" s="7" t="str">
        <f t="shared" si="45"/>
        <v>November</v>
      </c>
      <c r="AO1426" s="7">
        <v>13</v>
      </c>
      <c r="AP1426" s="10">
        <v>24612</v>
      </c>
      <c r="AQ1426" s="7">
        <v>0</v>
      </c>
      <c r="AR1426" s="7">
        <v>0</v>
      </c>
      <c r="AS1426" t="s">
        <v>49</v>
      </c>
    </row>
    <row r="1427" spans="1:45" x14ac:dyDescent="0.35">
      <c r="A1427" t="s">
        <v>1489</v>
      </c>
      <c r="B1427">
        <v>55</v>
      </c>
      <c r="C1427" t="s">
        <v>1271</v>
      </c>
      <c r="D1427" t="s">
        <v>49</v>
      </c>
      <c r="E1427" t="s">
        <v>41</v>
      </c>
      <c r="F1427">
        <v>267</v>
      </c>
      <c r="G1427" t="s">
        <v>51</v>
      </c>
      <c r="H1427">
        <v>13</v>
      </c>
      <c r="I1427">
        <v>4</v>
      </c>
      <c r="J1427" t="s">
        <v>57</v>
      </c>
      <c r="K1427">
        <v>1</v>
      </c>
      <c r="L1427">
        <v>1372</v>
      </c>
      <c r="M1427">
        <v>1</v>
      </c>
      <c r="N1427" t="s">
        <v>44</v>
      </c>
      <c r="O1427">
        <v>85</v>
      </c>
      <c r="P1427">
        <v>4</v>
      </c>
      <c r="Q1427">
        <v>4</v>
      </c>
      <c r="R1427" t="s">
        <v>137</v>
      </c>
      <c r="S1427">
        <v>3</v>
      </c>
      <c r="T1427" t="s">
        <v>46</v>
      </c>
      <c r="U1427">
        <v>13695</v>
      </c>
      <c r="V1427" t="s">
        <v>253</v>
      </c>
      <c r="W1427">
        <v>9277</v>
      </c>
      <c r="X1427">
        <v>6</v>
      </c>
      <c r="Y1427" t="s">
        <v>48</v>
      </c>
      <c r="Z1427" t="s">
        <v>40</v>
      </c>
      <c r="AA1427">
        <v>17</v>
      </c>
      <c r="AB1427">
        <v>3</v>
      </c>
      <c r="AC1427">
        <v>3</v>
      </c>
      <c r="AD1427">
        <v>80</v>
      </c>
      <c r="AE1427">
        <v>0</v>
      </c>
      <c r="AF1427">
        <v>24</v>
      </c>
      <c r="AG1427">
        <v>2</v>
      </c>
      <c r="AH1427">
        <v>2</v>
      </c>
      <c r="AI1427">
        <v>3</v>
      </c>
      <c r="AJ1427">
        <v>8</v>
      </c>
      <c r="AK1427" s="16">
        <v>46353</v>
      </c>
      <c r="AL1427" s="7">
        <v>51</v>
      </c>
      <c r="AM1427" s="7" t="str">
        <f t="shared" si="44"/>
        <v>2026</v>
      </c>
      <c r="AN1427" s="7" t="str">
        <f t="shared" si="45"/>
        <v>November</v>
      </c>
      <c r="AO1427" s="7">
        <v>11</v>
      </c>
      <c r="AP1427" s="10">
        <v>7924</v>
      </c>
      <c r="AQ1427" s="7">
        <v>11</v>
      </c>
      <c r="AR1427" s="7">
        <v>11</v>
      </c>
      <c r="AS1427" t="s">
        <v>49</v>
      </c>
    </row>
    <row r="1428" spans="1:45" x14ac:dyDescent="0.35">
      <c r="A1428" t="s">
        <v>1490</v>
      </c>
      <c r="B1428">
        <v>55</v>
      </c>
      <c r="C1428" t="s">
        <v>1271</v>
      </c>
      <c r="D1428" t="s">
        <v>49</v>
      </c>
      <c r="E1428" t="s">
        <v>41</v>
      </c>
      <c r="F1428">
        <v>1136</v>
      </c>
      <c r="G1428" t="s">
        <v>42</v>
      </c>
      <c r="H1428">
        <v>1</v>
      </c>
      <c r="I1428">
        <v>4</v>
      </c>
      <c r="J1428" t="s">
        <v>52</v>
      </c>
      <c r="K1428">
        <v>1</v>
      </c>
      <c r="L1428">
        <v>1424</v>
      </c>
      <c r="M1428">
        <v>2</v>
      </c>
      <c r="N1428" t="s">
        <v>44</v>
      </c>
      <c r="O1428">
        <v>81</v>
      </c>
      <c r="P1428">
        <v>4</v>
      </c>
      <c r="Q1428">
        <v>4</v>
      </c>
      <c r="R1428" t="s">
        <v>252</v>
      </c>
      <c r="S1428">
        <v>4</v>
      </c>
      <c r="T1428" t="s">
        <v>102</v>
      </c>
      <c r="U1428">
        <v>14732</v>
      </c>
      <c r="V1428" t="s">
        <v>253</v>
      </c>
      <c r="W1428">
        <v>12414</v>
      </c>
      <c r="X1428">
        <v>2</v>
      </c>
      <c r="Y1428" t="s">
        <v>48</v>
      </c>
      <c r="Z1428" t="s">
        <v>49</v>
      </c>
      <c r="AA1428">
        <v>13</v>
      </c>
      <c r="AB1428">
        <v>3</v>
      </c>
      <c r="AC1428">
        <v>4</v>
      </c>
      <c r="AD1428">
        <v>80</v>
      </c>
      <c r="AE1428">
        <v>2</v>
      </c>
      <c r="AF1428">
        <v>31</v>
      </c>
      <c r="AG1428">
        <v>4</v>
      </c>
      <c r="AH1428">
        <v>4</v>
      </c>
      <c r="AI1428">
        <v>0</v>
      </c>
      <c r="AJ1428">
        <v>0</v>
      </c>
      <c r="AK1428" s="16">
        <v>46354</v>
      </c>
      <c r="AL1428" s="7">
        <v>24</v>
      </c>
      <c r="AM1428" s="7" t="str">
        <f t="shared" si="44"/>
        <v>2026</v>
      </c>
      <c r="AN1428" s="7" t="str">
        <f t="shared" si="45"/>
        <v>November</v>
      </c>
      <c r="AO1428" s="7">
        <v>3</v>
      </c>
      <c r="AP1428" s="10">
        <v>6591</v>
      </c>
      <c r="AQ1428" s="7">
        <v>0</v>
      </c>
      <c r="AR1428" s="7">
        <v>0</v>
      </c>
      <c r="AS1428" t="s">
        <v>40</v>
      </c>
    </row>
    <row r="1429" spans="1:45" x14ac:dyDescent="0.35">
      <c r="A1429" t="s">
        <v>1491</v>
      </c>
      <c r="B1429">
        <v>55</v>
      </c>
      <c r="C1429" t="s">
        <v>1271</v>
      </c>
      <c r="D1429" t="s">
        <v>49</v>
      </c>
      <c r="E1429" t="s">
        <v>41</v>
      </c>
      <c r="F1429">
        <v>1229</v>
      </c>
      <c r="G1429" t="s">
        <v>42</v>
      </c>
      <c r="H1429">
        <v>4</v>
      </c>
      <c r="I1429">
        <v>4</v>
      </c>
      <c r="J1429" t="s">
        <v>43</v>
      </c>
      <c r="K1429">
        <v>1</v>
      </c>
      <c r="L1429">
        <v>1501</v>
      </c>
      <c r="M1429">
        <v>4</v>
      </c>
      <c r="N1429" t="s">
        <v>44</v>
      </c>
      <c r="O1429">
        <v>30</v>
      </c>
      <c r="P1429">
        <v>3</v>
      </c>
      <c r="Q1429">
        <v>2</v>
      </c>
      <c r="R1429" t="s">
        <v>161</v>
      </c>
      <c r="S1429">
        <v>3</v>
      </c>
      <c r="T1429" t="s">
        <v>105</v>
      </c>
      <c r="U1429">
        <v>4035</v>
      </c>
      <c r="V1429" t="s">
        <v>47</v>
      </c>
      <c r="W1429">
        <v>16143</v>
      </c>
      <c r="X1429">
        <v>0</v>
      </c>
      <c r="Y1429" t="s">
        <v>48</v>
      </c>
      <c r="Z1429" t="s">
        <v>40</v>
      </c>
      <c r="AA1429">
        <v>16</v>
      </c>
      <c r="AB1429">
        <v>3</v>
      </c>
      <c r="AC1429">
        <v>2</v>
      </c>
      <c r="AD1429">
        <v>80</v>
      </c>
      <c r="AE1429">
        <v>0</v>
      </c>
      <c r="AF1429">
        <v>4</v>
      </c>
      <c r="AG1429">
        <v>2</v>
      </c>
      <c r="AH1429">
        <v>3</v>
      </c>
      <c r="AI1429">
        <v>1</v>
      </c>
      <c r="AJ1429">
        <v>2</v>
      </c>
      <c r="AK1429" s="16">
        <v>46355</v>
      </c>
      <c r="AL1429" s="7">
        <v>28</v>
      </c>
      <c r="AM1429" s="7" t="str">
        <f t="shared" si="44"/>
        <v>2026</v>
      </c>
      <c r="AN1429" s="7" t="str">
        <f t="shared" si="45"/>
        <v>November</v>
      </c>
      <c r="AO1429" s="7">
        <v>1</v>
      </c>
      <c r="AP1429" s="10">
        <v>12082</v>
      </c>
      <c r="AQ1429" s="7">
        <v>1</v>
      </c>
      <c r="AR1429" s="7">
        <v>0</v>
      </c>
      <c r="AS1429" t="s">
        <v>49</v>
      </c>
    </row>
    <row r="1430" spans="1:45" x14ac:dyDescent="0.35">
      <c r="A1430" t="s">
        <v>1492</v>
      </c>
      <c r="B1430">
        <v>55</v>
      </c>
      <c r="C1430" t="s">
        <v>1271</v>
      </c>
      <c r="D1430" t="s">
        <v>49</v>
      </c>
      <c r="E1430" t="s">
        <v>41</v>
      </c>
      <c r="F1430">
        <v>685</v>
      </c>
      <c r="G1430" t="s">
        <v>51</v>
      </c>
      <c r="H1430">
        <v>26</v>
      </c>
      <c r="I1430">
        <v>5</v>
      </c>
      <c r="J1430" t="s">
        <v>57</v>
      </c>
      <c r="K1430">
        <v>1</v>
      </c>
      <c r="L1430">
        <v>1578</v>
      </c>
      <c r="M1430">
        <v>3</v>
      </c>
      <c r="N1430" t="s">
        <v>44</v>
      </c>
      <c r="O1430">
        <v>60</v>
      </c>
      <c r="P1430">
        <v>2</v>
      </c>
      <c r="Q1430">
        <v>5</v>
      </c>
      <c r="R1430" t="s">
        <v>442</v>
      </c>
      <c r="S1430">
        <v>4</v>
      </c>
      <c r="T1430" t="s">
        <v>105</v>
      </c>
      <c r="U1430">
        <v>19586</v>
      </c>
      <c r="V1430" t="s">
        <v>368</v>
      </c>
      <c r="W1430">
        <v>23037</v>
      </c>
      <c r="X1430">
        <v>1</v>
      </c>
      <c r="Y1430" t="s">
        <v>48</v>
      </c>
      <c r="Z1430" t="s">
        <v>49</v>
      </c>
      <c r="AA1430">
        <v>21</v>
      </c>
      <c r="AB1430">
        <v>4</v>
      </c>
      <c r="AC1430">
        <v>3</v>
      </c>
      <c r="AD1430">
        <v>80</v>
      </c>
      <c r="AE1430">
        <v>1</v>
      </c>
      <c r="AF1430">
        <v>36</v>
      </c>
      <c r="AG1430">
        <v>3</v>
      </c>
      <c r="AH1430">
        <v>3</v>
      </c>
      <c r="AI1430">
        <v>2</v>
      </c>
      <c r="AJ1430">
        <v>13</v>
      </c>
      <c r="AK1430" s="16">
        <v>46356</v>
      </c>
      <c r="AL1430" s="7">
        <v>28</v>
      </c>
      <c r="AM1430" s="7" t="str">
        <f t="shared" si="44"/>
        <v>2026</v>
      </c>
      <c r="AN1430" s="7" t="str">
        <f t="shared" si="45"/>
        <v>November</v>
      </c>
      <c r="AO1430" s="7">
        <v>2</v>
      </c>
      <c r="AP1430" s="10">
        <v>20693</v>
      </c>
      <c r="AQ1430" s="7">
        <v>1</v>
      </c>
      <c r="AR1430" s="7">
        <v>0</v>
      </c>
      <c r="AS1430" t="s">
        <v>49</v>
      </c>
    </row>
    <row r="1431" spans="1:45" x14ac:dyDescent="0.35">
      <c r="A1431" t="s">
        <v>1493</v>
      </c>
      <c r="B1431">
        <v>55</v>
      </c>
      <c r="C1431" t="s">
        <v>1271</v>
      </c>
      <c r="D1431" t="s">
        <v>49</v>
      </c>
      <c r="E1431" t="s">
        <v>41</v>
      </c>
      <c r="F1431">
        <v>1441</v>
      </c>
      <c r="G1431" t="s">
        <v>42</v>
      </c>
      <c r="H1431">
        <v>22</v>
      </c>
      <c r="I1431">
        <v>3</v>
      </c>
      <c r="J1431" t="s">
        <v>68</v>
      </c>
      <c r="K1431">
        <v>1</v>
      </c>
      <c r="L1431">
        <v>1694</v>
      </c>
      <c r="M1431">
        <v>1</v>
      </c>
      <c r="N1431" t="s">
        <v>44</v>
      </c>
      <c r="O1431">
        <v>94</v>
      </c>
      <c r="P1431">
        <v>2</v>
      </c>
      <c r="Q1431">
        <v>1</v>
      </c>
      <c r="R1431" t="s">
        <v>60</v>
      </c>
      <c r="S1431">
        <v>2</v>
      </c>
      <c r="T1431" t="s">
        <v>102</v>
      </c>
      <c r="U1431">
        <v>3537</v>
      </c>
      <c r="V1431" t="s">
        <v>47</v>
      </c>
      <c r="W1431">
        <v>23737</v>
      </c>
      <c r="X1431">
        <v>5</v>
      </c>
      <c r="Y1431" t="s">
        <v>48</v>
      </c>
      <c r="Z1431" t="s">
        <v>49</v>
      </c>
      <c r="AA1431">
        <v>12</v>
      </c>
      <c r="AB1431">
        <v>3</v>
      </c>
      <c r="AC1431">
        <v>4</v>
      </c>
      <c r="AD1431">
        <v>80</v>
      </c>
      <c r="AE1431">
        <v>1</v>
      </c>
      <c r="AF1431">
        <v>8</v>
      </c>
      <c r="AG1431">
        <v>1</v>
      </c>
      <c r="AH1431">
        <v>3</v>
      </c>
      <c r="AI1431">
        <v>1</v>
      </c>
      <c r="AJ1431">
        <v>2</v>
      </c>
      <c r="AK1431" s="16">
        <v>46357</v>
      </c>
      <c r="AL1431" s="7">
        <v>53</v>
      </c>
      <c r="AM1431" s="7" t="str">
        <f t="shared" si="44"/>
        <v>2026</v>
      </c>
      <c r="AN1431" s="7" t="str">
        <f t="shared" si="45"/>
        <v>December</v>
      </c>
      <c r="AO1431" s="7">
        <v>9</v>
      </c>
      <c r="AP1431" s="10">
        <v>19117</v>
      </c>
      <c r="AQ1431" s="7">
        <v>0</v>
      </c>
      <c r="AR1431" s="7">
        <v>0</v>
      </c>
      <c r="AS1431" t="s">
        <v>49</v>
      </c>
    </row>
    <row r="1432" spans="1:45" x14ac:dyDescent="0.35">
      <c r="A1432" t="s">
        <v>1494</v>
      </c>
      <c r="B1432">
        <v>55</v>
      </c>
      <c r="C1432" t="s">
        <v>1271</v>
      </c>
      <c r="D1432" t="s">
        <v>49</v>
      </c>
      <c r="E1432" t="s">
        <v>41</v>
      </c>
      <c r="F1432">
        <v>478</v>
      </c>
      <c r="G1432" t="s">
        <v>42</v>
      </c>
      <c r="H1432">
        <v>2</v>
      </c>
      <c r="I1432">
        <v>3</v>
      </c>
      <c r="J1432" t="s">
        <v>52</v>
      </c>
      <c r="K1432">
        <v>1</v>
      </c>
      <c r="L1432">
        <v>1770</v>
      </c>
      <c r="M1432">
        <v>3</v>
      </c>
      <c r="N1432" t="s">
        <v>44</v>
      </c>
      <c r="O1432">
        <v>60</v>
      </c>
      <c r="P1432">
        <v>2</v>
      </c>
      <c r="Q1432">
        <v>5</v>
      </c>
      <c r="R1432" t="s">
        <v>252</v>
      </c>
      <c r="S1432">
        <v>1</v>
      </c>
      <c r="T1432" t="s">
        <v>105</v>
      </c>
      <c r="U1432">
        <v>19038</v>
      </c>
      <c r="V1432" t="s">
        <v>368</v>
      </c>
      <c r="W1432">
        <v>19805</v>
      </c>
      <c r="X1432">
        <v>8</v>
      </c>
      <c r="Y1432" t="s">
        <v>48</v>
      </c>
      <c r="Z1432" t="s">
        <v>49</v>
      </c>
      <c r="AA1432">
        <v>12</v>
      </c>
      <c r="AB1432">
        <v>3</v>
      </c>
      <c r="AC1432">
        <v>2</v>
      </c>
      <c r="AD1432">
        <v>80</v>
      </c>
      <c r="AE1432">
        <v>3</v>
      </c>
      <c r="AF1432">
        <v>34</v>
      </c>
      <c r="AG1432">
        <v>2</v>
      </c>
      <c r="AH1432">
        <v>3</v>
      </c>
      <c r="AI1432">
        <v>0</v>
      </c>
      <c r="AJ1432">
        <v>0</v>
      </c>
      <c r="AK1432" s="16">
        <v>46358</v>
      </c>
      <c r="AL1432" s="7">
        <v>44</v>
      </c>
      <c r="AM1432" s="7" t="str">
        <f t="shared" si="44"/>
        <v>2026</v>
      </c>
      <c r="AN1432" s="7" t="str">
        <f t="shared" si="45"/>
        <v>December</v>
      </c>
      <c r="AO1432" s="7">
        <v>0</v>
      </c>
      <c r="AP1432" s="10">
        <v>11523</v>
      </c>
      <c r="AQ1432" s="7">
        <v>0</v>
      </c>
      <c r="AR1432" s="7">
        <v>0</v>
      </c>
      <c r="AS1432" t="s">
        <v>49</v>
      </c>
    </row>
    <row r="1433" spans="1:45" x14ac:dyDescent="0.35">
      <c r="A1433" t="s">
        <v>1495</v>
      </c>
      <c r="B1433">
        <v>55</v>
      </c>
      <c r="C1433" t="s">
        <v>1271</v>
      </c>
      <c r="D1433" t="s">
        <v>49</v>
      </c>
      <c r="E1433" t="s">
        <v>41</v>
      </c>
      <c r="F1433">
        <v>836</v>
      </c>
      <c r="G1433" t="s">
        <v>42</v>
      </c>
      <c r="H1433">
        <v>2</v>
      </c>
      <c r="I1433">
        <v>4</v>
      </c>
      <c r="J1433" t="s">
        <v>68</v>
      </c>
      <c r="K1433">
        <v>1</v>
      </c>
      <c r="L1433">
        <v>1873</v>
      </c>
      <c r="M1433">
        <v>2</v>
      </c>
      <c r="N1433" t="s">
        <v>44</v>
      </c>
      <c r="O1433">
        <v>98</v>
      </c>
      <c r="P1433">
        <v>2</v>
      </c>
      <c r="Q1433">
        <v>1</v>
      </c>
      <c r="R1433" t="s">
        <v>60</v>
      </c>
      <c r="S1433">
        <v>4</v>
      </c>
      <c r="T1433" t="s">
        <v>105</v>
      </c>
      <c r="U1433">
        <v>2662</v>
      </c>
      <c r="V1433" t="s">
        <v>47</v>
      </c>
      <c r="W1433">
        <v>7975</v>
      </c>
      <c r="X1433">
        <v>8</v>
      </c>
      <c r="Y1433" t="s">
        <v>48</v>
      </c>
      <c r="Z1433" t="s">
        <v>49</v>
      </c>
      <c r="AA1433">
        <v>20</v>
      </c>
      <c r="AB1433">
        <v>4</v>
      </c>
      <c r="AC1433">
        <v>2</v>
      </c>
      <c r="AD1433">
        <v>80</v>
      </c>
      <c r="AE1433">
        <v>1</v>
      </c>
      <c r="AF1433">
        <v>19</v>
      </c>
      <c r="AG1433">
        <v>2</v>
      </c>
      <c r="AH1433">
        <v>4</v>
      </c>
      <c r="AI1433">
        <v>0</v>
      </c>
      <c r="AJ1433">
        <v>4</v>
      </c>
      <c r="AK1433" s="16">
        <v>46359</v>
      </c>
      <c r="AL1433" s="7">
        <v>56</v>
      </c>
      <c r="AM1433" s="7" t="str">
        <f t="shared" si="44"/>
        <v>2026</v>
      </c>
      <c r="AN1433" s="7" t="str">
        <f t="shared" si="45"/>
        <v>December</v>
      </c>
      <c r="AO1433" s="7">
        <v>17</v>
      </c>
      <c r="AP1433" s="10">
        <v>5020</v>
      </c>
      <c r="AQ1433" s="7">
        <v>13</v>
      </c>
      <c r="AR1433" s="7">
        <v>5</v>
      </c>
      <c r="AS1433" t="s">
        <v>49</v>
      </c>
    </row>
    <row r="1434" spans="1:45" x14ac:dyDescent="0.35">
      <c r="A1434" t="s">
        <v>1496</v>
      </c>
      <c r="B1434">
        <v>55</v>
      </c>
      <c r="C1434" t="s">
        <v>1271</v>
      </c>
      <c r="D1434" t="s">
        <v>49</v>
      </c>
      <c r="E1434" t="s">
        <v>41</v>
      </c>
      <c r="F1434">
        <v>189</v>
      </c>
      <c r="G1434" t="s">
        <v>71</v>
      </c>
      <c r="H1434">
        <v>26</v>
      </c>
      <c r="I1434">
        <v>4</v>
      </c>
      <c r="J1434" t="s">
        <v>71</v>
      </c>
      <c r="K1434">
        <v>1</v>
      </c>
      <c r="L1434">
        <v>1973</v>
      </c>
      <c r="M1434">
        <v>3</v>
      </c>
      <c r="N1434" t="s">
        <v>44</v>
      </c>
      <c r="O1434">
        <v>71</v>
      </c>
      <c r="P1434">
        <v>4</v>
      </c>
      <c r="Q1434">
        <v>5</v>
      </c>
      <c r="R1434" t="s">
        <v>442</v>
      </c>
      <c r="S1434">
        <v>2</v>
      </c>
      <c r="T1434" t="s">
        <v>105</v>
      </c>
      <c r="U1434">
        <v>19636</v>
      </c>
      <c r="V1434" t="s">
        <v>368</v>
      </c>
      <c r="W1434">
        <v>25811</v>
      </c>
      <c r="X1434">
        <v>4</v>
      </c>
      <c r="Y1434" t="s">
        <v>48</v>
      </c>
      <c r="Z1434" t="s">
        <v>40</v>
      </c>
      <c r="AA1434">
        <v>18</v>
      </c>
      <c r="AB1434">
        <v>3</v>
      </c>
      <c r="AC1434">
        <v>1</v>
      </c>
      <c r="AD1434">
        <v>80</v>
      </c>
      <c r="AE1434">
        <v>1</v>
      </c>
      <c r="AF1434">
        <v>35</v>
      </c>
      <c r="AG1434">
        <v>0</v>
      </c>
      <c r="AH1434">
        <v>3</v>
      </c>
      <c r="AI1434">
        <v>1</v>
      </c>
      <c r="AJ1434">
        <v>4</v>
      </c>
      <c r="AK1434" s="16">
        <v>46360</v>
      </c>
      <c r="AL1434" s="7">
        <v>25</v>
      </c>
      <c r="AM1434" s="7" t="str">
        <f t="shared" si="44"/>
        <v>2026</v>
      </c>
      <c r="AN1434" s="7" t="str">
        <f t="shared" si="45"/>
        <v>December</v>
      </c>
      <c r="AO1434" s="7">
        <v>7</v>
      </c>
      <c r="AP1434" s="10">
        <v>8082</v>
      </c>
      <c r="AQ1434" s="7">
        <v>0</v>
      </c>
      <c r="AR1434" s="7">
        <v>0</v>
      </c>
      <c r="AS1434" t="s">
        <v>49</v>
      </c>
    </row>
    <row r="1435" spans="1:45" x14ac:dyDescent="0.35">
      <c r="A1435" t="s">
        <v>1497</v>
      </c>
      <c r="B1435">
        <v>56</v>
      </c>
      <c r="C1435" t="s">
        <v>1498</v>
      </c>
      <c r="D1435" t="s">
        <v>49</v>
      </c>
      <c r="E1435" t="s">
        <v>41</v>
      </c>
      <c r="F1435">
        <v>1400</v>
      </c>
      <c r="G1435" t="s">
        <v>42</v>
      </c>
      <c r="H1435">
        <v>7</v>
      </c>
      <c r="I1435">
        <v>3</v>
      </c>
      <c r="J1435" t="s">
        <v>43</v>
      </c>
      <c r="K1435">
        <v>1</v>
      </c>
      <c r="L1435">
        <v>112</v>
      </c>
      <c r="M1435">
        <v>4</v>
      </c>
      <c r="N1435" t="s">
        <v>44</v>
      </c>
      <c r="O1435">
        <v>49</v>
      </c>
      <c r="P1435">
        <v>1</v>
      </c>
      <c r="Q1435">
        <v>3</v>
      </c>
      <c r="R1435" t="s">
        <v>112</v>
      </c>
      <c r="S1435">
        <v>4</v>
      </c>
      <c r="T1435" t="s">
        <v>46</v>
      </c>
      <c r="U1435">
        <v>7260</v>
      </c>
      <c r="V1435" t="s">
        <v>163</v>
      </c>
      <c r="W1435">
        <v>21698</v>
      </c>
      <c r="X1435">
        <v>4</v>
      </c>
      <c r="Y1435" t="s">
        <v>48</v>
      </c>
      <c r="Z1435" t="s">
        <v>49</v>
      </c>
      <c r="AA1435">
        <v>11</v>
      </c>
      <c r="AB1435">
        <v>3</v>
      </c>
      <c r="AC1435">
        <v>1</v>
      </c>
      <c r="AD1435">
        <v>80</v>
      </c>
      <c r="AE1435">
        <v>0</v>
      </c>
      <c r="AF1435">
        <v>37</v>
      </c>
      <c r="AG1435">
        <v>3</v>
      </c>
      <c r="AH1435">
        <v>2</v>
      </c>
      <c r="AI1435">
        <v>0</v>
      </c>
      <c r="AJ1435">
        <v>2</v>
      </c>
      <c r="AK1435" s="16">
        <v>46361</v>
      </c>
      <c r="AL1435" s="7">
        <v>48</v>
      </c>
      <c r="AM1435" s="7" t="str">
        <f t="shared" si="44"/>
        <v>2026</v>
      </c>
      <c r="AN1435" s="7" t="str">
        <f t="shared" si="45"/>
        <v>December</v>
      </c>
      <c r="AO1435" s="7">
        <v>27</v>
      </c>
      <c r="AP1435" s="10">
        <v>21727</v>
      </c>
      <c r="AQ1435" s="7">
        <v>18</v>
      </c>
      <c r="AR1435" s="7">
        <v>11</v>
      </c>
      <c r="AS1435" t="s">
        <v>49</v>
      </c>
    </row>
    <row r="1436" spans="1:45" x14ac:dyDescent="0.35">
      <c r="A1436" t="s">
        <v>1499</v>
      </c>
      <c r="B1436">
        <v>56</v>
      </c>
      <c r="C1436" t="s">
        <v>1498</v>
      </c>
      <c r="D1436" t="s">
        <v>40</v>
      </c>
      <c r="E1436" t="s">
        <v>41</v>
      </c>
      <c r="F1436">
        <v>441</v>
      </c>
      <c r="G1436" t="s">
        <v>42</v>
      </c>
      <c r="H1436">
        <v>14</v>
      </c>
      <c r="I1436">
        <v>4</v>
      </c>
      <c r="J1436" t="s">
        <v>43</v>
      </c>
      <c r="K1436">
        <v>1</v>
      </c>
      <c r="L1436">
        <v>161</v>
      </c>
      <c r="M1436">
        <v>2</v>
      </c>
      <c r="N1436" t="s">
        <v>53</v>
      </c>
      <c r="O1436">
        <v>72</v>
      </c>
      <c r="P1436">
        <v>3</v>
      </c>
      <c r="Q1436">
        <v>1</v>
      </c>
      <c r="R1436" t="s">
        <v>60</v>
      </c>
      <c r="S1436">
        <v>2</v>
      </c>
      <c r="T1436" t="s">
        <v>105</v>
      </c>
      <c r="U1436">
        <v>4963</v>
      </c>
      <c r="V1436" t="s">
        <v>47</v>
      </c>
      <c r="W1436">
        <v>4510</v>
      </c>
      <c r="X1436">
        <v>9</v>
      </c>
      <c r="Y1436" t="s">
        <v>48</v>
      </c>
      <c r="Z1436" t="s">
        <v>40</v>
      </c>
      <c r="AA1436">
        <v>18</v>
      </c>
      <c r="AB1436">
        <v>3</v>
      </c>
      <c r="AC1436">
        <v>1</v>
      </c>
      <c r="AD1436">
        <v>80</v>
      </c>
      <c r="AE1436">
        <v>3</v>
      </c>
      <c r="AF1436">
        <v>7</v>
      </c>
      <c r="AG1436">
        <v>2</v>
      </c>
      <c r="AH1436">
        <v>3</v>
      </c>
      <c r="AI1436">
        <v>4</v>
      </c>
      <c r="AJ1436">
        <v>3</v>
      </c>
      <c r="AK1436" s="16">
        <v>46362</v>
      </c>
      <c r="AL1436" s="7">
        <v>54</v>
      </c>
      <c r="AM1436" s="7" t="str">
        <f t="shared" si="44"/>
        <v>2026</v>
      </c>
      <c r="AN1436" s="7" t="str">
        <f t="shared" si="45"/>
        <v>December</v>
      </c>
      <c r="AO1436" s="7">
        <v>5</v>
      </c>
      <c r="AP1436" s="10">
        <v>16519</v>
      </c>
      <c r="AQ1436" s="7">
        <v>4</v>
      </c>
      <c r="AR1436" s="7">
        <v>4</v>
      </c>
      <c r="AS1436" t="s">
        <v>49</v>
      </c>
    </row>
    <row r="1437" spans="1:45" x14ac:dyDescent="0.35">
      <c r="A1437" t="s">
        <v>1500</v>
      </c>
      <c r="B1437">
        <v>56</v>
      </c>
      <c r="C1437" t="s">
        <v>1498</v>
      </c>
      <c r="D1437" t="s">
        <v>40</v>
      </c>
      <c r="E1437" t="s">
        <v>41</v>
      </c>
      <c r="F1437">
        <v>713</v>
      </c>
      <c r="G1437" t="s">
        <v>42</v>
      </c>
      <c r="H1437">
        <v>8</v>
      </c>
      <c r="I1437">
        <v>3</v>
      </c>
      <c r="J1437" t="s">
        <v>43</v>
      </c>
      <c r="K1437">
        <v>1</v>
      </c>
      <c r="L1437">
        <v>241</v>
      </c>
      <c r="M1437">
        <v>3</v>
      </c>
      <c r="N1437" t="s">
        <v>53</v>
      </c>
      <c r="O1437">
        <v>67</v>
      </c>
      <c r="P1437">
        <v>3</v>
      </c>
      <c r="Q1437">
        <v>1</v>
      </c>
      <c r="R1437" t="s">
        <v>60</v>
      </c>
      <c r="S1437">
        <v>1</v>
      </c>
      <c r="T1437" t="s">
        <v>102</v>
      </c>
      <c r="U1437">
        <v>4257</v>
      </c>
      <c r="V1437" t="s">
        <v>47</v>
      </c>
      <c r="W1437">
        <v>13939</v>
      </c>
      <c r="X1437">
        <v>4</v>
      </c>
      <c r="Y1437" t="s">
        <v>48</v>
      </c>
      <c r="Z1437" t="s">
        <v>40</v>
      </c>
      <c r="AA1437">
        <v>18</v>
      </c>
      <c r="AB1437">
        <v>3</v>
      </c>
      <c r="AC1437">
        <v>3</v>
      </c>
      <c r="AD1437">
        <v>80</v>
      </c>
      <c r="AE1437">
        <v>1</v>
      </c>
      <c r="AF1437">
        <v>19</v>
      </c>
      <c r="AG1437">
        <v>3</v>
      </c>
      <c r="AH1437">
        <v>3</v>
      </c>
      <c r="AI1437">
        <v>2</v>
      </c>
      <c r="AJ1437">
        <v>2</v>
      </c>
      <c r="AK1437" s="16">
        <v>46363</v>
      </c>
      <c r="AL1437" s="7">
        <v>24</v>
      </c>
      <c r="AM1437" s="7" t="str">
        <f t="shared" si="44"/>
        <v>2026</v>
      </c>
      <c r="AN1437" s="7" t="str">
        <f t="shared" si="45"/>
        <v>December</v>
      </c>
      <c r="AO1437" s="7">
        <v>5</v>
      </c>
      <c r="AP1437" s="10">
        <v>9904</v>
      </c>
      <c r="AQ1437" s="7">
        <v>0</v>
      </c>
      <c r="AR1437" s="7">
        <v>0</v>
      </c>
      <c r="AS1437" t="s">
        <v>49</v>
      </c>
    </row>
    <row r="1438" spans="1:45" x14ac:dyDescent="0.35">
      <c r="A1438" t="s">
        <v>1501</v>
      </c>
      <c r="B1438">
        <v>56</v>
      </c>
      <c r="C1438" t="s">
        <v>1498</v>
      </c>
      <c r="D1438" t="s">
        <v>49</v>
      </c>
      <c r="E1438" t="s">
        <v>56</v>
      </c>
      <c r="F1438">
        <v>906</v>
      </c>
      <c r="G1438" t="s">
        <v>51</v>
      </c>
      <c r="H1438">
        <v>6</v>
      </c>
      <c r="I1438">
        <v>3</v>
      </c>
      <c r="J1438" t="s">
        <v>43</v>
      </c>
      <c r="K1438">
        <v>1</v>
      </c>
      <c r="L1438">
        <v>532</v>
      </c>
      <c r="M1438">
        <v>3</v>
      </c>
      <c r="N1438" t="s">
        <v>53</v>
      </c>
      <c r="O1438">
        <v>86</v>
      </c>
      <c r="P1438">
        <v>4</v>
      </c>
      <c r="Q1438">
        <v>4</v>
      </c>
      <c r="R1438" t="s">
        <v>137</v>
      </c>
      <c r="S1438">
        <v>1</v>
      </c>
      <c r="T1438" t="s">
        <v>105</v>
      </c>
      <c r="U1438">
        <v>13212</v>
      </c>
      <c r="V1438" t="s">
        <v>253</v>
      </c>
      <c r="W1438">
        <v>18256</v>
      </c>
      <c r="X1438">
        <v>9</v>
      </c>
      <c r="Y1438" t="s">
        <v>48</v>
      </c>
      <c r="Z1438" t="s">
        <v>49</v>
      </c>
      <c r="AA1438">
        <v>11</v>
      </c>
      <c r="AB1438">
        <v>3</v>
      </c>
      <c r="AC1438">
        <v>4</v>
      </c>
      <c r="AD1438">
        <v>80</v>
      </c>
      <c r="AE1438">
        <v>3</v>
      </c>
      <c r="AF1438">
        <v>36</v>
      </c>
      <c r="AG1438">
        <v>0</v>
      </c>
      <c r="AH1438">
        <v>2</v>
      </c>
      <c r="AI1438">
        <v>7</v>
      </c>
      <c r="AJ1438">
        <v>7</v>
      </c>
      <c r="AK1438" s="16">
        <v>46364</v>
      </c>
      <c r="AL1438" s="7">
        <v>22</v>
      </c>
      <c r="AM1438" s="7" t="str">
        <f t="shared" si="44"/>
        <v>2026</v>
      </c>
      <c r="AN1438" s="7" t="str">
        <f t="shared" si="45"/>
        <v>December</v>
      </c>
      <c r="AO1438" s="7">
        <v>0</v>
      </c>
      <c r="AP1438" s="10">
        <v>6085</v>
      </c>
      <c r="AQ1438" s="7">
        <v>0</v>
      </c>
      <c r="AR1438" s="7">
        <v>0</v>
      </c>
      <c r="AS1438" t="s">
        <v>49</v>
      </c>
    </row>
    <row r="1439" spans="1:45" x14ac:dyDescent="0.35">
      <c r="A1439" t="s">
        <v>1502</v>
      </c>
      <c r="B1439">
        <v>56</v>
      </c>
      <c r="C1439" t="s">
        <v>1498</v>
      </c>
      <c r="D1439" t="s">
        <v>49</v>
      </c>
      <c r="E1439" t="s">
        <v>41</v>
      </c>
      <c r="F1439">
        <v>832</v>
      </c>
      <c r="G1439" t="s">
        <v>42</v>
      </c>
      <c r="H1439">
        <v>9</v>
      </c>
      <c r="I1439">
        <v>3</v>
      </c>
      <c r="J1439" t="s">
        <v>52</v>
      </c>
      <c r="K1439">
        <v>1</v>
      </c>
      <c r="L1439">
        <v>762</v>
      </c>
      <c r="M1439">
        <v>3</v>
      </c>
      <c r="N1439" t="s">
        <v>44</v>
      </c>
      <c r="O1439">
        <v>81</v>
      </c>
      <c r="P1439">
        <v>3</v>
      </c>
      <c r="Q1439">
        <v>4</v>
      </c>
      <c r="R1439" t="s">
        <v>161</v>
      </c>
      <c r="S1439">
        <v>4</v>
      </c>
      <c r="T1439" t="s">
        <v>105</v>
      </c>
      <c r="U1439">
        <v>11103</v>
      </c>
      <c r="V1439" t="s">
        <v>253</v>
      </c>
      <c r="W1439">
        <v>20420</v>
      </c>
      <c r="X1439">
        <v>7</v>
      </c>
      <c r="Y1439" t="s">
        <v>48</v>
      </c>
      <c r="Z1439" t="s">
        <v>49</v>
      </c>
      <c r="AA1439">
        <v>11</v>
      </c>
      <c r="AB1439">
        <v>3</v>
      </c>
      <c r="AC1439">
        <v>3</v>
      </c>
      <c r="AD1439">
        <v>80</v>
      </c>
      <c r="AE1439">
        <v>0</v>
      </c>
      <c r="AF1439">
        <v>30</v>
      </c>
      <c r="AG1439">
        <v>1</v>
      </c>
      <c r="AH1439">
        <v>2</v>
      </c>
      <c r="AI1439">
        <v>1</v>
      </c>
      <c r="AJ1439">
        <v>1</v>
      </c>
      <c r="AK1439" s="16">
        <v>46365</v>
      </c>
      <c r="AL1439" s="7">
        <v>57</v>
      </c>
      <c r="AM1439" s="7" t="str">
        <f t="shared" si="44"/>
        <v>2026</v>
      </c>
      <c r="AN1439" s="7" t="str">
        <f t="shared" si="45"/>
        <v>December</v>
      </c>
      <c r="AO1439" s="7">
        <v>11</v>
      </c>
      <c r="AP1439" s="10">
        <v>18568</v>
      </c>
      <c r="AQ1439" s="7">
        <v>0</v>
      </c>
      <c r="AR1439" s="7">
        <v>0</v>
      </c>
      <c r="AS1439" t="s">
        <v>49</v>
      </c>
    </row>
    <row r="1440" spans="1:45" x14ac:dyDescent="0.35">
      <c r="A1440" t="s">
        <v>1503</v>
      </c>
      <c r="B1440">
        <v>56</v>
      </c>
      <c r="C1440" t="s">
        <v>1498</v>
      </c>
      <c r="D1440" t="s">
        <v>49</v>
      </c>
      <c r="E1440" t="s">
        <v>56</v>
      </c>
      <c r="F1440">
        <v>1240</v>
      </c>
      <c r="G1440" t="s">
        <v>42</v>
      </c>
      <c r="H1440">
        <v>9</v>
      </c>
      <c r="I1440">
        <v>3</v>
      </c>
      <c r="J1440" t="s">
        <v>52</v>
      </c>
      <c r="K1440">
        <v>1</v>
      </c>
      <c r="L1440">
        <v>1071</v>
      </c>
      <c r="M1440">
        <v>1</v>
      </c>
      <c r="N1440" t="s">
        <v>53</v>
      </c>
      <c r="O1440">
        <v>63</v>
      </c>
      <c r="P1440">
        <v>3</v>
      </c>
      <c r="Q1440">
        <v>1</v>
      </c>
      <c r="R1440" t="s">
        <v>60</v>
      </c>
      <c r="S1440">
        <v>3</v>
      </c>
      <c r="T1440" t="s">
        <v>105</v>
      </c>
      <c r="U1440">
        <v>2942</v>
      </c>
      <c r="V1440" t="s">
        <v>47</v>
      </c>
      <c r="W1440">
        <v>12154</v>
      </c>
      <c r="X1440">
        <v>2</v>
      </c>
      <c r="Y1440" t="s">
        <v>48</v>
      </c>
      <c r="Z1440" t="s">
        <v>49</v>
      </c>
      <c r="AA1440">
        <v>19</v>
      </c>
      <c r="AB1440">
        <v>3</v>
      </c>
      <c r="AC1440">
        <v>2</v>
      </c>
      <c r="AD1440">
        <v>80</v>
      </c>
      <c r="AE1440">
        <v>1</v>
      </c>
      <c r="AF1440">
        <v>18</v>
      </c>
      <c r="AG1440">
        <v>4</v>
      </c>
      <c r="AH1440">
        <v>3</v>
      </c>
      <c r="AI1440">
        <v>0</v>
      </c>
      <c r="AJ1440">
        <v>3</v>
      </c>
      <c r="AK1440" s="16">
        <v>46366</v>
      </c>
      <c r="AL1440" s="7">
        <v>28</v>
      </c>
      <c r="AM1440" s="7" t="str">
        <f t="shared" si="44"/>
        <v>2026</v>
      </c>
      <c r="AN1440" s="7" t="str">
        <f t="shared" si="45"/>
        <v>December</v>
      </c>
      <c r="AO1440" s="7">
        <v>5</v>
      </c>
      <c r="AP1440" s="10">
        <v>5246</v>
      </c>
      <c r="AQ1440" s="7">
        <v>1</v>
      </c>
      <c r="AR1440" s="7">
        <v>1</v>
      </c>
      <c r="AS1440" t="s">
        <v>49</v>
      </c>
    </row>
    <row r="1441" spans="1:45" x14ac:dyDescent="0.35">
      <c r="A1441" t="s">
        <v>1504</v>
      </c>
      <c r="B1441">
        <v>56</v>
      </c>
      <c r="C1441" t="s">
        <v>1498</v>
      </c>
      <c r="D1441" t="s">
        <v>49</v>
      </c>
      <c r="E1441" t="s">
        <v>41</v>
      </c>
      <c r="F1441">
        <v>718</v>
      </c>
      <c r="G1441" t="s">
        <v>42</v>
      </c>
      <c r="H1441">
        <v>4</v>
      </c>
      <c r="I1441">
        <v>4</v>
      </c>
      <c r="J1441" t="s">
        <v>68</v>
      </c>
      <c r="K1441">
        <v>1</v>
      </c>
      <c r="L1441">
        <v>1191</v>
      </c>
      <c r="M1441">
        <v>4</v>
      </c>
      <c r="N1441" t="s">
        <v>53</v>
      </c>
      <c r="O1441">
        <v>92</v>
      </c>
      <c r="P1441">
        <v>3</v>
      </c>
      <c r="Q1441">
        <v>5</v>
      </c>
      <c r="R1441" t="s">
        <v>442</v>
      </c>
      <c r="S1441">
        <v>1</v>
      </c>
      <c r="T1441" t="s">
        <v>102</v>
      </c>
      <c r="U1441">
        <v>19943</v>
      </c>
      <c r="V1441" t="s">
        <v>368</v>
      </c>
      <c r="W1441">
        <v>18575</v>
      </c>
      <c r="X1441">
        <v>4</v>
      </c>
      <c r="Y1441" t="s">
        <v>48</v>
      </c>
      <c r="Z1441" t="s">
        <v>49</v>
      </c>
      <c r="AA1441">
        <v>13</v>
      </c>
      <c r="AB1441">
        <v>3</v>
      </c>
      <c r="AC1441">
        <v>4</v>
      </c>
      <c r="AD1441">
        <v>80</v>
      </c>
      <c r="AE1441">
        <v>1</v>
      </c>
      <c r="AF1441">
        <v>28</v>
      </c>
      <c r="AG1441">
        <v>2</v>
      </c>
      <c r="AH1441">
        <v>3</v>
      </c>
      <c r="AI1441">
        <v>4</v>
      </c>
      <c r="AJ1441">
        <v>2</v>
      </c>
      <c r="AK1441" s="16">
        <v>46367</v>
      </c>
      <c r="AL1441" s="7">
        <v>43</v>
      </c>
      <c r="AM1441" s="7" t="str">
        <f t="shared" si="44"/>
        <v>2026</v>
      </c>
      <c r="AN1441" s="7" t="str">
        <f t="shared" si="45"/>
        <v>December</v>
      </c>
      <c r="AO1441" s="7">
        <v>23</v>
      </c>
      <c r="AP1441" s="10">
        <v>15056</v>
      </c>
      <c r="AQ1441" s="7">
        <v>18</v>
      </c>
      <c r="AR1441" s="7">
        <v>14</v>
      </c>
      <c r="AS1441" t="s">
        <v>49</v>
      </c>
    </row>
    <row r="1442" spans="1:45" x14ac:dyDescent="0.35">
      <c r="A1442" t="s">
        <v>1505</v>
      </c>
      <c r="B1442">
        <v>56</v>
      </c>
      <c r="C1442" t="s">
        <v>1498</v>
      </c>
      <c r="D1442" t="s">
        <v>49</v>
      </c>
      <c r="E1442" t="s">
        <v>41</v>
      </c>
      <c r="F1442">
        <v>206</v>
      </c>
      <c r="G1442" t="s">
        <v>71</v>
      </c>
      <c r="H1442">
        <v>8</v>
      </c>
      <c r="I1442">
        <v>4</v>
      </c>
      <c r="J1442" t="s">
        <v>43</v>
      </c>
      <c r="K1442">
        <v>1</v>
      </c>
      <c r="L1442">
        <v>1338</v>
      </c>
      <c r="M1442">
        <v>4</v>
      </c>
      <c r="N1442" t="s">
        <v>44</v>
      </c>
      <c r="O1442">
        <v>99</v>
      </c>
      <c r="P1442">
        <v>3</v>
      </c>
      <c r="Q1442">
        <v>5</v>
      </c>
      <c r="R1442" t="s">
        <v>442</v>
      </c>
      <c r="S1442">
        <v>2</v>
      </c>
      <c r="T1442" t="s">
        <v>46</v>
      </c>
      <c r="U1442">
        <v>19717</v>
      </c>
      <c r="V1442" t="s">
        <v>368</v>
      </c>
      <c r="W1442">
        <v>4022</v>
      </c>
      <c r="X1442">
        <v>6</v>
      </c>
      <c r="Y1442" t="s">
        <v>48</v>
      </c>
      <c r="Z1442" t="s">
        <v>49</v>
      </c>
      <c r="AA1442">
        <v>14</v>
      </c>
      <c r="AB1442">
        <v>3</v>
      </c>
      <c r="AC1442">
        <v>1</v>
      </c>
      <c r="AD1442">
        <v>80</v>
      </c>
      <c r="AE1442">
        <v>0</v>
      </c>
      <c r="AF1442">
        <v>36</v>
      </c>
      <c r="AG1442">
        <v>4</v>
      </c>
      <c r="AH1442">
        <v>3</v>
      </c>
      <c r="AI1442">
        <v>7</v>
      </c>
      <c r="AJ1442">
        <v>7</v>
      </c>
      <c r="AK1442" s="16">
        <v>46368</v>
      </c>
      <c r="AL1442" s="7">
        <v>50</v>
      </c>
      <c r="AM1442" s="7" t="str">
        <f t="shared" si="44"/>
        <v>2026</v>
      </c>
      <c r="AN1442" s="7" t="str">
        <f t="shared" si="45"/>
        <v>December</v>
      </c>
      <c r="AO1442" s="7">
        <v>5</v>
      </c>
      <c r="AP1442" s="10">
        <v>4226</v>
      </c>
      <c r="AQ1442" s="7">
        <v>2</v>
      </c>
      <c r="AR1442" s="7">
        <v>1</v>
      </c>
      <c r="AS1442" t="s">
        <v>49</v>
      </c>
    </row>
    <row r="1443" spans="1:45" x14ac:dyDescent="0.35">
      <c r="A1443" t="s">
        <v>1506</v>
      </c>
      <c r="B1443">
        <v>56</v>
      </c>
      <c r="C1443" t="s">
        <v>1498</v>
      </c>
      <c r="D1443" t="s">
        <v>49</v>
      </c>
      <c r="E1443" t="s">
        <v>41</v>
      </c>
      <c r="F1443">
        <v>1369</v>
      </c>
      <c r="G1443" t="s">
        <v>42</v>
      </c>
      <c r="H1443">
        <v>23</v>
      </c>
      <c r="I1443">
        <v>3</v>
      </c>
      <c r="J1443" t="s">
        <v>43</v>
      </c>
      <c r="K1443">
        <v>1</v>
      </c>
      <c r="L1443">
        <v>1373</v>
      </c>
      <c r="M1443">
        <v>4</v>
      </c>
      <c r="N1443" t="s">
        <v>44</v>
      </c>
      <c r="O1443">
        <v>68</v>
      </c>
      <c r="P1443">
        <v>3</v>
      </c>
      <c r="Q1443">
        <v>4</v>
      </c>
      <c r="R1443" t="s">
        <v>112</v>
      </c>
      <c r="S1443">
        <v>2</v>
      </c>
      <c r="T1443" t="s">
        <v>105</v>
      </c>
      <c r="U1443">
        <v>13402</v>
      </c>
      <c r="V1443" t="s">
        <v>253</v>
      </c>
      <c r="W1443">
        <v>18235</v>
      </c>
      <c r="X1443">
        <v>4</v>
      </c>
      <c r="Y1443" t="s">
        <v>48</v>
      </c>
      <c r="Z1443" t="s">
        <v>40</v>
      </c>
      <c r="AA1443">
        <v>12</v>
      </c>
      <c r="AB1443">
        <v>3</v>
      </c>
      <c r="AC1443">
        <v>1</v>
      </c>
      <c r="AD1443">
        <v>80</v>
      </c>
      <c r="AE1443">
        <v>1</v>
      </c>
      <c r="AF1443">
        <v>33</v>
      </c>
      <c r="AG1443">
        <v>0</v>
      </c>
      <c r="AH1443">
        <v>3</v>
      </c>
      <c r="AI1443">
        <v>15</v>
      </c>
      <c r="AJ1443">
        <v>9</v>
      </c>
      <c r="AK1443" s="16">
        <v>46369</v>
      </c>
      <c r="AL1443" s="7">
        <v>57</v>
      </c>
      <c r="AM1443" s="7" t="str">
        <f t="shared" si="44"/>
        <v>2026</v>
      </c>
      <c r="AN1443" s="7" t="str">
        <f t="shared" si="45"/>
        <v>December</v>
      </c>
      <c r="AO1443" s="7">
        <v>36</v>
      </c>
      <c r="AP1443" s="10">
        <v>10402</v>
      </c>
      <c r="AQ1443" s="7">
        <v>17</v>
      </c>
      <c r="AR1443" s="7">
        <v>13</v>
      </c>
      <c r="AS1443" t="s">
        <v>49</v>
      </c>
    </row>
    <row r="1444" spans="1:45" x14ac:dyDescent="0.35">
      <c r="A1444" t="s">
        <v>1507</v>
      </c>
      <c r="B1444">
        <v>56</v>
      </c>
      <c r="C1444" t="s">
        <v>1498</v>
      </c>
      <c r="D1444" t="s">
        <v>49</v>
      </c>
      <c r="E1444" t="s">
        <v>41</v>
      </c>
      <c r="F1444">
        <v>1255</v>
      </c>
      <c r="G1444" t="s">
        <v>42</v>
      </c>
      <c r="H1444">
        <v>1</v>
      </c>
      <c r="I1444">
        <v>2</v>
      </c>
      <c r="J1444" t="s">
        <v>43</v>
      </c>
      <c r="K1444">
        <v>1</v>
      </c>
      <c r="L1444">
        <v>1441</v>
      </c>
      <c r="M1444">
        <v>1</v>
      </c>
      <c r="N1444" t="s">
        <v>53</v>
      </c>
      <c r="O1444">
        <v>90</v>
      </c>
      <c r="P1444">
        <v>3</v>
      </c>
      <c r="Q1444">
        <v>1</v>
      </c>
      <c r="R1444" t="s">
        <v>60</v>
      </c>
      <c r="S1444">
        <v>1</v>
      </c>
      <c r="T1444" t="s">
        <v>105</v>
      </c>
      <c r="U1444">
        <v>2066</v>
      </c>
      <c r="V1444" t="s">
        <v>47</v>
      </c>
      <c r="W1444">
        <v>10494</v>
      </c>
      <c r="X1444">
        <v>2</v>
      </c>
      <c r="Y1444" t="s">
        <v>48</v>
      </c>
      <c r="Z1444" t="s">
        <v>49</v>
      </c>
      <c r="AA1444">
        <v>22</v>
      </c>
      <c r="AB1444">
        <v>4</v>
      </c>
      <c r="AC1444">
        <v>4</v>
      </c>
      <c r="AD1444">
        <v>80</v>
      </c>
      <c r="AE1444">
        <v>1</v>
      </c>
      <c r="AF1444">
        <v>5</v>
      </c>
      <c r="AG1444">
        <v>3</v>
      </c>
      <c r="AH1444">
        <v>4</v>
      </c>
      <c r="AI1444">
        <v>1</v>
      </c>
      <c r="AJ1444">
        <v>0</v>
      </c>
      <c r="AK1444" s="16">
        <v>46370</v>
      </c>
      <c r="AL1444" s="7">
        <v>45</v>
      </c>
      <c r="AM1444" s="7" t="str">
        <f t="shared" si="44"/>
        <v>2026</v>
      </c>
      <c r="AN1444" s="7" t="str">
        <f t="shared" si="45"/>
        <v>December</v>
      </c>
      <c r="AO1444" s="7">
        <v>16</v>
      </c>
      <c r="AP1444" s="10">
        <v>14387</v>
      </c>
      <c r="AQ1444" s="7">
        <v>10</v>
      </c>
      <c r="AR1444" s="7">
        <v>9</v>
      </c>
      <c r="AS1444" t="s">
        <v>49</v>
      </c>
    </row>
    <row r="1445" spans="1:45" x14ac:dyDescent="0.35">
      <c r="A1445" t="s">
        <v>1508</v>
      </c>
      <c r="B1445">
        <v>56</v>
      </c>
      <c r="C1445" t="s">
        <v>1498</v>
      </c>
      <c r="D1445" t="s">
        <v>49</v>
      </c>
      <c r="E1445" t="s">
        <v>41</v>
      </c>
      <c r="F1445">
        <v>1162</v>
      </c>
      <c r="G1445" t="s">
        <v>42</v>
      </c>
      <c r="H1445">
        <v>24</v>
      </c>
      <c r="I1445">
        <v>2</v>
      </c>
      <c r="J1445" t="s">
        <v>43</v>
      </c>
      <c r="K1445">
        <v>1</v>
      </c>
      <c r="L1445">
        <v>1907</v>
      </c>
      <c r="M1445">
        <v>1</v>
      </c>
      <c r="N1445" t="s">
        <v>44</v>
      </c>
      <c r="O1445">
        <v>97</v>
      </c>
      <c r="P1445">
        <v>3</v>
      </c>
      <c r="Q1445">
        <v>1</v>
      </c>
      <c r="R1445" t="s">
        <v>45</v>
      </c>
      <c r="S1445">
        <v>4</v>
      </c>
      <c r="T1445" t="s">
        <v>46</v>
      </c>
      <c r="U1445">
        <v>2587</v>
      </c>
      <c r="V1445" t="s">
        <v>47</v>
      </c>
      <c r="W1445">
        <v>10261</v>
      </c>
      <c r="X1445">
        <v>1</v>
      </c>
      <c r="Y1445" t="s">
        <v>48</v>
      </c>
      <c r="Z1445" t="s">
        <v>49</v>
      </c>
      <c r="AA1445">
        <v>16</v>
      </c>
      <c r="AB1445">
        <v>3</v>
      </c>
      <c r="AC1445">
        <v>4</v>
      </c>
      <c r="AD1445">
        <v>80</v>
      </c>
      <c r="AE1445">
        <v>0</v>
      </c>
      <c r="AF1445">
        <v>5</v>
      </c>
      <c r="AG1445">
        <v>3</v>
      </c>
      <c r="AH1445">
        <v>3</v>
      </c>
      <c r="AI1445">
        <v>1</v>
      </c>
      <c r="AJ1445">
        <v>0</v>
      </c>
      <c r="AK1445" s="16">
        <v>46371</v>
      </c>
      <c r="AL1445" s="7">
        <v>60</v>
      </c>
      <c r="AM1445" s="7" t="str">
        <f t="shared" si="44"/>
        <v>2026</v>
      </c>
      <c r="AN1445" s="7" t="str">
        <f t="shared" si="45"/>
        <v>December</v>
      </c>
      <c r="AO1445" s="7">
        <v>26</v>
      </c>
      <c r="AP1445" s="10">
        <v>7123</v>
      </c>
      <c r="AQ1445" s="7">
        <v>8</v>
      </c>
      <c r="AR1445" s="7">
        <v>2</v>
      </c>
      <c r="AS1445" t="s">
        <v>49</v>
      </c>
    </row>
    <row r="1446" spans="1:45" x14ac:dyDescent="0.35">
      <c r="A1446" t="s">
        <v>1509</v>
      </c>
      <c r="B1446">
        <v>56</v>
      </c>
      <c r="C1446" t="s">
        <v>1498</v>
      </c>
      <c r="D1446" t="s">
        <v>49</v>
      </c>
      <c r="E1446" t="s">
        <v>41</v>
      </c>
      <c r="F1446">
        <v>1443</v>
      </c>
      <c r="G1446" t="s">
        <v>51</v>
      </c>
      <c r="H1446">
        <v>11</v>
      </c>
      <c r="I1446">
        <v>5</v>
      </c>
      <c r="J1446" t="s">
        <v>57</v>
      </c>
      <c r="K1446">
        <v>1</v>
      </c>
      <c r="L1446">
        <v>1935</v>
      </c>
      <c r="M1446">
        <v>4</v>
      </c>
      <c r="N1446" t="s">
        <v>53</v>
      </c>
      <c r="O1446">
        <v>89</v>
      </c>
      <c r="P1446">
        <v>2</v>
      </c>
      <c r="Q1446">
        <v>2</v>
      </c>
      <c r="R1446" t="s">
        <v>137</v>
      </c>
      <c r="S1446">
        <v>1</v>
      </c>
      <c r="T1446" t="s">
        <v>105</v>
      </c>
      <c r="U1446">
        <v>5380</v>
      </c>
      <c r="V1446" t="s">
        <v>163</v>
      </c>
      <c r="W1446">
        <v>20328</v>
      </c>
      <c r="X1446">
        <v>4</v>
      </c>
      <c r="Y1446" t="s">
        <v>48</v>
      </c>
      <c r="Z1446" t="s">
        <v>49</v>
      </c>
      <c r="AA1446">
        <v>16</v>
      </c>
      <c r="AB1446">
        <v>3</v>
      </c>
      <c r="AC1446">
        <v>3</v>
      </c>
      <c r="AD1446">
        <v>80</v>
      </c>
      <c r="AE1446">
        <v>1</v>
      </c>
      <c r="AF1446">
        <v>6</v>
      </c>
      <c r="AG1446">
        <v>3</v>
      </c>
      <c r="AH1446">
        <v>3</v>
      </c>
      <c r="AI1446">
        <v>0</v>
      </c>
      <c r="AJ1446">
        <v>0</v>
      </c>
      <c r="AK1446" s="16">
        <v>46372</v>
      </c>
      <c r="AL1446" s="7">
        <v>34</v>
      </c>
      <c r="AM1446" s="7" t="str">
        <f t="shared" si="44"/>
        <v>2026</v>
      </c>
      <c r="AN1446" s="7" t="str">
        <f t="shared" si="45"/>
        <v>December</v>
      </c>
      <c r="AO1446" s="7">
        <v>8</v>
      </c>
      <c r="AP1446" s="10">
        <v>21485</v>
      </c>
      <c r="AQ1446" s="7">
        <v>7</v>
      </c>
      <c r="AR1446" s="7">
        <v>4</v>
      </c>
      <c r="AS1446" t="s">
        <v>49</v>
      </c>
    </row>
    <row r="1447" spans="1:45" x14ac:dyDescent="0.35">
      <c r="A1447" t="s">
        <v>1510</v>
      </c>
      <c r="B1447">
        <v>56</v>
      </c>
      <c r="C1447" t="s">
        <v>1498</v>
      </c>
      <c r="D1447" t="s">
        <v>49</v>
      </c>
      <c r="E1447" t="s">
        <v>59</v>
      </c>
      <c r="F1447">
        <v>667</v>
      </c>
      <c r="G1447" t="s">
        <v>42</v>
      </c>
      <c r="H1447">
        <v>1</v>
      </c>
      <c r="I1447">
        <v>4</v>
      </c>
      <c r="J1447" t="s">
        <v>43</v>
      </c>
      <c r="K1447">
        <v>1</v>
      </c>
      <c r="L1447">
        <v>2026</v>
      </c>
      <c r="M1447">
        <v>3</v>
      </c>
      <c r="N1447" t="s">
        <v>44</v>
      </c>
      <c r="O1447">
        <v>57</v>
      </c>
      <c r="P1447">
        <v>3</v>
      </c>
      <c r="Q1447">
        <v>2</v>
      </c>
      <c r="R1447" t="s">
        <v>161</v>
      </c>
      <c r="S1447">
        <v>3</v>
      </c>
      <c r="T1447" t="s">
        <v>102</v>
      </c>
      <c r="U1447">
        <v>6306</v>
      </c>
      <c r="V1447" t="s">
        <v>163</v>
      </c>
      <c r="W1447">
        <v>26236</v>
      </c>
      <c r="X1447">
        <v>1</v>
      </c>
      <c r="Y1447" t="s">
        <v>48</v>
      </c>
      <c r="Z1447" t="s">
        <v>49</v>
      </c>
      <c r="AA1447">
        <v>21</v>
      </c>
      <c r="AB1447">
        <v>4</v>
      </c>
      <c r="AC1447">
        <v>1</v>
      </c>
      <c r="AD1447">
        <v>80</v>
      </c>
      <c r="AE1447">
        <v>1</v>
      </c>
      <c r="AF1447">
        <v>13</v>
      </c>
      <c r="AG1447">
        <v>2</v>
      </c>
      <c r="AH1447">
        <v>2</v>
      </c>
      <c r="AI1447">
        <v>1</v>
      </c>
      <c r="AJ1447">
        <v>9</v>
      </c>
      <c r="AK1447" s="16">
        <v>46373</v>
      </c>
      <c r="AL1447" s="7">
        <v>52</v>
      </c>
      <c r="AM1447" s="7" t="str">
        <f t="shared" si="44"/>
        <v>2026</v>
      </c>
      <c r="AN1447" s="7" t="str">
        <f t="shared" si="45"/>
        <v>December</v>
      </c>
      <c r="AO1447" s="7">
        <v>3</v>
      </c>
      <c r="AP1447" s="10">
        <v>9927</v>
      </c>
      <c r="AQ1447" s="7">
        <v>2</v>
      </c>
      <c r="AR1447" s="7">
        <v>1</v>
      </c>
      <c r="AS1447" t="s">
        <v>49</v>
      </c>
    </row>
    <row r="1448" spans="1:45" x14ac:dyDescent="0.35">
      <c r="A1448" t="s">
        <v>1511</v>
      </c>
      <c r="B1448">
        <v>56</v>
      </c>
      <c r="C1448" t="s">
        <v>1498</v>
      </c>
      <c r="D1448" t="s">
        <v>40</v>
      </c>
      <c r="E1448" t="s">
        <v>41</v>
      </c>
      <c r="F1448">
        <v>310</v>
      </c>
      <c r="G1448" t="s">
        <v>42</v>
      </c>
      <c r="H1448">
        <v>7</v>
      </c>
      <c r="I1448">
        <v>2</v>
      </c>
      <c r="J1448" t="s">
        <v>68</v>
      </c>
      <c r="K1448">
        <v>1</v>
      </c>
      <c r="L1448">
        <v>2032</v>
      </c>
      <c r="M1448">
        <v>4</v>
      </c>
      <c r="N1448" t="s">
        <v>44</v>
      </c>
      <c r="O1448">
        <v>72</v>
      </c>
      <c r="P1448">
        <v>3</v>
      </c>
      <c r="Q1448">
        <v>1</v>
      </c>
      <c r="R1448" t="s">
        <v>45</v>
      </c>
      <c r="S1448">
        <v>3</v>
      </c>
      <c r="T1448" t="s">
        <v>105</v>
      </c>
      <c r="U1448">
        <v>2339</v>
      </c>
      <c r="V1448" t="s">
        <v>47</v>
      </c>
      <c r="W1448">
        <v>3666</v>
      </c>
      <c r="X1448">
        <v>8</v>
      </c>
      <c r="Y1448" t="s">
        <v>48</v>
      </c>
      <c r="Z1448" t="s">
        <v>49</v>
      </c>
      <c r="AA1448">
        <v>11</v>
      </c>
      <c r="AB1448">
        <v>3</v>
      </c>
      <c r="AC1448">
        <v>4</v>
      </c>
      <c r="AD1448">
        <v>80</v>
      </c>
      <c r="AE1448">
        <v>1</v>
      </c>
      <c r="AF1448">
        <v>14</v>
      </c>
      <c r="AG1448">
        <v>4</v>
      </c>
      <c r="AH1448">
        <v>1</v>
      </c>
      <c r="AI1448">
        <v>9</v>
      </c>
      <c r="AJ1448">
        <v>8</v>
      </c>
      <c r="AK1448" s="16">
        <v>46374</v>
      </c>
      <c r="AL1448" s="7">
        <v>35</v>
      </c>
      <c r="AM1448" s="7" t="str">
        <f t="shared" si="44"/>
        <v>2026</v>
      </c>
      <c r="AN1448" s="7" t="str">
        <f t="shared" si="45"/>
        <v>December</v>
      </c>
      <c r="AO1448" s="7">
        <v>0</v>
      </c>
      <c r="AP1448" s="10">
        <v>5086</v>
      </c>
      <c r="AQ1448" s="7">
        <v>0</v>
      </c>
      <c r="AR1448" s="7">
        <v>0</v>
      </c>
      <c r="AS1448" t="s">
        <v>49</v>
      </c>
    </row>
    <row r="1449" spans="1:45" x14ac:dyDescent="0.35">
      <c r="A1449" t="s">
        <v>1512</v>
      </c>
      <c r="B1449">
        <v>57</v>
      </c>
      <c r="C1449" t="s">
        <v>1498</v>
      </c>
      <c r="D1449" t="s">
        <v>49</v>
      </c>
      <c r="E1449" t="s">
        <v>41</v>
      </c>
      <c r="F1449">
        <v>334</v>
      </c>
      <c r="G1449" t="s">
        <v>42</v>
      </c>
      <c r="H1449">
        <v>24</v>
      </c>
      <c r="I1449">
        <v>2</v>
      </c>
      <c r="J1449" t="s">
        <v>43</v>
      </c>
      <c r="K1449">
        <v>1</v>
      </c>
      <c r="L1449">
        <v>223</v>
      </c>
      <c r="M1449">
        <v>3</v>
      </c>
      <c r="N1449" t="s">
        <v>44</v>
      </c>
      <c r="O1449">
        <v>83</v>
      </c>
      <c r="P1449">
        <v>4</v>
      </c>
      <c r="Q1449">
        <v>3</v>
      </c>
      <c r="R1449" t="s">
        <v>161</v>
      </c>
      <c r="S1449">
        <v>4</v>
      </c>
      <c r="T1449" t="s">
        <v>102</v>
      </c>
      <c r="U1449">
        <v>9439</v>
      </c>
      <c r="V1449" t="s">
        <v>163</v>
      </c>
      <c r="W1449">
        <v>23402</v>
      </c>
      <c r="X1449">
        <v>3</v>
      </c>
      <c r="Y1449" t="s">
        <v>48</v>
      </c>
      <c r="Z1449" t="s">
        <v>40</v>
      </c>
      <c r="AA1449">
        <v>16</v>
      </c>
      <c r="AB1449">
        <v>3</v>
      </c>
      <c r="AC1449">
        <v>2</v>
      </c>
      <c r="AD1449">
        <v>80</v>
      </c>
      <c r="AE1449">
        <v>1</v>
      </c>
      <c r="AF1449">
        <v>12</v>
      </c>
      <c r="AG1449">
        <v>2</v>
      </c>
      <c r="AH1449">
        <v>1</v>
      </c>
      <c r="AI1449">
        <v>1</v>
      </c>
      <c r="AJ1449">
        <v>4</v>
      </c>
      <c r="AK1449" s="16">
        <v>46375</v>
      </c>
      <c r="AL1449" s="7">
        <v>27</v>
      </c>
      <c r="AM1449" s="7" t="str">
        <f t="shared" si="44"/>
        <v>2026</v>
      </c>
      <c r="AN1449" s="7" t="str">
        <f t="shared" si="45"/>
        <v>December</v>
      </c>
      <c r="AO1449" s="7">
        <v>4</v>
      </c>
      <c r="AP1449" s="10">
        <v>17595</v>
      </c>
      <c r="AQ1449" s="7">
        <v>4</v>
      </c>
      <c r="AR1449" s="7">
        <v>2</v>
      </c>
      <c r="AS1449" t="s">
        <v>49</v>
      </c>
    </row>
    <row r="1450" spans="1:45" x14ac:dyDescent="0.35">
      <c r="A1450" t="s">
        <v>1513</v>
      </c>
      <c r="B1450">
        <v>57</v>
      </c>
      <c r="C1450" t="s">
        <v>1498</v>
      </c>
      <c r="D1450" t="s">
        <v>49</v>
      </c>
      <c r="E1450" t="s">
        <v>41</v>
      </c>
      <c r="F1450">
        <v>593</v>
      </c>
      <c r="G1450" t="s">
        <v>42</v>
      </c>
      <c r="H1450">
        <v>1</v>
      </c>
      <c r="I1450">
        <v>4</v>
      </c>
      <c r="J1450" t="s">
        <v>52</v>
      </c>
      <c r="K1450">
        <v>1</v>
      </c>
      <c r="L1450">
        <v>482</v>
      </c>
      <c r="M1450">
        <v>4</v>
      </c>
      <c r="N1450" t="s">
        <v>44</v>
      </c>
      <c r="O1450">
        <v>88</v>
      </c>
      <c r="P1450">
        <v>3</v>
      </c>
      <c r="Q1450">
        <v>2</v>
      </c>
      <c r="R1450" t="s">
        <v>161</v>
      </c>
      <c r="S1450">
        <v>3</v>
      </c>
      <c r="T1450" t="s">
        <v>105</v>
      </c>
      <c r="U1450">
        <v>6755</v>
      </c>
      <c r="V1450" t="s">
        <v>163</v>
      </c>
      <c r="W1450">
        <v>2967</v>
      </c>
      <c r="X1450">
        <v>2</v>
      </c>
      <c r="Y1450" t="s">
        <v>48</v>
      </c>
      <c r="Z1450" t="s">
        <v>49</v>
      </c>
      <c r="AA1450">
        <v>11</v>
      </c>
      <c r="AB1450">
        <v>3</v>
      </c>
      <c r="AC1450">
        <v>3</v>
      </c>
      <c r="AD1450">
        <v>80</v>
      </c>
      <c r="AE1450">
        <v>0</v>
      </c>
      <c r="AF1450">
        <v>15</v>
      </c>
      <c r="AG1450">
        <v>2</v>
      </c>
      <c r="AH1450">
        <v>3</v>
      </c>
      <c r="AI1450">
        <v>1</v>
      </c>
      <c r="AK1450" s="16">
        <v>46376</v>
      </c>
      <c r="AL1450" s="7">
        <v>44</v>
      </c>
      <c r="AM1450" s="7" t="str">
        <f t="shared" si="44"/>
        <v>2026</v>
      </c>
      <c r="AN1450" s="7" t="str">
        <f t="shared" si="45"/>
        <v>December</v>
      </c>
      <c r="AO1450" s="7">
        <v>10</v>
      </c>
      <c r="AP1450" s="10">
        <v>11020</v>
      </c>
      <c r="AQ1450" s="7">
        <v>9</v>
      </c>
      <c r="AR1450" s="7">
        <v>4</v>
      </c>
      <c r="AS1450" t="s">
        <v>49</v>
      </c>
    </row>
    <row r="1451" spans="1:45" x14ac:dyDescent="0.35">
      <c r="A1451" t="s">
        <v>1514</v>
      </c>
      <c r="B1451">
        <v>57</v>
      </c>
      <c r="C1451" t="s">
        <v>1498</v>
      </c>
      <c r="D1451" t="s">
        <v>49</v>
      </c>
      <c r="E1451" t="s">
        <v>41</v>
      </c>
      <c r="F1451">
        <v>210</v>
      </c>
      <c r="G1451" t="s">
        <v>51</v>
      </c>
      <c r="H1451">
        <v>29</v>
      </c>
      <c r="I1451">
        <v>3</v>
      </c>
      <c r="J1451" t="s">
        <v>57</v>
      </c>
      <c r="K1451">
        <v>1</v>
      </c>
      <c r="L1451">
        <v>568</v>
      </c>
      <c r="M1451">
        <v>1</v>
      </c>
      <c r="N1451" t="s">
        <v>44</v>
      </c>
      <c r="O1451">
        <v>56</v>
      </c>
      <c r="P1451">
        <v>2</v>
      </c>
      <c r="Q1451">
        <v>4</v>
      </c>
      <c r="R1451" t="s">
        <v>442</v>
      </c>
      <c r="S1451">
        <v>4</v>
      </c>
      <c r="T1451" t="s">
        <v>102</v>
      </c>
      <c r="U1451">
        <v>14118</v>
      </c>
      <c r="V1451" t="s">
        <v>253</v>
      </c>
      <c r="W1451">
        <v>22102</v>
      </c>
      <c r="X1451">
        <v>3</v>
      </c>
      <c r="Y1451" t="s">
        <v>48</v>
      </c>
      <c r="Z1451" t="s">
        <v>49</v>
      </c>
      <c r="AA1451">
        <v>12</v>
      </c>
      <c r="AB1451">
        <v>3</v>
      </c>
      <c r="AC1451">
        <v>3</v>
      </c>
      <c r="AD1451">
        <v>80</v>
      </c>
      <c r="AE1451">
        <v>1</v>
      </c>
      <c r="AF1451">
        <v>32</v>
      </c>
      <c r="AG1451">
        <v>3</v>
      </c>
      <c r="AH1451">
        <v>2</v>
      </c>
      <c r="AI1451">
        <v>0</v>
      </c>
      <c r="AJ1451">
        <v>0</v>
      </c>
      <c r="AK1451" s="16">
        <v>46377</v>
      </c>
      <c r="AL1451" s="7">
        <v>52</v>
      </c>
      <c r="AM1451" s="7" t="str">
        <f t="shared" si="44"/>
        <v>2026</v>
      </c>
      <c r="AN1451" s="7" t="str">
        <f t="shared" si="45"/>
        <v>December</v>
      </c>
      <c r="AO1451" s="7">
        <v>26</v>
      </c>
      <c r="AP1451" s="10">
        <v>14795</v>
      </c>
      <c r="AQ1451" s="7">
        <v>20</v>
      </c>
      <c r="AR1451" s="7">
        <v>5</v>
      </c>
      <c r="AS1451" t="s">
        <v>49</v>
      </c>
    </row>
    <row r="1452" spans="1:45" x14ac:dyDescent="0.35">
      <c r="A1452" t="s">
        <v>1515</v>
      </c>
      <c r="B1452">
        <v>57</v>
      </c>
      <c r="C1452" t="s">
        <v>1498</v>
      </c>
      <c r="D1452" t="s">
        <v>49</v>
      </c>
      <c r="E1452" t="s">
        <v>41</v>
      </c>
      <c r="F1452">
        <v>405</v>
      </c>
      <c r="G1452" t="s">
        <v>42</v>
      </c>
      <c r="H1452">
        <v>1</v>
      </c>
      <c r="I1452">
        <v>2</v>
      </c>
      <c r="J1452" t="s">
        <v>43</v>
      </c>
      <c r="K1452">
        <v>1</v>
      </c>
      <c r="L1452">
        <v>1483</v>
      </c>
      <c r="M1452">
        <v>2</v>
      </c>
      <c r="N1452" t="s">
        <v>44</v>
      </c>
      <c r="O1452">
        <v>93</v>
      </c>
      <c r="P1452">
        <v>4</v>
      </c>
      <c r="Q1452">
        <v>2</v>
      </c>
      <c r="R1452" t="s">
        <v>60</v>
      </c>
      <c r="S1452">
        <v>3</v>
      </c>
      <c r="T1452" t="s">
        <v>105</v>
      </c>
      <c r="U1452">
        <v>4900</v>
      </c>
      <c r="V1452" t="s">
        <v>47</v>
      </c>
      <c r="W1452">
        <v>2721</v>
      </c>
      <c r="X1452">
        <v>0</v>
      </c>
      <c r="Y1452" t="s">
        <v>48</v>
      </c>
      <c r="Z1452" t="s">
        <v>49</v>
      </c>
      <c r="AA1452">
        <v>24</v>
      </c>
      <c r="AB1452">
        <v>4</v>
      </c>
      <c r="AC1452">
        <v>1</v>
      </c>
      <c r="AD1452">
        <v>80</v>
      </c>
      <c r="AE1452">
        <v>1</v>
      </c>
      <c r="AF1452">
        <v>13</v>
      </c>
      <c r="AG1452">
        <v>2</v>
      </c>
      <c r="AH1452">
        <v>2</v>
      </c>
      <c r="AI1452">
        <v>2</v>
      </c>
      <c r="AJ1452">
        <v>8</v>
      </c>
      <c r="AK1452" s="16">
        <v>46378</v>
      </c>
      <c r="AL1452" s="7">
        <v>43</v>
      </c>
      <c r="AM1452" s="7" t="str">
        <f t="shared" si="44"/>
        <v>2026</v>
      </c>
      <c r="AN1452" s="7" t="str">
        <f t="shared" si="45"/>
        <v>December</v>
      </c>
      <c r="AO1452" s="7">
        <v>13</v>
      </c>
      <c r="AP1452" s="10">
        <v>19811</v>
      </c>
      <c r="AQ1452" s="7">
        <v>1</v>
      </c>
      <c r="AR1452" s="7">
        <v>1</v>
      </c>
      <c r="AS1452" t="s">
        <v>49</v>
      </c>
    </row>
    <row r="1453" spans="1:45" x14ac:dyDescent="0.35">
      <c r="A1453" t="s">
        <v>1516</v>
      </c>
      <c r="B1453">
        <v>58</v>
      </c>
      <c r="C1453" t="s">
        <v>1498</v>
      </c>
      <c r="D1453" t="s">
        <v>49</v>
      </c>
      <c r="E1453" t="s">
        <v>41</v>
      </c>
      <c r="F1453">
        <v>682</v>
      </c>
      <c r="G1453" t="s">
        <v>51</v>
      </c>
      <c r="H1453">
        <v>10</v>
      </c>
      <c r="I1453">
        <v>4</v>
      </c>
      <c r="J1453" t="s">
        <v>52</v>
      </c>
      <c r="K1453">
        <v>1</v>
      </c>
      <c r="L1453">
        <v>131</v>
      </c>
      <c r="M1453">
        <v>4</v>
      </c>
      <c r="N1453" t="s">
        <v>44</v>
      </c>
      <c r="O1453">
        <v>37</v>
      </c>
      <c r="P1453">
        <v>3</v>
      </c>
      <c r="Q1453">
        <v>4</v>
      </c>
      <c r="R1453" t="s">
        <v>137</v>
      </c>
      <c r="S1453">
        <v>3</v>
      </c>
      <c r="T1453" t="s">
        <v>46</v>
      </c>
      <c r="U1453">
        <v>13872</v>
      </c>
      <c r="V1453" t="s">
        <v>253</v>
      </c>
      <c r="W1453">
        <v>24409</v>
      </c>
      <c r="X1453">
        <v>0</v>
      </c>
      <c r="Y1453" t="s">
        <v>48</v>
      </c>
      <c r="Z1453" t="s">
        <v>49</v>
      </c>
      <c r="AA1453">
        <v>13</v>
      </c>
      <c r="AB1453">
        <v>3</v>
      </c>
      <c r="AC1453">
        <v>3</v>
      </c>
      <c r="AD1453">
        <v>80</v>
      </c>
      <c r="AE1453">
        <v>0</v>
      </c>
      <c r="AF1453">
        <v>38</v>
      </c>
      <c r="AG1453">
        <v>1</v>
      </c>
      <c r="AH1453">
        <v>2</v>
      </c>
      <c r="AI1453">
        <v>1</v>
      </c>
      <c r="AJ1453">
        <v>8</v>
      </c>
      <c r="AK1453" s="16">
        <v>46379</v>
      </c>
      <c r="AL1453" s="7">
        <v>28</v>
      </c>
      <c r="AM1453" s="7" t="str">
        <f t="shared" si="44"/>
        <v>2026</v>
      </c>
      <c r="AN1453" s="7" t="str">
        <f t="shared" si="45"/>
        <v>December</v>
      </c>
      <c r="AO1453" s="7">
        <v>10</v>
      </c>
      <c r="AP1453" s="10">
        <v>14013</v>
      </c>
      <c r="AQ1453" s="7">
        <v>8</v>
      </c>
      <c r="AR1453" s="7">
        <v>8</v>
      </c>
      <c r="AS1453" t="s">
        <v>49</v>
      </c>
    </row>
    <row r="1454" spans="1:45" x14ac:dyDescent="0.35">
      <c r="A1454" t="s">
        <v>1517</v>
      </c>
      <c r="B1454">
        <v>58</v>
      </c>
      <c r="C1454" t="s">
        <v>1498</v>
      </c>
      <c r="D1454" t="s">
        <v>40</v>
      </c>
      <c r="E1454" t="s">
        <v>41</v>
      </c>
      <c r="F1454">
        <v>147</v>
      </c>
      <c r="G1454" t="s">
        <v>42</v>
      </c>
      <c r="H1454">
        <v>23</v>
      </c>
      <c r="I1454">
        <v>4</v>
      </c>
      <c r="J1454" t="s">
        <v>52</v>
      </c>
      <c r="K1454">
        <v>1</v>
      </c>
      <c r="L1454">
        <v>165</v>
      </c>
      <c r="M1454">
        <v>4</v>
      </c>
      <c r="N1454" t="s">
        <v>53</v>
      </c>
      <c r="O1454">
        <v>94</v>
      </c>
      <c r="P1454">
        <v>3</v>
      </c>
      <c r="Q1454">
        <v>3</v>
      </c>
      <c r="R1454" t="s">
        <v>161</v>
      </c>
      <c r="S1454">
        <v>4</v>
      </c>
      <c r="T1454" t="s">
        <v>105</v>
      </c>
      <c r="U1454">
        <v>10312</v>
      </c>
      <c r="V1454" t="s">
        <v>253</v>
      </c>
      <c r="W1454">
        <v>3465</v>
      </c>
      <c r="X1454">
        <v>1</v>
      </c>
      <c r="Y1454" t="s">
        <v>48</v>
      </c>
      <c r="Z1454" t="s">
        <v>49</v>
      </c>
      <c r="AA1454">
        <v>12</v>
      </c>
      <c r="AB1454">
        <v>3</v>
      </c>
      <c r="AC1454">
        <v>4</v>
      </c>
      <c r="AD1454">
        <v>80</v>
      </c>
      <c r="AE1454">
        <v>1</v>
      </c>
      <c r="AF1454">
        <v>40</v>
      </c>
      <c r="AG1454">
        <v>3</v>
      </c>
      <c r="AH1454">
        <v>2</v>
      </c>
      <c r="AI1454">
        <v>15</v>
      </c>
      <c r="AJ1454">
        <v>6</v>
      </c>
      <c r="AK1454" s="16">
        <v>46380</v>
      </c>
      <c r="AL1454" s="7">
        <v>60</v>
      </c>
      <c r="AM1454" s="7" t="str">
        <f t="shared" si="44"/>
        <v>2026</v>
      </c>
      <c r="AN1454" s="7" t="str">
        <f t="shared" si="45"/>
        <v>December</v>
      </c>
      <c r="AO1454" s="7">
        <v>14</v>
      </c>
      <c r="AP1454" s="10">
        <v>21544</v>
      </c>
      <c r="AQ1454" s="7">
        <v>13</v>
      </c>
      <c r="AR1454" s="7">
        <v>10</v>
      </c>
      <c r="AS1454" t="s">
        <v>49</v>
      </c>
    </row>
    <row r="1455" spans="1:45" x14ac:dyDescent="0.35">
      <c r="A1455" t="s">
        <v>1518</v>
      </c>
      <c r="B1455">
        <v>58</v>
      </c>
      <c r="C1455" t="s">
        <v>1498</v>
      </c>
      <c r="D1455" t="s">
        <v>40</v>
      </c>
      <c r="E1455" t="s">
        <v>41</v>
      </c>
      <c r="F1455">
        <v>1145</v>
      </c>
      <c r="G1455" t="s">
        <v>42</v>
      </c>
      <c r="H1455">
        <v>9</v>
      </c>
      <c r="I1455">
        <v>3</v>
      </c>
      <c r="J1455" t="s">
        <v>52</v>
      </c>
      <c r="K1455">
        <v>1</v>
      </c>
      <c r="L1455">
        <v>214</v>
      </c>
      <c r="M1455">
        <v>2</v>
      </c>
      <c r="N1455" t="s">
        <v>53</v>
      </c>
      <c r="O1455">
        <v>75</v>
      </c>
      <c r="P1455">
        <v>2</v>
      </c>
      <c r="Q1455">
        <v>1</v>
      </c>
      <c r="R1455" t="s">
        <v>60</v>
      </c>
      <c r="S1455">
        <v>2</v>
      </c>
      <c r="T1455" t="s">
        <v>105</v>
      </c>
      <c r="U1455">
        <v>3346</v>
      </c>
      <c r="V1455" t="s">
        <v>47</v>
      </c>
      <c r="W1455">
        <v>11873</v>
      </c>
      <c r="X1455">
        <v>4</v>
      </c>
      <c r="Y1455" t="s">
        <v>48</v>
      </c>
      <c r="Z1455" t="s">
        <v>40</v>
      </c>
      <c r="AA1455">
        <v>20</v>
      </c>
      <c r="AB1455">
        <v>4</v>
      </c>
      <c r="AC1455">
        <v>2</v>
      </c>
      <c r="AD1455">
        <v>80</v>
      </c>
      <c r="AE1455">
        <v>1</v>
      </c>
      <c r="AF1455">
        <v>9</v>
      </c>
      <c r="AG1455">
        <v>3</v>
      </c>
      <c r="AH1455">
        <v>2</v>
      </c>
      <c r="AI1455">
        <v>0</v>
      </c>
      <c r="AJ1455">
        <v>0</v>
      </c>
      <c r="AK1455" s="16">
        <v>46381</v>
      </c>
      <c r="AL1455" s="7">
        <v>48</v>
      </c>
      <c r="AM1455" s="7" t="str">
        <f t="shared" si="44"/>
        <v>2026</v>
      </c>
      <c r="AN1455" s="7" t="str">
        <f t="shared" si="45"/>
        <v>December</v>
      </c>
      <c r="AO1455" s="7">
        <v>17</v>
      </c>
      <c r="AP1455" s="10">
        <v>14343</v>
      </c>
      <c r="AQ1455" s="7">
        <v>12</v>
      </c>
      <c r="AR1455" s="7">
        <v>2</v>
      </c>
      <c r="AS1455" t="s">
        <v>49</v>
      </c>
    </row>
    <row r="1456" spans="1:45" x14ac:dyDescent="0.35">
      <c r="A1456" t="s">
        <v>1519</v>
      </c>
      <c r="B1456">
        <v>58</v>
      </c>
      <c r="C1456" t="s">
        <v>1498</v>
      </c>
      <c r="D1456" t="s">
        <v>49</v>
      </c>
      <c r="E1456" t="s">
        <v>59</v>
      </c>
      <c r="F1456">
        <v>390</v>
      </c>
      <c r="G1456" t="s">
        <v>42</v>
      </c>
      <c r="H1456">
        <v>1</v>
      </c>
      <c r="I1456">
        <v>4</v>
      </c>
      <c r="J1456" t="s">
        <v>43</v>
      </c>
      <c r="K1456">
        <v>1</v>
      </c>
      <c r="L1456">
        <v>422</v>
      </c>
      <c r="M1456">
        <v>4</v>
      </c>
      <c r="N1456" t="s">
        <v>44</v>
      </c>
      <c r="O1456">
        <v>32</v>
      </c>
      <c r="P1456">
        <v>1</v>
      </c>
      <c r="Q1456">
        <v>2</v>
      </c>
      <c r="R1456" t="s">
        <v>161</v>
      </c>
      <c r="S1456">
        <v>3</v>
      </c>
      <c r="T1456" t="s">
        <v>102</v>
      </c>
      <c r="U1456">
        <v>5660</v>
      </c>
      <c r="V1456" t="s">
        <v>163</v>
      </c>
      <c r="W1456">
        <v>17056</v>
      </c>
      <c r="X1456">
        <v>2</v>
      </c>
      <c r="Y1456" t="s">
        <v>48</v>
      </c>
      <c r="Z1456" t="s">
        <v>40</v>
      </c>
      <c r="AA1456">
        <v>13</v>
      </c>
      <c r="AB1456">
        <v>3</v>
      </c>
      <c r="AC1456">
        <v>4</v>
      </c>
      <c r="AD1456">
        <v>80</v>
      </c>
      <c r="AE1456">
        <v>1</v>
      </c>
      <c r="AF1456">
        <v>12</v>
      </c>
      <c r="AG1456">
        <v>2</v>
      </c>
      <c r="AH1456">
        <v>3</v>
      </c>
      <c r="AI1456">
        <v>1</v>
      </c>
      <c r="AJ1456">
        <v>2</v>
      </c>
      <c r="AK1456" s="16">
        <v>46382</v>
      </c>
      <c r="AL1456" s="7">
        <v>23</v>
      </c>
      <c r="AM1456" s="7" t="str">
        <f t="shared" si="44"/>
        <v>2026</v>
      </c>
      <c r="AN1456" s="7" t="str">
        <f t="shared" si="45"/>
        <v>December</v>
      </c>
      <c r="AO1456" s="7">
        <v>5</v>
      </c>
      <c r="AP1456" s="10">
        <v>13373</v>
      </c>
      <c r="AQ1456" s="7">
        <v>0</v>
      </c>
      <c r="AR1456" s="7">
        <v>0</v>
      </c>
      <c r="AS1456" t="s">
        <v>49</v>
      </c>
    </row>
    <row r="1457" spans="1:45" x14ac:dyDescent="0.35">
      <c r="A1457" t="s">
        <v>1520</v>
      </c>
      <c r="B1457">
        <v>58</v>
      </c>
      <c r="C1457" t="s">
        <v>1498</v>
      </c>
      <c r="D1457" t="s">
        <v>40</v>
      </c>
      <c r="E1457" t="s">
        <v>41</v>
      </c>
      <c r="F1457">
        <v>286</v>
      </c>
      <c r="G1457" t="s">
        <v>42</v>
      </c>
      <c r="H1457">
        <v>2</v>
      </c>
      <c r="I1457">
        <v>4</v>
      </c>
      <c r="J1457" t="s">
        <v>43</v>
      </c>
      <c r="K1457">
        <v>1</v>
      </c>
      <c r="L1457">
        <v>825</v>
      </c>
      <c r="M1457">
        <v>4</v>
      </c>
      <c r="N1457" t="s">
        <v>44</v>
      </c>
      <c r="O1457">
        <v>31</v>
      </c>
      <c r="P1457">
        <v>3</v>
      </c>
      <c r="Q1457">
        <v>5</v>
      </c>
      <c r="R1457" t="s">
        <v>252</v>
      </c>
      <c r="S1457">
        <v>2</v>
      </c>
      <c r="T1457" t="s">
        <v>46</v>
      </c>
      <c r="U1457">
        <v>19246</v>
      </c>
      <c r="V1457" t="s">
        <v>368</v>
      </c>
      <c r="W1457">
        <v>25761</v>
      </c>
      <c r="X1457">
        <v>7</v>
      </c>
      <c r="Y1457" t="s">
        <v>48</v>
      </c>
      <c r="Z1457" t="s">
        <v>40</v>
      </c>
      <c r="AA1457">
        <v>12</v>
      </c>
      <c r="AB1457">
        <v>3</v>
      </c>
      <c r="AC1457">
        <v>4</v>
      </c>
      <c r="AD1457">
        <v>80</v>
      </c>
      <c r="AE1457">
        <v>0</v>
      </c>
      <c r="AF1457">
        <v>40</v>
      </c>
      <c r="AG1457">
        <v>2</v>
      </c>
      <c r="AH1457">
        <v>3</v>
      </c>
      <c r="AI1457">
        <v>13</v>
      </c>
      <c r="AJ1457">
        <v>8</v>
      </c>
      <c r="AK1457" s="16">
        <v>46383</v>
      </c>
      <c r="AL1457" s="7">
        <v>34</v>
      </c>
      <c r="AM1457" s="7" t="str">
        <f t="shared" si="44"/>
        <v>2026</v>
      </c>
      <c r="AN1457" s="7" t="str">
        <f t="shared" si="45"/>
        <v>December</v>
      </c>
      <c r="AO1457" s="7">
        <v>10</v>
      </c>
      <c r="AP1457" s="10">
        <v>6696</v>
      </c>
      <c r="AQ1457" s="7">
        <v>3</v>
      </c>
      <c r="AR1457" s="7">
        <v>2</v>
      </c>
      <c r="AS1457" t="s">
        <v>49</v>
      </c>
    </row>
    <row r="1458" spans="1:45" x14ac:dyDescent="0.35">
      <c r="A1458" t="s">
        <v>1521</v>
      </c>
      <c r="B1458">
        <v>58</v>
      </c>
      <c r="C1458" t="s">
        <v>1498</v>
      </c>
      <c r="D1458" t="s">
        <v>40</v>
      </c>
      <c r="E1458" t="s">
        <v>56</v>
      </c>
      <c r="F1458">
        <v>781</v>
      </c>
      <c r="G1458" t="s">
        <v>42</v>
      </c>
      <c r="H1458">
        <v>2</v>
      </c>
      <c r="I1458">
        <v>1</v>
      </c>
      <c r="J1458" t="s">
        <v>43</v>
      </c>
      <c r="K1458">
        <v>1</v>
      </c>
      <c r="L1458">
        <v>918</v>
      </c>
      <c r="M1458">
        <v>4</v>
      </c>
      <c r="N1458" t="s">
        <v>44</v>
      </c>
      <c r="O1458">
        <v>57</v>
      </c>
      <c r="P1458">
        <v>2</v>
      </c>
      <c r="Q1458">
        <v>1</v>
      </c>
      <c r="R1458" t="s">
        <v>45</v>
      </c>
      <c r="S1458">
        <v>4</v>
      </c>
      <c r="T1458" t="s">
        <v>102</v>
      </c>
      <c r="U1458">
        <v>2380</v>
      </c>
      <c r="V1458" t="s">
        <v>47</v>
      </c>
      <c r="W1458">
        <v>13384</v>
      </c>
      <c r="X1458">
        <v>9</v>
      </c>
      <c r="Y1458" t="s">
        <v>48</v>
      </c>
      <c r="Z1458" t="s">
        <v>40</v>
      </c>
      <c r="AA1458">
        <v>14</v>
      </c>
      <c r="AB1458">
        <v>3</v>
      </c>
      <c r="AC1458">
        <v>4</v>
      </c>
      <c r="AD1458">
        <v>80</v>
      </c>
      <c r="AE1458">
        <v>1</v>
      </c>
      <c r="AF1458">
        <v>3</v>
      </c>
      <c r="AG1458">
        <v>3</v>
      </c>
      <c r="AH1458">
        <v>2</v>
      </c>
      <c r="AI1458">
        <v>0</v>
      </c>
      <c r="AJ1458">
        <v>0</v>
      </c>
      <c r="AK1458" s="16">
        <v>46384</v>
      </c>
      <c r="AL1458" s="7">
        <v>39</v>
      </c>
      <c r="AM1458" s="7" t="str">
        <f t="shared" si="44"/>
        <v>2026</v>
      </c>
      <c r="AN1458" s="7" t="str">
        <f t="shared" si="45"/>
        <v>December</v>
      </c>
      <c r="AO1458" s="7">
        <v>10</v>
      </c>
      <c r="AP1458" s="10">
        <v>11781</v>
      </c>
      <c r="AQ1458" s="7">
        <v>4</v>
      </c>
      <c r="AR1458" s="7">
        <v>3</v>
      </c>
      <c r="AS1458" t="s">
        <v>49</v>
      </c>
    </row>
    <row r="1459" spans="1:45" x14ac:dyDescent="0.35">
      <c r="A1459" t="s">
        <v>1522</v>
      </c>
      <c r="B1459">
        <v>58</v>
      </c>
      <c r="C1459" t="s">
        <v>1498</v>
      </c>
      <c r="D1459" t="s">
        <v>40</v>
      </c>
      <c r="E1459" t="s">
        <v>41</v>
      </c>
      <c r="F1459">
        <v>1272</v>
      </c>
      <c r="G1459" t="s">
        <v>42</v>
      </c>
      <c r="H1459">
        <v>5</v>
      </c>
      <c r="I1459">
        <v>3</v>
      </c>
      <c r="J1459" t="s">
        <v>68</v>
      </c>
      <c r="K1459">
        <v>1</v>
      </c>
      <c r="L1459">
        <v>940</v>
      </c>
      <c r="M1459">
        <v>3</v>
      </c>
      <c r="N1459" t="s">
        <v>53</v>
      </c>
      <c r="O1459">
        <v>37</v>
      </c>
      <c r="P1459">
        <v>2</v>
      </c>
      <c r="Q1459">
        <v>3</v>
      </c>
      <c r="R1459" t="s">
        <v>161</v>
      </c>
      <c r="S1459">
        <v>2</v>
      </c>
      <c r="T1459" t="s">
        <v>102</v>
      </c>
      <c r="U1459">
        <v>10552</v>
      </c>
      <c r="V1459" t="s">
        <v>253</v>
      </c>
      <c r="W1459">
        <v>9255</v>
      </c>
      <c r="X1459">
        <v>2</v>
      </c>
      <c r="Y1459" t="s">
        <v>48</v>
      </c>
      <c r="Z1459" t="s">
        <v>40</v>
      </c>
      <c r="AA1459">
        <v>13</v>
      </c>
      <c r="AB1459">
        <v>3</v>
      </c>
      <c r="AC1459">
        <v>4</v>
      </c>
      <c r="AD1459">
        <v>80</v>
      </c>
      <c r="AE1459">
        <v>1</v>
      </c>
      <c r="AF1459">
        <v>24</v>
      </c>
      <c r="AG1459">
        <v>3</v>
      </c>
      <c r="AH1459">
        <v>3</v>
      </c>
      <c r="AI1459">
        <v>0</v>
      </c>
      <c r="AJ1459">
        <v>4</v>
      </c>
      <c r="AK1459" s="16">
        <v>46385</v>
      </c>
      <c r="AL1459" s="7">
        <v>59</v>
      </c>
      <c r="AM1459" s="7" t="str">
        <f t="shared" si="44"/>
        <v>2026</v>
      </c>
      <c r="AN1459" s="7" t="str">
        <f t="shared" si="45"/>
        <v>December</v>
      </c>
      <c r="AO1459" s="7">
        <v>29</v>
      </c>
      <c r="AP1459" s="10">
        <v>12702</v>
      </c>
      <c r="AQ1459" s="7">
        <v>7</v>
      </c>
      <c r="AR1459" s="7">
        <v>6</v>
      </c>
      <c r="AS1459" t="s">
        <v>49</v>
      </c>
    </row>
    <row r="1460" spans="1:45" x14ac:dyDescent="0.35">
      <c r="A1460" t="s">
        <v>1523</v>
      </c>
      <c r="B1460">
        <v>58</v>
      </c>
      <c r="C1460" t="s">
        <v>1498</v>
      </c>
      <c r="D1460" t="s">
        <v>40</v>
      </c>
      <c r="E1460" t="s">
        <v>41</v>
      </c>
      <c r="F1460">
        <v>289</v>
      </c>
      <c r="G1460" t="s">
        <v>42</v>
      </c>
      <c r="H1460">
        <v>2</v>
      </c>
      <c r="I1460">
        <v>3</v>
      </c>
      <c r="J1460" t="s">
        <v>68</v>
      </c>
      <c r="K1460">
        <v>1</v>
      </c>
      <c r="L1460">
        <v>977</v>
      </c>
      <c r="M1460">
        <v>4</v>
      </c>
      <c r="N1460" t="s">
        <v>44</v>
      </c>
      <c r="O1460">
        <v>51</v>
      </c>
      <c r="P1460">
        <v>3</v>
      </c>
      <c r="Q1460">
        <v>1</v>
      </c>
      <c r="R1460" t="s">
        <v>60</v>
      </c>
      <c r="S1460">
        <v>3</v>
      </c>
      <c r="T1460" t="s">
        <v>46</v>
      </c>
      <c r="U1460">
        <v>2479</v>
      </c>
      <c r="V1460" t="s">
        <v>47</v>
      </c>
      <c r="W1460">
        <v>26227</v>
      </c>
      <c r="X1460">
        <v>4</v>
      </c>
      <c r="Y1460" t="s">
        <v>48</v>
      </c>
      <c r="Z1460" t="s">
        <v>49</v>
      </c>
      <c r="AA1460">
        <v>24</v>
      </c>
      <c r="AB1460">
        <v>4</v>
      </c>
      <c r="AC1460">
        <v>1</v>
      </c>
      <c r="AD1460">
        <v>80</v>
      </c>
      <c r="AE1460">
        <v>0</v>
      </c>
      <c r="AF1460">
        <v>7</v>
      </c>
      <c r="AG1460">
        <v>4</v>
      </c>
      <c r="AH1460">
        <v>3</v>
      </c>
      <c r="AI1460">
        <v>0</v>
      </c>
      <c r="AJ1460">
        <v>0</v>
      </c>
      <c r="AK1460" s="16">
        <v>46386</v>
      </c>
      <c r="AL1460" s="7">
        <v>52</v>
      </c>
      <c r="AM1460" s="7" t="str">
        <f t="shared" si="44"/>
        <v>2026</v>
      </c>
      <c r="AN1460" s="7" t="str">
        <f t="shared" si="45"/>
        <v>December</v>
      </c>
      <c r="AO1460" s="7">
        <v>29</v>
      </c>
      <c r="AP1460" s="10">
        <v>17063</v>
      </c>
      <c r="AQ1460" s="7">
        <v>29</v>
      </c>
      <c r="AR1460" s="7">
        <v>14</v>
      </c>
      <c r="AS1460" t="s">
        <v>49</v>
      </c>
    </row>
    <row r="1461" spans="1:45" x14ac:dyDescent="0.35">
      <c r="A1461" t="s">
        <v>1524</v>
      </c>
      <c r="B1461">
        <v>58</v>
      </c>
      <c r="C1461" t="s">
        <v>1498</v>
      </c>
      <c r="D1461" t="s">
        <v>49</v>
      </c>
      <c r="E1461" t="s">
        <v>41</v>
      </c>
      <c r="F1461">
        <v>848</v>
      </c>
      <c r="G1461" t="s">
        <v>42</v>
      </c>
      <c r="H1461">
        <v>23</v>
      </c>
      <c r="I1461">
        <v>4</v>
      </c>
      <c r="J1461" t="s">
        <v>43</v>
      </c>
      <c r="K1461">
        <v>1</v>
      </c>
      <c r="L1461">
        <v>1308</v>
      </c>
      <c r="M1461">
        <v>1</v>
      </c>
      <c r="N1461" t="s">
        <v>44</v>
      </c>
      <c r="O1461">
        <v>88</v>
      </c>
      <c r="P1461">
        <v>3</v>
      </c>
      <c r="Q1461">
        <v>1</v>
      </c>
      <c r="R1461" t="s">
        <v>60</v>
      </c>
      <c r="S1461">
        <v>3</v>
      </c>
      <c r="T1461" t="s">
        <v>102</v>
      </c>
      <c r="U1461">
        <v>2372</v>
      </c>
      <c r="V1461" t="s">
        <v>47</v>
      </c>
      <c r="W1461">
        <v>26076</v>
      </c>
      <c r="X1461">
        <v>1</v>
      </c>
      <c r="Y1461" t="s">
        <v>48</v>
      </c>
      <c r="Z1461" t="s">
        <v>49</v>
      </c>
      <c r="AA1461">
        <v>12</v>
      </c>
      <c r="AB1461">
        <v>3</v>
      </c>
      <c r="AC1461">
        <v>4</v>
      </c>
      <c r="AD1461">
        <v>80</v>
      </c>
      <c r="AE1461">
        <v>2</v>
      </c>
      <c r="AF1461">
        <v>2</v>
      </c>
      <c r="AG1461">
        <v>3</v>
      </c>
      <c r="AH1461">
        <v>3</v>
      </c>
      <c r="AI1461">
        <v>2</v>
      </c>
      <c r="AJ1461">
        <v>2</v>
      </c>
      <c r="AK1461" s="16">
        <v>46387</v>
      </c>
      <c r="AL1461" s="7">
        <v>23</v>
      </c>
      <c r="AM1461" s="7" t="str">
        <f t="shared" si="44"/>
        <v>2026</v>
      </c>
      <c r="AN1461" s="7" t="str">
        <f t="shared" si="45"/>
        <v>December</v>
      </c>
      <c r="AO1461" s="7">
        <v>1</v>
      </c>
      <c r="AP1461" s="10">
        <v>12155</v>
      </c>
      <c r="AQ1461" s="7">
        <v>0</v>
      </c>
      <c r="AR1461" s="7">
        <v>0</v>
      </c>
      <c r="AS1461" t="s">
        <v>49</v>
      </c>
    </row>
    <row r="1462" spans="1:45" x14ac:dyDescent="0.35">
      <c r="A1462" t="s">
        <v>1525</v>
      </c>
      <c r="B1462">
        <v>58</v>
      </c>
      <c r="C1462" t="s">
        <v>1498</v>
      </c>
      <c r="D1462" t="s">
        <v>40</v>
      </c>
      <c r="E1462" t="s">
        <v>41</v>
      </c>
      <c r="F1462">
        <v>601</v>
      </c>
      <c r="G1462" t="s">
        <v>42</v>
      </c>
      <c r="H1462">
        <v>7</v>
      </c>
      <c r="I1462">
        <v>4</v>
      </c>
      <c r="J1462" t="s">
        <v>52</v>
      </c>
      <c r="K1462">
        <v>1</v>
      </c>
      <c r="L1462">
        <v>1360</v>
      </c>
      <c r="M1462">
        <v>3</v>
      </c>
      <c r="N1462" t="s">
        <v>53</v>
      </c>
      <c r="O1462">
        <v>53</v>
      </c>
      <c r="P1462">
        <v>2</v>
      </c>
      <c r="Q1462">
        <v>3</v>
      </c>
      <c r="R1462" t="s">
        <v>112</v>
      </c>
      <c r="S1462">
        <v>1</v>
      </c>
      <c r="T1462" t="s">
        <v>105</v>
      </c>
      <c r="U1462">
        <v>10008</v>
      </c>
      <c r="V1462" t="s">
        <v>253</v>
      </c>
      <c r="W1462">
        <v>12023</v>
      </c>
      <c r="X1462">
        <v>7</v>
      </c>
      <c r="Y1462" t="s">
        <v>48</v>
      </c>
      <c r="Z1462" t="s">
        <v>40</v>
      </c>
      <c r="AA1462">
        <v>14</v>
      </c>
      <c r="AB1462">
        <v>3</v>
      </c>
      <c r="AC1462">
        <v>4</v>
      </c>
      <c r="AD1462">
        <v>80</v>
      </c>
      <c r="AE1462">
        <v>0</v>
      </c>
      <c r="AF1462">
        <v>31</v>
      </c>
      <c r="AG1462">
        <v>0</v>
      </c>
      <c r="AH1462">
        <v>2</v>
      </c>
      <c r="AI1462">
        <v>5</v>
      </c>
      <c r="AJ1462">
        <v>9</v>
      </c>
      <c r="AK1462" s="16">
        <v>46023</v>
      </c>
      <c r="AL1462" s="7">
        <v>41</v>
      </c>
      <c r="AM1462" s="7" t="str">
        <f t="shared" si="44"/>
        <v>2026</v>
      </c>
      <c r="AN1462" s="7" t="str">
        <f t="shared" si="45"/>
        <v>January</v>
      </c>
      <c r="AO1462" s="7">
        <v>6</v>
      </c>
      <c r="AP1462" s="10">
        <v>17462</v>
      </c>
      <c r="AQ1462" s="7">
        <v>1</v>
      </c>
      <c r="AR1462" s="7">
        <v>1</v>
      </c>
      <c r="AS1462" t="s">
        <v>49</v>
      </c>
    </row>
    <row r="1463" spans="1:45" x14ac:dyDescent="0.35">
      <c r="A1463" t="s">
        <v>1526</v>
      </c>
      <c r="B1463">
        <v>58</v>
      </c>
      <c r="C1463" t="s">
        <v>1498</v>
      </c>
      <c r="D1463" t="s">
        <v>40</v>
      </c>
      <c r="E1463" t="s">
        <v>41</v>
      </c>
      <c r="F1463">
        <v>1055</v>
      </c>
      <c r="G1463" t="s">
        <v>42</v>
      </c>
      <c r="H1463">
        <v>1</v>
      </c>
      <c r="I1463">
        <v>3</v>
      </c>
      <c r="J1463" t="s">
        <v>52</v>
      </c>
      <c r="K1463">
        <v>1</v>
      </c>
      <c r="L1463">
        <v>1423</v>
      </c>
      <c r="M1463">
        <v>4</v>
      </c>
      <c r="N1463" t="s">
        <v>53</v>
      </c>
      <c r="O1463">
        <v>76</v>
      </c>
      <c r="P1463">
        <v>3</v>
      </c>
      <c r="Q1463">
        <v>5</v>
      </c>
      <c r="R1463" t="s">
        <v>252</v>
      </c>
      <c r="S1463">
        <v>1</v>
      </c>
      <c r="T1463" t="s">
        <v>105</v>
      </c>
      <c r="U1463">
        <v>19701</v>
      </c>
      <c r="V1463" t="s">
        <v>368</v>
      </c>
      <c r="W1463">
        <v>22456</v>
      </c>
      <c r="X1463">
        <v>3</v>
      </c>
      <c r="Y1463" t="s">
        <v>48</v>
      </c>
      <c r="Z1463" t="s">
        <v>40</v>
      </c>
      <c r="AA1463">
        <v>21</v>
      </c>
      <c r="AB1463">
        <v>4</v>
      </c>
      <c r="AC1463">
        <v>3</v>
      </c>
      <c r="AD1463">
        <v>80</v>
      </c>
      <c r="AE1463">
        <v>1</v>
      </c>
      <c r="AF1463">
        <v>32</v>
      </c>
      <c r="AG1463">
        <v>3</v>
      </c>
      <c r="AH1463">
        <v>3</v>
      </c>
      <c r="AI1463">
        <v>1</v>
      </c>
      <c r="AJ1463">
        <v>5</v>
      </c>
      <c r="AK1463" s="16">
        <v>46024</v>
      </c>
      <c r="AL1463" s="7">
        <v>55</v>
      </c>
      <c r="AM1463" s="7" t="str">
        <f t="shared" si="44"/>
        <v>2026</v>
      </c>
      <c r="AN1463" s="7" t="str">
        <f t="shared" si="45"/>
        <v>January</v>
      </c>
      <c r="AO1463" s="7">
        <v>18</v>
      </c>
      <c r="AP1463" s="10">
        <v>21837</v>
      </c>
      <c r="AQ1463" s="7">
        <v>11</v>
      </c>
      <c r="AR1463" s="7">
        <v>7</v>
      </c>
      <c r="AS1463" t="s">
        <v>49</v>
      </c>
    </row>
    <row r="1464" spans="1:45" x14ac:dyDescent="0.35">
      <c r="A1464" t="s">
        <v>1527</v>
      </c>
      <c r="B1464">
        <v>58</v>
      </c>
      <c r="C1464" t="s">
        <v>1498</v>
      </c>
      <c r="D1464" t="s">
        <v>49</v>
      </c>
      <c r="E1464" t="s">
        <v>59</v>
      </c>
      <c r="F1464">
        <v>350</v>
      </c>
      <c r="G1464" t="s">
        <v>51</v>
      </c>
      <c r="H1464">
        <v>2</v>
      </c>
      <c r="I1464">
        <v>3</v>
      </c>
      <c r="J1464" t="s">
        <v>52</v>
      </c>
      <c r="K1464">
        <v>1</v>
      </c>
      <c r="L1464">
        <v>1824</v>
      </c>
      <c r="M1464">
        <v>2</v>
      </c>
      <c r="N1464" t="s">
        <v>44</v>
      </c>
      <c r="O1464">
        <v>52</v>
      </c>
      <c r="P1464">
        <v>3</v>
      </c>
      <c r="Q1464">
        <v>4</v>
      </c>
      <c r="R1464" t="s">
        <v>442</v>
      </c>
      <c r="S1464">
        <v>2</v>
      </c>
      <c r="T1464" t="s">
        <v>102</v>
      </c>
      <c r="U1464">
        <v>16291</v>
      </c>
      <c r="V1464" t="s">
        <v>368</v>
      </c>
      <c r="W1464">
        <v>22577</v>
      </c>
      <c r="X1464">
        <v>4</v>
      </c>
      <c r="Y1464" t="s">
        <v>48</v>
      </c>
      <c r="Z1464" t="s">
        <v>49</v>
      </c>
      <c r="AA1464">
        <v>22</v>
      </c>
      <c r="AB1464">
        <v>4</v>
      </c>
      <c r="AC1464">
        <v>4</v>
      </c>
      <c r="AD1464">
        <v>80</v>
      </c>
      <c r="AE1464">
        <v>1</v>
      </c>
      <c r="AF1464">
        <v>37</v>
      </c>
      <c r="AG1464">
        <v>0</v>
      </c>
      <c r="AH1464">
        <v>2</v>
      </c>
      <c r="AI1464">
        <v>14</v>
      </c>
      <c r="AJ1464">
        <v>14</v>
      </c>
      <c r="AK1464" s="16">
        <v>46025</v>
      </c>
      <c r="AL1464" s="7">
        <v>50</v>
      </c>
      <c r="AM1464" s="7" t="str">
        <f t="shared" si="44"/>
        <v>2026</v>
      </c>
      <c r="AN1464" s="7" t="str">
        <f t="shared" si="45"/>
        <v>January</v>
      </c>
      <c r="AO1464" s="7">
        <v>23</v>
      </c>
      <c r="AP1464" s="10">
        <v>8297</v>
      </c>
      <c r="AQ1464" s="7">
        <v>9</v>
      </c>
      <c r="AR1464" s="7">
        <v>1</v>
      </c>
      <c r="AS1464" t="s">
        <v>49</v>
      </c>
    </row>
    <row r="1465" spans="1:45" x14ac:dyDescent="0.35">
      <c r="A1465" t="s">
        <v>1528</v>
      </c>
      <c r="B1465">
        <v>58</v>
      </c>
      <c r="C1465" t="s">
        <v>1498</v>
      </c>
      <c r="D1465" t="s">
        <v>49</v>
      </c>
      <c r="E1465" t="s">
        <v>56</v>
      </c>
      <c r="F1465">
        <v>1216</v>
      </c>
      <c r="G1465" t="s">
        <v>42</v>
      </c>
      <c r="H1465">
        <v>15</v>
      </c>
      <c r="I1465">
        <v>4</v>
      </c>
      <c r="J1465" t="s">
        <v>43</v>
      </c>
      <c r="K1465">
        <v>1</v>
      </c>
      <c r="L1465">
        <v>1837</v>
      </c>
      <c r="M1465">
        <v>1</v>
      </c>
      <c r="N1465" t="s">
        <v>44</v>
      </c>
      <c r="O1465">
        <v>87</v>
      </c>
      <c r="P1465">
        <v>3</v>
      </c>
      <c r="Q1465">
        <v>4</v>
      </c>
      <c r="R1465" t="s">
        <v>252</v>
      </c>
      <c r="S1465">
        <v>3</v>
      </c>
      <c r="T1465" t="s">
        <v>105</v>
      </c>
      <c r="U1465">
        <v>15787</v>
      </c>
      <c r="V1465" t="s">
        <v>368</v>
      </c>
      <c r="W1465">
        <v>21624</v>
      </c>
      <c r="X1465">
        <v>2</v>
      </c>
      <c r="Y1465" t="s">
        <v>48</v>
      </c>
      <c r="Z1465" t="s">
        <v>40</v>
      </c>
      <c r="AA1465">
        <v>14</v>
      </c>
      <c r="AB1465">
        <v>3</v>
      </c>
      <c r="AC1465">
        <v>2</v>
      </c>
      <c r="AD1465">
        <v>80</v>
      </c>
      <c r="AE1465">
        <v>0</v>
      </c>
      <c r="AF1465">
        <v>23</v>
      </c>
      <c r="AG1465">
        <v>3</v>
      </c>
      <c r="AH1465">
        <v>3</v>
      </c>
      <c r="AI1465">
        <v>2</v>
      </c>
      <c r="AJ1465">
        <v>2</v>
      </c>
      <c r="AK1465" s="16">
        <v>46026</v>
      </c>
      <c r="AL1465" s="7">
        <v>22</v>
      </c>
      <c r="AM1465" s="7" t="str">
        <f t="shared" si="44"/>
        <v>2026</v>
      </c>
      <c r="AN1465" s="7" t="str">
        <f t="shared" si="45"/>
        <v>January</v>
      </c>
      <c r="AO1465" s="7">
        <v>4</v>
      </c>
      <c r="AP1465" s="10">
        <v>12748</v>
      </c>
      <c r="AQ1465" s="7">
        <v>1</v>
      </c>
      <c r="AR1465" s="7">
        <v>0</v>
      </c>
      <c r="AS1465" t="s">
        <v>49</v>
      </c>
    </row>
    <row r="1466" spans="1:45" x14ac:dyDescent="0.35">
      <c r="A1466" t="s">
        <v>1529</v>
      </c>
      <c r="B1466">
        <v>58</v>
      </c>
      <c r="C1466" t="s">
        <v>1498</v>
      </c>
      <c r="D1466" t="s">
        <v>40</v>
      </c>
      <c r="E1466" t="s">
        <v>41</v>
      </c>
      <c r="F1466">
        <v>605</v>
      </c>
      <c r="G1466" t="s">
        <v>51</v>
      </c>
      <c r="H1466">
        <v>21</v>
      </c>
      <c r="I1466">
        <v>3</v>
      </c>
      <c r="J1466" t="s">
        <v>43</v>
      </c>
      <c r="K1466">
        <v>1</v>
      </c>
      <c r="L1466">
        <v>1938</v>
      </c>
      <c r="M1466">
        <v>4</v>
      </c>
      <c r="N1466" t="s">
        <v>53</v>
      </c>
      <c r="O1466">
        <v>72</v>
      </c>
      <c r="P1466">
        <v>3</v>
      </c>
      <c r="Q1466">
        <v>4</v>
      </c>
      <c r="R1466" t="s">
        <v>442</v>
      </c>
      <c r="S1466">
        <v>4</v>
      </c>
      <c r="T1466" t="s">
        <v>105</v>
      </c>
      <c r="U1466">
        <v>17875</v>
      </c>
      <c r="V1466" t="s">
        <v>368</v>
      </c>
      <c r="W1466">
        <v>11761</v>
      </c>
      <c r="X1466">
        <v>4</v>
      </c>
      <c r="Y1466" t="s">
        <v>48</v>
      </c>
      <c r="Z1466" t="s">
        <v>40</v>
      </c>
      <c r="AA1466">
        <v>13</v>
      </c>
      <c r="AB1466">
        <v>3</v>
      </c>
      <c r="AC1466">
        <v>3</v>
      </c>
      <c r="AD1466">
        <v>80</v>
      </c>
      <c r="AE1466">
        <v>1</v>
      </c>
      <c r="AF1466">
        <v>29</v>
      </c>
      <c r="AG1466">
        <v>2</v>
      </c>
      <c r="AH1466">
        <v>2</v>
      </c>
      <c r="AI1466">
        <v>0</v>
      </c>
      <c r="AJ1466">
        <v>0</v>
      </c>
      <c r="AK1466" s="16">
        <v>46027</v>
      </c>
      <c r="AL1466" s="7">
        <v>30</v>
      </c>
      <c r="AM1466" s="7" t="str">
        <f t="shared" si="44"/>
        <v>2026</v>
      </c>
      <c r="AN1466" s="7" t="str">
        <f t="shared" si="45"/>
        <v>January</v>
      </c>
      <c r="AO1466" s="7">
        <v>11</v>
      </c>
      <c r="AP1466" s="10">
        <v>6216</v>
      </c>
      <c r="AQ1466" s="7">
        <v>5</v>
      </c>
      <c r="AR1466" s="7">
        <v>5</v>
      </c>
      <c r="AS1466" t="s">
        <v>49</v>
      </c>
    </row>
    <row r="1467" spans="1:45" x14ac:dyDescent="0.35">
      <c r="A1467" t="s">
        <v>1530</v>
      </c>
      <c r="B1467">
        <v>59</v>
      </c>
      <c r="C1467" t="s">
        <v>1498</v>
      </c>
      <c r="D1467" t="s">
        <v>40</v>
      </c>
      <c r="E1467" t="s">
        <v>41</v>
      </c>
      <c r="F1467">
        <v>1324</v>
      </c>
      <c r="G1467" t="s">
        <v>42</v>
      </c>
      <c r="H1467">
        <v>3</v>
      </c>
      <c r="I1467">
        <v>3</v>
      </c>
      <c r="J1467" t="s">
        <v>52</v>
      </c>
      <c r="K1467">
        <v>1</v>
      </c>
      <c r="L1467">
        <v>10</v>
      </c>
      <c r="M1467">
        <v>3</v>
      </c>
      <c r="N1467" t="s">
        <v>53</v>
      </c>
      <c r="O1467">
        <v>81</v>
      </c>
      <c r="P1467">
        <v>4</v>
      </c>
      <c r="Q1467">
        <v>1</v>
      </c>
      <c r="R1467" t="s">
        <v>45</v>
      </c>
      <c r="S1467">
        <v>1</v>
      </c>
      <c r="T1467" t="s">
        <v>105</v>
      </c>
      <c r="U1467">
        <v>2670</v>
      </c>
      <c r="V1467" t="s">
        <v>47</v>
      </c>
      <c r="W1467">
        <v>9964</v>
      </c>
      <c r="X1467">
        <v>4</v>
      </c>
      <c r="Y1467" t="s">
        <v>48</v>
      </c>
      <c r="Z1467" t="s">
        <v>40</v>
      </c>
      <c r="AA1467">
        <v>20</v>
      </c>
      <c r="AB1467">
        <v>4</v>
      </c>
      <c r="AC1467">
        <v>1</v>
      </c>
      <c r="AD1467">
        <v>80</v>
      </c>
      <c r="AE1467">
        <v>3</v>
      </c>
      <c r="AF1467">
        <v>12</v>
      </c>
      <c r="AG1467">
        <v>3</v>
      </c>
      <c r="AH1467">
        <v>2</v>
      </c>
      <c r="AI1467">
        <v>0</v>
      </c>
      <c r="AK1467" s="16">
        <v>46028</v>
      </c>
      <c r="AL1467" s="7">
        <v>29</v>
      </c>
      <c r="AM1467" s="7" t="str">
        <f t="shared" si="44"/>
        <v>2026</v>
      </c>
      <c r="AN1467" s="7" t="str">
        <f t="shared" si="45"/>
        <v>January</v>
      </c>
      <c r="AO1467" s="7">
        <v>11</v>
      </c>
      <c r="AP1467" s="10">
        <v>21780</v>
      </c>
      <c r="AQ1467" s="7">
        <v>1</v>
      </c>
      <c r="AR1467" s="7">
        <v>0</v>
      </c>
      <c r="AS1467" t="s">
        <v>49</v>
      </c>
    </row>
    <row r="1468" spans="1:45" x14ac:dyDescent="0.35">
      <c r="A1468" t="s">
        <v>1531</v>
      </c>
      <c r="B1468">
        <v>59</v>
      </c>
      <c r="C1468" t="s">
        <v>1498</v>
      </c>
      <c r="D1468" t="s">
        <v>49</v>
      </c>
      <c r="E1468" t="s">
        <v>41</v>
      </c>
      <c r="F1468">
        <v>1435</v>
      </c>
      <c r="G1468" t="s">
        <v>51</v>
      </c>
      <c r="H1468">
        <v>25</v>
      </c>
      <c r="I1468">
        <v>3</v>
      </c>
      <c r="J1468" t="s">
        <v>43</v>
      </c>
      <c r="K1468">
        <v>1</v>
      </c>
      <c r="L1468">
        <v>81</v>
      </c>
      <c r="M1468">
        <v>1</v>
      </c>
      <c r="N1468" t="s">
        <v>53</v>
      </c>
      <c r="O1468">
        <v>99</v>
      </c>
      <c r="P1468">
        <v>3</v>
      </c>
      <c r="Q1468">
        <v>3</v>
      </c>
      <c r="R1468" t="s">
        <v>137</v>
      </c>
      <c r="S1468">
        <v>1</v>
      </c>
      <c r="T1468" t="s">
        <v>46</v>
      </c>
      <c r="U1468">
        <v>7637</v>
      </c>
      <c r="V1468" t="s">
        <v>163</v>
      </c>
      <c r="W1468">
        <v>2354</v>
      </c>
      <c r="X1468">
        <v>7</v>
      </c>
      <c r="Y1468" t="s">
        <v>48</v>
      </c>
      <c r="Z1468" t="s">
        <v>49</v>
      </c>
      <c r="AA1468">
        <v>11</v>
      </c>
      <c r="AB1468">
        <v>3</v>
      </c>
      <c r="AC1468">
        <v>4</v>
      </c>
      <c r="AD1468">
        <v>80</v>
      </c>
      <c r="AE1468">
        <v>0</v>
      </c>
      <c r="AF1468">
        <v>28</v>
      </c>
      <c r="AG1468">
        <v>3</v>
      </c>
      <c r="AH1468">
        <v>2</v>
      </c>
      <c r="AI1468">
        <v>7</v>
      </c>
      <c r="AJ1468">
        <v>9</v>
      </c>
      <c r="AK1468" s="16">
        <v>46029</v>
      </c>
      <c r="AL1468" s="7">
        <v>44</v>
      </c>
      <c r="AM1468" s="7" t="str">
        <f t="shared" si="44"/>
        <v>2026</v>
      </c>
      <c r="AN1468" s="7" t="str">
        <f t="shared" si="45"/>
        <v>January</v>
      </c>
      <c r="AO1468" s="7">
        <v>0</v>
      </c>
      <c r="AP1468" s="10">
        <v>11146</v>
      </c>
      <c r="AQ1468" s="7">
        <v>0</v>
      </c>
      <c r="AR1468" s="7">
        <v>0</v>
      </c>
      <c r="AS1468" t="s">
        <v>49</v>
      </c>
    </row>
    <row r="1469" spans="1:45" x14ac:dyDescent="0.35">
      <c r="A1469" t="s">
        <v>1532</v>
      </c>
      <c r="B1469">
        <v>59</v>
      </c>
      <c r="C1469" t="s">
        <v>1498</v>
      </c>
      <c r="D1469" t="s">
        <v>49</v>
      </c>
      <c r="E1469" t="s">
        <v>56</v>
      </c>
      <c r="F1469">
        <v>1225</v>
      </c>
      <c r="G1469" t="s">
        <v>51</v>
      </c>
      <c r="H1469">
        <v>1</v>
      </c>
      <c r="I1469">
        <v>1</v>
      </c>
      <c r="J1469" t="s">
        <v>43</v>
      </c>
      <c r="K1469">
        <v>1</v>
      </c>
      <c r="L1469">
        <v>91</v>
      </c>
      <c r="M1469">
        <v>1</v>
      </c>
      <c r="N1469" t="s">
        <v>53</v>
      </c>
      <c r="O1469">
        <v>57</v>
      </c>
      <c r="P1469">
        <v>2</v>
      </c>
      <c r="Q1469">
        <v>2</v>
      </c>
      <c r="R1469" t="s">
        <v>137</v>
      </c>
      <c r="S1469">
        <v>3</v>
      </c>
      <c r="T1469" t="s">
        <v>46</v>
      </c>
      <c r="U1469">
        <v>5473</v>
      </c>
      <c r="V1469" t="s">
        <v>163</v>
      </c>
      <c r="W1469">
        <v>24668</v>
      </c>
      <c r="X1469">
        <v>7</v>
      </c>
      <c r="Y1469" t="s">
        <v>48</v>
      </c>
      <c r="Z1469" t="s">
        <v>49</v>
      </c>
      <c r="AA1469">
        <v>11</v>
      </c>
      <c r="AB1469">
        <v>3</v>
      </c>
      <c r="AC1469">
        <v>4</v>
      </c>
      <c r="AD1469">
        <v>80</v>
      </c>
      <c r="AE1469">
        <v>0</v>
      </c>
      <c r="AF1469">
        <v>20</v>
      </c>
      <c r="AG1469">
        <v>2</v>
      </c>
      <c r="AH1469">
        <v>2</v>
      </c>
      <c r="AI1469">
        <v>1</v>
      </c>
      <c r="AK1469" s="16">
        <v>46030</v>
      </c>
      <c r="AL1469" s="7">
        <v>29</v>
      </c>
      <c r="AM1469" s="7" t="str">
        <f t="shared" si="44"/>
        <v>2026</v>
      </c>
      <c r="AN1469" s="7" t="str">
        <f t="shared" si="45"/>
        <v>January</v>
      </c>
      <c r="AO1469" s="7">
        <v>7</v>
      </c>
      <c r="AP1469" s="10">
        <v>7717</v>
      </c>
      <c r="AQ1469" s="7">
        <v>3</v>
      </c>
      <c r="AR1469" s="7">
        <v>2</v>
      </c>
      <c r="AS1469" t="s">
        <v>49</v>
      </c>
    </row>
    <row r="1470" spans="1:45" x14ac:dyDescent="0.35">
      <c r="A1470" t="s">
        <v>1533</v>
      </c>
      <c r="B1470">
        <v>59</v>
      </c>
      <c r="C1470" t="s">
        <v>1498</v>
      </c>
      <c r="D1470" t="s">
        <v>49</v>
      </c>
      <c r="E1470" t="s">
        <v>59</v>
      </c>
      <c r="F1470">
        <v>1420</v>
      </c>
      <c r="G1470" t="s">
        <v>71</v>
      </c>
      <c r="H1470">
        <v>2</v>
      </c>
      <c r="I1470">
        <v>4</v>
      </c>
      <c r="J1470" t="s">
        <v>71</v>
      </c>
      <c r="K1470">
        <v>1</v>
      </c>
      <c r="L1470">
        <v>140</v>
      </c>
      <c r="M1470">
        <v>3</v>
      </c>
      <c r="N1470" t="s">
        <v>53</v>
      </c>
      <c r="O1470">
        <v>32</v>
      </c>
      <c r="P1470">
        <v>2</v>
      </c>
      <c r="Q1470">
        <v>5</v>
      </c>
      <c r="R1470" t="s">
        <v>442</v>
      </c>
      <c r="S1470">
        <v>4</v>
      </c>
      <c r="T1470" t="s">
        <v>105</v>
      </c>
      <c r="U1470">
        <v>18844</v>
      </c>
      <c r="V1470" t="s">
        <v>368</v>
      </c>
      <c r="W1470">
        <v>21922</v>
      </c>
      <c r="X1470">
        <v>9</v>
      </c>
      <c r="Y1470" t="s">
        <v>48</v>
      </c>
      <c r="Z1470" t="s">
        <v>49</v>
      </c>
      <c r="AA1470">
        <v>21</v>
      </c>
      <c r="AB1470">
        <v>4</v>
      </c>
      <c r="AC1470">
        <v>4</v>
      </c>
      <c r="AD1470">
        <v>80</v>
      </c>
      <c r="AE1470">
        <v>1</v>
      </c>
      <c r="AF1470">
        <v>30</v>
      </c>
      <c r="AG1470">
        <v>3</v>
      </c>
      <c r="AH1470">
        <v>3</v>
      </c>
      <c r="AI1470">
        <v>2</v>
      </c>
      <c r="AJ1470">
        <v>2</v>
      </c>
      <c r="AK1470" s="16">
        <v>46031</v>
      </c>
      <c r="AL1470" s="7">
        <v>52</v>
      </c>
      <c r="AM1470" s="7" t="str">
        <f t="shared" si="44"/>
        <v>2026</v>
      </c>
      <c r="AN1470" s="7" t="str">
        <f t="shared" si="45"/>
        <v>January</v>
      </c>
      <c r="AO1470" s="7">
        <v>33</v>
      </c>
      <c r="AP1470" s="10">
        <v>13703</v>
      </c>
      <c r="AQ1470" s="7">
        <v>22</v>
      </c>
      <c r="AR1470" s="7">
        <v>2</v>
      </c>
      <c r="AS1470" t="s">
        <v>49</v>
      </c>
    </row>
    <row r="1471" spans="1:45" x14ac:dyDescent="0.35">
      <c r="A1471" t="s">
        <v>1534</v>
      </c>
      <c r="B1471">
        <v>59</v>
      </c>
      <c r="C1471" t="s">
        <v>1498</v>
      </c>
      <c r="D1471" t="s">
        <v>49</v>
      </c>
      <c r="E1471" t="s">
        <v>41</v>
      </c>
      <c r="F1471">
        <v>142</v>
      </c>
      <c r="G1471" t="s">
        <v>42</v>
      </c>
      <c r="H1471">
        <v>3</v>
      </c>
      <c r="I1471">
        <v>3</v>
      </c>
      <c r="J1471" t="s">
        <v>43</v>
      </c>
      <c r="K1471">
        <v>1</v>
      </c>
      <c r="L1471">
        <v>309</v>
      </c>
      <c r="M1471">
        <v>3</v>
      </c>
      <c r="N1471" t="s">
        <v>44</v>
      </c>
      <c r="O1471">
        <v>70</v>
      </c>
      <c r="P1471">
        <v>2</v>
      </c>
      <c r="Q1471">
        <v>1</v>
      </c>
      <c r="R1471" t="s">
        <v>60</v>
      </c>
      <c r="S1471">
        <v>4</v>
      </c>
      <c r="T1471" t="s">
        <v>105</v>
      </c>
      <c r="U1471">
        <v>2177</v>
      </c>
      <c r="V1471" t="s">
        <v>47</v>
      </c>
      <c r="W1471">
        <v>8456</v>
      </c>
      <c r="X1471">
        <v>3</v>
      </c>
      <c r="Y1471" t="s">
        <v>48</v>
      </c>
      <c r="Z1471" t="s">
        <v>49</v>
      </c>
      <c r="AA1471">
        <v>17</v>
      </c>
      <c r="AB1471">
        <v>3</v>
      </c>
      <c r="AC1471">
        <v>1</v>
      </c>
      <c r="AD1471">
        <v>80</v>
      </c>
      <c r="AE1471">
        <v>1</v>
      </c>
      <c r="AF1471">
        <v>7</v>
      </c>
      <c r="AG1471">
        <v>6</v>
      </c>
      <c r="AH1471">
        <v>3</v>
      </c>
      <c r="AI1471">
        <v>0</v>
      </c>
      <c r="AJ1471">
        <v>0</v>
      </c>
      <c r="AK1471" s="16">
        <v>46032</v>
      </c>
      <c r="AL1471" s="7">
        <v>27</v>
      </c>
      <c r="AM1471" s="7" t="str">
        <f t="shared" si="44"/>
        <v>2026</v>
      </c>
      <c r="AN1471" s="7" t="str">
        <f t="shared" si="45"/>
        <v>January</v>
      </c>
      <c r="AO1471" s="7">
        <v>3</v>
      </c>
      <c r="AP1471" s="10">
        <v>8042</v>
      </c>
      <c r="AQ1471" s="7">
        <v>3</v>
      </c>
      <c r="AR1471" s="7">
        <v>3</v>
      </c>
      <c r="AS1471" t="s">
        <v>49</v>
      </c>
    </row>
    <row r="1472" spans="1:45" x14ac:dyDescent="0.35">
      <c r="A1472" t="s">
        <v>1535</v>
      </c>
      <c r="B1472">
        <v>59</v>
      </c>
      <c r="C1472" t="s">
        <v>1498</v>
      </c>
      <c r="D1472" t="s">
        <v>49</v>
      </c>
      <c r="E1472" t="s">
        <v>41</v>
      </c>
      <c r="F1472">
        <v>818</v>
      </c>
      <c r="G1472" t="s">
        <v>71</v>
      </c>
      <c r="H1472">
        <v>6</v>
      </c>
      <c r="I1472">
        <v>2</v>
      </c>
      <c r="J1472" t="s">
        <v>52</v>
      </c>
      <c r="K1472">
        <v>1</v>
      </c>
      <c r="L1472">
        <v>321</v>
      </c>
      <c r="M1472">
        <v>2</v>
      </c>
      <c r="N1472" t="s">
        <v>44</v>
      </c>
      <c r="O1472">
        <v>52</v>
      </c>
      <c r="P1472">
        <v>3</v>
      </c>
      <c r="Q1472">
        <v>1</v>
      </c>
      <c r="R1472" t="s">
        <v>71</v>
      </c>
      <c r="S1472">
        <v>3</v>
      </c>
      <c r="T1472" t="s">
        <v>105</v>
      </c>
      <c r="U1472">
        <v>2267</v>
      </c>
      <c r="V1472" t="s">
        <v>47</v>
      </c>
      <c r="W1472">
        <v>25657</v>
      </c>
      <c r="X1472">
        <v>8</v>
      </c>
      <c r="Y1472" t="s">
        <v>48</v>
      </c>
      <c r="Z1472" t="s">
        <v>49</v>
      </c>
      <c r="AA1472">
        <v>17</v>
      </c>
      <c r="AB1472">
        <v>3</v>
      </c>
      <c r="AC1472">
        <v>4</v>
      </c>
      <c r="AD1472">
        <v>80</v>
      </c>
      <c r="AE1472">
        <v>0</v>
      </c>
      <c r="AF1472">
        <v>7</v>
      </c>
      <c r="AG1472">
        <v>2</v>
      </c>
      <c r="AH1472">
        <v>2</v>
      </c>
      <c r="AI1472">
        <v>2</v>
      </c>
      <c r="AJ1472">
        <v>2</v>
      </c>
      <c r="AK1472" s="16">
        <v>46033</v>
      </c>
      <c r="AL1472" s="7">
        <v>28</v>
      </c>
      <c r="AM1472" s="7" t="str">
        <f t="shared" si="44"/>
        <v>2026</v>
      </c>
      <c r="AN1472" s="7" t="str">
        <f t="shared" si="45"/>
        <v>January</v>
      </c>
      <c r="AO1472" s="7">
        <v>0</v>
      </c>
      <c r="AP1472" s="10">
        <v>18713</v>
      </c>
      <c r="AQ1472" s="7">
        <v>0</v>
      </c>
      <c r="AR1472" s="7">
        <v>0</v>
      </c>
      <c r="AS1472" t="s">
        <v>49</v>
      </c>
    </row>
    <row r="1473" spans="1:45" x14ac:dyDescent="0.35">
      <c r="A1473" t="s">
        <v>1536</v>
      </c>
      <c r="B1473">
        <v>59</v>
      </c>
      <c r="C1473" t="s">
        <v>1498</v>
      </c>
      <c r="D1473" t="s">
        <v>40</v>
      </c>
      <c r="E1473" t="s">
        <v>41</v>
      </c>
      <c r="F1473">
        <v>715</v>
      </c>
      <c r="G1473" t="s">
        <v>42</v>
      </c>
      <c r="H1473">
        <v>2</v>
      </c>
      <c r="I1473">
        <v>3</v>
      </c>
      <c r="J1473" t="s">
        <v>43</v>
      </c>
      <c r="K1473">
        <v>1</v>
      </c>
      <c r="L1473">
        <v>1032</v>
      </c>
      <c r="M1473">
        <v>3</v>
      </c>
      <c r="N1473" t="s">
        <v>53</v>
      </c>
      <c r="O1473">
        <v>69</v>
      </c>
      <c r="P1473">
        <v>2</v>
      </c>
      <c r="Q1473">
        <v>4</v>
      </c>
      <c r="R1473" t="s">
        <v>112</v>
      </c>
      <c r="S1473">
        <v>4</v>
      </c>
      <c r="T1473" t="s">
        <v>46</v>
      </c>
      <c r="U1473">
        <v>13726</v>
      </c>
      <c r="V1473" t="s">
        <v>253</v>
      </c>
      <c r="W1473">
        <v>21829</v>
      </c>
      <c r="X1473">
        <v>3</v>
      </c>
      <c r="Y1473" t="s">
        <v>48</v>
      </c>
      <c r="Z1473" t="s">
        <v>40</v>
      </c>
      <c r="AA1473">
        <v>13</v>
      </c>
      <c r="AB1473">
        <v>3</v>
      </c>
      <c r="AC1473">
        <v>1</v>
      </c>
      <c r="AD1473">
        <v>80</v>
      </c>
      <c r="AE1473">
        <v>0</v>
      </c>
      <c r="AF1473">
        <v>30</v>
      </c>
      <c r="AG1473">
        <v>4</v>
      </c>
      <c r="AH1473">
        <v>3</v>
      </c>
      <c r="AI1473">
        <v>4</v>
      </c>
      <c r="AJ1473">
        <v>3</v>
      </c>
      <c r="AK1473" s="16">
        <v>46034</v>
      </c>
      <c r="AL1473" s="7">
        <v>22</v>
      </c>
      <c r="AM1473" s="7" t="str">
        <f t="shared" si="44"/>
        <v>2026</v>
      </c>
      <c r="AN1473" s="7" t="str">
        <f t="shared" si="45"/>
        <v>January</v>
      </c>
      <c r="AO1473" s="7">
        <v>3</v>
      </c>
      <c r="AP1473" s="10">
        <v>20971</v>
      </c>
      <c r="AQ1473" s="7">
        <v>1</v>
      </c>
      <c r="AR1473" s="7">
        <v>0</v>
      </c>
      <c r="AS1473" t="s">
        <v>49</v>
      </c>
    </row>
    <row r="1474" spans="1:45" x14ac:dyDescent="0.35">
      <c r="A1474" t="s">
        <v>1537</v>
      </c>
      <c r="B1474">
        <v>59</v>
      </c>
      <c r="C1474" t="s">
        <v>1498</v>
      </c>
      <c r="D1474" t="s">
        <v>49</v>
      </c>
      <c r="E1474" t="s">
        <v>41</v>
      </c>
      <c r="F1474">
        <v>1089</v>
      </c>
      <c r="G1474" t="s">
        <v>51</v>
      </c>
      <c r="H1474">
        <v>1</v>
      </c>
      <c r="I1474">
        <v>2</v>
      </c>
      <c r="J1474" t="s">
        <v>68</v>
      </c>
      <c r="K1474">
        <v>1</v>
      </c>
      <c r="L1474">
        <v>1048</v>
      </c>
      <c r="M1474">
        <v>2</v>
      </c>
      <c r="N1474" t="s">
        <v>44</v>
      </c>
      <c r="O1474">
        <v>66</v>
      </c>
      <c r="P1474">
        <v>3</v>
      </c>
      <c r="Q1474">
        <v>3</v>
      </c>
      <c r="R1474" t="s">
        <v>442</v>
      </c>
      <c r="S1474">
        <v>4</v>
      </c>
      <c r="T1474" t="s">
        <v>105</v>
      </c>
      <c r="U1474">
        <v>11904</v>
      </c>
      <c r="V1474" t="s">
        <v>253</v>
      </c>
      <c r="W1474">
        <v>11038</v>
      </c>
      <c r="X1474">
        <v>3</v>
      </c>
      <c r="Y1474" t="s">
        <v>48</v>
      </c>
      <c r="Z1474" t="s">
        <v>40</v>
      </c>
      <c r="AA1474">
        <v>14</v>
      </c>
      <c r="AB1474">
        <v>3</v>
      </c>
      <c r="AC1474">
        <v>3</v>
      </c>
      <c r="AD1474">
        <v>80</v>
      </c>
      <c r="AE1474">
        <v>1</v>
      </c>
      <c r="AF1474">
        <v>14</v>
      </c>
      <c r="AG1474">
        <v>1</v>
      </c>
      <c r="AH1474">
        <v>1</v>
      </c>
      <c r="AI1474">
        <v>0</v>
      </c>
      <c r="AJ1474">
        <v>4</v>
      </c>
      <c r="AK1474" s="16">
        <v>46035</v>
      </c>
      <c r="AL1474" s="7">
        <v>47</v>
      </c>
      <c r="AM1474" s="7" t="str">
        <f t="shared" si="44"/>
        <v>2026</v>
      </c>
      <c r="AN1474" s="7" t="str">
        <f t="shared" si="45"/>
        <v>January</v>
      </c>
      <c r="AO1474" s="7">
        <v>0</v>
      </c>
      <c r="AP1474" s="10">
        <v>17629</v>
      </c>
      <c r="AQ1474" s="7">
        <v>0</v>
      </c>
      <c r="AR1474" s="7">
        <v>0</v>
      </c>
      <c r="AS1474" t="s">
        <v>49</v>
      </c>
    </row>
    <row r="1475" spans="1:45" x14ac:dyDescent="0.35">
      <c r="A1475" t="s">
        <v>1531</v>
      </c>
      <c r="B1475">
        <v>59</v>
      </c>
      <c r="C1475" t="s">
        <v>1498</v>
      </c>
      <c r="D1475" t="s">
        <v>49</v>
      </c>
      <c r="E1475" t="s">
        <v>41</v>
      </c>
      <c r="F1475">
        <v>1435</v>
      </c>
      <c r="G1475" t="s">
        <v>51</v>
      </c>
      <c r="H1475">
        <v>25</v>
      </c>
      <c r="I1475">
        <v>3</v>
      </c>
      <c r="J1475" t="s">
        <v>43</v>
      </c>
      <c r="K1475">
        <v>1</v>
      </c>
      <c r="L1475">
        <v>81</v>
      </c>
      <c r="M1475">
        <v>1</v>
      </c>
      <c r="N1475" t="s">
        <v>53</v>
      </c>
      <c r="O1475">
        <v>99</v>
      </c>
      <c r="P1475">
        <v>3</v>
      </c>
      <c r="Q1475">
        <v>3</v>
      </c>
      <c r="R1475" t="s">
        <v>137</v>
      </c>
      <c r="S1475">
        <v>1</v>
      </c>
      <c r="T1475" t="s">
        <v>46</v>
      </c>
      <c r="U1475">
        <v>7637</v>
      </c>
      <c r="V1475" t="s">
        <v>163</v>
      </c>
      <c r="W1475">
        <v>2354</v>
      </c>
      <c r="X1475">
        <v>7</v>
      </c>
      <c r="Y1475" t="s">
        <v>48</v>
      </c>
      <c r="Z1475" t="s">
        <v>49</v>
      </c>
      <c r="AA1475">
        <v>11</v>
      </c>
      <c r="AB1475">
        <v>3</v>
      </c>
      <c r="AC1475">
        <v>4</v>
      </c>
      <c r="AD1475">
        <v>80</v>
      </c>
      <c r="AE1475">
        <v>0</v>
      </c>
      <c r="AF1475">
        <v>28</v>
      </c>
      <c r="AG1475">
        <v>3</v>
      </c>
      <c r="AH1475">
        <v>2</v>
      </c>
      <c r="AI1475">
        <v>7</v>
      </c>
      <c r="AJ1475">
        <v>9</v>
      </c>
      <c r="AK1475" s="16">
        <v>46036</v>
      </c>
      <c r="AL1475" s="7">
        <v>49</v>
      </c>
      <c r="AM1475" s="7" t="str">
        <f t="shared" ref="AM1475:AM1481" si="46">TEXT(AK1475,"yyyy")</f>
        <v>2026</v>
      </c>
      <c r="AN1475" s="7" t="str">
        <f t="shared" ref="AN1475:AN1481" si="47">TEXT(AK1475,"mmmm")</f>
        <v>January</v>
      </c>
      <c r="AO1475" s="7">
        <v>4</v>
      </c>
      <c r="AP1475" s="10">
        <v>10952</v>
      </c>
      <c r="AQ1475" s="7">
        <v>2</v>
      </c>
      <c r="AR1475" s="7">
        <v>2</v>
      </c>
      <c r="AS1475" t="s">
        <v>49</v>
      </c>
    </row>
    <row r="1476" spans="1:45" x14ac:dyDescent="0.35">
      <c r="A1476" t="s">
        <v>1532</v>
      </c>
      <c r="B1476">
        <v>59</v>
      </c>
      <c r="C1476" t="s">
        <v>1498</v>
      </c>
      <c r="D1476" t="s">
        <v>49</v>
      </c>
      <c r="E1476" t="s">
        <v>56</v>
      </c>
      <c r="F1476">
        <v>1225</v>
      </c>
      <c r="G1476" t="s">
        <v>51</v>
      </c>
      <c r="H1476">
        <v>1</v>
      </c>
      <c r="I1476">
        <v>1</v>
      </c>
      <c r="J1476" t="s">
        <v>43</v>
      </c>
      <c r="K1476">
        <v>1</v>
      </c>
      <c r="L1476">
        <v>91</v>
      </c>
      <c r="M1476">
        <v>1</v>
      </c>
      <c r="N1476" t="s">
        <v>53</v>
      </c>
      <c r="O1476">
        <v>57</v>
      </c>
      <c r="P1476">
        <v>2</v>
      </c>
      <c r="Q1476">
        <v>2</v>
      </c>
      <c r="R1476" t="s">
        <v>137</v>
      </c>
      <c r="S1476">
        <v>3</v>
      </c>
      <c r="T1476" t="s">
        <v>46</v>
      </c>
      <c r="U1476">
        <v>5473</v>
      </c>
      <c r="V1476" t="s">
        <v>163</v>
      </c>
      <c r="W1476">
        <v>24668</v>
      </c>
      <c r="X1476">
        <v>7</v>
      </c>
      <c r="Y1476" t="s">
        <v>48</v>
      </c>
      <c r="Z1476" t="s">
        <v>49</v>
      </c>
      <c r="AA1476">
        <v>11</v>
      </c>
      <c r="AB1476">
        <v>3</v>
      </c>
      <c r="AC1476">
        <v>4</v>
      </c>
      <c r="AD1476">
        <v>80</v>
      </c>
      <c r="AE1476">
        <v>0</v>
      </c>
      <c r="AF1476">
        <v>20</v>
      </c>
      <c r="AG1476">
        <v>2</v>
      </c>
      <c r="AH1476">
        <v>2</v>
      </c>
      <c r="AI1476">
        <v>1</v>
      </c>
      <c r="AK1476" s="16">
        <v>46037</v>
      </c>
      <c r="AL1476" s="7">
        <v>56</v>
      </c>
      <c r="AM1476" s="7" t="str">
        <f t="shared" si="46"/>
        <v>2026</v>
      </c>
      <c r="AN1476" s="7" t="str">
        <f t="shared" si="47"/>
        <v>January</v>
      </c>
      <c r="AO1476" s="7">
        <v>0</v>
      </c>
      <c r="AP1476" s="10">
        <v>9160</v>
      </c>
      <c r="AQ1476" s="7">
        <v>0</v>
      </c>
      <c r="AR1476" s="7">
        <v>0</v>
      </c>
      <c r="AS1476" t="s">
        <v>49</v>
      </c>
    </row>
    <row r="1477" spans="1:45" x14ac:dyDescent="0.35">
      <c r="A1477" t="s">
        <v>1533</v>
      </c>
      <c r="B1477">
        <v>59</v>
      </c>
      <c r="C1477" t="s">
        <v>1498</v>
      </c>
      <c r="D1477" t="s">
        <v>49</v>
      </c>
      <c r="E1477" t="s">
        <v>59</v>
      </c>
      <c r="F1477">
        <v>1420</v>
      </c>
      <c r="G1477" t="s">
        <v>71</v>
      </c>
      <c r="H1477">
        <v>2</v>
      </c>
      <c r="I1477">
        <v>4</v>
      </c>
      <c r="J1477" t="s">
        <v>71</v>
      </c>
      <c r="K1477">
        <v>1</v>
      </c>
      <c r="L1477">
        <v>140</v>
      </c>
      <c r="M1477">
        <v>3</v>
      </c>
      <c r="N1477" t="s">
        <v>53</v>
      </c>
      <c r="O1477">
        <v>32</v>
      </c>
      <c r="P1477">
        <v>2</v>
      </c>
      <c r="Q1477">
        <v>5</v>
      </c>
      <c r="R1477" t="s">
        <v>442</v>
      </c>
      <c r="S1477">
        <v>4</v>
      </c>
      <c r="T1477" t="s">
        <v>105</v>
      </c>
      <c r="U1477">
        <v>18844</v>
      </c>
      <c r="V1477" t="s">
        <v>368</v>
      </c>
      <c r="W1477">
        <v>21922</v>
      </c>
      <c r="X1477">
        <v>9</v>
      </c>
      <c r="Y1477" t="s">
        <v>48</v>
      </c>
      <c r="Z1477" t="s">
        <v>49</v>
      </c>
      <c r="AA1477">
        <v>21</v>
      </c>
      <c r="AB1477">
        <v>4</v>
      </c>
      <c r="AC1477">
        <v>4</v>
      </c>
      <c r="AD1477">
        <v>80</v>
      </c>
      <c r="AE1477">
        <v>1</v>
      </c>
      <c r="AF1477">
        <v>30</v>
      </c>
      <c r="AG1477">
        <v>3</v>
      </c>
      <c r="AH1477">
        <v>3</v>
      </c>
      <c r="AI1477">
        <v>2</v>
      </c>
      <c r="AJ1477">
        <v>2</v>
      </c>
      <c r="AK1477" s="16">
        <v>46038</v>
      </c>
      <c r="AL1477" s="7">
        <v>28</v>
      </c>
      <c r="AM1477" s="7" t="str">
        <f t="shared" si="46"/>
        <v>2026</v>
      </c>
      <c r="AN1477" s="7" t="str">
        <f t="shared" si="47"/>
        <v>January</v>
      </c>
      <c r="AO1477" s="7">
        <v>3</v>
      </c>
      <c r="AP1477" s="10">
        <v>21185</v>
      </c>
      <c r="AQ1477" s="7">
        <v>3</v>
      </c>
      <c r="AR1477" s="7">
        <v>3</v>
      </c>
      <c r="AS1477" t="s">
        <v>49</v>
      </c>
    </row>
    <row r="1478" spans="1:45" x14ac:dyDescent="0.35">
      <c r="A1478" t="s">
        <v>1534</v>
      </c>
      <c r="B1478">
        <v>59</v>
      </c>
      <c r="C1478" t="s">
        <v>1498</v>
      </c>
      <c r="D1478" t="s">
        <v>49</v>
      </c>
      <c r="E1478" t="s">
        <v>41</v>
      </c>
      <c r="F1478">
        <v>142</v>
      </c>
      <c r="G1478" t="s">
        <v>42</v>
      </c>
      <c r="H1478">
        <v>3</v>
      </c>
      <c r="I1478">
        <v>3</v>
      </c>
      <c r="J1478" t="s">
        <v>43</v>
      </c>
      <c r="K1478">
        <v>1</v>
      </c>
      <c r="L1478">
        <v>309</v>
      </c>
      <c r="M1478">
        <v>3</v>
      </c>
      <c r="N1478" t="s">
        <v>44</v>
      </c>
      <c r="O1478">
        <v>70</v>
      </c>
      <c r="P1478">
        <v>2</v>
      </c>
      <c r="Q1478">
        <v>1</v>
      </c>
      <c r="R1478" t="s">
        <v>60</v>
      </c>
      <c r="S1478">
        <v>4</v>
      </c>
      <c r="T1478" t="s">
        <v>105</v>
      </c>
      <c r="U1478">
        <v>2177</v>
      </c>
      <c r="V1478" t="s">
        <v>47</v>
      </c>
      <c r="W1478">
        <v>8456</v>
      </c>
      <c r="X1478">
        <v>3</v>
      </c>
      <c r="Y1478" t="s">
        <v>48</v>
      </c>
      <c r="Z1478" t="s">
        <v>49</v>
      </c>
      <c r="AA1478">
        <v>17</v>
      </c>
      <c r="AB1478">
        <v>3</v>
      </c>
      <c r="AC1478">
        <v>1</v>
      </c>
      <c r="AD1478">
        <v>80</v>
      </c>
      <c r="AE1478">
        <v>1</v>
      </c>
      <c r="AF1478">
        <v>7</v>
      </c>
      <c r="AG1478">
        <v>6</v>
      </c>
      <c r="AH1478">
        <v>3</v>
      </c>
      <c r="AI1478">
        <v>0</v>
      </c>
      <c r="AJ1478">
        <v>0</v>
      </c>
      <c r="AK1478" s="16">
        <v>46039</v>
      </c>
      <c r="AL1478" s="7">
        <v>35</v>
      </c>
      <c r="AM1478" s="7" t="str">
        <f t="shared" si="46"/>
        <v>2026</v>
      </c>
      <c r="AN1478" s="7" t="str">
        <f t="shared" si="47"/>
        <v>January</v>
      </c>
      <c r="AO1478" s="7">
        <v>16</v>
      </c>
      <c r="AP1478" s="10">
        <v>15210</v>
      </c>
      <c r="AQ1478" s="7">
        <v>13</v>
      </c>
      <c r="AR1478" s="7">
        <v>11</v>
      </c>
      <c r="AS1478" t="s">
        <v>49</v>
      </c>
    </row>
    <row r="1479" spans="1:45" x14ac:dyDescent="0.35">
      <c r="A1479" t="s">
        <v>1535</v>
      </c>
      <c r="B1479">
        <v>59</v>
      </c>
      <c r="C1479" t="s">
        <v>1498</v>
      </c>
      <c r="D1479" t="s">
        <v>49</v>
      </c>
      <c r="E1479" t="s">
        <v>41</v>
      </c>
      <c r="F1479">
        <v>818</v>
      </c>
      <c r="G1479" t="s">
        <v>71</v>
      </c>
      <c r="H1479">
        <v>6</v>
      </c>
      <c r="I1479">
        <v>2</v>
      </c>
      <c r="J1479" t="s">
        <v>52</v>
      </c>
      <c r="K1479">
        <v>1</v>
      </c>
      <c r="L1479">
        <v>321</v>
      </c>
      <c r="M1479">
        <v>2</v>
      </c>
      <c r="N1479" t="s">
        <v>44</v>
      </c>
      <c r="O1479">
        <v>52</v>
      </c>
      <c r="P1479">
        <v>3</v>
      </c>
      <c r="Q1479">
        <v>1</v>
      </c>
      <c r="R1479" t="s">
        <v>71</v>
      </c>
      <c r="S1479">
        <v>3</v>
      </c>
      <c r="T1479" t="s">
        <v>105</v>
      </c>
      <c r="U1479">
        <v>2267</v>
      </c>
      <c r="V1479" t="s">
        <v>47</v>
      </c>
      <c r="W1479">
        <v>25657</v>
      </c>
      <c r="X1479">
        <v>8</v>
      </c>
      <c r="Y1479" t="s">
        <v>48</v>
      </c>
      <c r="Z1479" t="s">
        <v>49</v>
      </c>
      <c r="AA1479">
        <v>17</v>
      </c>
      <c r="AB1479">
        <v>3</v>
      </c>
      <c r="AC1479">
        <v>4</v>
      </c>
      <c r="AD1479">
        <v>80</v>
      </c>
      <c r="AE1479">
        <v>0</v>
      </c>
      <c r="AF1479">
        <v>7</v>
      </c>
      <c r="AG1479">
        <v>2</v>
      </c>
      <c r="AH1479">
        <v>2</v>
      </c>
      <c r="AI1479">
        <v>2</v>
      </c>
      <c r="AJ1479">
        <v>2</v>
      </c>
      <c r="AK1479" s="16">
        <v>46040</v>
      </c>
      <c r="AL1479" s="7">
        <v>25</v>
      </c>
      <c r="AM1479" s="7" t="str">
        <f t="shared" si="46"/>
        <v>2026</v>
      </c>
      <c r="AN1479" s="7" t="str">
        <f t="shared" si="47"/>
        <v>January</v>
      </c>
      <c r="AO1479" s="7">
        <v>4</v>
      </c>
      <c r="AP1479" s="10">
        <v>6584</v>
      </c>
      <c r="AQ1479" s="7">
        <v>2</v>
      </c>
      <c r="AR1479" s="7">
        <v>2</v>
      </c>
      <c r="AS1479" t="s">
        <v>49</v>
      </c>
    </row>
    <row r="1480" spans="1:45" x14ac:dyDescent="0.35">
      <c r="A1480" t="s">
        <v>1536</v>
      </c>
      <c r="B1480">
        <v>59</v>
      </c>
      <c r="C1480" t="s">
        <v>1498</v>
      </c>
      <c r="D1480" t="s">
        <v>40</v>
      </c>
      <c r="E1480" t="s">
        <v>41</v>
      </c>
      <c r="F1480">
        <v>715</v>
      </c>
      <c r="G1480" t="s">
        <v>42</v>
      </c>
      <c r="H1480">
        <v>2</v>
      </c>
      <c r="I1480">
        <v>3</v>
      </c>
      <c r="J1480" t="s">
        <v>43</v>
      </c>
      <c r="K1480">
        <v>1</v>
      </c>
      <c r="L1480">
        <v>1032</v>
      </c>
      <c r="M1480">
        <v>3</v>
      </c>
      <c r="N1480" t="s">
        <v>53</v>
      </c>
      <c r="O1480">
        <v>69</v>
      </c>
      <c r="P1480">
        <v>2</v>
      </c>
      <c r="Q1480">
        <v>4</v>
      </c>
      <c r="R1480" t="s">
        <v>112</v>
      </c>
      <c r="S1480">
        <v>4</v>
      </c>
      <c r="T1480" t="s">
        <v>46</v>
      </c>
      <c r="U1480">
        <v>13726</v>
      </c>
      <c r="V1480" t="s">
        <v>253</v>
      </c>
      <c r="W1480">
        <v>21829</v>
      </c>
      <c r="X1480">
        <v>3</v>
      </c>
      <c r="Y1480" t="s">
        <v>48</v>
      </c>
      <c r="Z1480" t="s">
        <v>40</v>
      </c>
      <c r="AA1480">
        <v>13</v>
      </c>
      <c r="AB1480">
        <v>3</v>
      </c>
      <c r="AC1480">
        <v>1</v>
      </c>
      <c r="AD1480">
        <v>80</v>
      </c>
      <c r="AE1480">
        <v>0</v>
      </c>
      <c r="AF1480">
        <v>30</v>
      </c>
      <c r="AG1480">
        <v>4</v>
      </c>
      <c r="AH1480">
        <v>3</v>
      </c>
      <c r="AI1480">
        <v>4</v>
      </c>
      <c r="AJ1480">
        <v>3</v>
      </c>
      <c r="AK1480" s="16">
        <v>46041</v>
      </c>
      <c r="AL1480" s="7">
        <v>52</v>
      </c>
      <c r="AM1480" s="7" t="str">
        <f t="shared" si="46"/>
        <v>2026</v>
      </c>
      <c r="AN1480" s="7" t="str">
        <f t="shared" si="47"/>
        <v>January</v>
      </c>
      <c r="AO1480" s="7">
        <v>24</v>
      </c>
      <c r="AP1480" s="10">
        <v>11032</v>
      </c>
      <c r="AQ1480" s="7">
        <v>3</v>
      </c>
      <c r="AR1480" s="7">
        <v>0</v>
      </c>
      <c r="AS1480" t="s">
        <v>49</v>
      </c>
    </row>
    <row r="1481" spans="1:45" x14ac:dyDescent="0.35">
      <c r="A1481" t="s">
        <v>1537</v>
      </c>
      <c r="B1481">
        <v>59</v>
      </c>
      <c r="C1481" t="s">
        <v>1498</v>
      </c>
      <c r="D1481" t="s">
        <v>49</v>
      </c>
      <c r="E1481" t="s">
        <v>41</v>
      </c>
      <c r="F1481">
        <v>1089</v>
      </c>
      <c r="G1481" t="s">
        <v>51</v>
      </c>
      <c r="H1481">
        <v>1</v>
      </c>
      <c r="I1481">
        <v>2</v>
      </c>
      <c r="J1481" t="s">
        <v>68</v>
      </c>
      <c r="K1481">
        <v>1</v>
      </c>
      <c r="L1481">
        <v>1048</v>
      </c>
      <c r="M1481">
        <v>2</v>
      </c>
      <c r="N1481" t="s">
        <v>44</v>
      </c>
      <c r="O1481">
        <v>66</v>
      </c>
      <c r="P1481">
        <v>3</v>
      </c>
      <c r="Q1481">
        <v>3</v>
      </c>
      <c r="R1481" t="s">
        <v>442</v>
      </c>
      <c r="S1481">
        <v>4</v>
      </c>
      <c r="T1481" t="s">
        <v>105</v>
      </c>
      <c r="U1481">
        <v>11904</v>
      </c>
      <c r="V1481" t="s">
        <v>253</v>
      </c>
      <c r="W1481">
        <v>11038</v>
      </c>
      <c r="X1481">
        <v>3</v>
      </c>
      <c r="Y1481" t="s">
        <v>48</v>
      </c>
      <c r="Z1481" t="s">
        <v>40</v>
      </c>
      <c r="AA1481">
        <v>14</v>
      </c>
      <c r="AB1481">
        <v>3</v>
      </c>
      <c r="AC1481">
        <v>3</v>
      </c>
      <c r="AD1481">
        <v>80</v>
      </c>
      <c r="AE1481">
        <v>1</v>
      </c>
      <c r="AF1481">
        <v>14</v>
      </c>
      <c r="AG1481">
        <v>1</v>
      </c>
      <c r="AH1481">
        <v>1</v>
      </c>
      <c r="AI1481">
        <v>0</v>
      </c>
      <c r="AJ1481">
        <v>4</v>
      </c>
      <c r="AK1481" s="16">
        <v>46042</v>
      </c>
      <c r="AL1481" s="7">
        <v>43</v>
      </c>
      <c r="AM1481" s="7" t="str">
        <f t="shared" si="46"/>
        <v>2026</v>
      </c>
      <c r="AN1481" s="7" t="str">
        <f t="shared" si="47"/>
        <v>January</v>
      </c>
      <c r="AO1481" s="7">
        <v>16</v>
      </c>
      <c r="AP1481" s="10">
        <v>5878</v>
      </c>
      <c r="AQ1481" s="7">
        <v>7</v>
      </c>
      <c r="AR1481" s="7">
        <v>6</v>
      </c>
      <c r="AS1481" t="s">
        <v>49</v>
      </c>
    </row>
    <row r="1482" spans="1:45" x14ac:dyDescent="0.35">
      <c r="AK1482" s="16"/>
      <c r="AL1482" s="7"/>
      <c r="AM1482" s="7"/>
      <c r="AN1482" s="7"/>
      <c r="AO1482" s="7"/>
      <c r="AP1482" s="10"/>
      <c r="AQ1482" s="7"/>
      <c r="AR1482" s="7"/>
    </row>
    <row r="1483" spans="1:45" x14ac:dyDescent="0.35">
      <c r="AK1483" s="16"/>
      <c r="AL1483" s="7"/>
      <c r="AM1483" s="7"/>
      <c r="AN1483" s="7"/>
      <c r="AO1483" s="7"/>
      <c r="AP1483" s="10"/>
      <c r="AQ1483" s="7"/>
      <c r="AR1483" s="7"/>
    </row>
    <row r="1484" spans="1:45" x14ac:dyDescent="0.35">
      <c r="AK1484" s="16"/>
      <c r="AL1484" s="7"/>
      <c r="AM1484" s="7"/>
      <c r="AN1484" s="7"/>
      <c r="AO1484" s="7"/>
      <c r="AP1484" s="10"/>
      <c r="AQ1484" s="7"/>
      <c r="AR1484" s="7"/>
    </row>
    <row r="1485" spans="1:45" x14ac:dyDescent="0.35">
      <c r="AK1485" s="16"/>
      <c r="AL1485" s="7"/>
      <c r="AM1485" s="7"/>
      <c r="AN1485" s="7"/>
      <c r="AO1485" s="7"/>
      <c r="AP1485" s="10"/>
      <c r="AQ1485" s="7"/>
      <c r="AR1485" s="7"/>
    </row>
    <row r="1486" spans="1:45" x14ac:dyDescent="0.35">
      <c r="AK1486" s="16"/>
      <c r="AL1486" s="7"/>
      <c r="AM1486" s="7"/>
      <c r="AN1486" s="7"/>
      <c r="AO1486" s="7"/>
      <c r="AP1486" s="10"/>
      <c r="AQ1486" s="7"/>
      <c r="AR1486" s="7"/>
    </row>
    <row r="1487" spans="1:45" x14ac:dyDescent="0.35">
      <c r="AK1487" s="16"/>
      <c r="AL1487" s="7"/>
      <c r="AM1487" s="7"/>
      <c r="AN1487" s="7"/>
      <c r="AO1487" s="7"/>
      <c r="AP1487" s="10"/>
      <c r="AQ1487" s="7"/>
      <c r="AR1487" s="7"/>
    </row>
    <row r="1488" spans="1:45" x14ac:dyDescent="0.35">
      <c r="AK1488" s="16"/>
      <c r="AL1488" s="7"/>
      <c r="AM1488" s="7"/>
      <c r="AN1488" s="7"/>
      <c r="AO1488" s="7"/>
      <c r="AP1488" s="10"/>
      <c r="AQ1488" s="7"/>
      <c r="AR1488" s="7"/>
    </row>
    <row r="1489" spans="37:44" x14ac:dyDescent="0.35">
      <c r="AK1489" s="16"/>
      <c r="AL1489" s="7"/>
      <c r="AM1489" s="7"/>
      <c r="AN1489" s="7"/>
      <c r="AO1489" s="7"/>
      <c r="AP1489" s="10"/>
      <c r="AQ1489" s="7"/>
      <c r="AR1489" s="7"/>
    </row>
    <row r="1490" spans="37:44" x14ac:dyDescent="0.35">
      <c r="AK1490" s="16"/>
      <c r="AL1490" s="7"/>
      <c r="AM1490" s="7"/>
      <c r="AN1490" s="7"/>
      <c r="AO1490" s="7"/>
      <c r="AP1490" s="10"/>
      <c r="AQ1490" s="7"/>
      <c r="AR1490" s="7"/>
    </row>
    <row r="1491" spans="37:44" x14ac:dyDescent="0.35">
      <c r="AK1491" s="16"/>
      <c r="AL1491" s="7"/>
      <c r="AM1491" s="7"/>
      <c r="AN1491" s="7"/>
      <c r="AO1491" s="7"/>
      <c r="AP1491" s="10"/>
      <c r="AQ1491" s="7"/>
      <c r="AR1491" s="7"/>
    </row>
    <row r="1492" spans="37:44" x14ac:dyDescent="0.35">
      <c r="AK1492" s="16"/>
      <c r="AL1492" s="7"/>
      <c r="AM1492" s="7"/>
      <c r="AN1492" s="7"/>
      <c r="AO1492" s="7"/>
      <c r="AP1492" s="10"/>
      <c r="AQ1492" s="7"/>
      <c r="AR1492" s="7"/>
    </row>
    <row r="1493" spans="37:44" x14ac:dyDescent="0.35">
      <c r="AK1493" s="16"/>
      <c r="AL1493" s="7"/>
      <c r="AM1493" s="7"/>
      <c r="AN1493" s="7"/>
      <c r="AO1493" s="7"/>
      <c r="AP1493" s="10"/>
      <c r="AQ1493" s="7"/>
      <c r="AR1493" s="7"/>
    </row>
    <row r="1494" spans="37:44" x14ac:dyDescent="0.35">
      <c r="AK1494" s="16"/>
      <c r="AL1494" s="7"/>
      <c r="AM1494" s="7"/>
      <c r="AN1494" s="7"/>
      <c r="AO1494" s="7"/>
      <c r="AP1494" s="10"/>
      <c r="AQ1494" s="7"/>
      <c r="AR1494" s="7"/>
    </row>
    <row r="1495" spans="37:44" x14ac:dyDescent="0.35">
      <c r="AK1495" s="16"/>
      <c r="AL1495" s="7"/>
      <c r="AM1495" s="7"/>
      <c r="AN1495" s="7"/>
      <c r="AO1495" s="7"/>
      <c r="AP1495" s="10"/>
      <c r="AQ1495" s="7"/>
      <c r="AR1495" s="7"/>
    </row>
    <row r="1496" spans="37:44" x14ac:dyDescent="0.35">
      <c r="AK1496" s="16"/>
      <c r="AL1496" s="7"/>
      <c r="AM1496" s="7"/>
      <c r="AN1496" s="7"/>
      <c r="AO1496" s="7"/>
      <c r="AP1496" s="10"/>
      <c r="AQ1496" s="7"/>
      <c r="AR1496" s="7"/>
    </row>
    <row r="1497" spans="37:44" x14ac:dyDescent="0.35">
      <c r="AK1497" s="16"/>
      <c r="AL1497" s="7"/>
      <c r="AM1497" s="7"/>
      <c r="AN1497" s="7"/>
      <c r="AO1497" s="7"/>
      <c r="AP1497" s="10"/>
      <c r="AQ1497" s="7"/>
      <c r="AR1497" s="7"/>
    </row>
    <row r="1498" spans="37:44" x14ac:dyDescent="0.35">
      <c r="AK1498" s="16"/>
      <c r="AL1498" s="7"/>
      <c r="AM1498" s="7"/>
      <c r="AN1498" s="7"/>
      <c r="AO1498" s="7"/>
      <c r="AP1498" s="10"/>
      <c r="AQ1498" s="7"/>
      <c r="AR1498" s="7"/>
    </row>
    <row r="1499" spans="37:44" x14ac:dyDescent="0.35">
      <c r="AK1499" s="16"/>
      <c r="AL1499" s="7"/>
      <c r="AM1499" s="7"/>
      <c r="AN1499" s="7"/>
      <c r="AO1499" s="7"/>
      <c r="AP1499" s="10"/>
      <c r="AQ1499" s="7"/>
      <c r="AR1499" s="7"/>
    </row>
    <row r="1500" spans="37:44" x14ac:dyDescent="0.35">
      <c r="AK1500" s="16"/>
      <c r="AL1500" s="7"/>
      <c r="AM1500" s="7"/>
      <c r="AN1500" s="7"/>
      <c r="AO1500" s="7"/>
      <c r="AP1500" s="10"/>
      <c r="AQ1500" s="7"/>
      <c r="AR1500" s="7"/>
    </row>
    <row r="1501" spans="37:44" x14ac:dyDescent="0.35">
      <c r="AK1501" s="16"/>
      <c r="AL1501" s="7"/>
      <c r="AM1501" s="7"/>
      <c r="AN1501" s="7"/>
      <c r="AO1501" s="7"/>
      <c r="AP1501" s="10"/>
      <c r="AQ1501" s="7"/>
      <c r="AR1501" s="7"/>
    </row>
    <row r="1502" spans="37:44" x14ac:dyDescent="0.35">
      <c r="AK1502" s="13"/>
      <c r="AM1502" s="7"/>
      <c r="AN1502" s="7"/>
    </row>
    <row r="1503" spans="37:44" x14ac:dyDescent="0.35">
      <c r="AK1503" s="13"/>
      <c r="AM1503" s="7"/>
      <c r="AN1503" s="7"/>
    </row>
    <row r="1504" spans="37:44" x14ac:dyDescent="0.35">
      <c r="AK1504" s="13"/>
      <c r="AM1504" s="7"/>
      <c r="AN1504" s="7"/>
    </row>
    <row r="1505" spans="37:40" x14ac:dyDescent="0.35">
      <c r="AK1505" s="13"/>
      <c r="AM1505" s="7"/>
      <c r="AN1505" s="7"/>
    </row>
    <row r="1506" spans="37:40" x14ac:dyDescent="0.35">
      <c r="AK1506" s="13"/>
      <c r="AM1506" s="7"/>
      <c r="AN1506" s="7"/>
    </row>
    <row r="1507" spans="37:40" x14ac:dyDescent="0.35">
      <c r="AK1507" s="13"/>
      <c r="AM1507" s="7"/>
      <c r="AN1507" s="7"/>
    </row>
    <row r="1508" spans="37:40" x14ac:dyDescent="0.35">
      <c r="AK1508" s="13"/>
      <c r="AM1508" s="7"/>
      <c r="AN1508" s="7"/>
    </row>
    <row r="1509" spans="37:40" x14ac:dyDescent="0.35">
      <c r="AK1509" s="13"/>
      <c r="AM1509" s="7"/>
      <c r="AN1509" s="7"/>
    </row>
    <row r="1510" spans="37:40" x14ac:dyDescent="0.35">
      <c r="AK1510" s="13"/>
      <c r="AM1510" s="7"/>
      <c r="AN1510" s="7"/>
    </row>
    <row r="1511" spans="37:40" x14ac:dyDescent="0.35">
      <c r="AK1511" s="13"/>
      <c r="AM1511" s="7"/>
      <c r="AN1511" s="7"/>
    </row>
    <row r="1512" spans="37:40" x14ac:dyDescent="0.35">
      <c r="AK1512" s="13"/>
      <c r="AM1512" s="7"/>
      <c r="AN1512" s="7"/>
    </row>
    <row r="1513" spans="37:40" x14ac:dyDescent="0.35">
      <c r="AK1513" s="13"/>
      <c r="AM1513" s="7"/>
      <c r="AN1513" s="7"/>
    </row>
    <row r="1514" spans="37:40" x14ac:dyDescent="0.35">
      <c r="AK1514" s="13"/>
      <c r="AM1514" s="7"/>
      <c r="AN1514" s="7"/>
    </row>
    <row r="1515" spans="37:40" x14ac:dyDescent="0.35">
      <c r="AK1515" s="13"/>
      <c r="AM1515" s="7"/>
      <c r="AN1515" s="7"/>
    </row>
    <row r="1516" spans="37:40" x14ac:dyDescent="0.35">
      <c r="AK1516" s="13"/>
      <c r="AM1516" s="7"/>
      <c r="AN1516" s="7"/>
    </row>
    <row r="1517" spans="37:40" x14ac:dyDescent="0.35">
      <c r="AK1517" s="13"/>
      <c r="AM1517" s="7"/>
      <c r="AN1517" s="7"/>
    </row>
    <row r="1518" spans="37:40" x14ac:dyDescent="0.35">
      <c r="AK1518" s="13"/>
      <c r="AM1518" s="7"/>
      <c r="AN1518" s="7"/>
    </row>
    <row r="1519" spans="37:40" x14ac:dyDescent="0.35">
      <c r="AK1519" s="13"/>
      <c r="AM1519" s="7"/>
      <c r="AN1519" s="7"/>
    </row>
    <row r="1520" spans="37:40" x14ac:dyDescent="0.35">
      <c r="AK1520" s="13"/>
      <c r="AM1520" s="7"/>
      <c r="AN1520" s="7"/>
    </row>
    <row r="1521" spans="37:40" x14ac:dyDescent="0.35">
      <c r="AK1521" s="13"/>
      <c r="AM1521" s="7"/>
      <c r="AN1521" s="7"/>
    </row>
    <row r="1522" spans="37:40" x14ac:dyDescent="0.35">
      <c r="AK1522" s="13"/>
      <c r="AM1522" s="7"/>
      <c r="AN1522" s="7"/>
    </row>
    <row r="1523" spans="37:40" x14ac:dyDescent="0.35">
      <c r="AK1523" s="13"/>
      <c r="AM1523" s="7"/>
      <c r="AN1523" s="7"/>
    </row>
    <row r="1524" spans="37:40" x14ac:dyDescent="0.35">
      <c r="AK1524" s="13"/>
      <c r="AM1524" s="7"/>
      <c r="AN1524" s="7"/>
    </row>
    <row r="1525" spans="37:40" x14ac:dyDescent="0.35">
      <c r="AK1525" s="13"/>
      <c r="AM1525" s="7"/>
      <c r="AN1525" s="7"/>
    </row>
    <row r="1526" spans="37:40" x14ac:dyDescent="0.35">
      <c r="AK1526" s="13"/>
      <c r="AM1526" s="7"/>
      <c r="AN1526" s="7"/>
    </row>
    <row r="1527" spans="37:40" x14ac:dyDescent="0.35">
      <c r="AK1527" s="13"/>
      <c r="AM1527" s="7"/>
      <c r="AN1527" s="7"/>
    </row>
    <row r="1528" spans="37:40" x14ac:dyDescent="0.35">
      <c r="AK1528" s="13"/>
      <c r="AM1528" s="7"/>
      <c r="AN1528" s="7"/>
    </row>
    <row r="1529" spans="37:40" x14ac:dyDescent="0.35">
      <c r="AK1529" s="13"/>
      <c r="AM1529" s="7"/>
      <c r="AN1529" s="7"/>
    </row>
    <row r="1530" spans="37:40" x14ac:dyDescent="0.35">
      <c r="AK1530" s="13"/>
      <c r="AM1530" s="7"/>
      <c r="AN1530" s="7"/>
    </row>
    <row r="1531" spans="37:40" x14ac:dyDescent="0.35">
      <c r="AK1531" s="13"/>
      <c r="AM1531" s="7"/>
      <c r="AN1531" s="7"/>
    </row>
    <row r="1532" spans="37:40" x14ac:dyDescent="0.35">
      <c r="AK1532" s="13"/>
      <c r="AM1532" s="7"/>
      <c r="AN1532" s="7"/>
    </row>
    <row r="1533" spans="37:40" x14ac:dyDescent="0.35">
      <c r="AK1533" s="13"/>
      <c r="AM1533" s="7"/>
      <c r="AN1533" s="7"/>
    </row>
    <row r="1534" spans="37:40" x14ac:dyDescent="0.35">
      <c r="AK1534" s="13"/>
      <c r="AM1534" s="7"/>
      <c r="AN1534" s="7"/>
    </row>
    <row r="1535" spans="37:40" x14ac:dyDescent="0.35">
      <c r="AK1535" s="13"/>
      <c r="AM1535" s="7"/>
      <c r="AN1535" s="7"/>
    </row>
    <row r="1536" spans="37:40" x14ac:dyDescent="0.35">
      <c r="AK1536" s="13"/>
      <c r="AM1536" s="7"/>
      <c r="AN1536" s="7"/>
    </row>
    <row r="1537" spans="37:40" x14ac:dyDescent="0.35">
      <c r="AK1537" s="13"/>
      <c r="AM1537" s="7"/>
      <c r="AN1537" s="7"/>
    </row>
    <row r="1538" spans="37:40" x14ac:dyDescent="0.35">
      <c r="AK1538" s="13"/>
      <c r="AM1538" s="7"/>
      <c r="AN1538" s="7"/>
    </row>
    <row r="1539" spans="37:40" x14ac:dyDescent="0.35">
      <c r="AK1539" s="13"/>
      <c r="AM1539" s="7"/>
      <c r="AN1539" s="7"/>
    </row>
    <row r="1540" spans="37:40" x14ac:dyDescent="0.35">
      <c r="AK1540" s="13"/>
      <c r="AM1540" s="7"/>
      <c r="AN1540" s="7"/>
    </row>
    <row r="1541" spans="37:40" x14ac:dyDescent="0.35">
      <c r="AK1541" s="13"/>
      <c r="AM1541" s="7"/>
      <c r="AN1541" s="7"/>
    </row>
    <row r="1542" spans="37:40" x14ac:dyDescent="0.35">
      <c r="AK1542" s="13"/>
      <c r="AM1542" s="7"/>
      <c r="AN1542" s="7"/>
    </row>
    <row r="1543" spans="37:40" x14ac:dyDescent="0.35">
      <c r="AK1543" s="13"/>
      <c r="AM1543" s="7"/>
      <c r="AN1543" s="7"/>
    </row>
    <row r="1544" spans="37:40" x14ac:dyDescent="0.35">
      <c r="AK1544" s="13"/>
      <c r="AM1544" s="7"/>
      <c r="AN1544" s="7"/>
    </row>
    <row r="1545" spans="37:40" x14ac:dyDescent="0.35">
      <c r="AK1545" s="13"/>
      <c r="AM1545" s="7"/>
      <c r="AN1545" s="7"/>
    </row>
    <row r="1546" spans="37:40" x14ac:dyDescent="0.35">
      <c r="AK1546" s="13"/>
      <c r="AM1546" s="7"/>
      <c r="AN1546" s="7"/>
    </row>
    <row r="1547" spans="37:40" x14ac:dyDescent="0.35">
      <c r="AK1547" s="13"/>
      <c r="AM1547" s="7"/>
      <c r="AN1547" s="7"/>
    </row>
    <row r="1548" spans="37:40" x14ac:dyDescent="0.35">
      <c r="AK1548" s="13"/>
      <c r="AM1548" s="7"/>
      <c r="AN1548" s="7"/>
    </row>
    <row r="1549" spans="37:40" x14ac:dyDescent="0.35">
      <c r="AK1549" s="13"/>
      <c r="AM1549" s="7"/>
      <c r="AN1549" s="7"/>
    </row>
    <row r="1550" spans="37:40" x14ac:dyDescent="0.35">
      <c r="AK1550" s="13"/>
      <c r="AM1550" s="7"/>
      <c r="AN1550" s="7"/>
    </row>
    <row r="1551" spans="37:40" x14ac:dyDescent="0.35">
      <c r="AK1551" s="13"/>
      <c r="AM1551" s="7"/>
      <c r="AN1551" s="7"/>
    </row>
    <row r="1552" spans="37:40" x14ac:dyDescent="0.35">
      <c r="AK1552" s="13"/>
      <c r="AM1552" s="7"/>
      <c r="AN1552" s="7"/>
    </row>
    <row r="1553" spans="37:40" x14ac:dyDescent="0.35">
      <c r="AK1553" s="13"/>
      <c r="AM1553" s="7"/>
      <c r="AN1553" s="7"/>
    </row>
    <row r="1554" spans="37:40" x14ac:dyDescent="0.35">
      <c r="AK1554" s="13"/>
      <c r="AM1554" s="7"/>
      <c r="AN1554" s="7"/>
    </row>
    <row r="1555" spans="37:40" x14ac:dyDescent="0.35">
      <c r="AK1555" s="13"/>
      <c r="AM1555" s="7"/>
      <c r="AN1555" s="7"/>
    </row>
    <row r="1556" spans="37:40" x14ac:dyDescent="0.35">
      <c r="AK1556" s="13"/>
      <c r="AM1556" s="7"/>
      <c r="AN1556" s="7"/>
    </row>
    <row r="1557" spans="37:40" x14ac:dyDescent="0.35">
      <c r="AK1557" s="13"/>
      <c r="AM1557" s="7"/>
      <c r="AN1557" s="7"/>
    </row>
    <row r="1558" spans="37:40" x14ac:dyDescent="0.35">
      <c r="AK1558" s="13"/>
      <c r="AM1558" s="7"/>
      <c r="AN1558" s="7"/>
    </row>
    <row r="1559" spans="37:40" x14ac:dyDescent="0.35">
      <c r="AK1559" s="13"/>
      <c r="AM1559" s="7"/>
      <c r="AN1559" s="7"/>
    </row>
    <row r="1560" spans="37:40" x14ac:dyDescent="0.35">
      <c r="AK1560" s="13"/>
      <c r="AM1560" s="7"/>
      <c r="AN1560" s="7"/>
    </row>
    <row r="1561" spans="37:40" x14ac:dyDescent="0.35">
      <c r="AK1561" s="13"/>
      <c r="AM1561" s="7"/>
      <c r="AN1561" s="7"/>
    </row>
    <row r="1562" spans="37:40" x14ac:dyDescent="0.35">
      <c r="AK1562" s="13"/>
      <c r="AM1562" s="7"/>
      <c r="AN1562" s="7"/>
    </row>
    <row r="1563" spans="37:40" x14ac:dyDescent="0.35">
      <c r="AK1563" s="13"/>
      <c r="AM1563" s="7"/>
      <c r="AN1563" s="7"/>
    </row>
    <row r="1564" spans="37:40" x14ac:dyDescent="0.35">
      <c r="AK1564" s="13"/>
      <c r="AM1564" s="7"/>
      <c r="AN1564" s="7"/>
    </row>
    <row r="1565" spans="37:40" x14ac:dyDescent="0.35">
      <c r="AK1565" s="13"/>
      <c r="AM1565" s="7"/>
      <c r="AN1565" s="7"/>
    </row>
    <row r="1566" spans="37:40" x14ac:dyDescent="0.35">
      <c r="AK1566" s="13"/>
      <c r="AM1566" s="7"/>
      <c r="AN1566" s="7"/>
    </row>
    <row r="1567" spans="37:40" x14ac:dyDescent="0.35">
      <c r="AK1567" s="13"/>
      <c r="AM1567" s="7"/>
      <c r="AN1567" s="7"/>
    </row>
    <row r="1568" spans="37:40" x14ac:dyDescent="0.35">
      <c r="AK1568" s="13"/>
      <c r="AM1568" s="7"/>
      <c r="AN1568" s="7"/>
    </row>
    <row r="1569" spans="37:40" x14ac:dyDescent="0.35">
      <c r="AK1569" s="13"/>
      <c r="AM1569" s="7"/>
      <c r="AN1569" s="7"/>
    </row>
    <row r="1570" spans="37:40" x14ac:dyDescent="0.35">
      <c r="AK1570" s="13"/>
      <c r="AM1570" s="7"/>
      <c r="AN1570" s="7"/>
    </row>
    <row r="1571" spans="37:40" x14ac:dyDescent="0.35">
      <c r="AK1571" s="13"/>
      <c r="AM1571" s="7"/>
      <c r="AN1571" s="7"/>
    </row>
    <row r="1572" spans="37:40" x14ac:dyDescent="0.35">
      <c r="AK1572" s="13"/>
      <c r="AM1572" s="7"/>
      <c r="AN1572" s="7"/>
    </row>
    <row r="1573" spans="37:40" x14ac:dyDescent="0.35">
      <c r="AK1573" s="13"/>
      <c r="AM1573" s="7"/>
      <c r="AN1573" s="7"/>
    </row>
    <row r="1574" spans="37:40" x14ac:dyDescent="0.35">
      <c r="AK1574" s="13"/>
      <c r="AM1574" s="7"/>
      <c r="AN1574" s="7"/>
    </row>
    <row r="1575" spans="37:40" x14ac:dyDescent="0.35">
      <c r="AK1575" s="13"/>
      <c r="AM1575" s="7"/>
      <c r="AN1575" s="7"/>
    </row>
    <row r="1576" spans="37:40" x14ac:dyDescent="0.35">
      <c r="AK1576" s="13"/>
      <c r="AM1576" s="7"/>
      <c r="AN1576" s="7"/>
    </row>
    <row r="1577" spans="37:40" x14ac:dyDescent="0.35">
      <c r="AK1577" s="13"/>
      <c r="AM1577" s="7"/>
      <c r="AN1577" s="7"/>
    </row>
    <row r="1578" spans="37:40" x14ac:dyDescent="0.35">
      <c r="AK1578" s="13"/>
      <c r="AM1578" s="7"/>
      <c r="AN1578" s="7"/>
    </row>
    <row r="1579" spans="37:40" x14ac:dyDescent="0.35">
      <c r="AK1579" s="13"/>
      <c r="AM1579" s="7"/>
      <c r="AN1579" s="7"/>
    </row>
    <row r="1580" spans="37:40" x14ac:dyDescent="0.35">
      <c r="AK1580" s="13"/>
      <c r="AM1580" s="7"/>
      <c r="AN1580" s="7"/>
    </row>
    <row r="1581" spans="37:40" x14ac:dyDescent="0.35">
      <c r="AK1581" s="13"/>
      <c r="AM1581" s="7"/>
      <c r="AN1581" s="7"/>
    </row>
    <row r="1582" spans="37:40" x14ac:dyDescent="0.35">
      <c r="AK1582" s="13"/>
      <c r="AM1582" s="7"/>
      <c r="AN1582" s="7"/>
    </row>
    <row r="1583" spans="37:40" x14ac:dyDescent="0.35">
      <c r="AK1583" s="13"/>
      <c r="AM1583" s="7"/>
      <c r="AN1583" s="7"/>
    </row>
    <row r="1584" spans="37:40" x14ac:dyDescent="0.35">
      <c r="AK1584" s="13"/>
      <c r="AM1584" s="7"/>
      <c r="AN1584" s="7"/>
    </row>
    <row r="1585" spans="37:40" x14ac:dyDescent="0.35">
      <c r="AK1585" s="13"/>
      <c r="AM1585" s="7"/>
      <c r="AN1585" s="7"/>
    </row>
    <row r="1586" spans="37:40" x14ac:dyDescent="0.35">
      <c r="AK1586" s="13"/>
      <c r="AM1586" s="7"/>
      <c r="AN1586" s="7"/>
    </row>
    <row r="1587" spans="37:40" x14ac:dyDescent="0.35">
      <c r="AK1587" s="13"/>
      <c r="AM1587" s="7"/>
      <c r="AN1587" s="7"/>
    </row>
    <row r="1588" spans="37:40" x14ac:dyDescent="0.35">
      <c r="AK1588" s="13"/>
      <c r="AM1588" s="7"/>
      <c r="AN1588" s="7"/>
    </row>
    <row r="1589" spans="37:40" x14ac:dyDescent="0.35">
      <c r="AK1589" s="13"/>
      <c r="AM1589" s="7"/>
      <c r="AN1589" s="7"/>
    </row>
    <row r="1590" spans="37:40" x14ac:dyDescent="0.35">
      <c r="AK1590" s="13"/>
      <c r="AM1590" s="7"/>
      <c r="AN1590" s="7"/>
    </row>
    <row r="1591" spans="37:40" x14ac:dyDescent="0.35">
      <c r="AK1591" s="13"/>
      <c r="AM1591" s="7"/>
      <c r="AN1591" s="7"/>
    </row>
    <row r="1592" spans="37:40" x14ac:dyDescent="0.35">
      <c r="AK1592" s="13"/>
      <c r="AM1592" s="7"/>
      <c r="AN1592" s="7"/>
    </row>
    <row r="1593" spans="37:40" x14ac:dyDescent="0.35">
      <c r="AK1593" s="13"/>
      <c r="AM1593" s="7"/>
      <c r="AN1593" s="7"/>
    </row>
    <row r="1594" spans="37:40" x14ac:dyDescent="0.35">
      <c r="AK1594" s="13"/>
      <c r="AM1594" s="7"/>
      <c r="AN1594" s="7"/>
    </row>
    <row r="1595" spans="37:40" x14ac:dyDescent="0.35">
      <c r="AK1595" s="13"/>
      <c r="AM1595" s="7"/>
      <c r="AN1595" s="7"/>
    </row>
    <row r="1596" spans="37:40" x14ac:dyDescent="0.35">
      <c r="AK1596" s="13"/>
      <c r="AM1596" s="7"/>
      <c r="AN1596" s="7"/>
    </row>
    <row r="1597" spans="37:40" x14ac:dyDescent="0.35">
      <c r="AK1597" s="13"/>
      <c r="AM1597" s="7"/>
      <c r="AN1597" s="7"/>
    </row>
    <row r="1598" spans="37:40" x14ac:dyDescent="0.35">
      <c r="AK1598" s="13"/>
      <c r="AM1598" s="7"/>
      <c r="AN1598" s="7"/>
    </row>
    <row r="1599" spans="37:40" x14ac:dyDescent="0.35">
      <c r="AK1599" s="13"/>
      <c r="AM1599" s="7"/>
      <c r="AN1599" s="7"/>
    </row>
    <row r="1600" spans="37:40" x14ac:dyDescent="0.35">
      <c r="AK1600" s="13"/>
      <c r="AM1600" s="7"/>
      <c r="AN1600" s="7"/>
    </row>
    <row r="1601" spans="37:40" x14ac:dyDescent="0.35">
      <c r="AK1601" s="13"/>
      <c r="AM1601" s="7"/>
      <c r="AN1601" s="7"/>
    </row>
    <row r="1602" spans="37:40" x14ac:dyDescent="0.35">
      <c r="AK1602" s="13"/>
      <c r="AM1602" s="7"/>
      <c r="AN1602" s="7"/>
    </row>
    <row r="1603" spans="37:40" x14ac:dyDescent="0.35">
      <c r="AK1603" s="13"/>
      <c r="AM1603" s="7"/>
      <c r="AN1603" s="7"/>
    </row>
    <row r="1604" spans="37:40" x14ac:dyDescent="0.35">
      <c r="AK1604" s="13"/>
      <c r="AM1604" s="7"/>
      <c r="AN1604" s="7"/>
    </row>
    <row r="1605" spans="37:40" x14ac:dyDescent="0.35">
      <c r="AK1605" s="13"/>
      <c r="AM1605" s="7"/>
      <c r="AN1605" s="7"/>
    </row>
    <row r="1606" spans="37:40" x14ac:dyDescent="0.35">
      <c r="AK1606" s="13"/>
      <c r="AM1606" s="7"/>
      <c r="AN1606" s="7"/>
    </row>
    <row r="1607" spans="37:40" x14ac:dyDescent="0.35">
      <c r="AK1607" s="13"/>
      <c r="AM1607" s="7"/>
      <c r="AN1607" s="7"/>
    </row>
    <row r="1608" spans="37:40" x14ac:dyDescent="0.35">
      <c r="AK1608" s="13"/>
      <c r="AM1608" s="7"/>
      <c r="AN1608" s="7"/>
    </row>
    <row r="1609" spans="37:40" x14ac:dyDescent="0.35">
      <c r="AK1609" s="13"/>
      <c r="AM1609" s="7"/>
      <c r="AN1609" s="7"/>
    </row>
    <row r="1610" spans="37:40" x14ac:dyDescent="0.35">
      <c r="AK1610" s="13"/>
      <c r="AM1610" s="7"/>
      <c r="AN1610" s="7"/>
    </row>
    <row r="1611" spans="37:40" x14ac:dyDescent="0.35">
      <c r="AK1611" s="13"/>
      <c r="AM1611" s="7"/>
      <c r="AN1611" s="7"/>
    </row>
    <row r="1612" spans="37:40" x14ac:dyDescent="0.35">
      <c r="AK1612" s="13"/>
      <c r="AM1612" s="7"/>
      <c r="AN1612" s="7"/>
    </row>
    <row r="1613" spans="37:40" x14ac:dyDescent="0.35">
      <c r="AK1613" s="13"/>
      <c r="AM1613" s="7"/>
      <c r="AN1613" s="7"/>
    </row>
    <row r="1614" spans="37:40" x14ac:dyDescent="0.35">
      <c r="AK1614" s="13"/>
      <c r="AM1614" s="7"/>
      <c r="AN1614" s="7"/>
    </row>
    <row r="1615" spans="37:40" x14ac:dyDescent="0.35">
      <c r="AK1615" s="13"/>
      <c r="AM1615" s="7"/>
      <c r="AN1615" s="7"/>
    </row>
    <row r="1616" spans="37:40" x14ac:dyDescent="0.35">
      <c r="AK1616" s="13"/>
      <c r="AM1616" s="7"/>
      <c r="AN1616" s="7"/>
    </row>
    <row r="1617" spans="37:40" x14ac:dyDescent="0.35">
      <c r="AK1617" s="13"/>
      <c r="AM1617" s="7"/>
      <c r="AN1617" s="7"/>
    </row>
    <row r="1618" spans="37:40" x14ac:dyDescent="0.35">
      <c r="AK1618" s="13"/>
      <c r="AM1618" s="7"/>
      <c r="AN1618" s="7"/>
    </row>
    <row r="1619" spans="37:40" x14ac:dyDescent="0.35">
      <c r="AK1619" s="13"/>
      <c r="AM1619" s="7"/>
      <c r="AN1619" s="7"/>
    </row>
    <row r="1620" spans="37:40" x14ac:dyDescent="0.35">
      <c r="AK1620" s="13"/>
      <c r="AM1620" s="7"/>
      <c r="AN1620" s="7"/>
    </row>
    <row r="1621" spans="37:40" x14ac:dyDescent="0.35">
      <c r="AK1621" s="13"/>
      <c r="AM1621" s="7"/>
      <c r="AN1621" s="7"/>
    </row>
    <row r="1622" spans="37:40" x14ac:dyDescent="0.35">
      <c r="AK1622" s="13"/>
      <c r="AM1622" s="7"/>
      <c r="AN1622" s="7"/>
    </row>
    <row r="1623" spans="37:40" x14ac:dyDescent="0.35">
      <c r="AK1623" s="13"/>
      <c r="AM1623" s="7"/>
      <c r="AN1623" s="7"/>
    </row>
    <row r="1624" spans="37:40" x14ac:dyDescent="0.35">
      <c r="AK1624" s="13"/>
      <c r="AM1624" s="7"/>
      <c r="AN1624" s="7"/>
    </row>
    <row r="1625" spans="37:40" x14ac:dyDescent="0.35">
      <c r="AK1625" s="13"/>
      <c r="AM1625" s="7"/>
      <c r="AN1625" s="7"/>
    </row>
    <row r="1626" spans="37:40" x14ac:dyDescent="0.35">
      <c r="AK1626" s="13"/>
      <c r="AM1626" s="7"/>
      <c r="AN1626" s="7"/>
    </row>
    <row r="1627" spans="37:40" x14ac:dyDescent="0.35">
      <c r="AK1627" s="13"/>
      <c r="AM1627" s="7"/>
      <c r="AN1627" s="7"/>
    </row>
    <row r="1628" spans="37:40" x14ac:dyDescent="0.35">
      <c r="AK1628" s="13"/>
      <c r="AM1628" s="7"/>
      <c r="AN1628" s="7"/>
    </row>
    <row r="1629" spans="37:40" x14ac:dyDescent="0.35">
      <c r="AK1629" s="13"/>
      <c r="AM1629" s="7"/>
      <c r="AN1629" s="7"/>
    </row>
    <row r="1630" spans="37:40" x14ac:dyDescent="0.35">
      <c r="AK1630" s="13"/>
      <c r="AM1630" s="7"/>
      <c r="AN1630" s="7"/>
    </row>
    <row r="1631" spans="37:40" x14ac:dyDescent="0.35">
      <c r="AK1631" s="13"/>
      <c r="AM1631" s="7"/>
      <c r="AN1631" s="7"/>
    </row>
    <row r="1632" spans="37:40" x14ac:dyDescent="0.35">
      <c r="AK1632" s="13"/>
      <c r="AM1632" s="7"/>
      <c r="AN1632" s="7"/>
    </row>
    <row r="1633" spans="37:40" x14ac:dyDescent="0.35">
      <c r="AK1633" s="13"/>
      <c r="AM1633" s="7"/>
      <c r="AN1633" s="7"/>
    </row>
    <row r="1634" spans="37:40" x14ac:dyDescent="0.35">
      <c r="AK1634" s="13"/>
      <c r="AM1634" s="7"/>
      <c r="AN1634" s="7"/>
    </row>
    <row r="1635" spans="37:40" x14ac:dyDescent="0.35">
      <c r="AK1635" s="13"/>
      <c r="AM1635" s="7"/>
      <c r="AN1635" s="7"/>
    </row>
    <row r="1636" spans="37:40" x14ac:dyDescent="0.35">
      <c r="AK1636" s="13"/>
      <c r="AM1636" s="7"/>
      <c r="AN1636" s="7"/>
    </row>
    <row r="1637" spans="37:40" x14ac:dyDescent="0.35">
      <c r="AK1637" s="13"/>
      <c r="AM1637" s="7"/>
      <c r="AN1637" s="7"/>
    </row>
    <row r="1638" spans="37:40" x14ac:dyDescent="0.35">
      <c r="AK1638" s="13"/>
      <c r="AM1638" s="7"/>
      <c r="AN1638" s="7"/>
    </row>
    <row r="1639" spans="37:40" x14ac:dyDescent="0.35">
      <c r="AK1639" s="13"/>
      <c r="AM1639" s="7"/>
      <c r="AN1639" s="7"/>
    </row>
    <row r="1640" spans="37:40" x14ac:dyDescent="0.35">
      <c r="AK1640" s="13"/>
      <c r="AM1640" s="7"/>
      <c r="AN1640" s="7"/>
    </row>
    <row r="1641" spans="37:40" x14ac:dyDescent="0.35">
      <c r="AK1641" s="13"/>
      <c r="AM1641" s="7"/>
      <c r="AN1641" s="7"/>
    </row>
    <row r="1642" spans="37:40" x14ac:dyDescent="0.35">
      <c r="AK1642" s="13"/>
      <c r="AM1642" s="7"/>
      <c r="AN1642" s="7"/>
    </row>
    <row r="1643" spans="37:40" x14ac:dyDescent="0.35">
      <c r="AK1643" s="13"/>
      <c r="AM1643" s="7"/>
      <c r="AN1643" s="7"/>
    </row>
    <row r="1644" spans="37:40" x14ac:dyDescent="0.35">
      <c r="AK1644" s="13"/>
      <c r="AM1644" s="7"/>
      <c r="AN1644" s="7"/>
    </row>
    <row r="1645" spans="37:40" x14ac:dyDescent="0.35">
      <c r="AK1645" s="13"/>
      <c r="AM1645" s="7"/>
      <c r="AN1645" s="7"/>
    </row>
    <row r="1646" spans="37:40" x14ac:dyDescent="0.35">
      <c r="AK1646" s="13"/>
      <c r="AM1646" s="7"/>
      <c r="AN1646" s="7"/>
    </row>
    <row r="1647" spans="37:40" x14ac:dyDescent="0.35">
      <c r="AK1647" s="13"/>
      <c r="AM1647" s="7"/>
      <c r="AN1647" s="7"/>
    </row>
    <row r="1648" spans="37:40" x14ac:dyDescent="0.35">
      <c r="AK1648" s="13"/>
      <c r="AM1648" s="7"/>
      <c r="AN1648" s="7"/>
    </row>
    <row r="1649" spans="37:40" x14ac:dyDescent="0.35">
      <c r="AK1649" s="13"/>
      <c r="AM1649" s="7"/>
      <c r="AN1649" s="7"/>
    </row>
    <row r="1650" spans="37:40" x14ac:dyDescent="0.35">
      <c r="AK1650" s="13"/>
      <c r="AM1650" s="7"/>
      <c r="AN1650" s="7"/>
    </row>
    <row r="1651" spans="37:40" x14ac:dyDescent="0.35">
      <c r="AK1651" s="13"/>
      <c r="AM1651" s="7"/>
      <c r="AN1651" s="7"/>
    </row>
    <row r="1652" spans="37:40" x14ac:dyDescent="0.35">
      <c r="AK1652" s="13"/>
      <c r="AM1652" s="7"/>
      <c r="AN1652" s="7"/>
    </row>
    <row r="1653" spans="37:40" x14ac:dyDescent="0.35">
      <c r="AK1653" s="13"/>
      <c r="AM1653" s="7"/>
      <c r="AN1653" s="7"/>
    </row>
    <row r="1654" spans="37:40" x14ac:dyDescent="0.35">
      <c r="AK1654" s="13"/>
      <c r="AM1654" s="7"/>
      <c r="AN1654" s="7"/>
    </row>
    <row r="1655" spans="37:40" x14ac:dyDescent="0.35">
      <c r="AK1655" s="13"/>
      <c r="AM1655" s="7"/>
      <c r="AN1655" s="7"/>
    </row>
    <row r="1656" spans="37:40" x14ac:dyDescent="0.35">
      <c r="AK1656" s="13"/>
      <c r="AM1656" s="7"/>
      <c r="AN1656" s="7"/>
    </row>
    <row r="1657" spans="37:40" x14ac:dyDescent="0.35">
      <c r="AK1657" s="13"/>
      <c r="AM1657" s="7"/>
      <c r="AN1657" s="7"/>
    </row>
    <row r="1658" spans="37:40" x14ac:dyDescent="0.35">
      <c r="AK1658" s="13"/>
      <c r="AM1658" s="7"/>
      <c r="AN1658" s="7"/>
    </row>
    <row r="1659" spans="37:40" x14ac:dyDescent="0.35">
      <c r="AK1659" s="13"/>
      <c r="AM1659" s="7"/>
      <c r="AN1659" s="7"/>
    </row>
    <row r="1660" spans="37:40" x14ac:dyDescent="0.35">
      <c r="AK1660" s="13"/>
      <c r="AM1660" s="7"/>
      <c r="AN1660" s="7"/>
    </row>
    <row r="1661" spans="37:40" x14ac:dyDescent="0.35">
      <c r="AK1661" s="13"/>
      <c r="AM1661" s="7"/>
      <c r="AN1661" s="7"/>
    </row>
    <row r="1662" spans="37:40" x14ac:dyDescent="0.35">
      <c r="AK1662" s="13"/>
      <c r="AM1662" s="7"/>
      <c r="AN1662" s="7"/>
    </row>
    <row r="1663" spans="37:40" x14ac:dyDescent="0.35">
      <c r="AK1663" s="13"/>
      <c r="AM1663" s="7"/>
      <c r="AN1663" s="7"/>
    </row>
    <row r="1664" spans="37:40" x14ac:dyDescent="0.35">
      <c r="AK1664" s="13"/>
      <c r="AM1664" s="7"/>
      <c r="AN1664" s="7"/>
    </row>
    <row r="1665" spans="37:40" x14ac:dyDescent="0.35">
      <c r="AK1665" s="13"/>
      <c r="AM1665" s="7"/>
      <c r="AN1665" s="7"/>
    </row>
    <row r="1666" spans="37:40" x14ac:dyDescent="0.35">
      <c r="AK1666" s="13"/>
      <c r="AM1666" s="7"/>
      <c r="AN1666" s="7"/>
    </row>
    <row r="1667" spans="37:40" x14ac:dyDescent="0.35">
      <c r="AK1667" s="13"/>
      <c r="AM1667" s="7"/>
      <c r="AN1667" s="7"/>
    </row>
    <row r="1668" spans="37:40" x14ac:dyDescent="0.35">
      <c r="AK1668" s="13"/>
      <c r="AM1668" s="7"/>
      <c r="AN1668" s="7"/>
    </row>
    <row r="1669" spans="37:40" x14ac:dyDescent="0.35">
      <c r="AK1669" s="13"/>
      <c r="AM1669" s="7"/>
      <c r="AN1669" s="7"/>
    </row>
    <row r="1670" spans="37:40" x14ac:dyDescent="0.35">
      <c r="AK1670" s="13"/>
      <c r="AM1670" s="7"/>
      <c r="AN1670" s="7"/>
    </row>
    <row r="1671" spans="37:40" x14ac:dyDescent="0.35">
      <c r="AK1671" s="13"/>
      <c r="AM1671" s="7"/>
      <c r="AN1671" s="7"/>
    </row>
    <row r="1672" spans="37:40" x14ac:dyDescent="0.35">
      <c r="AK1672" s="13"/>
      <c r="AM1672" s="7"/>
      <c r="AN1672" s="7"/>
    </row>
    <row r="1673" spans="37:40" x14ac:dyDescent="0.35">
      <c r="AK1673" s="13"/>
      <c r="AM1673" s="7"/>
      <c r="AN1673" s="7"/>
    </row>
    <row r="1674" spans="37:40" x14ac:dyDescent="0.35">
      <c r="AK1674" s="13"/>
      <c r="AM1674" s="7"/>
      <c r="AN1674" s="7"/>
    </row>
    <row r="1675" spans="37:40" x14ac:dyDescent="0.35">
      <c r="AK1675" s="13"/>
      <c r="AM1675" s="7"/>
      <c r="AN1675" s="7"/>
    </row>
    <row r="1676" spans="37:40" x14ac:dyDescent="0.35">
      <c r="AK1676" s="13"/>
      <c r="AM1676" s="7"/>
      <c r="AN1676" s="7"/>
    </row>
    <row r="1677" spans="37:40" x14ac:dyDescent="0.35">
      <c r="AK1677" s="13"/>
      <c r="AM1677" s="7"/>
      <c r="AN1677" s="7"/>
    </row>
    <row r="1678" spans="37:40" x14ac:dyDescent="0.35">
      <c r="AK1678" s="13"/>
      <c r="AM1678" s="7"/>
      <c r="AN1678" s="7"/>
    </row>
    <row r="1679" spans="37:40" x14ac:dyDescent="0.35">
      <c r="AK1679" s="13"/>
      <c r="AM1679" s="7"/>
      <c r="AN1679" s="7"/>
    </row>
    <row r="1680" spans="37:40" x14ac:dyDescent="0.35">
      <c r="AK1680" s="13"/>
      <c r="AM1680" s="7"/>
      <c r="AN1680" s="7"/>
    </row>
    <row r="1681" spans="37:40" x14ac:dyDescent="0.35">
      <c r="AK1681" s="13"/>
      <c r="AM1681" s="7"/>
      <c r="AN1681" s="7"/>
    </row>
    <row r="1682" spans="37:40" x14ac:dyDescent="0.35">
      <c r="AK1682" s="13"/>
      <c r="AM1682" s="7"/>
      <c r="AN1682" s="7"/>
    </row>
    <row r="1683" spans="37:40" x14ac:dyDescent="0.35">
      <c r="AK1683" s="13"/>
      <c r="AM1683" s="7"/>
      <c r="AN1683" s="7"/>
    </row>
    <row r="1684" spans="37:40" x14ac:dyDescent="0.35">
      <c r="AK1684" s="13"/>
      <c r="AM1684" s="7"/>
      <c r="AN1684" s="7"/>
    </row>
    <row r="1685" spans="37:40" x14ac:dyDescent="0.35">
      <c r="AK1685" s="13"/>
      <c r="AM1685" s="7"/>
      <c r="AN1685" s="7"/>
    </row>
    <row r="1686" spans="37:40" x14ac:dyDescent="0.35">
      <c r="AK1686" s="13"/>
      <c r="AM1686" s="7"/>
      <c r="AN1686" s="7"/>
    </row>
    <row r="1687" spans="37:40" x14ac:dyDescent="0.35">
      <c r="AK1687" s="13"/>
      <c r="AM1687" s="7"/>
      <c r="AN1687" s="7"/>
    </row>
    <row r="1688" spans="37:40" x14ac:dyDescent="0.35">
      <c r="AK1688" s="13"/>
      <c r="AM1688" s="7"/>
      <c r="AN1688" s="7"/>
    </row>
    <row r="1689" spans="37:40" x14ac:dyDescent="0.35">
      <c r="AK1689" s="13"/>
      <c r="AM1689" s="7"/>
      <c r="AN1689" s="7"/>
    </row>
    <row r="1690" spans="37:40" x14ac:dyDescent="0.35">
      <c r="AK1690" s="13"/>
      <c r="AM1690" s="7"/>
      <c r="AN1690" s="7"/>
    </row>
    <row r="1691" spans="37:40" x14ac:dyDescent="0.35">
      <c r="AK1691" s="13"/>
      <c r="AM1691" s="7"/>
      <c r="AN1691" s="7"/>
    </row>
    <row r="1692" spans="37:40" x14ac:dyDescent="0.35">
      <c r="AK1692" s="13"/>
      <c r="AM1692" s="7"/>
      <c r="AN1692" s="7"/>
    </row>
    <row r="1693" spans="37:40" x14ac:dyDescent="0.35">
      <c r="AK1693" s="13"/>
      <c r="AM1693" s="7"/>
      <c r="AN1693" s="7"/>
    </row>
    <row r="1694" spans="37:40" x14ac:dyDescent="0.35">
      <c r="AK1694" s="13"/>
      <c r="AM1694" s="7"/>
      <c r="AN1694" s="7"/>
    </row>
    <row r="1695" spans="37:40" x14ac:dyDescent="0.35">
      <c r="AK1695" s="13"/>
      <c r="AM1695" s="7"/>
      <c r="AN1695" s="7"/>
    </row>
    <row r="1696" spans="37:40" x14ac:dyDescent="0.35">
      <c r="AK1696" s="13"/>
      <c r="AM1696" s="7"/>
      <c r="AN1696" s="7"/>
    </row>
    <row r="1697" spans="37:40" x14ac:dyDescent="0.35">
      <c r="AK1697" s="13"/>
      <c r="AM1697" s="7"/>
      <c r="AN1697" s="7"/>
    </row>
    <row r="1698" spans="37:40" x14ac:dyDescent="0.35">
      <c r="AK1698" s="13"/>
      <c r="AM1698" s="7"/>
      <c r="AN1698" s="7"/>
    </row>
    <row r="1699" spans="37:40" x14ac:dyDescent="0.35">
      <c r="AK1699" s="13"/>
      <c r="AM1699" s="7"/>
      <c r="AN1699" s="7"/>
    </row>
    <row r="1700" spans="37:40" x14ac:dyDescent="0.35">
      <c r="AK1700" s="13"/>
      <c r="AM1700" s="7"/>
      <c r="AN1700" s="7"/>
    </row>
    <row r="1701" spans="37:40" x14ac:dyDescent="0.35">
      <c r="AK1701" s="13"/>
      <c r="AM1701" s="7"/>
      <c r="AN1701" s="7"/>
    </row>
    <row r="1702" spans="37:40" x14ac:dyDescent="0.35">
      <c r="AK1702" s="13"/>
      <c r="AM1702" s="7"/>
      <c r="AN1702" s="7"/>
    </row>
    <row r="1703" spans="37:40" x14ac:dyDescent="0.35">
      <c r="AK1703" s="13"/>
      <c r="AM1703" s="7"/>
      <c r="AN1703" s="7"/>
    </row>
    <row r="1704" spans="37:40" x14ac:dyDescent="0.35">
      <c r="AK1704" s="13"/>
      <c r="AM1704" s="7"/>
      <c r="AN1704" s="7"/>
    </row>
    <row r="1705" spans="37:40" x14ac:dyDescent="0.35">
      <c r="AK1705" s="13"/>
      <c r="AM1705" s="7"/>
      <c r="AN1705" s="7"/>
    </row>
    <row r="1706" spans="37:40" x14ac:dyDescent="0.35">
      <c r="AK1706" s="13"/>
      <c r="AM1706" s="7"/>
      <c r="AN1706" s="7"/>
    </row>
    <row r="1707" spans="37:40" x14ac:dyDescent="0.35">
      <c r="AK1707" s="13"/>
      <c r="AM1707" s="7"/>
      <c r="AN1707" s="7"/>
    </row>
    <row r="1708" spans="37:40" x14ac:dyDescent="0.35">
      <c r="AK1708" s="13"/>
      <c r="AM1708" s="7"/>
      <c r="AN1708" s="7"/>
    </row>
    <row r="1709" spans="37:40" x14ac:dyDescent="0.35">
      <c r="AK1709" s="13"/>
      <c r="AM1709" s="7"/>
      <c r="AN1709" s="7"/>
    </row>
    <row r="1710" spans="37:40" x14ac:dyDescent="0.35">
      <c r="AK1710" s="13"/>
      <c r="AM1710" s="7"/>
      <c r="AN1710" s="7"/>
    </row>
    <row r="1711" spans="37:40" x14ac:dyDescent="0.35">
      <c r="AK1711" s="13"/>
      <c r="AM1711" s="7"/>
      <c r="AN1711" s="7"/>
    </row>
    <row r="1712" spans="37:40" x14ac:dyDescent="0.35">
      <c r="AK1712" s="13"/>
      <c r="AM1712" s="7"/>
      <c r="AN1712" s="7"/>
    </row>
    <row r="1713" spans="37:40" x14ac:dyDescent="0.35">
      <c r="AK1713" s="13"/>
      <c r="AM1713" s="7"/>
      <c r="AN1713" s="7"/>
    </row>
    <row r="1714" spans="37:40" x14ac:dyDescent="0.35">
      <c r="AK1714" s="13"/>
      <c r="AM1714" s="7"/>
      <c r="AN1714" s="7"/>
    </row>
    <row r="1715" spans="37:40" x14ac:dyDescent="0.35">
      <c r="AK1715" s="13"/>
      <c r="AM1715" s="7"/>
      <c r="AN1715" s="7"/>
    </row>
    <row r="1716" spans="37:40" x14ac:dyDescent="0.35">
      <c r="AK1716" s="13"/>
      <c r="AM1716" s="7"/>
      <c r="AN1716" s="7"/>
    </row>
    <row r="1717" spans="37:40" x14ac:dyDescent="0.35">
      <c r="AK1717" s="13"/>
      <c r="AM1717" s="7"/>
      <c r="AN1717" s="7"/>
    </row>
    <row r="1718" spans="37:40" x14ac:dyDescent="0.35">
      <c r="AK1718" s="13"/>
      <c r="AM1718" s="7"/>
      <c r="AN1718" s="7"/>
    </row>
    <row r="1719" spans="37:40" x14ac:dyDescent="0.35">
      <c r="AK1719" s="13"/>
      <c r="AM1719" s="7"/>
      <c r="AN1719" s="7"/>
    </row>
    <row r="1720" spans="37:40" x14ac:dyDescent="0.35">
      <c r="AK1720" s="13"/>
      <c r="AM1720" s="7"/>
      <c r="AN1720" s="7"/>
    </row>
    <row r="1721" spans="37:40" x14ac:dyDescent="0.35">
      <c r="AK1721" s="13"/>
      <c r="AM1721" s="7"/>
      <c r="AN1721" s="7"/>
    </row>
    <row r="1722" spans="37:40" x14ac:dyDescent="0.35">
      <c r="AK1722" s="13"/>
      <c r="AM1722" s="7"/>
      <c r="AN1722" s="7"/>
    </row>
    <row r="1723" spans="37:40" x14ac:dyDescent="0.35">
      <c r="AK1723" s="13"/>
      <c r="AM1723" s="7"/>
      <c r="AN1723" s="7"/>
    </row>
    <row r="1724" spans="37:40" x14ac:dyDescent="0.35">
      <c r="AK1724" s="13"/>
      <c r="AM1724" s="7"/>
      <c r="AN1724" s="7"/>
    </row>
    <row r="1725" spans="37:40" x14ac:dyDescent="0.35">
      <c r="AK1725" s="13"/>
      <c r="AM1725" s="7"/>
      <c r="AN1725" s="7"/>
    </row>
    <row r="1726" spans="37:40" x14ac:dyDescent="0.35">
      <c r="AK1726" s="13"/>
      <c r="AM1726" s="7"/>
      <c r="AN1726" s="7"/>
    </row>
    <row r="1727" spans="37:40" x14ac:dyDescent="0.35">
      <c r="AK1727" s="13"/>
      <c r="AM1727" s="7"/>
      <c r="AN1727" s="7"/>
    </row>
    <row r="1728" spans="37:40" x14ac:dyDescent="0.35">
      <c r="AK1728" s="13"/>
      <c r="AM1728" s="7"/>
      <c r="AN1728" s="7"/>
    </row>
    <row r="1729" spans="37:40" x14ac:dyDescent="0.35">
      <c r="AK1729" s="13"/>
      <c r="AM1729" s="7"/>
      <c r="AN1729" s="7"/>
    </row>
    <row r="1730" spans="37:40" x14ac:dyDescent="0.35">
      <c r="AK1730" s="13"/>
      <c r="AM1730" s="7"/>
      <c r="AN1730" s="7"/>
    </row>
    <row r="1731" spans="37:40" x14ac:dyDescent="0.35">
      <c r="AK1731" s="13"/>
      <c r="AM1731" s="7"/>
      <c r="AN1731" s="7"/>
    </row>
    <row r="1732" spans="37:40" x14ac:dyDescent="0.35">
      <c r="AK1732" s="13"/>
      <c r="AM1732" s="7"/>
      <c r="AN1732" s="7"/>
    </row>
    <row r="1733" spans="37:40" x14ac:dyDescent="0.35">
      <c r="AK1733" s="13"/>
      <c r="AM1733" s="7"/>
      <c r="AN1733" s="7"/>
    </row>
    <row r="1734" spans="37:40" x14ac:dyDescent="0.35">
      <c r="AK1734" s="13"/>
      <c r="AM1734" s="7"/>
      <c r="AN1734" s="7"/>
    </row>
    <row r="1735" spans="37:40" x14ac:dyDescent="0.35">
      <c r="AK1735" s="13"/>
      <c r="AM1735" s="7"/>
      <c r="AN1735" s="7"/>
    </row>
    <row r="1736" spans="37:40" x14ac:dyDescent="0.35">
      <c r="AK1736" s="13"/>
      <c r="AM1736" s="7"/>
      <c r="AN1736" s="7"/>
    </row>
    <row r="1737" spans="37:40" x14ac:dyDescent="0.35">
      <c r="AK1737" s="13"/>
      <c r="AM1737" s="7"/>
      <c r="AN1737" s="7"/>
    </row>
    <row r="1738" spans="37:40" x14ac:dyDescent="0.35">
      <c r="AK1738" s="13"/>
      <c r="AM1738" s="7"/>
      <c r="AN1738" s="7"/>
    </row>
    <row r="1739" spans="37:40" x14ac:dyDescent="0.35">
      <c r="AK1739" s="13"/>
      <c r="AM1739" s="7"/>
      <c r="AN1739" s="7"/>
    </row>
    <row r="1740" spans="37:40" x14ac:dyDescent="0.35">
      <c r="AK1740" s="13"/>
      <c r="AM1740" s="7"/>
      <c r="AN1740" s="7"/>
    </row>
    <row r="1741" spans="37:40" x14ac:dyDescent="0.35">
      <c r="AK1741" s="13"/>
      <c r="AM1741" s="7"/>
      <c r="AN1741" s="7"/>
    </row>
    <row r="1742" spans="37:40" x14ac:dyDescent="0.35">
      <c r="AK1742" s="13"/>
      <c r="AM1742" s="7"/>
      <c r="AN1742" s="7"/>
    </row>
    <row r="1743" spans="37:40" x14ac:dyDescent="0.35">
      <c r="AK1743" s="13"/>
      <c r="AM1743" s="7"/>
      <c r="AN1743" s="7"/>
    </row>
    <row r="1744" spans="37:40" x14ac:dyDescent="0.35">
      <c r="AK1744" s="13"/>
      <c r="AM1744" s="7"/>
      <c r="AN1744" s="7"/>
    </row>
    <row r="1745" spans="37:40" x14ac:dyDescent="0.35">
      <c r="AK1745" s="13"/>
      <c r="AM1745" s="7"/>
      <c r="AN1745" s="7"/>
    </row>
    <row r="1746" spans="37:40" x14ac:dyDescent="0.35">
      <c r="AK1746" s="13"/>
      <c r="AM1746" s="7"/>
      <c r="AN1746" s="7"/>
    </row>
    <row r="1747" spans="37:40" x14ac:dyDescent="0.35">
      <c r="AK1747" s="13"/>
      <c r="AM1747" s="7"/>
      <c r="AN1747" s="7"/>
    </row>
    <row r="1748" spans="37:40" x14ac:dyDescent="0.35">
      <c r="AK1748" s="13"/>
      <c r="AM1748" s="7"/>
      <c r="AN1748" s="7"/>
    </row>
    <row r="1749" spans="37:40" x14ac:dyDescent="0.35">
      <c r="AK1749" s="13"/>
      <c r="AM1749" s="7"/>
      <c r="AN1749" s="7"/>
    </row>
    <row r="1750" spans="37:40" x14ac:dyDescent="0.35">
      <c r="AK1750" s="13"/>
      <c r="AM1750" s="7"/>
      <c r="AN1750" s="7"/>
    </row>
    <row r="1751" spans="37:40" x14ac:dyDescent="0.35">
      <c r="AK1751" s="13"/>
      <c r="AM1751" s="7"/>
      <c r="AN1751" s="7"/>
    </row>
    <row r="1752" spans="37:40" x14ac:dyDescent="0.35">
      <c r="AK1752" s="13"/>
      <c r="AM1752" s="7"/>
      <c r="AN1752" s="7"/>
    </row>
    <row r="1753" spans="37:40" x14ac:dyDescent="0.35">
      <c r="AK1753" s="13"/>
      <c r="AM1753" s="7"/>
      <c r="AN1753" s="7"/>
    </row>
    <row r="1754" spans="37:40" x14ac:dyDescent="0.35">
      <c r="AK1754" s="13"/>
      <c r="AM1754" s="7"/>
      <c r="AN1754" s="7"/>
    </row>
    <row r="1755" spans="37:40" x14ac:dyDescent="0.35">
      <c r="AK1755" s="13"/>
      <c r="AM1755" s="7"/>
      <c r="AN1755" s="7"/>
    </row>
    <row r="1756" spans="37:40" x14ac:dyDescent="0.35">
      <c r="AK1756" s="13"/>
      <c r="AM1756" s="7"/>
      <c r="AN1756" s="7"/>
    </row>
    <row r="1757" spans="37:40" x14ac:dyDescent="0.35">
      <c r="AK1757" s="13"/>
      <c r="AM1757" s="7"/>
      <c r="AN1757" s="7"/>
    </row>
    <row r="1758" spans="37:40" x14ac:dyDescent="0.35">
      <c r="AK1758" s="13"/>
      <c r="AM1758" s="7"/>
      <c r="AN1758" s="7"/>
    </row>
    <row r="1759" spans="37:40" x14ac:dyDescent="0.35">
      <c r="AK1759" s="13"/>
      <c r="AM1759" s="7"/>
      <c r="AN1759" s="7"/>
    </row>
    <row r="1760" spans="37:40" x14ac:dyDescent="0.35">
      <c r="AK1760" s="13"/>
      <c r="AM1760" s="7"/>
      <c r="AN1760" s="7"/>
    </row>
    <row r="1761" spans="37:40" x14ac:dyDescent="0.35">
      <c r="AK1761" s="13"/>
      <c r="AM1761" s="7"/>
      <c r="AN1761" s="7"/>
    </row>
    <row r="1762" spans="37:40" x14ac:dyDescent="0.35">
      <c r="AK1762" s="13"/>
      <c r="AM1762" s="7"/>
      <c r="AN1762" s="7"/>
    </row>
    <row r="1763" spans="37:40" x14ac:dyDescent="0.35">
      <c r="AK1763" s="13"/>
      <c r="AM1763" s="7"/>
      <c r="AN1763" s="7"/>
    </row>
    <row r="1764" spans="37:40" x14ac:dyDescent="0.35">
      <c r="AK1764" s="13"/>
      <c r="AM1764" s="7"/>
      <c r="AN1764" s="7"/>
    </row>
    <row r="1765" spans="37:40" x14ac:dyDescent="0.35">
      <c r="AK1765" s="13"/>
      <c r="AM1765" s="7"/>
      <c r="AN1765" s="7"/>
    </row>
    <row r="1766" spans="37:40" x14ac:dyDescent="0.35">
      <c r="AK1766" s="13"/>
      <c r="AM1766" s="7"/>
      <c r="AN1766" s="7"/>
    </row>
    <row r="1767" spans="37:40" x14ac:dyDescent="0.35">
      <c r="AK1767" s="13"/>
      <c r="AM1767" s="7"/>
      <c r="AN1767" s="7"/>
    </row>
    <row r="1768" spans="37:40" x14ac:dyDescent="0.35">
      <c r="AK1768" s="13"/>
      <c r="AM1768" s="7"/>
      <c r="AN1768" s="7"/>
    </row>
    <row r="1769" spans="37:40" x14ac:dyDescent="0.35">
      <c r="AK1769" s="13"/>
      <c r="AM1769" s="7"/>
      <c r="AN1769" s="7"/>
    </row>
    <row r="1770" spans="37:40" x14ac:dyDescent="0.35">
      <c r="AK1770" s="13"/>
      <c r="AM1770" s="7"/>
      <c r="AN1770" s="7"/>
    </row>
    <row r="1771" spans="37:40" x14ac:dyDescent="0.35">
      <c r="AK1771" s="13"/>
      <c r="AM1771" s="7"/>
      <c r="AN1771" s="7"/>
    </row>
    <row r="1772" spans="37:40" x14ac:dyDescent="0.35">
      <c r="AK1772" s="13"/>
      <c r="AM1772" s="7"/>
      <c r="AN1772" s="7"/>
    </row>
    <row r="1773" spans="37:40" x14ac:dyDescent="0.35">
      <c r="AK1773" s="13"/>
      <c r="AM1773" s="7"/>
      <c r="AN1773" s="7"/>
    </row>
    <row r="1774" spans="37:40" x14ac:dyDescent="0.35">
      <c r="AK1774" s="13"/>
      <c r="AM1774" s="7"/>
      <c r="AN1774" s="7"/>
    </row>
    <row r="1775" spans="37:40" x14ac:dyDescent="0.35">
      <c r="AK1775" s="13"/>
      <c r="AM1775" s="7"/>
      <c r="AN1775" s="7"/>
    </row>
    <row r="1776" spans="37:40" x14ac:dyDescent="0.35">
      <c r="AK1776" s="13"/>
      <c r="AM1776" s="7"/>
      <c r="AN1776" s="7"/>
    </row>
    <row r="1777" spans="37:40" x14ac:dyDescent="0.35">
      <c r="AK1777" s="13"/>
      <c r="AM1777" s="7"/>
      <c r="AN1777" s="7"/>
    </row>
    <row r="1778" spans="37:40" x14ac:dyDescent="0.35">
      <c r="AK1778" s="13"/>
      <c r="AM1778" s="7"/>
      <c r="AN1778" s="7"/>
    </row>
    <row r="1779" spans="37:40" x14ac:dyDescent="0.35">
      <c r="AK1779" s="13"/>
      <c r="AM1779" s="7"/>
      <c r="AN1779" s="7"/>
    </row>
    <row r="1780" spans="37:40" x14ac:dyDescent="0.35">
      <c r="AK1780" s="13"/>
      <c r="AM1780" s="7"/>
      <c r="AN1780" s="7"/>
    </row>
    <row r="1781" spans="37:40" x14ac:dyDescent="0.35">
      <c r="AK1781" s="13"/>
      <c r="AM1781" s="7"/>
      <c r="AN1781" s="7"/>
    </row>
    <row r="1782" spans="37:40" x14ac:dyDescent="0.35">
      <c r="AK1782" s="13"/>
      <c r="AM1782" s="7"/>
      <c r="AN1782" s="7"/>
    </row>
    <row r="1783" spans="37:40" x14ac:dyDescent="0.35">
      <c r="AK1783" s="13"/>
      <c r="AM1783" s="7"/>
      <c r="AN1783" s="7"/>
    </row>
    <row r="1784" spans="37:40" x14ac:dyDescent="0.35">
      <c r="AK1784" s="13"/>
      <c r="AM1784" s="7"/>
      <c r="AN1784" s="7"/>
    </row>
    <row r="1785" spans="37:40" x14ac:dyDescent="0.35">
      <c r="AK1785" s="13"/>
      <c r="AM1785" s="7"/>
      <c r="AN1785" s="7"/>
    </row>
    <row r="1786" spans="37:40" x14ac:dyDescent="0.35">
      <c r="AK1786" s="13"/>
      <c r="AM1786" s="7"/>
      <c r="AN1786" s="7"/>
    </row>
    <row r="1787" spans="37:40" x14ac:dyDescent="0.35">
      <c r="AK1787" s="13"/>
      <c r="AM1787" s="7"/>
      <c r="AN1787" s="7"/>
    </row>
    <row r="1788" spans="37:40" x14ac:dyDescent="0.35">
      <c r="AK1788" s="13"/>
      <c r="AM1788" s="7"/>
      <c r="AN1788" s="7"/>
    </row>
    <row r="1789" spans="37:40" x14ac:dyDescent="0.35">
      <c r="AK1789" s="13"/>
      <c r="AM1789" s="7"/>
      <c r="AN1789" s="7"/>
    </row>
    <row r="1790" spans="37:40" x14ac:dyDescent="0.35">
      <c r="AK1790" s="13"/>
      <c r="AM1790" s="7"/>
      <c r="AN1790" s="7"/>
    </row>
    <row r="1791" spans="37:40" x14ac:dyDescent="0.35">
      <c r="AK1791" s="13"/>
      <c r="AM1791" s="7"/>
      <c r="AN1791" s="7"/>
    </row>
    <row r="1792" spans="37:40" x14ac:dyDescent="0.35">
      <c r="AK1792" s="13"/>
      <c r="AM1792" s="7"/>
      <c r="AN1792" s="7"/>
    </row>
    <row r="1793" spans="37:40" x14ac:dyDescent="0.35">
      <c r="AK1793" s="13"/>
      <c r="AM1793" s="7"/>
      <c r="AN1793" s="7"/>
    </row>
    <row r="1794" spans="37:40" x14ac:dyDescent="0.35">
      <c r="AK1794" s="13"/>
      <c r="AM1794" s="7"/>
      <c r="AN1794" s="7"/>
    </row>
    <row r="1795" spans="37:40" x14ac:dyDescent="0.35">
      <c r="AK1795" s="13"/>
      <c r="AM1795" s="7"/>
      <c r="AN1795" s="7"/>
    </row>
    <row r="1796" spans="37:40" x14ac:dyDescent="0.35">
      <c r="AK1796" s="13"/>
      <c r="AM1796" s="7"/>
      <c r="AN1796" s="7"/>
    </row>
    <row r="1797" spans="37:40" x14ac:dyDescent="0.35">
      <c r="AK1797" s="13"/>
      <c r="AM1797" s="7"/>
      <c r="AN1797" s="7"/>
    </row>
    <row r="1798" spans="37:40" x14ac:dyDescent="0.35">
      <c r="AK1798" s="13"/>
      <c r="AM1798" s="7"/>
      <c r="AN1798" s="7"/>
    </row>
    <row r="1799" spans="37:40" x14ac:dyDescent="0.35">
      <c r="AK1799" s="13"/>
      <c r="AM1799" s="7"/>
      <c r="AN1799" s="7"/>
    </row>
    <row r="1800" spans="37:40" x14ac:dyDescent="0.35">
      <c r="AK1800" s="13"/>
      <c r="AM1800" s="7"/>
      <c r="AN1800" s="7"/>
    </row>
    <row r="1801" spans="37:40" x14ac:dyDescent="0.35">
      <c r="AK1801" s="13"/>
      <c r="AM1801" s="7"/>
      <c r="AN1801" s="7"/>
    </row>
    <row r="1802" spans="37:40" x14ac:dyDescent="0.35">
      <c r="AK1802" s="13"/>
      <c r="AM1802" s="7"/>
      <c r="AN1802" s="7"/>
    </row>
    <row r="1803" spans="37:40" x14ac:dyDescent="0.35">
      <c r="AK1803" s="13"/>
      <c r="AM1803" s="7"/>
      <c r="AN1803" s="7"/>
    </row>
    <row r="1804" spans="37:40" x14ac:dyDescent="0.35">
      <c r="AK1804" s="13"/>
      <c r="AM1804" s="7"/>
      <c r="AN1804" s="7"/>
    </row>
    <row r="1805" spans="37:40" x14ac:dyDescent="0.35">
      <c r="AK1805" s="13"/>
      <c r="AM1805" s="7"/>
      <c r="AN1805" s="7"/>
    </row>
    <row r="1806" spans="37:40" x14ac:dyDescent="0.35">
      <c r="AK1806" s="13"/>
      <c r="AM1806" s="7"/>
      <c r="AN1806" s="7"/>
    </row>
    <row r="1807" spans="37:40" x14ac:dyDescent="0.35">
      <c r="AK1807" s="13"/>
      <c r="AM1807" s="7"/>
      <c r="AN1807" s="7"/>
    </row>
    <row r="1808" spans="37:40" x14ac:dyDescent="0.35">
      <c r="AK1808" s="13"/>
      <c r="AM1808" s="7"/>
      <c r="AN1808" s="7"/>
    </row>
    <row r="1809" spans="37:40" x14ac:dyDescent="0.35">
      <c r="AK1809" s="13"/>
      <c r="AM1809" s="7"/>
      <c r="AN1809" s="7"/>
    </row>
    <row r="1810" spans="37:40" x14ac:dyDescent="0.35">
      <c r="AK1810" s="13"/>
      <c r="AM1810" s="7"/>
      <c r="AN1810" s="7"/>
    </row>
    <row r="1811" spans="37:40" x14ac:dyDescent="0.35">
      <c r="AK1811" s="13"/>
      <c r="AM1811" s="7"/>
      <c r="AN1811" s="7"/>
    </row>
    <row r="1812" spans="37:40" x14ac:dyDescent="0.35">
      <c r="AK1812" s="13"/>
      <c r="AM1812" s="7"/>
      <c r="AN1812" s="7"/>
    </row>
    <row r="1813" spans="37:40" x14ac:dyDescent="0.35">
      <c r="AK1813" s="13"/>
      <c r="AM1813" s="7"/>
      <c r="AN1813" s="7"/>
    </row>
    <row r="1814" spans="37:40" x14ac:dyDescent="0.35">
      <c r="AK1814" s="13"/>
      <c r="AM1814" s="7"/>
      <c r="AN1814" s="7"/>
    </row>
    <row r="1815" spans="37:40" x14ac:dyDescent="0.35">
      <c r="AK1815" s="13"/>
      <c r="AM1815" s="7"/>
      <c r="AN1815" s="7"/>
    </row>
    <row r="1816" spans="37:40" x14ac:dyDescent="0.35">
      <c r="AK1816" s="13"/>
      <c r="AM1816" s="7"/>
      <c r="AN1816" s="7"/>
    </row>
    <row r="1817" spans="37:40" x14ac:dyDescent="0.35">
      <c r="AK1817" s="13"/>
      <c r="AM1817" s="7"/>
      <c r="AN1817" s="7"/>
    </row>
    <row r="1818" spans="37:40" x14ac:dyDescent="0.35">
      <c r="AK1818" s="13"/>
      <c r="AM1818" s="7"/>
      <c r="AN1818" s="7"/>
    </row>
    <row r="1819" spans="37:40" x14ac:dyDescent="0.35">
      <c r="AK1819" s="13"/>
      <c r="AM1819" s="7"/>
      <c r="AN1819" s="7"/>
    </row>
    <row r="1820" spans="37:40" x14ac:dyDescent="0.35">
      <c r="AK1820" s="13"/>
      <c r="AM1820" s="7"/>
      <c r="AN1820" s="7"/>
    </row>
    <row r="1821" spans="37:40" x14ac:dyDescent="0.35">
      <c r="AK1821" s="13"/>
      <c r="AM1821" s="7"/>
      <c r="AN1821" s="7"/>
    </row>
    <row r="1822" spans="37:40" x14ac:dyDescent="0.35">
      <c r="AK1822" s="13"/>
      <c r="AM1822" s="7"/>
      <c r="AN1822" s="7"/>
    </row>
    <row r="1823" spans="37:40" x14ac:dyDescent="0.35">
      <c r="AK1823" s="13"/>
      <c r="AM1823" s="7"/>
      <c r="AN1823" s="7"/>
    </row>
    <row r="1824" spans="37:40" x14ac:dyDescent="0.35">
      <c r="AK1824" s="13"/>
      <c r="AM1824" s="7"/>
      <c r="AN1824" s="7"/>
    </row>
    <row r="1825" spans="37:40" x14ac:dyDescent="0.35">
      <c r="AK1825" s="13"/>
      <c r="AM1825" s="7"/>
      <c r="AN1825" s="7"/>
    </row>
    <row r="1826" spans="37:40" x14ac:dyDescent="0.35">
      <c r="AK1826" s="13"/>
      <c r="AM1826" s="7"/>
      <c r="AN1826" s="7"/>
    </row>
    <row r="1827" spans="37:40" x14ac:dyDescent="0.35">
      <c r="AK1827" s="13"/>
      <c r="AM1827" s="7"/>
      <c r="AN1827" s="7"/>
    </row>
    <row r="1828" spans="37:40" x14ac:dyDescent="0.35">
      <c r="AK1828" s="13"/>
      <c r="AM1828" s="7"/>
      <c r="AN1828" s="7"/>
    </row>
    <row r="1829" spans="37:40" x14ac:dyDescent="0.35">
      <c r="AK1829" s="13"/>
      <c r="AM1829" s="7"/>
      <c r="AN1829" s="7"/>
    </row>
    <row r="1830" spans="37:40" x14ac:dyDescent="0.35">
      <c r="AK1830" s="13"/>
      <c r="AM1830" s="7"/>
      <c r="AN1830" s="7"/>
    </row>
    <row r="1831" spans="37:40" x14ac:dyDescent="0.35">
      <c r="AK1831" s="13"/>
      <c r="AM1831" s="7"/>
      <c r="AN1831" s="7"/>
    </row>
    <row r="1832" spans="37:40" x14ac:dyDescent="0.35">
      <c r="AK1832" s="13"/>
      <c r="AM1832" s="7"/>
      <c r="AN1832" s="7"/>
    </row>
    <row r="1833" spans="37:40" x14ac:dyDescent="0.35">
      <c r="AK1833" s="13"/>
      <c r="AM1833" s="7"/>
      <c r="AN1833" s="7"/>
    </row>
    <row r="1834" spans="37:40" x14ac:dyDescent="0.35">
      <c r="AK1834" s="13"/>
      <c r="AM1834" s="7"/>
      <c r="AN1834" s="7"/>
    </row>
    <row r="1835" spans="37:40" x14ac:dyDescent="0.35">
      <c r="AK1835" s="13"/>
      <c r="AM1835" s="7"/>
      <c r="AN1835" s="7"/>
    </row>
    <row r="1836" spans="37:40" x14ac:dyDescent="0.35">
      <c r="AK1836" s="13"/>
      <c r="AM1836" s="7"/>
      <c r="AN1836" s="7"/>
    </row>
    <row r="1837" spans="37:40" x14ac:dyDescent="0.35">
      <c r="AK1837" s="13"/>
      <c r="AM1837" s="7"/>
      <c r="AN1837" s="7"/>
    </row>
    <row r="1838" spans="37:40" x14ac:dyDescent="0.35">
      <c r="AK1838" s="13"/>
      <c r="AM1838" s="7"/>
      <c r="AN1838" s="7"/>
    </row>
    <row r="1839" spans="37:40" x14ac:dyDescent="0.35">
      <c r="AK1839" s="13"/>
      <c r="AM1839" s="7"/>
      <c r="AN1839" s="7"/>
    </row>
    <row r="1840" spans="37:40" x14ac:dyDescent="0.35">
      <c r="AK1840" s="13"/>
      <c r="AM1840" s="7"/>
      <c r="AN1840" s="7"/>
    </row>
    <row r="1841" spans="37:40" x14ac:dyDescent="0.35">
      <c r="AK1841" s="13"/>
      <c r="AM1841" s="7"/>
      <c r="AN1841" s="7"/>
    </row>
    <row r="1842" spans="37:40" x14ac:dyDescent="0.35">
      <c r="AK1842" s="13"/>
      <c r="AM1842" s="7"/>
      <c r="AN1842" s="7"/>
    </row>
    <row r="1843" spans="37:40" x14ac:dyDescent="0.35">
      <c r="AK1843" s="13"/>
      <c r="AM1843" s="7"/>
      <c r="AN1843" s="7"/>
    </row>
    <row r="1844" spans="37:40" x14ac:dyDescent="0.35">
      <c r="AK1844" s="13"/>
      <c r="AM1844" s="7"/>
      <c r="AN1844" s="7"/>
    </row>
    <row r="1845" spans="37:40" x14ac:dyDescent="0.35">
      <c r="AK1845" s="13"/>
      <c r="AM1845" s="7"/>
      <c r="AN1845" s="7"/>
    </row>
    <row r="1846" spans="37:40" x14ac:dyDescent="0.35">
      <c r="AK1846" s="13"/>
      <c r="AM1846" s="7"/>
      <c r="AN1846" s="7"/>
    </row>
    <row r="1847" spans="37:40" x14ac:dyDescent="0.35">
      <c r="AK1847" s="13"/>
      <c r="AM1847" s="7"/>
      <c r="AN1847" s="7"/>
    </row>
    <row r="1848" spans="37:40" x14ac:dyDescent="0.35">
      <c r="AK1848" s="13"/>
      <c r="AM1848" s="7"/>
      <c r="AN1848" s="7"/>
    </row>
    <row r="1849" spans="37:40" x14ac:dyDescent="0.35">
      <c r="AK1849" s="13"/>
      <c r="AM1849" s="7"/>
      <c r="AN1849" s="7"/>
    </row>
    <row r="1850" spans="37:40" x14ac:dyDescent="0.35">
      <c r="AK1850" s="13"/>
      <c r="AM1850" s="7"/>
      <c r="AN1850" s="7"/>
    </row>
    <row r="1851" spans="37:40" x14ac:dyDescent="0.35">
      <c r="AK1851" s="13"/>
      <c r="AM1851" s="7"/>
      <c r="AN1851" s="7"/>
    </row>
    <row r="1852" spans="37:40" x14ac:dyDescent="0.35">
      <c r="AK1852" s="13"/>
      <c r="AM1852" s="7"/>
      <c r="AN1852" s="7"/>
    </row>
    <row r="1853" spans="37:40" x14ac:dyDescent="0.35">
      <c r="AK1853" s="13"/>
      <c r="AM1853" s="7"/>
      <c r="AN1853" s="7"/>
    </row>
    <row r="1854" spans="37:40" x14ac:dyDescent="0.35">
      <c r="AK1854" s="13"/>
      <c r="AM1854" s="7"/>
      <c r="AN1854" s="7"/>
    </row>
    <row r="1855" spans="37:40" x14ac:dyDescent="0.35">
      <c r="AK1855" s="13"/>
      <c r="AM1855" s="7"/>
      <c r="AN1855" s="7"/>
    </row>
    <row r="1856" spans="37:40" x14ac:dyDescent="0.35">
      <c r="AK1856" s="13"/>
      <c r="AM1856" s="7"/>
      <c r="AN1856" s="7"/>
    </row>
    <row r="1857" spans="37:40" x14ac:dyDescent="0.35">
      <c r="AK1857" s="13"/>
      <c r="AM1857" s="7"/>
      <c r="AN1857" s="7"/>
    </row>
    <row r="1858" spans="37:40" x14ac:dyDescent="0.35">
      <c r="AK1858" s="13"/>
      <c r="AM1858" s="7"/>
      <c r="AN1858" s="7"/>
    </row>
    <row r="1859" spans="37:40" x14ac:dyDescent="0.35">
      <c r="AK1859" s="13"/>
      <c r="AM1859" s="7"/>
      <c r="AN1859" s="7"/>
    </row>
    <row r="1860" spans="37:40" x14ac:dyDescent="0.35">
      <c r="AK1860" s="13"/>
      <c r="AM1860" s="7"/>
      <c r="AN1860" s="7"/>
    </row>
    <row r="1861" spans="37:40" x14ac:dyDescent="0.35">
      <c r="AK1861" s="13"/>
      <c r="AM1861" s="7"/>
      <c r="AN1861" s="7"/>
    </row>
    <row r="1862" spans="37:40" x14ac:dyDescent="0.35">
      <c r="AK1862" s="13"/>
      <c r="AM1862" s="7"/>
      <c r="AN1862" s="7"/>
    </row>
    <row r="1863" spans="37:40" x14ac:dyDescent="0.35">
      <c r="AK1863" s="13"/>
      <c r="AM1863" s="7"/>
      <c r="AN1863" s="7"/>
    </row>
    <row r="1864" spans="37:40" x14ac:dyDescent="0.35">
      <c r="AK1864" s="13"/>
      <c r="AM1864" s="7"/>
      <c r="AN1864" s="7"/>
    </row>
    <row r="1865" spans="37:40" x14ac:dyDescent="0.35">
      <c r="AK1865" s="13"/>
      <c r="AM1865" s="7"/>
      <c r="AN1865" s="7"/>
    </row>
    <row r="1866" spans="37:40" x14ac:dyDescent="0.35">
      <c r="AK1866" s="13"/>
      <c r="AM1866" s="7"/>
      <c r="AN1866" s="7"/>
    </row>
    <row r="1867" spans="37:40" x14ac:dyDescent="0.35">
      <c r="AK1867" s="13"/>
      <c r="AM1867" s="7"/>
      <c r="AN1867" s="7"/>
    </row>
    <row r="1868" spans="37:40" x14ac:dyDescent="0.35">
      <c r="AK1868" s="13"/>
      <c r="AM1868" s="7"/>
      <c r="AN1868" s="7"/>
    </row>
    <row r="1869" spans="37:40" x14ac:dyDescent="0.35">
      <c r="AK1869" s="13"/>
      <c r="AM1869" s="7"/>
      <c r="AN1869" s="7"/>
    </row>
    <row r="1870" spans="37:40" x14ac:dyDescent="0.35">
      <c r="AK1870" s="13"/>
      <c r="AM1870" s="7"/>
      <c r="AN1870" s="7"/>
    </row>
    <row r="1871" spans="37:40" x14ac:dyDescent="0.35">
      <c r="AK1871" s="13"/>
      <c r="AM1871" s="7"/>
      <c r="AN1871" s="7"/>
    </row>
    <row r="1872" spans="37:40" x14ac:dyDescent="0.35">
      <c r="AK1872" s="13"/>
      <c r="AM1872" s="7"/>
      <c r="AN1872" s="7"/>
    </row>
    <row r="1873" spans="37:40" x14ac:dyDescent="0.35">
      <c r="AK1873" s="13"/>
      <c r="AM1873" s="7"/>
      <c r="AN1873" s="7"/>
    </row>
    <row r="1874" spans="37:40" x14ac:dyDescent="0.35">
      <c r="AK1874" s="13"/>
      <c r="AM1874" s="7"/>
      <c r="AN1874" s="7"/>
    </row>
    <row r="1875" spans="37:40" x14ac:dyDescent="0.35">
      <c r="AK1875" s="13"/>
      <c r="AM1875" s="7"/>
      <c r="AN1875" s="7"/>
    </row>
    <row r="1876" spans="37:40" x14ac:dyDescent="0.35">
      <c r="AK1876" s="13"/>
      <c r="AM1876" s="7"/>
      <c r="AN1876" s="7"/>
    </row>
    <row r="1877" spans="37:40" x14ac:dyDescent="0.35">
      <c r="AK1877" s="13"/>
      <c r="AM1877" s="7"/>
      <c r="AN1877" s="7"/>
    </row>
    <row r="1878" spans="37:40" x14ac:dyDescent="0.35">
      <c r="AK1878" s="13"/>
      <c r="AM1878" s="7"/>
      <c r="AN1878" s="7"/>
    </row>
    <row r="1879" spans="37:40" x14ac:dyDescent="0.35">
      <c r="AK1879" s="13"/>
      <c r="AM1879" s="7"/>
      <c r="AN1879" s="7"/>
    </row>
    <row r="1880" spans="37:40" x14ac:dyDescent="0.35">
      <c r="AK1880" s="13"/>
      <c r="AM1880" s="7"/>
      <c r="AN1880" s="7"/>
    </row>
    <row r="1881" spans="37:40" x14ac:dyDescent="0.35">
      <c r="AK1881" s="13"/>
      <c r="AM1881" s="7"/>
      <c r="AN1881" s="7"/>
    </row>
    <row r="1882" spans="37:40" x14ac:dyDescent="0.35">
      <c r="AK1882" s="13"/>
      <c r="AM1882" s="7"/>
      <c r="AN1882" s="7"/>
    </row>
    <row r="1883" spans="37:40" x14ac:dyDescent="0.35">
      <c r="AK1883" s="13"/>
      <c r="AM1883" s="7"/>
      <c r="AN1883" s="7"/>
    </row>
    <row r="1884" spans="37:40" x14ac:dyDescent="0.35">
      <c r="AK1884" s="13"/>
      <c r="AM1884" s="7"/>
      <c r="AN1884" s="7"/>
    </row>
    <row r="1885" spans="37:40" x14ac:dyDescent="0.35">
      <c r="AK1885" s="13"/>
      <c r="AM1885" s="7"/>
      <c r="AN1885" s="7"/>
    </row>
    <row r="1886" spans="37:40" x14ac:dyDescent="0.35">
      <c r="AK1886" s="13"/>
      <c r="AM1886" s="7"/>
      <c r="AN1886" s="7"/>
    </row>
    <row r="1887" spans="37:40" x14ac:dyDescent="0.35">
      <c r="AK1887" s="13"/>
      <c r="AM1887" s="7"/>
      <c r="AN1887" s="7"/>
    </row>
    <row r="1888" spans="37:40" x14ac:dyDescent="0.35">
      <c r="AK1888" s="13"/>
      <c r="AM1888" s="7"/>
      <c r="AN1888" s="7"/>
    </row>
    <row r="1889" spans="37:40" x14ac:dyDescent="0.35">
      <c r="AK1889" s="13"/>
      <c r="AM1889" s="7"/>
      <c r="AN1889" s="7"/>
    </row>
    <row r="1890" spans="37:40" x14ac:dyDescent="0.35">
      <c r="AK1890" s="13"/>
      <c r="AM1890" s="7"/>
      <c r="AN1890" s="7"/>
    </row>
    <row r="1891" spans="37:40" x14ac:dyDescent="0.35">
      <c r="AK1891" s="13"/>
      <c r="AM1891" s="7"/>
      <c r="AN1891" s="7"/>
    </row>
    <row r="1892" spans="37:40" x14ac:dyDescent="0.35">
      <c r="AK1892" s="13"/>
      <c r="AM1892" s="7"/>
      <c r="AN1892" s="7"/>
    </row>
    <row r="1893" spans="37:40" x14ac:dyDescent="0.35">
      <c r="AK1893" s="13"/>
      <c r="AM1893" s="7"/>
      <c r="AN1893" s="7"/>
    </row>
    <row r="1894" spans="37:40" x14ac:dyDescent="0.35">
      <c r="AK1894" s="13"/>
      <c r="AM1894" s="7"/>
      <c r="AN1894" s="7"/>
    </row>
    <row r="1895" spans="37:40" x14ac:dyDescent="0.35">
      <c r="AK1895" s="13"/>
      <c r="AM1895" s="7"/>
      <c r="AN1895" s="7"/>
    </row>
    <row r="1896" spans="37:40" x14ac:dyDescent="0.35">
      <c r="AK1896" s="13"/>
      <c r="AM1896" s="7"/>
      <c r="AN1896" s="7"/>
    </row>
    <row r="1897" spans="37:40" x14ac:dyDescent="0.35">
      <c r="AK1897" s="13"/>
      <c r="AM1897" s="7"/>
      <c r="AN1897" s="7"/>
    </row>
    <row r="1898" spans="37:40" x14ac:dyDescent="0.35">
      <c r="AK1898" s="13"/>
      <c r="AM1898" s="7"/>
      <c r="AN1898" s="7"/>
    </row>
    <row r="1899" spans="37:40" x14ac:dyDescent="0.35">
      <c r="AK1899" s="13"/>
      <c r="AM1899" s="7"/>
      <c r="AN1899" s="7"/>
    </row>
    <row r="1900" spans="37:40" x14ac:dyDescent="0.35">
      <c r="AK1900" s="13"/>
      <c r="AM1900" s="7"/>
      <c r="AN1900" s="7"/>
    </row>
    <row r="1901" spans="37:40" x14ac:dyDescent="0.35">
      <c r="AK1901" s="13"/>
      <c r="AM1901" s="7"/>
      <c r="AN1901" s="7"/>
    </row>
    <row r="1902" spans="37:40" x14ac:dyDescent="0.35">
      <c r="AK1902" s="13"/>
      <c r="AM1902" s="7"/>
      <c r="AN1902" s="7"/>
    </row>
    <row r="1903" spans="37:40" x14ac:dyDescent="0.35">
      <c r="AK1903" s="13"/>
      <c r="AM1903" s="7"/>
      <c r="AN1903" s="7"/>
    </row>
    <row r="1904" spans="37:40" x14ac:dyDescent="0.35">
      <c r="AK1904" s="13"/>
      <c r="AM1904" s="7"/>
      <c r="AN1904" s="7"/>
    </row>
    <row r="1905" spans="37:40" x14ac:dyDescent="0.35">
      <c r="AK1905" s="13"/>
      <c r="AM1905" s="7"/>
      <c r="AN1905" s="7"/>
    </row>
    <row r="1906" spans="37:40" x14ac:dyDescent="0.35">
      <c r="AK1906" s="13"/>
      <c r="AM1906" s="7"/>
      <c r="AN1906" s="7"/>
    </row>
    <row r="1907" spans="37:40" x14ac:dyDescent="0.35">
      <c r="AK1907" s="13"/>
      <c r="AM1907" s="7"/>
      <c r="AN1907" s="7"/>
    </row>
    <row r="1908" spans="37:40" x14ac:dyDescent="0.35">
      <c r="AK1908" s="13"/>
      <c r="AM1908" s="7"/>
      <c r="AN1908" s="7"/>
    </row>
    <row r="1909" spans="37:40" x14ac:dyDescent="0.35">
      <c r="AK1909" s="13"/>
      <c r="AM1909" s="7"/>
      <c r="AN1909" s="7"/>
    </row>
    <row r="1910" spans="37:40" x14ac:dyDescent="0.35">
      <c r="AK1910" s="13"/>
      <c r="AM1910" s="7"/>
      <c r="AN1910" s="7"/>
    </row>
    <row r="1911" spans="37:40" x14ac:dyDescent="0.35">
      <c r="AK1911" s="13"/>
      <c r="AM1911" s="7"/>
      <c r="AN1911" s="7"/>
    </row>
    <row r="1912" spans="37:40" x14ac:dyDescent="0.35">
      <c r="AK1912" s="13"/>
      <c r="AM1912" s="7"/>
      <c r="AN1912" s="7"/>
    </row>
    <row r="1913" spans="37:40" x14ac:dyDescent="0.35">
      <c r="AK1913" s="13"/>
      <c r="AM1913" s="7"/>
      <c r="AN1913" s="7"/>
    </row>
    <row r="1914" spans="37:40" x14ac:dyDescent="0.35">
      <c r="AK1914" s="13"/>
      <c r="AM1914" s="7"/>
      <c r="AN1914" s="7"/>
    </row>
    <row r="1915" spans="37:40" x14ac:dyDescent="0.35">
      <c r="AK1915" s="13"/>
      <c r="AM1915" s="7"/>
      <c r="AN1915" s="7"/>
    </row>
    <row r="1916" spans="37:40" x14ac:dyDescent="0.35">
      <c r="AK1916" s="13"/>
      <c r="AM1916" s="7"/>
      <c r="AN1916" s="7"/>
    </row>
    <row r="1917" spans="37:40" x14ac:dyDescent="0.35">
      <c r="AK1917" s="13"/>
      <c r="AM1917" s="7"/>
      <c r="AN1917" s="7"/>
    </row>
    <row r="1918" spans="37:40" x14ac:dyDescent="0.35">
      <c r="AK1918" s="13"/>
      <c r="AM1918" s="7"/>
      <c r="AN1918" s="7"/>
    </row>
    <row r="1919" spans="37:40" x14ac:dyDescent="0.35">
      <c r="AK1919" s="13"/>
      <c r="AM1919" s="7"/>
      <c r="AN1919" s="7"/>
    </row>
    <row r="1920" spans="37:40" x14ac:dyDescent="0.35">
      <c r="AK1920" s="13"/>
      <c r="AM1920" s="7"/>
      <c r="AN1920" s="7"/>
    </row>
    <row r="1921" spans="37:40" x14ac:dyDescent="0.35">
      <c r="AK1921" s="13"/>
      <c r="AM1921" s="7"/>
      <c r="AN1921" s="7"/>
    </row>
    <row r="1922" spans="37:40" x14ac:dyDescent="0.35">
      <c r="AK1922" s="13"/>
      <c r="AM1922" s="7"/>
      <c r="AN1922" s="7"/>
    </row>
    <row r="1923" spans="37:40" x14ac:dyDescent="0.35">
      <c r="AK1923" s="13"/>
      <c r="AM1923" s="7"/>
      <c r="AN1923" s="7"/>
    </row>
    <row r="1924" spans="37:40" x14ac:dyDescent="0.35">
      <c r="AK1924" s="13"/>
      <c r="AM1924" s="7"/>
      <c r="AN1924" s="7"/>
    </row>
    <row r="1925" spans="37:40" x14ac:dyDescent="0.35">
      <c r="AK1925" s="13"/>
      <c r="AM1925" s="7"/>
      <c r="AN1925" s="7"/>
    </row>
    <row r="1926" spans="37:40" x14ac:dyDescent="0.35">
      <c r="AK1926" s="13"/>
      <c r="AM1926" s="7"/>
      <c r="AN1926" s="7"/>
    </row>
    <row r="1927" spans="37:40" x14ac:dyDescent="0.35">
      <c r="AK1927" s="13"/>
      <c r="AM1927" s="7"/>
      <c r="AN1927" s="7"/>
    </row>
    <row r="1928" spans="37:40" x14ac:dyDescent="0.35">
      <c r="AK1928" s="13"/>
      <c r="AM1928" s="7"/>
      <c r="AN1928" s="7"/>
    </row>
    <row r="1929" spans="37:40" x14ac:dyDescent="0.35">
      <c r="AK1929" s="13"/>
      <c r="AM1929" s="7"/>
      <c r="AN1929" s="7"/>
    </row>
    <row r="1930" spans="37:40" x14ac:dyDescent="0.35">
      <c r="AK1930" s="13"/>
      <c r="AM1930" s="7"/>
      <c r="AN1930" s="7"/>
    </row>
    <row r="1931" spans="37:40" x14ac:dyDescent="0.35">
      <c r="AK1931" s="13"/>
      <c r="AM1931" s="7"/>
      <c r="AN1931" s="7"/>
    </row>
    <row r="1932" spans="37:40" x14ac:dyDescent="0.35">
      <c r="AK1932" s="13"/>
      <c r="AM1932" s="7"/>
      <c r="AN1932" s="7"/>
    </row>
    <row r="1933" spans="37:40" x14ac:dyDescent="0.35">
      <c r="AK1933" s="13"/>
      <c r="AM1933" s="7"/>
      <c r="AN1933" s="7"/>
    </row>
    <row r="1934" spans="37:40" x14ac:dyDescent="0.35">
      <c r="AK1934" s="13"/>
      <c r="AM1934" s="7"/>
      <c r="AN1934" s="7"/>
    </row>
    <row r="1935" spans="37:40" x14ac:dyDescent="0.35">
      <c r="AK1935" s="13"/>
      <c r="AM1935" s="7"/>
      <c r="AN1935" s="7"/>
    </row>
    <row r="1936" spans="37:40" x14ac:dyDescent="0.35">
      <c r="AK1936" s="13"/>
      <c r="AM1936" s="7"/>
      <c r="AN1936" s="7"/>
    </row>
    <row r="1937" spans="37:40" x14ac:dyDescent="0.35">
      <c r="AK1937" s="13"/>
      <c r="AM1937" s="7"/>
      <c r="AN1937" s="7"/>
    </row>
    <row r="1938" spans="37:40" x14ac:dyDescent="0.35">
      <c r="AK1938" s="13"/>
      <c r="AM1938" s="7"/>
      <c r="AN1938" s="7"/>
    </row>
    <row r="1939" spans="37:40" x14ac:dyDescent="0.35">
      <c r="AK1939" s="13"/>
      <c r="AM1939" s="7"/>
      <c r="AN1939" s="7"/>
    </row>
    <row r="1940" spans="37:40" x14ac:dyDescent="0.35">
      <c r="AK1940" s="13"/>
      <c r="AM1940" s="7"/>
      <c r="AN1940" s="7"/>
    </row>
    <row r="1941" spans="37:40" x14ac:dyDescent="0.35">
      <c r="AK1941" s="13"/>
      <c r="AM1941" s="7"/>
      <c r="AN1941" s="7"/>
    </row>
    <row r="1942" spans="37:40" x14ac:dyDescent="0.35">
      <c r="AK1942" s="13"/>
      <c r="AM1942" s="7"/>
      <c r="AN1942" s="7"/>
    </row>
    <row r="1943" spans="37:40" x14ac:dyDescent="0.35">
      <c r="AK1943" s="13"/>
      <c r="AM1943" s="7"/>
      <c r="AN1943" s="7"/>
    </row>
    <row r="1944" spans="37:40" x14ac:dyDescent="0.35">
      <c r="AK1944" s="13"/>
      <c r="AM1944" s="7"/>
      <c r="AN1944" s="7"/>
    </row>
    <row r="1945" spans="37:40" x14ac:dyDescent="0.35">
      <c r="AK1945" s="13"/>
      <c r="AM1945" s="7"/>
      <c r="AN1945" s="7"/>
    </row>
    <row r="1946" spans="37:40" x14ac:dyDescent="0.35">
      <c r="AK1946" s="13"/>
      <c r="AM1946" s="7"/>
      <c r="AN1946" s="7"/>
    </row>
    <row r="1947" spans="37:40" x14ac:dyDescent="0.35">
      <c r="AK1947" s="13"/>
      <c r="AM1947" s="7"/>
      <c r="AN1947" s="7"/>
    </row>
    <row r="1948" spans="37:40" x14ac:dyDescent="0.35">
      <c r="AK1948" s="13"/>
      <c r="AM1948" s="7"/>
      <c r="AN1948" s="7"/>
    </row>
    <row r="1949" spans="37:40" x14ac:dyDescent="0.35">
      <c r="AK1949" s="13"/>
      <c r="AM1949" s="7"/>
      <c r="AN1949" s="7"/>
    </row>
    <row r="1950" spans="37:40" x14ac:dyDescent="0.35">
      <c r="AK1950" s="13"/>
      <c r="AM1950" s="7"/>
      <c r="AN1950" s="7"/>
    </row>
    <row r="1951" spans="37:40" x14ac:dyDescent="0.35">
      <c r="AK1951" s="13"/>
      <c r="AM1951" s="7"/>
      <c r="AN1951" s="7"/>
    </row>
    <row r="1952" spans="37:40" x14ac:dyDescent="0.35">
      <c r="AK1952" s="13"/>
      <c r="AM1952" s="7"/>
      <c r="AN1952" s="7"/>
    </row>
    <row r="1953" spans="37:40" x14ac:dyDescent="0.35">
      <c r="AK1953" s="13"/>
      <c r="AM1953" s="7"/>
      <c r="AN1953" s="7"/>
    </row>
    <row r="1954" spans="37:40" x14ac:dyDescent="0.35">
      <c r="AK1954" s="13"/>
      <c r="AM1954" s="7"/>
      <c r="AN1954" s="7"/>
    </row>
    <row r="1955" spans="37:40" x14ac:dyDescent="0.35">
      <c r="AK1955" s="13"/>
      <c r="AM1955" s="7"/>
      <c r="AN1955" s="7"/>
    </row>
    <row r="1956" spans="37:40" x14ac:dyDescent="0.35">
      <c r="AK1956" s="13"/>
      <c r="AM1956" s="7"/>
      <c r="AN1956" s="7"/>
    </row>
    <row r="1957" spans="37:40" x14ac:dyDescent="0.35">
      <c r="AK1957" s="13"/>
      <c r="AM1957" s="7"/>
      <c r="AN1957" s="7"/>
    </row>
    <row r="1958" spans="37:40" x14ac:dyDescent="0.35">
      <c r="AK1958" s="13"/>
      <c r="AM1958" s="7"/>
      <c r="AN1958" s="7"/>
    </row>
    <row r="1959" spans="37:40" x14ac:dyDescent="0.35">
      <c r="AK1959" s="13"/>
      <c r="AM1959" s="7"/>
      <c r="AN1959" s="7"/>
    </row>
    <row r="1960" spans="37:40" x14ac:dyDescent="0.35">
      <c r="AK1960" s="13"/>
      <c r="AM1960" s="7"/>
      <c r="AN1960" s="7"/>
    </row>
    <row r="1961" spans="37:40" x14ac:dyDescent="0.35">
      <c r="AK1961" s="13"/>
      <c r="AM1961" s="7"/>
      <c r="AN1961" s="7"/>
    </row>
    <row r="1962" spans="37:40" x14ac:dyDescent="0.35">
      <c r="AK1962" s="13"/>
      <c r="AM1962" s="7"/>
      <c r="AN1962" s="7"/>
    </row>
    <row r="1963" spans="37:40" x14ac:dyDescent="0.35">
      <c r="AK1963" s="13"/>
      <c r="AM1963" s="7"/>
      <c r="AN1963" s="7"/>
    </row>
    <row r="1964" spans="37:40" x14ac:dyDescent="0.35">
      <c r="AK1964" s="13"/>
      <c r="AM1964" s="7"/>
      <c r="AN1964" s="7"/>
    </row>
    <row r="1965" spans="37:40" x14ac:dyDescent="0.35">
      <c r="AK1965" s="13"/>
      <c r="AM1965" s="7"/>
      <c r="AN1965" s="7"/>
    </row>
    <row r="1966" spans="37:40" x14ac:dyDescent="0.35">
      <c r="AK1966" s="13"/>
      <c r="AM1966" s="7"/>
      <c r="AN1966" s="7"/>
    </row>
    <row r="1967" spans="37:40" x14ac:dyDescent="0.35">
      <c r="AK1967" s="13"/>
      <c r="AM1967" s="7"/>
      <c r="AN1967" s="7"/>
    </row>
    <row r="1968" spans="37:40" x14ac:dyDescent="0.35">
      <c r="AK1968" s="13"/>
      <c r="AM1968" s="7"/>
      <c r="AN1968" s="7"/>
    </row>
    <row r="1969" spans="37:40" x14ac:dyDescent="0.35">
      <c r="AK1969" s="13"/>
      <c r="AM1969" s="7"/>
      <c r="AN1969" s="7"/>
    </row>
    <row r="1970" spans="37:40" x14ac:dyDescent="0.35">
      <c r="AK1970" s="13"/>
      <c r="AM1970" s="7"/>
      <c r="AN1970" s="7"/>
    </row>
    <row r="1971" spans="37:40" x14ac:dyDescent="0.35">
      <c r="AK1971" s="13"/>
      <c r="AM1971" s="7"/>
      <c r="AN1971" s="7"/>
    </row>
    <row r="1972" spans="37:40" x14ac:dyDescent="0.35">
      <c r="AK1972" s="13"/>
      <c r="AM1972" s="7"/>
      <c r="AN1972" s="7"/>
    </row>
    <row r="1973" spans="37:40" x14ac:dyDescent="0.35">
      <c r="AK1973" s="13"/>
      <c r="AM1973" s="7"/>
      <c r="AN1973" s="7"/>
    </row>
    <row r="1974" spans="37:40" x14ac:dyDescent="0.35">
      <c r="AK1974" s="13"/>
      <c r="AM1974" s="7"/>
      <c r="AN1974" s="7"/>
    </row>
    <row r="1975" spans="37:40" x14ac:dyDescent="0.35">
      <c r="AK1975" s="13"/>
      <c r="AM1975" s="7"/>
      <c r="AN1975" s="7"/>
    </row>
    <row r="1976" spans="37:40" x14ac:dyDescent="0.35">
      <c r="AK1976" s="13"/>
      <c r="AM1976" s="7"/>
      <c r="AN1976" s="7"/>
    </row>
    <row r="1977" spans="37:40" x14ac:dyDescent="0.35">
      <c r="AK1977" s="13"/>
      <c r="AM1977" s="7"/>
      <c r="AN1977" s="7"/>
    </row>
    <row r="1978" spans="37:40" x14ac:dyDescent="0.35">
      <c r="AK1978" s="13"/>
      <c r="AM1978" s="7"/>
      <c r="AN1978" s="7"/>
    </row>
    <row r="1979" spans="37:40" x14ac:dyDescent="0.35">
      <c r="AK1979" s="13"/>
      <c r="AM1979" s="7"/>
      <c r="AN1979" s="7"/>
    </row>
    <row r="1980" spans="37:40" x14ac:dyDescent="0.35">
      <c r="AK1980" s="13"/>
      <c r="AM1980" s="7"/>
      <c r="AN1980" s="7"/>
    </row>
    <row r="1981" spans="37:40" x14ac:dyDescent="0.35">
      <c r="AK1981" s="13"/>
      <c r="AM1981" s="7"/>
      <c r="AN1981" s="7"/>
    </row>
    <row r="1982" spans="37:40" x14ac:dyDescent="0.35">
      <c r="AK1982" s="13"/>
      <c r="AM1982" s="7"/>
      <c r="AN1982" s="7"/>
    </row>
    <row r="1983" spans="37:40" x14ac:dyDescent="0.35">
      <c r="AK1983" s="13"/>
      <c r="AM1983" s="7"/>
      <c r="AN1983" s="7"/>
    </row>
    <row r="1984" spans="37:40" x14ac:dyDescent="0.35">
      <c r="AK1984" s="13"/>
      <c r="AM1984" s="7"/>
      <c r="AN1984" s="7"/>
    </row>
    <row r="1985" spans="37:40" x14ac:dyDescent="0.35">
      <c r="AK1985" s="13"/>
      <c r="AM1985" s="7"/>
      <c r="AN1985" s="7"/>
    </row>
    <row r="1986" spans="37:40" x14ac:dyDescent="0.35">
      <c r="AK1986" s="13"/>
      <c r="AM1986" s="7"/>
      <c r="AN1986" s="7"/>
    </row>
    <row r="1987" spans="37:40" x14ac:dyDescent="0.35">
      <c r="AK1987" s="13"/>
      <c r="AM1987" s="7"/>
      <c r="AN1987" s="7"/>
    </row>
    <row r="1988" spans="37:40" x14ac:dyDescent="0.35">
      <c r="AK1988" s="13"/>
      <c r="AM1988" s="7"/>
      <c r="AN1988" s="7"/>
    </row>
    <row r="1989" spans="37:40" x14ac:dyDescent="0.35">
      <c r="AK1989" s="13"/>
      <c r="AM1989" s="7"/>
      <c r="AN1989" s="7"/>
    </row>
    <row r="1990" spans="37:40" x14ac:dyDescent="0.35">
      <c r="AK1990" s="13"/>
      <c r="AM1990" s="7"/>
      <c r="AN1990" s="7"/>
    </row>
    <row r="1991" spans="37:40" x14ac:dyDescent="0.35">
      <c r="AK1991" s="13"/>
      <c r="AM1991" s="7"/>
      <c r="AN1991" s="7"/>
    </row>
    <row r="1992" spans="37:40" x14ac:dyDescent="0.35">
      <c r="AK1992" s="13"/>
      <c r="AM1992" s="7"/>
      <c r="AN1992" s="7"/>
    </row>
    <row r="1993" spans="37:40" x14ac:dyDescent="0.35">
      <c r="AK1993" s="13"/>
      <c r="AM1993" s="7"/>
      <c r="AN1993" s="7"/>
    </row>
    <row r="1994" spans="37:40" x14ac:dyDescent="0.35">
      <c r="AK1994" s="13"/>
      <c r="AM1994" s="7"/>
      <c r="AN1994" s="7"/>
    </row>
    <row r="1995" spans="37:40" x14ac:dyDescent="0.35">
      <c r="AK1995" s="13"/>
      <c r="AM1995" s="7"/>
      <c r="AN1995" s="7"/>
    </row>
    <row r="1996" spans="37:40" x14ac:dyDescent="0.35">
      <c r="AK1996" s="13"/>
      <c r="AM1996" s="7"/>
      <c r="AN1996" s="7"/>
    </row>
    <row r="1997" spans="37:40" x14ac:dyDescent="0.35">
      <c r="AK1997" s="13"/>
      <c r="AM1997" s="7"/>
      <c r="AN1997" s="7"/>
    </row>
    <row r="1998" spans="37:40" x14ac:dyDescent="0.35">
      <c r="AK1998" s="13"/>
      <c r="AM1998" s="7"/>
      <c r="AN1998" s="7"/>
    </row>
    <row r="1999" spans="37:40" x14ac:dyDescent="0.35">
      <c r="AK1999" s="13"/>
      <c r="AM1999" s="7"/>
      <c r="AN1999" s="7"/>
    </row>
    <row r="2000" spans="37:40" x14ac:dyDescent="0.35">
      <c r="AK2000" s="13"/>
      <c r="AM2000" s="7"/>
      <c r="AN2000" s="7"/>
    </row>
    <row r="2001" spans="37:40" x14ac:dyDescent="0.35">
      <c r="AK2001" s="13"/>
      <c r="AM2001" s="7"/>
      <c r="AN2001" s="7"/>
    </row>
    <row r="2002" spans="37:40" x14ac:dyDescent="0.35">
      <c r="AK2002" s="13"/>
      <c r="AM2002" s="7"/>
      <c r="AN2002" s="7"/>
    </row>
    <row r="2003" spans="37:40" x14ac:dyDescent="0.35">
      <c r="AK2003" s="13"/>
      <c r="AM2003" s="7"/>
      <c r="AN2003" s="7"/>
    </row>
    <row r="2004" spans="37:40" x14ac:dyDescent="0.35">
      <c r="AK2004" s="13"/>
      <c r="AM2004" s="7"/>
      <c r="AN2004" s="7"/>
    </row>
    <row r="2005" spans="37:40" x14ac:dyDescent="0.35">
      <c r="AK2005" s="13"/>
      <c r="AM2005" s="7"/>
      <c r="AN2005" s="7"/>
    </row>
    <row r="2006" spans="37:40" x14ac:dyDescent="0.35">
      <c r="AK2006" s="13"/>
      <c r="AM2006" s="7"/>
      <c r="AN2006" s="7"/>
    </row>
    <row r="2007" spans="37:40" x14ac:dyDescent="0.35">
      <c r="AK2007" s="13"/>
      <c r="AM2007" s="7"/>
      <c r="AN2007" s="7"/>
    </row>
    <row r="2008" spans="37:40" x14ac:dyDescent="0.35">
      <c r="AK2008" s="13"/>
      <c r="AM2008" s="7"/>
      <c r="AN2008" s="7"/>
    </row>
    <row r="2009" spans="37:40" x14ac:dyDescent="0.35">
      <c r="AK2009" s="13"/>
      <c r="AM2009" s="7"/>
      <c r="AN2009" s="7"/>
    </row>
    <row r="2010" spans="37:40" x14ac:dyDescent="0.35">
      <c r="AK2010" s="13"/>
      <c r="AM2010" s="7"/>
      <c r="AN2010" s="7"/>
    </row>
    <row r="2011" spans="37:40" x14ac:dyDescent="0.35">
      <c r="AK2011" s="13"/>
      <c r="AM2011" s="7"/>
      <c r="AN2011" s="7"/>
    </row>
    <row r="2012" spans="37:40" x14ac:dyDescent="0.35">
      <c r="AK2012" s="13"/>
      <c r="AM2012" s="7"/>
      <c r="AN2012" s="7"/>
    </row>
    <row r="2013" spans="37:40" x14ac:dyDescent="0.35">
      <c r="AK2013" s="13"/>
      <c r="AM2013" s="7"/>
      <c r="AN2013" s="7"/>
    </row>
    <row r="2014" spans="37:40" x14ac:dyDescent="0.35">
      <c r="AK2014" s="13"/>
      <c r="AM2014" s="7"/>
      <c r="AN2014" s="7"/>
    </row>
    <row r="2015" spans="37:40" x14ac:dyDescent="0.35">
      <c r="AK2015" s="13"/>
      <c r="AM2015" s="7"/>
      <c r="AN2015" s="7"/>
    </row>
    <row r="2016" spans="37:40" x14ac:dyDescent="0.35">
      <c r="AK2016" s="13"/>
      <c r="AM2016" s="7"/>
      <c r="AN2016" s="7"/>
    </row>
    <row r="2017" spans="37:40" x14ac:dyDescent="0.35">
      <c r="AK2017" s="13"/>
      <c r="AM2017" s="7"/>
      <c r="AN2017" s="7"/>
    </row>
    <row r="2018" spans="37:40" x14ac:dyDescent="0.35">
      <c r="AK2018" s="13"/>
      <c r="AM2018" s="7"/>
      <c r="AN2018" s="7"/>
    </row>
    <row r="2019" spans="37:40" x14ac:dyDescent="0.35">
      <c r="AK2019" s="13"/>
      <c r="AM2019" s="7"/>
      <c r="AN2019" s="7"/>
    </row>
    <row r="2020" spans="37:40" x14ac:dyDescent="0.35">
      <c r="AK2020" s="13"/>
      <c r="AM2020" s="7"/>
      <c r="AN2020" s="7"/>
    </row>
    <row r="2021" spans="37:40" x14ac:dyDescent="0.35">
      <c r="AK2021" s="13"/>
      <c r="AM2021" s="7"/>
      <c r="AN2021" s="7"/>
    </row>
    <row r="2022" spans="37:40" x14ac:dyDescent="0.35">
      <c r="AK2022" s="13"/>
      <c r="AM2022" s="7"/>
      <c r="AN2022" s="7"/>
    </row>
    <row r="2023" spans="37:40" x14ac:dyDescent="0.35">
      <c r="AK2023" s="13"/>
      <c r="AM2023" s="7"/>
      <c r="AN2023" s="7"/>
    </row>
    <row r="2024" spans="37:40" x14ac:dyDescent="0.35">
      <c r="AK2024" s="13"/>
      <c r="AM2024" s="7"/>
      <c r="AN2024" s="7"/>
    </row>
    <row r="2025" spans="37:40" x14ac:dyDescent="0.35">
      <c r="AK2025" s="13"/>
      <c r="AM2025" s="7"/>
      <c r="AN2025" s="7"/>
    </row>
    <row r="2026" spans="37:40" x14ac:dyDescent="0.35">
      <c r="AK2026" s="13"/>
      <c r="AM2026" s="7"/>
      <c r="AN2026" s="7"/>
    </row>
    <row r="2027" spans="37:40" x14ac:dyDescent="0.35">
      <c r="AK2027" s="13"/>
      <c r="AM2027" s="7"/>
      <c r="AN2027" s="7"/>
    </row>
    <row r="2028" spans="37:40" x14ac:dyDescent="0.35">
      <c r="AK2028" s="13"/>
      <c r="AM2028" s="7"/>
      <c r="AN2028" s="7"/>
    </row>
    <row r="2029" spans="37:40" x14ac:dyDescent="0.35">
      <c r="AK2029" s="13"/>
      <c r="AM2029" s="7"/>
      <c r="AN2029" s="7"/>
    </row>
    <row r="2030" spans="37:40" x14ac:dyDescent="0.35">
      <c r="AK2030" s="13"/>
      <c r="AM2030" s="7"/>
      <c r="AN2030" s="7"/>
    </row>
    <row r="2031" spans="37:40" x14ac:dyDescent="0.35">
      <c r="AK2031" s="13"/>
      <c r="AM2031" s="7"/>
      <c r="AN2031" s="7"/>
    </row>
    <row r="2032" spans="37:40" x14ac:dyDescent="0.35">
      <c r="AK2032" s="13"/>
      <c r="AM2032" s="7"/>
      <c r="AN2032" s="7"/>
    </row>
    <row r="2033" spans="37:40" x14ac:dyDescent="0.35">
      <c r="AK2033" s="13"/>
      <c r="AM2033" s="7"/>
      <c r="AN2033" s="7"/>
    </row>
    <row r="2034" spans="37:40" x14ac:dyDescent="0.35">
      <c r="AK2034" s="13"/>
      <c r="AM2034" s="7"/>
      <c r="AN2034" s="7"/>
    </row>
    <row r="2035" spans="37:40" x14ac:dyDescent="0.35">
      <c r="AK2035" s="13"/>
      <c r="AM2035" s="7"/>
      <c r="AN2035" s="7"/>
    </row>
    <row r="2036" spans="37:40" x14ac:dyDescent="0.35">
      <c r="AK2036" s="13"/>
      <c r="AM2036" s="7"/>
      <c r="AN2036" s="7"/>
    </row>
    <row r="2037" spans="37:40" x14ac:dyDescent="0.35">
      <c r="AK2037" s="13"/>
      <c r="AM2037" s="7"/>
      <c r="AN2037" s="7"/>
    </row>
    <row r="2038" spans="37:40" x14ac:dyDescent="0.35">
      <c r="AK2038" s="13"/>
      <c r="AM2038" s="7"/>
      <c r="AN2038" s="7"/>
    </row>
    <row r="2039" spans="37:40" x14ac:dyDescent="0.35">
      <c r="AK2039" s="13"/>
      <c r="AM2039" s="7"/>
      <c r="AN2039" s="7"/>
    </row>
    <row r="2040" spans="37:40" x14ac:dyDescent="0.35">
      <c r="AK2040" s="13"/>
      <c r="AM2040" s="7"/>
      <c r="AN2040" s="7"/>
    </row>
    <row r="2041" spans="37:40" x14ac:dyDescent="0.35">
      <c r="AK2041" s="13"/>
      <c r="AM2041" s="7"/>
      <c r="AN2041" s="7"/>
    </row>
    <row r="2042" spans="37:40" x14ac:dyDescent="0.35">
      <c r="AK2042" s="13"/>
      <c r="AM2042" s="7"/>
      <c r="AN2042" s="7"/>
    </row>
    <row r="2043" spans="37:40" x14ac:dyDescent="0.35">
      <c r="AK2043" s="13"/>
      <c r="AM2043" s="7"/>
      <c r="AN2043" s="7"/>
    </row>
    <row r="2044" spans="37:40" x14ac:dyDescent="0.35">
      <c r="AK2044" s="13"/>
      <c r="AM2044" s="7"/>
      <c r="AN2044" s="7"/>
    </row>
    <row r="2045" spans="37:40" x14ac:dyDescent="0.35">
      <c r="AK2045" s="13"/>
      <c r="AM2045" s="7"/>
      <c r="AN2045" s="7"/>
    </row>
    <row r="2046" spans="37:40" x14ac:dyDescent="0.35">
      <c r="AK2046" s="13"/>
      <c r="AM2046" s="7"/>
      <c r="AN2046" s="7"/>
    </row>
    <row r="2047" spans="37:40" x14ac:dyDescent="0.35">
      <c r="AK2047" s="13"/>
      <c r="AM2047" s="7"/>
      <c r="AN2047" s="7"/>
    </row>
    <row r="2048" spans="37:40" x14ac:dyDescent="0.35">
      <c r="AK2048" s="13"/>
      <c r="AM2048" s="7"/>
      <c r="AN2048" s="7"/>
    </row>
    <row r="2049" spans="37:40" x14ac:dyDescent="0.35">
      <c r="AK2049" s="13"/>
      <c r="AM2049" s="7"/>
      <c r="AN2049" s="7"/>
    </row>
    <row r="2050" spans="37:40" x14ac:dyDescent="0.35">
      <c r="AK2050" s="13"/>
      <c r="AM2050" s="7"/>
      <c r="AN2050" s="7"/>
    </row>
    <row r="2051" spans="37:40" x14ac:dyDescent="0.35">
      <c r="AK2051" s="13"/>
      <c r="AM2051" s="7"/>
      <c r="AN2051" s="7"/>
    </row>
    <row r="2052" spans="37:40" x14ac:dyDescent="0.35">
      <c r="AK2052" s="13"/>
      <c r="AM2052" s="7"/>
      <c r="AN2052" s="7"/>
    </row>
    <row r="2053" spans="37:40" x14ac:dyDescent="0.35">
      <c r="AK2053" s="13"/>
      <c r="AM2053" s="7"/>
      <c r="AN2053" s="7"/>
    </row>
    <row r="2054" spans="37:40" x14ac:dyDescent="0.35">
      <c r="AK2054" s="13"/>
      <c r="AM2054" s="7"/>
      <c r="AN2054" s="7"/>
    </row>
    <row r="2055" spans="37:40" x14ac:dyDescent="0.35">
      <c r="AK2055" s="13"/>
      <c r="AM2055" s="7"/>
      <c r="AN2055" s="7"/>
    </row>
    <row r="2056" spans="37:40" x14ac:dyDescent="0.35">
      <c r="AK2056" s="13"/>
      <c r="AM2056" s="7"/>
      <c r="AN2056" s="7"/>
    </row>
    <row r="2057" spans="37:40" x14ac:dyDescent="0.35">
      <c r="AK2057" s="13"/>
      <c r="AM2057" s="7"/>
      <c r="AN2057" s="7"/>
    </row>
    <row r="2058" spans="37:40" x14ac:dyDescent="0.35">
      <c r="AK2058" s="13"/>
      <c r="AM2058" s="7"/>
      <c r="AN2058" s="7"/>
    </row>
    <row r="2059" spans="37:40" x14ac:dyDescent="0.35">
      <c r="AK2059" s="13"/>
      <c r="AM2059" s="7"/>
      <c r="AN2059" s="7"/>
    </row>
    <row r="2060" spans="37:40" x14ac:dyDescent="0.35">
      <c r="AK2060" s="13"/>
      <c r="AM2060" s="7"/>
      <c r="AN2060" s="7"/>
    </row>
    <row r="2061" spans="37:40" x14ac:dyDescent="0.35">
      <c r="AK2061" s="13"/>
      <c r="AM2061" s="7"/>
      <c r="AN2061" s="7"/>
    </row>
    <row r="2062" spans="37:40" x14ac:dyDescent="0.35">
      <c r="AK2062" s="13"/>
      <c r="AM2062" s="7"/>
      <c r="AN2062" s="7"/>
    </row>
    <row r="2063" spans="37:40" x14ac:dyDescent="0.35">
      <c r="AK2063" s="13"/>
      <c r="AM2063" s="7"/>
      <c r="AN2063" s="7"/>
    </row>
    <row r="2064" spans="37:40" x14ac:dyDescent="0.35">
      <c r="AK2064" s="13"/>
      <c r="AM2064" s="7"/>
      <c r="AN2064" s="7"/>
    </row>
    <row r="2065" spans="37:40" x14ac:dyDescent="0.35">
      <c r="AK2065" s="13"/>
      <c r="AM2065" s="7"/>
      <c r="AN2065" s="7"/>
    </row>
    <row r="2066" spans="37:40" x14ac:dyDescent="0.35">
      <c r="AK2066" s="13"/>
      <c r="AM2066" s="7"/>
      <c r="AN2066" s="7"/>
    </row>
    <row r="2067" spans="37:40" x14ac:dyDescent="0.35">
      <c r="AK2067" s="13"/>
      <c r="AM2067" s="7"/>
      <c r="AN2067" s="7"/>
    </row>
    <row r="2068" spans="37:40" x14ac:dyDescent="0.35">
      <c r="AK2068" s="13"/>
      <c r="AM2068" s="7"/>
      <c r="AN2068" s="7"/>
    </row>
    <row r="2069" spans="37:40" x14ac:dyDescent="0.35">
      <c r="AK2069" s="13"/>
      <c r="AM2069" s="7"/>
      <c r="AN2069" s="7"/>
    </row>
    <row r="2070" spans="37:40" x14ac:dyDescent="0.35">
      <c r="AK2070" s="13"/>
      <c r="AM2070" s="7"/>
      <c r="AN2070" s="7"/>
    </row>
    <row r="2071" spans="37:40" x14ac:dyDescent="0.35">
      <c r="AK2071" s="13"/>
      <c r="AM2071" s="7"/>
      <c r="AN2071" s="7"/>
    </row>
    <row r="2072" spans="37:40" x14ac:dyDescent="0.35">
      <c r="AK2072" s="13"/>
      <c r="AM2072" s="7"/>
      <c r="AN2072" s="7"/>
    </row>
    <row r="2073" spans="37:40" x14ac:dyDescent="0.35">
      <c r="AK2073" s="13"/>
      <c r="AM2073" s="7"/>
      <c r="AN2073" s="7"/>
    </row>
    <row r="2074" spans="37:40" x14ac:dyDescent="0.35">
      <c r="AK2074" s="13"/>
      <c r="AM2074" s="7"/>
      <c r="AN2074" s="7"/>
    </row>
    <row r="2075" spans="37:40" x14ac:dyDescent="0.35">
      <c r="AK2075" s="13"/>
      <c r="AM2075" s="7"/>
      <c r="AN2075" s="7"/>
    </row>
    <row r="2076" spans="37:40" x14ac:dyDescent="0.35">
      <c r="AK2076" s="13"/>
      <c r="AM2076" s="7"/>
      <c r="AN2076" s="7"/>
    </row>
    <row r="2077" spans="37:40" x14ac:dyDescent="0.35">
      <c r="AK2077" s="13"/>
      <c r="AM2077" s="7"/>
      <c r="AN2077" s="7"/>
    </row>
    <row r="2078" spans="37:40" x14ac:dyDescent="0.35">
      <c r="AK2078" s="13"/>
      <c r="AM2078" s="7"/>
      <c r="AN2078" s="7"/>
    </row>
    <row r="2079" spans="37:40" x14ac:dyDescent="0.35">
      <c r="AK2079" s="13"/>
      <c r="AM2079" s="7"/>
      <c r="AN2079" s="7"/>
    </row>
    <row r="2080" spans="37:40" x14ac:dyDescent="0.35">
      <c r="AK2080" s="13"/>
      <c r="AM2080" s="7"/>
      <c r="AN2080" s="7"/>
    </row>
    <row r="2081" spans="37:40" x14ac:dyDescent="0.35">
      <c r="AK2081" s="13"/>
      <c r="AM2081" s="7"/>
      <c r="AN2081" s="7"/>
    </row>
    <row r="2082" spans="37:40" x14ac:dyDescent="0.35">
      <c r="AK2082" s="13"/>
      <c r="AM2082" s="7"/>
      <c r="AN2082" s="7"/>
    </row>
    <row r="2083" spans="37:40" x14ac:dyDescent="0.35">
      <c r="AK2083" s="13"/>
      <c r="AM2083" s="7"/>
      <c r="AN2083" s="7"/>
    </row>
    <row r="2084" spans="37:40" x14ac:dyDescent="0.35">
      <c r="AK2084" s="13"/>
      <c r="AM2084" s="7"/>
      <c r="AN2084" s="7"/>
    </row>
    <row r="2085" spans="37:40" x14ac:dyDescent="0.35">
      <c r="AK2085" s="13"/>
      <c r="AM2085" s="7"/>
      <c r="AN2085" s="7"/>
    </row>
    <row r="2086" spans="37:40" x14ac:dyDescent="0.35">
      <c r="AK2086" s="13"/>
      <c r="AM2086" s="7"/>
      <c r="AN2086" s="7"/>
    </row>
    <row r="2087" spans="37:40" x14ac:dyDescent="0.35">
      <c r="AK2087" s="13"/>
      <c r="AM2087" s="7"/>
      <c r="AN2087" s="7"/>
    </row>
    <row r="2088" spans="37:40" x14ac:dyDescent="0.35">
      <c r="AK2088" s="13"/>
      <c r="AM2088" s="7"/>
      <c r="AN2088" s="7"/>
    </row>
    <row r="2089" spans="37:40" x14ac:dyDescent="0.35">
      <c r="AK2089" s="13"/>
      <c r="AM2089" s="7"/>
      <c r="AN2089" s="7"/>
    </row>
    <row r="2090" spans="37:40" x14ac:dyDescent="0.35">
      <c r="AK2090" s="13"/>
      <c r="AM2090" s="7"/>
      <c r="AN2090" s="7"/>
    </row>
    <row r="2091" spans="37:40" x14ac:dyDescent="0.35">
      <c r="AK2091" s="13"/>
      <c r="AM2091" s="7"/>
      <c r="AN2091" s="7"/>
    </row>
    <row r="2092" spans="37:40" x14ac:dyDescent="0.35">
      <c r="AK2092" s="13"/>
      <c r="AM2092" s="7"/>
      <c r="AN2092" s="7"/>
    </row>
    <row r="2093" spans="37:40" x14ac:dyDescent="0.35">
      <c r="AK2093" s="13"/>
      <c r="AM2093" s="7"/>
      <c r="AN2093" s="7"/>
    </row>
    <row r="2094" spans="37:40" x14ac:dyDescent="0.35">
      <c r="AK2094" s="13"/>
      <c r="AM2094" s="7"/>
      <c r="AN2094" s="7"/>
    </row>
    <row r="2095" spans="37:40" x14ac:dyDescent="0.35">
      <c r="AK2095" s="13"/>
      <c r="AM2095" s="7"/>
      <c r="AN2095" s="7"/>
    </row>
    <row r="2096" spans="37:40" x14ac:dyDescent="0.35">
      <c r="AK2096" s="13"/>
      <c r="AM2096" s="7"/>
      <c r="AN2096" s="7"/>
    </row>
    <row r="2097" spans="37:40" x14ac:dyDescent="0.35">
      <c r="AK2097" s="13"/>
      <c r="AM2097" s="7"/>
      <c r="AN2097" s="7"/>
    </row>
    <row r="2098" spans="37:40" x14ac:dyDescent="0.35">
      <c r="AK2098" s="13"/>
      <c r="AM2098" s="7"/>
      <c r="AN2098" s="7"/>
    </row>
    <row r="2099" spans="37:40" x14ac:dyDescent="0.35">
      <c r="AK2099" s="13"/>
      <c r="AM2099" s="7"/>
      <c r="AN2099" s="7"/>
    </row>
    <row r="2100" spans="37:40" x14ac:dyDescent="0.35">
      <c r="AK2100" s="13"/>
      <c r="AM2100" s="7"/>
      <c r="AN2100" s="7"/>
    </row>
    <row r="2101" spans="37:40" x14ac:dyDescent="0.35">
      <c r="AK2101" s="13"/>
      <c r="AM2101" s="7"/>
      <c r="AN2101" s="7"/>
    </row>
    <row r="2102" spans="37:40" x14ac:dyDescent="0.35">
      <c r="AK2102" s="13"/>
      <c r="AM2102" s="7"/>
      <c r="AN2102" s="7"/>
    </row>
    <row r="2103" spans="37:40" x14ac:dyDescent="0.35">
      <c r="AK2103" s="13"/>
      <c r="AM2103" s="7"/>
      <c r="AN2103" s="7"/>
    </row>
    <row r="2104" spans="37:40" x14ac:dyDescent="0.35">
      <c r="AK2104" s="13"/>
      <c r="AM2104" s="7"/>
      <c r="AN2104" s="7"/>
    </row>
    <row r="2105" spans="37:40" x14ac:dyDescent="0.35">
      <c r="AK2105" s="13"/>
      <c r="AM2105" s="7"/>
      <c r="AN2105" s="7"/>
    </row>
    <row r="2106" spans="37:40" x14ac:dyDescent="0.35">
      <c r="AK2106" s="13"/>
      <c r="AM2106" s="7"/>
      <c r="AN2106" s="7"/>
    </row>
    <row r="2107" spans="37:40" x14ac:dyDescent="0.35">
      <c r="AK2107" s="13"/>
      <c r="AM2107" s="7"/>
      <c r="AN2107" s="7"/>
    </row>
    <row r="2108" spans="37:40" x14ac:dyDescent="0.35">
      <c r="AK2108" s="13"/>
      <c r="AM2108" s="7"/>
      <c r="AN2108" s="7"/>
    </row>
    <row r="2109" spans="37:40" x14ac:dyDescent="0.35">
      <c r="AK2109" s="13"/>
      <c r="AM2109" s="7"/>
      <c r="AN2109" s="7"/>
    </row>
    <row r="2110" spans="37:40" x14ac:dyDescent="0.35">
      <c r="AK2110" s="13"/>
      <c r="AM2110" s="7"/>
      <c r="AN2110" s="7"/>
    </row>
    <row r="2111" spans="37:40" x14ac:dyDescent="0.35">
      <c r="AK2111" s="13"/>
      <c r="AM2111" s="7"/>
      <c r="AN2111" s="7"/>
    </row>
    <row r="2112" spans="37:40" x14ac:dyDescent="0.35">
      <c r="AK2112" s="13"/>
      <c r="AM2112" s="7"/>
      <c r="AN2112" s="7"/>
    </row>
    <row r="2113" spans="37:40" x14ac:dyDescent="0.35">
      <c r="AK2113" s="13"/>
      <c r="AM2113" s="7"/>
      <c r="AN2113" s="7"/>
    </row>
    <row r="2114" spans="37:40" x14ac:dyDescent="0.35">
      <c r="AK2114" s="13"/>
      <c r="AM2114" s="7"/>
      <c r="AN2114" s="7"/>
    </row>
    <row r="2115" spans="37:40" x14ac:dyDescent="0.35">
      <c r="AK2115" s="13"/>
      <c r="AM2115" s="7"/>
      <c r="AN2115" s="7"/>
    </row>
    <row r="2116" spans="37:40" x14ac:dyDescent="0.35">
      <c r="AK2116" s="13"/>
      <c r="AM2116" s="7"/>
      <c r="AN2116" s="7"/>
    </row>
    <row r="2117" spans="37:40" x14ac:dyDescent="0.35">
      <c r="AK2117" s="13"/>
      <c r="AM2117" s="7"/>
      <c r="AN2117" s="7"/>
    </row>
    <row r="2118" spans="37:40" x14ac:dyDescent="0.35">
      <c r="AK2118" s="13"/>
      <c r="AM2118" s="7"/>
      <c r="AN2118" s="7"/>
    </row>
    <row r="2119" spans="37:40" x14ac:dyDescent="0.35">
      <c r="AK2119" s="13"/>
      <c r="AM2119" s="7"/>
      <c r="AN2119" s="7"/>
    </row>
    <row r="2120" spans="37:40" x14ac:dyDescent="0.35">
      <c r="AK2120" s="13"/>
      <c r="AM2120" s="7"/>
      <c r="AN2120" s="7"/>
    </row>
    <row r="2121" spans="37:40" x14ac:dyDescent="0.35">
      <c r="AK2121" s="13"/>
      <c r="AM2121" s="7"/>
      <c r="AN2121" s="7"/>
    </row>
    <row r="2122" spans="37:40" x14ac:dyDescent="0.35">
      <c r="AK2122" s="13"/>
      <c r="AM2122" s="7"/>
      <c r="AN2122" s="7"/>
    </row>
    <row r="2123" spans="37:40" x14ac:dyDescent="0.35">
      <c r="AK2123" s="13"/>
      <c r="AM2123" s="7"/>
      <c r="AN2123" s="7"/>
    </row>
    <row r="2124" spans="37:40" x14ac:dyDescent="0.35">
      <c r="AK2124" s="13"/>
      <c r="AM2124" s="7"/>
      <c r="AN2124" s="7"/>
    </row>
    <row r="2125" spans="37:40" x14ac:dyDescent="0.35">
      <c r="AK2125" s="13"/>
      <c r="AM2125" s="7"/>
      <c r="AN2125" s="7"/>
    </row>
    <row r="2126" spans="37:40" x14ac:dyDescent="0.35">
      <c r="AK2126" s="13"/>
      <c r="AM2126" s="7"/>
      <c r="AN2126" s="7"/>
    </row>
    <row r="2127" spans="37:40" x14ac:dyDescent="0.35">
      <c r="AK2127" s="13"/>
      <c r="AM2127" s="7"/>
      <c r="AN2127" s="7"/>
    </row>
    <row r="2128" spans="37:40" x14ac:dyDescent="0.35">
      <c r="AK2128" s="13"/>
      <c r="AM2128" s="7"/>
      <c r="AN2128" s="7"/>
    </row>
    <row r="2129" spans="37:40" x14ac:dyDescent="0.35">
      <c r="AK2129" s="13"/>
      <c r="AM2129" s="7"/>
      <c r="AN2129" s="7"/>
    </row>
    <row r="2130" spans="37:40" x14ac:dyDescent="0.35">
      <c r="AK2130" s="13"/>
      <c r="AM2130" s="7"/>
      <c r="AN2130" s="7"/>
    </row>
    <row r="2131" spans="37:40" x14ac:dyDescent="0.35">
      <c r="AK2131" s="13"/>
      <c r="AM2131" s="7"/>
      <c r="AN2131" s="7"/>
    </row>
    <row r="2132" spans="37:40" x14ac:dyDescent="0.35">
      <c r="AK2132" s="13"/>
      <c r="AM2132" s="7"/>
      <c r="AN2132" s="7"/>
    </row>
    <row r="2133" spans="37:40" x14ac:dyDescent="0.35">
      <c r="AK2133" s="13"/>
      <c r="AM2133" s="7"/>
      <c r="AN2133" s="7"/>
    </row>
    <row r="2134" spans="37:40" x14ac:dyDescent="0.35">
      <c r="AK2134" s="13"/>
      <c r="AM2134" s="7"/>
      <c r="AN2134" s="7"/>
    </row>
    <row r="2135" spans="37:40" x14ac:dyDescent="0.35">
      <c r="AK2135" s="13"/>
      <c r="AM2135" s="7"/>
      <c r="AN2135" s="7"/>
    </row>
    <row r="2136" spans="37:40" x14ac:dyDescent="0.35">
      <c r="AK2136" s="13"/>
      <c r="AM2136" s="7"/>
      <c r="AN2136" s="7"/>
    </row>
    <row r="2137" spans="37:40" x14ac:dyDescent="0.35">
      <c r="AK2137" s="13"/>
      <c r="AM2137" s="7"/>
      <c r="AN2137" s="7"/>
    </row>
    <row r="2138" spans="37:40" x14ac:dyDescent="0.35">
      <c r="AK2138" s="13"/>
      <c r="AM2138" s="7"/>
      <c r="AN2138" s="7"/>
    </row>
    <row r="2139" spans="37:40" x14ac:dyDescent="0.35">
      <c r="AK2139" s="13"/>
      <c r="AM2139" s="7"/>
      <c r="AN2139" s="7"/>
    </row>
    <row r="2140" spans="37:40" x14ac:dyDescent="0.35">
      <c r="AK2140" s="13"/>
      <c r="AM2140" s="7"/>
      <c r="AN2140" s="7"/>
    </row>
    <row r="2141" spans="37:40" x14ac:dyDescent="0.35">
      <c r="AK2141" s="13"/>
      <c r="AM2141" s="7"/>
      <c r="AN2141" s="7"/>
    </row>
    <row r="2142" spans="37:40" x14ac:dyDescent="0.35">
      <c r="AK2142" s="13"/>
      <c r="AM2142" s="7"/>
      <c r="AN2142" s="7"/>
    </row>
    <row r="2143" spans="37:40" x14ac:dyDescent="0.35">
      <c r="AK2143" s="13"/>
      <c r="AM2143" s="7"/>
      <c r="AN2143" s="7"/>
    </row>
    <row r="2144" spans="37:40" x14ac:dyDescent="0.35">
      <c r="AK2144" s="13"/>
      <c r="AM2144" s="7"/>
      <c r="AN2144" s="7"/>
    </row>
    <row r="2145" spans="37:40" x14ac:dyDescent="0.35">
      <c r="AK2145" s="13"/>
      <c r="AM2145" s="7"/>
      <c r="AN2145" s="7"/>
    </row>
    <row r="2146" spans="37:40" x14ac:dyDescent="0.35">
      <c r="AK2146" s="13"/>
      <c r="AM2146" s="7"/>
      <c r="AN2146" s="7"/>
    </row>
    <row r="2147" spans="37:40" x14ac:dyDescent="0.35">
      <c r="AK2147" s="13"/>
      <c r="AM2147" s="7"/>
      <c r="AN2147" s="7"/>
    </row>
    <row r="2148" spans="37:40" x14ac:dyDescent="0.35">
      <c r="AK2148" s="13"/>
      <c r="AM2148" s="7"/>
      <c r="AN2148" s="7"/>
    </row>
    <row r="2149" spans="37:40" x14ac:dyDescent="0.35">
      <c r="AK2149" s="13"/>
      <c r="AM2149" s="7"/>
      <c r="AN2149" s="7"/>
    </row>
    <row r="2150" spans="37:40" x14ac:dyDescent="0.35">
      <c r="AK2150" s="13"/>
      <c r="AM2150" s="7"/>
      <c r="AN2150" s="7"/>
    </row>
    <row r="2151" spans="37:40" x14ac:dyDescent="0.35">
      <c r="AK2151" s="13"/>
      <c r="AM2151" s="7"/>
      <c r="AN2151" s="7"/>
    </row>
    <row r="2152" spans="37:40" x14ac:dyDescent="0.35">
      <c r="AK2152" s="13"/>
      <c r="AM2152" s="7"/>
      <c r="AN2152" s="7"/>
    </row>
    <row r="2153" spans="37:40" x14ac:dyDescent="0.35">
      <c r="AK2153" s="13"/>
      <c r="AM2153" s="7"/>
      <c r="AN2153" s="7"/>
    </row>
    <row r="2154" spans="37:40" x14ac:dyDescent="0.35">
      <c r="AK2154" s="13"/>
      <c r="AM2154" s="7"/>
      <c r="AN2154" s="7"/>
    </row>
    <row r="2155" spans="37:40" x14ac:dyDescent="0.35">
      <c r="AK2155" s="13"/>
      <c r="AM2155" s="7"/>
      <c r="AN2155" s="7"/>
    </row>
    <row r="2156" spans="37:40" x14ac:dyDescent="0.35">
      <c r="AK2156" s="13"/>
      <c r="AM2156" s="7"/>
      <c r="AN2156" s="7"/>
    </row>
    <row r="2157" spans="37:40" x14ac:dyDescent="0.35">
      <c r="AK2157" s="13"/>
      <c r="AM2157" s="7"/>
      <c r="AN2157" s="7"/>
    </row>
    <row r="2158" spans="37:40" x14ac:dyDescent="0.35">
      <c r="AK2158" s="13"/>
      <c r="AM2158" s="7"/>
      <c r="AN2158" s="7"/>
    </row>
    <row r="2159" spans="37:40" x14ac:dyDescent="0.35">
      <c r="AK2159" s="13"/>
      <c r="AM2159" s="7"/>
      <c r="AN2159" s="7"/>
    </row>
    <row r="2160" spans="37:40" x14ac:dyDescent="0.35">
      <c r="AK2160" s="13"/>
      <c r="AM2160" s="7"/>
      <c r="AN2160" s="7"/>
    </row>
    <row r="2161" spans="37:40" x14ac:dyDescent="0.35">
      <c r="AK2161" s="13"/>
      <c r="AM2161" s="7"/>
      <c r="AN2161" s="7"/>
    </row>
    <row r="2162" spans="37:40" x14ac:dyDescent="0.35">
      <c r="AK2162" s="13"/>
      <c r="AM2162" s="7"/>
      <c r="AN2162" s="7"/>
    </row>
    <row r="2163" spans="37:40" x14ac:dyDescent="0.35">
      <c r="AK2163" s="13"/>
      <c r="AM2163" s="7"/>
      <c r="AN2163" s="7"/>
    </row>
    <row r="2164" spans="37:40" x14ac:dyDescent="0.35">
      <c r="AK2164" s="13"/>
      <c r="AM2164" s="7"/>
      <c r="AN2164" s="7"/>
    </row>
    <row r="2165" spans="37:40" x14ac:dyDescent="0.35">
      <c r="AK2165" s="13"/>
      <c r="AM2165" s="7"/>
      <c r="AN2165" s="7"/>
    </row>
    <row r="2166" spans="37:40" x14ac:dyDescent="0.35">
      <c r="AK2166" s="13"/>
      <c r="AM2166" s="7"/>
      <c r="AN2166" s="7"/>
    </row>
    <row r="2167" spans="37:40" x14ac:dyDescent="0.35">
      <c r="AK2167" s="13"/>
      <c r="AM2167" s="7"/>
      <c r="AN2167" s="7"/>
    </row>
    <row r="2168" spans="37:40" x14ac:dyDescent="0.35">
      <c r="AK2168" s="13"/>
      <c r="AM2168" s="7"/>
      <c r="AN2168" s="7"/>
    </row>
    <row r="2169" spans="37:40" x14ac:dyDescent="0.35">
      <c r="AK2169" s="13"/>
      <c r="AM2169" s="7"/>
      <c r="AN2169" s="7"/>
    </row>
    <row r="2170" spans="37:40" x14ac:dyDescent="0.35">
      <c r="AK2170" s="13"/>
      <c r="AM2170" s="7"/>
      <c r="AN2170" s="7"/>
    </row>
    <row r="2171" spans="37:40" x14ac:dyDescent="0.35">
      <c r="AK2171" s="13"/>
      <c r="AM2171" s="7"/>
      <c r="AN2171" s="7"/>
    </row>
    <row r="2172" spans="37:40" x14ac:dyDescent="0.35">
      <c r="AK2172" s="13"/>
      <c r="AM2172" s="7"/>
      <c r="AN2172" s="7"/>
    </row>
    <row r="2173" spans="37:40" x14ac:dyDescent="0.35">
      <c r="AK2173" s="13"/>
      <c r="AM2173" s="7"/>
      <c r="AN2173" s="7"/>
    </row>
    <row r="2174" spans="37:40" x14ac:dyDescent="0.35">
      <c r="AK2174" s="13"/>
      <c r="AM2174" s="7"/>
      <c r="AN2174" s="7"/>
    </row>
    <row r="2175" spans="37:40" x14ac:dyDescent="0.35">
      <c r="AK2175" s="13"/>
      <c r="AM2175" s="7"/>
      <c r="AN2175" s="7"/>
    </row>
    <row r="2176" spans="37:40" x14ac:dyDescent="0.35">
      <c r="AK2176" s="13"/>
      <c r="AM2176" s="7"/>
      <c r="AN2176" s="7"/>
    </row>
    <row r="2177" spans="37:40" x14ac:dyDescent="0.35">
      <c r="AK2177" s="13"/>
      <c r="AM2177" s="7"/>
      <c r="AN2177" s="7"/>
    </row>
    <row r="2178" spans="37:40" x14ac:dyDescent="0.35">
      <c r="AK2178" s="13"/>
      <c r="AM2178" s="7"/>
      <c r="AN2178" s="7"/>
    </row>
    <row r="2179" spans="37:40" x14ac:dyDescent="0.35">
      <c r="AK2179" s="13"/>
      <c r="AM2179" s="7"/>
      <c r="AN2179" s="7"/>
    </row>
    <row r="2180" spans="37:40" x14ac:dyDescent="0.35">
      <c r="AK2180" s="13"/>
      <c r="AM2180" s="7"/>
      <c r="AN2180" s="7"/>
    </row>
    <row r="2181" spans="37:40" x14ac:dyDescent="0.35">
      <c r="AK2181" s="13"/>
      <c r="AM2181" s="7"/>
      <c r="AN2181" s="7"/>
    </row>
    <row r="2182" spans="37:40" x14ac:dyDescent="0.35">
      <c r="AK2182" s="13"/>
      <c r="AM2182" s="7"/>
      <c r="AN2182" s="7"/>
    </row>
    <row r="2183" spans="37:40" x14ac:dyDescent="0.35">
      <c r="AK2183" s="13"/>
      <c r="AM2183" s="7"/>
      <c r="AN2183" s="7"/>
    </row>
    <row r="2184" spans="37:40" x14ac:dyDescent="0.35">
      <c r="AK2184" s="13"/>
      <c r="AM2184" s="7"/>
      <c r="AN2184" s="7"/>
    </row>
    <row r="2185" spans="37:40" x14ac:dyDescent="0.35">
      <c r="AK2185" s="13"/>
      <c r="AM2185" s="7"/>
      <c r="AN2185" s="7"/>
    </row>
    <row r="2186" spans="37:40" x14ac:dyDescent="0.35">
      <c r="AK2186" s="13"/>
      <c r="AM2186" s="7"/>
      <c r="AN2186" s="7"/>
    </row>
    <row r="2187" spans="37:40" x14ac:dyDescent="0.35">
      <c r="AK2187" s="13"/>
      <c r="AM2187" s="7"/>
      <c r="AN2187" s="7"/>
    </row>
    <row r="2188" spans="37:40" x14ac:dyDescent="0.35">
      <c r="AK2188" s="13"/>
      <c r="AM2188" s="7"/>
      <c r="AN2188" s="7"/>
    </row>
    <row r="2189" spans="37:40" x14ac:dyDescent="0.35">
      <c r="AK2189" s="13"/>
      <c r="AM2189" s="7"/>
      <c r="AN2189" s="7"/>
    </row>
    <row r="2190" spans="37:40" x14ac:dyDescent="0.35">
      <c r="AK2190" s="13"/>
      <c r="AM2190" s="7"/>
      <c r="AN2190" s="7"/>
    </row>
    <row r="2191" spans="37:40" x14ac:dyDescent="0.35">
      <c r="AK2191" s="13"/>
      <c r="AM2191" s="7"/>
      <c r="AN2191" s="7"/>
    </row>
    <row r="2192" spans="37:40" x14ac:dyDescent="0.35">
      <c r="AK2192" s="13"/>
      <c r="AM2192" s="7"/>
      <c r="AN2192" s="7"/>
    </row>
    <row r="2193" spans="37:40" x14ac:dyDescent="0.35">
      <c r="AK2193" s="13"/>
      <c r="AM2193" s="7"/>
      <c r="AN2193" s="7"/>
    </row>
    <row r="2194" spans="37:40" x14ac:dyDescent="0.35">
      <c r="AK2194" s="13"/>
      <c r="AM2194" s="7"/>
      <c r="AN2194" s="7"/>
    </row>
    <row r="2195" spans="37:40" x14ac:dyDescent="0.35">
      <c r="AK2195" s="13"/>
      <c r="AM2195" s="7"/>
      <c r="AN2195" s="7"/>
    </row>
    <row r="2196" spans="37:40" x14ac:dyDescent="0.35">
      <c r="AK2196" s="13"/>
      <c r="AM2196" s="7"/>
      <c r="AN2196" s="7"/>
    </row>
    <row r="2197" spans="37:40" x14ac:dyDescent="0.35">
      <c r="AK2197" s="13"/>
      <c r="AM2197" s="7"/>
      <c r="AN2197" s="7"/>
    </row>
    <row r="2198" spans="37:40" x14ac:dyDescent="0.35">
      <c r="AK2198" s="13"/>
      <c r="AM2198" s="7"/>
      <c r="AN2198" s="7"/>
    </row>
    <row r="2199" spans="37:40" x14ac:dyDescent="0.35">
      <c r="AK2199" s="13"/>
      <c r="AM2199" s="7"/>
      <c r="AN2199" s="7"/>
    </row>
    <row r="2200" spans="37:40" x14ac:dyDescent="0.35">
      <c r="AK2200" s="13"/>
      <c r="AM2200" s="7"/>
      <c r="AN2200" s="7"/>
    </row>
    <row r="2201" spans="37:40" x14ac:dyDescent="0.35">
      <c r="AK2201" s="13"/>
      <c r="AM2201" s="7"/>
      <c r="AN2201" s="7"/>
    </row>
    <row r="2202" spans="37:40" x14ac:dyDescent="0.35">
      <c r="AK2202" s="13"/>
      <c r="AM2202" s="7"/>
      <c r="AN2202" s="7"/>
    </row>
    <row r="2203" spans="37:40" x14ac:dyDescent="0.35">
      <c r="AK2203" s="13"/>
      <c r="AM2203" s="7"/>
      <c r="AN2203" s="7"/>
    </row>
    <row r="2204" spans="37:40" x14ac:dyDescent="0.35">
      <c r="AK2204" s="13"/>
      <c r="AM2204" s="7"/>
      <c r="AN2204" s="7"/>
    </row>
    <row r="2205" spans="37:40" x14ac:dyDescent="0.35">
      <c r="AK2205" s="13"/>
      <c r="AM2205" s="7"/>
      <c r="AN2205" s="7"/>
    </row>
    <row r="2206" spans="37:40" x14ac:dyDescent="0.35">
      <c r="AK2206" s="13"/>
      <c r="AM2206" s="7"/>
      <c r="AN2206" s="7"/>
    </row>
    <row r="2207" spans="37:40" x14ac:dyDescent="0.35">
      <c r="AK2207" s="13"/>
      <c r="AM2207" s="7"/>
      <c r="AN2207" s="7"/>
    </row>
    <row r="2208" spans="37:40" x14ac:dyDescent="0.35">
      <c r="AK2208" s="13"/>
      <c r="AM2208" s="7"/>
      <c r="AN2208" s="7"/>
    </row>
    <row r="2209" spans="37:40" x14ac:dyDescent="0.35">
      <c r="AK2209" s="13"/>
      <c r="AM2209" s="7"/>
      <c r="AN2209" s="7"/>
    </row>
    <row r="2210" spans="37:40" x14ac:dyDescent="0.35">
      <c r="AK2210" s="13"/>
      <c r="AM2210" s="7"/>
      <c r="AN2210" s="7"/>
    </row>
    <row r="2211" spans="37:40" x14ac:dyDescent="0.35">
      <c r="AK2211" s="13"/>
      <c r="AM2211" s="7"/>
      <c r="AN2211" s="7"/>
    </row>
    <row r="2212" spans="37:40" x14ac:dyDescent="0.35">
      <c r="AK2212" s="13"/>
      <c r="AM2212" s="7"/>
      <c r="AN2212" s="7"/>
    </row>
    <row r="2213" spans="37:40" x14ac:dyDescent="0.35">
      <c r="AK2213" s="13"/>
      <c r="AM2213" s="7"/>
      <c r="AN2213" s="7"/>
    </row>
    <row r="2214" spans="37:40" x14ac:dyDescent="0.35">
      <c r="AK2214" s="13"/>
      <c r="AM2214" s="7"/>
      <c r="AN2214" s="7"/>
    </row>
    <row r="2215" spans="37:40" x14ac:dyDescent="0.35">
      <c r="AK2215" s="13"/>
      <c r="AM2215" s="7"/>
      <c r="AN2215" s="7"/>
    </row>
    <row r="2216" spans="37:40" x14ac:dyDescent="0.35">
      <c r="AK2216" s="13"/>
      <c r="AM2216" s="7"/>
      <c r="AN2216" s="7"/>
    </row>
    <row r="2217" spans="37:40" x14ac:dyDescent="0.35">
      <c r="AK2217" s="13"/>
      <c r="AM2217" s="7"/>
      <c r="AN2217" s="7"/>
    </row>
    <row r="2218" spans="37:40" x14ac:dyDescent="0.35">
      <c r="AK2218" s="13"/>
      <c r="AM2218" s="7"/>
      <c r="AN2218" s="7"/>
    </row>
    <row r="2219" spans="37:40" x14ac:dyDescent="0.35">
      <c r="AK2219" s="13"/>
      <c r="AM2219" s="7"/>
      <c r="AN2219" s="7"/>
    </row>
    <row r="2220" spans="37:40" x14ac:dyDescent="0.35">
      <c r="AK2220" s="13"/>
      <c r="AM2220" s="7"/>
      <c r="AN2220" s="7"/>
    </row>
    <row r="2221" spans="37:40" x14ac:dyDescent="0.35">
      <c r="AK2221" s="13"/>
      <c r="AM2221" s="7"/>
      <c r="AN2221" s="7"/>
    </row>
    <row r="2222" spans="37:40" x14ac:dyDescent="0.35">
      <c r="AK2222" s="13"/>
      <c r="AM2222" s="7"/>
      <c r="AN2222" s="7"/>
    </row>
    <row r="2223" spans="37:40" x14ac:dyDescent="0.35">
      <c r="AK2223" s="13"/>
      <c r="AM2223" s="7"/>
      <c r="AN2223" s="7"/>
    </row>
    <row r="2224" spans="37:40" x14ac:dyDescent="0.35">
      <c r="AK2224" s="13"/>
      <c r="AM2224" s="7"/>
      <c r="AN2224" s="7"/>
    </row>
    <row r="2225" spans="37:40" x14ac:dyDescent="0.35">
      <c r="AK2225" s="13"/>
      <c r="AM2225" s="7"/>
      <c r="AN2225" s="7"/>
    </row>
    <row r="2226" spans="37:40" x14ac:dyDescent="0.35">
      <c r="AK2226" s="13"/>
      <c r="AM2226" s="7"/>
      <c r="AN2226" s="7"/>
    </row>
    <row r="2227" spans="37:40" x14ac:dyDescent="0.35">
      <c r="AK2227" s="13"/>
      <c r="AM2227" s="7"/>
      <c r="AN2227" s="7"/>
    </row>
    <row r="2228" spans="37:40" x14ac:dyDescent="0.35">
      <c r="AK2228" s="13"/>
      <c r="AM2228" s="7"/>
      <c r="AN2228" s="7"/>
    </row>
    <row r="2229" spans="37:40" x14ac:dyDescent="0.35">
      <c r="AK2229" s="13"/>
      <c r="AM2229" s="7"/>
      <c r="AN2229" s="7"/>
    </row>
    <row r="2230" spans="37:40" x14ac:dyDescent="0.35">
      <c r="AK2230" s="13"/>
      <c r="AM2230" s="7"/>
      <c r="AN2230" s="7"/>
    </row>
    <row r="2231" spans="37:40" x14ac:dyDescent="0.35">
      <c r="AK2231" s="13"/>
      <c r="AM2231" s="7"/>
      <c r="AN2231" s="7"/>
    </row>
    <row r="2232" spans="37:40" x14ac:dyDescent="0.35">
      <c r="AK2232" s="13"/>
      <c r="AM2232" s="7"/>
      <c r="AN2232" s="7"/>
    </row>
    <row r="2233" spans="37:40" x14ac:dyDescent="0.35">
      <c r="AK2233" s="13"/>
      <c r="AM2233" s="7"/>
      <c r="AN2233" s="7"/>
    </row>
    <row r="2234" spans="37:40" x14ac:dyDescent="0.35">
      <c r="AK2234" s="13"/>
      <c r="AM2234" s="7"/>
      <c r="AN2234" s="7"/>
    </row>
    <row r="2235" spans="37:40" x14ac:dyDescent="0.35">
      <c r="AK2235" s="13"/>
      <c r="AM2235" s="7"/>
      <c r="AN2235" s="7"/>
    </row>
    <row r="2236" spans="37:40" x14ac:dyDescent="0.35">
      <c r="AK2236" s="13"/>
      <c r="AM2236" s="7"/>
      <c r="AN2236" s="7"/>
    </row>
    <row r="2237" spans="37:40" x14ac:dyDescent="0.35">
      <c r="AK2237" s="13"/>
      <c r="AM2237" s="7"/>
      <c r="AN2237" s="7"/>
    </row>
    <row r="2238" spans="37:40" x14ac:dyDescent="0.35">
      <c r="AK2238" s="13"/>
      <c r="AM2238" s="7"/>
      <c r="AN2238" s="7"/>
    </row>
    <row r="2239" spans="37:40" x14ac:dyDescent="0.35">
      <c r="AK2239" s="13"/>
      <c r="AM2239" s="7"/>
      <c r="AN2239" s="7"/>
    </row>
    <row r="2240" spans="37:40" x14ac:dyDescent="0.35">
      <c r="AK2240" s="13"/>
      <c r="AM2240" s="7"/>
      <c r="AN2240" s="7"/>
    </row>
    <row r="2241" spans="37:40" x14ac:dyDescent="0.35">
      <c r="AK2241" s="13"/>
      <c r="AM2241" s="7"/>
      <c r="AN2241" s="7"/>
    </row>
    <row r="2242" spans="37:40" x14ac:dyDescent="0.35">
      <c r="AK2242" s="13"/>
      <c r="AM2242" s="7"/>
      <c r="AN2242" s="7"/>
    </row>
    <row r="2243" spans="37:40" x14ac:dyDescent="0.35">
      <c r="AK2243" s="13"/>
      <c r="AM2243" s="7"/>
      <c r="AN2243" s="7"/>
    </row>
    <row r="2244" spans="37:40" x14ac:dyDescent="0.35">
      <c r="AK2244" s="13"/>
      <c r="AM2244" s="7"/>
      <c r="AN2244" s="7"/>
    </row>
    <row r="2245" spans="37:40" x14ac:dyDescent="0.35">
      <c r="AK2245" s="13"/>
      <c r="AM2245" s="7"/>
      <c r="AN2245" s="7"/>
    </row>
    <row r="2246" spans="37:40" x14ac:dyDescent="0.35">
      <c r="AK2246" s="13"/>
      <c r="AM2246" s="7"/>
      <c r="AN2246" s="7"/>
    </row>
    <row r="2247" spans="37:40" x14ac:dyDescent="0.35">
      <c r="AK2247" s="13"/>
      <c r="AM2247" s="7"/>
      <c r="AN2247" s="7"/>
    </row>
    <row r="2248" spans="37:40" x14ac:dyDescent="0.35">
      <c r="AK2248" s="13"/>
      <c r="AM2248" s="7"/>
      <c r="AN2248" s="7"/>
    </row>
    <row r="2249" spans="37:40" x14ac:dyDescent="0.35">
      <c r="AK2249" s="13"/>
      <c r="AM2249" s="7"/>
      <c r="AN2249" s="7"/>
    </row>
    <row r="2250" spans="37:40" x14ac:dyDescent="0.35">
      <c r="AK2250" s="13"/>
      <c r="AM2250" s="7"/>
      <c r="AN2250" s="7"/>
    </row>
    <row r="2251" spans="37:40" x14ac:dyDescent="0.35">
      <c r="AK2251" s="13"/>
      <c r="AM2251" s="7"/>
      <c r="AN2251" s="7"/>
    </row>
    <row r="2252" spans="37:40" x14ac:dyDescent="0.35">
      <c r="AK2252" s="13"/>
      <c r="AM2252" s="7"/>
      <c r="AN2252" s="7"/>
    </row>
    <row r="2253" spans="37:40" x14ac:dyDescent="0.35">
      <c r="AK2253" s="13"/>
      <c r="AM2253" s="7"/>
      <c r="AN2253" s="7"/>
    </row>
    <row r="2254" spans="37:40" x14ac:dyDescent="0.35">
      <c r="AK2254" s="13"/>
      <c r="AM2254" s="7"/>
      <c r="AN2254" s="7"/>
    </row>
    <row r="2255" spans="37:40" x14ac:dyDescent="0.35">
      <c r="AK2255" s="13"/>
      <c r="AM2255" s="7"/>
      <c r="AN2255" s="7"/>
    </row>
    <row r="2256" spans="37:40" x14ac:dyDescent="0.35">
      <c r="AK2256" s="13"/>
      <c r="AM2256" s="7"/>
      <c r="AN2256" s="7"/>
    </row>
    <row r="2257" spans="37:40" x14ac:dyDescent="0.35">
      <c r="AK2257" s="13"/>
      <c r="AM2257" s="7"/>
      <c r="AN2257" s="7"/>
    </row>
    <row r="2258" spans="37:40" x14ac:dyDescent="0.35">
      <c r="AK2258" s="13"/>
      <c r="AM2258" s="7"/>
      <c r="AN2258" s="7"/>
    </row>
    <row r="2259" spans="37:40" x14ac:dyDescent="0.35">
      <c r="AK2259" s="13"/>
      <c r="AM2259" s="7"/>
      <c r="AN2259" s="7"/>
    </row>
    <row r="2260" spans="37:40" x14ac:dyDescent="0.35">
      <c r="AK2260" s="13"/>
      <c r="AM2260" s="7"/>
      <c r="AN2260" s="7"/>
    </row>
    <row r="2261" spans="37:40" x14ac:dyDescent="0.35">
      <c r="AK2261" s="13"/>
      <c r="AM2261" s="7"/>
      <c r="AN2261" s="7"/>
    </row>
    <row r="2262" spans="37:40" x14ac:dyDescent="0.35">
      <c r="AK2262" s="13"/>
      <c r="AM2262" s="7"/>
      <c r="AN2262" s="7"/>
    </row>
    <row r="2263" spans="37:40" x14ac:dyDescent="0.35">
      <c r="AK2263" s="13"/>
      <c r="AM2263" s="7"/>
      <c r="AN2263" s="7"/>
    </row>
    <row r="2264" spans="37:40" x14ac:dyDescent="0.35">
      <c r="AK2264" s="13"/>
      <c r="AM2264" s="7"/>
      <c r="AN2264" s="7"/>
    </row>
    <row r="2265" spans="37:40" x14ac:dyDescent="0.35">
      <c r="AK2265" s="13"/>
      <c r="AM2265" s="7"/>
      <c r="AN2265" s="7"/>
    </row>
    <row r="2266" spans="37:40" x14ac:dyDescent="0.35">
      <c r="AK2266" s="13"/>
      <c r="AM2266" s="7"/>
      <c r="AN2266" s="7"/>
    </row>
    <row r="2267" spans="37:40" x14ac:dyDescent="0.35">
      <c r="AK2267" s="13"/>
      <c r="AM2267" s="7"/>
      <c r="AN2267" s="7"/>
    </row>
    <row r="2268" spans="37:40" x14ac:dyDescent="0.35">
      <c r="AK2268" s="13"/>
      <c r="AM2268" s="7"/>
      <c r="AN2268" s="7"/>
    </row>
    <row r="2269" spans="37:40" x14ac:dyDescent="0.35">
      <c r="AK2269" s="13"/>
      <c r="AM2269" s="7"/>
      <c r="AN2269" s="7"/>
    </row>
    <row r="2270" spans="37:40" x14ac:dyDescent="0.35">
      <c r="AK2270" s="13"/>
      <c r="AM2270" s="7"/>
      <c r="AN2270" s="7"/>
    </row>
    <row r="2271" spans="37:40" x14ac:dyDescent="0.35">
      <c r="AK2271" s="13"/>
      <c r="AM2271" s="7"/>
      <c r="AN2271" s="7"/>
    </row>
    <row r="2272" spans="37:40" x14ac:dyDescent="0.35">
      <c r="AK2272" s="13"/>
      <c r="AM2272" s="7"/>
      <c r="AN2272" s="7"/>
    </row>
    <row r="2273" spans="37:40" x14ac:dyDescent="0.35">
      <c r="AK2273" s="13"/>
      <c r="AM2273" s="7"/>
      <c r="AN2273" s="7"/>
    </row>
    <row r="2274" spans="37:40" x14ac:dyDescent="0.35">
      <c r="AK2274" s="13"/>
      <c r="AM2274" s="7"/>
      <c r="AN2274" s="7"/>
    </row>
    <row r="2275" spans="37:40" x14ac:dyDescent="0.35">
      <c r="AK2275" s="13"/>
      <c r="AM2275" s="7"/>
      <c r="AN2275" s="7"/>
    </row>
    <row r="2276" spans="37:40" x14ac:dyDescent="0.35">
      <c r="AK2276" s="13"/>
      <c r="AM2276" s="7"/>
      <c r="AN2276" s="7"/>
    </row>
    <row r="2277" spans="37:40" x14ac:dyDescent="0.35">
      <c r="AK2277" s="13"/>
      <c r="AM2277" s="7"/>
      <c r="AN2277" s="7"/>
    </row>
    <row r="2278" spans="37:40" x14ac:dyDescent="0.35">
      <c r="AK2278" s="13"/>
      <c r="AM2278" s="7"/>
      <c r="AN2278" s="7"/>
    </row>
    <row r="2279" spans="37:40" x14ac:dyDescent="0.35">
      <c r="AK2279" s="13"/>
      <c r="AM2279" s="7"/>
      <c r="AN2279" s="7"/>
    </row>
    <row r="2280" spans="37:40" x14ac:dyDescent="0.35">
      <c r="AK2280" s="13"/>
      <c r="AM2280" s="7"/>
      <c r="AN2280" s="7"/>
    </row>
    <row r="2281" spans="37:40" x14ac:dyDescent="0.35">
      <c r="AK2281" s="13"/>
      <c r="AM2281" s="7"/>
      <c r="AN2281" s="7"/>
    </row>
    <row r="2282" spans="37:40" x14ac:dyDescent="0.35">
      <c r="AK2282" s="13"/>
      <c r="AM2282" s="7"/>
      <c r="AN2282" s="7"/>
    </row>
    <row r="2283" spans="37:40" x14ac:dyDescent="0.35">
      <c r="AK2283" s="13"/>
      <c r="AM2283" s="7"/>
      <c r="AN2283" s="7"/>
    </row>
    <row r="2284" spans="37:40" x14ac:dyDescent="0.35">
      <c r="AK2284" s="13"/>
      <c r="AM2284" s="7"/>
      <c r="AN2284" s="7"/>
    </row>
    <row r="2285" spans="37:40" x14ac:dyDescent="0.35">
      <c r="AK2285" s="13"/>
      <c r="AM2285" s="7"/>
      <c r="AN2285" s="7"/>
    </row>
    <row r="2286" spans="37:40" x14ac:dyDescent="0.35">
      <c r="AK2286" s="13"/>
      <c r="AM2286" s="7"/>
      <c r="AN2286" s="7"/>
    </row>
    <row r="2287" spans="37:40" x14ac:dyDescent="0.35">
      <c r="AK2287" s="13"/>
      <c r="AM2287" s="7"/>
      <c r="AN2287" s="7"/>
    </row>
    <row r="2288" spans="37:40" x14ac:dyDescent="0.35">
      <c r="AK2288" s="13"/>
      <c r="AM2288" s="7"/>
      <c r="AN2288" s="7"/>
    </row>
    <row r="2289" spans="37:40" x14ac:dyDescent="0.35">
      <c r="AK2289" s="13"/>
      <c r="AM2289" s="7"/>
      <c r="AN2289" s="7"/>
    </row>
    <row r="2290" spans="37:40" x14ac:dyDescent="0.35">
      <c r="AK2290" s="13"/>
      <c r="AM2290" s="7"/>
      <c r="AN2290" s="7"/>
    </row>
    <row r="2291" spans="37:40" x14ac:dyDescent="0.35">
      <c r="AK2291" s="13"/>
      <c r="AM2291" s="7"/>
      <c r="AN2291" s="7"/>
    </row>
    <row r="2292" spans="37:40" x14ac:dyDescent="0.35">
      <c r="AK2292" s="13"/>
      <c r="AM2292" s="7"/>
      <c r="AN2292" s="7"/>
    </row>
    <row r="2293" spans="37:40" x14ac:dyDescent="0.35">
      <c r="AK2293" s="13"/>
      <c r="AM2293" s="7"/>
      <c r="AN2293" s="7"/>
    </row>
    <row r="2294" spans="37:40" x14ac:dyDescent="0.35">
      <c r="AK2294" s="13"/>
      <c r="AM2294" s="7"/>
      <c r="AN2294" s="7"/>
    </row>
    <row r="2295" spans="37:40" x14ac:dyDescent="0.35">
      <c r="AK2295" s="13"/>
      <c r="AM2295" s="7"/>
      <c r="AN2295" s="7"/>
    </row>
    <row r="2296" spans="37:40" x14ac:dyDescent="0.35">
      <c r="AK2296" s="13"/>
      <c r="AM2296" s="7"/>
      <c r="AN2296" s="7"/>
    </row>
    <row r="2297" spans="37:40" x14ac:dyDescent="0.35">
      <c r="AK2297" s="13"/>
      <c r="AM2297" s="7"/>
      <c r="AN2297" s="7"/>
    </row>
    <row r="2298" spans="37:40" x14ac:dyDescent="0.35">
      <c r="AK2298" s="13"/>
      <c r="AM2298" s="7"/>
      <c r="AN2298" s="7"/>
    </row>
    <row r="2299" spans="37:40" x14ac:dyDescent="0.35">
      <c r="AK2299" s="13"/>
      <c r="AM2299" s="7"/>
      <c r="AN2299" s="7"/>
    </row>
    <row r="2300" spans="37:40" x14ac:dyDescent="0.35">
      <c r="AK2300" s="13"/>
      <c r="AM2300" s="7"/>
      <c r="AN2300" s="7"/>
    </row>
    <row r="2301" spans="37:40" x14ac:dyDescent="0.35">
      <c r="AK2301" s="13"/>
      <c r="AM2301" s="7"/>
      <c r="AN2301" s="7"/>
    </row>
    <row r="2302" spans="37:40" x14ac:dyDescent="0.35">
      <c r="AK2302" s="13"/>
      <c r="AM2302" s="7"/>
      <c r="AN2302" s="7"/>
    </row>
    <row r="2303" spans="37:40" x14ac:dyDescent="0.35">
      <c r="AK2303" s="13"/>
      <c r="AM2303" s="7"/>
      <c r="AN2303" s="7"/>
    </row>
    <row r="2304" spans="37:40" x14ac:dyDescent="0.35">
      <c r="AK2304" s="13"/>
      <c r="AM2304" s="7"/>
      <c r="AN2304" s="7"/>
    </row>
    <row r="2305" spans="37:40" x14ac:dyDescent="0.35">
      <c r="AK2305" s="13"/>
      <c r="AM2305" s="7"/>
      <c r="AN2305" s="7"/>
    </row>
    <row r="2306" spans="37:40" x14ac:dyDescent="0.35">
      <c r="AK2306" s="13"/>
      <c r="AM2306" s="7"/>
      <c r="AN2306" s="7"/>
    </row>
    <row r="2307" spans="37:40" x14ac:dyDescent="0.35">
      <c r="AK2307" s="13"/>
      <c r="AM2307" s="7"/>
      <c r="AN2307" s="7"/>
    </row>
    <row r="2308" spans="37:40" x14ac:dyDescent="0.35">
      <c r="AK2308" s="13"/>
      <c r="AM2308" s="7"/>
      <c r="AN2308" s="7"/>
    </row>
    <row r="2309" spans="37:40" x14ac:dyDescent="0.35">
      <c r="AK2309" s="13"/>
      <c r="AM2309" s="7"/>
      <c r="AN2309" s="7"/>
    </row>
    <row r="2310" spans="37:40" x14ac:dyDescent="0.35">
      <c r="AK2310" s="13"/>
      <c r="AM2310" s="7"/>
      <c r="AN2310" s="7"/>
    </row>
    <row r="2311" spans="37:40" x14ac:dyDescent="0.35">
      <c r="AK2311" s="13"/>
      <c r="AM2311" s="7"/>
      <c r="AN2311" s="7"/>
    </row>
    <row r="2312" spans="37:40" x14ac:dyDescent="0.35">
      <c r="AK2312" s="13"/>
      <c r="AM2312" s="7"/>
      <c r="AN2312" s="7"/>
    </row>
    <row r="2313" spans="37:40" x14ac:dyDescent="0.35">
      <c r="AK2313" s="13"/>
      <c r="AM2313" s="7"/>
      <c r="AN2313" s="7"/>
    </row>
    <row r="2314" spans="37:40" x14ac:dyDescent="0.35">
      <c r="AK2314" s="13"/>
      <c r="AM2314" s="7"/>
      <c r="AN2314" s="7"/>
    </row>
    <row r="2315" spans="37:40" x14ac:dyDescent="0.35">
      <c r="AK2315" s="13"/>
      <c r="AM2315" s="7"/>
      <c r="AN2315" s="7"/>
    </row>
    <row r="2316" spans="37:40" x14ac:dyDescent="0.35">
      <c r="AK2316" s="13"/>
      <c r="AM2316" s="7"/>
      <c r="AN2316" s="7"/>
    </row>
    <row r="2317" spans="37:40" x14ac:dyDescent="0.35">
      <c r="AK2317" s="13"/>
      <c r="AM2317" s="7"/>
      <c r="AN2317" s="7"/>
    </row>
    <row r="2318" spans="37:40" x14ac:dyDescent="0.35">
      <c r="AK2318" s="13"/>
      <c r="AM2318" s="7"/>
      <c r="AN2318" s="7"/>
    </row>
    <row r="2319" spans="37:40" x14ac:dyDescent="0.35">
      <c r="AK2319" s="13"/>
      <c r="AM2319" s="7"/>
      <c r="AN2319" s="7"/>
    </row>
    <row r="2320" spans="37:40" x14ac:dyDescent="0.35">
      <c r="AK2320" s="13"/>
      <c r="AM2320" s="7"/>
      <c r="AN2320" s="7"/>
    </row>
    <row r="2321" spans="37:40" x14ac:dyDescent="0.35">
      <c r="AK2321" s="13"/>
      <c r="AM2321" s="7"/>
      <c r="AN2321" s="7"/>
    </row>
    <row r="2322" spans="37:40" x14ac:dyDescent="0.35">
      <c r="AK2322" s="13"/>
      <c r="AM2322" s="7"/>
      <c r="AN2322" s="7"/>
    </row>
    <row r="2323" spans="37:40" x14ac:dyDescent="0.35">
      <c r="AK2323" s="13"/>
      <c r="AM2323" s="7"/>
      <c r="AN2323" s="7"/>
    </row>
    <row r="2324" spans="37:40" x14ac:dyDescent="0.35">
      <c r="AK2324" s="13"/>
      <c r="AM2324" s="7"/>
      <c r="AN2324" s="7"/>
    </row>
    <row r="2325" spans="37:40" x14ac:dyDescent="0.35">
      <c r="AK2325" s="13"/>
      <c r="AM2325" s="7"/>
      <c r="AN2325" s="7"/>
    </row>
    <row r="2326" spans="37:40" x14ac:dyDescent="0.35">
      <c r="AK2326" s="13"/>
      <c r="AM2326" s="7"/>
      <c r="AN2326" s="7"/>
    </row>
    <row r="2327" spans="37:40" x14ac:dyDescent="0.35">
      <c r="AK2327" s="13"/>
      <c r="AM2327" s="7"/>
      <c r="AN2327" s="7"/>
    </row>
    <row r="2328" spans="37:40" x14ac:dyDescent="0.35">
      <c r="AK2328" s="13"/>
      <c r="AM2328" s="7"/>
      <c r="AN2328" s="7"/>
    </row>
    <row r="2329" spans="37:40" x14ac:dyDescent="0.35">
      <c r="AK2329" s="13"/>
      <c r="AM2329" s="7"/>
      <c r="AN2329" s="7"/>
    </row>
    <row r="2330" spans="37:40" x14ac:dyDescent="0.35">
      <c r="AK2330" s="13"/>
      <c r="AM2330" s="7"/>
      <c r="AN2330" s="7"/>
    </row>
    <row r="2331" spans="37:40" x14ac:dyDescent="0.35">
      <c r="AK2331" s="13"/>
      <c r="AM2331" s="7"/>
      <c r="AN2331" s="7"/>
    </row>
    <row r="2332" spans="37:40" x14ac:dyDescent="0.35">
      <c r="AK2332" s="13"/>
      <c r="AM2332" s="7"/>
      <c r="AN2332" s="7"/>
    </row>
    <row r="2333" spans="37:40" x14ac:dyDescent="0.35">
      <c r="AK2333" s="13"/>
      <c r="AM2333" s="7"/>
      <c r="AN2333" s="7"/>
    </row>
    <row r="2334" spans="37:40" x14ac:dyDescent="0.35">
      <c r="AK2334" s="13"/>
      <c r="AM2334" s="7"/>
      <c r="AN2334" s="7"/>
    </row>
    <row r="2335" spans="37:40" x14ac:dyDescent="0.35">
      <c r="AK2335" s="13"/>
      <c r="AM2335" s="7"/>
      <c r="AN2335" s="7"/>
    </row>
    <row r="2336" spans="37:40" x14ac:dyDescent="0.35">
      <c r="AK2336" s="13"/>
      <c r="AM2336" s="7"/>
      <c r="AN2336" s="7"/>
    </row>
    <row r="2337" spans="37:40" x14ac:dyDescent="0.35">
      <c r="AK2337" s="13"/>
      <c r="AM2337" s="7"/>
      <c r="AN2337" s="7"/>
    </row>
    <row r="2338" spans="37:40" x14ac:dyDescent="0.35">
      <c r="AK2338" s="13"/>
      <c r="AM2338" s="7"/>
      <c r="AN2338" s="7"/>
    </row>
    <row r="2339" spans="37:40" x14ac:dyDescent="0.35">
      <c r="AK2339" s="13"/>
      <c r="AM2339" s="7"/>
      <c r="AN2339" s="7"/>
    </row>
    <row r="2340" spans="37:40" x14ac:dyDescent="0.35">
      <c r="AK2340" s="13"/>
      <c r="AM2340" s="7"/>
      <c r="AN2340" s="7"/>
    </row>
    <row r="2341" spans="37:40" x14ac:dyDescent="0.35">
      <c r="AK2341" s="13"/>
      <c r="AM2341" s="7"/>
      <c r="AN2341" s="7"/>
    </row>
    <row r="2342" spans="37:40" x14ac:dyDescent="0.35">
      <c r="AK2342" s="13"/>
      <c r="AM2342" s="7"/>
      <c r="AN2342" s="7"/>
    </row>
    <row r="2343" spans="37:40" x14ac:dyDescent="0.35">
      <c r="AK2343" s="13"/>
      <c r="AM2343" s="7"/>
      <c r="AN2343" s="7"/>
    </row>
    <row r="2344" spans="37:40" x14ac:dyDescent="0.35">
      <c r="AK2344" s="13"/>
      <c r="AM2344" s="7"/>
      <c r="AN2344" s="7"/>
    </row>
    <row r="2345" spans="37:40" x14ac:dyDescent="0.35">
      <c r="AK2345" s="13"/>
      <c r="AM2345" s="7"/>
      <c r="AN2345" s="7"/>
    </row>
    <row r="2346" spans="37:40" x14ac:dyDescent="0.35">
      <c r="AK2346" s="13"/>
      <c r="AM2346" s="7"/>
      <c r="AN2346" s="7"/>
    </row>
    <row r="2347" spans="37:40" x14ac:dyDescent="0.35">
      <c r="AK2347" s="13"/>
      <c r="AM2347" s="7"/>
      <c r="AN2347" s="7"/>
    </row>
    <row r="2348" spans="37:40" x14ac:dyDescent="0.35">
      <c r="AK2348" s="13"/>
      <c r="AM2348" s="7"/>
      <c r="AN2348" s="7"/>
    </row>
    <row r="2349" spans="37:40" x14ac:dyDescent="0.35">
      <c r="AK2349" s="13"/>
      <c r="AM2349" s="7"/>
      <c r="AN2349" s="7"/>
    </row>
    <row r="2350" spans="37:40" x14ac:dyDescent="0.35">
      <c r="AK2350" s="13"/>
      <c r="AM2350" s="7"/>
      <c r="AN2350" s="7"/>
    </row>
    <row r="2351" spans="37:40" x14ac:dyDescent="0.35">
      <c r="AK2351" s="13"/>
      <c r="AM2351" s="7"/>
      <c r="AN2351" s="7"/>
    </row>
    <row r="2352" spans="37:40" x14ac:dyDescent="0.35">
      <c r="AK2352" s="13"/>
      <c r="AM2352" s="7"/>
      <c r="AN2352" s="7"/>
    </row>
    <row r="2353" spans="37:40" x14ac:dyDescent="0.35">
      <c r="AK2353" s="13"/>
      <c r="AM2353" s="7"/>
      <c r="AN2353" s="7"/>
    </row>
    <row r="2354" spans="37:40" x14ac:dyDescent="0.35">
      <c r="AK2354" s="13"/>
      <c r="AM2354" s="7"/>
      <c r="AN2354" s="7"/>
    </row>
    <row r="2355" spans="37:40" x14ac:dyDescent="0.35">
      <c r="AK2355" s="13"/>
      <c r="AM2355" s="7"/>
      <c r="AN2355" s="7"/>
    </row>
    <row r="2356" spans="37:40" x14ac:dyDescent="0.35">
      <c r="AK2356" s="13"/>
      <c r="AM2356" s="7"/>
      <c r="AN2356" s="7"/>
    </row>
    <row r="2357" spans="37:40" x14ac:dyDescent="0.35">
      <c r="AK2357" s="13"/>
      <c r="AM2357" s="7"/>
      <c r="AN2357" s="7"/>
    </row>
    <row r="2358" spans="37:40" x14ac:dyDescent="0.35">
      <c r="AK2358" s="13"/>
      <c r="AM2358" s="7"/>
      <c r="AN2358" s="7"/>
    </row>
    <row r="2359" spans="37:40" x14ac:dyDescent="0.35">
      <c r="AK2359" s="13"/>
      <c r="AM2359" s="7"/>
      <c r="AN2359" s="7"/>
    </row>
    <row r="2360" spans="37:40" x14ac:dyDescent="0.35">
      <c r="AK2360" s="13"/>
      <c r="AM2360" s="7"/>
      <c r="AN2360" s="7"/>
    </row>
    <row r="2361" spans="37:40" x14ac:dyDescent="0.35">
      <c r="AK2361" s="13"/>
      <c r="AM2361" s="7"/>
      <c r="AN2361" s="7"/>
    </row>
    <row r="2362" spans="37:40" x14ac:dyDescent="0.35">
      <c r="AK2362" s="13"/>
      <c r="AM2362" s="7"/>
      <c r="AN2362" s="7"/>
    </row>
    <row r="2363" spans="37:40" x14ac:dyDescent="0.35">
      <c r="AK2363" s="13"/>
      <c r="AM2363" s="7"/>
      <c r="AN2363" s="7"/>
    </row>
    <row r="2364" spans="37:40" x14ac:dyDescent="0.35">
      <c r="AK2364" s="13"/>
      <c r="AM2364" s="7"/>
      <c r="AN2364" s="7"/>
    </row>
    <row r="2365" spans="37:40" x14ac:dyDescent="0.35">
      <c r="AK2365" s="13"/>
      <c r="AM2365" s="7"/>
      <c r="AN2365" s="7"/>
    </row>
    <row r="2366" spans="37:40" x14ac:dyDescent="0.35">
      <c r="AK2366" s="13"/>
      <c r="AM2366" s="7"/>
      <c r="AN2366" s="7"/>
    </row>
    <row r="2367" spans="37:40" x14ac:dyDescent="0.35">
      <c r="AK2367" s="13"/>
      <c r="AM2367" s="7"/>
      <c r="AN2367" s="7"/>
    </row>
    <row r="2368" spans="37:40" x14ac:dyDescent="0.35">
      <c r="AK2368" s="13"/>
      <c r="AM2368" s="7"/>
      <c r="AN2368" s="7"/>
    </row>
    <row r="2369" spans="37:40" x14ac:dyDescent="0.35">
      <c r="AK2369" s="13"/>
      <c r="AM2369" s="7"/>
      <c r="AN2369" s="7"/>
    </row>
    <row r="2370" spans="37:40" x14ac:dyDescent="0.35">
      <c r="AK2370" s="13"/>
      <c r="AM2370" s="7"/>
      <c r="AN2370" s="7"/>
    </row>
    <row r="2371" spans="37:40" x14ac:dyDescent="0.35">
      <c r="AK2371" s="13"/>
      <c r="AM2371" s="7"/>
      <c r="AN2371" s="7"/>
    </row>
    <row r="2372" spans="37:40" x14ac:dyDescent="0.35">
      <c r="AK2372" s="13"/>
      <c r="AM2372" s="7"/>
      <c r="AN2372" s="7"/>
    </row>
    <row r="2373" spans="37:40" x14ac:dyDescent="0.35">
      <c r="AK2373" s="13"/>
      <c r="AM2373" s="7"/>
      <c r="AN2373" s="7"/>
    </row>
    <row r="2374" spans="37:40" x14ac:dyDescent="0.35">
      <c r="AK2374" s="13"/>
      <c r="AM2374" s="7"/>
      <c r="AN2374" s="7"/>
    </row>
    <row r="2375" spans="37:40" x14ac:dyDescent="0.35">
      <c r="AK2375" s="13"/>
      <c r="AM2375" s="7"/>
      <c r="AN2375" s="7"/>
    </row>
    <row r="2376" spans="37:40" x14ac:dyDescent="0.35">
      <c r="AK2376" s="13"/>
      <c r="AM2376" s="7"/>
      <c r="AN2376" s="7"/>
    </row>
    <row r="2377" spans="37:40" x14ac:dyDescent="0.35">
      <c r="AK2377" s="13"/>
      <c r="AM2377" s="7"/>
      <c r="AN2377" s="7"/>
    </row>
    <row r="2378" spans="37:40" x14ac:dyDescent="0.35">
      <c r="AK2378" s="13"/>
      <c r="AM2378" s="7"/>
      <c r="AN2378" s="7"/>
    </row>
    <row r="2379" spans="37:40" x14ac:dyDescent="0.35">
      <c r="AK2379" s="13"/>
      <c r="AM2379" s="7"/>
      <c r="AN2379" s="7"/>
    </row>
    <row r="2380" spans="37:40" x14ac:dyDescent="0.35">
      <c r="AK2380" s="13"/>
      <c r="AM2380" s="7"/>
      <c r="AN2380" s="7"/>
    </row>
    <row r="2381" spans="37:40" x14ac:dyDescent="0.35">
      <c r="AK2381" s="13"/>
      <c r="AM2381" s="7"/>
      <c r="AN2381" s="7"/>
    </row>
    <row r="2382" spans="37:40" x14ac:dyDescent="0.35">
      <c r="AK2382" s="13"/>
      <c r="AM2382" s="7"/>
      <c r="AN2382" s="7"/>
    </row>
    <row r="2383" spans="37:40" x14ac:dyDescent="0.35">
      <c r="AK2383" s="13"/>
      <c r="AM2383" s="7"/>
      <c r="AN2383" s="7"/>
    </row>
    <row r="2384" spans="37:40" x14ac:dyDescent="0.35">
      <c r="AK2384" s="13"/>
      <c r="AM2384" s="7"/>
      <c r="AN2384" s="7"/>
    </row>
    <row r="2385" spans="37:40" x14ac:dyDescent="0.35">
      <c r="AK2385" s="13"/>
      <c r="AM2385" s="7"/>
      <c r="AN2385" s="7"/>
    </row>
    <row r="2386" spans="37:40" x14ac:dyDescent="0.35">
      <c r="AK2386" s="13"/>
      <c r="AM2386" s="7"/>
      <c r="AN2386" s="7"/>
    </row>
    <row r="2387" spans="37:40" x14ac:dyDescent="0.35">
      <c r="AK2387" s="13"/>
      <c r="AM2387" s="7"/>
      <c r="AN2387" s="7"/>
    </row>
    <row r="2388" spans="37:40" x14ac:dyDescent="0.35">
      <c r="AK2388" s="13"/>
      <c r="AM2388" s="7"/>
      <c r="AN2388" s="7"/>
    </row>
    <row r="2389" spans="37:40" x14ac:dyDescent="0.35">
      <c r="AK2389" s="13"/>
      <c r="AM2389" s="7"/>
      <c r="AN2389" s="7"/>
    </row>
    <row r="2390" spans="37:40" x14ac:dyDescent="0.35">
      <c r="AK2390" s="13"/>
      <c r="AM2390" s="7"/>
      <c r="AN2390" s="7"/>
    </row>
    <row r="2391" spans="37:40" x14ac:dyDescent="0.35">
      <c r="AK2391" s="13"/>
      <c r="AM2391" s="7"/>
      <c r="AN2391" s="7"/>
    </row>
    <row r="2392" spans="37:40" x14ac:dyDescent="0.35">
      <c r="AK2392" s="13"/>
      <c r="AM2392" s="7"/>
      <c r="AN2392" s="7"/>
    </row>
    <row r="2393" spans="37:40" x14ac:dyDescent="0.35">
      <c r="AK2393" s="13"/>
      <c r="AM2393" s="7"/>
      <c r="AN2393" s="7"/>
    </row>
    <row r="2394" spans="37:40" x14ac:dyDescent="0.35">
      <c r="AK2394" s="13"/>
      <c r="AM2394" s="7"/>
      <c r="AN2394" s="7"/>
    </row>
    <row r="2395" spans="37:40" x14ac:dyDescent="0.35">
      <c r="AK2395" s="13"/>
      <c r="AM2395" s="7"/>
      <c r="AN2395" s="7"/>
    </row>
    <row r="2396" spans="37:40" x14ac:dyDescent="0.35">
      <c r="AK2396" s="13"/>
      <c r="AM2396" s="7"/>
      <c r="AN2396" s="7"/>
    </row>
    <row r="2397" spans="37:40" x14ac:dyDescent="0.35">
      <c r="AK2397" s="13"/>
      <c r="AM2397" s="7"/>
      <c r="AN2397" s="7"/>
    </row>
    <row r="2398" spans="37:40" x14ac:dyDescent="0.35">
      <c r="AK2398" s="13"/>
      <c r="AM2398" s="7"/>
      <c r="AN2398" s="7"/>
    </row>
    <row r="2399" spans="37:40" x14ac:dyDescent="0.35">
      <c r="AK2399" s="13"/>
      <c r="AM2399" s="7"/>
      <c r="AN2399" s="7"/>
    </row>
    <row r="2400" spans="37:40" x14ac:dyDescent="0.35">
      <c r="AK2400" s="13"/>
      <c r="AM2400" s="7"/>
      <c r="AN2400" s="7"/>
    </row>
    <row r="2401" spans="37:40" x14ac:dyDescent="0.35">
      <c r="AK2401" s="13"/>
      <c r="AM2401" s="7"/>
      <c r="AN2401" s="7"/>
    </row>
    <row r="2402" spans="37:40" x14ac:dyDescent="0.35">
      <c r="AK2402" s="13"/>
      <c r="AM2402" s="7"/>
      <c r="AN2402" s="7"/>
    </row>
    <row r="2403" spans="37:40" x14ac:dyDescent="0.35">
      <c r="AK2403" s="13"/>
      <c r="AM2403" s="7"/>
      <c r="AN2403" s="7"/>
    </row>
    <row r="2404" spans="37:40" x14ac:dyDescent="0.35">
      <c r="AK2404" s="13"/>
      <c r="AM2404" s="7"/>
      <c r="AN2404" s="7"/>
    </row>
    <row r="2405" spans="37:40" x14ac:dyDescent="0.35">
      <c r="AK2405" s="13"/>
      <c r="AM2405" s="7"/>
      <c r="AN2405" s="7"/>
    </row>
    <row r="2406" spans="37:40" x14ac:dyDescent="0.35">
      <c r="AK2406" s="13"/>
      <c r="AM2406" s="7"/>
      <c r="AN2406" s="7"/>
    </row>
    <row r="2407" spans="37:40" x14ac:dyDescent="0.35">
      <c r="AK2407" s="13"/>
      <c r="AM2407" s="7"/>
      <c r="AN2407" s="7"/>
    </row>
    <row r="2408" spans="37:40" x14ac:dyDescent="0.35">
      <c r="AK2408" s="13"/>
      <c r="AM2408" s="7"/>
      <c r="AN2408" s="7"/>
    </row>
    <row r="2409" spans="37:40" x14ac:dyDescent="0.35">
      <c r="AK2409" s="13"/>
      <c r="AM2409" s="7"/>
      <c r="AN2409" s="7"/>
    </row>
    <row r="2410" spans="37:40" x14ac:dyDescent="0.35">
      <c r="AK2410" s="13"/>
      <c r="AM2410" s="7"/>
      <c r="AN2410" s="7"/>
    </row>
    <row r="2411" spans="37:40" x14ac:dyDescent="0.35">
      <c r="AK2411" s="13"/>
      <c r="AM2411" s="7"/>
      <c r="AN2411" s="7"/>
    </row>
    <row r="2412" spans="37:40" x14ac:dyDescent="0.35">
      <c r="AK2412" s="13"/>
      <c r="AM2412" s="7"/>
      <c r="AN2412" s="7"/>
    </row>
    <row r="2413" spans="37:40" x14ac:dyDescent="0.35">
      <c r="AK2413" s="13"/>
      <c r="AM2413" s="7"/>
      <c r="AN2413" s="7"/>
    </row>
    <row r="2414" spans="37:40" x14ac:dyDescent="0.35">
      <c r="AK2414" s="13"/>
      <c r="AM2414" s="7"/>
      <c r="AN2414" s="7"/>
    </row>
    <row r="2415" spans="37:40" x14ac:dyDescent="0.35">
      <c r="AK2415" s="13"/>
      <c r="AM2415" s="7"/>
      <c r="AN2415" s="7"/>
    </row>
    <row r="2416" spans="37:40" x14ac:dyDescent="0.35">
      <c r="AK2416" s="13"/>
      <c r="AM2416" s="7"/>
      <c r="AN2416" s="7"/>
    </row>
    <row r="2417" spans="37:40" x14ac:dyDescent="0.35">
      <c r="AK2417" s="13"/>
      <c r="AM2417" s="7"/>
      <c r="AN2417" s="7"/>
    </row>
    <row r="2418" spans="37:40" x14ac:dyDescent="0.35">
      <c r="AK2418" s="13"/>
      <c r="AM2418" s="7"/>
      <c r="AN2418" s="7"/>
    </row>
    <row r="2419" spans="37:40" x14ac:dyDescent="0.35">
      <c r="AK2419" s="13"/>
      <c r="AM2419" s="7"/>
      <c r="AN2419" s="7"/>
    </row>
    <row r="2420" spans="37:40" x14ac:dyDescent="0.35">
      <c r="AK2420" s="13"/>
      <c r="AM2420" s="7"/>
      <c r="AN2420" s="7"/>
    </row>
    <row r="2421" spans="37:40" x14ac:dyDescent="0.35">
      <c r="AK2421" s="13"/>
      <c r="AM2421" s="7"/>
      <c r="AN2421" s="7"/>
    </row>
    <row r="2422" spans="37:40" x14ac:dyDescent="0.35">
      <c r="AK2422" s="13"/>
      <c r="AM2422" s="7"/>
      <c r="AN2422" s="7"/>
    </row>
    <row r="2423" spans="37:40" x14ac:dyDescent="0.35">
      <c r="AK2423" s="13"/>
      <c r="AM2423" s="7"/>
      <c r="AN2423" s="7"/>
    </row>
    <row r="2424" spans="37:40" x14ac:dyDescent="0.35">
      <c r="AK2424" s="13"/>
      <c r="AM2424" s="7"/>
      <c r="AN2424" s="7"/>
    </row>
    <row r="2425" spans="37:40" x14ac:dyDescent="0.35">
      <c r="AK2425" s="13"/>
      <c r="AM2425" s="7"/>
      <c r="AN2425" s="7"/>
    </row>
    <row r="2426" spans="37:40" x14ac:dyDescent="0.35">
      <c r="AK2426" s="13"/>
      <c r="AM2426" s="7"/>
      <c r="AN2426" s="7"/>
    </row>
    <row r="2427" spans="37:40" x14ac:dyDescent="0.35">
      <c r="AK2427" s="13"/>
      <c r="AM2427" s="7"/>
      <c r="AN2427" s="7"/>
    </row>
    <row r="2428" spans="37:40" x14ac:dyDescent="0.35">
      <c r="AK2428" s="13"/>
      <c r="AM2428" s="7"/>
      <c r="AN2428" s="7"/>
    </row>
    <row r="2429" spans="37:40" x14ac:dyDescent="0.35">
      <c r="AK2429" s="13"/>
      <c r="AM2429" s="7"/>
      <c r="AN2429" s="7"/>
    </row>
    <row r="2430" spans="37:40" x14ac:dyDescent="0.35">
      <c r="AK2430" s="13"/>
      <c r="AM2430" s="7"/>
      <c r="AN2430" s="7"/>
    </row>
    <row r="2431" spans="37:40" x14ac:dyDescent="0.35">
      <c r="AK2431" s="13"/>
      <c r="AM2431" s="7"/>
      <c r="AN2431" s="7"/>
    </row>
    <row r="2432" spans="37:40" x14ac:dyDescent="0.35">
      <c r="AK2432" s="13"/>
      <c r="AM2432" s="7"/>
      <c r="AN2432" s="7"/>
    </row>
    <row r="2433" spans="37:40" x14ac:dyDescent="0.35">
      <c r="AK2433" s="13"/>
      <c r="AM2433" s="7"/>
      <c r="AN2433" s="7"/>
    </row>
    <row r="2434" spans="37:40" x14ac:dyDescent="0.35">
      <c r="AK2434" s="13"/>
      <c r="AM2434" s="7"/>
      <c r="AN2434" s="7"/>
    </row>
    <row r="2435" spans="37:40" x14ac:dyDescent="0.35">
      <c r="AK2435" s="13"/>
      <c r="AM2435" s="7"/>
      <c r="AN2435" s="7"/>
    </row>
    <row r="2436" spans="37:40" x14ac:dyDescent="0.35">
      <c r="AK2436" s="13"/>
      <c r="AM2436" s="7"/>
      <c r="AN2436" s="7"/>
    </row>
    <row r="2437" spans="37:40" x14ac:dyDescent="0.35">
      <c r="AK2437" s="13"/>
      <c r="AM2437" s="7"/>
      <c r="AN2437" s="7"/>
    </row>
    <row r="2438" spans="37:40" x14ac:dyDescent="0.35">
      <c r="AK2438" s="13"/>
      <c r="AM2438" s="7"/>
      <c r="AN2438" s="7"/>
    </row>
    <row r="2439" spans="37:40" x14ac:dyDescent="0.35">
      <c r="AK2439" s="13"/>
      <c r="AM2439" s="7"/>
      <c r="AN2439" s="7"/>
    </row>
    <row r="2440" spans="37:40" x14ac:dyDescent="0.35">
      <c r="AK2440" s="13"/>
      <c r="AM2440" s="7"/>
      <c r="AN2440" s="7"/>
    </row>
    <row r="2441" spans="37:40" x14ac:dyDescent="0.35">
      <c r="AK2441" s="13"/>
      <c r="AM2441" s="7"/>
      <c r="AN2441" s="7"/>
    </row>
    <row r="2442" spans="37:40" x14ac:dyDescent="0.35">
      <c r="AK2442" s="13"/>
      <c r="AM2442" s="7"/>
      <c r="AN2442" s="7"/>
    </row>
    <row r="2443" spans="37:40" x14ac:dyDescent="0.35">
      <c r="AK2443" s="13"/>
      <c r="AM2443" s="7"/>
      <c r="AN2443" s="7"/>
    </row>
    <row r="2444" spans="37:40" x14ac:dyDescent="0.35">
      <c r="AK2444" s="13"/>
      <c r="AM2444" s="7"/>
      <c r="AN2444" s="7"/>
    </row>
    <row r="2445" spans="37:40" x14ac:dyDescent="0.35">
      <c r="AK2445" s="13"/>
      <c r="AM2445" s="7"/>
      <c r="AN2445" s="7"/>
    </row>
    <row r="2446" spans="37:40" x14ac:dyDescent="0.35">
      <c r="AK2446" s="13"/>
      <c r="AM2446" s="7"/>
      <c r="AN2446" s="7"/>
    </row>
    <row r="2447" spans="37:40" x14ac:dyDescent="0.35">
      <c r="AK2447" s="13"/>
      <c r="AM2447" s="7"/>
      <c r="AN2447" s="7"/>
    </row>
    <row r="2448" spans="37:40" x14ac:dyDescent="0.35">
      <c r="AK2448" s="13"/>
      <c r="AM2448" s="7"/>
      <c r="AN2448" s="7"/>
    </row>
    <row r="2449" spans="37:40" x14ac:dyDescent="0.35">
      <c r="AK2449" s="13"/>
      <c r="AM2449" s="7"/>
      <c r="AN2449" s="7"/>
    </row>
    <row r="2450" spans="37:40" x14ac:dyDescent="0.35">
      <c r="AK2450" s="13"/>
      <c r="AM2450" s="7"/>
      <c r="AN2450" s="7"/>
    </row>
    <row r="2451" spans="37:40" x14ac:dyDescent="0.35">
      <c r="AK2451" s="13"/>
      <c r="AM2451" s="7"/>
      <c r="AN2451" s="7"/>
    </row>
    <row r="2452" spans="37:40" x14ac:dyDescent="0.35">
      <c r="AK2452" s="13"/>
      <c r="AM2452" s="7"/>
      <c r="AN2452" s="7"/>
    </row>
    <row r="2453" spans="37:40" x14ac:dyDescent="0.35">
      <c r="AK2453" s="13"/>
      <c r="AM2453" s="7"/>
      <c r="AN2453" s="7"/>
    </row>
    <row r="2454" spans="37:40" x14ac:dyDescent="0.35">
      <c r="AK2454" s="13"/>
      <c r="AM2454" s="7"/>
      <c r="AN2454" s="7"/>
    </row>
    <row r="2455" spans="37:40" x14ac:dyDescent="0.35">
      <c r="AK2455" s="13"/>
      <c r="AM2455" s="7"/>
      <c r="AN2455" s="7"/>
    </row>
    <row r="2456" spans="37:40" x14ac:dyDescent="0.35">
      <c r="AK2456" s="13"/>
      <c r="AM2456" s="7"/>
      <c r="AN2456" s="7"/>
    </row>
    <row r="2457" spans="37:40" x14ac:dyDescent="0.35">
      <c r="AK2457" s="13"/>
      <c r="AM2457" s="7"/>
      <c r="AN2457" s="7"/>
    </row>
    <row r="2458" spans="37:40" x14ac:dyDescent="0.35">
      <c r="AK2458" s="13"/>
      <c r="AM2458" s="7"/>
      <c r="AN2458" s="7"/>
    </row>
    <row r="2459" spans="37:40" x14ac:dyDescent="0.35">
      <c r="AK2459" s="13"/>
      <c r="AM2459" s="7"/>
      <c r="AN2459" s="7"/>
    </row>
    <row r="2460" spans="37:40" x14ac:dyDescent="0.35">
      <c r="AK2460" s="13"/>
      <c r="AM2460" s="7"/>
      <c r="AN2460" s="7"/>
    </row>
    <row r="2461" spans="37:40" x14ac:dyDescent="0.35">
      <c r="AK2461" s="13"/>
      <c r="AM2461" s="7"/>
      <c r="AN2461" s="7"/>
    </row>
    <row r="2462" spans="37:40" x14ac:dyDescent="0.35">
      <c r="AK2462" s="13"/>
      <c r="AM2462" s="7"/>
      <c r="AN2462" s="7"/>
    </row>
    <row r="2463" spans="37:40" x14ac:dyDescent="0.35">
      <c r="AK2463" s="13"/>
      <c r="AM2463" s="7"/>
      <c r="AN2463" s="7"/>
    </row>
    <row r="2464" spans="37:40" x14ac:dyDescent="0.35">
      <c r="AK2464" s="13"/>
      <c r="AM2464" s="7"/>
      <c r="AN2464" s="7"/>
    </row>
    <row r="2465" spans="37:40" x14ac:dyDescent="0.35">
      <c r="AK2465" s="13"/>
      <c r="AM2465" s="7"/>
      <c r="AN2465" s="7"/>
    </row>
    <row r="2466" spans="37:40" x14ac:dyDescent="0.35">
      <c r="AK2466" s="13"/>
      <c r="AM2466" s="7"/>
      <c r="AN2466" s="7"/>
    </row>
    <row r="2467" spans="37:40" x14ac:dyDescent="0.35">
      <c r="AK2467" s="13"/>
      <c r="AM2467" s="7"/>
      <c r="AN2467" s="7"/>
    </row>
    <row r="2468" spans="37:40" x14ac:dyDescent="0.35">
      <c r="AK2468" s="13"/>
      <c r="AM2468" s="7"/>
      <c r="AN2468" s="7"/>
    </row>
    <row r="2469" spans="37:40" x14ac:dyDescent="0.35">
      <c r="AK2469" s="13"/>
      <c r="AM2469" s="7"/>
      <c r="AN2469" s="7"/>
    </row>
    <row r="2470" spans="37:40" x14ac:dyDescent="0.35">
      <c r="AK2470" s="13"/>
      <c r="AM2470" s="7"/>
      <c r="AN2470" s="7"/>
    </row>
    <row r="2471" spans="37:40" x14ac:dyDescent="0.35">
      <c r="AK2471" s="13"/>
      <c r="AM2471" s="7"/>
      <c r="AN2471" s="7"/>
    </row>
    <row r="2472" spans="37:40" x14ac:dyDescent="0.35">
      <c r="AK2472" s="13"/>
      <c r="AM2472" s="7"/>
      <c r="AN2472" s="7"/>
    </row>
    <row r="2473" spans="37:40" x14ac:dyDescent="0.35">
      <c r="AK2473" s="13"/>
      <c r="AM2473" s="7"/>
      <c r="AN2473" s="7"/>
    </row>
    <row r="2474" spans="37:40" x14ac:dyDescent="0.35">
      <c r="AK2474" s="13"/>
      <c r="AM2474" s="7"/>
      <c r="AN2474" s="7"/>
    </row>
    <row r="2475" spans="37:40" x14ac:dyDescent="0.35">
      <c r="AK2475" s="13"/>
      <c r="AM2475" s="7"/>
      <c r="AN2475" s="7"/>
    </row>
    <row r="2476" spans="37:40" x14ac:dyDescent="0.35">
      <c r="AK2476" s="13"/>
      <c r="AM2476" s="7"/>
      <c r="AN2476" s="7"/>
    </row>
    <row r="2477" spans="37:40" x14ac:dyDescent="0.35">
      <c r="AK2477" s="13"/>
      <c r="AM2477" s="7"/>
      <c r="AN2477" s="7"/>
    </row>
    <row r="2478" spans="37:40" x14ac:dyDescent="0.35">
      <c r="AK2478" s="13"/>
      <c r="AM2478" s="7"/>
      <c r="AN2478" s="7"/>
    </row>
    <row r="2479" spans="37:40" x14ac:dyDescent="0.35">
      <c r="AK2479" s="13"/>
      <c r="AM2479" s="7"/>
      <c r="AN2479" s="7"/>
    </row>
    <row r="2480" spans="37:40" x14ac:dyDescent="0.35">
      <c r="AK2480" s="13"/>
      <c r="AM2480" s="7"/>
      <c r="AN2480" s="7"/>
    </row>
    <row r="2481" spans="37:40" x14ac:dyDescent="0.35">
      <c r="AK2481" s="13"/>
      <c r="AM2481" s="7"/>
      <c r="AN2481" s="7"/>
    </row>
    <row r="2482" spans="37:40" x14ac:dyDescent="0.35">
      <c r="AK2482" s="13"/>
      <c r="AM2482" s="7"/>
      <c r="AN2482" s="7"/>
    </row>
    <row r="2483" spans="37:40" x14ac:dyDescent="0.35">
      <c r="AK2483" s="13"/>
      <c r="AM2483" s="7"/>
      <c r="AN2483" s="7"/>
    </row>
    <row r="2484" spans="37:40" x14ac:dyDescent="0.35">
      <c r="AK2484" s="13"/>
      <c r="AM2484" s="7"/>
      <c r="AN2484" s="7"/>
    </row>
    <row r="2485" spans="37:40" x14ac:dyDescent="0.35">
      <c r="AK2485" s="13"/>
      <c r="AM2485" s="7"/>
      <c r="AN2485" s="7"/>
    </row>
    <row r="2486" spans="37:40" x14ac:dyDescent="0.35">
      <c r="AK2486" s="13"/>
      <c r="AM2486" s="7"/>
      <c r="AN2486" s="7"/>
    </row>
    <row r="2487" spans="37:40" x14ac:dyDescent="0.35">
      <c r="AK2487" s="13"/>
      <c r="AM2487" s="7"/>
      <c r="AN2487" s="7"/>
    </row>
    <row r="2488" spans="37:40" x14ac:dyDescent="0.35">
      <c r="AK2488" s="13"/>
      <c r="AM2488" s="7"/>
      <c r="AN2488" s="7"/>
    </row>
    <row r="2489" spans="37:40" x14ac:dyDescent="0.35">
      <c r="AK2489" s="13"/>
      <c r="AM2489" s="7"/>
      <c r="AN2489" s="7"/>
    </row>
    <row r="2490" spans="37:40" x14ac:dyDescent="0.35">
      <c r="AK2490" s="13"/>
      <c r="AM2490" s="7"/>
      <c r="AN2490" s="7"/>
    </row>
    <row r="2491" spans="37:40" x14ac:dyDescent="0.35">
      <c r="AK2491" s="13"/>
      <c r="AM2491" s="7"/>
      <c r="AN2491" s="7"/>
    </row>
    <row r="2492" spans="37:40" x14ac:dyDescent="0.35">
      <c r="AK2492" s="13"/>
      <c r="AM2492" s="7"/>
      <c r="AN2492" s="7"/>
    </row>
    <row r="2493" spans="37:40" x14ac:dyDescent="0.35">
      <c r="AK2493" s="13"/>
      <c r="AM2493" s="7"/>
      <c r="AN2493" s="7"/>
    </row>
    <row r="2494" spans="37:40" x14ac:dyDescent="0.35">
      <c r="AK2494" s="13"/>
      <c r="AM2494" s="7"/>
      <c r="AN2494" s="7"/>
    </row>
    <row r="2495" spans="37:40" x14ac:dyDescent="0.35">
      <c r="AK2495" s="13"/>
      <c r="AM2495" s="7"/>
      <c r="AN2495" s="7"/>
    </row>
    <row r="2496" spans="37:40" x14ac:dyDescent="0.35">
      <c r="AK2496" s="13"/>
      <c r="AM2496" s="7"/>
      <c r="AN2496" s="7"/>
    </row>
    <row r="2497" spans="37:40" x14ac:dyDescent="0.35">
      <c r="AK2497" s="13"/>
      <c r="AM2497" s="7"/>
      <c r="AN2497" s="7"/>
    </row>
    <row r="2498" spans="37:40" x14ac:dyDescent="0.35">
      <c r="AK2498" s="13"/>
      <c r="AM2498" s="7"/>
      <c r="AN2498" s="7"/>
    </row>
    <row r="2499" spans="37:40" x14ac:dyDescent="0.35">
      <c r="AK2499" s="13"/>
      <c r="AM2499" s="7"/>
      <c r="AN2499" s="7"/>
    </row>
    <row r="2500" spans="37:40" x14ac:dyDescent="0.35">
      <c r="AK2500" s="13"/>
      <c r="AM2500" s="7"/>
      <c r="AN2500" s="7"/>
    </row>
    <row r="2501" spans="37:40" x14ac:dyDescent="0.35">
      <c r="AK2501" s="13"/>
      <c r="AM2501" s="7"/>
      <c r="AN2501" s="7"/>
    </row>
    <row r="2502" spans="37:40" x14ac:dyDescent="0.35">
      <c r="AK2502" s="13"/>
      <c r="AM2502" s="7"/>
      <c r="AN2502" s="7"/>
    </row>
    <row r="2503" spans="37:40" x14ac:dyDescent="0.35">
      <c r="AK2503" s="13"/>
      <c r="AM2503" s="7"/>
      <c r="AN2503" s="7"/>
    </row>
    <row r="2504" spans="37:40" x14ac:dyDescent="0.35">
      <c r="AK2504" s="13"/>
      <c r="AM2504" s="7"/>
      <c r="AN2504" s="7"/>
    </row>
    <row r="2505" spans="37:40" x14ac:dyDescent="0.35">
      <c r="AK2505" s="13"/>
      <c r="AM2505" s="7"/>
      <c r="AN2505" s="7"/>
    </row>
    <row r="2506" spans="37:40" x14ac:dyDescent="0.35">
      <c r="AK2506" s="13"/>
      <c r="AM2506" s="7"/>
      <c r="AN2506" s="7"/>
    </row>
    <row r="2507" spans="37:40" x14ac:dyDescent="0.35">
      <c r="AK2507" s="13"/>
      <c r="AM2507" s="7"/>
      <c r="AN2507" s="7"/>
    </row>
    <row r="2508" spans="37:40" x14ac:dyDescent="0.35">
      <c r="AK2508" s="13"/>
      <c r="AM2508" s="7"/>
      <c r="AN2508" s="7"/>
    </row>
    <row r="2509" spans="37:40" x14ac:dyDescent="0.35">
      <c r="AK2509" s="13"/>
      <c r="AM2509" s="7"/>
      <c r="AN2509" s="7"/>
    </row>
    <row r="2510" spans="37:40" x14ac:dyDescent="0.35">
      <c r="AK2510" s="13"/>
      <c r="AM2510" s="7"/>
      <c r="AN2510" s="7"/>
    </row>
    <row r="2511" spans="37:40" x14ac:dyDescent="0.35">
      <c r="AK2511" s="13"/>
      <c r="AM2511" s="7"/>
      <c r="AN2511" s="7"/>
    </row>
    <row r="2512" spans="37:40" x14ac:dyDescent="0.35">
      <c r="AK2512" s="13"/>
      <c r="AM2512" s="7"/>
      <c r="AN2512" s="7"/>
    </row>
    <row r="2513" spans="37:40" x14ac:dyDescent="0.35">
      <c r="AK2513" s="13"/>
      <c r="AM2513" s="7"/>
      <c r="AN2513" s="7"/>
    </row>
    <row r="2514" spans="37:40" x14ac:dyDescent="0.35">
      <c r="AK2514" s="13"/>
      <c r="AM2514" s="7"/>
      <c r="AN2514" s="7"/>
    </row>
    <row r="2515" spans="37:40" x14ac:dyDescent="0.35">
      <c r="AK2515" s="13"/>
      <c r="AM2515" s="7"/>
      <c r="AN2515" s="7"/>
    </row>
    <row r="2516" spans="37:40" x14ac:dyDescent="0.35">
      <c r="AK2516" s="13"/>
      <c r="AM2516" s="7"/>
      <c r="AN2516" s="7"/>
    </row>
    <row r="2517" spans="37:40" x14ac:dyDescent="0.35">
      <c r="AK2517" s="13"/>
      <c r="AM2517" s="7"/>
      <c r="AN2517" s="7"/>
    </row>
    <row r="2518" spans="37:40" x14ac:dyDescent="0.35">
      <c r="AK2518" s="13"/>
      <c r="AM2518" s="7"/>
      <c r="AN2518" s="7"/>
    </row>
    <row r="2519" spans="37:40" x14ac:dyDescent="0.35">
      <c r="AK2519" s="13"/>
      <c r="AM2519" s="7"/>
      <c r="AN2519" s="7"/>
    </row>
    <row r="2520" spans="37:40" x14ac:dyDescent="0.35">
      <c r="AK2520" s="13"/>
      <c r="AM2520" s="7"/>
      <c r="AN2520" s="7"/>
    </row>
    <row r="2521" spans="37:40" x14ac:dyDescent="0.35">
      <c r="AK2521" s="13"/>
      <c r="AM2521" s="7"/>
      <c r="AN2521" s="7"/>
    </row>
    <row r="2522" spans="37:40" x14ac:dyDescent="0.35">
      <c r="AK2522" s="13"/>
      <c r="AM2522" s="7"/>
      <c r="AN2522" s="7"/>
    </row>
    <row r="2523" spans="37:40" x14ac:dyDescent="0.35">
      <c r="AK2523" s="13"/>
      <c r="AM2523" s="7"/>
      <c r="AN2523" s="7"/>
    </row>
    <row r="2524" spans="37:40" x14ac:dyDescent="0.35">
      <c r="AK2524" s="13"/>
      <c r="AM2524" s="7"/>
      <c r="AN2524" s="7"/>
    </row>
    <row r="2525" spans="37:40" x14ac:dyDescent="0.35">
      <c r="AK2525" s="13"/>
      <c r="AM2525" s="7"/>
      <c r="AN2525" s="7"/>
    </row>
    <row r="2526" spans="37:40" x14ac:dyDescent="0.35">
      <c r="AK2526" s="13"/>
      <c r="AM2526" s="7"/>
      <c r="AN2526" s="7"/>
    </row>
    <row r="2527" spans="37:40" x14ac:dyDescent="0.35">
      <c r="AK2527" s="13"/>
      <c r="AM2527" s="7"/>
      <c r="AN2527" s="7"/>
    </row>
    <row r="2528" spans="37:40" x14ac:dyDescent="0.35">
      <c r="AK2528" s="13"/>
      <c r="AM2528" s="7"/>
      <c r="AN2528" s="7"/>
    </row>
    <row r="2529" spans="37:40" x14ac:dyDescent="0.35">
      <c r="AK2529" s="13"/>
      <c r="AM2529" s="7"/>
      <c r="AN2529" s="7"/>
    </row>
    <row r="2530" spans="37:40" x14ac:dyDescent="0.35">
      <c r="AK2530" s="13"/>
      <c r="AM2530" s="7"/>
      <c r="AN2530" s="7"/>
    </row>
    <row r="2531" spans="37:40" x14ac:dyDescent="0.35">
      <c r="AK2531" s="13"/>
      <c r="AM2531" s="7"/>
      <c r="AN2531" s="7"/>
    </row>
    <row r="2532" spans="37:40" x14ac:dyDescent="0.35">
      <c r="AK2532" s="13"/>
      <c r="AM2532" s="7"/>
      <c r="AN2532" s="7"/>
    </row>
    <row r="2533" spans="37:40" x14ac:dyDescent="0.35">
      <c r="AK2533" s="13"/>
      <c r="AM2533" s="7"/>
      <c r="AN2533" s="7"/>
    </row>
    <row r="2534" spans="37:40" x14ac:dyDescent="0.35">
      <c r="AK2534" s="13"/>
      <c r="AM2534" s="7"/>
      <c r="AN2534" s="7"/>
    </row>
    <row r="2535" spans="37:40" x14ac:dyDescent="0.35">
      <c r="AK2535" s="13"/>
      <c r="AM2535" s="7"/>
      <c r="AN2535" s="7"/>
    </row>
    <row r="2536" spans="37:40" x14ac:dyDescent="0.35">
      <c r="AK2536" s="13"/>
      <c r="AM2536" s="7"/>
      <c r="AN2536" s="7"/>
    </row>
    <row r="2537" spans="37:40" x14ac:dyDescent="0.35">
      <c r="AK2537" s="13"/>
      <c r="AM2537" s="7"/>
      <c r="AN2537" s="7"/>
    </row>
    <row r="2538" spans="37:40" x14ac:dyDescent="0.35">
      <c r="AK2538" s="13"/>
      <c r="AM2538" s="7"/>
      <c r="AN2538" s="7"/>
    </row>
    <row r="2539" spans="37:40" x14ac:dyDescent="0.35">
      <c r="AK2539" s="13"/>
      <c r="AM2539" s="7"/>
      <c r="AN2539" s="7"/>
    </row>
    <row r="2540" spans="37:40" x14ac:dyDescent="0.35">
      <c r="AK2540" s="13"/>
      <c r="AM2540" s="7"/>
      <c r="AN2540" s="7"/>
    </row>
    <row r="2541" spans="37:40" x14ac:dyDescent="0.35">
      <c r="AK2541" s="13"/>
      <c r="AM2541" s="7"/>
      <c r="AN2541" s="7"/>
    </row>
    <row r="2542" spans="37:40" x14ac:dyDescent="0.35">
      <c r="AK2542" s="13"/>
      <c r="AM2542" s="7"/>
      <c r="AN2542" s="7"/>
    </row>
    <row r="2543" spans="37:40" x14ac:dyDescent="0.35">
      <c r="AK2543" s="13"/>
      <c r="AM2543" s="7"/>
      <c r="AN2543" s="7"/>
    </row>
    <row r="2544" spans="37:40" x14ac:dyDescent="0.35">
      <c r="AK2544" s="13"/>
      <c r="AM2544" s="7"/>
      <c r="AN2544" s="7"/>
    </row>
    <row r="2545" spans="37:40" x14ac:dyDescent="0.35">
      <c r="AK2545" s="13"/>
      <c r="AM2545" s="7"/>
      <c r="AN2545" s="7"/>
    </row>
    <row r="2546" spans="37:40" x14ac:dyDescent="0.35">
      <c r="AK2546" s="13"/>
      <c r="AM2546" s="7"/>
      <c r="AN2546" s="7"/>
    </row>
    <row r="2547" spans="37:40" x14ac:dyDescent="0.35">
      <c r="AK2547" s="13"/>
      <c r="AM2547" s="7"/>
      <c r="AN2547" s="7"/>
    </row>
    <row r="2548" spans="37:40" x14ac:dyDescent="0.35">
      <c r="AK2548" s="13"/>
      <c r="AM2548" s="7"/>
      <c r="AN2548" s="7"/>
    </row>
    <row r="2549" spans="37:40" x14ac:dyDescent="0.35">
      <c r="AK2549" s="13"/>
      <c r="AM2549" s="7"/>
      <c r="AN2549" s="7"/>
    </row>
    <row r="2550" spans="37:40" x14ac:dyDescent="0.35">
      <c r="AK2550" s="13"/>
      <c r="AM2550" s="7"/>
      <c r="AN2550" s="7"/>
    </row>
    <row r="2551" spans="37:40" x14ac:dyDescent="0.35">
      <c r="AK2551" s="13"/>
      <c r="AM2551" s="7"/>
      <c r="AN2551" s="7"/>
    </row>
    <row r="2552" spans="37:40" x14ac:dyDescent="0.35">
      <c r="AK2552" s="13"/>
      <c r="AM2552" s="7"/>
      <c r="AN2552" s="7"/>
    </row>
    <row r="2553" spans="37:40" x14ac:dyDescent="0.35">
      <c r="AK2553" s="13"/>
      <c r="AM2553" s="7"/>
      <c r="AN2553" s="7"/>
    </row>
    <row r="2554" spans="37:40" x14ac:dyDescent="0.35">
      <c r="AK2554" s="13"/>
      <c r="AM2554" s="7"/>
      <c r="AN2554" s="7"/>
    </row>
    <row r="2555" spans="37:40" x14ac:dyDescent="0.35">
      <c r="AK2555" s="13"/>
      <c r="AM2555" s="7"/>
      <c r="AN2555" s="7"/>
    </row>
    <row r="2556" spans="37:40" x14ac:dyDescent="0.35">
      <c r="AK2556" s="13"/>
      <c r="AM2556" s="7"/>
      <c r="AN2556" s="7"/>
    </row>
    <row r="2557" spans="37:40" x14ac:dyDescent="0.35">
      <c r="AK2557" s="13"/>
      <c r="AM2557" s="7"/>
      <c r="AN2557" s="7"/>
    </row>
    <row r="2558" spans="37:40" x14ac:dyDescent="0.35">
      <c r="AK2558" s="13"/>
      <c r="AM2558" s="7"/>
      <c r="AN2558" s="7"/>
    </row>
    <row r="2559" spans="37:40" x14ac:dyDescent="0.35">
      <c r="AK2559" s="13"/>
      <c r="AM2559" s="7"/>
      <c r="AN2559" s="7"/>
    </row>
    <row r="2560" spans="37:40" x14ac:dyDescent="0.35">
      <c r="AK2560" s="13"/>
      <c r="AM2560" s="7"/>
      <c r="AN2560" s="7"/>
    </row>
    <row r="2561" spans="37:40" x14ac:dyDescent="0.35">
      <c r="AK2561" s="13"/>
      <c r="AM2561" s="7"/>
      <c r="AN2561" s="7"/>
    </row>
    <row r="2562" spans="37:40" x14ac:dyDescent="0.35">
      <c r="AK2562" s="13"/>
      <c r="AM2562" s="7"/>
      <c r="AN2562" s="7"/>
    </row>
    <row r="2563" spans="37:40" x14ac:dyDescent="0.35">
      <c r="AK2563" s="13"/>
      <c r="AM2563" s="7"/>
      <c r="AN2563" s="7"/>
    </row>
    <row r="2564" spans="37:40" x14ac:dyDescent="0.35">
      <c r="AK2564" s="13"/>
      <c r="AM2564" s="7"/>
      <c r="AN2564" s="7"/>
    </row>
    <row r="2565" spans="37:40" x14ac:dyDescent="0.35">
      <c r="AK2565" s="13"/>
      <c r="AM2565" s="7"/>
      <c r="AN2565" s="7"/>
    </row>
    <row r="2566" spans="37:40" x14ac:dyDescent="0.35">
      <c r="AK2566" s="13"/>
      <c r="AM2566" s="7"/>
      <c r="AN2566" s="7"/>
    </row>
    <row r="2567" spans="37:40" x14ac:dyDescent="0.35">
      <c r="AK2567" s="13"/>
      <c r="AM2567" s="7"/>
      <c r="AN2567" s="7"/>
    </row>
    <row r="2568" spans="37:40" x14ac:dyDescent="0.35">
      <c r="AK2568" s="13"/>
      <c r="AM2568" s="7"/>
      <c r="AN2568" s="7"/>
    </row>
    <row r="2569" spans="37:40" x14ac:dyDescent="0.35">
      <c r="AK2569" s="13"/>
      <c r="AM2569" s="7"/>
      <c r="AN2569" s="7"/>
    </row>
    <row r="2570" spans="37:40" x14ac:dyDescent="0.35">
      <c r="AK2570" s="13"/>
      <c r="AM2570" s="7"/>
      <c r="AN2570" s="7"/>
    </row>
    <row r="2571" spans="37:40" x14ac:dyDescent="0.35">
      <c r="AK2571" s="13"/>
      <c r="AM2571" s="7"/>
      <c r="AN2571" s="7"/>
    </row>
    <row r="2572" spans="37:40" x14ac:dyDescent="0.35">
      <c r="AK2572" s="13"/>
      <c r="AM2572" s="7"/>
      <c r="AN2572" s="7"/>
    </row>
    <row r="2573" spans="37:40" x14ac:dyDescent="0.35">
      <c r="AK2573" s="13"/>
      <c r="AM2573" s="7"/>
      <c r="AN2573" s="7"/>
    </row>
    <row r="2574" spans="37:40" x14ac:dyDescent="0.35">
      <c r="AK2574" s="13"/>
      <c r="AM2574" s="7"/>
      <c r="AN2574" s="7"/>
    </row>
    <row r="2575" spans="37:40" x14ac:dyDescent="0.35">
      <c r="AK2575" s="13"/>
      <c r="AM2575" s="7"/>
      <c r="AN2575" s="7"/>
    </row>
    <row r="2576" spans="37:40" x14ac:dyDescent="0.35">
      <c r="AK2576" s="13"/>
      <c r="AM2576" s="7"/>
      <c r="AN2576" s="7"/>
    </row>
    <row r="2577" spans="37:40" x14ac:dyDescent="0.35">
      <c r="AK2577" s="13"/>
      <c r="AM2577" s="7"/>
      <c r="AN2577" s="7"/>
    </row>
    <row r="2578" spans="37:40" x14ac:dyDescent="0.35">
      <c r="AK2578" s="13"/>
      <c r="AM2578" s="7"/>
      <c r="AN2578" s="7"/>
    </row>
    <row r="2579" spans="37:40" x14ac:dyDescent="0.35">
      <c r="AK2579" s="13"/>
      <c r="AM2579" s="7"/>
      <c r="AN2579" s="7"/>
    </row>
    <row r="2580" spans="37:40" x14ac:dyDescent="0.35">
      <c r="AK2580" s="13"/>
      <c r="AM2580" s="7"/>
      <c r="AN2580" s="7"/>
    </row>
    <row r="2581" spans="37:40" x14ac:dyDescent="0.35">
      <c r="AK2581" s="13"/>
      <c r="AM2581" s="7"/>
      <c r="AN2581" s="7"/>
    </row>
    <row r="2582" spans="37:40" x14ac:dyDescent="0.35">
      <c r="AK2582" s="13"/>
      <c r="AM2582" s="7"/>
      <c r="AN2582" s="7"/>
    </row>
    <row r="2583" spans="37:40" x14ac:dyDescent="0.35">
      <c r="AK2583" s="13"/>
      <c r="AM2583" s="7"/>
      <c r="AN2583" s="7"/>
    </row>
    <row r="2584" spans="37:40" x14ac:dyDescent="0.35">
      <c r="AK2584" s="13"/>
      <c r="AM2584" s="7"/>
      <c r="AN2584" s="7"/>
    </row>
    <row r="2585" spans="37:40" x14ac:dyDescent="0.35">
      <c r="AK2585" s="13"/>
      <c r="AM2585" s="7"/>
      <c r="AN2585" s="7"/>
    </row>
    <row r="2586" spans="37:40" x14ac:dyDescent="0.35">
      <c r="AK2586" s="13"/>
      <c r="AM2586" s="7"/>
      <c r="AN2586" s="7"/>
    </row>
    <row r="2587" spans="37:40" x14ac:dyDescent="0.35">
      <c r="AK2587" s="13"/>
      <c r="AM2587" s="7"/>
      <c r="AN2587" s="7"/>
    </row>
    <row r="2588" spans="37:40" x14ac:dyDescent="0.35">
      <c r="AK2588" s="13"/>
      <c r="AM2588" s="7"/>
      <c r="AN2588" s="7"/>
    </row>
    <row r="2589" spans="37:40" x14ac:dyDescent="0.35">
      <c r="AK2589" s="13"/>
      <c r="AM2589" s="7"/>
      <c r="AN2589" s="7"/>
    </row>
    <row r="2590" spans="37:40" x14ac:dyDescent="0.35">
      <c r="AK2590" s="13"/>
      <c r="AM2590" s="7"/>
      <c r="AN2590" s="7"/>
    </row>
    <row r="2591" spans="37:40" x14ac:dyDescent="0.35">
      <c r="AK2591" s="13"/>
      <c r="AM2591" s="7"/>
      <c r="AN2591" s="7"/>
    </row>
    <row r="2592" spans="37:40" x14ac:dyDescent="0.35">
      <c r="AK2592" s="13"/>
      <c r="AM2592" s="7"/>
      <c r="AN2592" s="7"/>
    </row>
    <row r="2593" spans="37:40" x14ac:dyDescent="0.35">
      <c r="AK2593" s="13"/>
      <c r="AM2593" s="7"/>
      <c r="AN2593" s="7"/>
    </row>
    <row r="2594" spans="37:40" x14ac:dyDescent="0.35">
      <c r="AK2594" s="13"/>
      <c r="AM2594" s="7"/>
      <c r="AN2594" s="7"/>
    </row>
    <row r="2595" spans="37:40" x14ac:dyDescent="0.35">
      <c r="AK2595" s="13"/>
      <c r="AM2595" s="7"/>
      <c r="AN2595" s="7"/>
    </row>
    <row r="2596" spans="37:40" x14ac:dyDescent="0.35">
      <c r="AK2596" s="13"/>
      <c r="AM2596" s="7"/>
      <c r="AN2596" s="7"/>
    </row>
    <row r="2597" spans="37:40" x14ac:dyDescent="0.35">
      <c r="AK2597" s="13"/>
      <c r="AM2597" s="7"/>
      <c r="AN2597" s="7"/>
    </row>
    <row r="2598" spans="37:40" x14ac:dyDescent="0.35">
      <c r="AK2598" s="13"/>
      <c r="AM2598" s="7"/>
      <c r="AN2598" s="7"/>
    </row>
    <row r="2599" spans="37:40" x14ac:dyDescent="0.35">
      <c r="AK2599" s="13"/>
      <c r="AM2599" s="7"/>
      <c r="AN2599" s="7"/>
    </row>
    <row r="2600" spans="37:40" x14ac:dyDescent="0.35">
      <c r="AK2600" s="13"/>
      <c r="AM2600" s="7"/>
      <c r="AN2600" s="7"/>
    </row>
    <row r="2601" spans="37:40" x14ac:dyDescent="0.35">
      <c r="AK2601" s="13"/>
      <c r="AM2601" s="7"/>
      <c r="AN2601" s="7"/>
    </row>
    <row r="2602" spans="37:40" x14ac:dyDescent="0.35">
      <c r="AK2602" s="13"/>
      <c r="AM2602" s="7"/>
      <c r="AN2602" s="7"/>
    </row>
    <row r="2603" spans="37:40" x14ac:dyDescent="0.35">
      <c r="AK2603" s="13"/>
      <c r="AM2603" s="7"/>
      <c r="AN2603" s="7"/>
    </row>
    <row r="2604" spans="37:40" x14ac:dyDescent="0.35">
      <c r="AK2604" s="13"/>
      <c r="AM2604" s="7"/>
      <c r="AN2604" s="7"/>
    </row>
    <row r="2605" spans="37:40" x14ac:dyDescent="0.35">
      <c r="AK2605" s="13"/>
      <c r="AM2605" s="7"/>
      <c r="AN2605" s="7"/>
    </row>
    <row r="2606" spans="37:40" x14ac:dyDescent="0.35">
      <c r="AK2606" s="13"/>
      <c r="AM2606" s="7"/>
      <c r="AN2606" s="7"/>
    </row>
    <row r="2607" spans="37:40" x14ac:dyDescent="0.35">
      <c r="AK2607" s="13"/>
      <c r="AM2607" s="7"/>
      <c r="AN2607" s="7"/>
    </row>
    <row r="2608" spans="37:40" x14ac:dyDescent="0.35">
      <c r="AK2608" s="13"/>
      <c r="AM2608" s="7"/>
      <c r="AN2608" s="7"/>
    </row>
    <row r="2609" spans="37:40" x14ac:dyDescent="0.35">
      <c r="AK2609" s="13"/>
      <c r="AM2609" s="7"/>
      <c r="AN2609" s="7"/>
    </row>
    <row r="2610" spans="37:40" x14ac:dyDescent="0.35">
      <c r="AK2610" s="13"/>
      <c r="AM2610" s="7"/>
      <c r="AN2610" s="7"/>
    </row>
    <row r="2611" spans="37:40" x14ac:dyDescent="0.35">
      <c r="AK2611" s="13"/>
      <c r="AM2611" s="7"/>
      <c r="AN2611" s="7"/>
    </row>
    <row r="2612" spans="37:40" x14ac:dyDescent="0.35">
      <c r="AK2612" s="13"/>
      <c r="AM2612" s="7"/>
      <c r="AN2612" s="7"/>
    </row>
    <row r="2613" spans="37:40" x14ac:dyDescent="0.35">
      <c r="AK2613" s="13"/>
      <c r="AM2613" s="7"/>
      <c r="AN2613" s="7"/>
    </row>
    <row r="2614" spans="37:40" x14ac:dyDescent="0.35">
      <c r="AK2614" s="13"/>
      <c r="AM2614" s="7"/>
      <c r="AN2614" s="7"/>
    </row>
    <row r="2615" spans="37:40" x14ac:dyDescent="0.35">
      <c r="AK2615" s="13"/>
      <c r="AM2615" s="7"/>
      <c r="AN2615" s="7"/>
    </row>
    <row r="2616" spans="37:40" x14ac:dyDescent="0.35">
      <c r="AK2616" s="13"/>
      <c r="AM2616" s="7"/>
      <c r="AN2616" s="7"/>
    </row>
    <row r="2617" spans="37:40" x14ac:dyDescent="0.35">
      <c r="AK2617" s="13"/>
      <c r="AM2617" s="7"/>
      <c r="AN2617" s="7"/>
    </row>
    <row r="2618" spans="37:40" x14ac:dyDescent="0.35">
      <c r="AK2618" s="13"/>
      <c r="AM2618" s="7"/>
      <c r="AN2618" s="7"/>
    </row>
    <row r="2619" spans="37:40" x14ac:dyDescent="0.35">
      <c r="AK2619" s="13"/>
      <c r="AM2619" s="7"/>
      <c r="AN2619" s="7"/>
    </row>
    <row r="2620" spans="37:40" x14ac:dyDescent="0.35">
      <c r="AK2620" s="13"/>
      <c r="AM2620" s="7"/>
      <c r="AN2620" s="7"/>
    </row>
    <row r="2621" spans="37:40" x14ac:dyDescent="0.35">
      <c r="AK2621" s="13"/>
      <c r="AM2621" s="7"/>
      <c r="AN2621" s="7"/>
    </row>
    <row r="2622" spans="37:40" x14ac:dyDescent="0.35">
      <c r="AK2622" s="13"/>
      <c r="AM2622" s="7"/>
      <c r="AN2622" s="7"/>
    </row>
    <row r="2623" spans="37:40" x14ac:dyDescent="0.35">
      <c r="AK2623" s="13"/>
      <c r="AM2623" s="7"/>
      <c r="AN2623" s="7"/>
    </row>
    <row r="2624" spans="37:40" x14ac:dyDescent="0.35">
      <c r="AK2624" s="13"/>
      <c r="AM2624" s="7"/>
      <c r="AN2624" s="7"/>
    </row>
    <row r="2625" spans="37:40" x14ac:dyDescent="0.35">
      <c r="AK2625" s="13"/>
      <c r="AM2625" s="7"/>
      <c r="AN2625" s="7"/>
    </row>
    <row r="2626" spans="37:40" x14ac:dyDescent="0.35">
      <c r="AK2626" s="13"/>
      <c r="AM2626" s="7"/>
      <c r="AN2626" s="7"/>
    </row>
    <row r="2627" spans="37:40" x14ac:dyDescent="0.35">
      <c r="AK2627" s="13"/>
      <c r="AM2627" s="7"/>
      <c r="AN2627" s="7"/>
    </row>
    <row r="2628" spans="37:40" x14ac:dyDescent="0.35">
      <c r="AK2628" s="13"/>
      <c r="AM2628" s="7"/>
      <c r="AN2628" s="7"/>
    </row>
    <row r="2629" spans="37:40" x14ac:dyDescent="0.35">
      <c r="AK2629" s="13"/>
      <c r="AM2629" s="7"/>
      <c r="AN2629" s="7"/>
    </row>
    <row r="2630" spans="37:40" x14ac:dyDescent="0.35">
      <c r="AK2630" s="13"/>
      <c r="AM2630" s="7"/>
      <c r="AN2630" s="7"/>
    </row>
    <row r="2631" spans="37:40" x14ac:dyDescent="0.35">
      <c r="AK2631" s="13"/>
      <c r="AM2631" s="7"/>
      <c r="AN2631" s="7"/>
    </row>
    <row r="2632" spans="37:40" x14ac:dyDescent="0.35">
      <c r="AK2632" s="13"/>
      <c r="AM2632" s="7"/>
      <c r="AN2632" s="7"/>
    </row>
    <row r="2633" spans="37:40" x14ac:dyDescent="0.35">
      <c r="AK2633" s="13"/>
      <c r="AM2633" s="7"/>
      <c r="AN2633" s="7"/>
    </row>
    <row r="2634" spans="37:40" x14ac:dyDescent="0.35">
      <c r="AK2634" s="13"/>
      <c r="AM2634" s="7"/>
      <c r="AN2634" s="7"/>
    </row>
    <row r="2635" spans="37:40" x14ac:dyDescent="0.35">
      <c r="AK2635" s="13"/>
      <c r="AM2635" s="7"/>
      <c r="AN2635" s="7"/>
    </row>
    <row r="2636" spans="37:40" x14ac:dyDescent="0.35">
      <c r="AK2636" s="13"/>
      <c r="AM2636" s="7"/>
      <c r="AN2636" s="7"/>
    </row>
    <row r="2637" spans="37:40" x14ac:dyDescent="0.35">
      <c r="AK2637" s="13"/>
      <c r="AM2637" s="7"/>
      <c r="AN2637" s="7"/>
    </row>
    <row r="2638" spans="37:40" x14ac:dyDescent="0.35">
      <c r="AK2638" s="13"/>
      <c r="AM2638" s="7"/>
      <c r="AN2638" s="7"/>
    </row>
    <row r="2639" spans="37:40" x14ac:dyDescent="0.35">
      <c r="AK2639" s="13"/>
      <c r="AM2639" s="7"/>
      <c r="AN2639" s="7"/>
    </row>
    <row r="2640" spans="37:40" x14ac:dyDescent="0.35">
      <c r="AK2640" s="13"/>
      <c r="AM2640" s="7"/>
      <c r="AN2640" s="7"/>
    </row>
    <row r="2641" spans="37:40" x14ac:dyDescent="0.35">
      <c r="AK2641" s="13"/>
      <c r="AM2641" s="7"/>
      <c r="AN2641" s="7"/>
    </row>
    <row r="2642" spans="37:40" x14ac:dyDescent="0.35">
      <c r="AK2642" s="13"/>
      <c r="AM2642" s="7"/>
      <c r="AN2642" s="7"/>
    </row>
    <row r="2643" spans="37:40" x14ac:dyDescent="0.35">
      <c r="AK2643" s="13"/>
      <c r="AM2643" s="7"/>
      <c r="AN2643" s="7"/>
    </row>
    <row r="2644" spans="37:40" x14ac:dyDescent="0.35">
      <c r="AK2644" s="13"/>
      <c r="AM2644" s="7"/>
      <c r="AN2644" s="7"/>
    </row>
    <row r="2645" spans="37:40" x14ac:dyDescent="0.35">
      <c r="AK2645" s="13"/>
      <c r="AM2645" s="7"/>
      <c r="AN2645" s="7"/>
    </row>
    <row r="2646" spans="37:40" x14ac:dyDescent="0.35">
      <c r="AK2646" s="13"/>
      <c r="AM2646" s="7"/>
      <c r="AN2646" s="7"/>
    </row>
    <row r="2647" spans="37:40" x14ac:dyDescent="0.35">
      <c r="AK2647" s="13"/>
      <c r="AM2647" s="7"/>
      <c r="AN2647" s="7"/>
    </row>
    <row r="2648" spans="37:40" x14ac:dyDescent="0.35">
      <c r="AK2648" s="13"/>
      <c r="AM2648" s="7"/>
      <c r="AN2648" s="7"/>
    </row>
    <row r="2649" spans="37:40" x14ac:dyDescent="0.35">
      <c r="AK2649" s="13"/>
      <c r="AM2649" s="7"/>
      <c r="AN2649" s="7"/>
    </row>
    <row r="2650" spans="37:40" x14ac:dyDescent="0.35">
      <c r="AK2650" s="13"/>
      <c r="AM2650" s="7"/>
      <c r="AN2650" s="7"/>
    </row>
    <row r="2651" spans="37:40" x14ac:dyDescent="0.35">
      <c r="AK2651" s="13"/>
      <c r="AM2651" s="7"/>
      <c r="AN2651" s="7"/>
    </row>
    <row r="2652" spans="37:40" x14ac:dyDescent="0.35">
      <c r="AK2652" s="13"/>
      <c r="AM2652" s="7"/>
      <c r="AN2652" s="7"/>
    </row>
    <row r="2653" spans="37:40" x14ac:dyDescent="0.35">
      <c r="AK2653" s="13"/>
      <c r="AM2653" s="7"/>
      <c r="AN2653" s="7"/>
    </row>
    <row r="2654" spans="37:40" x14ac:dyDescent="0.35">
      <c r="AK2654" s="13"/>
      <c r="AM2654" s="7"/>
      <c r="AN2654" s="7"/>
    </row>
    <row r="2655" spans="37:40" x14ac:dyDescent="0.35">
      <c r="AK2655" s="13"/>
      <c r="AM2655" s="7"/>
      <c r="AN2655" s="7"/>
    </row>
    <row r="2656" spans="37:40" x14ac:dyDescent="0.35">
      <c r="AK2656" s="13"/>
      <c r="AM2656" s="7"/>
      <c r="AN2656" s="7"/>
    </row>
    <row r="2657" spans="37:40" x14ac:dyDescent="0.35">
      <c r="AK2657" s="13"/>
      <c r="AM2657" s="7"/>
      <c r="AN2657" s="7"/>
    </row>
    <row r="2658" spans="37:40" x14ac:dyDescent="0.35">
      <c r="AK2658" s="13"/>
      <c r="AM2658" s="7"/>
      <c r="AN2658" s="7"/>
    </row>
    <row r="2659" spans="37:40" x14ac:dyDescent="0.35">
      <c r="AK2659" s="13"/>
      <c r="AM2659" s="7"/>
      <c r="AN2659" s="7"/>
    </row>
    <row r="2660" spans="37:40" x14ac:dyDescent="0.35">
      <c r="AK2660" s="13"/>
      <c r="AM2660" s="7"/>
      <c r="AN2660" s="7"/>
    </row>
    <row r="2661" spans="37:40" x14ac:dyDescent="0.35">
      <c r="AK2661" s="13"/>
      <c r="AM2661" s="7"/>
      <c r="AN2661" s="7"/>
    </row>
    <row r="2662" spans="37:40" x14ac:dyDescent="0.35">
      <c r="AK2662" s="13"/>
      <c r="AM2662" s="7"/>
      <c r="AN2662" s="7"/>
    </row>
    <row r="2663" spans="37:40" x14ac:dyDescent="0.35">
      <c r="AK2663" s="13"/>
      <c r="AM2663" s="7"/>
      <c r="AN2663" s="7"/>
    </row>
    <row r="2664" spans="37:40" x14ac:dyDescent="0.35">
      <c r="AK2664" s="13"/>
      <c r="AM2664" s="7"/>
      <c r="AN2664" s="7"/>
    </row>
    <row r="2665" spans="37:40" x14ac:dyDescent="0.35">
      <c r="AK2665" s="13"/>
      <c r="AM2665" s="7"/>
      <c r="AN2665" s="7"/>
    </row>
    <row r="2666" spans="37:40" x14ac:dyDescent="0.35">
      <c r="AK2666" s="13"/>
      <c r="AM2666" s="7"/>
      <c r="AN2666" s="7"/>
    </row>
    <row r="2667" spans="37:40" x14ac:dyDescent="0.35">
      <c r="AK2667" s="13"/>
      <c r="AM2667" s="7"/>
      <c r="AN2667" s="7"/>
    </row>
    <row r="2668" spans="37:40" x14ac:dyDescent="0.35">
      <c r="AK2668" s="13"/>
      <c r="AM2668" s="7"/>
      <c r="AN2668" s="7"/>
    </row>
    <row r="2669" spans="37:40" x14ac:dyDescent="0.35">
      <c r="AK2669" s="13"/>
      <c r="AM2669" s="7"/>
      <c r="AN2669" s="7"/>
    </row>
    <row r="2670" spans="37:40" x14ac:dyDescent="0.35">
      <c r="AK2670" s="13"/>
      <c r="AM2670" s="7"/>
      <c r="AN2670" s="7"/>
    </row>
    <row r="2671" spans="37:40" x14ac:dyDescent="0.35">
      <c r="AK2671" s="13"/>
      <c r="AM2671" s="7"/>
      <c r="AN2671" s="7"/>
    </row>
    <row r="2672" spans="37:40" x14ac:dyDescent="0.35">
      <c r="AK2672" s="13"/>
      <c r="AM2672" s="7"/>
      <c r="AN2672" s="7"/>
    </row>
    <row r="2673" spans="37:40" x14ac:dyDescent="0.35">
      <c r="AK2673" s="13"/>
      <c r="AM2673" s="7"/>
      <c r="AN2673" s="7"/>
    </row>
    <row r="2674" spans="37:40" x14ac:dyDescent="0.35">
      <c r="AK2674" s="13"/>
      <c r="AM2674" s="7"/>
      <c r="AN2674" s="7"/>
    </row>
    <row r="2675" spans="37:40" x14ac:dyDescent="0.35">
      <c r="AK2675" s="13"/>
      <c r="AM2675" s="7"/>
      <c r="AN2675" s="7"/>
    </row>
    <row r="2676" spans="37:40" x14ac:dyDescent="0.35">
      <c r="AK2676" s="13"/>
      <c r="AM2676" s="7"/>
      <c r="AN2676" s="7"/>
    </row>
    <row r="2677" spans="37:40" x14ac:dyDescent="0.35">
      <c r="AK2677" s="13"/>
      <c r="AM2677" s="7"/>
      <c r="AN2677" s="7"/>
    </row>
    <row r="2678" spans="37:40" x14ac:dyDescent="0.35">
      <c r="AK2678" s="13"/>
      <c r="AM2678" s="7"/>
      <c r="AN2678" s="7"/>
    </row>
    <row r="2679" spans="37:40" x14ac:dyDescent="0.35">
      <c r="AK2679" s="13"/>
      <c r="AM2679" s="7"/>
      <c r="AN2679" s="7"/>
    </row>
    <row r="2680" spans="37:40" x14ac:dyDescent="0.35">
      <c r="AK2680" s="13"/>
      <c r="AM2680" s="7"/>
      <c r="AN2680" s="7"/>
    </row>
    <row r="2681" spans="37:40" x14ac:dyDescent="0.35">
      <c r="AK2681" s="13"/>
      <c r="AM2681" s="7"/>
      <c r="AN2681" s="7"/>
    </row>
    <row r="2682" spans="37:40" x14ac:dyDescent="0.35">
      <c r="AK2682" s="13"/>
      <c r="AM2682" s="7"/>
      <c r="AN2682" s="7"/>
    </row>
    <row r="2683" spans="37:40" x14ac:dyDescent="0.35">
      <c r="AK2683" s="13"/>
      <c r="AM2683" s="7"/>
      <c r="AN2683" s="7"/>
    </row>
    <row r="2684" spans="37:40" x14ac:dyDescent="0.35">
      <c r="AK2684" s="13"/>
      <c r="AM2684" s="7"/>
      <c r="AN2684" s="7"/>
    </row>
    <row r="2685" spans="37:40" x14ac:dyDescent="0.35">
      <c r="AK2685" s="13"/>
      <c r="AM2685" s="7"/>
      <c r="AN2685" s="7"/>
    </row>
    <row r="2686" spans="37:40" x14ac:dyDescent="0.35">
      <c r="AK2686" s="13"/>
      <c r="AM2686" s="7"/>
      <c r="AN2686" s="7"/>
    </row>
    <row r="2687" spans="37:40" x14ac:dyDescent="0.35">
      <c r="AK2687" s="13"/>
      <c r="AM2687" s="7"/>
      <c r="AN2687" s="7"/>
    </row>
    <row r="2688" spans="37:40" x14ac:dyDescent="0.35">
      <c r="AK2688" s="13"/>
      <c r="AM2688" s="7"/>
      <c r="AN2688" s="7"/>
    </row>
    <row r="2689" spans="37:40" x14ac:dyDescent="0.35">
      <c r="AK2689" s="13"/>
      <c r="AM2689" s="7"/>
      <c r="AN2689" s="7"/>
    </row>
    <row r="2690" spans="37:40" x14ac:dyDescent="0.35">
      <c r="AK2690" s="13"/>
      <c r="AM2690" s="7"/>
      <c r="AN2690" s="7"/>
    </row>
    <row r="2691" spans="37:40" x14ac:dyDescent="0.35">
      <c r="AK2691" s="13"/>
      <c r="AM2691" s="7"/>
      <c r="AN2691" s="7"/>
    </row>
    <row r="2692" spans="37:40" x14ac:dyDescent="0.35">
      <c r="AK2692" s="13"/>
      <c r="AM2692" s="7"/>
      <c r="AN2692" s="7"/>
    </row>
    <row r="2693" spans="37:40" x14ac:dyDescent="0.35">
      <c r="AK2693" s="13"/>
      <c r="AM2693" s="7"/>
      <c r="AN2693" s="7"/>
    </row>
    <row r="2694" spans="37:40" x14ac:dyDescent="0.35">
      <c r="AK2694" s="13"/>
      <c r="AM2694" s="7"/>
      <c r="AN2694" s="7"/>
    </row>
    <row r="2695" spans="37:40" x14ac:dyDescent="0.35">
      <c r="AK2695" s="13"/>
      <c r="AM2695" s="7"/>
      <c r="AN2695" s="7"/>
    </row>
    <row r="2696" spans="37:40" x14ac:dyDescent="0.35">
      <c r="AK2696" s="13"/>
      <c r="AM2696" s="7"/>
      <c r="AN2696" s="7"/>
    </row>
    <row r="2697" spans="37:40" x14ac:dyDescent="0.35">
      <c r="AK2697" s="13"/>
      <c r="AM2697" s="7"/>
      <c r="AN2697" s="7"/>
    </row>
    <row r="2698" spans="37:40" x14ac:dyDescent="0.35">
      <c r="AK2698" s="13"/>
      <c r="AM2698" s="7"/>
      <c r="AN2698" s="7"/>
    </row>
    <row r="2699" spans="37:40" x14ac:dyDescent="0.35">
      <c r="AK2699" s="13"/>
      <c r="AM2699" s="7"/>
      <c r="AN2699" s="7"/>
    </row>
    <row r="2700" spans="37:40" x14ac:dyDescent="0.35">
      <c r="AK2700" s="13"/>
      <c r="AM2700" s="7"/>
      <c r="AN2700" s="7"/>
    </row>
    <row r="2701" spans="37:40" x14ac:dyDescent="0.35">
      <c r="AK2701" s="13"/>
      <c r="AM2701" s="7"/>
      <c r="AN2701" s="7"/>
    </row>
    <row r="2702" spans="37:40" x14ac:dyDescent="0.35">
      <c r="AK2702" s="13"/>
      <c r="AM2702" s="7"/>
      <c r="AN2702" s="7"/>
    </row>
    <row r="2703" spans="37:40" x14ac:dyDescent="0.35">
      <c r="AK2703" s="13"/>
      <c r="AM2703" s="7"/>
      <c r="AN2703" s="7"/>
    </row>
    <row r="2704" spans="37:40" x14ac:dyDescent="0.35">
      <c r="AK2704" s="13"/>
      <c r="AM2704" s="7"/>
      <c r="AN2704" s="7"/>
    </row>
    <row r="2705" spans="37:40" x14ac:dyDescent="0.35">
      <c r="AK2705" s="13"/>
      <c r="AM2705" s="7"/>
      <c r="AN2705" s="7"/>
    </row>
    <row r="2706" spans="37:40" x14ac:dyDescent="0.35">
      <c r="AK2706" s="13"/>
      <c r="AM2706" s="7"/>
      <c r="AN2706" s="7"/>
    </row>
    <row r="2707" spans="37:40" x14ac:dyDescent="0.35">
      <c r="AK2707" s="13"/>
      <c r="AM2707" s="7"/>
      <c r="AN2707" s="7"/>
    </row>
    <row r="2708" spans="37:40" x14ac:dyDescent="0.35">
      <c r="AK2708" s="13"/>
      <c r="AM2708" s="7"/>
      <c r="AN2708" s="7"/>
    </row>
    <row r="2709" spans="37:40" x14ac:dyDescent="0.35">
      <c r="AK2709" s="13"/>
      <c r="AM2709" s="7"/>
      <c r="AN2709" s="7"/>
    </row>
    <row r="2710" spans="37:40" x14ac:dyDescent="0.35">
      <c r="AK2710" s="13"/>
      <c r="AM2710" s="7"/>
      <c r="AN2710" s="7"/>
    </row>
    <row r="2711" spans="37:40" x14ac:dyDescent="0.35">
      <c r="AK2711" s="13"/>
      <c r="AM2711" s="7"/>
      <c r="AN2711" s="7"/>
    </row>
    <row r="2712" spans="37:40" x14ac:dyDescent="0.35">
      <c r="AK2712" s="13"/>
      <c r="AM2712" s="7"/>
      <c r="AN2712" s="7"/>
    </row>
    <row r="2713" spans="37:40" x14ac:dyDescent="0.35">
      <c r="AK2713" s="13"/>
      <c r="AM2713" s="7"/>
      <c r="AN2713" s="7"/>
    </row>
    <row r="2714" spans="37:40" x14ac:dyDescent="0.35">
      <c r="AK2714" s="13"/>
      <c r="AM2714" s="7"/>
      <c r="AN2714" s="7"/>
    </row>
    <row r="2715" spans="37:40" x14ac:dyDescent="0.35">
      <c r="AK2715" s="13"/>
      <c r="AM2715" s="7"/>
      <c r="AN2715" s="7"/>
    </row>
    <row r="2716" spans="37:40" x14ac:dyDescent="0.35">
      <c r="AK2716" s="13"/>
      <c r="AM2716" s="7"/>
      <c r="AN2716" s="7"/>
    </row>
    <row r="2717" spans="37:40" x14ac:dyDescent="0.35">
      <c r="AK2717" s="13"/>
      <c r="AM2717" s="7"/>
      <c r="AN2717" s="7"/>
    </row>
    <row r="2718" spans="37:40" x14ac:dyDescent="0.35">
      <c r="AK2718" s="13"/>
      <c r="AM2718" s="7"/>
      <c r="AN2718" s="7"/>
    </row>
    <row r="2719" spans="37:40" x14ac:dyDescent="0.35">
      <c r="AK2719" s="13"/>
      <c r="AM2719" s="7"/>
      <c r="AN2719" s="7"/>
    </row>
    <row r="2720" spans="37:40" x14ac:dyDescent="0.35">
      <c r="AK2720" s="13"/>
      <c r="AM2720" s="7"/>
      <c r="AN2720" s="7"/>
    </row>
    <row r="2721" spans="37:40" x14ac:dyDescent="0.35">
      <c r="AK2721" s="13"/>
      <c r="AM2721" s="7"/>
      <c r="AN2721" s="7"/>
    </row>
    <row r="2722" spans="37:40" x14ac:dyDescent="0.35">
      <c r="AK2722" s="13"/>
      <c r="AM2722" s="7"/>
      <c r="AN2722" s="7"/>
    </row>
    <row r="2723" spans="37:40" x14ac:dyDescent="0.35">
      <c r="AK2723" s="13"/>
      <c r="AM2723" s="7"/>
      <c r="AN2723" s="7"/>
    </row>
    <row r="2724" spans="37:40" x14ac:dyDescent="0.35">
      <c r="AK2724" s="13"/>
      <c r="AM2724" s="7"/>
      <c r="AN2724" s="7"/>
    </row>
    <row r="2725" spans="37:40" x14ac:dyDescent="0.35">
      <c r="AK2725" s="13"/>
      <c r="AM2725" s="7"/>
      <c r="AN2725" s="7"/>
    </row>
    <row r="2726" spans="37:40" x14ac:dyDescent="0.35">
      <c r="AK2726" s="13"/>
      <c r="AM2726" s="7"/>
      <c r="AN2726" s="7"/>
    </row>
    <row r="2727" spans="37:40" x14ac:dyDescent="0.35">
      <c r="AK2727" s="13"/>
      <c r="AM2727" s="7"/>
      <c r="AN2727" s="7"/>
    </row>
    <row r="2728" spans="37:40" x14ac:dyDescent="0.35">
      <c r="AK2728" s="13"/>
      <c r="AM2728" s="7"/>
      <c r="AN2728" s="7"/>
    </row>
    <row r="2729" spans="37:40" x14ac:dyDescent="0.35">
      <c r="AK2729" s="13"/>
      <c r="AM2729" s="7"/>
      <c r="AN2729" s="7"/>
    </row>
    <row r="2730" spans="37:40" x14ac:dyDescent="0.35">
      <c r="AK2730" s="13"/>
      <c r="AM2730" s="7"/>
      <c r="AN2730" s="7"/>
    </row>
    <row r="2731" spans="37:40" x14ac:dyDescent="0.35">
      <c r="AK2731" s="13"/>
      <c r="AM2731" s="7"/>
      <c r="AN2731" s="7"/>
    </row>
    <row r="2732" spans="37:40" x14ac:dyDescent="0.35">
      <c r="AK2732" s="13"/>
      <c r="AM2732" s="7"/>
      <c r="AN2732" s="7"/>
    </row>
    <row r="2733" spans="37:40" x14ac:dyDescent="0.35">
      <c r="AK2733" s="13"/>
      <c r="AM2733" s="7"/>
      <c r="AN2733" s="7"/>
    </row>
    <row r="2734" spans="37:40" x14ac:dyDescent="0.35">
      <c r="AK2734" s="13"/>
      <c r="AM2734" s="7"/>
      <c r="AN2734" s="7"/>
    </row>
    <row r="2735" spans="37:40" x14ac:dyDescent="0.35">
      <c r="AK2735" s="13"/>
      <c r="AM2735" s="7"/>
      <c r="AN2735" s="7"/>
    </row>
    <row r="2736" spans="37:40" x14ac:dyDescent="0.35">
      <c r="AK2736" s="13"/>
      <c r="AM2736" s="7"/>
      <c r="AN2736" s="7"/>
    </row>
    <row r="2737" spans="37:40" x14ac:dyDescent="0.35">
      <c r="AK2737" s="13"/>
      <c r="AM2737" s="7"/>
      <c r="AN2737" s="7"/>
    </row>
    <row r="2738" spans="37:40" x14ac:dyDescent="0.35">
      <c r="AK2738" s="13"/>
      <c r="AM2738" s="7"/>
      <c r="AN2738" s="7"/>
    </row>
    <row r="2739" spans="37:40" x14ac:dyDescent="0.35">
      <c r="AK2739" s="13"/>
      <c r="AM2739" s="7"/>
      <c r="AN2739" s="7"/>
    </row>
    <row r="2740" spans="37:40" x14ac:dyDescent="0.35">
      <c r="AK2740" s="13"/>
      <c r="AM2740" s="7"/>
      <c r="AN2740" s="7"/>
    </row>
    <row r="2741" spans="37:40" x14ac:dyDescent="0.35">
      <c r="AK2741" s="13"/>
      <c r="AM2741" s="7"/>
      <c r="AN2741" s="7"/>
    </row>
    <row r="2742" spans="37:40" x14ac:dyDescent="0.35">
      <c r="AK2742" s="13"/>
      <c r="AM2742" s="7"/>
      <c r="AN2742" s="7"/>
    </row>
    <row r="2743" spans="37:40" x14ac:dyDescent="0.35">
      <c r="AK2743" s="13"/>
      <c r="AM2743" s="7"/>
      <c r="AN2743" s="7"/>
    </row>
    <row r="2744" spans="37:40" x14ac:dyDescent="0.35">
      <c r="AK2744" s="13"/>
      <c r="AM2744" s="7"/>
      <c r="AN2744" s="7"/>
    </row>
    <row r="2745" spans="37:40" x14ac:dyDescent="0.35">
      <c r="AK2745" s="13"/>
      <c r="AM2745" s="7"/>
      <c r="AN2745" s="7"/>
    </row>
    <row r="2746" spans="37:40" x14ac:dyDescent="0.35">
      <c r="AK2746" s="13"/>
      <c r="AM2746" s="7"/>
      <c r="AN2746" s="7"/>
    </row>
    <row r="2747" spans="37:40" x14ac:dyDescent="0.35">
      <c r="AK2747" s="13"/>
      <c r="AM2747" s="7"/>
      <c r="AN2747" s="7"/>
    </row>
    <row r="2748" spans="37:40" x14ac:dyDescent="0.35">
      <c r="AK2748" s="13"/>
      <c r="AM2748" s="7"/>
      <c r="AN2748" s="7"/>
    </row>
    <row r="2749" spans="37:40" x14ac:dyDescent="0.35">
      <c r="AK2749" s="13"/>
      <c r="AM2749" s="7"/>
      <c r="AN2749" s="7"/>
    </row>
    <row r="2750" spans="37:40" x14ac:dyDescent="0.35">
      <c r="AK2750" s="13"/>
      <c r="AM2750" s="7"/>
      <c r="AN2750" s="7"/>
    </row>
    <row r="2751" spans="37:40" x14ac:dyDescent="0.35">
      <c r="AK2751" s="13"/>
      <c r="AM2751" s="7"/>
      <c r="AN2751" s="7"/>
    </row>
    <row r="2752" spans="37:40" x14ac:dyDescent="0.35">
      <c r="AK2752" s="13"/>
      <c r="AM2752" s="7"/>
      <c r="AN2752" s="7"/>
    </row>
    <row r="2753" spans="37:40" x14ac:dyDescent="0.35">
      <c r="AK2753" s="13"/>
      <c r="AM2753" s="7"/>
      <c r="AN2753" s="7"/>
    </row>
    <row r="2754" spans="37:40" x14ac:dyDescent="0.35">
      <c r="AK2754" s="13"/>
      <c r="AM2754" s="7"/>
      <c r="AN2754" s="7"/>
    </row>
    <row r="2755" spans="37:40" x14ac:dyDescent="0.35">
      <c r="AK2755" s="13"/>
      <c r="AM2755" s="7"/>
      <c r="AN2755" s="7"/>
    </row>
    <row r="2756" spans="37:40" x14ac:dyDescent="0.35">
      <c r="AK2756" s="13"/>
      <c r="AM2756" s="7"/>
      <c r="AN2756" s="7"/>
    </row>
    <row r="2757" spans="37:40" x14ac:dyDescent="0.35">
      <c r="AK2757" s="13"/>
      <c r="AM2757" s="7"/>
      <c r="AN2757" s="7"/>
    </row>
    <row r="2758" spans="37:40" x14ac:dyDescent="0.35">
      <c r="AK2758" s="13"/>
      <c r="AM2758" s="7"/>
      <c r="AN2758" s="7"/>
    </row>
    <row r="2759" spans="37:40" x14ac:dyDescent="0.35">
      <c r="AK2759" s="13"/>
      <c r="AM2759" s="7"/>
      <c r="AN2759" s="7"/>
    </row>
    <row r="2760" spans="37:40" x14ac:dyDescent="0.35">
      <c r="AK2760" s="13"/>
      <c r="AM2760" s="7"/>
      <c r="AN2760" s="7"/>
    </row>
    <row r="2761" spans="37:40" x14ac:dyDescent="0.35">
      <c r="AK2761" s="13"/>
      <c r="AM2761" s="7"/>
      <c r="AN2761" s="7"/>
    </row>
    <row r="2762" spans="37:40" x14ac:dyDescent="0.35">
      <c r="AK2762" s="13"/>
      <c r="AM2762" s="7"/>
      <c r="AN2762" s="7"/>
    </row>
    <row r="2763" spans="37:40" x14ac:dyDescent="0.35">
      <c r="AK2763" s="13"/>
      <c r="AM2763" s="7"/>
      <c r="AN2763" s="7"/>
    </row>
    <row r="2764" spans="37:40" x14ac:dyDescent="0.35">
      <c r="AK2764" s="13"/>
      <c r="AM2764" s="7"/>
      <c r="AN2764" s="7"/>
    </row>
    <row r="2765" spans="37:40" x14ac:dyDescent="0.35">
      <c r="AK2765" s="13"/>
      <c r="AM2765" s="7"/>
      <c r="AN2765" s="7"/>
    </row>
    <row r="2766" spans="37:40" x14ac:dyDescent="0.35">
      <c r="AK2766" s="13"/>
      <c r="AM2766" s="7"/>
      <c r="AN2766" s="7"/>
    </row>
    <row r="2767" spans="37:40" x14ac:dyDescent="0.35">
      <c r="AK2767" s="13"/>
      <c r="AM2767" s="7"/>
      <c r="AN2767" s="7"/>
    </row>
    <row r="2768" spans="37:40" x14ac:dyDescent="0.35">
      <c r="AK2768" s="13"/>
      <c r="AM2768" s="7"/>
      <c r="AN2768" s="7"/>
    </row>
    <row r="2769" spans="37:40" x14ac:dyDescent="0.35">
      <c r="AK2769" s="13"/>
      <c r="AM2769" s="7"/>
      <c r="AN2769" s="7"/>
    </row>
    <row r="2770" spans="37:40" x14ac:dyDescent="0.35">
      <c r="AK2770" s="13"/>
      <c r="AM2770" s="7"/>
      <c r="AN2770" s="7"/>
    </row>
    <row r="2771" spans="37:40" x14ac:dyDescent="0.35">
      <c r="AK2771" s="13"/>
      <c r="AM2771" s="7"/>
      <c r="AN2771" s="7"/>
    </row>
    <row r="2772" spans="37:40" x14ac:dyDescent="0.35">
      <c r="AK2772" s="13"/>
      <c r="AM2772" s="7"/>
      <c r="AN2772" s="7"/>
    </row>
    <row r="2773" spans="37:40" x14ac:dyDescent="0.35">
      <c r="AK2773" s="13"/>
      <c r="AM2773" s="7"/>
      <c r="AN2773" s="7"/>
    </row>
    <row r="2774" spans="37:40" x14ac:dyDescent="0.35">
      <c r="AK2774" s="13"/>
      <c r="AM2774" s="7"/>
      <c r="AN2774" s="7"/>
    </row>
    <row r="2775" spans="37:40" x14ac:dyDescent="0.35">
      <c r="AK2775" s="13"/>
      <c r="AM2775" s="7"/>
      <c r="AN2775" s="7"/>
    </row>
    <row r="2776" spans="37:40" x14ac:dyDescent="0.35">
      <c r="AK2776" s="13"/>
      <c r="AM2776" s="7"/>
      <c r="AN2776" s="7"/>
    </row>
    <row r="2777" spans="37:40" x14ac:dyDescent="0.35">
      <c r="AK2777" s="13"/>
      <c r="AM2777" s="7"/>
      <c r="AN2777" s="7"/>
    </row>
    <row r="2778" spans="37:40" x14ac:dyDescent="0.35">
      <c r="AK2778" s="13"/>
      <c r="AM2778" s="7"/>
      <c r="AN2778" s="7"/>
    </row>
    <row r="2779" spans="37:40" x14ac:dyDescent="0.35">
      <c r="AK2779" s="13"/>
      <c r="AM2779" s="7"/>
      <c r="AN2779" s="7"/>
    </row>
    <row r="2780" spans="37:40" x14ac:dyDescent="0.35">
      <c r="AK2780" s="13"/>
      <c r="AM2780" s="7"/>
      <c r="AN2780" s="7"/>
    </row>
    <row r="2781" spans="37:40" x14ac:dyDescent="0.35">
      <c r="AK2781" s="13"/>
      <c r="AM2781" s="7"/>
      <c r="AN2781" s="7"/>
    </row>
    <row r="2782" spans="37:40" x14ac:dyDescent="0.35">
      <c r="AK2782" s="13"/>
      <c r="AM2782" s="7"/>
      <c r="AN2782" s="7"/>
    </row>
    <row r="2783" spans="37:40" x14ac:dyDescent="0.35">
      <c r="AK2783" s="13"/>
      <c r="AM2783" s="7"/>
      <c r="AN2783" s="7"/>
    </row>
    <row r="2784" spans="37:40" x14ac:dyDescent="0.35">
      <c r="AK2784" s="13"/>
      <c r="AM2784" s="7"/>
      <c r="AN2784" s="7"/>
    </row>
    <row r="2785" spans="37:40" x14ac:dyDescent="0.35">
      <c r="AK2785" s="13"/>
      <c r="AM2785" s="7"/>
      <c r="AN2785" s="7"/>
    </row>
    <row r="2786" spans="37:40" x14ac:dyDescent="0.35">
      <c r="AK2786" s="13"/>
      <c r="AM2786" s="7"/>
      <c r="AN2786" s="7"/>
    </row>
    <row r="2787" spans="37:40" x14ac:dyDescent="0.35">
      <c r="AK2787" s="13"/>
      <c r="AM2787" s="7"/>
      <c r="AN2787" s="7"/>
    </row>
    <row r="2788" spans="37:40" x14ac:dyDescent="0.35">
      <c r="AK2788" s="13"/>
      <c r="AM2788" s="7"/>
      <c r="AN2788" s="7"/>
    </row>
    <row r="2789" spans="37:40" x14ac:dyDescent="0.35">
      <c r="AK2789" s="13"/>
      <c r="AM2789" s="7"/>
      <c r="AN2789" s="7"/>
    </row>
    <row r="2790" spans="37:40" x14ac:dyDescent="0.35">
      <c r="AK2790" s="13"/>
      <c r="AM2790" s="7"/>
      <c r="AN2790" s="7"/>
    </row>
    <row r="2791" spans="37:40" x14ac:dyDescent="0.35">
      <c r="AK2791" s="13"/>
      <c r="AM2791" s="7"/>
      <c r="AN2791" s="7"/>
    </row>
    <row r="2792" spans="37:40" x14ac:dyDescent="0.35">
      <c r="AK2792" s="13"/>
      <c r="AM2792" s="7"/>
      <c r="AN2792" s="7"/>
    </row>
    <row r="2793" spans="37:40" x14ac:dyDescent="0.35">
      <c r="AK2793" s="13"/>
      <c r="AM2793" s="7"/>
      <c r="AN2793" s="7"/>
    </row>
    <row r="2794" spans="37:40" x14ac:dyDescent="0.35">
      <c r="AK2794" s="13"/>
      <c r="AM2794" s="7"/>
      <c r="AN2794" s="7"/>
    </row>
    <row r="2795" spans="37:40" x14ac:dyDescent="0.35">
      <c r="AK2795" s="13"/>
      <c r="AM2795" s="7"/>
      <c r="AN2795" s="7"/>
    </row>
    <row r="2796" spans="37:40" x14ac:dyDescent="0.35">
      <c r="AK2796" s="13"/>
      <c r="AM2796" s="7"/>
      <c r="AN2796" s="7"/>
    </row>
    <row r="2797" spans="37:40" x14ac:dyDescent="0.35">
      <c r="AK2797" s="13"/>
      <c r="AM2797" s="7"/>
      <c r="AN2797" s="7"/>
    </row>
    <row r="2798" spans="37:40" x14ac:dyDescent="0.35">
      <c r="AK2798" s="13"/>
      <c r="AM2798" s="7"/>
      <c r="AN2798" s="7"/>
    </row>
    <row r="2799" spans="37:40" x14ac:dyDescent="0.35">
      <c r="AK2799" s="13"/>
      <c r="AM2799" s="7"/>
      <c r="AN2799" s="7"/>
    </row>
    <row r="2800" spans="37:40" x14ac:dyDescent="0.35">
      <c r="AK2800" s="13"/>
      <c r="AM2800" s="7"/>
      <c r="AN2800" s="7"/>
    </row>
    <row r="2801" spans="37:40" x14ac:dyDescent="0.35">
      <c r="AK2801" s="13"/>
      <c r="AM2801" s="7"/>
      <c r="AN2801" s="7"/>
    </row>
    <row r="2802" spans="37:40" x14ac:dyDescent="0.35">
      <c r="AK2802" s="13"/>
      <c r="AM2802" s="7"/>
      <c r="AN2802" s="7"/>
    </row>
    <row r="2803" spans="37:40" x14ac:dyDescent="0.35">
      <c r="AK2803" s="13"/>
      <c r="AM2803" s="7"/>
      <c r="AN2803" s="7"/>
    </row>
    <row r="2804" spans="37:40" x14ac:dyDescent="0.35">
      <c r="AK2804" s="13"/>
      <c r="AM2804" s="7"/>
      <c r="AN2804" s="7"/>
    </row>
    <row r="2805" spans="37:40" x14ac:dyDescent="0.35">
      <c r="AK2805" s="13"/>
      <c r="AM2805" s="7"/>
      <c r="AN2805" s="7"/>
    </row>
    <row r="2806" spans="37:40" x14ac:dyDescent="0.35">
      <c r="AK2806" s="13"/>
      <c r="AM2806" s="7"/>
      <c r="AN2806" s="7"/>
    </row>
    <row r="2807" spans="37:40" x14ac:dyDescent="0.35">
      <c r="AK2807" s="13"/>
      <c r="AM2807" s="7"/>
      <c r="AN2807" s="7"/>
    </row>
    <row r="2808" spans="37:40" x14ac:dyDescent="0.35">
      <c r="AK2808" s="13"/>
      <c r="AM2808" s="7"/>
      <c r="AN2808" s="7"/>
    </row>
    <row r="2809" spans="37:40" x14ac:dyDescent="0.35">
      <c r="AK2809" s="13"/>
      <c r="AM2809" s="7"/>
      <c r="AN2809" s="7"/>
    </row>
    <row r="2810" spans="37:40" x14ac:dyDescent="0.35">
      <c r="AK2810" s="13"/>
      <c r="AM2810" s="7"/>
      <c r="AN2810" s="7"/>
    </row>
    <row r="2811" spans="37:40" x14ac:dyDescent="0.35">
      <c r="AK2811" s="13"/>
      <c r="AM2811" s="7"/>
      <c r="AN2811" s="7"/>
    </row>
    <row r="2812" spans="37:40" x14ac:dyDescent="0.35">
      <c r="AK2812" s="13"/>
      <c r="AM2812" s="7"/>
      <c r="AN2812" s="7"/>
    </row>
    <row r="2813" spans="37:40" x14ac:dyDescent="0.35">
      <c r="AK2813" s="13"/>
      <c r="AM2813" s="7"/>
      <c r="AN2813" s="7"/>
    </row>
    <row r="2814" spans="37:40" x14ac:dyDescent="0.35">
      <c r="AK2814" s="13"/>
      <c r="AM2814" s="7"/>
      <c r="AN2814" s="7"/>
    </row>
    <row r="2815" spans="37:40" x14ac:dyDescent="0.35">
      <c r="AK2815" s="13"/>
      <c r="AM2815" s="7"/>
      <c r="AN2815" s="7"/>
    </row>
    <row r="2816" spans="37:40" x14ac:dyDescent="0.35">
      <c r="AK2816" s="13"/>
      <c r="AM2816" s="7"/>
      <c r="AN2816" s="7"/>
    </row>
    <row r="2817" spans="37:40" x14ac:dyDescent="0.35">
      <c r="AK2817" s="13"/>
      <c r="AM2817" s="7"/>
      <c r="AN2817" s="7"/>
    </row>
    <row r="2818" spans="37:40" x14ac:dyDescent="0.35">
      <c r="AK2818" s="13"/>
      <c r="AM2818" s="7"/>
      <c r="AN2818" s="7"/>
    </row>
    <row r="2819" spans="37:40" x14ac:dyDescent="0.35">
      <c r="AK2819" s="13"/>
      <c r="AM2819" s="7"/>
      <c r="AN2819" s="7"/>
    </row>
    <row r="2820" spans="37:40" x14ac:dyDescent="0.35">
      <c r="AK2820" s="13"/>
      <c r="AM2820" s="7"/>
      <c r="AN2820" s="7"/>
    </row>
    <row r="2821" spans="37:40" x14ac:dyDescent="0.35">
      <c r="AK2821" s="13"/>
      <c r="AM2821" s="7"/>
      <c r="AN2821" s="7"/>
    </row>
    <row r="2822" spans="37:40" x14ac:dyDescent="0.35">
      <c r="AK2822" s="13"/>
      <c r="AM2822" s="7"/>
      <c r="AN2822" s="7"/>
    </row>
    <row r="2823" spans="37:40" x14ac:dyDescent="0.35">
      <c r="AK2823" s="13"/>
      <c r="AM2823" s="7"/>
      <c r="AN2823" s="7"/>
    </row>
    <row r="2824" spans="37:40" x14ac:dyDescent="0.35">
      <c r="AK2824" s="13"/>
      <c r="AM2824" s="7"/>
      <c r="AN2824" s="7"/>
    </row>
    <row r="2825" spans="37:40" x14ac:dyDescent="0.35">
      <c r="AK2825" s="13"/>
      <c r="AM2825" s="7"/>
      <c r="AN2825" s="7"/>
    </row>
    <row r="2826" spans="37:40" x14ac:dyDescent="0.35">
      <c r="AK2826" s="13"/>
      <c r="AM2826" s="7"/>
      <c r="AN2826" s="7"/>
    </row>
    <row r="2827" spans="37:40" x14ac:dyDescent="0.35">
      <c r="AK2827" s="13"/>
      <c r="AM2827" s="7"/>
      <c r="AN2827" s="7"/>
    </row>
    <row r="2828" spans="37:40" x14ac:dyDescent="0.35">
      <c r="AK2828" s="13"/>
      <c r="AM2828" s="7"/>
      <c r="AN2828" s="7"/>
    </row>
    <row r="2829" spans="37:40" x14ac:dyDescent="0.35">
      <c r="AK2829" s="13"/>
      <c r="AM2829" s="7"/>
      <c r="AN2829" s="7"/>
    </row>
    <row r="2830" spans="37:40" x14ac:dyDescent="0.35">
      <c r="AK2830" s="13"/>
      <c r="AM2830" s="7"/>
      <c r="AN2830" s="7"/>
    </row>
    <row r="2831" spans="37:40" x14ac:dyDescent="0.35">
      <c r="AK2831" s="13"/>
      <c r="AM2831" s="7"/>
      <c r="AN2831" s="7"/>
    </row>
    <row r="2832" spans="37:40" x14ac:dyDescent="0.35">
      <c r="AK2832" s="13"/>
      <c r="AM2832" s="7"/>
      <c r="AN2832" s="7"/>
    </row>
    <row r="2833" spans="37:40" x14ac:dyDescent="0.35">
      <c r="AK2833" s="13"/>
      <c r="AM2833" s="7"/>
      <c r="AN2833" s="7"/>
    </row>
    <row r="2834" spans="37:40" x14ac:dyDescent="0.35">
      <c r="AK2834" s="13"/>
      <c r="AM2834" s="7"/>
      <c r="AN2834" s="7"/>
    </row>
    <row r="2835" spans="37:40" x14ac:dyDescent="0.35">
      <c r="AK2835" s="13"/>
      <c r="AM2835" s="7"/>
      <c r="AN2835" s="7"/>
    </row>
    <row r="2836" spans="37:40" x14ac:dyDescent="0.35">
      <c r="AK2836" s="13"/>
      <c r="AM2836" s="7"/>
      <c r="AN2836" s="7"/>
    </row>
    <row r="2837" spans="37:40" x14ac:dyDescent="0.35">
      <c r="AK2837" s="13"/>
      <c r="AM2837" s="7"/>
      <c r="AN2837" s="7"/>
    </row>
    <row r="2838" spans="37:40" x14ac:dyDescent="0.35">
      <c r="AK2838" s="13"/>
      <c r="AM2838" s="7"/>
      <c r="AN2838" s="7"/>
    </row>
    <row r="2839" spans="37:40" x14ac:dyDescent="0.35">
      <c r="AK2839" s="13"/>
      <c r="AM2839" s="7"/>
      <c r="AN2839" s="7"/>
    </row>
    <row r="2840" spans="37:40" x14ac:dyDescent="0.35">
      <c r="AK2840" s="13"/>
      <c r="AM2840" s="7"/>
      <c r="AN2840" s="7"/>
    </row>
    <row r="2841" spans="37:40" x14ac:dyDescent="0.35">
      <c r="AK2841" s="13"/>
      <c r="AM2841" s="7"/>
      <c r="AN2841" s="7"/>
    </row>
    <row r="2842" spans="37:40" x14ac:dyDescent="0.35">
      <c r="AK2842" s="13"/>
      <c r="AM2842" s="7"/>
      <c r="AN2842" s="7"/>
    </row>
    <row r="2843" spans="37:40" x14ac:dyDescent="0.35">
      <c r="AK2843" s="13"/>
      <c r="AM2843" s="7"/>
      <c r="AN2843" s="7"/>
    </row>
    <row r="2844" spans="37:40" x14ac:dyDescent="0.35">
      <c r="AK2844" s="13"/>
      <c r="AM2844" s="7"/>
      <c r="AN2844" s="7"/>
    </row>
    <row r="2845" spans="37:40" x14ac:dyDescent="0.35">
      <c r="AK2845" s="13"/>
      <c r="AM2845" s="7"/>
      <c r="AN2845" s="7"/>
    </row>
    <row r="2846" spans="37:40" x14ac:dyDescent="0.35">
      <c r="AK2846" s="13"/>
      <c r="AM2846" s="7"/>
      <c r="AN2846" s="7"/>
    </row>
    <row r="2847" spans="37:40" x14ac:dyDescent="0.35">
      <c r="AK2847" s="13"/>
      <c r="AM2847" s="7"/>
      <c r="AN2847" s="7"/>
    </row>
    <row r="2848" spans="37:40" x14ac:dyDescent="0.35">
      <c r="AK2848" s="13"/>
      <c r="AM2848" s="7"/>
      <c r="AN2848" s="7"/>
    </row>
    <row r="2849" spans="37:40" x14ac:dyDescent="0.35">
      <c r="AK2849" s="13"/>
      <c r="AM2849" s="7"/>
      <c r="AN2849" s="7"/>
    </row>
    <row r="2850" spans="37:40" x14ac:dyDescent="0.35">
      <c r="AK2850" s="13"/>
      <c r="AM2850" s="7"/>
      <c r="AN2850" s="7"/>
    </row>
    <row r="2851" spans="37:40" x14ac:dyDescent="0.35">
      <c r="AK2851" s="13"/>
      <c r="AM2851" s="7"/>
      <c r="AN2851" s="7"/>
    </row>
    <row r="2852" spans="37:40" x14ac:dyDescent="0.35">
      <c r="AK2852" s="13"/>
      <c r="AM2852" s="7"/>
      <c r="AN2852" s="7"/>
    </row>
    <row r="2853" spans="37:40" x14ac:dyDescent="0.35">
      <c r="AK2853" s="13"/>
      <c r="AM2853" s="7"/>
      <c r="AN2853" s="7"/>
    </row>
    <row r="2854" spans="37:40" x14ac:dyDescent="0.35">
      <c r="AK2854" s="13"/>
      <c r="AM2854" s="7"/>
      <c r="AN2854" s="7"/>
    </row>
    <row r="2855" spans="37:40" x14ac:dyDescent="0.35">
      <c r="AK2855" s="13"/>
      <c r="AM2855" s="7"/>
      <c r="AN2855" s="7"/>
    </row>
    <row r="2856" spans="37:40" x14ac:dyDescent="0.35">
      <c r="AK2856" s="13"/>
      <c r="AM2856" s="7"/>
      <c r="AN2856" s="7"/>
    </row>
    <row r="2857" spans="37:40" x14ac:dyDescent="0.35">
      <c r="AK2857" s="13"/>
      <c r="AM2857" s="7"/>
      <c r="AN2857" s="7"/>
    </row>
    <row r="2858" spans="37:40" x14ac:dyDescent="0.35">
      <c r="AK2858" s="13"/>
      <c r="AM2858" s="7"/>
      <c r="AN2858" s="7"/>
    </row>
    <row r="2859" spans="37:40" x14ac:dyDescent="0.35">
      <c r="AK2859" s="13"/>
      <c r="AM2859" s="7"/>
      <c r="AN2859" s="7"/>
    </row>
    <row r="2860" spans="37:40" x14ac:dyDescent="0.35">
      <c r="AK2860" s="13"/>
      <c r="AM2860" s="7"/>
      <c r="AN2860" s="7"/>
    </row>
    <row r="2861" spans="37:40" x14ac:dyDescent="0.35">
      <c r="AK2861" s="13"/>
      <c r="AM2861" s="7"/>
      <c r="AN2861" s="7"/>
    </row>
    <row r="2862" spans="37:40" x14ac:dyDescent="0.35">
      <c r="AK2862" s="13"/>
      <c r="AM2862" s="7"/>
      <c r="AN2862" s="7"/>
    </row>
    <row r="2863" spans="37:40" x14ac:dyDescent="0.35">
      <c r="AK2863" s="13"/>
      <c r="AM2863" s="7"/>
      <c r="AN2863" s="7"/>
    </row>
    <row r="2864" spans="37:40" x14ac:dyDescent="0.35">
      <c r="AK2864" s="13"/>
      <c r="AM2864" s="7"/>
      <c r="AN2864" s="7"/>
    </row>
    <row r="2865" spans="37:40" x14ac:dyDescent="0.35">
      <c r="AK2865" s="13"/>
      <c r="AM2865" s="7"/>
      <c r="AN2865" s="7"/>
    </row>
    <row r="2866" spans="37:40" x14ac:dyDescent="0.35">
      <c r="AK2866" s="13"/>
      <c r="AM2866" s="7"/>
      <c r="AN2866" s="7"/>
    </row>
    <row r="2867" spans="37:40" x14ac:dyDescent="0.35">
      <c r="AK2867" s="13"/>
      <c r="AM2867" s="7"/>
      <c r="AN2867" s="7"/>
    </row>
    <row r="2868" spans="37:40" x14ac:dyDescent="0.35">
      <c r="AK2868" s="13"/>
      <c r="AM2868" s="7"/>
      <c r="AN2868" s="7"/>
    </row>
    <row r="2869" spans="37:40" x14ac:dyDescent="0.35">
      <c r="AK2869" s="13"/>
      <c r="AM2869" s="7"/>
      <c r="AN2869" s="7"/>
    </row>
    <row r="2870" spans="37:40" x14ac:dyDescent="0.35">
      <c r="AK2870" s="13"/>
      <c r="AM2870" s="7"/>
      <c r="AN2870" s="7"/>
    </row>
    <row r="2871" spans="37:40" x14ac:dyDescent="0.35">
      <c r="AK2871" s="13"/>
      <c r="AM2871" s="7"/>
      <c r="AN2871" s="7"/>
    </row>
    <row r="2872" spans="37:40" x14ac:dyDescent="0.35">
      <c r="AK2872" s="13"/>
      <c r="AM2872" s="7"/>
      <c r="AN2872" s="7"/>
    </row>
    <row r="2873" spans="37:40" x14ac:dyDescent="0.35">
      <c r="AK2873" s="13"/>
      <c r="AM2873" s="7"/>
      <c r="AN2873" s="7"/>
    </row>
    <row r="2874" spans="37:40" x14ac:dyDescent="0.35">
      <c r="AK2874" s="13"/>
      <c r="AM2874" s="7"/>
      <c r="AN2874" s="7"/>
    </row>
    <row r="2875" spans="37:40" x14ac:dyDescent="0.35">
      <c r="AK2875" s="13"/>
      <c r="AM2875" s="7"/>
      <c r="AN2875" s="7"/>
    </row>
    <row r="2876" spans="37:40" x14ac:dyDescent="0.35">
      <c r="AK2876" s="13"/>
      <c r="AM2876" s="7"/>
      <c r="AN2876" s="7"/>
    </row>
    <row r="2877" spans="37:40" x14ac:dyDescent="0.35">
      <c r="AK2877" s="13"/>
      <c r="AM2877" s="7"/>
      <c r="AN2877" s="7"/>
    </row>
    <row r="2878" spans="37:40" x14ac:dyDescent="0.35">
      <c r="AK2878" s="13"/>
      <c r="AM2878" s="7"/>
      <c r="AN2878" s="7"/>
    </row>
    <row r="2879" spans="37:40" x14ac:dyDescent="0.35">
      <c r="AK2879" s="13"/>
      <c r="AM2879" s="7"/>
      <c r="AN2879" s="7"/>
    </row>
    <row r="2880" spans="37:40" x14ac:dyDescent="0.35">
      <c r="AK2880" s="13"/>
      <c r="AM2880" s="7"/>
      <c r="AN2880" s="7"/>
    </row>
    <row r="2881" spans="37:40" x14ac:dyDescent="0.35">
      <c r="AK2881" s="13"/>
      <c r="AM2881" s="7"/>
      <c r="AN2881" s="7"/>
    </row>
    <row r="2882" spans="37:40" x14ac:dyDescent="0.35">
      <c r="AK2882" s="13"/>
      <c r="AM2882" s="7"/>
      <c r="AN2882" s="7"/>
    </row>
    <row r="2883" spans="37:40" x14ac:dyDescent="0.35">
      <c r="AK2883" s="13"/>
      <c r="AM2883" s="7"/>
      <c r="AN2883" s="7"/>
    </row>
    <row r="2884" spans="37:40" x14ac:dyDescent="0.35">
      <c r="AK2884" s="13"/>
      <c r="AM2884" s="7"/>
      <c r="AN2884" s="7"/>
    </row>
    <row r="2885" spans="37:40" x14ac:dyDescent="0.35">
      <c r="AK2885" s="13"/>
      <c r="AM2885" s="7"/>
      <c r="AN2885" s="7"/>
    </row>
    <row r="2886" spans="37:40" x14ac:dyDescent="0.35">
      <c r="AK2886" s="13"/>
      <c r="AM2886" s="7"/>
      <c r="AN2886" s="7"/>
    </row>
    <row r="2887" spans="37:40" x14ac:dyDescent="0.35">
      <c r="AK2887" s="13"/>
      <c r="AM2887" s="7"/>
      <c r="AN2887" s="7"/>
    </row>
    <row r="2888" spans="37:40" x14ac:dyDescent="0.35">
      <c r="AK2888" s="13"/>
      <c r="AM2888" s="7"/>
      <c r="AN2888" s="7"/>
    </row>
    <row r="2889" spans="37:40" x14ac:dyDescent="0.35">
      <c r="AK2889" s="13"/>
      <c r="AM2889" s="7"/>
      <c r="AN2889" s="7"/>
    </row>
    <row r="2890" spans="37:40" x14ac:dyDescent="0.35">
      <c r="AK2890" s="13"/>
      <c r="AM2890" s="7"/>
      <c r="AN2890" s="7"/>
    </row>
    <row r="2891" spans="37:40" x14ac:dyDescent="0.35">
      <c r="AK2891" s="13"/>
      <c r="AM2891" s="7"/>
      <c r="AN2891" s="7"/>
    </row>
    <row r="2892" spans="37:40" x14ac:dyDescent="0.35">
      <c r="AK2892" s="13"/>
      <c r="AM2892" s="7"/>
      <c r="AN2892" s="7"/>
    </row>
    <row r="2893" spans="37:40" x14ac:dyDescent="0.35">
      <c r="AK2893" s="13"/>
      <c r="AM2893" s="7"/>
      <c r="AN2893" s="7"/>
    </row>
    <row r="2894" spans="37:40" x14ac:dyDescent="0.35">
      <c r="AK2894" s="13"/>
      <c r="AM2894" s="7"/>
      <c r="AN2894" s="7"/>
    </row>
    <row r="2895" spans="37:40" x14ac:dyDescent="0.35">
      <c r="AK2895" s="13"/>
      <c r="AM2895" s="7"/>
      <c r="AN2895" s="7"/>
    </row>
    <row r="2896" spans="37:40" x14ac:dyDescent="0.35">
      <c r="AK2896" s="13"/>
      <c r="AM2896" s="7"/>
      <c r="AN2896" s="7"/>
    </row>
    <row r="2897" spans="37:40" x14ac:dyDescent="0.35">
      <c r="AK2897" s="13"/>
      <c r="AM2897" s="7"/>
      <c r="AN2897" s="7"/>
    </row>
    <row r="2898" spans="37:40" x14ac:dyDescent="0.35">
      <c r="AK2898" s="13"/>
      <c r="AM2898" s="7"/>
      <c r="AN2898" s="7"/>
    </row>
    <row r="2899" spans="37:40" x14ac:dyDescent="0.35">
      <c r="AK2899" s="13"/>
      <c r="AM2899" s="7"/>
      <c r="AN2899" s="7"/>
    </row>
    <row r="2900" spans="37:40" x14ac:dyDescent="0.35">
      <c r="AK2900" s="13"/>
      <c r="AM2900" s="7"/>
      <c r="AN2900" s="7"/>
    </row>
    <row r="2901" spans="37:40" x14ac:dyDescent="0.35">
      <c r="AK2901" s="13"/>
      <c r="AM2901" s="7"/>
      <c r="AN2901" s="7"/>
    </row>
    <row r="2902" spans="37:40" x14ac:dyDescent="0.35">
      <c r="AK2902" s="13"/>
      <c r="AM2902" s="7"/>
      <c r="AN2902" s="7"/>
    </row>
    <row r="2903" spans="37:40" x14ac:dyDescent="0.35">
      <c r="AK2903" s="13"/>
      <c r="AM2903" s="7"/>
      <c r="AN2903" s="7"/>
    </row>
    <row r="2904" spans="37:40" x14ac:dyDescent="0.35">
      <c r="AK2904" s="13"/>
      <c r="AM2904" s="7"/>
      <c r="AN2904" s="7"/>
    </row>
    <row r="2905" spans="37:40" x14ac:dyDescent="0.35">
      <c r="AK2905" s="13"/>
      <c r="AM2905" s="7"/>
      <c r="AN2905" s="7"/>
    </row>
    <row r="2906" spans="37:40" x14ac:dyDescent="0.35">
      <c r="AK2906" s="13"/>
      <c r="AM2906" s="7"/>
      <c r="AN2906" s="7"/>
    </row>
    <row r="2907" spans="37:40" x14ac:dyDescent="0.35">
      <c r="AK2907" s="13"/>
      <c r="AM2907" s="7"/>
      <c r="AN2907" s="7"/>
    </row>
    <row r="2908" spans="37:40" x14ac:dyDescent="0.35">
      <c r="AK2908" s="13"/>
      <c r="AM2908" s="7"/>
      <c r="AN2908" s="7"/>
    </row>
    <row r="2909" spans="37:40" x14ac:dyDescent="0.35">
      <c r="AK2909" s="13"/>
      <c r="AM2909" s="7"/>
      <c r="AN2909" s="7"/>
    </row>
    <row r="2910" spans="37:40" x14ac:dyDescent="0.35">
      <c r="AK2910" s="13"/>
      <c r="AM2910" s="7"/>
      <c r="AN2910" s="7"/>
    </row>
    <row r="2911" spans="37:40" x14ac:dyDescent="0.35">
      <c r="AK2911" s="13"/>
      <c r="AM2911" s="7"/>
      <c r="AN2911" s="7"/>
    </row>
    <row r="2912" spans="37:40" x14ac:dyDescent="0.35">
      <c r="AK2912" s="13"/>
      <c r="AM2912" s="7"/>
      <c r="AN2912" s="7"/>
    </row>
    <row r="2913" spans="37:40" x14ac:dyDescent="0.35">
      <c r="AK2913" s="13"/>
      <c r="AM2913" s="7"/>
      <c r="AN2913" s="7"/>
    </row>
    <row r="2914" spans="37:40" x14ac:dyDescent="0.35">
      <c r="AK2914" s="13"/>
      <c r="AM2914" s="7"/>
      <c r="AN2914" s="7"/>
    </row>
    <row r="2915" spans="37:40" x14ac:dyDescent="0.35">
      <c r="AK2915" s="13"/>
      <c r="AM2915" s="7"/>
      <c r="AN2915" s="7"/>
    </row>
    <row r="2916" spans="37:40" x14ac:dyDescent="0.35">
      <c r="AK2916" s="13"/>
      <c r="AM2916" s="7"/>
      <c r="AN2916" s="7"/>
    </row>
    <row r="2917" spans="37:40" x14ac:dyDescent="0.35">
      <c r="AK2917" s="13"/>
      <c r="AM2917" s="7"/>
      <c r="AN2917" s="7"/>
    </row>
    <row r="2918" spans="37:40" x14ac:dyDescent="0.35">
      <c r="AK2918" s="13"/>
      <c r="AM2918" s="7"/>
      <c r="AN2918" s="7"/>
    </row>
    <row r="2919" spans="37:40" x14ac:dyDescent="0.35">
      <c r="AK2919" s="13"/>
      <c r="AM2919" s="7"/>
      <c r="AN2919" s="7"/>
    </row>
    <row r="2920" spans="37:40" x14ac:dyDescent="0.35">
      <c r="AK2920" s="13"/>
      <c r="AM2920" s="7"/>
      <c r="AN2920" s="7"/>
    </row>
    <row r="2921" spans="37:40" x14ac:dyDescent="0.35">
      <c r="AK2921" s="13"/>
      <c r="AM2921" s="7"/>
      <c r="AN2921" s="7"/>
    </row>
    <row r="2922" spans="37:40" x14ac:dyDescent="0.35">
      <c r="AK2922" s="13"/>
      <c r="AM2922" s="7"/>
      <c r="AN2922" s="7"/>
    </row>
    <row r="2923" spans="37:40" x14ac:dyDescent="0.35">
      <c r="AK2923" s="13"/>
      <c r="AM2923" s="7"/>
      <c r="AN2923" s="7"/>
    </row>
    <row r="2924" spans="37:40" x14ac:dyDescent="0.35">
      <c r="AK2924" s="13"/>
      <c r="AM2924" s="7"/>
      <c r="AN2924" s="7"/>
    </row>
    <row r="2925" spans="37:40" x14ac:dyDescent="0.35">
      <c r="AK2925" s="13"/>
      <c r="AM2925" s="7"/>
      <c r="AN2925" s="7"/>
    </row>
    <row r="2926" spans="37:40" x14ac:dyDescent="0.35">
      <c r="AK2926" s="13"/>
      <c r="AM2926" s="7"/>
      <c r="AN2926" s="7"/>
    </row>
    <row r="2927" spans="37:40" x14ac:dyDescent="0.35">
      <c r="AK2927" s="13"/>
      <c r="AM2927" s="7"/>
      <c r="AN2927" s="7"/>
    </row>
    <row r="2928" spans="37:40" x14ac:dyDescent="0.35">
      <c r="AK2928" s="13"/>
      <c r="AM2928" s="7"/>
      <c r="AN2928" s="7"/>
    </row>
    <row r="2929" spans="37:40" x14ac:dyDescent="0.35">
      <c r="AK2929" s="13"/>
      <c r="AM2929" s="7"/>
      <c r="AN2929" s="7"/>
    </row>
    <row r="2930" spans="37:40" x14ac:dyDescent="0.35">
      <c r="AK2930" s="13"/>
      <c r="AM2930" s="7"/>
      <c r="AN2930" s="7"/>
    </row>
    <row r="2931" spans="37:40" x14ac:dyDescent="0.35">
      <c r="AK2931" s="13"/>
      <c r="AM2931" s="7"/>
      <c r="AN2931" s="7"/>
    </row>
    <row r="2932" spans="37:40" x14ac:dyDescent="0.35">
      <c r="AK2932" s="13"/>
      <c r="AM2932" s="7"/>
      <c r="AN2932" s="7"/>
    </row>
    <row r="2933" spans="37:40" x14ac:dyDescent="0.35">
      <c r="AK2933" s="13"/>
      <c r="AM2933" s="7"/>
      <c r="AN2933" s="7"/>
    </row>
    <row r="2934" spans="37:40" x14ac:dyDescent="0.35">
      <c r="AK2934" s="13"/>
      <c r="AM2934" s="7"/>
      <c r="AN2934" s="7"/>
    </row>
    <row r="2935" spans="37:40" x14ac:dyDescent="0.35">
      <c r="AK2935" s="13"/>
      <c r="AM2935" s="7"/>
      <c r="AN2935" s="7"/>
    </row>
    <row r="2936" spans="37:40" x14ac:dyDescent="0.35">
      <c r="AK2936" s="13"/>
      <c r="AM2936" s="7"/>
      <c r="AN2936" s="7"/>
    </row>
    <row r="2937" spans="37:40" x14ac:dyDescent="0.35">
      <c r="AK2937" s="13"/>
      <c r="AM2937" s="7"/>
      <c r="AN2937" s="7"/>
    </row>
    <row r="2938" spans="37:40" x14ac:dyDescent="0.35">
      <c r="AK2938" s="13"/>
      <c r="AM2938" s="7"/>
      <c r="AN2938" s="7"/>
    </row>
    <row r="2939" spans="37:40" x14ac:dyDescent="0.35">
      <c r="AK2939" s="13"/>
      <c r="AM2939" s="7"/>
      <c r="AN2939" s="7"/>
    </row>
    <row r="2940" spans="37:40" x14ac:dyDescent="0.35">
      <c r="AK2940" s="13"/>
      <c r="AM2940" s="7"/>
      <c r="AN2940" s="7"/>
    </row>
    <row r="2941" spans="37:40" x14ac:dyDescent="0.35">
      <c r="AK2941" s="13"/>
      <c r="AM2941" s="7"/>
      <c r="AN2941" s="7"/>
    </row>
    <row r="2942" spans="37:40" x14ac:dyDescent="0.35">
      <c r="AK2942" s="13"/>
      <c r="AM2942" s="7"/>
      <c r="AN2942" s="7"/>
    </row>
    <row r="2943" spans="37:40" x14ac:dyDescent="0.35">
      <c r="AK2943" s="13"/>
      <c r="AM2943" s="7"/>
      <c r="AN2943" s="7"/>
    </row>
    <row r="2944" spans="37:40" x14ac:dyDescent="0.35">
      <c r="AK2944" s="13"/>
      <c r="AM2944" s="7"/>
      <c r="AN2944" s="7"/>
    </row>
    <row r="2945" spans="37:40" x14ac:dyDescent="0.35">
      <c r="AK2945" s="13"/>
      <c r="AM2945" s="7"/>
      <c r="AN2945" s="7"/>
    </row>
    <row r="2946" spans="37:40" x14ac:dyDescent="0.35">
      <c r="AK2946" s="13"/>
      <c r="AM2946" s="7"/>
      <c r="AN2946" s="7"/>
    </row>
    <row r="2947" spans="37:40" x14ac:dyDescent="0.35">
      <c r="AK2947" s="13"/>
      <c r="AM2947" s="7"/>
      <c r="AN2947" s="7"/>
    </row>
    <row r="2948" spans="37:40" x14ac:dyDescent="0.35">
      <c r="AK2948" s="13"/>
      <c r="AM2948" s="7"/>
      <c r="AN2948" s="7"/>
    </row>
    <row r="2949" spans="37:40" x14ac:dyDescent="0.35">
      <c r="AK2949" s="13"/>
      <c r="AM2949" s="7"/>
      <c r="AN2949" s="7"/>
    </row>
    <row r="2950" spans="37:40" x14ac:dyDescent="0.35">
      <c r="AK2950" s="13"/>
      <c r="AM2950" s="7"/>
      <c r="AN2950" s="7"/>
    </row>
    <row r="2951" spans="37:40" x14ac:dyDescent="0.35">
      <c r="AK2951" s="13"/>
      <c r="AM2951" s="7"/>
      <c r="AN2951" s="7"/>
    </row>
    <row r="2952" spans="37:40" x14ac:dyDescent="0.35">
      <c r="AK2952" s="13"/>
      <c r="AM2952" s="7"/>
      <c r="AN2952" s="7"/>
    </row>
    <row r="2953" spans="37:40" x14ac:dyDescent="0.35">
      <c r="AK2953" s="13"/>
      <c r="AM2953" s="7"/>
      <c r="AN2953" s="7"/>
    </row>
    <row r="2954" spans="37:40" x14ac:dyDescent="0.35">
      <c r="AK2954" s="13"/>
      <c r="AM2954" s="7"/>
      <c r="AN2954" s="7"/>
    </row>
    <row r="2955" spans="37:40" x14ac:dyDescent="0.35">
      <c r="AK2955" s="13"/>
      <c r="AM2955" s="7"/>
      <c r="AN2955" s="7"/>
    </row>
    <row r="2956" spans="37:40" x14ac:dyDescent="0.35">
      <c r="AK2956" s="13"/>
      <c r="AM2956" s="7"/>
      <c r="AN2956" s="7"/>
    </row>
    <row r="2957" spans="37:40" x14ac:dyDescent="0.35">
      <c r="AK2957" s="13"/>
      <c r="AM2957" s="7"/>
      <c r="AN2957" s="7"/>
    </row>
    <row r="2958" spans="37:40" x14ac:dyDescent="0.35">
      <c r="AK2958" s="13"/>
      <c r="AM2958" s="7"/>
      <c r="AN2958" s="7"/>
    </row>
    <row r="2959" spans="37:40" x14ac:dyDescent="0.35">
      <c r="AK2959" s="13"/>
      <c r="AM2959" s="7"/>
      <c r="AN2959" s="7"/>
    </row>
    <row r="2960" spans="37:40" x14ac:dyDescent="0.35">
      <c r="AK2960" s="13"/>
      <c r="AM2960" s="7"/>
      <c r="AN2960" s="7"/>
    </row>
    <row r="2961" spans="37:40" x14ac:dyDescent="0.35">
      <c r="AK2961" s="13"/>
      <c r="AM2961" s="7"/>
      <c r="AN2961" s="7"/>
    </row>
    <row r="2962" spans="37:40" x14ac:dyDescent="0.35">
      <c r="AK2962" s="13"/>
      <c r="AM2962" s="7"/>
      <c r="AN2962" s="7"/>
    </row>
    <row r="2963" spans="37:40" x14ac:dyDescent="0.35">
      <c r="AK2963" s="13"/>
      <c r="AM2963" s="7"/>
      <c r="AN2963" s="7"/>
    </row>
    <row r="2964" spans="37:40" x14ac:dyDescent="0.35">
      <c r="AK2964" s="13"/>
      <c r="AM2964" s="7"/>
      <c r="AN2964" s="7"/>
    </row>
    <row r="2965" spans="37:40" x14ac:dyDescent="0.35">
      <c r="AK2965" s="13"/>
      <c r="AM2965" s="7"/>
      <c r="AN2965" s="7"/>
    </row>
    <row r="2966" spans="37:40" x14ac:dyDescent="0.35">
      <c r="AK2966" s="13"/>
      <c r="AM2966" s="7"/>
      <c r="AN2966" s="7"/>
    </row>
    <row r="2967" spans="37:40" x14ac:dyDescent="0.35">
      <c r="AK2967" s="13"/>
      <c r="AM2967" s="7"/>
      <c r="AN2967" s="7"/>
    </row>
    <row r="2968" spans="37:40" x14ac:dyDescent="0.35">
      <c r="AK2968" s="13"/>
      <c r="AM2968" s="7"/>
      <c r="AN2968" s="7"/>
    </row>
    <row r="2969" spans="37:40" x14ac:dyDescent="0.35">
      <c r="AK2969" s="13"/>
      <c r="AM2969" s="7"/>
      <c r="AN2969" s="7"/>
    </row>
    <row r="2970" spans="37:40" x14ac:dyDescent="0.35">
      <c r="AK2970" s="13"/>
      <c r="AM2970" s="7"/>
      <c r="AN2970" s="7"/>
    </row>
    <row r="2971" spans="37:40" x14ac:dyDescent="0.35">
      <c r="AK2971" s="13"/>
      <c r="AM2971" s="7"/>
      <c r="AN2971" s="7"/>
    </row>
    <row r="2972" spans="37:40" x14ac:dyDescent="0.35">
      <c r="AK2972" s="13"/>
      <c r="AM2972" s="7"/>
      <c r="AN2972" s="7"/>
    </row>
    <row r="2973" spans="37:40" x14ac:dyDescent="0.35">
      <c r="AK2973" s="13"/>
      <c r="AM2973" s="7"/>
      <c r="AN2973" s="7"/>
    </row>
    <row r="2974" spans="37:40" x14ac:dyDescent="0.35">
      <c r="AK2974" s="13"/>
      <c r="AM2974" s="7"/>
      <c r="AN2974" s="7"/>
    </row>
    <row r="2975" spans="37:40" x14ac:dyDescent="0.35">
      <c r="AK2975" s="13"/>
      <c r="AM2975" s="7"/>
      <c r="AN2975" s="7"/>
    </row>
    <row r="2976" spans="37:40" x14ac:dyDescent="0.35">
      <c r="AK2976" s="13"/>
      <c r="AM2976" s="7"/>
      <c r="AN2976" s="7"/>
    </row>
    <row r="2977" spans="37:40" x14ac:dyDescent="0.35">
      <c r="AK2977" s="13"/>
      <c r="AM2977" s="7"/>
      <c r="AN2977" s="7"/>
    </row>
    <row r="2978" spans="37:40" x14ac:dyDescent="0.35">
      <c r="AK2978" s="13"/>
      <c r="AM2978" s="7"/>
      <c r="AN2978" s="7"/>
    </row>
    <row r="2979" spans="37:40" x14ac:dyDescent="0.35">
      <c r="AK2979" s="13"/>
      <c r="AM2979" s="7"/>
      <c r="AN2979" s="7"/>
    </row>
    <row r="2980" spans="37:40" x14ac:dyDescent="0.35">
      <c r="AK2980" s="13"/>
      <c r="AM2980" s="7"/>
      <c r="AN2980" s="7"/>
    </row>
    <row r="2981" spans="37:40" x14ac:dyDescent="0.35">
      <c r="AK2981" s="13"/>
      <c r="AM2981" s="7"/>
      <c r="AN2981" s="7"/>
    </row>
    <row r="2982" spans="37:40" x14ac:dyDescent="0.35">
      <c r="AK2982" s="13"/>
      <c r="AM2982" s="7"/>
      <c r="AN2982" s="7"/>
    </row>
    <row r="2983" spans="37:40" x14ac:dyDescent="0.35">
      <c r="AK2983" s="13"/>
      <c r="AM2983" s="7"/>
      <c r="AN2983" s="7"/>
    </row>
    <row r="2984" spans="37:40" x14ac:dyDescent="0.35">
      <c r="AK2984" s="13"/>
      <c r="AM2984" s="7"/>
      <c r="AN2984" s="7"/>
    </row>
    <row r="2985" spans="37:40" x14ac:dyDescent="0.35">
      <c r="AK2985" s="13"/>
      <c r="AM2985" s="7"/>
      <c r="AN2985" s="7"/>
    </row>
    <row r="2986" spans="37:40" x14ac:dyDescent="0.35">
      <c r="AK2986" s="13"/>
      <c r="AM2986" s="7"/>
      <c r="AN2986" s="7"/>
    </row>
    <row r="2987" spans="37:40" x14ac:dyDescent="0.35">
      <c r="AK2987" s="13"/>
      <c r="AM2987" s="7"/>
      <c r="AN2987" s="7"/>
    </row>
    <row r="2988" spans="37:40" x14ac:dyDescent="0.35">
      <c r="AK2988" s="13"/>
      <c r="AM2988" s="7"/>
      <c r="AN2988" s="7"/>
    </row>
    <row r="2989" spans="37:40" x14ac:dyDescent="0.35">
      <c r="AK2989" s="13"/>
      <c r="AM2989" s="7"/>
      <c r="AN2989" s="7"/>
    </row>
    <row r="2990" spans="37:40" x14ac:dyDescent="0.35">
      <c r="AK2990" s="13"/>
      <c r="AM2990" s="7"/>
      <c r="AN2990" s="7"/>
    </row>
    <row r="2991" spans="37:40" x14ac:dyDescent="0.35">
      <c r="AK2991" s="13"/>
      <c r="AM2991" s="7"/>
      <c r="AN2991" s="7"/>
    </row>
    <row r="2992" spans="37:40" x14ac:dyDescent="0.35">
      <c r="AK2992" s="13"/>
      <c r="AM2992" s="7"/>
      <c r="AN2992" s="7"/>
    </row>
    <row r="2993" spans="37:40" x14ac:dyDescent="0.35">
      <c r="AK2993" s="13"/>
      <c r="AM2993" s="7"/>
      <c r="AN2993" s="7"/>
    </row>
    <row r="2994" spans="37:40" x14ac:dyDescent="0.35">
      <c r="AK2994" s="13"/>
      <c r="AM2994" s="7"/>
      <c r="AN2994" s="7"/>
    </row>
    <row r="2995" spans="37:40" x14ac:dyDescent="0.35">
      <c r="AK2995" s="13"/>
      <c r="AM2995" s="7"/>
      <c r="AN2995" s="7"/>
    </row>
    <row r="2996" spans="37:40" x14ac:dyDescent="0.35">
      <c r="AK2996" s="13"/>
      <c r="AM2996" s="7"/>
      <c r="AN2996" s="7"/>
    </row>
    <row r="2997" spans="37:40" x14ac:dyDescent="0.35">
      <c r="AK2997" s="13"/>
      <c r="AM2997" s="7"/>
      <c r="AN2997" s="7"/>
    </row>
    <row r="2998" spans="37:40" x14ac:dyDescent="0.35">
      <c r="AK2998" s="13"/>
      <c r="AM2998" s="7"/>
      <c r="AN2998" s="7"/>
    </row>
    <row r="2999" spans="37:40" x14ac:dyDescent="0.35">
      <c r="AK2999" s="13"/>
      <c r="AM2999" s="7"/>
      <c r="AN2999" s="7"/>
    </row>
    <row r="3000" spans="37:40" x14ac:dyDescent="0.35">
      <c r="AK3000" s="13"/>
      <c r="AM3000" s="7"/>
      <c r="AN3000" s="7"/>
    </row>
    <row r="3001" spans="37:40" x14ac:dyDescent="0.35">
      <c r="AK3001" s="13"/>
      <c r="AM3001" s="7"/>
      <c r="AN3001" s="7"/>
    </row>
    <row r="3002" spans="37:40" x14ac:dyDescent="0.35">
      <c r="AK3002" s="13"/>
      <c r="AM3002" s="7"/>
      <c r="AN3002" s="7"/>
    </row>
    <row r="3003" spans="37:40" x14ac:dyDescent="0.35">
      <c r="AK3003" s="13"/>
      <c r="AM3003" s="7"/>
      <c r="AN3003" s="7"/>
    </row>
    <row r="3004" spans="37:40" x14ac:dyDescent="0.35">
      <c r="AK3004" s="13"/>
      <c r="AM3004" s="7"/>
      <c r="AN3004" s="7"/>
    </row>
    <row r="3005" spans="37:40" x14ac:dyDescent="0.35">
      <c r="AK3005" s="13"/>
      <c r="AM3005" s="7"/>
      <c r="AN3005" s="7"/>
    </row>
    <row r="3006" spans="37:40" x14ac:dyDescent="0.35">
      <c r="AK3006" s="13"/>
      <c r="AM3006" s="7"/>
      <c r="AN3006" s="7"/>
    </row>
    <row r="3007" spans="37:40" x14ac:dyDescent="0.35">
      <c r="AK3007" s="13"/>
      <c r="AM3007" s="7"/>
      <c r="AN3007" s="7"/>
    </row>
    <row r="3008" spans="37:40" x14ac:dyDescent="0.35">
      <c r="AK3008" s="13"/>
      <c r="AM3008" s="7"/>
      <c r="AN3008" s="7"/>
    </row>
    <row r="3009" spans="37:40" x14ac:dyDescent="0.35">
      <c r="AK3009" s="13"/>
      <c r="AM3009" s="7"/>
      <c r="AN3009" s="7"/>
    </row>
    <row r="3010" spans="37:40" x14ac:dyDescent="0.35">
      <c r="AK3010" s="13"/>
      <c r="AM3010" s="7"/>
      <c r="AN3010" s="7"/>
    </row>
    <row r="3011" spans="37:40" x14ac:dyDescent="0.35">
      <c r="AK3011" s="13"/>
      <c r="AM3011" s="7"/>
      <c r="AN3011" s="7"/>
    </row>
    <row r="3012" spans="37:40" x14ac:dyDescent="0.35">
      <c r="AK3012" s="13"/>
      <c r="AM3012" s="7"/>
      <c r="AN3012" s="7"/>
    </row>
    <row r="3013" spans="37:40" x14ac:dyDescent="0.35">
      <c r="AK3013" s="13"/>
      <c r="AM3013" s="7"/>
      <c r="AN3013" s="7"/>
    </row>
    <row r="3014" spans="37:40" x14ac:dyDescent="0.35">
      <c r="AK3014" s="13"/>
      <c r="AM3014" s="7"/>
      <c r="AN3014" s="7"/>
    </row>
    <row r="3015" spans="37:40" x14ac:dyDescent="0.35">
      <c r="AK3015" s="13"/>
      <c r="AM3015" s="7"/>
      <c r="AN3015" s="7"/>
    </row>
    <row r="3016" spans="37:40" x14ac:dyDescent="0.35">
      <c r="AK3016" s="13"/>
      <c r="AM3016" s="7"/>
      <c r="AN3016" s="7"/>
    </row>
    <row r="3017" spans="37:40" x14ac:dyDescent="0.35">
      <c r="AK3017" s="13"/>
      <c r="AM3017" s="7"/>
      <c r="AN3017" s="7"/>
    </row>
    <row r="3018" spans="37:40" x14ac:dyDescent="0.35">
      <c r="AK3018" s="13"/>
      <c r="AM3018" s="7"/>
      <c r="AN3018" s="7"/>
    </row>
    <row r="3019" spans="37:40" x14ac:dyDescent="0.35">
      <c r="AK3019" s="13"/>
      <c r="AM3019" s="7"/>
      <c r="AN3019" s="7"/>
    </row>
    <row r="3020" spans="37:40" x14ac:dyDescent="0.35">
      <c r="AK3020" s="13"/>
      <c r="AM3020" s="7"/>
      <c r="AN3020" s="7"/>
    </row>
    <row r="3021" spans="37:40" x14ac:dyDescent="0.35">
      <c r="AK3021" s="13"/>
      <c r="AM3021" s="7"/>
      <c r="AN3021" s="7"/>
    </row>
    <row r="3022" spans="37:40" x14ac:dyDescent="0.35">
      <c r="AK3022" s="13"/>
      <c r="AM3022" s="7"/>
      <c r="AN3022" s="7"/>
    </row>
    <row r="3023" spans="37:40" x14ac:dyDescent="0.35">
      <c r="AK3023" s="13"/>
      <c r="AM3023" s="7"/>
      <c r="AN3023" s="7"/>
    </row>
    <row r="3024" spans="37:40" x14ac:dyDescent="0.35">
      <c r="AK3024" s="13"/>
      <c r="AM3024" s="7"/>
      <c r="AN3024" s="7"/>
    </row>
    <row r="3025" spans="37:40" x14ac:dyDescent="0.35">
      <c r="AK3025" s="13"/>
      <c r="AM3025" s="7"/>
      <c r="AN3025" s="7"/>
    </row>
    <row r="3026" spans="37:40" x14ac:dyDescent="0.35">
      <c r="AK3026" s="13"/>
      <c r="AM3026" s="7"/>
      <c r="AN3026" s="7"/>
    </row>
    <row r="3027" spans="37:40" x14ac:dyDescent="0.35">
      <c r="AK3027" s="13"/>
      <c r="AM3027" s="7"/>
      <c r="AN3027" s="7"/>
    </row>
    <row r="3028" spans="37:40" x14ac:dyDescent="0.35">
      <c r="AK3028" s="13"/>
      <c r="AM3028" s="7"/>
      <c r="AN3028" s="7"/>
    </row>
    <row r="3029" spans="37:40" x14ac:dyDescent="0.35">
      <c r="AK3029" s="13"/>
      <c r="AM3029" s="7"/>
      <c r="AN3029" s="7"/>
    </row>
    <row r="3030" spans="37:40" x14ac:dyDescent="0.35">
      <c r="AK3030" s="13"/>
      <c r="AM3030" s="7"/>
      <c r="AN3030" s="7"/>
    </row>
    <row r="3031" spans="37:40" x14ac:dyDescent="0.35">
      <c r="AK3031" s="13"/>
      <c r="AM3031" s="7"/>
      <c r="AN3031" s="7"/>
    </row>
    <row r="3032" spans="37:40" x14ac:dyDescent="0.35">
      <c r="AK3032" s="13"/>
      <c r="AM3032" s="7"/>
      <c r="AN3032" s="7"/>
    </row>
    <row r="3033" spans="37:40" x14ac:dyDescent="0.35">
      <c r="AK3033" s="13"/>
      <c r="AM3033" s="7"/>
      <c r="AN3033" s="7"/>
    </row>
    <row r="3034" spans="37:40" x14ac:dyDescent="0.35">
      <c r="AK3034" s="13"/>
      <c r="AM3034" s="7"/>
      <c r="AN3034" s="7"/>
    </row>
    <row r="3035" spans="37:40" x14ac:dyDescent="0.35">
      <c r="AK3035" s="13"/>
      <c r="AM3035" s="7"/>
      <c r="AN3035" s="7"/>
    </row>
    <row r="3036" spans="37:40" x14ac:dyDescent="0.35">
      <c r="AK3036" s="13"/>
      <c r="AM3036" s="7"/>
      <c r="AN3036" s="7"/>
    </row>
    <row r="3037" spans="37:40" x14ac:dyDescent="0.35">
      <c r="AK3037" s="13"/>
      <c r="AM3037" s="7"/>
      <c r="AN3037" s="7"/>
    </row>
    <row r="3038" spans="37:40" x14ac:dyDescent="0.35">
      <c r="AK3038" s="13"/>
      <c r="AM3038" s="7"/>
      <c r="AN3038" s="7"/>
    </row>
    <row r="3039" spans="37:40" x14ac:dyDescent="0.35">
      <c r="AK3039" s="13"/>
      <c r="AM3039" s="7"/>
      <c r="AN3039" s="7"/>
    </row>
    <row r="3040" spans="37:40" x14ac:dyDescent="0.35">
      <c r="AK3040" s="13"/>
      <c r="AM3040" s="7"/>
      <c r="AN3040" s="7"/>
    </row>
    <row r="3041" spans="37:40" x14ac:dyDescent="0.35">
      <c r="AK3041" s="13"/>
      <c r="AM3041" s="7"/>
      <c r="AN3041" s="7"/>
    </row>
    <row r="3042" spans="37:40" x14ac:dyDescent="0.35">
      <c r="AK3042" s="13"/>
      <c r="AM3042" s="7"/>
      <c r="AN3042" s="7"/>
    </row>
    <row r="3043" spans="37:40" x14ac:dyDescent="0.35">
      <c r="AK3043" s="13"/>
      <c r="AM3043" s="7"/>
      <c r="AN3043" s="7"/>
    </row>
    <row r="3044" spans="37:40" x14ac:dyDescent="0.35">
      <c r="AK3044" s="13"/>
      <c r="AM3044" s="7"/>
      <c r="AN3044" s="7"/>
    </row>
    <row r="3045" spans="37:40" x14ac:dyDescent="0.35">
      <c r="AK3045" s="13"/>
      <c r="AM3045" s="7"/>
      <c r="AN3045" s="7"/>
    </row>
    <row r="3046" spans="37:40" x14ac:dyDescent="0.35">
      <c r="AK3046" s="13"/>
      <c r="AM3046" s="7"/>
      <c r="AN3046" s="7"/>
    </row>
    <row r="3047" spans="37:40" x14ac:dyDescent="0.35">
      <c r="AK3047" s="13"/>
      <c r="AM3047" s="7"/>
      <c r="AN3047" s="7"/>
    </row>
    <row r="3048" spans="37:40" x14ac:dyDescent="0.35">
      <c r="AK3048" s="13"/>
      <c r="AM3048" s="7"/>
      <c r="AN3048" s="7"/>
    </row>
    <row r="3049" spans="37:40" x14ac:dyDescent="0.35">
      <c r="AK3049" s="13"/>
      <c r="AM3049" s="7"/>
      <c r="AN3049" s="7"/>
    </row>
    <row r="3050" spans="37:40" x14ac:dyDescent="0.35">
      <c r="AK3050" s="13"/>
      <c r="AM3050" s="7"/>
      <c r="AN3050" s="7"/>
    </row>
    <row r="3051" spans="37:40" x14ac:dyDescent="0.35">
      <c r="AK3051" s="13"/>
      <c r="AM3051" s="7"/>
      <c r="AN3051" s="7"/>
    </row>
    <row r="3052" spans="37:40" x14ac:dyDescent="0.35">
      <c r="AK3052" s="13"/>
      <c r="AM3052" s="7"/>
      <c r="AN3052" s="7"/>
    </row>
    <row r="3053" spans="37:40" x14ac:dyDescent="0.35">
      <c r="AK3053" s="13"/>
      <c r="AM3053" s="7"/>
      <c r="AN3053" s="7"/>
    </row>
    <row r="3054" spans="37:40" x14ac:dyDescent="0.35">
      <c r="AK3054" s="13"/>
      <c r="AM3054" s="7"/>
      <c r="AN3054" s="7"/>
    </row>
    <row r="3055" spans="37:40" x14ac:dyDescent="0.35">
      <c r="AK3055" s="13"/>
      <c r="AM3055" s="7"/>
      <c r="AN3055" s="7"/>
    </row>
    <row r="3056" spans="37:40" x14ac:dyDescent="0.35">
      <c r="AK3056" s="13"/>
      <c r="AM3056" s="7"/>
      <c r="AN3056" s="7"/>
    </row>
    <row r="3057" spans="37:40" x14ac:dyDescent="0.35">
      <c r="AK3057" s="13"/>
      <c r="AM3057" s="7"/>
      <c r="AN3057" s="7"/>
    </row>
    <row r="3058" spans="37:40" x14ac:dyDescent="0.35">
      <c r="AK3058" s="13"/>
      <c r="AM3058" s="7"/>
      <c r="AN3058" s="7"/>
    </row>
    <row r="3059" spans="37:40" x14ac:dyDescent="0.35">
      <c r="AK3059" s="13"/>
      <c r="AM3059" s="7"/>
      <c r="AN3059" s="7"/>
    </row>
    <row r="3060" spans="37:40" x14ac:dyDescent="0.35">
      <c r="AK3060" s="13"/>
      <c r="AM3060" s="7"/>
      <c r="AN3060" s="7"/>
    </row>
    <row r="3061" spans="37:40" x14ac:dyDescent="0.35">
      <c r="AK3061" s="13"/>
      <c r="AM3061" s="7"/>
      <c r="AN3061" s="7"/>
    </row>
    <row r="3062" spans="37:40" x14ac:dyDescent="0.35">
      <c r="AK3062" s="13"/>
      <c r="AM3062" s="7"/>
      <c r="AN3062" s="7"/>
    </row>
    <row r="3063" spans="37:40" x14ac:dyDescent="0.35">
      <c r="AK3063" s="13"/>
      <c r="AM3063" s="7"/>
      <c r="AN3063" s="7"/>
    </row>
    <row r="3064" spans="37:40" x14ac:dyDescent="0.35">
      <c r="AK3064" s="13"/>
      <c r="AM3064" s="7"/>
      <c r="AN3064" s="7"/>
    </row>
    <row r="3065" spans="37:40" x14ac:dyDescent="0.35">
      <c r="AK3065" s="13"/>
      <c r="AM3065" s="7"/>
      <c r="AN3065" s="7"/>
    </row>
    <row r="3066" spans="37:40" x14ac:dyDescent="0.35">
      <c r="AK3066" s="13"/>
      <c r="AM3066" s="7"/>
      <c r="AN3066" s="7"/>
    </row>
    <row r="3067" spans="37:40" x14ac:dyDescent="0.35">
      <c r="AK3067" s="13"/>
      <c r="AM3067" s="7"/>
      <c r="AN3067" s="7"/>
    </row>
    <row r="3068" spans="37:40" x14ac:dyDescent="0.35">
      <c r="AK3068" s="13"/>
      <c r="AM3068" s="7"/>
      <c r="AN3068" s="7"/>
    </row>
    <row r="3069" spans="37:40" x14ac:dyDescent="0.35">
      <c r="AK3069" s="13"/>
      <c r="AM3069" s="7"/>
      <c r="AN3069" s="7"/>
    </row>
    <row r="3070" spans="37:40" x14ac:dyDescent="0.35">
      <c r="AK3070" s="13"/>
      <c r="AM3070" s="7"/>
      <c r="AN3070" s="7"/>
    </row>
    <row r="3071" spans="37:40" x14ac:dyDescent="0.35">
      <c r="AK3071" s="13"/>
      <c r="AM3071" s="7"/>
      <c r="AN3071" s="7"/>
    </row>
    <row r="3072" spans="37:40" x14ac:dyDescent="0.35">
      <c r="AK3072" s="13"/>
      <c r="AM3072" s="7"/>
      <c r="AN3072" s="7"/>
    </row>
    <row r="3073" spans="37:40" x14ac:dyDescent="0.35">
      <c r="AK3073" s="13"/>
      <c r="AM3073" s="7"/>
      <c r="AN3073" s="7"/>
    </row>
    <row r="3074" spans="37:40" x14ac:dyDescent="0.35">
      <c r="AK3074" s="13"/>
      <c r="AM3074" s="7"/>
      <c r="AN3074" s="7"/>
    </row>
    <row r="3075" spans="37:40" x14ac:dyDescent="0.35">
      <c r="AK3075" s="13"/>
      <c r="AM3075" s="7"/>
      <c r="AN3075" s="7"/>
    </row>
    <row r="3076" spans="37:40" x14ac:dyDescent="0.35">
      <c r="AK3076" s="13"/>
      <c r="AM3076" s="7"/>
      <c r="AN3076" s="7"/>
    </row>
    <row r="3077" spans="37:40" x14ac:dyDescent="0.35">
      <c r="AK3077" s="13"/>
      <c r="AM3077" s="7"/>
      <c r="AN3077" s="7"/>
    </row>
    <row r="3078" spans="37:40" x14ac:dyDescent="0.35">
      <c r="AK3078" s="13"/>
      <c r="AM3078" s="7"/>
      <c r="AN3078" s="7"/>
    </row>
    <row r="3079" spans="37:40" x14ac:dyDescent="0.35">
      <c r="AK3079" s="13"/>
      <c r="AM3079" s="7"/>
      <c r="AN3079" s="7"/>
    </row>
    <row r="3080" spans="37:40" x14ac:dyDescent="0.35">
      <c r="AK3080" s="13"/>
      <c r="AM3080" s="7"/>
      <c r="AN3080" s="7"/>
    </row>
    <row r="3081" spans="37:40" x14ac:dyDescent="0.35">
      <c r="AK3081" s="13"/>
      <c r="AM3081" s="7"/>
      <c r="AN3081" s="7"/>
    </row>
    <row r="3082" spans="37:40" x14ac:dyDescent="0.35">
      <c r="AK3082" s="13"/>
      <c r="AM3082" s="7"/>
      <c r="AN3082" s="7"/>
    </row>
    <row r="3083" spans="37:40" x14ac:dyDescent="0.35">
      <c r="AK3083" s="13"/>
      <c r="AM3083" s="7"/>
      <c r="AN3083" s="7"/>
    </row>
    <row r="3084" spans="37:40" x14ac:dyDescent="0.35">
      <c r="AK3084" s="13"/>
      <c r="AM3084" s="7"/>
      <c r="AN3084" s="7"/>
    </row>
    <row r="3085" spans="37:40" x14ac:dyDescent="0.35">
      <c r="AK3085" s="13"/>
      <c r="AM3085" s="7"/>
      <c r="AN3085" s="7"/>
    </row>
    <row r="3086" spans="37:40" x14ac:dyDescent="0.35">
      <c r="AK3086" s="13"/>
      <c r="AM3086" s="7"/>
      <c r="AN3086" s="7"/>
    </row>
    <row r="3087" spans="37:40" x14ac:dyDescent="0.35">
      <c r="AK3087" s="13"/>
      <c r="AM3087" s="7"/>
      <c r="AN3087" s="7"/>
    </row>
    <row r="3088" spans="37:40" x14ac:dyDescent="0.35">
      <c r="AK3088" s="13"/>
      <c r="AM3088" s="7"/>
      <c r="AN3088" s="7"/>
    </row>
    <row r="3089" spans="37:40" x14ac:dyDescent="0.35">
      <c r="AK3089" s="13"/>
      <c r="AM3089" s="7"/>
      <c r="AN3089" s="7"/>
    </row>
    <row r="3090" spans="37:40" x14ac:dyDescent="0.35">
      <c r="AK3090" s="13"/>
      <c r="AM3090" s="7"/>
      <c r="AN3090" s="7"/>
    </row>
    <row r="3091" spans="37:40" x14ac:dyDescent="0.35">
      <c r="AK3091" s="13"/>
      <c r="AM3091" s="7"/>
      <c r="AN3091" s="7"/>
    </row>
    <row r="3092" spans="37:40" x14ac:dyDescent="0.35">
      <c r="AK3092" s="13"/>
      <c r="AM3092" s="7"/>
      <c r="AN3092" s="7"/>
    </row>
    <row r="3093" spans="37:40" x14ac:dyDescent="0.35">
      <c r="AK3093" s="13"/>
      <c r="AM3093" s="7"/>
      <c r="AN3093" s="7"/>
    </row>
    <row r="3094" spans="37:40" x14ac:dyDescent="0.35">
      <c r="AK3094" s="13"/>
      <c r="AM3094" s="7"/>
      <c r="AN3094" s="7"/>
    </row>
    <row r="3095" spans="37:40" x14ac:dyDescent="0.35">
      <c r="AK3095" s="13"/>
      <c r="AM3095" s="7"/>
      <c r="AN3095" s="7"/>
    </row>
    <row r="3096" spans="37:40" x14ac:dyDescent="0.35">
      <c r="AK3096" s="13"/>
      <c r="AM3096" s="7"/>
      <c r="AN3096" s="7"/>
    </row>
    <row r="3097" spans="37:40" x14ac:dyDescent="0.35">
      <c r="AK3097" s="13"/>
      <c r="AM3097" s="7"/>
      <c r="AN3097" s="7"/>
    </row>
    <row r="3098" spans="37:40" x14ac:dyDescent="0.35">
      <c r="AK3098" s="13"/>
      <c r="AM3098" s="7"/>
      <c r="AN3098" s="7"/>
    </row>
    <row r="3099" spans="37:40" x14ac:dyDescent="0.35">
      <c r="AK3099" s="13"/>
      <c r="AM3099" s="7"/>
      <c r="AN3099" s="7"/>
    </row>
    <row r="3100" spans="37:40" x14ac:dyDescent="0.35">
      <c r="AK3100" s="13"/>
      <c r="AM3100" s="7"/>
      <c r="AN3100" s="7"/>
    </row>
    <row r="3101" spans="37:40" x14ac:dyDescent="0.35">
      <c r="AK3101" s="13"/>
      <c r="AM3101" s="7"/>
      <c r="AN3101" s="7"/>
    </row>
    <row r="3102" spans="37:40" x14ac:dyDescent="0.35">
      <c r="AK3102" s="13"/>
      <c r="AM3102" s="7"/>
      <c r="AN3102" s="7"/>
    </row>
    <row r="3103" spans="37:40" x14ac:dyDescent="0.35">
      <c r="AK3103" s="13"/>
      <c r="AM3103" s="7"/>
      <c r="AN3103" s="7"/>
    </row>
    <row r="3104" spans="37:40" x14ac:dyDescent="0.35">
      <c r="AK3104" s="13"/>
      <c r="AM3104" s="7"/>
      <c r="AN3104" s="7"/>
    </row>
    <row r="3105" spans="37:40" x14ac:dyDescent="0.35">
      <c r="AK3105" s="13"/>
      <c r="AM3105" s="7"/>
      <c r="AN3105" s="7"/>
    </row>
    <row r="3106" spans="37:40" x14ac:dyDescent="0.35">
      <c r="AK3106" s="13"/>
      <c r="AM3106" s="7"/>
      <c r="AN3106" s="7"/>
    </row>
    <row r="3107" spans="37:40" x14ac:dyDescent="0.35">
      <c r="AK3107" s="13"/>
      <c r="AM3107" s="7"/>
      <c r="AN3107" s="7"/>
    </row>
    <row r="3108" spans="37:40" x14ac:dyDescent="0.35">
      <c r="AK3108" s="13"/>
      <c r="AM3108" s="7"/>
      <c r="AN3108" s="7"/>
    </row>
    <row r="3109" spans="37:40" x14ac:dyDescent="0.35">
      <c r="AK3109" s="13"/>
      <c r="AM3109" s="7"/>
      <c r="AN3109" s="7"/>
    </row>
    <row r="3110" spans="37:40" x14ac:dyDescent="0.35">
      <c r="AK3110" s="13"/>
      <c r="AM3110" s="7"/>
      <c r="AN3110" s="7"/>
    </row>
    <row r="3111" spans="37:40" x14ac:dyDescent="0.35">
      <c r="AK3111" s="13"/>
      <c r="AM3111" s="7"/>
      <c r="AN3111" s="7"/>
    </row>
    <row r="3112" spans="37:40" x14ac:dyDescent="0.35">
      <c r="AK3112" s="13"/>
      <c r="AM3112" s="7"/>
      <c r="AN3112" s="7"/>
    </row>
    <row r="3113" spans="37:40" x14ac:dyDescent="0.35">
      <c r="AK3113" s="13"/>
      <c r="AM3113" s="7"/>
      <c r="AN3113" s="7"/>
    </row>
    <row r="3114" spans="37:40" x14ac:dyDescent="0.35">
      <c r="AK3114" s="13"/>
      <c r="AM3114" s="7"/>
      <c r="AN3114" s="7"/>
    </row>
    <row r="3115" spans="37:40" x14ac:dyDescent="0.35">
      <c r="AK3115" s="13"/>
      <c r="AM3115" s="7"/>
      <c r="AN3115" s="7"/>
    </row>
    <row r="3116" spans="37:40" x14ac:dyDescent="0.35">
      <c r="AK3116" s="13"/>
      <c r="AM3116" s="7"/>
      <c r="AN3116" s="7"/>
    </row>
    <row r="3117" spans="37:40" x14ac:dyDescent="0.35">
      <c r="AK3117" s="13"/>
      <c r="AM3117" s="7"/>
      <c r="AN3117" s="7"/>
    </row>
    <row r="3118" spans="37:40" x14ac:dyDescent="0.35">
      <c r="AK3118" s="13"/>
      <c r="AM3118" s="7"/>
      <c r="AN3118" s="7"/>
    </row>
    <row r="3119" spans="37:40" x14ac:dyDescent="0.35">
      <c r="AK3119" s="13"/>
      <c r="AM3119" s="7"/>
      <c r="AN3119" s="7"/>
    </row>
    <row r="3120" spans="37:40" x14ac:dyDescent="0.35">
      <c r="AK3120" s="13"/>
      <c r="AM3120" s="7"/>
      <c r="AN3120" s="7"/>
    </row>
    <row r="3121" spans="37:40" x14ac:dyDescent="0.35">
      <c r="AK3121" s="13"/>
      <c r="AM3121" s="7"/>
      <c r="AN3121" s="7"/>
    </row>
    <row r="3122" spans="37:40" x14ac:dyDescent="0.35">
      <c r="AK3122" s="13"/>
      <c r="AM3122" s="7"/>
      <c r="AN3122" s="7"/>
    </row>
    <row r="3123" spans="37:40" x14ac:dyDescent="0.35">
      <c r="AK3123" s="13"/>
      <c r="AM3123" s="7"/>
      <c r="AN3123" s="7"/>
    </row>
    <row r="3124" spans="37:40" x14ac:dyDescent="0.35">
      <c r="AK3124" s="13"/>
      <c r="AM3124" s="7"/>
      <c r="AN3124" s="7"/>
    </row>
    <row r="3125" spans="37:40" x14ac:dyDescent="0.35">
      <c r="AK3125" s="13"/>
      <c r="AM3125" s="7"/>
      <c r="AN3125" s="7"/>
    </row>
    <row r="3126" spans="37:40" x14ac:dyDescent="0.35">
      <c r="AK3126" s="13"/>
      <c r="AM3126" s="7"/>
      <c r="AN3126" s="7"/>
    </row>
    <row r="3127" spans="37:40" x14ac:dyDescent="0.35">
      <c r="AK3127" s="13"/>
      <c r="AM3127" s="7"/>
      <c r="AN3127" s="7"/>
    </row>
    <row r="3128" spans="37:40" x14ac:dyDescent="0.35">
      <c r="AK3128" s="13"/>
      <c r="AM3128" s="7"/>
      <c r="AN3128" s="7"/>
    </row>
    <row r="3129" spans="37:40" x14ac:dyDescent="0.35">
      <c r="AK3129" s="13"/>
      <c r="AM3129" s="7"/>
      <c r="AN3129" s="7"/>
    </row>
    <row r="3130" spans="37:40" x14ac:dyDescent="0.35">
      <c r="AK3130" s="13"/>
      <c r="AM3130" s="7"/>
      <c r="AN3130" s="7"/>
    </row>
    <row r="3131" spans="37:40" x14ac:dyDescent="0.35">
      <c r="AK3131" s="13"/>
      <c r="AM3131" s="7"/>
      <c r="AN3131" s="7"/>
    </row>
    <row r="3132" spans="37:40" x14ac:dyDescent="0.35">
      <c r="AK3132" s="13"/>
      <c r="AM3132" s="7"/>
      <c r="AN3132" s="7"/>
    </row>
    <row r="3133" spans="37:40" x14ac:dyDescent="0.35">
      <c r="AK3133" s="13"/>
      <c r="AM3133" s="7"/>
      <c r="AN3133" s="7"/>
    </row>
    <row r="3134" spans="37:40" x14ac:dyDescent="0.35">
      <c r="AK3134" s="13"/>
      <c r="AM3134" s="7"/>
      <c r="AN3134" s="7"/>
    </row>
    <row r="3135" spans="37:40" x14ac:dyDescent="0.35">
      <c r="AK3135" s="13"/>
      <c r="AM3135" s="7"/>
      <c r="AN3135" s="7"/>
    </row>
    <row r="3136" spans="37:40" x14ac:dyDescent="0.35">
      <c r="AK3136" s="13"/>
      <c r="AM3136" s="7"/>
      <c r="AN3136" s="7"/>
    </row>
    <row r="3137" spans="37:40" x14ac:dyDescent="0.35">
      <c r="AK3137" s="13"/>
      <c r="AM3137" s="7"/>
      <c r="AN3137" s="7"/>
    </row>
    <row r="3138" spans="37:40" x14ac:dyDescent="0.35">
      <c r="AK3138" s="13"/>
      <c r="AM3138" s="7"/>
      <c r="AN3138" s="7"/>
    </row>
    <row r="3139" spans="37:40" x14ac:dyDescent="0.35">
      <c r="AK3139" s="13"/>
      <c r="AM3139" s="7"/>
      <c r="AN3139" s="7"/>
    </row>
    <row r="3140" spans="37:40" x14ac:dyDescent="0.35">
      <c r="AK3140" s="13"/>
      <c r="AM3140" s="7"/>
      <c r="AN3140" s="7"/>
    </row>
    <row r="3141" spans="37:40" x14ac:dyDescent="0.35">
      <c r="AK3141" s="13"/>
      <c r="AM3141" s="7"/>
      <c r="AN3141" s="7"/>
    </row>
    <row r="3142" spans="37:40" x14ac:dyDescent="0.35">
      <c r="AK3142" s="13"/>
      <c r="AM3142" s="7"/>
      <c r="AN3142" s="7"/>
    </row>
    <row r="3143" spans="37:40" x14ac:dyDescent="0.35">
      <c r="AK3143" s="13"/>
      <c r="AM3143" s="7"/>
      <c r="AN3143" s="7"/>
    </row>
    <row r="3144" spans="37:40" x14ac:dyDescent="0.35">
      <c r="AK3144" s="13"/>
      <c r="AM3144" s="7"/>
      <c r="AN3144" s="7"/>
    </row>
    <row r="3145" spans="37:40" x14ac:dyDescent="0.35">
      <c r="AK3145" s="13"/>
      <c r="AM3145" s="7"/>
      <c r="AN3145" s="7"/>
    </row>
    <row r="3146" spans="37:40" x14ac:dyDescent="0.35">
      <c r="AK3146" s="13"/>
      <c r="AM3146" s="7"/>
      <c r="AN3146" s="7"/>
    </row>
    <row r="3147" spans="37:40" x14ac:dyDescent="0.35">
      <c r="AK3147" s="13"/>
      <c r="AM3147" s="7"/>
      <c r="AN3147" s="7"/>
    </row>
    <row r="3148" spans="37:40" x14ac:dyDescent="0.35">
      <c r="AK3148" s="13"/>
      <c r="AM3148" s="7"/>
      <c r="AN3148" s="7"/>
    </row>
    <row r="3149" spans="37:40" x14ac:dyDescent="0.35">
      <c r="AK3149" s="13"/>
      <c r="AM3149" s="7"/>
      <c r="AN3149" s="7"/>
    </row>
    <row r="3150" spans="37:40" x14ac:dyDescent="0.35">
      <c r="AK3150" s="13"/>
      <c r="AM3150" s="7"/>
      <c r="AN3150" s="7"/>
    </row>
    <row r="3151" spans="37:40" x14ac:dyDescent="0.35">
      <c r="AK3151" s="13"/>
      <c r="AM3151" s="7"/>
      <c r="AN3151" s="7"/>
    </row>
    <row r="3152" spans="37:40" x14ac:dyDescent="0.35">
      <c r="AK3152" s="13"/>
      <c r="AM3152" s="7"/>
      <c r="AN3152" s="7"/>
    </row>
    <row r="3153" spans="37:40" x14ac:dyDescent="0.35">
      <c r="AK3153" s="13"/>
      <c r="AM3153" s="7"/>
      <c r="AN3153" s="7"/>
    </row>
    <row r="3154" spans="37:40" x14ac:dyDescent="0.35">
      <c r="AK3154" s="13"/>
      <c r="AM3154" s="7"/>
      <c r="AN3154" s="7"/>
    </row>
    <row r="3155" spans="37:40" x14ac:dyDescent="0.35">
      <c r="AK3155" s="13"/>
      <c r="AM3155" s="7"/>
      <c r="AN3155" s="7"/>
    </row>
    <row r="3156" spans="37:40" x14ac:dyDescent="0.35">
      <c r="AK3156" s="13"/>
      <c r="AM3156" s="7"/>
      <c r="AN3156" s="7"/>
    </row>
    <row r="3157" spans="37:40" x14ac:dyDescent="0.35">
      <c r="AK3157" s="13"/>
      <c r="AM3157" s="7"/>
      <c r="AN3157" s="7"/>
    </row>
    <row r="3158" spans="37:40" x14ac:dyDescent="0.35">
      <c r="AK3158" s="13"/>
      <c r="AM3158" s="7"/>
      <c r="AN3158" s="7"/>
    </row>
    <row r="3159" spans="37:40" x14ac:dyDescent="0.35">
      <c r="AK3159" s="13"/>
      <c r="AM3159" s="7"/>
      <c r="AN3159" s="7"/>
    </row>
    <row r="3160" spans="37:40" x14ac:dyDescent="0.35">
      <c r="AK3160" s="13"/>
      <c r="AM3160" s="7"/>
      <c r="AN3160" s="7"/>
    </row>
    <row r="3161" spans="37:40" x14ac:dyDescent="0.35">
      <c r="AK3161" s="13"/>
      <c r="AM3161" s="7"/>
      <c r="AN3161" s="7"/>
    </row>
    <row r="3162" spans="37:40" x14ac:dyDescent="0.35">
      <c r="AK3162" s="13"/>
      <c r="AM3162" s="7"/>
      <c r="AN3162" s="7"/>
    </row>
    <row r="3163" spans="37:40" x14ac:dyDescent="0.35">
      <c r="AK3163" s="13"/>
      <c r="AM3163" s="7"/>
      <c r="AN3163" s="7"/>
    </row>
    <row r="3164" spans="37:40" x14ac:dyDescent="0.35">
      <c r="AK3164" s="13"/>
      <c r="AM3164" s="7"/>
      <c r="AN3164" s="7"/>
    </row>
    <row r="3165" spans="37:40" x14ac:dyDescent="0.35">
      <c r="AK3165" s="13"/>
      <c r="AM3165" s="7"/>
      <c r="AN3165" s="7"/>
    </row>
    <row r="3166" spans="37:40" x14ac:dyDescent="0.35">
      <c r="AK3166" s="13"/>
      <c r="AM3166" s="7"/>
      <c r="AN3166" s="7"/>
    </row>
    <row r="3167" spans="37:40" x14ac:dyDescent="0.35">
      <c r="AK3167" s="13"/>
      <c r="AM3167" s="7"/>
      <c r="AN3167" s="7"/>
    </row>
    <row r="3168" spans="37:40" x14ac:dyDescent="0.35">
      <c r="AK3168" s="13"/>
      <c r="AM3168" s="7"/>
      <c r="AN3168" s="7"/>
    </row>
    <row r="3169" spans="37:40" x14ac:dyDescent="0.35">
      <c r="AK3169" s="13"/>
      <c r="AM3169" s="7"/>
      <c r="AN3169" s="7"/>
    </row>
    <row r="3170" spans="37:40" x14ac:dyDescent="0.35">
      <c r="AK3170" s="13"/>
      <c r="AM3170" s="7"/>
      <c r="AN3170" s="7"/>
    </row>
    <row r="3171" spans="37:40" x14ac:dyDescent="0.35">
      <c r="AK3171" s="13"/>
      <c r="AM3171" s="7"/>
      <c r="AN3171" s="7"/>
    </row>
    <row r="3172" spans="37:40" x14ac:dyDescent="0.35">
      <c r="AK3172" s="13"/>
      <c r="AM3172" s="7"/>
      <c r="AN3172" s="7"/>
    </row>
    <row r="3173" spans="37:40" x14ac:dyDescent="0.35">
      <c r="AK3173" s="13"/>
      <c r="AM3173" s="7"/>
      <c r="AN3173" s="7"/>
    </row>
    <row r="3174" spans="37:40" x14ac:dyDescent="0.35">
      <c r="AK3174" s="13"/>
      <c r="AM3174" s="7"/>
      <c r="AN3174" s="7"/>
    </row>
    <row r="3175" spans="37:40" x14ac:dyDescent="0.35">
      <c r="AK3175" s="13"/>
      <c r="AM3175" s="7"/>
      <c r="AN3175" s="7"/>
    </row>
    <row r="3176" spans="37:40" x14ac:dyDescent="0.35">
      <c r="AK3176" s="13"/>
      <c r="AM3176" s="7"/>
      <c r="AN3176" s="7"/>
    </row>
    <row r="3177" spans="37:40" x14ac:dyDescent="0.35">
      <c r="AK3177" s="13"/>
      <c r="AM3177" s="7"/>
      <c r="AN3177" s="7"/>
    </row>
    <row r="3178" spans="37:40" x14ac:dyDescent="0.35">
      <c r="AK3178" s="13"/>
      <c r="AM3178" s="7"/>
      <c r="AN3178" s="7"/>
    </row>
    <row r="3179" spans="37:40" x14ac:dyDescent="0.35">
      <c r="AK3179" s="13"/>
      <c r="AM3179" s="7"/>
      <c r="AN3179" s="7"/>
    </row>
    <row r="3180" spans="37:40" x14ac:dyDescent="0.35">
      <c r="AK3180" s="13"/>
      <c r="AM3180" s="7"/>
      <c r="AN3180" s="7"/>
    </row>
    <row r="3181" spans="37:40" x14ac:dyDescent="0.35">
      <c r="AK3181" s="13"/>
      <c r="AM3181" s="7"/>
      <c r="AN3181" s="7"/>
    </row>
    <row r="3182" spans="37:40" x14ac:dyDescent="0.35">
      <c r="AK3182" s="13"/>
      <c r="AM3182" s="7"/>
      <c r="AN3182" s="7"/>
    </row>
    <row r="3183" spans="37:40" x14ac:dyDescent="0.35">
      <c r="AK3183" s="13"/>
      <c r="AM3183" s="7"/>
      <c r="AN3183" s="7"/>
    </row>
    <row r="3184" spans="37:40" x14ac:dyDescent="0.35">
      <c r="AK3184" s="13"/>
      <c r="AM3184" s="7"/>
      <c r="AN3184" s="7"/>
    </row>
    <row r="3185" spans="37:40" x14ac:dyDescent="0.35">
      <c r="AK3185" s="13"/>
      <c r="AM3185" s="7"/>
      <c r="AN3185" s="7"/>
    </row>
    <row r="3186" spans="37:40" x14ac:dyDescent="0.35">
      <c r="AK3186" s="13"/>
      <c r="AM3186" s="7"/>
      <c r="AN3186" s="7"/>
    </row>
    <row r="3187" spans="37:40" x14ac:dyDescent="0.35">
      <c r="AK3187" s="13"/>
      <c r="AM3187" s="7"/>
      <c r="AN3187" s="7"/>
    </row>
    <row r="3188" spans="37:40" x14ac:dyDescent="0.35">
      <c r="AK3188" s="13"/>
      <c r="AM3188" s="7"/>
      <c r="AN3188" s="7"/>
    </row>
    <row r="3189" spans="37:40" x14ac:dyDescent="0.35">
      <c r="AK3189" s="13"/>
      <c r="AM3189" s="7"/>
      <c r="AN3189" s="7"/>
    </row>
    <row r="3190" spans="37:40" x14ac:dyDescent="0.35">
      <c r="AK3190" s="13"/>
      <c r="AM3190" s="7"/>
      <c r="AN3190" s="7"/>
    </row>
    <row r="3191" spans="37:40" x14ac:dyDescent="0.35">
      <c r="AK3191" s="13"/>
      <c r="AM3191" s="7"/>
      <c r="AN3191" s="7"/>
    </row>
    <row r="3192" spans="37:40" x14ac:dyDescent="0.35">
      <c r="AK3192" s="13"/>
      <c r="AM3192" s="7"/>
      <c r="AN3192" s="7"/>
    </row>
    <row r="3193" spans="37:40" x14ac:dyDescent="0.35">
      <c r="AK3193" s="13"/>
      <c r="AM3193" s="7"/>
      <c r="AN3193" s="7"/>
    </row>
    <row r="3194" spans="37:40" x14ac:dyDescent="0.35">
      <c r="AK3194" s="13"/>
      <c r="AM3194" s="7"/>
      <c r="AN3194" s="7"/>
    </row>
    <row r="3195" spans="37:40" x14ac:dyDescent="0.35">
      <c r="AK3195" s="13"/>
      <c r="AM3195" s="7"/>
      <c r="AN3195" s="7"/>
    </row>
    <row r="3196" spans="37:40" x14ac:dyDescent="0.35">
      <c r="AK3196" s="13"/>
      <c r="AM3196" s="7"/>
      <c r="AN3196" s="7"/>
    </row>
    <row r="3197" spans="37:40" x14ac:dyDescent="0.35">
      <c r="AK3197" s="13"/>
      <c r="AM3197" s="7"/>
      <c r="AN3197" s="7"/>
    </row>
    <row r="3198" spans="37:40" x14ac:dyDescent="0.35">
      <c r="AK3198" s="13"/>
      <c r="AM3198" s="7"/>
      <c r="AN3198" s="7"/>
    </row>
    <row r="3199" spans="37:40" x14ac:dyDescent="0.35">
      <c r="AK3199" s="13"/>
      <c r="AM3199" s="7"/>
      <c r="AN3199" s="7"/>
    </row>
    <row r="3200" spans="37:40" x14ac:dyDescent="0.35">
      <c r="AK3200" s="13"/>
      <c r="AM3200" s="7"/>
      <c r="AN3200" s="7"/>
    </row>
    <row r="3201" spans="37:40" x14ac:dyDescent="0.35">
      <c r="AK3201" s="13"/>
      <c r="AM3201" s="7"/>
      <c r="AN3201" s="7"/>
    </row>
    <row r="3202" spans="37:40" x14ac:dyDescent="0.35">
      <c r="AK3202" s="13"/>
      <c r="AM3202" s="7"/>
      <c r="AN3202" s="7"/>
    </row>
    <row r="3203" spans="37:40" x14ac:dyDescent="0.35">
      <c r="AK3203" s="13"/>
      <c r="AM3203" s="7"/>
      <c r="AN3203" s="7"/>
    </row>
    <row r="3204" spans="37:40" x14ac:dyDescent="0.35">
      <c r="AK3204" s="13"/>
      <c r="AM3204" s="7"/>
      <c r="AN3204" s="7"/>
    </row>
    <row r="3205" spans="37:40" x14ac:dyDescent="0.35">
      <c r="AK3205" s="13"/>
      <c r="AM3205" s="7"/>
      <c r="AN3205" s="7"/>
    </row>
    <row r="3206" spans="37:40" x14ac:dyDescent="0.35">
      <c r="AK3206" s="13"/>
      <c r="AM3206" s="7"/>
      <c r="AN3206" s="7"/>
    </row>
    <row r="3207" spans="37:40" x14ac:dyDescent="0.35">
      <c r="AK3207" s="13"/>
      <c r="AM3207" s="7"/>
      <c r="AN3207" s="7"/>
    </row>
    <row r="3208" spans="37:40" x14ac:dyDescent="0.35">
      <c r="AK3208" s="13"/>
      <c r="AM3208" s="7"/>
      <c r="AN3208" s="7"/>
    </row>
    <row r="3209" spans="37:40" x14ac:dyDescent="0.35">
      <c r="AK3209" s="13"/>
      <c r="AM3209" s="7"/>
      <c r="AN3209" s="7"/>
    </row>
    <row r="3210" spans="37:40" x14ac:dyDescent="0.35">
      <c r="AK3210" s="13"/>
      <c r="AM3210" s="7"/>
      <c r="AN3210" s="7"/>
    </row>
    <row r="3211" spans="37:40" x14ac:dyDescent="0.35">
      <c r="AK3211" s="13"/>
      <c r="AM3211" s="7"/>
      <c r="AN3211" s="7"/>
    </row>
    <row r="3212" spans="37:40" x14ac:dyDescent="0.35">
      <c r="AK3212" s="13"/>
      <c r="AM3212" s="7"/>
      <c r="AN3212" s="7"/>
    </row>
    <row r="3213" spans="37:40" x14ac:dyDescent="0.35">
      <c r="AK3213" s="13"/>
      <c r="AM3213" s="7"/>
      <c r="AN3213" s="7"/>
    </row>
    <row r="3214" spans="37:40" x14ac:dyDescent="0.35">
      <c r="AK3214" s="13"/>
      <c r="AM3214" s="7"/>
      <c r="AN3214" s="7"/>
    </row>
    <row r="3215" spans="37:40" x14ac:dyDescent="0.35">
      <c r="AK3215" s="13"/>
      <c r="AM3215" s="7"/>
      <c r="AN3215" s="7"/>
    </row>
    <row r="3216" spans="37:40" x14ac:dyDescent="0.35">
      <c r="AK3216" s="13"/>
      <c r="AM3216" s="7"/>
      <c r="AN3216" s="7"/>
    </row>
    <row r="3217" spans="37:40" x14ac:dyDescent="0.35">
      <c r="AK3217" s="13"/>
      <c r="AM3217" s="7"/>
      <c r="AN3217" s="7"/>
    </row>
    <row r="3218" spans="37:40" x14ac:dyDescent="0.35">
      <c r="AK3218" s="13"/>
      <c r="AM3218" s="7"/>
      <c r="AN3218" s="7"/>
    </row>
    <row r="3219" spans="37:40" x14ac:dyDescent="0.35">
      <c r="AK3219" s="13"/>
      <c r="AM3219" s="7"/>
      <c r="AN3219" s="7"/>
    </row>
    <row r="3220" spans="37:40" x14ac:dyDescent="0.35">
      <c r="AK3220" s="13"/>
      <c r="AM3220" s="7"/>
      <c r="AN3220" s="7"/>
    </row>
    <row r="3221" spans="37:40" x14ac:dyDescent="0.35">
      <c r="AK3221" s="13"/>
      <c r="AM3221" s="7"/>
      <c r="AN3221" s="7"/>
    </row>
    <row r="3222" spans="37:40" x14ac:dyDescent="0.35">
      <c r="AK3222" s="13"/>
      <c r="AM3222" s="7"/>
      <c r="AN3222" s="7"/>
    </row>
    <row r="3223" spans="37:40" x14ac:dyDescent="0.35">
      <c r="AK3223" s="13"/>
      <c r="AM3223" s="7"/>
      <c r="AN3223" s="7"/>
    </row>
    <row r="3224" spans="37:40" x14ac:dyDescent="0.35">
      <c r="AK3224" s="13"/>
      <c r="AM3224" s="7"/>
      <c r="AN3224" s="7"/>
    </row>
    <row r="3225" spans="37:40" x14ac:dyDescent="0.35">
      <c r="AK3225" s="13"/>
      <c r="AM3225" s="7"/>
      <c r="AN3225" s="7"/>
    </row>
    <row r="3226" spans="37:40" x14ac:dyDescent="0.35">
      <c r="AK3226" s="13"/>
      <c r="AM3226" s="7"/>
      <c r="AN3226" s="7"/>
    </row>
    <row r="3227" spans="37:40" x14ac:dyDescent="0.35">
      <c r="AK3227" s="13"/>
      <c r="AM3227" s="7"/>
      <c r="AN3227" s="7"/>
    </row>
    <row r="3228" spans="37:40" x14ac:dyDescent="0.35">
      <c r="AK3228" s="13"/>
      <c r="AM3228" s="7"/>
      <c r="AN3228" s="7"/>
    </row>
    <row r="3229" spans="37:40" x14ac:dyDescent="0.35">
      <c r="AK3229" s="13"/>
      <c r="AM3229" s="7"/>
      <c r="AN3229" s="7"/>
    </row>
    <row r="3230" spans="37:40" x14ac:dyDescent="0.35">
      <c r="AK3230" s="13"/>
      <c r="AM3230" s="7"/>
      <c r="AN3230" s="7"/>
    </row>
    <row r="3231" spans="37:40" x14ac:dyDescent="0.35">
      <c r="AK3231" s="13"/>
      <c r="AM3231" s="7"/>
      <c r="AN3231" s="7"/>
    </row>
    <row r="3232" spans="37:40" x14ac:dyDescent="0.35">
      <c r="AK3232" s="13"/>
      <c r="AM3232" s="7"/>
      <c r="AN3232" s="7"/>
    </row>
    <row r="3233" spans="37:40" x14ac:dyDescent="0.35">
      <c r="AK3233" s="13"/>
      <c r="AM3233" s="7"/>
      <c r="AN3233" s="7"/>
    </row>
    <row r="3234" spans="37:40" x14ac:dyDescent="0.35">
      <c r="AK3234" s="13"/>
      <c r="AM3234" s="7"/>
      <c r="AN3234" s="7"/>
    </row>
    <row r="3235" spans="37:40" x14ac:dyDescent="0.35">
      <c r="AK3235" s="13"/>
      <c r="AM3235" s="7"/>
      <c r="AN3235" s="7"/>
    </row>
    <row r="3236" spans="37:40" x14ac:dyDescent="0.35">
      <c r="AK3236" s="13"/>
      <c r="AM3236" s="7"/>
      <c r="AN3236" s="7"/>
    </row>
    <row r="3237" spans="37:40" x14ac:dyDescent="0.35">
      <c r="AK3237" s="13"/>
      <c r="AM3237" s="7"/>
      <c r="AN3237" s="7"/>
    </row>
    <row r="3238" spans="37:40" x14ac:dyDescent="0.35">
      <c r="AK3238" s="13"/>
      <c r="AM3238" s="7"/>
      <c r="AN3238" s="7"/>
    </row>
    <row r="3239" spans="37:40" x14ac:dyDescent="0.35">
      <c r="AK3239" s="13"/>
      <c r="AM3239" s="7"/>
      <c r="AN3239" s="7"/>
    </row>
    <row r="3240" spans="37:40" x14ac:dyDescent="0.35">
      <c r="AK3240" s="13"/>
      <c r="AM3240" s="7"/>
      <c r="AN3240" s="7"/>
    </row>
    <row r="3241" spans="37:40" x14ac:dyDescent="0.35">
      <c r="AK3241" s="13"/>
      <c r="AM3241" s="7"/>
      <c r="AN3241" s="7"/>
    </row>
    <row r="3242" spans="37:40" x14ac:dyDescent="0.35">
      <c r="AK3242" s="13"/>
      <c r="AM3242" s="7"/>
      <c r="AN3242" s="7"/>
    </row>
    <row r="3243" spans="37:40" x14ac:dyDescent="0.35">
      <c r="AK3243" s="13"/>
      <c r="AM3243" s="7"/>
      <c r="AN3243" s="7"/>
    </row>
    <row r="3244" spans="37:40" x14ac:dyDescent="0.35">
      <c r="AK3244" s="13"/>
      <c r="AM3244" s="7"/>
      <c r="AN3244" s="7"/>
    </row>
    <row r="3245" spans="37:40" x14ac:dyDescent="0.35">
      <c r="AK3245" s="13"/>
      <c r="AM3245" s="7"/>
      <c r="AN3245" s="7"/>
    </row>
    <row r="3246" spans="37:40" x14ac:dyDescent="0.35">
      <c r="AK3246" s="13"/>
      <c r="AM3246" s="7"/>
      <c r="AN3246" s="7"/>
    </row>
    <row r="3247" spans="37:40" x14ac:dyDescent="0.35">
      <c r="AK3247" s="13"/>
      <c r="AM3247" s="7"/>
      <c r="AN3247" s="7"/>
    </row>
    <row r="3248" spans="37:40" x14ac:dyDescent="0.35">
      <c r="AK3248" s="13"/>
      <c r="AM3248" s="7"/>
      <c r="AN3248" s="7"/>
    </row>
    <row r="3249" spans="37:40" x14ac:dyDescent="0.35">
      <c r="AK3249" s="13"/>
      <c r="AM3249" s="7"/>
      <c r="AN3249" s="7"/>
    </row>
    <row r="3250" spans="37:40" x14ac:dyDescent="0.35">
      <c r="AK3250" s="13"/>
      <c r="AM3250" s="7"/>
      <c r="AN3250" s="7"/>
    </row>
    <row r="3251" spans="37:40" x14ac:dyDescent="0.35">
      <c r="AK3251" s="13"/>
      <c r="AM3251" s="7"/>
      <c r="AN3251" s="7"/>
    </row>
    <row r="3252" spans="37:40" x14ac:dyDescent="0.35">
      <c r="AK3252" s="13"/>
      <c r="AM3252" s="7"/>
      <c r="AN3252" s="7"/>
    </row>
    <row r="3253" spans="37:40" x14ac:dyDescent="0.35">
      <c r="AK3253" s="13"/>
      <c r="AM3253" s="7"/>
      <c r="AN3253" s="7"/>
    </row>
    <row r="3254" spans="37:40" x14ac:dyDescent="0.35">
      <c r="AK3254" s="13"/>
      <c r="AM3254" s="7"/>
      <c r="AN3254" s="7"/>
    </row>
    <row r="3255" spans="37:40" x14ac:dyDescent="0.35">
      <c r="AK3255" s="13"/>
      <c r="AM3255" s="7"/>
      <c r="AN3255" s="7"/>
    </row>
    <row r="3256" spans="37:40" x14ac:dyDescent="0.35">
      <c r="AK3256" s="13"/>
      <c r="AM3256" s="7"/>
      <c r="AN3256" s="7"/>
    </row>
    <row r="3257" spans="37:40" x14ac:dyDescent="0.35">
      <c r="AK3257" s="13"/>
      <c r="AM3257" s="7"/>
      <c r="AN3257" s="7"/>
    </row>
    <row r="3258" spans="37:40" x14ac:dyDescent="0.35">
      <c r="AK3258" s="13"/>
      <c r="AM3258" s="7"/>
      <c r="AN3258" s="7"/>
    </row>
    <row r="3259" spans="37:40" x14ac:dyDescent="0.35">
      <c r="AK3259" s="13"/>
      <c r="AM3259" s="7"/>
      <c r="AN3259" s="7"/>
    </row>
    <row r="3260" spans="37:40" x14ac:dyDescent="0.35">
      <c r="AK3260" s="13"/>
      <c r="AM3260" s="7"/>
      <c r="AN3260" s="7"/>
    </row>
    <row r="3261" spans="37:40" x14ac:dyDescent="0.35">
      <c r="AK3261" s="13"/>
      <c r="AM3261" s="7"/>
      <c r="AN3261" s="7"/>
    </row>
    <row r="3262" spans="37:40" x14ac:dyDescent="0.35">
      <c r="AK3262" s="13"/>
      <c r="AM3262" s="7"/>
      <c r="AN3262" s="7"/>
    </row>
    <row r="3263" spans="37:40" x14ac:dyDescent="0.35">
      <c r="AK3263" s="13"/>
      <c r="AM3263" s="7"/>
      <c r="AN3263" s="7"/>
    </row>
    <row r="3264" spans="37:40" x14ac:dyDescent="0.35">
      <c r="AK3264" s="13"/>
      <c r="AM3264" s="7"/>
      <c r="AN3264" s="7"/>
    </row>
    <row r="3265" spans="37:40" x14ac:dyDescent="0.35">
      <c r="AK3265" s="13"/>
      <c r="AM3265" s="7"/>
      <c r="AN3265" s="7"/>
    </row>
    <row r="3266" spans="37:40" x14ac:dyDescent="0.35">
      <c r="AK3266" s="13"/>
      <c r="AM3266" s="7"/>
      <c r="AN3266" s="7"/>
    </row>
    <row r="3267" spans="37:40" x14ac:dyDescent="0.35">
      <c r="AK3267" s="13"/>
      <c r="AM3267" s="7"/>
      <c r="AN3267" s="7"/>
    </row>
    <row r="3268" spans="37:40" x14ac:dyDescent="0.35">
      <c r="AK3268" s="13"/>
      <c r="AM3268" s="7"/>
      <c r="AN3268" s="7"/>
    </row>
    <row r="3269" spans="37:40" x14ac:dyDescent="0.35">
      <c r="AK3269" s="13"/>
      <c r="AM3269" s="7"/>
      <c r="AN3269" s="7"/>
    </row>
    <row r="3270" spans="37:40" x14ac:dyDescent="0.35">
      <c r="AK3270" s="13"/>
      <c r="AM3270" s="7"/>
      <c r="AN3270" s="7"/>
    </row>
    <row r="3271" spans="37:40" x14ac:dyDescent="0.35">
      <c r="AK3271" s="13"/>
      <c r="AM3271" s="7"/>
      <c r="AN3271" s="7"/>
    </row>
    <row r="3272" spans="37:40" x14ac:dyDescent="0.35">
      <c r="AK3272" s="13"/>
      <c r="AM3272" s="7"/>
      <c r="AN3272" s="7"/>
    </row>
    <row r="3273" spans="37:40" x14ac:dyDescent="0.35">
      <c r="AK3273" s="13"/>
      <c r="AM3273" s="7"/>
      <c r="AN3273" s="7"/>
    </row>
    <row r="3274" spans="37:40" x14ac:dyDescent="0.35">
      <c r="AK3274" s="13"/>
      <c r="AM3274" s="7"/>
      <c r="AN3274" s="7"/>
    </row>
    <row r="3275" spans="37:40" x14ac:dyDescent="0.35">
      <c r="AK3275" s="13"/>
      <c r="AM3275" s="7"/>
      <c r="AN3275" s="7"/>
    </row>
    <row r="3276" spans="37:40" x14ac:dyDescent="0.35">
      <c r="AK3276" s="13"/>
      <c r="AM3276" s="7"/>
      <c r="AN3276" s="7"/>
    </row>
    <row r="3277" spans="37:40" x14ac:dyDescent="0.35">
      <c r="AK3277" s="13"/>
      <c r="AM3277" s="7"/>
      <c r="AN3277" s="7"/>
    </row>
    <row r="3278" spans="37:40" x14ac:dyDescent="0.35">
      <c r="AK3278" s="13"/>
      <c r="AM3278" s="7"/>
      <c r="AN3278" s="7"/>
    </row>
    <row r="3279" spans="37:40" x14ac:dyDescent="0.35">
      <c r="AK3279" s="13"/>
      <c r="AM3279" s="7"/>
      <c r="AN3279" s="7"/>
    </row>
    <row r="3280" spans="37:40" x14ac:dyDescent="0.35">
      <c r="AK3280" s="13"/>
      <c r="AM3280" s="7"/>
      <c r="AN3280" s="7"/>
    </row>
    <row r="3281" spans="37:40" x14ac:dyDescent="0.35">
      <c r="AK3281" s="13"/>
      <c r="AM3281" s="7"/>
      <c r="AN3281" s="7"/>
    </row>
    <row r="3282" spans="37:40" x14ac:dyDescent="0.35">
      <c r="AK3282" s="13"/>
      <c r="AM3282" s="7"/>
      <c r="AN3282" s="7"/>
    </row>
    <row r="3283" spans="37:40" x14ac:dyDescent="0.35">
      <c r="AK3283" s="13"/>
      <c r="AM3283" s="7"/>
      <c r="AN3283" s="7"/>
    </row>
    <row r="3284" spans="37:40" x14ac:dyDescent="0.35">
      <c r="AK3284" s="13"/>
      <c r="AM3284" s="7"/>
      <c r="AN3284" s="7"/>
    </row>
    <row r="3285" spans="37:40" x14ac:dyDescent="0.35">
      <c r="AK3285" s="13"/>
      <c r="AM3285" s="7"/>
      <c r="AN3285" s="7"/>
    </row>
    <row r="3286" spans="37:40" x14ac:dyDescent="0.35">
      <c r="AK3286" s="13"/>
      <c r="AM3286" s="7"/>
      <c r="AN3286" s="7"/>
    </row>
    <row r="3287" spans="37:40" x14ac:dyDescent="0.35">
      <c r="AK3287" s="13"/>
      <c r="AM3287" s="7"/>
      <c r="AN3287" s="7"/>
    </row>
    <row r="3288" spans="37:40" x14ac:dyDescent="0.35">
      <c r="AK3288" s="13"/>
      <c r="AM3288" s="7"/>
      <c r="AN3288" s="7"/>
    </row>
    <row r="3289" spans="37:40" x14ac:dyDescent="0.35">
      <c r="AK3289" s="13"/>
      <c r="AM3289" s="7"/>
      <c r="AN3289" s="7"/>
    </row>
    <row r="3290" spans="37:40" x14ac:dyDescent="0.35">
      <c r="AK3290" s="13"/>
      <c r="AM3290" s="7"/>
      <c r="AN3290" s="7"/>
    </row>
    <row r="3291" spans="37:40" x14ac:dyDescent="0.35">
      <c r="AK3291" s="13"/>
      <c r="AM3291" s="7"/>
      <c r="AN3291" s="7"/>
    </row>
    <row r="3292" spans="37:40" x14ac:dyDescent="0.35">
      <c r="AK3292" s="13"/>
      <c r="AM3292" s="7"/>
      <c r="AN3292" s="7"/>
    </row>
    <row r="3293" spans="37:40" x14ac:dyDescent="0.35">
      <c r="AK3293" s="13"/>
      <c r="AM3293" s="7"/>
      <c r="AN3293" s="7"/>
    </row>
    <row r="3294" spans="37:40" x14ac:dyDescent="0.35">
      <c r="AK3294" s="13"/>
      <c r="AM3294" s="7"/>
      <c r="AN3294" s="7"/>
    </row>
    <row r="3295" spans="37:40" x14ac:dyDescent="0.35">
      <c r="AK3295" s="13"/>
      <c r="AM3295" s="7"/>
      <c r="AN3295" s="7"/>
    </row>
    <row r="3296" spans="37:40" x14ac:dyDescent="0.35">
      <c r="AK3296" s="13"/>
      <c r="AM3296" s="7"/>
      <c r="AN3296" s="7"/>
    </row>
    <row r="3297" spans="37:40" x14ac:dyDescent="0.35">
      <c r="AK3297" s="13"/>
      <c r="AM3297" s="7"/>
      <c r="AN3297" s="7"/>
    </row>
    <row r="3298" spans="37:40" x14ac:dyDescent="0.35">
      <c r="AK3298" s="13"/>
      <c r="AM3298" s="7"/>
      <c r="AN3298" s="7"/>
    </row>
    <row r="3299" spans="37:40" x14ac:dyDescent="0.35">
      <c r="AK3299" s="13"/>
      <c r="AM3299" s="7"/>
      <c r="AN3299" s="7"/>
    </row>
    <row r="3300" spans="37:40" x14ac:dyDescent="0.35">
      <c r="AK3300" s="13"/>
      <c r="AM3300" s="7"/>
      <c r="AN3300" s="7"/>
    </row>
    <row r="3301" spans="37:40" x14ac:dyDescent="0.35">
      <c r="AK3301" s="13"/>
      <c r="AM3301" s="7"/>
      <c r="AN3301" s="7"/>
    </row>
    <row r="3302" spans="37:40" x14ac:dyDescent="0.35">
      <c r="AK3302" s="13"/>
      <c r="AM3302" s="7"/>
      <c r="AN3302" s="7"/>
    </row>
    <row r="3303" spans="37:40" x14ac:dyDescent="0.35">
      <c r="AK3303" s="13"/>
      <c r="AM3303" s="7"/>
      <c r="AN3303" s="7"/>
    </row>
    <row r="3304" spans="37:40" x14ac:dyDescent="0.35">
      <c r="AK3304" s="13"/>
      <c r="AM3304" s="7"/>
      <c r="AN3304" s="7"/>
    </row>
    <row r="3305" spans="37:40" x14ac:dyDescent="0.35">
      <c r="AK3305" s="13"/>
      <c r="AM3305" s="7"/>
      <c r="AN3305" s="7"/>
    </row>
    <row r="3306" spans="37:40" x14ac:dyDescent="0.35">
      <c r="AK3306" s="13"/>
      <c r="AM3306" s="7"/>
      <c r="AN3306" s="7"/>
    </row>
    <row r="3307" spans="37:40" x14ac:dyDescent="0.35">
      <c r="AK3307" s="13"/>
      <c r="AM3307" s="7"/>
      <c r="AN3307" s="7"/>
    </row>
    <row r="3308" spans="37:40" x14ac:dyDescent="0.35">
      <c r="AK3308" s="13"/>
      <c r="AM3308" s="7"/>
      <c r="AN3308" s="7"/>
    </row>
    <row r="3309" spans="37:40" x14ac:dyDescent="0.35">
      <c r="AK3309" s="13"/>
      <c r="AM3309" s="7"/>
      <c r="AN3309" s="7"/>
    </row>
    <row r="3310" spans="37:40" x14ac:dyDescent="0.35">
      <c r="AK3310" s="13"/>
      <c r="AM3310" s="7"/>
      <c r="AN3310" s="7"/>
    </row>
    <row r="3311" spans="37:40" x14ac:dyDescent="0.35">
      <c r="AK3311" s="13"/>
      <c r="AM3311" s="7"/>
      <c r="AN3311" s="7"/>
    </row>
    <row r="3312" spans="37:40" x14ac:dyDescent="0.35">
      <c r="AK3312" s="13"/>
      <c r="AM3312" s="7"/>
      <c r="AN3312" s="7"/>
    </row>
    <row r="3313" spans="37:40" x14ac:dyDescent="0.35">
      <c r="AK3313" s="13"/>
      <c r="AM3313" s="7"/>
      <c r="AN3313" s="7"/>
    </row>
    <row r="3314" spans="37:40" x14ac:dyDescent="0.35">
      <c r="AK3314" s="13"/>
      <c r="AM3314" s="7"/>
      <c r="AN3314" s="7"/>
    </row>
    <row r="3315" spans="37:40" x14ac:dyDescent="0.35">
      <c r="AK3315" s="13"/>
      <c r="AM3315" s="7"/>
      <c r="AN3315" s="7"/>
    </row>
    <row r="3316" spans="37:40" x14ac:dyDescent="0.35">
      <c r="AK3316" s="13"/>
      <c r="AM3316" s="7"/>
      <c r="AN3316" s="7"/>
    </row>
    <row r="3317" spans="37:40" x14ac:dyDescent="0.35">
      <c r="AK3317" s="13"/>
      <c r="AM3317" s="7"/>
      <c r="AN3317" s="7"/>
    </row>
    <row r="3318" spans="37:40" x14ac:dyDescent="0.35">
      <c r="AK3318" s="13"/>
      <c r="AM3318" s="7"/>
      <c r="AN3318" s="7"/>
    </row>
    <row r="3319" spans="37:40" x14ac:dyDescent="0.35">
      <c r="AK3319" s="13"/>
      <c r="AM3319" s="7"/>
      <c r="AN3319" s="7"/>
    </row>
    <row r="3320" spans="37:40" x14ac:dyDescent="0.35">
      <c r="AK3320" s="13"/>
      <c r="AM3320" s="7"/>
      <c r="AN3320" s="7"/>
    </row>
    <row r="3321" spans="37:40" x14ac:dyDescent="0.35">
      <c r="AK3321" s="13"/>
      <c r="AM3321" s="7"/>
      <c r="AN3321" s="7"/>
    </row>
    <row r="3322" spans="37:40" x14ac:dyDescent="0.35">
      <c r="AK3322" s="13"/>
      <c r="AM3322" s="7"/>
      <c r="AN3322" s="7"/>
    </row>
    <row r="3323" spans="37:40" x14ac:dyDescent="0.35">
      <c r="AK3323" s="13"/>
      <c r="AM3323" s="7"/>
      <c r="AN3323" s="7"/>
    </row>
    <row r="3324" spans="37:40" x14ac:dyDescent="0.35">
      <c r="AK3324" s="13"/>
      <c r="AM3324" s="7"/>
      <c r="AN3324" s="7"/>
    </row>
    <row r="3325" spans="37:40" x14ac:dyDescent="0.35">
      <c r="AK3325" s="13"/>
      <c r="AM3325" s="7"/>
      <c r="AN3325" s="7"/>
    </row>
    <row r="3326" spans="37:40" x14ac:dyDescent="0.35">
      <c r="AK3326" s="13"/>
      <c r="AM3326" s="7"/>
      <c r="AN3326" s="7"/>
    </row>
    <row r="3327" spans="37:40" x14ac:dyDescent="0.35">
      <c r="AK3327" s="13"/>
      <c r="AM3327" s="7"/>
      <c r="AN3327" s="7"/>
    </row>
    <row r="3328" spans="37:40" x14ac:dyDescent="0.35">
      <c r="AK3328" s="13"/>
      <c r="AM3328" s="7"/>
      <c r="AN3328" s="7"/>
    </row>
    <row r="3329" spans="37:40" x14ac:dyDescent="0.35">
      <c r="AK3329" s="13"/>
      <c r="AM3329" s="7"/>
      <c r="AN3329" s="7"/>
    </row>
    <row r="3330" spans="37:40" x14ac:dyDescent="0.35">
      <c r="AK3330" s="13"/>
      <c r="AM3330" s="7"/>
      <c r="AN3330" s="7"/>
    </row>
    <row r="3331" spans="37:40" x14ac:dyDescent="0.35">
      <c r="AK3331" s="13"/>
      <c r="AM3331" s="7"/>
      <c r="AN3331" s="7"/>
    </row>
    <row r="3332" spans="37:40" x14ac:dyDescent="0.35">
      <c r="AK3332" s="13"/>
      <c r="AM3332" s="7"/>
      <c r="AN3332" s="7"/>
    </row>
    <row r="3333" spans="37:40" x14ac:dyDescent="0.35">
      <c r="AK3333" s="13"/>
      <c r="AM3333" s="7"/>
      <c r="AN3333" s="7"/>
    </row>
    <row r="3334" spans="37:40" x14ac:dyDescent="0.35">
      <c r="AK3334" s="13"/>
      <c r="AM3334" s="7"/>
      <c r="AN3334" s="7"/>
    </row>
    <row r="3335" spans="37:40" x14ac:dyDescent="0.35">
      <c r="AK3335" s="13"/>
      <c r="AM3335" s="7"/>
      <c r="AN3335" s="7"/>
    </row>
    <row r="3336" spans="37:40" x14ac:dyDescent="0.35">
      <c r="AK3336" s="13"/>
      <c r="AM3336" s="7"/>
      <c r="AN3336" s="7"/>
    </row>
    <row r="3337" spans="37:40" x14ac:dyDescent="0.35">
      <c r="AK3337" s="13"/>
      <c r="AM3337" s="7"/>
      <c r="AN3337" s="7"/>
    </row>
    <row r="3338" spans="37:40" x14ac:dyDescent="0.35">
      <c r="AK3338" s="13"/>
      <c r="AM3338" s="7"/>
      <c r="AN3338" s="7"/>
    </row>
    <row r="3339" spans="37:40" x14ac:dyDescent="0.35">
      <c r="AK3339" s="13"/>
      <c r="AM3339" s="7"/>
      <c r="AN3339" s="7"/>
    </row>
    <row r="3340" spans="37:40" x14ac:dyDescent="0.35">
      <c r="AK3340" s="13"/>
      <c r="AM3340" s="7"/>
      <c r="AN3340" s="7"/>
    </row>
    <row r="3341" spans="37:40" x14ac:dyDescent="0.35">
      <c r="AK3341" s="13"/>
      <c r="AM3341" s="7"/>
      <c r="AN3341" s="7"/>
    </row>
    <row r="3342" spans="37:40" x14ac:dyDescent="0.35">
      <c r="AK3342" s="13"/>
      <c r="AM3342" s="7"/>
      <c r="AN3342" s="7"/>
    </row>
    <row r="3343" spans="37:40" x14ac:dyDescent="0.35">
      <c r="AK3343" s="13"/>
      <c r="AM3343" s="7"/>
      <c r="AN3343" s="7"/>
    </row>
    <row r="3344" spans="37:40" x14ac:dyDescent="0.35">
      <c r="AK3344" s="13"/>
      <c r="AM3344" s="7"/>
      <c r="AN3344" s="7"/>
    </row>
    <row r="3345" spans="37:40" x14ac:dyDescent="0.35">
      <c r="AK3345" s="13"/>
      <c r="AM3345" s="7"/>
      <c r="AN3345" s="7"/>
    </row>
    <row r="3346" spans="37:40" x14ac:dyDescent="0.35">
      <c r="AK3346" s="13"/>
      <c r="AM3346" s="7"/>
      <c r="AN3346" s="7"/>
    </row>
    <row r="3347" spans="37:40" x14ac:dyDescent="0.35">
      <c r="AK3347" s="13"/>
      <c r="AM3347" s="7"/>
      <c r="AN3347" s="7"/>
    </row>
    <row r="3348" spans="37:40" x14ac:dyDescent="0.35">
      <c r="AK3348" s="13"/>
      <c r="AM3348" s="7"/>
      <c r="AN3348" s="7"/>
    </row>
    <row r="3349" spans="37:40" x14ac:dyDescent="0.35">
      <c r="AK3349" s="13"/>
      <c r="AM3349" s="7"/>
      <c r="AN3349" s="7"/>
    </row>
    <row r="3350" spans="37:40" x14ac:dyDescent="0.35">
      <c r="AK3350" s="13"/>
      <c r="AM3350" s="7"/>
      <c r="AN3350" s="7"/>
    </row>
    <row r="3351" spans="37:40" x14ac:dyDescent="0.35">
      <c r="AK3351" s="13"/>
      <c r="AM3351" s="7"/>
      <c r="AN3351" s="7"/>
    </row>
    <row r="3352" spans="37:40" x14ac:dyDescent="0.35">
      <c r="AK3352" s="13"/>
      <c r="AM3352" s="7"/>
      <c r="AN3352" s="7"/>
    </row>
    <row r="3353" spans="37:40" x14ac:dyDescent="0.35">
      <c r="AK3353" s="13"/>
      <c r="AM3353" s="7"/>
      <c r="AN3353" s="7"/>
    </row>
    <row r="3354" spans="37:40" x14ac:dyDescent="0.35">
      <c r="AK3354" s="13"/>
      <c r="AM3354" s="7"/>
      <c r="AN3354" s="7"/>
    </row>
    <row r="3355" spans="37:40" x14ac:dyDescent="0.35">
      <c r="AK3355" s="13"/>
      <c r="AM3355" s="7"/>
      <c r="AN3355" s="7"/>
    </row>
    <row r="3356" spans="37:40" x14ac:dyDescent="0.35">
      <c r="AK3356" s="13"/>
      <c r="AM3356" s="7"/>
      <c r="AN3356" s="7"/>
    </row>
    <row r="3357" spans="37:40" x14ac:dyDescent="0.35">
      <c r="AK3357" s="13"/>
      <c r="AM3357" s="7"/>
      <c r="AN3357" s="7"/>
    </row>
    <row r="3358" spans="37:40" x14ac:dyDescent="0.35">
      <c r="AK3358" s="13"/>
      <c r="AM3358" s="7"/>
      <c r="AN3358" s="7"/>
    </row>
    <row r="3359" spans="37:40" x14ac:dyDescent="0.35">
      <c r="AK3359" s="13"/>
      <c r="AM3359" s="7"/>
      <c r="AN3359" s="7"/>
    </row>
    <row r="3360" spans="37:40" x14ac:dyDescent="0.35">
      <c r="AK3360" s="13"/>
      <c r="AM3360" s="7"/>
      <c r="AN3360" s="7"/>
    </row>
    <row r="3361" spans="37:40" x14ac:dyDescent="0.35">
      <c r="AK3361" s="13"/>
      <c r="AM3361" s="7"/>
      <c r="AN3361" s="7"/>
    </row>
    <row r="3362" spans="37:40" x14ac:dyDescent="0.35">
      <c r="AK3362" s="13"/>
      <c r="AM3362" s="7"/>
      <c r="AN3362" s="7"/>
    </row>
    <row r="3363" spans="37:40" x14ac:dyDescent="0.35">
      <c r="AK3363" s="13"/>
      <c r="AM3363" s="7"/>
      <c r="AN3363" s="7"/>
    </row>
    <row r="3364" spans="37:40" x14ac:dyDescent="0.35">
      <c r="AK3364" s="13"/>
      <c r="AM3364" s="7"/>
      <c r="AN3364" s="7"/>
    </row>
    <row r="3365" spans="37:40" x14ac:dyDescent="0.35">
      <c r="AK3365" s="13"/>
      <c r="AM3365" s="7"/>
      <c r="AN3365" s="7"/>
    </row>
    <row r="3366" spans="37:40" x14ac:dyDescent="0.35">
      <c r="AK3366" s="13"/>
      <c r="AM3366" s="7"/>
      <c r="AN3366" s="7"/>
    </row>
    <row r="3367" spans="37:40" x14ac:dyDescent="0.35">
      <c r="AK3367" s="13"/>
      <c r="AM3367" s="7"/>
      <c r="AN3367" s="7"/>
    </row>
    <row r="3368" spans="37:40" x14ac:dyDescent="0.35">
      <c r="AK3368" s="13"/>
      <c r="AM3368" s="7"/>
      <c r="AN3368" s="7"/>
    </row>
    <row r="3369" spans="37:40" x14ac:dyDescent="0.35">
      <c r="AK3369" s="13"/>
      <c r="AM3369" s="7"/>
      <c r="AN3369" s="7"/>
    </row>
    <row r="3370" spans="37:40" x14ac:dyDescent="0.35">
      <c r="AK3370" s="13"/>
      <c r="AM3370" s="7"/>
      <c r="AN3370" s="7"/>
    </row>
    <row r="3371" spans="37:40" x14ac:dyDescent="0.35">
      <c r="AK3371" s="13"/>
      <c r="AM3371" s="7"/>
      <c r="AN3371" s="7"/>
    </row>
    <row r="3372" spans="37:40" x14ac:dyDescent="0.35">
      <c r="AK3372" s="13"/>
      <c r="AM3372" s="7"/>
      <c r="AN3372" s="7"/>
    </row>
    <row r="3373" spans="37:40" x14ac:dyDescent="0.35">
      <c r="AK3373" s="13"/>
      <c r="AM3373" s="7"/>
      <c r="AN3373" s="7"/>
    </row>
    <row r="3374" spans="37:40" x14ac:dyDescent="0.35">
      <c r="AK3374" s="13"/>
      <c r="AM3374" s="7"/>
      <c r="AN3374" s="7"/>
    </row>
    <row r="3375" spans="37:40" x14ac:dyDescent="0.35">
      <c r="AK3375" s="13"/>
      <c r="AM3375" s="7"/>
      <c r="AN3375" s="7"/>
    </row>
    <row r="3376" spans="37:40" x14ac:dyDescent="0.35">
      <c r="AK3376" s="13"/>
      <c r="AM3376" s="7"/>
      <c r="AN3376" s="7"/>
    </row>
    <row r="3377" spans="37:40" x14ac:dyDescent="0.35">
      <c r="AK3377" s="13"/>
      <c r="AM3377" s="7"/>
      <c r="AN3377" s="7"/>
    </row>
    <row r="3378" spans="37:40" x14ac:dyDescent="0.35">
      <c r="AK3378" s="13"/>
      <c r="AM3378" s="7"/>
      <c r="AN3378" s="7"/>
    </row>
    <row r="3379" spans="37:40" x14ac:dyDescent="0.35">
      <c r="AK3379" s="13"/>
      <c r="AM3379" s="7"/>
      <c r="AN3379" s="7"/>
    </row>
    <row r="3380" spans="37:40" x14ac:dyDescent="0.35">
      <c r="AK3380" s="13"/>
      <c r="AM3380" s="7"/>
      <c r="AN3380" s="7"/>
    </row>
    <row r="3381" spans="37:40" x14ac:dyDescent="0.35">
      <c r="AK3381" s="13"/>
      <c r="AM3381" s="7"/>
      <c r="AN3381" s="7"/>
    </row>
    <row r="3382" spans="37:40" x14ac:dyDescent="0.35">
      <c r="AK3382" s="13"/>
      <c r="AM3382" s="7"/>
      <c r="AN3382" s="7"/>
    </row>
    <row r="3383" spans="37:40" x14ac:dyDescent="0.35">
      <c r="AK3383" s="13"/>
      <c r="AM3383" s="7"/>
      <c r="AN3383" s="7"/>
    </row>
    <row r="3384" spans="37:40" x14ac:dyDescent="0.35">
      <c r="AK3384" s="13"/>
      <c r="AM3384" s="7"/>
      <c r="AN3384" s="7"/>
    </row>
    <row r="3385" spans="37:40" x14ac:dyDescent="0.35">
      <c r="AK3385" s="13"/>
      <c r="AM3385" s="7"/>
      <c r="AN3385" s="7"/>
    </row>
    <row r="3386" spans="37:40" x14ac:dyDescent="0.35">
      <c r="AK3386" s="13"/>
      <c r="AM3386" s="7"/>
      <c r="AN3386" s="7"/>
    </row>
    <row r="3387" spans="37:40" x14ac:dyDescent="0.35">
      <c r="AK3387" s="13"/>
      <c r="AM3387" s="7"/>
      <c r="AN3387" s="7"/>
    </row>
    <row r="3388" spans="37:40" x14ac:dyDescent="0.35">
      <c r="AK3388" s="13"/>
      <c r="AM3388" s="7"/>
      <c r="AN3388" s="7"/>
    </row>
    <row r="3389" spans="37:40" x14ac:dyDescent="0.35">
      <c r="AK3389" s="13"/>
      <c r="AM3389" s="7"/>
      <c r="AN3389" s="7"/>
    </row>
    <row r="3390" spans="37:40" x14ac:dyDescent="0.35">
      <c r="AK3390" s="13"/>
      <c r="AM3390" s="7"/>
      <c r="AN3390" s="7"/>
    </row>
    <row r="3391" spans="37:40" x14ac:dyDescent="0.35">
      <c r="AK3391" s="13"/>
      <c r="AM3391" s="7"/>
      <c r="AN3391" s="7"/>
    </row>
    <row r="3392" spans="37:40" x14ac:dyDescent="0.35">
      <c r="AK3392" s="13"/>
      <c r="AM3392" s="7"/>
      <c r="AN3392" s="7"/>
    </row>
    <row r="3393" spans="37:40" x14ac:dyDescent="0.35">
      <c r="AK3393" s="13"/>
      <c r="AM3393" s="7"/>
      <c r="AN3393" s="7"/>
    </row>
    <row r="3394" spans="37:40" x14ac:dyDescent="0.35">
      <c r="AK3394" s="13"/>
      <c r="AM3394" s="7"/>
      <c r="AN3394" s="7"/>
    </row>
    <row r="3395" spans="37:40" x14ac:dyDescent="0.35">
      <c r="AK3395" s="13"/>
      <c r="AM3395" s="7"/>
      <c r="AN3395" s="7"/>
    </row>
    <row r="3396" spans="37:40" x14ac:dyDescent="0.35">
      <c r="AK3396" s="13"/>
      <c r="AM3396" s="7"/>
      <c r="AN3396" s="7"/>
    </row>
    <row r="3397" spans="37:40" x14ac:dyDescent="0.35">
      <c r="AK3397" s="13"/>
      <c r="AM3397" s="7"/>
      <c r="AN3397" s="7"/>
    </row>
    <row r="3398" spans="37:40" x14ac:dyDescent="0.35">
      <c r="AK3398" s="13"/>
      <c r="AM3398" s="7"/>
      <c r="AN3398" s="7"/>
    </row>
    <row r="3399" spans="37:40" x14ac:dyDescent="0.35">
      <c r="AK3399" s="13"/>
      <c r="AM3399" s="7"/>
      <c r="AN3399" s="7"/>
    </row>
    <row r="3400" spans="37:40" x14ac:dyDescent="0.35">
      <c r="AK3400" s="13"/>
      <c r="AM3400" s="7"/>
      <c r="AN3400" s="7"/>
    </row>
    <row r="3401" spans="37:40" x14ac:dyDescent="0.35">
      <c r="AK3401" s="13"/>
      <c r="AM3401" s="7"/>
      <c r="AN3401" s="7"/>
    </row>
    <row r="3402" spans="37:40" x14ac:dyDescent="0.35">
      <c r="AK3402" s="13"/>
      <c r="AM3402" s="7"/>
      <c r="AN3402" s="7"/>
    </row>
    <row r="3403" spans="37:40" x14ac:dyDescent="0.35">
      <c r="AK3403" s="13"/>
      <c r="AM3403" s="7"/>
      <c r="AN3403" s="7"/>
    </row>
    <row r="3404" spans="37:40" x14ac:dyDescent="0.35">
      <c r="AK3404" s="13"/>
      <c r="AM3404" s="7"/>
      <c r="AN3404" s="7"/>
    </row>
    <row r="3405" spans="37:40" x14ac:dyDescent="0.35">
      <c r="AK3405" s="13"/>
      <c r="AM3405" s="7"/>
      <c r="AN3405" s="7"/>
    </row>
    <row r="3406" spans="37:40" x14ac:dyDescent="0.35">
      <c r="AK3406" s="13"/>
      <c r="AM3406" s="7"/>
      <c r="AN3406" s="7"/>
    </row>
    <row r="3407" spans="37:40" x14ac:dyDescent="0.35">
      <c r="AK3407" s="13"/>
      <c r="AM3407" s="7"/>
      <c r="AN3407" s="7"/>
    </row>
    <row r="3408" spans="37:40" x14ac:dyDescent="0.35">
      <c r="AK3408" s="13"/>
      <c r="AM3408" s="7"/>
      <c r="AN3408" s="7"/>
    </row>
    <row r="3409" spans="37:40" x14ac:dyDescent="0.35">
      <c r="AK3409" s="13"/>
      <c r="AM3409" s="7"/>
      <c r="AN3409" s="7"/>
    </row>
    <row r="3410" spans="37:40" x14ac:dyDescent="0.35">
      <c r="AK3410" s="13"/>
      <c r="AM3410" s="7"/>
      <c r="AN3410" s="7"/>
    </row>
    <row r="3411" spans="37:40" x14ac:dyDescent="0.35">
      <c r="AK3411" s="13"/>
      <c r="AM3411" s="7"/>
      <c r="AN3411" s="7"/>
    </row>
    <row r="3412" spans="37:40" x14ac:dyDescent="0.35">
      <c r="AK3412" s="13"/>
      <c r="AM3412" s="7"/>
      <c r="AN3412" s="7"/>
    </row>
    <row r="3413" spans="37:40" x14ac:dyDescent="0.35">
      <c r="AK3413" s="13"/>
      <c r="AM3413" s="7"/>
      <c r="AN3413" s="7"/>
    </row>
    <row r="3414" spans="37:40" x14ac:dyDescent="0.35">
      <c r="AK3414" s="13"/>
      <c r="AM3414" s="7"/>
      <c r="AN3414" s="7"/>
    </row>
    <row r="3415" spans="37:40" x14ac:dyDescent="0.35">
      <c r="AK3415" s="13"/>
      <c r="AM3415" s="7"/>
      <c r="AN3415" s="7"/>
    </row>
    <row r="3416" spans="37:40" x14ac:dyDescent="0.35">
      <c r="AK3416" s="13"/>
      <c r="AM3416" s="7"/>
      <c r="AN3416" s="7"/>
    </row>
    <row r="3417" spans="37:40" x14ac:dyDescent="0.35">
      <c r="AK3417" s="13"/>
      <c r="AM3417" s="7"/>
      <c r="AN3417" s="7"/>
    </row>
    <row r="3418" spans="37:40" x14ac:dyDescent="0.35">
      <c r="AK3418" s="13"/>
      <c r="AM3418" s="7"/>
      <c r="AN3418" s="7"/>
    </row>
    <row r="3419" spans="37:40" x14ac:dyDescent="0.35">
      <c r="AK3419" s="13"/>
      <c r="AM3419" s="7"/>
      <c r="AN3419" s="7"/>
    </row>
    <row r="3420" spans="37:40" x14ac:dyDescent="0.35">
      <c r="AK3420" s="13"/>
      <c r="AM3420" s="7"/>
      <c r="AN3420" s="7"/>
    </row>
    <row r="3421" spans="37:40" x14ac:dyDescent="0.35">
      <c r="AK3421" s="13"/>
      <c r="AM3421" s="7"/>
      <c r="AN3421" s="7"/>
    </row>
    <row r="3422" spans="37:40" x14ac:dyDescent="0.35">
      <c r="AK3422" s="13"/>
      <c r="AM3422" s="7"/>
      <c r="AN3422" s="7"/>
    </row>
    <row r="3423" spans="37:40" x14ac:dyDescent="0.35">
      <c r="AK3423" s="13"/>
      <c r="AM3423" s="7"/>
      <c r="AN3423" s="7"/>
    </row>
    <row r="3424" spans="37:40" x14ac:dyDescent="0.35">
      <c r="AK3424" s="13"/>
      <c r="AM3424" s="7"/>
      <c r="AN3424" s="7"/>
    </row>
    <row r="3425" spans="37:40" x14ac:dyDescent="0.35">
      <c r="AK3425" s="13"/>
      <c r="AM3425" s="7"/>
      <c r="AN3425" s="7"/>
    </row>
    <row r="3426" spans="37:40" x14ac:dyDescent="0.35">
      <c r="AK3426" s="13"/>
      <c r="AM3426" s="7"/>
      <c r="AN3426" s="7"/>
    </row>
    <row r="3427" spans="37:40" x14ac:dyDescent="0.35">
      <c r="AK3427" s="13"/>
      <c r="AM3427" s="7"/>
      <c r="AN3427" s="7"/>
    </row>
    <row r="3428" spans="37:40" x14ac:dyDescent="0.35">
      <c r="AK3428" s="13"/>
      <c r="AM3428" s="7"/>
      <c r="AN3428" s="7"/>
    </row>
    <row r="3429" spans="37:40" x14ac:dyDescent="0.35">
      <c r="AK3429" s="13"/>
      <c r="AM3429" s="7"/>
      <c r="AN3429" s="7"/>
    </row>
    <row r="3430" spans="37:40" x14ac:dyDescent="0.35">
      <c r="AK3430" s="13"/>
      <c r="AM3430" s="7"/>
      <c r="AN3430" s="7"/>
    </row>
    <row r="3431" spans="37:40" x14ac:dyDescent="0.35">
      <c r="AK3431" s="13"/>
      <c r="AM3431" s="7"/>
      <c r="AN3431" s="7"/>
    </row>
    <row r="3432" spans="37:40" x14ac:dyDescent="0.35">
      <c r="AK3432" s="13"/>
      <c r="AM3432" s="7"/>
      <c r="AN3432" s="7"/>
    </row>
    <row r="3433" spans="37:40" x14ac:dyDescent="0.35">
      <c r="AK3433" s="13"/>
      <c r="AM3433" s="7"/>
      <c r="AN3433" s="7"/>
    </row>
    <row r="3434" spans="37:40" x14ac:dyDescent="0.35">
      <c r="AK3434" s="13"/>
      <c r="AM3434" s="7"/>
      <c r="AN3434" s="7"/>
    </row>
    <row r="3435" spans="37:40" x14ac:dyDescent="0.35">
      <c r="AK3435" s="13"/>
      <c r="AM3435" s="7"/>
      <c r="AN3435" s="7"/>
    </row>
    <row r="3436" spans="37:40" x14ac:dyDescent="0.35">
      <c r="AK3436" s="13"/>
      <c r="AM3436" s="7"/>
      <c r="AN3436" s="7"/>
    </row>
    <row r="3437" spans="37:40" x14ac:dyDescent="0.35">
      <c r="AK3437" s="13"/>
      <c r="AM3437" s="7"/>
      <c r="AN3437" s="7"/>
    </row>
    <row r="3438" spans="37:40" x14ac:dyDescent="0.35">
      <c r="AK3438" s="13"/>
      <c r="AM3438" s="7"/>
      <c r="AN3438" s="7"/>
    </row>
    <row r="3439" spans="37:40" x14ac:dyDescent="0.35">
      <c r="AK3439" s="13"/>
      <c r="AM3439" s="7"/>
      <c r="AN3439" s="7"/>
    </row>
    <row r="3440" spans="37:40" x14ac:dyDescent="0.35">
      <c r="AK3440" s="13"/>
      <c r="AM3440" s="7"/>
      <c r="AN3440" s="7"/>
    </row>
    <row r="3441" spans="37:40" x14ac:dyDescent="0.35">
      <c r="AK3441" s="13"/>
      <c r="AM3441" s="7"/>
      <c r="AN3441" s="7"/>
    </row>
    <row r="3442" spans="37:40" x14ac:dyDescent="0.35">
      <c r="AK3442" s="13"/>
      <c r="AM3442" s="7"/>
      <c r="AN3442" s="7"/>
    </row>
    <row r="3443" spans="37:40" x14ac:dyDescent="0.35">
      <c r="AK3443" s="13"/>
      <c r="AM3443" s="7"/>
      <c r="AN3443" s="7"/>
    </row>
    <row r="3444" spans="37:40" x14ac:dyDescent="0.35">
      <c r="AK3444" s="13"/>
      <c r="AM3444" s="7"/>
      <c r="AN3444" s="7"/>
    </row>
    <row r="3445" spans="37:40" x14ac:dyDescent="0.35">
      <c r="AK3445" s="13"/>
      <c r="AM3445" s="7"/>
      <c r="AN3445" s="7"/>
    </row>
    <row r="3446" spans="37:40" x14ac:dyDescent="0.35">
      <c r="AK3446" s="13"/>
      <c r="AM3446" s="7"/>
      <c r="AN3446" s="7"/>
    </row>
    <row r="3447" spans="37:40" x14ac:dyDescent="0.35">
      <c r="AK3447" s="13"/>
      <c r="AM3447" s="7"/>
      <c r="AN3447" s="7"/>
    </row>
    <row r="3448" spans="37:40" x14ac:dyDescent="0.35">
      <c r="AK3448" s="13"/>
      <c r="AM3448" s="7"/>
      <c r="AN3448" s="7"/>
    </row>
    <row r="3449" spans="37:40" x14ac:dyDescent="0.35">
      <c r="AK3449" s="13"/>
      <c r="AM3449" s="7"/>
      <c r="AN3449" s="7"/>
    </row>
    <row r="3450" spans="37:40" x14ac:dyDescent="0.35">
      <c r="AK3450" s="13"/>
      <c r="AM3450" s="7"/>
      <c r="AN3450" s="7"/>
    </row>
    <row r="3451" spans="37:40" x14ac:dyDescent="0.35">
      <c r="AK3451" s="13"/>
      <c r="AM3451" s="7"/>
      <c r="AN3451" s="7"/>
    </row>
    <row r="3452" spans="37:40" x14ac:dyDescent="0.35">
      <c r="AK3452" s="13"/>
      <c r="AM3452" s="7"/>
      <c r="AN3452" s="7"/>
    </row>
    <row r="3453" spans="37:40" x14ac:dyDescent="0.35">
      <c r="AK3453" s="13"/>
      <c r="AM3453" s="7"/>
      <c r="AN3453" s="7"/>
    </row>
    <row r="3454" spans="37:40" x14ac:dyDescent="0.35">
      <c r="AK3454" s="13"/>
      <c r="AM3454" s="7"/>
      <c r="AN3454" s="7"/>
    </row>
    <row r="3455" spans="37:40" x14ac:dyDescent="0.35">
      <c r="AK3455" s="13"/>
      <c r="AM3455" s="7"/>
      <c r="AN3455" s="7"/>
    </row>
    <row r="3456" spans="37:40" x14ac:dyDescent="0.35">
      <c r="AK3456" s="13"/>
      <c r="AM3456" s="7"/>
      <c r="AN3456" s="7"/>
    </row>
    <row r="3457" spans="37:40" x14ac:dyDescent="0.35">
      <c r="AK3457" s="13"/>
      <c r="AM3457" s="7"/>
      <c r="AN3457" s="7"/>
    </row>
    <row r="3458" spans="37:40" x14ac:dyDescent="0.35">
      <c r="AK3458" s="13"/>
      <c r="AM3458" s="7"/>
      <c r="AN3458" s="7"/>
    </row>
    <row r="3459" spans="37:40" x14ac:dyDescent="0.35">
      <c r="AK3459" s="13"/>
      <c r="AM3459" s="7"/>
      <c r="AN3459" s="7"/>
    </row>
    <row r="3460" spans="37:40" x14ac:dyDescent="0.35">
      <c r="AK3460" s="13"/>
      <c r="AM3460" s="7"/>
      <c r="AN3460" s="7"/>
    </row>
    <row r="3461" spans="37:40" x14ac:dyDescent="0.35">
      <c r="AK3461" s="13"/>
      <c r="AM3461" s="7"/>
      <c r="AN3461" s="7"/>
    </row>
    <row r="3462" spans="37:40" x14ac:dyDescent="0.35">
      <c r="AK3462" s="13"/>
      <c r="AM3462" s="7"/>
      <c r="AN3462" s="7"/>
    </row>
    <row r="3463" spans="37:40" x14ac:dyDescent="0.35">
      <c r="AK3463" s="13"/>
      <c r="AM3463" s="7"/>
      <c r="AN3463" s="7"/>
    </row>
    <row r="3464" spans="37:40" x14ac:dyDescent="0.35">
      <c r="AK3464" s="13"/>
      <c r="AM3464" s="7"/>
      <c r="AN3464" s="7"/>
    </row>
    <row r="3465" spans="37:40" x14ac:dyDescent="0.35">
      <c r="AK3465" s="13"/>
      <c r="AM3465" s="7"/>
      <c r="AN3465" s="7"/>
    </row>
    <row r="3466" spans="37:40" x14ac:dyDescent="0.35">
      <c r="AK3466" s="13"/>
      <c r="AM3466" s="7"/>
      <c r="AN3466" s="7"/>
    </row>
    <row r="3467" spans="37:40" x14ac:dyDescent="0.35">
      <c r="AK3467" s="13"/>
      <c r="AM3467" s="7"/>
      <c r="AN3467" s="7"/>
    </row>
    <row r="3468" spans="37:40" x14ac:dyDescent="0.35">
      <c r="AK3468" s="13"/>
      <c r="AM3468" s="7"/>
      <c r="AN3468" s="7"/>
    </row>
    <row r="3469" spans="37:40" x14ac:dyDescent="0.35">
      <c r="AK3469" s="13"/>
      <c r="AM3469" s="7"/>
      <c r="AN3469" s="7"/>
    </row>
    <row r="3470" spans="37:40" x14ac:dyDescent="0.35">
      <c r="AK3470" s="13"/>
      <c r="AM3470" s="7"/>
      <c r="AN3470" s="7"/>
    </row>
    <row r="3471" spans="37:40" x14ac:dyDescent="0.35">
      <c r="AK3471" s="13"/>
      <c r="AM3471" s="7"/>
      <c r="AN3471" s="7"/>
    </row>
    <row r="3472" spans="37:40" x14ac:dyDescent="0.35">
      <c r="AK3472" s="13"/>
      <c r="AM3472" s="7"/>
      <c r="AN3472" s="7"/>
    </row>
    <row r="3473" spans="37:40" x14ac:dyDescent="0.35">
      <c r="AK3473" s="13"/>
      <c r="AM3473" s="7"/>
      <c r="AN3473" s="7"/>
    </row>
    <row r="3474" spans="37:40" x14ac:dyDescent="0.35">
      <c r="AK3474" s="13"/>
      <c r="AM3474" s="7"/>
      <c r="AN3474" s="7"/>
    </row>
    <row r="3475" spans="37:40" x14ac:dyDescent="0.35">
      <c r="AK3475" s="13"/>
      <c r="AM3475" s="7"/>
      <c r="AN3475" s="7"/>
    </row>
    <row r="3476" spans="37:40" x14ac:dyDescent="0.35">
      <c r="AK3476" s="13"/>
      <c r="AM3476" s="7"/>
      <c r="AN3476" s="7"/>
    </row>
    <row r="3477" spans="37:40" x14ac:dyDescent="0.35">
      <c r="AK3477" s="13"/>
      <c r="AM3477" s="7"/>
      <c r="AN3477" s="7"/>
    </row>
    <row r="3478" spans="37:40" x14ac:dyDescent="0.35">
      <c r="AK3478" s="13"/>
      <c r="AM3478" s="7"/>
      <c r="AN3478" s="7"/>
    </row>
    <row r="3479" spans="37:40" x14ac:dyDescent="0.35">
      <c r="AK3479" s="13"/>
      <c r="AM3479" s="7"/>
      <c r="AN3479" s="7"/>
    </row>
    <row r="3480" spans="37:40" x14ac:dyDescent="0.35">
      <c r="AK3480" s="13"/>
      <c r="AM3480" s="7"/>
      <c r="AN3480" s="7"/>
    </row>
    <row r="3481" spans="37:40" x14ac:dyDescent="0.35">
      <c r="AK3481" s="13"/>
      <c r="AM3481" s="7"/>
      <c r="AN3481" s="7"/>
    </row>
    <row r="3482" spans="37:40" x14ac:dyDescent="0.35">
      <c r="AK3482" s="13"/>
      <c r="AM3482" s="7"/>
      <c r="AN3482" s="7"/>
    </row>
    <row r="3483" spans="37:40" x14ac:dyDescent="0.35">
      <c r="AK3483" s="13"/>
      <c r="AM3483" s="7"/>
      <c r="AN3483" s="7"/>
    </row>
    <row r="3484" spans="37:40" x14ac:dyDescent="0.35">
      <c r="AK3484" s="13"/>
      <c r="AM3484" s="7"/>
      <c r="AN3484" s="7"/>
    </row>
    <row r="3485" spans="37:40" x14ac:dyDescent="0.35">
      <c r="AK3485" s="13"/>
      <c r="AM3485" s="7"/>
      <c r="AN3485" s="7"/>
    </row>
    <row r="3486" spans="37:40" x14ac:dyDescent="0.35">
      <c r="AK3486" s="13"/>
      <c r="AM3486" s="7"/>
      <c r="AN3486" s="7"/>
    </row>
    <row r="3487" spans="37:40" x14ac:dyDescent="0.35">
      <c r="AK3487" s="13"/>
      <c r="AM3487" s="7"/>
      <c r="AN3487" s="7"/>
    </row>
    <row r="3488" spans="37:40" x14ac:dyDescent="0.35">
      <c r="AK3488" s="13"/>
      <c r="AM3488" s="7"/>
      <c r="AN3488" s="7"/>
    </row>
    <row r="3489" spans="37:40" x14ac:dyDescent="0.35">
      <c r="AK3489" s="13"/>
      <c r="AM3489" s="7"/>
      <c r="AN3489" s="7"/>
    </row>
    <row r="3490" spans="37:40" x14ac:dyDescent="0.35">
      <c r="AK3490" s="13"/>
      <c r="AM3490" s="7"/>
      <c r="AN3490" s="7"/>
    </row>
    <row r="3491" spans="37:40" x14ac:dyDescent="0.35">
      <c r="AK3491" s="13"/>
      <c r="AM3491" s="7"/>
      <c r="AN3491" s="7"/>
    </row>
    <row r="3492" spans="37:40" x14ac:dyDescent="0.35">
      <c r="AK3492" s="13"/>
      <c r="AM3492" s="7"/>
      <c r="AN3492" s="7"/>
    </row>
    <row r="3493" spans="37:40" x14ac:dyDescent="0.35">
      <c r="AK3493" s="13"/>
      <c r="AM3493" s="7"/>
      <c r="AN3493" s="7"/>
    </row>
    <row r="3494" spans="37:40" x14ac:dyDescent="0.35">
      <c r="AK3494" s="13"/>
      <c r="AM3494" s="7"/>
      <c r="AN3494" s="7"/>
    </row>
    <row r="3495" spans="37:40" x14ac:dyDescent="0.35">
      <c r="AK3495" s="13"/>
      <c r="AM3495" s="7"/>
      <c r="AN3495" s="7"/>
    </row>
    <row r="3496" spans="37:40" x14ac:dyDescent="0.35">
      <c r="AK3496" s="13"/>
      <c r="AM3496" s="7"/>
      <c r="AN3496" s="7"/>
    </row>
    <row r="3497" spans="37:40" x14ac:dyDescent="0.35">
      <c r="AK3497" s="13"/>
      <c r="AM3497" s="7"/>
      <c r="AN3497" s="7"/>
    </row>
    <row r="3498" spans="37:40" x14ac:dyDescent="0.35">
      <c r="AK3498" s="13"/>
      <c r="AM3498" s="7"/>
      <c r="AN3498" s="7"/>
    </row>
    <row r="3499" spans="37:40" x14ac:dyDescent="0.35">
      <c r="AK3499" s="13"/>
      <c r="AM3499" s="7"/>
      <c r="AN3499" s="7"/>
    </row>
    <row r="3500" spans="37:40" x14ac:dyDescent="0.35">
      <c r="AK3500" s="13"/>
      <c r="AM3500" s="7"/>
      <c r="AN3500" s="7"/>
    </row>
    <row r="3501" spans="37:40" x14ac:dyDescent="0.35">
      <c r="AK3501" s="13"/>
      <c r="AM3501" s="7"/>
      <c r="AN3501" s="7"/>
    </row>
    <row r="3502" spans="37:40" x14ac:dyDescent="0.35">
      <c r="AK3502" s="13"/>
      <c r="AM3502" s="7"/>
      <c r="AN3502" s="7"/>
    </row>
    <row r="3503" spans="37:40" x14ac:dyDescent="0.35">
      <c r="AK3503" s="13"/>
      <c r="AM3503" s="7"/>
      <c r="AN3503" s="7"/>
    </row>
    <row r="3504" spans="37:40" x14ac:dyDescent="0.35">
      <c r="AK3504" s="13"/>
      <c r="AM3504" s="7"/>
      <c r="AN3504" s="7"/>
    </row>
    <row r="3505" spans="37:40" x14ac:dyDescent="0.35">
      <c r="AK3505" s="13"/>
      <c r="AM3505" s="7"/>
      <c r="AN3505" s="7"/>
    </row>
    <row r="3506" spans="37:40" x14ac:dyDescent="0.35">
      <c r="AK3506" s="13"/>
      <c r="AM3506" s="7"/>
      <c r="AN3506" s="7"/>
    </row>
    <row r="3507" spans="37:40" x14ac:dyDescent="0.35">
      <c r="AK3507" s="13"/>
      <c r="AM3507" s="7"/>
      <c r="AN3507" s="7"/>
    </row>
    <row r="3508" spans="37:40" x14ac:dyDescent="0.35">
      <c r="AK3508" s="13"/>
      <c r="AM3508" s="7"/>
      <c r="AN3508" s="7"/>
    </row>
    <row r="3509" spans="37:40" x14ac:dyDescent="0.35">
      <c r="AK3509" s="13"/>
      <c r="AM3509" s="7"/>
      <c r="AN3509" s="7"/>
    </row>
    <row r="3510" spans="37:40" x14ac:dyDescent="0.35">
      <c r="AK3510" s="13"/>
      <c r="AM3510" s="7"/>
      <c r="AN3510" s="7"/>
    </row>
    <row r="3511" spans="37:40" x14ac:dyDescent="0.35">
      <c r="AK3511" s="13"/>
      <c r="AM3511" s="7"/>
      <c r="AN3511" s="7"/>
    </row>
    <row r="3512" spans="37:40" x14ac:dyDescent="0.35">
      <c r="AK3512" s="13"/>
      <c r="AM3512" s="7"/>
      <c r="AN3512" s="7"/>
    </row>
    <row r="3513" spans="37:40" x14ac:dyDescent="0.35">
      <c r="AK3513" s="13"/>
      <c r="AM3513" s="7"/>
      <c r="AN3513" s="7"/>
    </row>
    <row r="3514" spans="37:40" x14ac:dyDescent="0.35">
      <c r="AK3514" s="13"/>
      <c r="AM3514" s="7"/>
      <c r="AN3514" s="7"/>
    </row>
    <row r="3515" spans="37:40" x14ac:dyDescent="0.35">
      <c r="AK3515" s="13"/>
      <c r="AM3515" s="7"/>
      <c r="AN3515" s="7"/>
    </row>
    <row r="3516" spans="37:40" x14ac:dyDescent="0.35">
      <c r="AK3516" s="13"/>
      <c r="AM3516" s="7"/>
      <c r="AN3516" s="7"/>
    </row>
    <row r="3517" spans="37:40" x14ac:dyDescent="0.35">
      <c r="AK3517" s="13"/>
      <c r="AM3517" s="7"/>
      <c r="AN3517" s="7"/>
    </row>
    <row r="3518" spans="37:40" x14ac:dyDescent="0.35">
      <c r="AK3518" s="13"/>
      <c r="AM3518" s="7"/>
      <c r="AN3518" s="7"/>
    </row>
    <row r="3519" spans="37:40" x14ac:dyDescent="0.35">
      <c r="AK3519" s="13"/>
      <c r="AM3519" s="7"/>
      <c r="AN3519" s="7"/>
    </row>
    <row r="3520" spans="37:40" x14ac:dyDescent="0.35">
      <c r="AK3520" s="13"/>
      <c r="AM3520" s="7"/>
      <c r="AN3520" s="7"/>
    </row>
    <row r="3521" spans="37:40" x14ac:dyDescent="0.35">
      <c r="AK3521" s="13"/>
      <c r="AM3521" s="7"/>
      <c r="AN3521" s="7"/>
    </row>
    <row r="3522" spans="37:40" x14ac:dyDescent="0.35">
      <c r="AK3522" s="13"/>
      <c r="AM3522" s="7"/>
      <c r="AN3522" s="7"/>
    </row>
    <row r="3523" spans="37:40" x14ac:dyDescent="0.35">
      <c r="AK3523" s="13"/>
      <c r="AM3523" s="7"/>
      <c r="AN3523" s="7"/>
    </row>
    <row r="3524" spans="37:40" x14ac:dyDescent="0.35">
      <c r="AK3524" s="13"/>
      <c r="AM3524" s="7"/>
      <c r="AN3524" s="7"/>
    </row>
    <row r="3525" spans="37:40" x14ac:dyDescent="0.35">
      <c r="AK3525" s="13"/>
      <c r="AM3525" s="7"/>
      <c r="AN3525" s="7"/>
    </row>
    <row r="3526" spans="37:40" x14ac:dyDescent="0.35">
      <c r="AK3526" s="13"/>
      <c r="AM3526" s="7"/>
      <c r="AN3526" s="7"/>
    </row>
    <row r="3527" spans="37:40" x14ac:dyDescent="0.35">
      <c r="AK3527" s="13"/>
      <c r="AM3527" s="7"/>
      <c r="AN3527" s="7"/>
    </row>
    <row r="3528" spans="37:40" x14ac:dyDescent="0.35">
      <c r="AK3528" s="13"/>
      <c r="AM3528" s="7"/>
      <c r="AN3528" s="7"/>
    </row>
    <row r="3529" spans="37:40" x14ac:dyDescent="0.35">
      <c r="AK3529" s="13"/>
      <c r="AM3529" s="7"/>
      <c r="AN3529" s="7"/>
    </row>
    <row r="3530" spans="37:40" x14ac:dyDescent="0.35">
      <c r="AK3530" s="13"/>
      <c r="AM3530" s="7"/>
      <c r="AN3530" s="7"/>
    </row>
    <row r="3531" spans="37:40" x14ac:dyDescent="0.35">
      <c r="AK3531" s="13"/>
      <c r="AM3531" s="7"/>
      <c r="AN3531" s="7"/>
    </row>
    <row r="3532" spans="37:40" x14ac:dyDescent="0.35">
      <c r="AK3532" s="13"/>
      <c r="AM3532" s="7"/>
      <c r="AN3532" s="7"/>
    </row>
    <row r="3533" spans="37:40" x14ac:dyDescent="0.35">
      <c r="AK3533" s="13"/>
      <c r="AM3533" s="7"/>
      <c r="AN3533" s="7"/>
    </row>
    <row r="3534" spans="37:40" x14ac:dyDescent="0.35">
      <c r="AK3534" s="13"/>
      <c r="AM3534" s="7"/>
      <c r="AN3534" s="7"/>
    </row>
    <row r="3535" spans="37:40" x14ac:dyDescent="0.35">
      <c r="AK3535" s="13"/>
      <c r="AM3535" s="7"/>
      <c r="AN3535" s="7"/>
    </row>
    <row r="3536" spans="37:40" x14ac:dyDescent="0.35">
      <c r="AK3536" s="13"/>
      <c r="AM3536" s="7"/>
      <c r="AN3536" s="7"/>
    </row>
    <row r="3537" spans="37:40" x14ac:dyDescent="0.35">
      <c r="AK3537" s="13"/>
      <c r="AM3537" s="7"/>
      <c r="AN3537" s="7"/>
    </row>
    <row r="3538" spans="37:40" x14ac:dyDescent="0.35">
      <c r="AK3538" s="13"/>
      <c r="AM3538" s="7"/>
      <c r="AN3538" s="7"/>
    </row>
    <row r="3539" spans="37:40" x14ac:dyDescent="0.35">
      <c r="AK3539" s="13"/>
      <c r="AM3539" s="7"/>
      <c r="AN3539" s="7"/>
    </row>
    <row r="3540" spans="37:40" x14ac:dyDescent="0.35">
      <c r="AK3540" s="13"/>
      <c r="AM3540" s="7"/>
      <c r="AN3540" s="7"/>
    </row>
    <row r="3541" spans="37:40" x14ac:dyDescent="0.35">
      <c r="AK3541" s="13"/>
      <c r="AM3541" s="7"/>
      <c r="AN3541" s="7"/>
    </row>
    <row r="3542" spans="37:40" x14ac:dyDescent="0.35">
      <c r="AK3542" s="13"/>
      <c r="AM3542" s="7"/>
      <c r="AN3542" s="7"/>
    </row>
    <row r="3543" spans="37:40" x14ac:dyDescent="0.35">
      <c r="AK3543" s="13"/>
      <c r="AM3543" s="7"/>
      <c r="AN3543" s="7"/>
    </row>
    <row r="3544" spans="37:40" x14ac:dyDescent="0.35">
      <c r="AK3544" s="13"/>
      <c r="AM3544" s="7"/>
      <c r="AN3544" s="7"/>
    </row>
    <row r="3545" spans="37:40" x14ac:dyDescent="0.35">
      <c r="AK3545" s="13"/>
      <c r="AM3545" s="7"/>
      <c r="AN3545" s="7"/>
    </row>
    <row r="3546" spans="37:40" x14ac:dyDescent="0.35">
      <c r="AK3546" s="13"/>
      <c r="AM3546" s="7"/>
      <c r="AN3546" s="7"/>
    </row>
    <row r="3547" spans="37:40" x14ac:dyDescent="0.35">
      <c r="AK3547" s="13"/>
      <c r="AM3547" s="7"/>
      <c r="AN3547" s="7"/>
    </row>
    <row r="3548" spans="37:40" x14ac:dyDescent="0.35">
      <c r="AK3548" s="13"/>
      <c r="AM3548" s="7"/>
      <c r="AN3548" s="7"/>
    </row>
    <row r="3549" spans="37:40" x14ac:dyDescent="0.35">
      <c r="AK3549" s="13"/>
      <c r="AM3549" s="7"/>
      <c r="AN3549" s="7"/>
    </row>
    <row r="3550" spans="37:40" x14ac:dyDescent="0.35">
      <c r="AK3550" s="13"/>
      <c r="AM3550" s="7"/>
      <c r="AN3550" s="7"/>
    </row>
    <row r="3551" spans="37:40" x14ac:dyDescent="0.35">
      <c r="AK3551" s="13"/>
      <c r="AM3551" s="7"/>
      <c r="AN3551" s="7"/>
    </row>
    <row r="3552" spans="37:40" x14ac:dyDescent="0.35">
      <c r="AK3552" s="13"/>
      <c r="AM3552" s="7"/>
      <c r="AN3552" s="7"/>
    </row>
    <row r="3553" spans="37:40" x14ac:dyDescent="0.35">
      <c r="AK3553" s="13"/>
      <c r="AM3553" s="7"/>
      <c r="AN3553" s="7"/>
    </row>
    <row r="3554" spans="37:40" x14ac:dyDescent="0.35">
      <c r="AK3554" s="13"/>
      <c r="AM3554" s="7"/>
      <c r="AN3554" s="7"/>
    </row>
    <row r="3555" spans="37:40" x14ac:dyDescent="0.35">
      <c r="AK3555" s="13"/>
      <c r="AM3555" s="7"/>
      <c r="AN3555" s="7"/>
    </row>
    <row r="3556" spans="37:40" x14ac:dyDescent="0.35">
      <c r="AK3556" s="13"/>
      <c r="AM3556" s="7"/>
      <c r="AN3556" s="7"/>
    </row>
    <row r="3557" spans="37:40" x14ac:dyDescent="0.35">
      <c r="AK3557" s="13"/>
      <c r="AM3557" s="7"/>
      <c r="AN3557" s="7"/>
    </row>
    <row r="3558" spans="37:40" x14ac:dyDescent="0.35">
      <c r="AK3558" s="13"/>
      <c r="AM3558" s="7"/>
      <c r="AN3558" s="7"/>
    </row>
    <row r="3559" spans="37:40" x14ac:dyDescent="0.35">
      <c r="AK3559" s="13"/>
      <c r="AM3559" s="7"/>
      <c r="AN3559" s="7"/>
    </row>
    <row r="3560" spans="37:40" x14ac:dyDescent="0.35">
      <c r="AK3560" s="13"/>
      <c r="AM3560" s="7"/>
      <c r="AN3560" s="7"/>
    </row>
    <row r="3561" spans="37:40" x14ac:dyDescent="0.35">
      <c r="AK3561" s="13"/>
      <c r="AM3561" s="7"/>
      <c r="AN3561" s="7"/>
    </row>
    <row r="3562" spans="37:40" x14ac:dyDescent="0.35">
      <c r="AK3562" s="13"/>
      <c r="AM3562" s="7"/>
      <c r="AN3562" s="7"/>
    </row>
    <row r="3563" spans="37:40" x14ac:dyDescent="0.35">
      <c r="AK3563" s="13"/>
      <c r="AM3563" s="7"/>
      <c r="AN3563" s="7"/>
    </row>
    <row r="3564" spans="37:40" x14ac:dyDescent="0.35">
      <c r="AK3564" s="13"/>
      <c r="AM3564" s="7"/>
      <c r="AN3564" s="7"/>
    </row>
    <row r="3565" spans="37:40" x14ac:dyDescent="0.35">
      <c r="AK3565" s="13"/>
      <c r="AM3565" s="7"/>
      <c r="AN3565" s="7"/>
    </row>
    <row r="3566" spans="37:40" x14ac:dyDescent="0.35">
      <c r="AK3566" s="13"/>
      <c r="AM3566" s="7"/>
      <c r="AN3566" s="7"/>
    </row>
    <row r="3567" spans="37:40" x14ac:dyDescent="0.35">
      <c r="AK3567" s="13"/>
      <c r="AM3567" s="7"/>
      <c r="AN3567" s="7"/>
    </row>
    <row r="3568" spans="37:40" x14ac:dyDescent="0.35">
      <c r="AK3568" s="13"/>
      <c r="AM3568" s="7"/>
      <c r="AN3568" s="7"/>
    </row>
    <row r="3569" spans="37:40" x14ac:dyDescent="0.35">
      <c r="AK3569" s="13"/>
      <c r="AM3569" s="7"/>
      <c r="AN3569" s="7"/>
    </row>
    <row r="3570" spans="37:40" x14ac:dyDescent="0.35">
      <c r="AK3570" s="13"/>
      <c r="AM3570" s="7"/>
      <c r="AN3570" s="7"/>
    </row>
    <row r="3571" spans="37:40" x14ac:dyDescent="0.35">
      <c r="AK3571" s="13"/>
      <c r="AM3571" s="7"/>
      <c r="AN3571" s="7"/>
    </row>
    <row r="3572" spans="37:40" x14ac:dyDescent="0.35">
      <c r="AK3572" s="13"/>
      <c r="AM3572" s="7"/>
      <c r="AN3572" s="7"/>
    </row>
    <row r="3573" spans="37:40" x14ac:dyDescent="0.35">
      <c r="AK3573" s="13"/>
      <c r="AM3573" s="7"/>
      <c r="AN3573" s="7"/>
    </row>
    <row r="3574" spans="37:40" x14ac:dyDescent="0.35">
      <c r="AK3574" s="13"/>
      <c r="AM3574" s="7"/>
      <c r="AN3574" s="7"/>
    </row>
    <row r="3575" spans="37:40" x14ac:dyDescent="0.35">
      <c r="AK3575" s="13"/>
      <c r="AM3575" s="7"/>
      <c r="AN3575" s="7"/>
    </row>
    <row r="3576" spans="37:40" x14ac:dyDescent="0.35">
      <c r="AK3576" s="13"/>
      <c r="AM3576" s="7"/>
      <c r="AN3576" s="7"/>
    </row>
    <row r="3577" spans="37:40" x14ac:dyDescent="0.35">
      <c r="AK3577" s="13"/>
      <c r="AM3577" s="7"/>
      <c r="AN3577" s="7"/>
    </row>
    <row r="3578" spans="37:40" x14ac:dyDescent="0.35">
      <c r="AK3578" s="13"/>
      <c r="AM3578" s="7"/>
      <c r="AN3578" s="7"/>
    </row>
    <row r="3579" spans="37:40" x14ac:dyDescent="0.35">
      <c r="AK3579" s="13"/>
      <c r="AM3579" s="7"/>
      <c r="AN3579" s="7"/>
    </row>
    <row r="3580" spans="37:40" x14ac:dyDescent="0.35">
      <c r="AK3580" s="13"/>
      <c r="AM3580" s="7"/>
      <c r="AN3580" s="7"/>
    </row>
    <row r="3581" spans="37:40" x14ac:dyDescent="0.35">
      <c r="AK3581" s="13"/>
      <c r="AM3581" s="7"/>
      <c r="AN3581" s="7"/>
    </row>
    <row r="3582" spans="37:40" x14ac:dyDescent="0.35">
      <c r="AK3582" s="13"/>
      <c r="AM3582" s="7"/>
      <c r="AN3582" s="7"/>
    </row>
    <row r="3583" spans="37:40" x14ac:dyDescent="0.35">
      <c r="AK3583" s="13"/>
      <c r="AM3583" s="7"/>
      <c r="AN3583" s="7"/>
    </row>
    <row r="3584" spans="37:40" x14ac:dyDescent="0.35">
      <c r="AK3584" s="13"/>
      <c r="AM3584" s="7"/>
      <c r="AN3584" s="7"/>
    </row>
    <row r="3585" spans="37:40" x14ac:dyDescent="0.35">
      <c r="AK3585" s="13"/>
      <c r="AM3585" s="7"/>
      <c r="AN3585" s="7"/>
    </row>
    <row r="3586" spans="37:40" x14ac:dyDescent="0.35">
      <c r="AK3586" s="13"/>
      <c r="AM3586" s="7"/>
      <c r="AN3586" s="7"/>
    </row>
    <row r="3587" spans="37:40" x14ac:dyDescent="0.35">
      <c r="AK3587" s="13"/>
      <c r="AM3587" s="7"/>
      <c r="AN3587" s="7"/>
    </row>
    <row r="3588" spans="37:40" x14ac:dyDescent="0.35">
      <c r="AK3588" s="13"/>
      <c r="AM3588" s="7"/>
      <c r="AN3588" s="7"/>
    </row>
    <row r="3589" spans="37:40" x14ac:dyDescent="0.35">
      <c r="AK3589" s="13"/>
      <c r="AM3589" s="7"/>
      <c r="AN3589" s="7"/>
    </row>
    <row r="3590" spans="37:40" x14ac:dyDescent="0.35">
      <c r="AK3590" s="13"/>
      <c r="AM3590" s="7"/>
      <c r="AN3590" s="7"/>
    </row>
    <row r="3591" spans="37:40" x14ac:dyDescent="0.35">
      <c r="AK3591" s="13"/>
      <c r="AM3591" s="7"/>
      <c r="AN3591" s="7"/>
    </row>
    <row r="3592" spans="37:40" x14ac:dyDescent="0.35">
      <c r="AK3592" s="13"/>
      <c r="AM3592" s="7"/>
      <c r="AN3592" s="7"/>
    </row>
    <row r="3593" spans="37:40" x14ac:dyDescent="0.35">
      <c r="AK3593" s="13"/>
      <c r="AM3593" s="7"/>
      <c r="AN3593" s="7"/>
    </row>
    <row r="3594" spans="37:40" x14ac:dyDescent="0.35">
      <c r="AK3594" s="13"/>
      <c r="AM3594" s="7"/>
      <c r="AN3594" s="7"/>
    </row>
    <row r="3595" spans="37:40" x14ac:dyDescent="0.35">
      <c r="AK3595" s="13"/>
      <c r="AM3595" s="7"/>
      <c r="AN3595" s="7"/>
    </row>
    <row r="3596" spans="37:40" x14ac:dyDescent="0.35">
      <c r="AK3596" s="13"/>
      <c r="AM3596" s="7"/>
      <c r="AN3596" s="7"/>
    </row>
    <row r="3597" spans="37:40" x14ac:dyDescent="0.35">
      <c r="AK3597" s="13"/>
      <c r="AM3597" s="7"/>
      <c r="AN3597" s="7"/>
    </row>
    <row r="3598" spans="37:40" x14ac:dyDescent="0.35">
      <c r="AK3598" s="13"/>
      <c r="AM3598" s="7"/>
      <c r="AN3598" s="7"/>
    </row>
    <row r="3599" spans="37:40" x14ac:dyDescent="0.35">
      <c r="AK3599" s="13"/>
      <c r="AM3599" s="7"/>
      <c r="AN3599" s="7"/>
    </row>
    <row r="3600" spans="37:40" x14ac:dyDescent="0.35">
      <c r="AK3600" s="13"/>
      <c r="AM3600" s="7"/>
      <c r="AN3600" s="7"/>
    </row>
    <row r="3601" spans="37:40" x14ac:dyDescent="0.35">
      <c r="AK3601" s="13"/>
      <c r="AM3601" s="7"/>
      <c r="AN3601" s="7"/>
    </row>
    <row r="3602" spans="37:40" x14ac:dyDescent="0.35">
      <c r="AK3602" s="13"/>
      <c r="AM3602" s="7"/>
      <c r="AN3602" s="7"/>
    </row>
    <row r="3603" spans="37:40" x14ac:dyDescent="0.35">
      <c r="AK3603" s="13"/>
      <c r="AM3603" s="7"/>
      <c r="AN3603" s="7"/>
    </row>
    <row r="3604" spans="37:40" x14ac:dyDescent="0.35">
      <c r="AK3604" s="13"/>
      <c r="AM3604" s="7"/>
      <c r="AN3604" s="7"/>
    </row>
    <row r="3605" spans="37:40" x14ac:dyDescent="0.35">
      <c r="AK3605" s="13"/>
      <c r="AM3605" s="7"/>
      <c r="AN3605" s="7"/>
    </row>
    <row r="3606" spans="37:40" x14ac:dyDescent="0.35">
      <c r="AK3606" s="13"/>
      <c r="AM3606" s="7"/>
      <c r="AN3606" s="7"/>
    </row>
    <row r="3607" spans="37:40" x14ac:dyDescent="0.35">
      <c r="AK3607" s="13"/>
      <c r="AM3607" s="7"/>
      <c r="AN3607" s="7"/>
    </row>
    <row r="3608" spans="37:40" x14ac:dyDescent="0.35">
      <c r="AK3608" s="13"/>
      <c r="AM3608" s="7"/>
      <c r="AN3608" s="7"/>
    </row>
    <row r="3609" spans="37:40" x14ac:dyDescent="0.35">
      <c r="AK3609" s="13"/>
      <c r="AM3609" s="7"/>
      <c r="AN3609" s="7"/>
    </row>
    <row r="3610" spans="37:40" x14ac:dyDescent="0.35">
      <c r="AK3610" s="13"/>
      <c r="AM3610" s="7"/>
      <c r="AN3610" s="7"/>
    </row>
    <row r="3611" spans="37:40" x14ac:dyDescent="0.35">
      <c r="AK3611" s="13"/>
      <c r="AM3611" s="7"/>
      <c r="AN3611" s="7"/>
    </row>
    <row r="3612" spans="37:40" x14ac:dyDescent="0.35">
      <c r="AK3612" s="13"/>
      <c r="AM3612" s="7"/>
      <c r="AN3612" s="7"/>
    </row>
    <row r="3613" spans="37:40" x14ac:dyDescent="0.35">
      <c r="AK3613" s="13"/>
      <c r="AM3613" s="7"/>
      <c r="AN3613" s="7"/>
    </row>
    <row r="3614" spans="37:40" x14ac:dyDescent="0.35">
      <c r="AK3614" s="13"/>
      <c r="AM3614" s="7"/>
      <c r="AN3614" s="7"/>
    </row>
    <row r="3615" spans="37:40" x14ac:dyDescent="0.35">
      <c r="AK3615" s="13"/>
      <c r="AM3615" s="7"/>
      <c r="AN3615" s="7"/>
    </row>
    <row r="3616" spans="37:40" x14ac:dyDescent="0.35">
      <c r="AK3616" s="13"/>
      <c r="AM3616" s="7"/>
      <c r="AN3616" s="7"/>
    </row>
    <row r="3617" spans="37:40" x14ac:dyDescent="0.35">
      <c r="AK3617" s="13"/>
      <c r="AM3617" s="7"/>
      <c r="AN3617" s="7"/>
    </row>
    <row r="3618" spans="37:40" x14ac:dyDescent="0.35">
      <c r="AK3618" s="13"/>
      <c r="AM3618" s="7"/>
      <c r="AN3618" s="7"/>
    </row>
    <row r="3619" spans="37:40" x14ac:dyDescent="0.35">
      <c r="AK3619" s="13"/>
      <c r="AM3619" s="7"/>
      <c r="AN3619" s="7"/>
    </row>
    <row r="3620" spans="37:40" x14ac:dyDescent="0.35">
      <c r="AK3620" s="13"/>
      <c r="AM3620" s="7"/>
      <c r="AN3620" s="7"/>
    </row>
    <row r="3621" spans="37:40" x14ac:dyDescent="0.35">
      <c r="AK3621" s="13"/>
      <c r="AM3621" s="7"/>
      <c r="AN3621" s="7"/>
    </row>
    <row r="3622" spans="37:40" x14ac:dyDescent="0.35">
      <c r="AK3622" s="13"/>
      <c r="AM3622" s="7"/>
      <c r="AN3622" s="7"/>
    </row>
    <row r="3623" spans="37:40" x14ac:dyDescent="0.35">
      <c r="AK3623" s="13"/>
      <c r="AM3623" s="7"/>
      <c r="AN3623" s="7"/>
    </row>
    <row r="3624" spans="37:40" x14ac:dyDescent="0.35">
      <c r="AK3624" s="13"/>
      <c r="AM3624" s="7"/>
      <c r="AN3624" s="7"/>
    </row>
    <row r="3625" spans="37:40" x14ac:dyDescent="0.35">
      <c r="AK3625" s="13"/>
      <c r="AM3625" s="7"/>
      <c r="AN3625" s="7"/>
    </row>
    <row r="3626" spans="37:40" x14ac:dyDescent="0.35">
      <c r="AK3626" s="13"/>
      <c r="AM3626" s="7"/>
      <c r="AN3626" s="7"/>
    </row>
    <row r="3627" spans="37:40" x14ac:dyDescent="0.35">
      <c r="AK3627" s="13"/>
      <c r="AM3627" s="7"/>
      <c r="AN3627" s="7"/>
    </row>
    <row r="3628" spans="37:40" x14ac:dyDescent="0.35">
      <c r="AK3628" s="13"/>
      <c r="AM3628" s="7"/>
      <c r="AN3628" s="7"/>
    </row>
    <row r="3629" spans="37:40" x14ac:dyDescent="0.35">
      <c r="AK3629" s="13"/>
      <c r="AM3629" s="7"/>
      <c r="AN3629" s="7"/>
    </row>
    <row r="3630" spans="37:40" x14ac:dyDescent="0.35">
      <c r="AK3630" s="13"/>
      <c r="AM3630" s="7"/>
      <c r="AN3630" s="7"/>
    </row>
    <row r="3631" spans="37:40" x14ac:dyDescent="0.35">
      <c r="AK3631" s="13"/>
      <c r="AM3631" s="7"/>
      <c r="AN3631" s="7"/>
    </row>
    <row r="3632" spans="37:40" x14ac:dyDescent="0.35">
      <c r="AK3632" s="13"/>
      <c r="AM3632" s="7"/>
      <c r="AN3632" s="7"/>
    </row>
    <row r="3633" spans="37:40" x14ac:dyDescent="0.35">
      <c r="AK3633" s="13"/>
      <c r="AM3633" s="7"/>
      <c r="AN3633" s="7"/>
    </row>
    <row r="3634" spans="37:40" x14ac:dyDescent="0.35">
      <c r="AK3634" s="13"/>
      <c r="AM3634" s="7"/>
      <c r="AN3634" s="7"/>
    </row>
    <row r="3635" spans="37:40" x14ac:dyDescent="0.35">
      <c r="AK3635" s="13"/>
      <c r="AM3635" s="7"/>
      <c r="AN3635" s="7"/>
    </row>
    <row r="3636" spans="37:40" x14ac:dyDescent="0.35">
      <c r="AK3636" s="13"/>
      <c r="AM3636" s="7"/>
      <c r="AN3636" s="7"/>
    </row>
    <row r="3637" spans="37:40" x14ac:dyDescent="0.35">
      <c r="AK3637" s="13"/>
      <c r="AM3637" s="7"/>
      <c r="AN3637" s="7"/>
    </row>
    <row r="3638" spans="37:40" x14ac:dyDescent="0.35">
      <c r="AK3638" s="13"/>
      <c r="AM3638" s="7"/>
      <c r="AN3638" s="7"/>
    </row>
    <row r="3639" spans="37:40" x14ac:dyDescent="0.35">
      <c r="AK3639" s="13"/>
      <c r="AM3639" s="7"/>
      <c r="AN3639" s="7"/>
    </row>
    <row r="3640" spans="37:40" x14ac:dyDescent="0.35">
      <c r="AK3640" s="13"/>
      <c r="AM3640" s="7"/>
      <c r="AN3640" s="7"/>
    </row>
    <row r="3641" spans="37:40" x14ac:dyDescent="0.35">
      <c r="AK3641" s="13"/>
      <c r="AM3641" s="7"/>
      <c r="AN3641" s="7"/>
    </row>
    <row r="3642" spans="37:40" x14ac:dyDescent="0.35">
      <c r="AK3642" s="13"/>
      <c r="AM3642" s="7"/>
      <c r="AN3642" s="7"/>
    </row>
    <row r="3643" spans="37:40" x14ac:dyDescent="0.35">
      <c r="AK3643" s="13"/>
      <c r="AM3643" s="7"/>
      <c r="AN3643" s="7"/>
    </row>
    <row r="3644" spans="37:40" x14ac:dyDescent="0.35">
      <c r="AK3644" s="13"/>
      <c r="AM3644" s="7"/>
      <c r="AN3644" s="7"/>
    </row>
    <row r="3645" spans="37:40" x14ac:dyDescent="0.35">
      <c r="AK3645" s="13"/>
      <c r="AM3645" s="7"/>
      <c r="AN3645" s="7"/>
    </row>
    <row r="3646" spans="37:40" x14ac:dyDescent="0.35">
      <c r="AK3646" s="13"/>
      <c r="AM3646" s="7"/>
      <c r="AN3646" s="7"/>
    </row>
    <row r="3647" spans="37:40" x14ac:dyDescent="0.35">
      <c r="AK3647" s="13"/>
      <c r="AM3647" s="7"/>
      <c r="AN3647" s="7"/>
    </row>
    <row r="3648" spans="37:40" x14ac:dyDescent="0.35">
      <c r="AK3648" s="13"/>
      <c r="AM3648" s="7"/>
      <c r="AN3648" s="7"/>
    </row>
    <row r="3649" spans="37:40" x14ac:dyDescent="0.35">
      <c r="AK3649" s="13"/>
      <c r="AM3649" s="7"/>
      <c r="AN3649" s="7"/>
    </row>
    <row r="3650" spans="37:40" x14ac:dyDescent="0.35">
      <c r="AK3650" s="13"/>
      <c r="AM3650" s="7"/>
      <c r="AN3650" s="7"/>
    </row>
    <row r="3651" spans="37:40" x14ac:dyDescent="0.35">
      <c r="AK3651" s="13"/>
      <c r="AM3651" s="7"/>
      <c r="AN3651" s="7"/>
    </row>
    <row r="3652" spans="37:40" x14ac:dyDescent="0.35">
      <c r="AK3652" s="13"/>
      <c r="AM3652" s="7"/>
      <c r="AN3652" s="7"/>
    </row>
    <row r="3653" spans="37:40" x14ac:dyDescent="0.35">
      <c r="AK3653" s="13"/>
      <c r="AM3653" s="7"/>
      <c r="AN3653" s="7"/>
    </row>
    <row r="3654" spans="37:40" x14ac:dyDescent="0.35">
      <c r="AK3654" s="13"/>
      <c r="AM3654" s="7"/>
      <c r="AN3654" s="7"/>
    </row>
    <row r="3655" spans="37:40" x14ac:dyDescent="0.35">
      <c r="AK3655" s="13"/>
      <c r="AM3655" s="7"/>
      <c r="AN3655" s="7"/>
    </row>
    <row r="3656" spans="37:40" x14ac:dyDescent="0.35">
      <c r="AK3656" s="13"/>
      <c r="AM3656" s="7"/>
      <c r="AN3656" s="7"/>
    </row>
    <row r="3657" spans="37:40" x14ac:dyDescent="0.35">
      <c r="AK3657" s="13"/>
      <c r="AM3657" s="7"/>
      <c r="AN3657" s="7"/>
    </row>
    <row r="3658" spans="37:40" x14ac:dyDescent="0.35">
      <c r="AK3658" s="13"/>
      <c r="AM3658" s="7"/>
      <c r="AN3658" s="7"/>
    </row>
    <row r="3659" spans="37:40" x14ac:dyDescent="0.35">
      <c r="AK3659" s="13"/>
      <c r="AM3659" s="7"/>
      <c r="AN3659" s="7"/>
    </row>
    <row r="3660" spans="37:40" x14ac:dyDescent="0.35">
      <c r="AK3660" s="13"/>
      <c r="AM3660" s="7"/>
      <c r="AN3660" s="7"/>
    </row>
    <row r="3661" spans="37:40" x14ac:dyDescent="0.35">
      <c r="AK3661" s="13"/>
      <c r="AM3661" s="7"/>
      <c r="AN3661" s="7"/>
    </row>
    <row r="3662" spans="37:40" x14ac:dyDescent="0.35">
      <c r="AK3662" s="13"/>
      <c r="AM3662" s="7"/>
      <c r="AN3662" s="7"/>
    </row>
    <row r="3663" spans="37:40" x14ac:dyDescent="0.35">
      <c r="AK3663" s="13"/>
      <c r="AM3663" s="7"/>
      <c r="AN3663" s="7"/>
    </row>
    <row r="3664" spans="37:40" x14ac:dyDescent="0.35">
      <c r="AK3664" s="13"/>
      <c r="AM3664" s="7"/>
      <c r="AN3664" s="7"/>
    </row>
    <row r="3665" spans="37:40" x14ac:dyDescent="0.35">
      <c r="AK3665" s="13"/>
      <c r="AM3665" s="7"/>
      <c r="AN3665" s="7"/>
    </row>
    <row r="3666" spans="37:40" x14ac:dyDescent="0.35">
      <c r="AK3666" s="13"/>
      <c r="AM3666" s="7"/>
      <c r="AN3666" s="7"/>
    </row>
    <row r="3667" spans="37:40" x14ac:dyDescent="0.35">
      <c r="AK3667" s="13"/>
      <c r="AM3667" s="7"/>
      <c r="AN3667" s="7"/>
    </row>
    <row r="3668" spans="37:40" x14ac:dyDescent="0.35">
      <c r="AK3668" s="13"/>
      <c r="AM3668" s="7"/>
      <c r="AN3668" s="7"/>
    </row>
    <row r="3669" spans="37:40" x14ac:dyDescent="0.35">
      <c r="AK3669" s="13"/>
      <c r="AM3669" s="7"/>
      <c r="AN3669" s="7"/>
    </row>
    <row r="3670" spans="37:40" x14ac:dyDescent="0.35">
      <c r="AK3670" s="13"/>
      <c r="AM3670" s="7"/>
      <c r="AN3670" s="7"/>
    </row>
    <row r="3671" spans="37:40" x14ac:dyDescent="0.35">
      <c r="AK3671" s="13"/>
      <c r="AM3671" s="7"/>
      <c r="AN3671" s="7"/>
    </row>
    <row r="3672" spans="37:40" x14ac:dyDescent="0.35">
      <c r="AK3672" s="13"/>
      <c r="AM3672" s="7"/>
      <c r="AN3672" s="7"/>
    </row>
    <row r="3673" spans="37:40" x14ac:dyDescent="0.35">
      <c r="AK3673" s="13"/>
      <c r="AM3673" s="7"/>
      <c r="AN3673" s="7"/>
    </row>
    <row r="3674" spans="37:40" x14ac:dyDescent="0.35">
      <c r="AK3674" s="13"/>
      <c r="AM3674" s="7"/>
      <c r="AN3674" s="7"/>
    </row>
    <row r="3675" spans="37:40" x14ac:dyDescent="0.35">
      <c r="AK3675" s="13"/>
      <c r="AM3675" s="7"/>
      <c r="AN3675" s="7"/>
    </row>
    <row r="3676" spans="37:40" x14ac:dyDescent="0.35">
      <c r="AK3676" s="13"/>
      <c r="AM3676" s="7"/>
      <c r="AN3676" s="7"/>
    </row>
    <row r="3677" spans="37:40" x14ac:dyDescent="0.35">
      <c r="AK3677" s="13"/>
      <c r="AM3677" s="7"/>
      <c r="AN3677" s="7"/>
    </row>
    <row r="3678" spans="37:40" x14ac:dyDescent="0.35">
      <c r="AK3678" s="13"/>
      <c r="AM3678" s="7"/>
      <c r="AN3678" s="7"/>
    </row>
    <row r="3679" spans="37:40" x14ac:dyDescent="0.35">
      <c r="AK3679" s="13"/>
      <c r="AM3679" s="7"/>
      <c r="AN3679" s="7"/>
    </row>
    <row r="3680" spans="37:40" x14ac:dyDescent="0.35">
      <c r="AK3680" s="13"/>
      <c r="AM3680" s="7"/>
      <c r="AN3680" s="7"/>
    </row>
    <row r="3681" spans="37:40" x14ac:dyDescent="0.35">
      <c r="AK3681" s="13"/>
      <c r="AM3681" s="7"/>
      <c r="AN3681" s="7"/>
    </row>
    <row r="3682" spans="37:40" x14ac:dyDescent="0.35">
      <c r="AK3682" s="13"/>
      <c r="AM3682" s="7"/>
      <c r="AN3682" s="7"/>
    </row>
    <row r="3683" spans="37:40" x14ac:dyDescent="0.35">
      <c r="AK3683" s="13"/>
      <c r="AM3683" s="7"/>
      <c r="AN3683" s="7"/>
    </row>
    <row r="3684" spans="37:40" x14ac:dyDescent="0.35">
      <c r="AK3684" s="13"/>
      <c r="AM3684" s="7"/>
      <c r="AN3684" s="7"/>
    </row>
    <row r="3685" spans="37:40" x14ac:dyDescent="0.35">
      <c r="AK3685" s="13"/>
      <c r="AM3685" s="7"/>
      <c r="AN3685" s="7"/>
    </row>
    <row r="3686" spans="37:40" x14ac:dyDescent="0.35">
      <c r="AK3686" s="13"/>
      <c r="AM3686" s="7"/>
      <c r="AN3686" s="7"/>
    </row>
    <row r="3687" spans="37:40" x14ac:dyDescent="0.35">
      <c r="AK3687" s="13"/>
      <c r="AM3687" s="7"/>
      <c r="AN3687" s="7"/>
    </row>
    <row r="3688" spans="37:40" x14ac:dyDescent="0.35">
      <c r="AK3688" s="13"/>
      <c r="AM3688" s="7"/>
      <c r="AN3688" s="7"/>
    </row>
    <row r="3689" spans="37:40" x14ac:dyDescent="0.35">
      <c r="AK3689" s="13"/>
      <c r="AM3689" s="7"/>
      <c r="AN3689" s="7"/>
    </row>
    <row r="3690" spans="37:40" x14ac:dyDescent="0.35">
      <c r="AK3690" s="13"/>
      <c r="AM3690" s="7"/>
      <c r="AN3690" s="7"/>
    </row>
    <row r="3691" spans="37:40" x14ac:dyDescent="0.35">
      <c r="AK3691" s="13"/>
      <c r="AM3691" s="7"/>
      <c r="AN3691" s="7"/>
    </row>
    <row r="3692" spans="37:40" x14ac:dyDescent="0.35">
      <c r="AK3692" s="13"/>
      <c r="AM3692" s="7"/>
      <c r="AN3692" s="7"/>
    </row>
    <row r="3693" spans="37:40" x14ac:dyDescent="0.35">
      <c r="AK3693" s="13"/>
      <c r="AM3693" s="7"/>
      <c r="AN3693" s="7"/>
    </row>
    <row r="3694" spans="37:40" x14ac:dyDescent="0.35">
      <c r="AK3694" s="13"/>
      <c r="AM3694" s="7"/>
      <c r="AN3694" s="7"/>
    </row>
    <row r="3695" spans="37:40" x14ac:dyDescent="0.35">
      <c r="AK3695" s="13"/>
      <c r="AM3695" s="7"/>
      <c r="AN3695" s="7"/>
    </row>
    <row r="3696" spans="37:40" x14ac:dyDescent="0.35">
      <c r="AK3696" s="13"/>
      <c r="AM3696" s="7"/>
      <c r="AN3696" s="7"/>
    </row>
    <row r="3697" spans="37:40" x14ac:dyDescent="0.35">
      <c r="AK3697" s="13"/>
      <c r="AM3697" s="7"/>
      <c r="AN3697" s="7"/>
    </row>
    <row r="3698" spans="37:40" x14ac:dyDescent="0.35">
      <c r="AK3698" s="13"/>
      <c r="AM3698" s="7"/>
      <c r="AN3698" s="7"/>
    </row>
    <row r="3699" spans="37:40" x14ac:dyDescent="0.35">
      <c r="AK3699" s="13"/>
      <c r="AM3699" s="7"/>
      <c r="AN3699" s="7"/>
    </row>
    <row r="3700" spans="37:40" x14ac:dyDescent="0.35">
      <c r="AK3700" s="13"/>
      <c r="AM3700" s="7"/>
      <c r="AN3700" s="7"/>
    </row>
    <row r="3701" spans="37:40" x14ac:dyDescent="0.35">
      <c r="AK3701" s="13"/>
      <c r="AM3701" s="7"/>
      <c r="AN3701" s="7"/>
    </row>
    <row r="3702" spans="37:40" x14ac:dyDescent="0.35">
      <c r="AK3702" s="13"/>
      <c r="AM3702" s="7"/>
      <c r="AN3702" s="7"/>
    </row>
    <row r="3703" spans="37:40" x14ac:dyDescent="0.35">
      <c r="AK3703" s="13"/>
      <c r="AM3703" s="7"/>
      <c r="AN3703" s="7"/>
    </row>
    <row r="3704" spans="37:40" x14ac:dyDescent="0.35">
      <c r="AK3704" s="13"/>
      <c r="AM3704" s="7"/>
      <c r="AN3704" s="7"/>
    </row>
    <row r="3705" spans="37:40" x14ac:dyDescent="0.35">
      <c r="AK3705" s="13"/>
      <c r="AM3705" s="7"/>
      <c r="AN3705" s="7"/>
    </row>
    <row r="3706" spans="37:40" x14ac:dyDescent="0.35">
      <c r="AK3706" s="13"/>
      <c r="AM3706" s="7"/>
      <c r="AN3706" s="7"/>
    </row>
    <row r="3707" spans="37:40" x14ac:dyDescent="0.35">
      <c r="AK3707" s="13"/>
      <c r="AM3707" s="7"/>
      <c r="AN3707" s="7"/>
    </row>
    <row r="3708" spans="37:40" x14ac:dyDescent="0.35">
      <c r="AK3708" s="13"/>
      <c r="AM3708" s="7"/>
      <c r="AN3708" s="7"/>
    </row>
    <row r="3709" spans="37:40" x14ac:dyDescent="0.35">
      <c r="AK3709" s="13"/>
      <c r="AM3709" s="7"/>
      <c r="AN3709" s="7"/>
    </row>
    <row r="3710" spans="37:40" x14ac:dyDescent="0.35">
      <c r="AK3710" s="13"/>
      <c r="AM3710" s="7"/>
      <c r="AN3710" s="7"/>
    </row>
    <row r="3711" spans="37:40" x14ac:dyDescent="0.35">
      <c r="AK3711" s="13"/>
      <c r="AM3711" s="7"/>
      <c r="AN3711" s="7"/>
    </row>
    <row r="3712" spans="37:40" x14ac:dyDescent="0.35">
      <c r="AK3712" s="13"/>
      <c r="AM3712" s="7"/>
      <c r="AN3712" s="7"/>
    </row>
    <row r="3713" spans="37:40" x14ac:dyDescent="0.35">
      <c r="AK3713" s="13"/>
      <c r="AM3713" s="7"/>
      <c r="AN3713" s="7"/>
    </row>
    <row r="3714" spans="37:40" x14ac:dyDescent="0.35">
      <c r="AK3714" s="13"/>
      <c r="AM3714" s="7"/>
      <c r="AN3714" s="7"/>
    </row>
    <row r="3715" spans="37:40" x14ac:dyDescent="0.35">
      <c r="AK3715" s="13"/>
      <c r="AM3715" s="7"/>
      <c r="AN3715" s="7"/>
    </row>
    <row r="3716" spans="37:40" x14ac:dyDescent="0.35">
      <c r="AK3716" s="13"/>
      <c r="AM3716" s="7"/>
      <c r="AN3716" s="7"/>
    </row>
    <row r="3717" spans="37:40" x14ac:dyDescent="0.35">
      <c r="AK3717" s="13"/>
      <c r="AM3717" s="7"/>
      <c r="AN3717" s="7"/>
    </row>
    <row r="3718" spans="37:40" x14ac:dyDescent="0.35">
      <c r="AK3718" s="13"/>
      <c r="AM3718" s="7"/>
      <c r="AN3718" s="7"/>
    </row>
    <row r="3719" spans="37:40" x14ac:dyDescent="0.35">
      <c r="AK3719" s="13"/>
      <c r="AM3719" s="7"/>
      <c r="AN3719" s="7"/>
    </row>
    <row r="3720" spans="37:40" x14ac:dyDescent="0.35">
      <c r="AK3720" s="13"/>
      <c r="AM3720" s="7"/>
      <c r="AN3720" s="7"/>
    </row>
    <row r="3721" spans="37:40" x14ac:dyDescent="0.35">
      <c r="AK3721" s="13"/>
      <c r="AM3721" s="7"/>
      <c r="AN3721" s="7"/>
    </row>
    <row r="3722" spans="37:40" x14ac:dyDescent="0.35">
      <c r="AK3722" s="13"/>
      <c r="AM3722" s="7"/>
      <c r="AN3722" s="7"/>
    </row>
    <row r="3723" spans="37:40" x14ac:dyDescent="0.35">
      <c r="AK3723" s="13"/>
      <c r="AM3723" s="7"/>
      <c r="AN3723" s="7"/>
    </row>
    <row r="3724" spans="37:40" x14ac:dyDescent="0.35">
      <c r="AK3724" s="13"/>
      <c r="AM3724" s="7"/>
      <c r="AN3724" s="7"/>
    </row>
    <row r="3725" spans="37:40" x14ac:dyDescent="0.35">
      <c r="AK3725" s="13"/>
      <c r="AM3725" s="7"/>
      <c r="AN3725" s="7"/>
    </row>
    <row r="3726" spans="37:40" x14ac:dyDescent="0.35">
      <c r="AK3726" s="13"/>
      <c r="AM3726" s="7"/>
      <c r="AN3726" s="7"/>
    </row>
    <row r="3727" spans="37:40" x14ac:dyDescent="0.35">
      <c r="AK3727" s="13"/>
      <c r="AM3727" s="7"/>
      <c r="AN3727" s="7"/>
    </row>
    <row r="3728" spans="37:40" x14ac:dyDescent="0.35">
      <c r="AK3728" s="13"/>
      <c r="AM3728" s="7"/>
      <c r="AN3728" s="7"/>
    </row>
    <row r="3729" spans="37:40" x14ac:dyDescent="0.35">
      <c r="AK3729" s="13"/>
      <c r="AM3729" s="7"/>
      <c r="AN3729" s="7"/>
    </row>
    <row r="3730" spans="37:40" x14ac:dyDescent="0.35">
      <c r="AK3730" s="13"/>
      <c r="AM3730" s="7"/>
      <c r="AN3730" s="7"/>
    </row>
    <row r="3731" spans="37:40" x14ac:dyDescent="0.35">
      <c r="AK3731" s="13"/>
      <c r="AM3731" s="7"/>
      <c r="AN3731" s="7"/>
    </row>
    <row r="3732" spans="37:40" x14ac:dyDescent="0.35">
      <c r="AK3732" s="13"/>
      <c r="AM3732" s="7"/>
      <c r="AN3732" s="7"/>
    </row>
    <row r="3733" spans="37:40" x14ac:dyDescent="0.35">
      <c r="AK3733" s="13"/>
      <c r="AM3733" s="7"/>
      <c r="AN3733" s="7"/>
    </row>
    <row r="3734" spans="37:40" x14ac:dyDescent="0.35">
      <c r="AK3734" s="13"/>
      <c r="AM3734" s="7"/>
      <c r="AN3734" s="7"/>
    </row>
    <row r="3735" spans="37:40" x14ac:dyDescent="0.35">
      <c r="AK3735" s="13"/>
      <c r="AM3735" s="7"/>
      <c r="AN3735" s="7"/>
    </row>
    <row r="3736" spans="37:40" x14ac:dyDescent="0.35">
      <c r="AK3736" s="13"/>
      <c r="AM3736" s="7"/>
      <c r="AN3736" s="7"/>
    </row>
    <row r="3737" spans="37:40" x14ac:dyDescent="0.35">
      <c r="AK3737" s="13"/>
      <c r="AM3737" s="7"/>
      <c r="AN3737" s="7"/>
    </row>
    <row r="3738" spans="37:40" x14ac:dyDescent="0.35">
      <c r="AK3738" s="13"/>
      <c r="AM3738" s="7"/>
      <c r="AN3738" s="7"/>
    </row>
    <row r="3739" spans="37:40" x14ac:dyDescent="0.35">
      <c r="AK3739" s="13"/>
      <c r="AM3739" s="7"/>
      <c r="AN3739" s="7"/>
    </row>
    <row r="3740" spans="37:40" x14ac:dyDescent="0.35">
      <c r="AK3740" s="13"/>
      <c r="AM3740" s="7"/>
      <c r="AN3740" s="7"/>
    </row>
    <row r="3741" spans="37:40" x14ac:dyDescent="0.35">
      <c r="AK3741" s="13"/>
      <c r="AM3741" s="7"/>
      <c r="AN3741" s="7"/>
    </row>
    <row r="3742" spans="37:40" x14ac:dyDescent="0.35">
      <c r="AK3742" s="13"/>
      <c r="AM3742" s="7"/>
      <c r="AN3742" s="7"/>
    </row>
    <row r="3743" spans="37:40" x14ac:dyDescent="0.35">
      <c r="AK3743" s="13"/>
      <c r="AM3743" s="7"/>
      <c r="AN3743" s="7"/>
    </row>
    <row r="3744" spans="37:40" x14ac:dyDescent="0.35">
      <c r="AK3744" s="13"/>
      <c r="AM3744" s="7"/>
      <c r="AN3744" s="7"/>
    </row>
    <row r="3745" spans="37:40" x14ac:dyDescent="0.35">
      <c r="AK3745" s="13"/>
      <c r="AM3745" s="7"/>
      <c r="AN3745" s="7"/>
    </row>
    <row r="3746" spans="37:40" x14ac:dyDescent="0.35">
      <c r="AK3746" s="13"/>
      <c r="AM3746" s="7"/>
      <c r="AN3746" s="7"/>
    </row>
    <row r="3747" spans="37:40" x14ac:dyDescent="0.35">
      <c r="AK3747" s="13"/>
      <c r="AM3747" s="7"/>
      <c r="AN3747" s="7"/>
    </row>
    <row r="3748" spans="37:40" x14ac:dyDescent="0.35">
      <c r="AK3748" s="13"/>
      <c r="AM3748" s="7"/>
      <c r="AN3748" s="7"/>
    </row>
    <row r="3749" spans="37:40" x14ac:dyDescent="0.35">
      <c r="AK3749" s="13"/>
      <c r="AM3749" s="7"/>
      <c r="AN3749" s="7"/>
    </row>
    <row r="3750" spans="37:40" x14ac:dyDescent="0.35">
      <c r="AK3750" s="13"/>
      <c r="AM3750" s="7"/>
      <c r="AN3750" s="7"/>
    </row>
    <row r="3751" spans="37:40" x14ac:dyDescent="0.35">
      <c r="AK3751" s="13"/>
      <c r="AM3751" s="7"/>
      <c r="AN3751" s="7"/>
    </row>
    <row r="3752" spans="37:40" x14ac:dyDescent="0.35">
      <c r="AK3752" s="13"/>
      <c r="AM3752" s="7"/>
      <c r="AN3752" s="7"/>
    </row>
    <row r="3753" spans="37:40" x14ac:dyDescent="0.35">
      <c r="AK3753" s="13"/>
      <c r="AM3753" s="7"/>
      <c r="AN3753" s="7"/>
    </row>
    <row r="3754" spans="37:40" x14ac:dyDescent="0.35">
      <c r="AK3754" s="13"/>
      <c r="AM3754" s="7"/>
      <c r="AN3754" s="7"/>
    </row>
    <row r="3755" spans="37:40" x14ac:dyDescent="0.35">
      <c r="AK3755" s="13"/>
      <c r="AM3755" s="7"/>
      <c r="AN3755" s="7"/>
    </row>
    <row r="3756" spans="37:40" x14ac:dyDescent="0.35">
      <c r="AK3756" s="13"/>
      <c r="AM3756" s="7"/>
      <c r="AN3756" s="7"/>
    </row>
    <row r="3757" spans="37:40" x14ac:dyDescent="0.35">
      <c r="AK3757" s="13"/>
      <c r="AM3757" s="7"/>
      <c r="AN3757" s="7"/>
    </row>
    <row r="3758" spans="37:40" x14ac:dyDescent="0.35">
      <c r="AK3758" s="13"/>
      <c r="AM3758" s="7"/>
      <c r="AN3758" s="7"/>
    </row>
    <row r="3759" spans="37:40" x14ac:dyDescent="0.35">
      <c r="AK3759" s="13"/>
      <c r="AM3759" s="7"/>
      <c r="AN3759" s="7"/>
    </row>
    <row r="3760" spans="37:40" x14ac:dyDescent="0.35">
      <c r="AK3760" s="13"/>
      <c r="AM3760" s="7"/>
      <c r="AN3760" s="7"/>
    </row>
    <row r="3761" spans="37:40" x14ac:dyDescent="0.35">
      <c r="AK3761" s="13"/>
      <c r="AM3761" s="7"/>
      <c r="AN3761" s="7"/>
    </row>
    <row r="3762" spans="37:40" x14ac:dyDescent="0.35">
      <c r="AK3762" s="13"/>
      <c r="AM3762" s="7"/>
      <c r="AN3762" s="7"/>
    </row>
    <row r="3763" spans="37:40" x14ac:dyDescent="0.35">
      <c r="AK3763" s="13"/>
      <c r="AM3763" s="7"/>
      <c r="AN3763" s="7"/>
    </row>
    <row r="3764" spans="37:40" x14ac:dyDescent="0.35">
      <c r="AK3764" s="13"/>
      <c r="AM3764" s="7"/>
      <c r="AN3764" s="7"/>
    </row>
    <row r="3765" spans="37:40" x14ac:dyDescent="0.35">
      <c r="AK3765" s="13"/>
      <c r="AM3765" s="7"/>
      <c r="AN3765" s="7"/>
    </row>
    <row r="3766" spans="37:40" x14ac:dyDescent="0.35">
      <c r="AK3766" s="13"/>
      <c r="AM3766" s="7"/>
      <c r="AN3766" s="7"/>
    </row>
    <row r="3767" spans="37:40" x14ac:dyDescent="0.35">
      <c r="AK3767" s="13"/>
      <c r="AM3767" s="7"/>
      <c r="AN3767" s="7"/>
    </row>
    <row r="3768" spans="37:40" x14ac:dyDescent="0.35">
      <c r="AK3768" s="13"/>
      <c r="AM3768" s="7"/>
      <c r="AN3768" s="7"/>
    </row>
    <row r="3769" spans="37:40" x14ac:dyDescent="0.35">
      <c r="AK3769" s="13"/>
      <c r="AM3769" s="7"/>
      <c r="AN3769" s="7"/>
    </row>
    <row r="3770" spans="37:40" x14ac:dyDescent="0.35">
      <c r="AK3770" s="13"/>
      <c r="AM3770" s="7"/>
      <c r="AN3770" s="7"/>
    </row>
    <row r="3771" spans="37:40" x14ac:dyDescent="0.35">
      <c r="AK3771" s="13"/>
      <c r="AM3771" s="7"/>
      <c r="AN3771" s="7"/>
    </row>
    <row r="3772" spans="37:40" x14ac:dyDescent="0.35">
      <c r="AK3772" s="13"/>
      <c r="AM3772" s="7"/>
      <c r="AN3772" s="7"/>
    </row>
    <row r="3773" spans="37:40" x14ac:dyDescent="0.35">
      <c r="AK3773" s="13"/>
      <c r="AM3773" s="7"/>
      <c r="AN3773" s="7"/>
    </row>
    <row r="3774" spans="37:40" x14ac:dyDescent="0.35">
      <c r="AK3774" s="13"/>
      <c r="AM3774" s="7"/>
      <c r="AN3774" s="7"/>
    </row>
    <row r="3775" spans="37:40" x14ac:dyDescent="0.35">
      <c r="AK3775" s="13"/>
      <c r="AM3775" s="7"/>
      <c r="AN3775" s="7"/>
    </row>
    <row r="3776" spans="37:40" x14ac:dyDescent="0.35">
      <c r="AK3776" s="13"/>
      <c r="AM3776" s="7"/>
      <c r="AN3776" s="7"/>
    </row>
    <row r="3777" spans="37:40" x14ac:dyDescent="0.35">
      <c r="AK3777" s="13"/>
      <c r="AM3777" s="7"/>
      <c r="AN3777" s="7"/>
    </row>
    <row r="3778" spans="37:40" x14ac:dyDescent="0.35">
      <c r="AK3778" s="13"/>
      <c r="AM3778" s="7"/>
      <c r="AN3778" s="7"/>
    </row>
    <row r="3779" spans="37:40" x14ac:dyDescent="0.35">
      <c r="AK3779" s="13"/>
      <c r="AM3779" s="7"/>
      <c r="AN3779" s="7"/>
    </row>
    <row r="3780" spans="37:40" x14ac:dyDescent="0.35">
      <c r="AK3780" s="13"/>
      <c r="AM3780" s="7"/>
      <c r="AN3780" s="7"/>
    </row>
    <row r="3781" spans="37:40" x14ac:dyDescent="0.35">
      <c r="AK3781" s="13"/>
      <c r="AM3781" s="7"/>
      <c r="AN3781" s="7"/>
    </row>
    <row r="3782" spans="37:40" x14ac:dyDescent="0.35">
      <c r="AK3782" s="13"/>
      <c r="AM3782" s="7"/>
      <c r="AN3782" s="7"/>
    </row>
    <row r="3783" spans="37:40" x14ac:dyDescent="0.35">
      <c r="AK3783" s="13"/>
      <c r="AM3783" s="7"/>
      <c r="AN3783" s="7"/>
    </row>
    <row r="3784" spans="37:40" x14ac:dyDescent="0.35">
      <c r="AK3784" s="13"/>
      <c r="AM3784" s="7"/>
      <c r="AN3784" s="7"/>
    </row>
    <row r="3785" spans="37:40" x14ac:dyDescent="0.35">
      <c r="AK3785" s="13"/>
      <c r="AM3785" s="7"/>
      <c r="AN3785" s="7"/>
    </row>
    <row r="3786" spans="37:40" x14ac:dyDescent="0.35">
      <c r="AK3786" s="13"/>
      <c r="AM3786" s="7"/>
      <c r="AN3786" s="7"/>
    </row>
    <row r="3787" spans="37:40" x14ac:dyDescent="0.35">
      <c r="AK3787" s="13"/>
      <c r="AM3787" s="7"/>
      <c r="AN3787" s="7"/>
    </row>
    <row r="3788" spans="37:40" x14ac:dyDescent="0.35">
      <c r="AK3788" s="13"/>
      <c r="AM3788" s="7"/>
      <c r="AN3788" s="7"/>
    </row>
    <row r="3789" spans="37:40" x14ac:dyDescent="0.35">
      <c r="AK3789" s="13"/>
      <c r="AM3789" s="7"/>
      <c r="AN3789" s="7"/>
    </row>
    <row r="3790" spans="37:40" x14ac:dyDescent="0.35">
      <c r="AK3790" s="13"/>
      <c r="AM3790" s="7"/>
      <c r="AN3790" s="7"/>
    </row>
    <row r="3791" spans="37:40" x14ac:dyDescent="0.35">
      <c r="AK3791" s="13"/>
      <c r="AM3791" s="7"/>
      <c r="AN3791" s="7"/>
    </row>
    <row r="3792" spans="37:40" x14ac:dyDescent="0.35">
      <c r="AK3792" s="13"/>
      <c r="AM3792" s="7"/>
      <c r="AN3792" s="7"/>
    </row>
    <row r="3793" spans="37:40" x14ac:dyDescent="0.35">
      <c r="AK3793" s="13"/>
      <c r="AM3793" s="7"/>
      <c r="AN3793" s="7"/>
    </row>
    <row r="3794" spans="37:40" x14ac:dyDescent="0.35">
      <c r="AK3794" s="13"/>
      <c r="AM3794" s="7"/>
      <c r="AN3794" s="7"/>
    </row>
    <row r="3795" spans="37:40" x14ac:dyDescent="0.35">
      <c r="AK3795" s="13"/>
      <c r="AM3795" s="7"/>
      <c r="AN3795" s="7"/>
    </row>
    <row r="3796" spans="37:40" x14ac:dyDescent="0.35">
      <c r="AK3796" s="13"/>
      <c r="AM3796" s="7"/>
      <c r="AN3796" s="7"/>
    </row>
    <row r="3797" spans="37:40" x14ac:dyDescent="0.35">
      <c r="AK3797" s="13"/>
      <c r="AM3797" s="7"/>
      <c r="AN3797" s="7"/>
    </row>
    <row r="3798" spans="37:40" x14ac:dyDescent="0.35">
      <c r="AK3798" s="13"/>
      <c r="AM3798" s="7"/>
      <c r="AN3798" s="7"/>
    </row>
    <row r="3799" spans="37:40" x14ac:dyDescent="0.35">
      <c r="AK3799" s="13"/>
      <c r="AM3799" s="7"/>
      <c r="AN3799" s="7"/>
    </row>
    <row r="3800" spans="37:40" x14ac:dyDescent="0.35">
      <c r="AK3800" s="13"/>
      <c r="AM3800" s="7"/>
      <c r="AN3800" s="7"/>
    </row>
    <row r="3801" spans="37:40" x14ac:dyDescent="0.35">
      <c r="AK3801" s="13"/>
      <c r="AM3801" s="7"/>
      <c r="AN3801" s="7"/>
    </row>
    <row r="3802" spans="37:40" x14ac:dyDescent="0.35">
      <c r="AK3802" s="13"/>
      <c r="AM3802" s="7"/>
      <c r="AN3802" s="7"/>
    </row>
    <row r="3803" spans="37:40" x14ac:dyDescent="0.35">
      <c r="AK3803" s="13"/>
      <c r="AM3803" s="7"/>
      <c r="AN3803" s="7"/>
    </row>
    <row r="3804" spans="37:40" x14ac:dyDescent="0.35">
      <c r="AK3804" s="13"/>
      <c r="AM3804" s="7"/>
      <c r="AN3804" s="7"/>
    </row>
    <row r="3805" spans="37:40" x14ac:dyDescent="0.35">
      <c r="AK3805" s="13"/>
      <c r="AM3805" s="7"/>
      <c r="AN3805" s="7"/>
    </row>
    <row r="3806" spans="37:40" x14ac:dyDescent="0.35">
      <c r="AK3806" s="13"/>
      <c r="AM3806" s="7"/>
      <c r="AN3806" s="7"/>
    </row>
    <row r="3807" spans="37:40" x14ac:dyDescent="0.35">
      <c r="AK3807" s="13"/>
      <c r="AM3807" s="7"/>
      <c r="AN3807" s="7"/>
    </row>
    <row r="3808" spans="37:40" x14ac:dyDescent="0.35">
      <c r="AK3808" s="13"/>
      <c r="AM3808" s="7"/>
      <c r="AN3808" s="7"/>
    </row>
    <row r="3809" spans="37:40" x14ac:dyDescent="0.35">
      <c r="AK3809" s="13"/>
      <c r="AM3809" s="7"/>
      <c r="AN3809" s="7"/>
    </row>
    <row r="3810" spans="37:40" x14ac:dyDescent="0.35">
      <c r="AK3810" s="13"/>
      <c r="AM3810" s="7"/>
      <c r="AN3810" s="7"/>
    </row>
    <row r="3811" spans="37:40" x14ac:dyDescent="0.35">
      <c r="AK3811" s="13"/>
      <c r="AM3811" s="7"/>
      <c r="AN3811" s="7"/>
    </row>
    <row r="3812" spans="37:40" x14ac:dyDescent="0.35">
      <c r="AK3812" s="13"/>
      <c r="AM3812" s="7"/>
      <c r="AN3812" s="7"/>
    </row>
    <row r="3813" spans="37:40" x14ac:dyDescent="0.35">
      <c r="AK3813" s="13"/>
      <c r="AM3813" s="7"/>
      <c r="AN3813" s="7"/>
    </row>
    <row r="3814" spans="37:40" x14ac:dyDescent="0.35">
      <c r="AK3814" s="13"/>
      <c r="AM3814" s="7"/>
      <c r="AN3814" s="7"/>
    </row>
    <row r="3815" spans="37:40" x14ac:dyDescent="0.35">
      <c r="AK3815" s="13"/>
      <c r="AM3815" s="7"/>
      <c r="AN3815" s="7"/>
    </row>
    <row r="3816" spans="37:40" x14ac:dyDescent="0.35">
      <c r="AK3816" s="13"/>
      <c r="AM3816" s="7"/>
      <c r="AN3816" s="7"/>
    </row>
    <row r="3817" spans="37:40" x14ac:dyDescent="0.35">
      <c r="AK3817" s="13"/>
      <c r="AM3817" s="7"/>
      <c r="AN3817" s="7"/>
    </row>
    <row r="3818" spans="37:40" x14ac:dyDescent="0.35">
      <c r="AK3818" s="13"/>
      <c r="AM3818" s="7"/>
      <c r="AN3818" s="7"/>
    </row>
    <row r="3819" spans="37:40" x14ac:dyDescent="0.35">
      <c r="AK3819" s="13"/>
      <c r="AM3819" s="7"/>
      <c r="AN3819" s="7"/>
    </row>
    <row r="3820" spans="37:40" x14ac:dyDescent="0.35">
      <c r="AK3820" s="13"/>
      <c r="AM3820" s="7"/>
      <c r="AN3820" s="7"/>
    </row>
    <row r="3821" spans="37:40" x14ac:dyDescent="0.35">
      <c r="AK3821" s="13"/>
      <c r="AM3821" s="7"/>
      <c r="AN3821" s="7"/>
    </row>
    <row r="3822" spans="37:40" x14ac:dyDescent="0.35">
      <c r="AK3822" s="13"/>
      <c r="AM3822" s="7"/>
      <c r="AN3822" s="7"/>
    </row>
    <row r="3823" spans="37:40" x14ac:dyDescent="0.35">
      <c r="AK3823" s="13"/>
      <c r="AM3823" s="7"/>
      <c r="AN3823" s="7"/>
    </row>
    <row r="3824" spans="37:40" x14ac:dyDescent="0.35">
      <c r="AK3824" s="13"/>
      <c r="AM3824" s="7"/>
      <c r="AN3824" s="7"/>
    </row>
    <row r="3825" spans="37:40" x14ac:dyDescent="0.35">
      <c r="AK3825" s="13"/>
      <c r="AM3825" s="7"/>
      <c r="AN3825" s="7"/>
    </row>
    <row r="3826" spans="37:40" x14ac:dyDescent="0.35">
      <c r="AK3826" s="13"/>
      <c r="AM3826" s="7"/>
      <c r="AN3826" s="7"/>
    </row>
    <row r="3827" spans="37:40" x14ac:dyDescent="0.35">
      <c r="AK3827" s="13"/>
      <c r="AM3827" s="7"/>
      <c r="AN3827" s="7"/>
    </row>
    <row r="3828" spans="37:40" x14ac:dyDescent="0.35">
      <c r="AK3828" s="13"/>
      <c r="AM3828" s="7"/>
      <c r="AN3828" s="7"/>
    </row>
    <row r="3829" spans="37:40" x14ac:dyDescent="0.35">
      <c r="AK3829" s="13"/>
      <c r="AM3829" s="7"/>
      <c r="AN3829" s="7"/>
    </row>
    <row r="3830" spans="37:40" x14ac:dyDescent="0.35">
      <c r="AK3830" s="13"/>
      <c r="AM3830" s="7"/>
      <c r="AN3830" s="7"/>
    </row>
    <row r="3831" spans="37:40" x14ac:dyDescent="0.35">
      <c r="AK3831" s="13"/>
      <c r="AM3831" s="7"/>
      <c r="AN3831" s="7"/>
    </row>
    <row r="3832" spans="37:40" x14ac:dyDescent="0.35">
      <c r="AK3832" s="13"/>
      <c r="AM3832" s="7"/>
      <c r="AN3832" s="7"/>
    </row>
    <row r="3833" spans="37:40" x14ac:dyDescent="0.35">
      <c r="AK3833" s="13"/>
      <c r="AM3833" s="7"/>
      <c r="AN3833" s="7"/>
    </row>
    <row r="3834" spans="37:40" x14ac:dyDescent="0.35">
      <c r="AK3834" s="13"/>
      <c r="AM3834" s="7"/>
      <c r="AN3834" s="7"/>
    </row>
    <row r="3835" spans="37:40" x14ac:dyDescent="0.35">
      <c r="AK3835" s="13"/>
      <c r="AM3835" s="7"/>
      <c r="AN3835" s="7"/>
    </row>
    <row r="3836" spans="37:40" x14ac:dyDescent="0.35">
      <c r="AK3836" s="13"/>
      <c r="AM3836" s="7"/>
      <c r="AN3836" s="7"/>
    </row>
    <row r="3837" spans="37:40" x14ac:dyDescent="0.35">
      <c r="AK3837" s="13"/>
      <c r="AM3837" s="7"/>
      <c r="AN3837" s="7"/>
    </row>
    <row r="3838" spans="37:40" x14ac:dyDescent="0.35">
      <c r="AK3838" s="13"/>
      <c r="AM3838" s="7"/>
      <c r="AN3838" s="7"/>
    </row>
    <row r="3839" spans="37:40" x14ac:dyDescent="0.35">
      <c r="AK3839" s="13"/>
      <c r="AM3839" s="7"/>
      <c r="AN3839" s="7"/>
    </row>
    <row r="3840" spans="37:40" x14ac:dyDescent="0.35">
      <c r="AK3840" s="13"/>
      <c r="AM3840" s="7"/>
      <c r="AN3840" s="7"/>
    </row>
    <row r="3841" spans="37:40" x14ac:dyDescent="0.35">
      <c r="AK3841" s="13"/>
      <c r="AM3841" s="7"/>
      <c r="AN3841" s="7"/>
    </row>
    <row r="3842" spans="37:40" x14ac:dyDescent="0.35">
      <c r="AK3842" s="13"/>
      <c r="AM3842" s="7"/>
      <c r="AN3842" s="7"/>
    </row>
    <row r="3843" spans="37:40" x14ac:dyDescent="0.35">
      <c r="AK3843" s="13"/>
      <c r="AM3843" s="7"/>
      <c r="AN3843" s="7"/>
    </row>
    <row r="3844" spans="37:40" x14ac:dyDescent="0.35">
      <c r="AK3844" s="13"/>
      <c r="AM3844" s="7"/>
      <c r="AN3844" s="7"/>
    </row>
    <row r="3845" spans="37:40" x14ac:dyDescent="0.35">
      <c r="AK3845" s="13"/>
      <c r="AM3845" s="7"/>
      <c r="AN3845" s="7"/>
    </row>
    <row r="3846" spans="37:40" x14ac:dyDescent="0.35">
      <c r="AK3846" s="13"/>
      <c r="AM3846" s="7"/>
      <c r="AN3846" s="7"/>
    </row>
    <row r="3847" spans="37:40" x14ac:dyDescent="0.35">
      <c r="AK3847" s="13"/>
      <c r="AM3847" s="7"/>
      <c r="AN3847" s="7"/>
    </row>
    <row r="3848" spans="37:40" x14ac:dyDescent="0.35">
      <c r="AK3848" s="13"/>
      <c r="AM3848" s="7"/>
      <c r="AN3848" s="7"/>
    </row>
    <row r="3849" spans="37:40" x14ac:dyDescent="0.35">
      <c r="AK3849" s="13"/>
      <c r="AM3849" s="7"/>
      <c r="AN3849" s="7"/>
    </row>
    <row r="3850" spans="37:40" x14ac:dyDescent="0.35">
      <c r="AK3850" s="13"/>
      <c r="AM3850" s="7"/>
      <c r="AN3850" s="7"/>
    </row>
    <row r="3851" spans="37:40" x14ac:dyDescent="0.35">
      <c r="AK3851" s="13"/>
      <c r="AM3851" s="7"/>
      <c r="AN3851" s="7"/>
    </row>
    <row r="3852" spans="37:40" x14ac:dyDescent="0.35">
      <c r="AK3852" s="13"/>
      <c r="AM3852" s="7"/>
      <c r="AN3852" s="7"/>
    </row>
    <row r="3853" spans="37:40" x14ac:dyDescent="0.35">
      <c r="AK3853" s="13"/>
      <c r="AM3853" s="7"/>
      <c r="AN3853" s="7"/>
    </row>
    <row r="3854" spans="37:40" x14ac:dyDescent="0.35">
      <c r="AK3854" s="13"/>
      <c r="AM3854" s="7"/>
      <c r="AN3854" s="7"/>
    </row>
    <row r="3855" spans="37:40" x14ac:dyDescent="0.35">
      <c r="AK3855" s="13"/>
      <c r="AM3855" s="7"/>
      <c r="AN3855" s="7"/>
    </row>
    <row r="3856" spans="37:40" x14ac:dyDescent="0.35">
      <c r="AK3856" s="13"/>
      <c r="AM3856" s="7"/>
      <c r="AN3856" s="7"/>
    </row>
    <row r="3857" spans="37:40" x14ac:dyDescent="0.35">
      <c r="AK3857" s="13"/>
      <c r="AM3857" s="7"/>
      <c r="AN3857" s="7"/>
    </row>
    <row r="3858" spans="37:40" x14ac:dyDescent="0.35">
      <c r="AK3858" s="13"/>
      <c r="AM3858" s="7"/>
      <c r="AN3858" s="7"/>
    </row>
    <row r="3859" spans="37:40" x14ac:dyDescent="0.35">
      <c r="AK3859" s="13"/>
      <c r="AM3859" s="7"/>
      <c r="AN3859" s="7"/>
    </row>
    <row r="3860" spans="37:40" x14ac:dyDescent="0.35">
      <c r="AK3860" s="13"/>
      <c r="AM3860" s="7"/>
      <c r="AN3860" s="7"/>
    </row>
    <row r="3861" spans="37:40" x14ac:dyDescent="0.35">
      <c r="AK3861" s="13"/>
      <c r="AM3861" s="7"/>
      <c r="AN3861" s="7"/>
    </row>
    <row r="3862" spans="37:40" x14ac:dyDescent="0.35">
      <c r="AK3862" s="13"/>
      <c r="AM3862" s="7"/>
      <c r="AN3862" s="7"/>
    </row>
    <row r="3863" spans="37:40" x14ac:dyDescent="0.35">
      <c r="AK3863" s="13"/>
      <c r="AM3863" s="7"/>
      <c r="AN3863" s="7"/>
    </row>
    <row r="3864" spans="37:40" x14ac:dyDescent="0.35">
      <c r="AK3864" s="13"/>
      <c r="AM3864" s="7"/>
      <c r="AN3864" s="7"/>
    </row>
    <row r="3865" spans="37:40" x14ac:dyDescent="0.35">
      <c r="AK3865" s="13"/>
      <c r="AM3865" s="7"/>
      <c r="AN3865" s="7"/>
    </row>
    <row r="3866" spans="37:40" x14ac:dyDescent="0.35">
      <c r="AK3866" s="13"/>
      <c r="AM3866" s="7"/>
      <c r="AN3866" s="7"/>
    </row>
    <row r="3867" spans="37:40" x14ac:dyDescent="0.35">
      <c r="AK3867" s="13"/>
      <c r="AM3867" s="7"/>
      <c r="AN3867" s="7"/>
    </row>
    <row r="3868" spans="37:40" x14ac:dyDescent="0.35">
      <c r="AK3868" s="13"/>
      <c r="AM3868" s="7"/>
      <c r="AN3868" s="7"/>
    </row>
    <row r="3869" spans="37:40" x14ac:dyDescent="0.35">
      <c r="AK3869" s="13"/>
      <c r="AM3869" s="7"/>
      <c r="AN3869" s="7"/>
    </row>
    <row r="3870" spans="37:40" x14ac:dyDescent="0.35">
      <c r="AK3870" s="13"/>
      <c r="AM3870" s="7"/>
      <c r="AN3870" s="7"/>
    </row>
    <row r="3871" spans="37:40" x14ac:dyDescent="0.35">
      <c r="AK3871" s="13"/>
      <c r="AM3871" s="7"/>
      <c r="AN3871" s="7"/>
    </row>
    <row r="3872" spans="37:40" x14ac:dyDescent="0.35">
      <c r="AK3872" s="13"/>
      <c r="AM3872" s="7"/>
      <c r="AN3872" s="7"/>
    </row>
    <row r="3873" spans="37:40" x14ac:dyDescent="0.35">
      <c r="AK3873" s="13"/>
      <c r="AM3873" s="7"/>
      <c r="AN3873" s="7"/>
    </row>
    <row r="3874" spans="37:40" x14ac:dyDescent="0.35">
      <c r="AK3874" s="13"/>
      <c r="AM3874" s="7"/>
      <c r="AN3874" s="7"/>
    </row>
    <row r="3875" spans="37:40" x14ac:dyDescent="0.35">
      <c r="AK3875" s="13"/>
      <c r="AM3875" s="7"/>
      <c r="AN3875" s="7"/>
    </row>
    <row r="3876" spans="37:40" x14ac:dyDescent="0.35">
      <c r="AK3876" s="13"/>
      <c r="AM3876" s="7"/>
      <c r="AN3876" s="7"/>
    </row>
    <row r="3877" spans="37:40" x14ac:dyDescent="0.35">
      <c r="AK3877" s="13"/>
      <c r="AM3877" s="7"/>
      <c r="AN3877" s="7"/>
    </row>
    <row r="3878" spans="37:40" x14ac:dyDescent="0.35">
      <c r="AK3878" s="13"/>
      <c r="AM3878" s="7"/>
      <c r="AN3878" s="7"/>
    </row>
    <row r="3879" spans="37:40" x14ac:dyDescent="0.35">
      <c r="AK3879" s="13"/>
      <c r="AM3879" s="7"/>
      <c r="AN3879" s="7"/>
    </row>
    <row r="3880" spans="37:40" x14ac:dyDescent="0.35">
      <c r="AK3880" s="13"/>
      <c r="AM3880" s="7"/>
      <c r="AN3880" s="7"/>
    </row>
    <row r="3881" spans="37:40" x14ac:dyDescent="0.35">
      <c r="AK3881" s="13"/>
      <c r="AM3881" s="7"/>
      <c r="AN3881" s="7"/>
    </row>
    <row r="3882" spans="37:40" x14ac:dyDescent="0.35">
      <c r="AK3882" s="13"/>
      <c r="AM3882" s="7"/>
      <c r="AN3882" s="7"/>
    </row>
    <row r="3883" spans="37:40" x14ac:dyDescent="0.35">
      <c r="AK3883" s="13"/>
      <c r="AM3883" s="7"/>
      <c r="AN3883" s="7"/>
    </row>
    <row r="3884" spans="37:40" x14ac:dyDescent="0.35">
      <c r="AK3884" s="13"/>
      <c r="AM3884" s="7"/>
      <c r="AN3884" s="7"/>
    </row>
    <row r="3885" spans="37:40" x14ac:dyDescent="0.35">
      <c r="AK3885" s="13"/>
      <c r="AM3885" s="7"/>
      <c r="AN3885" s="7"/>
    </row>
    <row r="3886" spans="37:40" x14ac:dyDescent="0.35">
      <c r="AK3886" s="13"/>
      <c r="AM3886" s="7"/>
      <c r="AN3886" s="7"/>
    </row>
    <row r="3887" spans="37:40" x14ac:dyDescent="0.35">
      <c r="AK3887" s="13"/>
      <c r="AM3887" s="7"/>
      <c r="AN3887" s="7"/>
    </row>
    <row r="3888" spans="37:40" x14ac:dyDescent="0.35">
      <c r="AK3888" s="13"/>
      <c r="AM3888" s="7"/>
      <c r="AN3888" s="7"/>
    </row>
    <row r="3889" spans="37:40" x14ac:dyDescent="0.35">
      <c r="AK3889" s="13"/>
      <c r="AM3889" s="7"/>
      <c r="AN3889" s="7"/>
    </row>
    <row r="3890" spans="37:40" x14ac:dyDescent="0.35">
      <c r="AK3890" s="13"/>
      <c r="AM3890" s="7"/>
      <c r="AN3890" s="7"/>
    </row>
    <row r="3891" spans="37:40" x14ac:dyDescent="0.35">
      <c r="AK3891" s="13"/>
      <c r="AM3891" s="7"/>
      <c r="AN3891" s="7"/>
    </row>
    <row r="3892" spans="37:40" x14ac:dyDescent="0.35">
      <c r="AK3892" s="13"/>
      <c r="AM3892" s="7"/>
      <c r="AN3892" s="7"/>
    </row>
    <row r="3893" spans="37:40" x14ac:dyDescent="0.35">
      <c r="AK3893" s="13"/>
      <c r="AM3893" s="7"/>
      <c r="AN3893" s="7"/>
    </row>
    <row r="3894" spans="37:40" x14ac:dyDescent="0.35">
      <c r="AK3894" s="13"/>
      <c r="AM3894" s="7"/>
      <c r="AN3894" s="7"/>
    </row>
    <row r="3895" spans="37:40" x14ac:dyDescent="0.35">
      <c r="AK3895" s="13"/>
      <c r="AM3895" s="7"/>
      <c r="AN3895" s="7"/>
    </row>
    <row r="3896" spans="37:40" x14ac:dyDescent="0.35">
      <c r="AK3896" s="13"/>
      <c r="AM3896" s="7"/>
      <c r="AN3896" s="7"/>
    </row>
    <row r="3897" spans="37:40" x14ac:dyDescent="0.35">
      <c r="AK3897" s="13"/>
      <c r="AM3897" s="7"/>
      <c r="AN3897" s="7"/>
    </row>
    <row r="3898" spans="37:40" x14ac:dyDescent="0.35">
      <c r="AK3898" s="13"/>
      <c r="AM3898" s="7"/>
      <c r="AN3898" s="7"/>
    </row>
    <row r="3899" spans="37:40" x14ac:dyDescent="0.35">
      <c r="AK3899" s="13"/>
      <c r="AM3899" s="7"/>
      <c r="AN3899" s="7"/>
    </row>
    <row r="3900" spans="37:40" x14ac:dyDescent="0.35">
      <c r="AK3900" s="13"/>
      <c r="AM3900" s="7"/>
      <c r="AN3900" s="7"/>
    </row>
    <row r="3901" spans="37:40" x14ac:dyDescent="0.35">
      <c r="AK3901" s="13"/>
      <c r="AM3901" s="7"/>
      <c r="AN3901" s="7"/>
    </row>
    <row r="3902" spans="37:40" x14ac:dyDescent="0.35">
      <c r="AK3902" s="13"/>
      <c r="AM3902" s="7"/>
      <c r="AN3902" s="7"/>
    </row>
    <row r="3903" spans="37:40" x14ac:dyDescent="0.35">
      <c r="AK3903" s="13"/>
      <c r="AM3903" s="7"/>
      <c r="AN3903" s="7"/>
    </row>
    <row r="3904" spans="37:40" x14ac:dyDescent="0.35">
      <c r="AK3904" s="13"/>
      <c r="AM3904" s="7"/>
      <c r="AN3904" s="7"/>
    </row>
    <row r="3905" spans="37:40" x14ac:dyDescent="0.35">
      <c r="AK3905" s="13"/>
      <c r="AM3905" s="7"/>
      <c r="AN3905" s="7"/>
    </row>
    <row r="3906" spans="37:40" x14ac:dyDescent="0.35">
      <c r="AK3906" s="13"/>
      <c r="AM3906" s="7"/>
      <c r="AN3906" s="7"/>
    </row>
    <row r="3907" spans="37:40" x14ac:dyDescent="0.35">
      <c r="AK3907" s="13"/>
      <c r="AM3907" s="7"/>
      <c r="AN3907" s="7"/>
    </row>
    <row r="3908" spans="37:40" x14ac:dyDescent="0.35">
      <c r="AK3908" s="13"/>
      <c r="AM3908" s="7"/>
      <c r="AN3908" s="7"/>
    </row>
    <row r="3909" spans="37:40" x14ac:dyDescent="0.35">
      <c r="AK3909" s="13"/>
      <c r="AM3909" s="7"/>
      <c r="AN3909" s="7"/>
    </row>
    <row r="3910" spans="37:40" x14ac:dyDescent="0.35">
      <c r="AK3910" s="13"/>
      <c r="AM3910" s="7"/>
      <c r="AN3910" s="7"/>
    </row>
    <row r="3911" spans="37:40" x14ac:dyDescent="0.35">
      <c r="AK3911" s="13"/>
      <c r="AM3911" s="7"/>
      <c r="AN3911" s="7"/>
    </row>
    <row r="3912" spans="37:40" x14ac:dyDescent="0.35">
      <c r="AK3912" s="13"/>
      <c r="AM3912" s="7"/>
      <c r="AN3912" s="7"/>
    </row>
    <row r="3913" spans="37:40" x14ac:dyDescent="0.35">
      <c r="AK3913" s="13"/>
      <c r="AM3913" s="7"/>
      <c r="AN3913" s="7"/>
    </row>
    <row r="3914" spans="37:40" x14ac:dyDescent="0.35">
      <c r="AK3914" s="13"/>
      <c r="AM3914" s="7"/>
      <c r="AN3914" s="7"/>
    </row>
    <row r="3915" spans="37:40" x14ac:dyDescent="0.35">
      <c r="AK3915" s="13"/>
      <c r="AM3915" s="7"/>
      <c r="AN3915" s="7"/>
    </row>
    <row r="3916" spans="37:40" x14ac:dyDescent="0.35">
      <c r="AK3916" s="13"/>
      <c r="AM3916" s="7"/>
      <c r="AN3916" s="7"/>
    </row>
    <row r="3917" spans="37:40" x14ac:dyDescent="0.35">
      <c r="AK3917" s="13"/>
      <c r="AM3917" s="7"/>
      <c r="AN3917" s="7"/>
    </row>
    <row r="3918" spans="37:40" x14ac:dyDescent="0.35">
      <c r="AK3918" s="13"/>
      <c r="AM3918" s="7"/>
      <c r="AN3918" s="7"/>
    </row>
    <row r="3919" spans="37:40" x14ac:dyDescent="0.35">
      <c r="AK3919" s="13"/>
      <c r="AM3919" s="7"/>
      <c r="AN3919" s="7"/>
    </row>
    <row r="3920" spans="37:40" x14ac:dyDescent="0.35">
      <c r="AK3920" s="13"/>
      <c r="AM3920" s="7"/>
      <c r="AN3920" s="7"/>
    </row>
    <row r="3921" spans="37:40" x14ac:dyDescent="0.35">
      <c r="AK3921" s="13"/>
      <c r="AM3921" s="7"/>
      <c r="AN3921" s="7"/>
    </row>
    <row r="3922" spans="37:40" x14ac:dyDescent="0.35">
      <c r="AK3922" s="13"/>
      <c r="AM3922" s="7"/>
      <c r="AN3922" s="7"/>
    </row>
    <row r="3923" spans="37:40" x14ac:dyDescent="0.35">
      <c r="AK3923" s="13"/>
      <c r="AM3923" s="7"/>
      <c r="AN3923" s="7"/>
    </row>
    <row r="3924" spans="37:40" x14ac:dyDescent="0.35">
      <c r="AK3924" s="13"/>
      <c r="AM3924" s="7"/>
      <c r="AN3924" s="7"/>
    </row>
    <row r="3925" spans="37:40" x14ac:dyDescent="0.35">
      <c r="AK3925" s="13"/>
      <c r="AM3925" s="7"/>
      <c r="AN3925" s="7"/>
    </row>
    <row r="3926" spans="37:40" x14ac:dyDescent="0.35">
      <c r="AK3926" s="13"/>
      <c r="AM3926" s="7"/>
      <c r="AN3926" s="7"/>
    </row>
    <row r="3927" spans="37:40" x14ac:dyDescent="0.35">
      <c r="AK3927" s="13"/>
      <c r="AM3927" s="7"/>
      <c r="AN3927" s="7"/>
    </row>
    <row r="3928" spans="37:40" x14ac:dyDescent="0.35">
      <c r="AK3928" s="13"/>
      <c r="AM3928" s="7"/>
      <c r="AN3928" s="7"/>
    </row>
    <row r="3929" spans="37:40" x14ac:dyDescent="0.35">
      <c r="AK3929" s="13"/>
      <c r="AM3929" s="7"/>
      <c r="AN3929" s="7"/>
    </row>
    <row r="3930" spans="37:40" x14ac:dyDescent="0.35">
      <c r="AK3930" s="13"/>
      <c r="AM3930" s="7"/>
      <c r="AN3930" s="7"/>
    </row>
    <row r="3931" spans="37:40" x14ac:dyDescent="0.35">
      <c r="AK3931" s="13"/>
      <c r="AM3931" s="7"/>
      <c r="AN3931" s="7"/>
    </row>
    <row r="3932" spans="37:40" x14ac:dyDescent="0.35">
      <c r="AK3932" s="13"/>
      <c r="AM3932" s="7"/>
      <c r="AN3932" s="7"/>
    </row>
    <row r="3933" spans="37:40" x14ac:dyDescent="0.35">
      <c r="AK3933" s="13"/>
      <c r="AM3933" s="7"/>
      <c r="AN3933" s="7"/>
    </row>
    <row r="3934" spans="37:40" x14ac:dyDescent="0.35">
      <c r="AK3934" s="13"/>
      <c r="AM3934" s="7"/>
      <c r="AN3934" s="7"/>
    </row>
    <row r="3935" spans="37:40" x14ac:dyDescent="0.35">
      <c r="AK3935" s="13"/>
      <c r="AM3935" s="7"/>
      <c r="AN3935" s="7"/>
    </row>
    <row r="3936" spans="37:40" x14ac:dyDescent="0.35">
      <c r="AK3936" s="13"/>
      <c r="AM3936" s="7"/>
      <c r="AN3936" s="7"/>
    </row>
    <row r="3937" spans="37:40" x14ac:dyDescent="0.35">
      <c r="AK3937" s="13"/>
      <c r="AM3937" s="7"/>
      <c r="AN3937" s="7"/>
    </row>
    <row r="3938" spans="37:40" x14ac:dyDescent="0.35">
      <c r="AK3938" s="13"/>
      <c r="AM3938" s="7"/>
      <c r="AN3938" s="7"/>
    </row>
    <row r="3939" spans="37:40" x14ac:dyDescent="0.35">
      <c r="AK3939" s="13"/>
      <c r="AM3939" s="7"/>
      <c r="AN3939" s="7"/>
    </row>
    <row r="3940" spans="37:40" x14ac:dyDescent="0.35">
      <c r="AK3940" s="13"/>
      <c r="AM3940" s="7"/>
      <c r="AN3940" s="7"/>
    </row>
    <row r="3941" spans="37:40" x14ac:dyDescent="0.35">
      <c r="AK3941" s="13"/>
      <c r="AM3941" s="7"/>
      <c r="AN3941" s="7"/>
    </row>
    <row r="3942" spans="37:40" x14ac:dyDescent="0.35">
      <c r="AK3942" s="13"/>
      <c r="AM3942" s="7"/>
      <c r="AN3942" s="7"/>
    </row>
    <row r="3943" spans="37:40" x14ac:dyDescent="0.35">
      <c r="AK3943" s="13"/>
      <c r="AM3943" s="7"/>
      <c r="AN3943" s="7"/>
    </row>
    <row r="3944" spans="37:40" x14ac:dyDescent="0.35">
      <c r="AK3944" s="13"/>
      <c r="AM3944" s="7"/>
      <c r="AN3944" s="7"/>
    </row>
    <row r="3945" spans="37:40" x14ac:dyDescent="0.35">
      <c r="AK3945" s="13"/>
      <c r="AM3945" s="7"/>
      <c r="AN3945" s="7"/>
    </row>
    <row r="3946" spans="37:40" x14ac:dyDescent="0.35">
      <c r="AK3946" s="13"/>
      <c r="AM3946" s="7"/>
      <c r="AN3946" s="7"/>
    </row>
    <row r="3947" spans="37:40" x14ac:dyDescent="0.35">
      <c r="AK3947" s="13"/>
      <c r="AM3947" s="7"/>
      <c r="AN3947" s="7"/>
    </row>
    <row r="3948" spans="37:40" x14ac:dyDescent="0.35">
      <c r="AK3948" s="13"/>
      <c r="AM3948" s="7"/>
      <c r="AN3948" s="7"/>
    </row>
    <row r="3949" spans="37:40" x14ac:dyDescent="0.35">
      <c r="AK3949" s="13"/>
      <c r="AM3949" s="7"/>
      <c r="AN3949" s="7"/>
    </row>
    <row r="3950" spans="37:40" x14ac:dyDescent="0.35">
      <c r="AK3950" s="13"/>
      <c r="AM3950" s="7"/>
      <c r="AN3950" s="7"/>
    </row>
    <row r="3951" spans="37:40" x14ac:dyDescent="0.35">
      <c r="AK3951" s="13"/>
      <c r="AM3951" s="7"/>
      <c r="AN3951" s="7"/>
    </row>
    <row r="3952" spans="37:40" x14ac:dyDescent="0.35">
      <c r="AK3952" s="13"/>
      <c r="AM3952" s="7"/>
      <c r="AN3952" s="7"/>
    </row>
    <row r="3953" spans="37:40" x14ac:dyDescent="0.35">
      <c r="AK3953" s="13"/>
      <c r="AM3953" s="7"/>
      <c r="AN3953" s="7"/>
    </row>
    <row r="3954" spans="37:40" x14ac:dyDescent="0.35">
      <c r="AK3954" s="13"/>
      <c r="AM3954" s="7"/>
      <c r="AN3954" s="7"/>
    </row>
    <row r="3955" spans="37:40" x14ac:dyDescent="0.35">
      <c r="AK3955" s="13"/>
      <c r="AM3955" s="7"/>
      <c r="AN3955" s="7"/>
    </row>
    <row r="3956" spans="37:40" x14ac:dyDescent="0.35">
      <c r="AK3956" s="13"/>
      <c r="AM3956" s="7"/>
      <c r="AN3956" s="7"/>
    </row>
    <row r="3957" spans="37:40" x14ac:dyDescent="0.35">
      <c r="AK3957" s="13"/>
      <c r="AM3957" s="7"/>
      <c r="AN3957" s="7"/>
    </row>
    <row r="3958" spans="37:40" x14ac:dyDescent="0.35">
      <c r="AK3958" s="13"/>
      <c r="AM3958" s="7"/>
      <c r="AN3958" s="7"/>
    </row>
    <row r="3959" spans="37:40" x14ac:dyDescent="0.35">
      <c r="AK3959" s="13"/>
      <c r="AM3959" s="7"/>
      <c r="AN3959" s="7"/>
    </row>
    <row r="3960" spans="37:40" x14ac:dyDescent="0.35">
      <c r="AK3960" s="13"/>
      <c r="AM3960" s="7"/>
      <c r="AN3960" s="7"/>
    </row>
    <row r="3961" spans="37:40" x14ac:dyDescent="0.35">
      <c r="AK3961" s="13"/>
      <c r="AM3961" s="7"/>
      <c r="AN3961" s="7"/>
    </row>
    <row r="3962" spans="37:40" x14ac:dyDescent="0.35">
      <c r="AK3962" s="13"/>
      <c r="AM3962" s="7"/>
      <c r="AN3962" s="7"/>
    </row>
    <row r="3963" spans="37:40" x14ac:dyDescent="0.35">
      <c r="AK3963" s="13"/>
      <c r="AM3963" s="7"/>
      <c r="AN3963" s="7"/>
    </row>
    <row r="3964" spans="37:40" x14ac:dyDescent="0.35">
      <c r="AK3964" s="13"/>
      <c r="AM3964" s="7"/>
      <c r="AN3964" s="7"/>
    </row>
    <row r="3965" spans="37:40" x14ac:dyDescent="0.35">
      <c r="AK3965" s="13"/>
      <c r="AM3965" s="7"/>
      <c r="AN3965" s="7"/>
    </row>
    <row r="3966" spans="37:40" x14ac:dyDescent="0.35">
      <c r="AK3966" s="13"/>
      <c r="AM3966" s="7"/>
      <c r="AN3966" s="7"/>
    </row>
    <row r="3967" spans="37:40" x14ac:dyDescent="0.35">
      <c r="AK3967" s="13"/>
      <c r="AM3967" s="7"/>
      <c r="AN3967" s="7"/>
    </row>
    <row r="3968" spans="37:40" x14ac:dyDescent="0.35">
      <c r="AK3968" s="13"/>
      <c r="AM3968" s="7"/>
      <c r="AN3968" s="7"/>
    </row>
    <row r="3969" spans="37:40" x14ac:dyDescent="0.35">
      <c r="AK3969" s="13"/>
      <c r="AM3969" s="7"/>
      <c r="AN3969" s="7"/>
    </row>
    <row r="3970" spans="37:40" x14ac:dyDescent="0.35">
      <c r="AK3970" s="13"/>
      <c r="AM3970" s="7"/>
      <c r="AN3970" s="7"/>
    </row>
    <row r="3971" spans="37:40" x14ac:dyDescent="0.35">
      <c r="AK3971" s="13"/>
      <c r="AM3971" s="7"/>
      <c r="AN3971" s="7"/>
    </row>
    <row r="3972" spans="37:40" x14ac:dyDescent="0.35">
      <c r="AK3972" s="13"/>
      <c r="AM3972" s="7"/>
      <c r="AN3972" s="7"/>
    </row>
    <row r="3973" spans="37:40" x14ac:dyDescent="0.35">
      <c r="AK3973" s="13"/>
      <c r="AM3973" s="7"/>
      <c r="AN3973" s="7"/>
    </row>
    <row r="3974" spans="37:40" x14ac:dyDescent="0.35">
      <c r="AK3974" s="13"/>
      <c r="AM3974" s="7"/>
      <c r="AN3974" s="7"/>
    </row>
    <row r="3975" spans="37:40" x14ac:dyDescent="0.35">
      <c r="AK3975" s="13"/>
      <c r="AM3975" s="7"/>
      <c r="AN3975" s="7"/>
    </row>
    <row r="3976" spans="37:40" x14ac:dyDescent="0.35">
      <c r="AK3976" s="13"/>
      <c r="AM3976" s="7"/>
      <c r="AN3976" s="7"/>
    </row>
    <row r="3977" spans="37:40" x14ac:dyDescent="0.35">
      <c r="AK3977" s="13"/>
      <c r="AM3977" s="7"/>
      <c r="AN3977" s="7"/>
    </row>
    <row r="3978" spans="37:40" x14ac:dyDescent="0.35">
      <c r="AK3978" s="13"/>
      <c r="AM3978" s="7"/>
      <c r="AN3978" s="7"/>
    </row>
    <row r="3979" spans="37:40" x14ac:dyDescent="0.35">
      <c r="AK3979" s="13"/>
      <c r="AM3979" s="7"/>
      <c r="AN3979" s="7"/>
    </row>
    <row r="3980" spans="37:40" x14ac:dyDescent="0.35">
      <c r="AK3980" s="13"/>
      <c r="AM3980" s="7"/>
      <c r="AN3980" s="7"/>
    </row>
    <row r="3981" spans="37:40" x14ac:dyDescent="0.35">
      <c r="AK3981" s="13"/>
      <c r="AM3981" s="7"/>
      <c r="AN3981" s="7"/>
    </row>
    <row r="3982" spans="37:40" x14ac:dyDescent="0.35">
      <c r="AK3982" s="13"/>
      <c r="AM3982" s="7"/>
      <c r="AN3982" s="7"/>
    </row>
    <row r="3983" spans="37:40" x14ac:dyDescent="0.35">
      <c r="AK3983" s="13"/>
      <c r="AM3983" s="7"/>
      <c r="AN3983" s="7"/>
    </row>
    <row r="3984" spans="37:40" x14ac:dyDescent="0.35">
      <c r="AK3984" s="13"/>
      <c r="AM3984" s="7"/>
      <c r="AN3984" s="7"/>
    </row>
    <row r="3985" spans="37:40" x14ac:dyDescent="0.35">
      <c r="AK3985" s="13"/>
      <c r="AM3985" s="7"/>
      <c r="AN3985" s="7"/>
    </row>
    <row r="3986" spans="37:40" x14ac:dyDescent="0.35">
      <c r="AK3986" s="13"/>
      <c r="AM3986" s="7"/>
      <c r="AN3986" s="7"/>
    </row>
    <row r="3987" spans="37:40" x14ac:dyDescent="0.35">
      <c r="AK3987" s="13"/>
      <c r="AM3987" s="7"/>
      <c r="AN3987" s="7"/>
    </row>
    <row r="3988" spans="37:40" x14ac:dyDescent="0.35">
      <c r="AK3988" s="13"/>
      <c r="AM3988" s="7"/>
      <c r="AN3988" s="7"/>
    </row>
    <row r="3989" spans="37:40" x14ac:dyDescent="0.35">
      <c r="AK3989" s="13"/>
      <c r="AM3989" s="7"/>
      <c r="AN3989" s="7"/>
    </row>
    <row r="3990" spans="37:40" x14ac:dyDescent="0.35">
      <c r="AK3990" s="13"/>
      <c r="AM3990" s="7"/>
      <c r="AN3990" s="7"/>
    </row>
    <row r="3991" spans="37:40" x14ac:dyDescent="0.35">
      <c r="AK3991" s="13"/>
      <c r="AM3991" s="7"/>
      <c r="AN3991" s="7"/>
    </row>
    <row r="3992" spans="37:40" x14ac:dyDescent="0.35">
      <c r="AK3992" s="13"/>
      <c r="AM3992" s="7"/>
      <c r="AN3992" s="7"/>
    </row>
    <row r="3993" spans="37:40" x14ac:dyDescent="0.35">
      <c r="AK3993" s="13"/>
      <c r="AM3993" s="7"/>
      <c r="AN3993" s="7"/>
    </row>
    <row r="3994" spans="37:40" x14ac:dyDescent="0.35">
      <c r="AK3994" s="13"/>
      <c r="AM3994" s="7"/>
      <c r="AN3994" s="7"/>
    </row>
    <row r="3995" spans="37:40" x14ac:dyDescent="0.35">
      <c r="AK3995" s="13"/>
      <c r="AM3995" s="7"/>
      <c r="AN3995" s="7"/>
    </row>
    <row r="3996" spans="37:40" x14ac:dyDescent="0.35">
      <c r="AK3996" s="13"/>
      <c r="AM3996" s="7"/>
      <c r="AN3996" s="7"/>
    </row>
    <row r="3997" spans="37:40" x14ac:dyDescent="0.35">
      <c r="AK3997" s="13"/>
      <c r="AM3997" s="7"/>
      <c r="AN3997" s="7"/>
    </row>
    <row r="3998" spans="37:40" x14ac:dyDescent="0.35">
      <c r="AK3998" s="13"/>
      <c r="AM3998" s="7"/>
      <c r="AN3998" s="7"/>
    </row>
    <row r="3999" spans="37:40" x14ac:dyDescent="0.35">
      <c r="AK3999" s="13"/>
      <c r="AM3999" s="7"/>
      <c r="AN3999" s="7"/>
    </row>
    <row r="4000" spans="37:40" x14ac:dyDescent="0.35">
      <c r="AK4000" s="13"/>
      <c r="AM4000" s="7"/>
      <c r="AN4000" s="7"/>
    </row>
    <row r="4001" spans="37:40" x14ac:dyDescent="0.35">
      <c r="AK4001" s="13"/>
      <c r="AM4001" s="7"/>
      <c r="AN4001" s="7"/>
    </row>
    <row r="4002" spans="37:40" x14ac:dyDescent="0.35">
      <c r="AK4002" s="13"/>
      <c r="AM4002" s="7"/>
      <c r="AN4002" s="7"/>
    </row>
    <row r="4003" spans="37:40" x14ac:dyDescent="0.35">
      <c r="AK4003" s="13"/>
      <c r="AM4003" s="7"/>
      <c r="AN4003" s="7"/>
    </row>
    <row r="4004" spans="37:40" x14ac:dyDescent="0.35">
      <c r="AK4004" s="13"/>
      <c r="AM4004" s="7"/>
      <c r="AN4004" s="7"/>
    </row>
    <row r="4005" spans="37:40" x14ac:dyDescent="0.35">
      <c r="AK4005" s="13"/>
      <c r="AM4005" s="7"/>
      <c r="AN4005" s="7"/>
    </row>
    <row r="4006" spans="37:40" x14ac:dyDescent="0.35">
      <c r="AK4006" s="13"/>
      <c r="AM4006" s="7"/>
      <c r="AN4006" s="7"/>
    </row>
    <row r="4007" spans="37:40" x14ac:dyDescent="0.35">
      <c r="AK4007" s="13"/>
      <c r="AM4007" s="7"/>
      <c r="AN4007" s="7"/>
    </row>
    <row r="4008" spans="37:40" x14ac:dyDescent="0.35">
      <c r="AK4008" s="13"/>
      <c r="AM4008" s="7"/>
      <c r="AN4008" s="7"/>
    </row>
    <row r="4009" spans="37:40" x14ac:dyDescent="0.35">
      <c r="AK4009" s="13"/>
      <c r="AM4009" s="7"/>
      <c r="AN4009" s="7"/>
    </row>
    <row r="4010" spans="37:40" x14ac:dyDescent="0.35">
      <c r="AK4010" s="13"/>
      <c r="AM4010" s="7"/>
      <c r="AN4010" s="7"/>
    </row>
    <row r="4011" spans="37:40" x14ac:dyDescent="0.35">
      <c r="AK4011" s="13"/>
      <c r="AM4011" s="7"/>
      <c r="AN4011" s="7"/>
    </row>
    <row r="4012" spans="37:40" x14ac:dyDescent="0.35">
      <c r="AK4012" s="13"/>
      <c r="AM4012" s="7"/>
      <c r="AN4012" s="7"/>
    </row>
    <row r="4013" spans="37:40" x14ac:dyDescent="0.35">
      <c r="AK4013" s="13"/>
      <c r="AM4013" s="7"/>
      <c r="AN4013" s="7"/>
    </row>
    <row r="4014" spans="37:40" x14ac:dyDescent="0.35">
      <c r="AK4014" s="13"/>
      <c r="AM4014" s="7"/>
      <c r="AN4014" s="7"/>
    </row>
    <row r="4015" spans="37:40" x14ac:dyDescent="0.35">
      <c r="AK4015" s="13"/>
      <c r="AM4015" s="7"/>
      <c r="AN4015" s="7"/>
    </row>
    <row r="4016" spans="37:40" x14ac:dyDescent="0.35">
      <c r="AK4016" s="13"/>
      <c r="AM4016" s="7"/>
      <c r="AN4016" s="7"/>
    </row>
    <row r="4017" spans="37:40" x14ac:dyDescent="0.35">
      <c r="AK4017" s="13"/>
      <c r="AM4017" s="7"/>
      <c r="AN4017" s="7"/>
    </row>
    <row r="4018" spans="37:40" x14ac:dyDescent="0.35">
      <c r="AK4018" s="13"/>
      <c r="AM4018" s="7"/>
      <c r="AN4018" s="7"/>
    </row>
    <row r="4019" spans="37:40" x14ac:dyDescent="0.35">
      <c r="AK4019" s="13"/>
      <c r="AM4019" s="7"/>
      <c r="AN4019" s="7"/>
    </row>
    <row r="4020" spans="37:40" x14ac:dyDescent="0.35">
      <c r="AK4020" s="13"/>
      <c r="AM4020" s="7"/>
      <c r="AN4020" s="7"/>
    </row>
    <row r="4021" spans="37:40" x14ac:dyDescent="0.35">
      <c r="AK4021" s="13"/>
      <c r="AM4021" s="7"/>
      <c r="AN4021" s="7"/>
    </row>
    <row r="4022" spans="37:40" x14ac:dyDescent="0.35">
      <c r="AK4022" s="13"/>
      <c r="AM4022" s="7"/>
      <c r="AN4022" s="7"/>
    </row>
    <row r="4023" spans="37:40" x14ac:dyDescent="0.35">
      <c r="AK4023" s="13"/>
      <c r="AM4023" s="7"/>
      <c r="AN4023" s="7"/>
    </row>
    <row r="4024" spans="37:40" x14ac:dyDescent="0.35">
      <c r="AK4024" s="13"/>
      <c r="AM4024" s="7"/>
      <c r="AN4024" s="7"/>
    </row>
    <row r="4025" spans="37:40" x14ac:dyDescent="0.35">
      <c r="AK4025" s="13"/>
      <c r="AM4025" s="7"/>
      <c r="AN4025" s="7"/>
    </row>
    <row r="4026" spans="37:40" x14ac:dyDescent="0.35">
      <c r="AK4026" s="13"/>
      <c r="AM4026" s="7"/>
      <c r="AN4026" s="7"/>
    </row>
    <row r="4027" spans="37:40" x14ac:dyDescent="0.35">
      <c r="AK4027" s="13"/>
      <c r="AM4027" s="7"/>
      <c r="AN4027" s="7"/>
    </row>
    <row r="4028" spans="37:40" x14ac:dyDescent="0.35">
      <c r="AK4028" s="13"/>
      <c r="AM4028" s="7"/>
      <c r="AN4028" s="7"/>
    </row>
    <row r="4029" spans="37:40" x14ac:dyDescent="0.35">
      <c r="AK4029" s="13"/>
      <c r="AM4029" s="7"/>
      <c r="AN4029" s="7"/>
    </row>
    <row r="4030" spans="37:40" x14ac:dyDescent="0.35">
      <c r="AK4030" s="13"/>
      <c r="AM4030" s="7"/>
      <c r="AN4030" s="7"/>
    </row>
    <row r="4031" spans="37:40" x14ac:dyDescent="0.35">
      <c r="AK4031" s="13"/>
      <c r="AM4031" s="7"/>
      <c r="AN4031" s="7"/>
    </row>
    <row r="4032" spans="37:40" x14ac:dyDescent="0.35">
      <c r="AK4032" s="13"/>
      <c r="AM4032" s="7"/>
      <c r="AN4032" s="7"/>
    </row>
    <row r="4033" spans="37:40" x14ac:dyDescent="0.35">
      <c r="AK4033" s="13"/>
      <c r="AM4033" s="7"/>
      <c r="AN4033" s="7"/>
    </row>
    <row r="4034" spans="37:40" x14ac:dyDescent="0.35">
      <c r="AK4034" s="13"/>
      <c r="AM4034" s="7"/>
      <c r="AN4034" s="7"/>
    </row>
    <row r="4035" spans="37:40" x14ac:dyDescent="0.35">
      <c r="AK4035" s="13"/>
      <c r="AM4035" s="7"/>
      <c r="AN4035" s="7"/>
    </row>
    <row r="4036" spans="37:40" x14ac:dyDescent="0.35">
      <c r="AK4036" s="13"/>
      <c r="AM4036" s="7"/>
      <c r="AN4036" s="7"/>
    </row>
    <row r="4037" spans="37:40" x14ac:dyDescent="0.35">
      <c r="AK4037" s="13"/>
      <c r="AM4037" s="7"/>
      <c r="AN4037" s="7"/>
    </row>
    <row r="4038" spans="37:40" x14ac:dyDescent="0.35">
      <c r="AK4038" s="13"/>
      <c r="AM4038" s="7"/>
      <c r="AN4038" s="7"/>
    </row>
    <row r="4039" spans="37:40" x14ac:dyDescent="0.35">
      <c r="AK4039" s="13"/>
      <c r="AM4039" s="7"/>
      <c r="AN4039" s="7"/>
    </row>
    <row r="4040" spans="37:40" x14ac:dyDescent="0.35">
      <c r="AK4040" s="13"/>
      <c r="AM4040" s="7"/>
      <c r="AN4040" s="7"/>
    </row>
    <row r="4041" spans="37:40" x14ac:dyDescent="0.35">
      <c r="AK4041" s="13"/>
      <c r="AM4041" s="7"/>
      <c r="AN4041" s="7"/>
    </row>
    <row r="4042" spans="37:40" x14ac:dyDescent="0.35">
      <c r="AK4042" s="13"/>
      <c r="AM4042" s="7"/>
      <c r="AN4042" s="7"/>
    </row>
    <row r="4043" spans="37:40" x14ac:dyDescent="0.35">
      <c r="AK4043" s="13"/>
      <c r="AM4043" s="7"/>
      <c r="AN4043" s="7"/>
    </row>
    <row r="4044" spans="37:40" x14ac:dyDescent="0.35">
      <c r="AK4044" s="13"/>
      <c r="AM4044" s="7"/>
      <c r="AN4044" s="7"/>
    </row>
    <row r="4045" spans="37:40" x14ac:dyDescent="0.35">
      <c r="AK4045" s="13"/>
      <c r="AM4045" s="7"/>
      <c r="AN4045" s="7"/>
    </row>
    <row r="4046" spans="37:40" x14ac:dyDescent="0.35">
      <c r="AK4046" s="13"/>
      <c r="AM4046" s="7"/>
      <c r="AN4046" s="7"/>
    </row>
    <row r="4047" spans="37:40" x14ac:dyDescent="0.35">
      <c r="AK4047" s="13"/>
      <c r="AM4047" s="7"/>
      <c r="AN4047" s="7"/>
    </row>
    <row r="4048" spans="37:40" x14ac:dyDescent="0.35">
      <c r="AK4048" s="13"/>
      <c r="AM4048" s="7"/>
      <c r="AN4048" s="7"/>
    </row>
    <row r="4049" spans="37:40" x14ac:dyDescent="0.35">
      <c r="AK4049" s="13"/>
      <c r="AM4049" s="7"/>
      <c r="AN4049" s="7"/>
    </row>
    <row r="4050" spans="37:40" x14ac:dyDescent="0.35">
      <c r="AK4050" s="13"/>
      <c r="AM4050" s="7"/>
      <c r="AN4050" s="7"/>
    </row>
    <row r="4051" spans="37:40" x14ac:dyDescent="0.35">
      <c r="AK4051" s="13"/>
      <c r="AM4051" s="7"/>
      <c r="AN4051" s="7"/>
    </row>
    <row r="4052" spans="37:40" x14ac:dyDescent="0.35">
      <c r="AK4052" s="13"/>
      <c r="AM4052" s="7"/>
      <c r="AN4052" s="7"/>
    </row>
    <row r="4053" spans="37:40" x14ac:dyDescent="0.35">
      <c r="AK4053" s="13"/>
      <c r="AM4053" s="7"/>
      <c r="AN4053" s="7"/>
    </row>
    <row r="4054" spans="37:40" x14ac:dyDescent="0.35">
      <c r="AK4054" s="13"/>
      <c r="AM4054" s="7"/>
      <c r="AN4054" s="7"/>
    </row>
    <row r="4055" spans="37:40" x14ac:dyDescent="0.35">
      <c r="AK4055" s="13"/>
      <c r="AM4055" s="7"/>
      <c r="AN4055" s="7"/>
    </row>
    <row r="4056" spans="37:40" x14ac:dyDescent="0.35">
      <c r="AK4056" s="13"/>
      <c r="AM4056" s="7"/>
      <c r="AN4056" s="7"/>
    </row>
    <row r="4057" spans="37:40" x14ac:dyDescent="0.35">
      <c r="AK4057" s="13"/>
      <c r="AM4057" s="7"/>
      <c r="AN4057" s="7"/>
    </row>
    <row r="4058" spans="37:40" x14ac:dyDescent="0.35">
      <c r="AK4058" s="13"/>
      <c r="AM4058" s="7"/>
      <c r="AN4058" s="7"/>
    </row>
    <row r="4059" spans="37:40" x14ac:dyDescent="0.35">
      <c r="AK4059" s="13"/>
      <c r="AM4059" s="7"/>
      <c r="AN4059" s="7"/>
    </row>
    <row r="4060" spans="37:40" x14ac:dyDescent="0.35">
      <c r="AK4060" s="13"/>
      <c r="AM4060" s="7"/>
      <c r="AN4060" s="7"/>
    </row>
    <row r="4061" spans="37:40" x14ac:dyDescent="0.35">
      <c r="AK4061" s="13"/>
      <c r="AM4061" s="7"/>
      <c r="AN4061" s="7"/>
    </row>
    <row r="4062" spans="37:40" x14ac:dyDescent="0.35">
      <c r="AK4062" s="13"/>
      <c r="AM4062" s="7"/>
      <c r="AN4062" s="7"/>
    </row>
    <row r="4063" spans="37:40" x14ac:dyDescent="0.35">
      <c r="AK4063" s="13"/>
      <c r="AM4063" s="7"/>
      <c r="AN4063" s="7"/>
    </row>
    <row r="4064" spans="37:40" x14ac:dyDescent="0.35">
      <c r="AK4064" s="13"/>
      <c r="AM4064" s="7"/>
      <c r="AN4064" s="7"/>
    </row>
    <row r="4065" spans="37:40" x14ac:dyDescent="0.35">
      <c r="AK4065" s="13"/>
      <c r="AM4065" s="7"/>
      <c r="AN4065" s="7"/>
    </row>
    <row r="4066" spans="37:40" x14ac:dyDescent="0.35">
      <c r="AK4066" s="13"/>
      <c r="AM4066" s="7"/>
      <c r="AN4066" s="7"/>
    </row>
    <row r="4067" spans="37:40" x14ac:dyDescent="0.35">
      <c r="AK4067" s="13"/>
      <c r="AM4067" s="7"/>
      <c r="AN4067" s="7"/>
    </row>
    <row r="4068" spans="37:40" x14ac:dyDescent="0.35">
      <c r="AK4068" s="13"/>
      <c r="AM4068" s="7"/>
      <c r="AN4068" s="7"/>
    </row>
    <row r="4069" spans="37:40" x14ac:dyDescent="0.35">
      <c r="AK4069" s="13"/>
      <c r="AM4069" s="7"/>
      <c r="AN4069" s="7"/>
    </row>
    <row r="4070" spans="37:40" x14ac:dyDescent="0.35">
      <c r="AK4070" s="13"/>
      <c r="AM4070" s="7"/>
      <c r="AN4070" s="7"/>
    </row>
    <row r="4071" spans="37:40" x14ac:dyDescent="0.35">
      <c r="AK4071" s="13"/>
      <c r="AM4071" s="7"/>
      <c r="AN4071" s="7"/>
    </row>
    <row r="4072" spans="37:40" x14ac:dyDescent="0.35">
      <c r="AK4072" s="13"/>
      <c r="AM4072" s="7"/>
      <c r="AN4072" s="7"/>
    </row>
    <row r="4073" spans="37:40" x14ac:dyDescent="0.35">
      <c r="AK4073" s="13"/>
      <c r="AM4073" s="7"/>
      <c r="AN4073" s="7"/>
    </row>
    <row r="4074" spans="37:40" x14ac:dyDescent="0.35">
      <c r="AK4074" s="13"/>
      <c r="AM4074" s="7"/>
      <c r="AN4074" s="7"/>
    </row>
    <row r="4075" spans="37:40" x14ac:dyDescent="0.35">
      <c r="AK4075" s="13"/>
      <c r="AM4075" s="7"/>
      <c r="AN4075" s="7"/>
    </row>
    <row r="4076" spans="37:40" x14ac:dyDescent="0.35">
      <c r="AK4076" s="13"/>
      <c r="AM4076" s="7"/>
      <c r="AN4076" s="7"/>
    </row>
    <row r="4077" spans="37:40" x14ac:dyDescent="0.35">
      <c r="AK4077" s="13"/>
      <c r="AM4077" s="7"/>
      <c r="AN4077" s="7"/>
    </row>
    <row r="4078" spans="37:40" x14ac:dyDescent="0.35">
      <c r="AK4078" s="13"/>
      <c r="AM4078" s="7"/>
      <c r="AN4078" s="7"/>
    </row>
    <row r="4079" spans="37:40" x14ac:dyDescent="0.35">
      <c r="AK4079" s="13"/>
      <c r="AM4079" s="7"/>
      <c r="AN4079" s="7"/>
    </row>
    <row r="4080" spans="37:40" x14ac:dyDescent="0.35">
      <c r="AK4080" s="13"/>
      <c r="AM4080" s="7"/>
      <c r="AN4080" s="7"/>
    </row>
    <row r="4081" spans="37:40" x14ac:dyDescent="0.35">
      <c r="AK4081" s="13"/>
      <c r="AM4081" s="7"/>
      <c r="AN4081" s="7"/>
    </row>
    <row r="4082" spans="37:40" x14ac:dyDescent="0.35">
      <c r="AK4082" s="13"/>
      <c r="AM4082" s="7"/>
      <c r="AN4082" s="7"/>
    </row>
    <row r="4083" spans="37:40" x14ac:dyDescent="0.35">
      <c r="AK4083" s="13"/>
      <c r="AM4083" s="7"/>
      <c r="AN4083" s="7"/>
    </row>
    <row r="4084" spans="37:40" x14ac:dyDescent="0.35">
      <c r="AK4084" s="13"/>
      <c r="AM4084" s="7"/>
      <c r="AN4084" s="7"/>
    </row>
    <row r="4085" spans="37:40" x14ac:dyDescent="0.35">
      <c r="AK4085" s="13"/>
      <c r="AM4085" s="7"/>
      <c r="AN4085" s="7"/>
    </row>
    <row r="4086" spans="37:40" x14ac:dyDescent="0.35">
      <c r="AK4086" s="13"/>
      <c r="AM4086" s="7"/>
      <c r="AN4086" s="7"/>
    </row>
    <row r="4087" spans="37:40" x14ac:dyDescent="0.35">
      <c r="AK4087" s="13"/>
      <c r="AM4087" s="7"/>
      <c r="AN4087" s="7"/>
    </row>
    <row r="4088" spans="37:40" x14ac:dyDescent="0.35">
      <c r="AK4088" s="13"/>
      <c r="AM4088" s="7"/>
      <c r="AN4088" s="7"/>
    </row>
    <row r="4089" spans="37:40" x14ac:dyDescent="0.35">
      <c r="AK4089" s="13"/>
      <c r="AM4089" s="7"/>
      <c r="AN4089" s="7"/>
    </row>
    <row r="4090" spans="37:40" x14ac:dyDescent="0.35">
      <c r="AK4090" s="13"/>
      <c r="AM4090" s="7"/>
      <c r="AN4090" s="7"/>
    </row>
    <row r="4091" spans="37:40" x14ac:dyDescent="0.35">
      <c r="AK4091" s="13"/>
      <c r="AM4091" s="7"/>
      <c r="AN4091" s="7"/>
    </row>
    <row r="4092" spans="37:40" x14ac:dyDescent="0.35">
      <c r="AK4092" s="13"/>
      <c r="AM4092" s="7"/>
      <c r="AN4092" s="7"/>
    </row>
    <row r="4093" spans="37:40" x14ac:dyDescent="0.35">
      <c r="AK4093" s="13"/>
      <c r="AM4093" s="7"/>
      <c r="AN4093" s="7"/>
    </row>
    <row r="4094" spans="37:40" x14ac:dyDescent="0.35">
      <c r="AK4094" s="13"/>
      <c r="AM4094" s="7"/>
      <c r="AN4094" s="7"/>
    </row>
    <row r="4095" spans="37:40" x14ac:dyDescent="0.35">
      <c r="AK4095" s="13"/>
      <c r="AM4095" s="7"/>
      <c r="AN4095" s="7"/>
    </row>
    <row r="4096" spans="37:40" x14ac:dyDescent="0.35">
      <c r="AK4096" s="13"/>
      <c r="AM4096" s="7"/>
      <c r="AN4096" s="7"/>
    </row>
    <row r="4097" spans="37:40" x14ac:dyDescent="0.35">
      <c r="AK4097" s="13"/>
      <c r="AM4097" s="7"/>
      <c r="AN4097" s="7"/>
    </row>
    <row r="4098" spans="37:40" x14ac:dyDescent="0.35">
      <c r="AK4098" s="13"/>
      <c r="AM4098" s="7"/>
      <c r="AN4098" s="7"/>
    </row>
    <row r="4099" spans="37:40" x14ac:dyDescent="0.35">
      <c r="AK4099" s="13"/>
      <c r="AM4099" s="7"/>
      <c r="AN4099" s="7"/>
    </row>
    <row r="4100" spans="37:40" x14ac:dyDescent="0.35">
      <c r="AK4100" s="13"/>
      <c r="AM4100" s="7"/>
      <c r="AN4100" s="7"/>
    </row>
    <row r="4101" spans="37:40" x14ac:dyDescent="0.35">
      <c r="AK4101" s="13"/>
      <c r="AM4101" s="7"/>
      <c r="AN4101" s="7"/>
    </row>
    <row r="4102" spans="37:40" x14ac:dyDescent="0.35">
      <c r="AK4102" s="13"/>
      <c r="AM4102" s="7"/>
      <c r="AN4102" s="7"/>
    </row>
    <row r="4103" spans="37:40" x14ac:dyDescent="0.35">
      <c r="AK4103" s="13"/>
      <c r="AM4103" s="7"/>
      <c r="AN4103" s="7"/>
    </row>
    <row r="4104" spans="37:40" x14ac:dyDescent="0.35">
      <c r="AK4104" s="13"/>
      <c r="AM4104" s="7"/>
      <c r="AN4104" s="7"/>
    </row>
    <row r="4105" spans="37:40" x14ac:dyDescent="0.35">
      <c r="AK4105" s="13"/>
      <c r="AM4105" s="7"/>
      <c r="AN4105" s="7"/>
    </row>
    <row r="4106" spans="37:40" x14ac:dyDescent="0.35">
      <c r="AK4106" s="13"/>
      <c r="AM4106" s="7"/>
      <c r="AN4106" s="7"/>
    </row>
    <row r="4107" spans="37:40" x14ac:dyDescent="0.35">
      <c r="AK4107" s="13"/>
      <c r="AM4107" s="7"/>
      <c r="AN4107" s="7"/>
    </row>
    <row r="4108" spans="37:40" x14ac:dyDescent="0.35">
      <c r="AK4108" s="13"/>
      <c r="AM4108" s="7"/>
      <c r="AN4108" s="7"/>
    </row>
    <row r="4109" spans="37:40" x14ac:dyDescent="0.35">
      <c r="AK4109" s="13"/>
      <c r="AM4109" s="7"/>
      <c r="AN4109" s="7"/>
    </row>
    <row r="4110" spans="37:40" x14ac:dyDescent="0.35">
      <c r="AK4110" s="13"/>
      <c r="AM4110" s="7"/>
      <c r="AN4110" s="7"/>
    </row>
    <row r="4111" spans="37:40" x14ac:dyDescent="0.35">
      <c r="AK4111" s="13"/>
      <c r="AM4111" s="7"/>
      <c r="AN4111" s="7"/>
    </row>
    <row r="4112" spans="37:40" x14ac:dyDescent="0.35">
      <c r="AK4112" s="13"/>
      <c r="AM4112" s="7"/>
      <c r="AN4112" s="7"/>
    </row>
    <row r="4113" spans="37:40" x14ac:dyDescent="0.35">
      <c r="AK4113" s="13"/>
      <c r="AM4113" s="7"/>
      <c r="AN4113" s="7"/>
    </row>
    <row r="4114" spans="37:40" x14ac:dyDescent="0.35">
      <c r="AK4114" s="13"/>
      <c r="AM4114" s="7"/>
      <c r="AN4114" s="7"/>
    </row>
    <row r="4115" spans="37:40" x14ac:dyDescent="0.35">
      <c r="AK4115" s="13"/>
      <c r="AM4115" s="7"/>
      <c r="AN4115" s="7"/>
    </row>
    <row r="4116" spans="37:40" x14ac:dyDescent="0.35">
      <c r="AK4116" s="13"/>
      <c r="AM4116" s="7"/>
      <c r="AN4116" s="7"/>
    </row>
    <row r="4117" spans="37:40" x14ac:dyDescent="0.35">
      <c r="AK4117" s="13"/>
      <c r="AM4117" s="7"/>
      <c r="AN4117" s="7"/>
    </row>
    <row r="4118" spans="37:40" x14ac:dyDescent="0.35">
      <c r="AK4118" s="13"/>
      <c r="AM4118" s="7"/>
      <c r="AN4118" s="7"/>
    </row>
    <row r="4119" spans="37:40" x14ac:dyDescent="0.35">
      <c r="AK4119" s="13"/>
      <c r="AM4119" s="7"/>
      <c r="AN4119" s="7"/>
    </row>
    <row r="4120" spans="37:40" x14ac:dyDescent="0.35">
      <c r="AK4120" s="13"/>
      <c r="AM4120" s="7"/>
      <c r="AN4120" s="7"/>
    </row>
    <row r="4121" spans="37:40" x14ac:dyDescent="0.35">
      <c r="AK4121" s="13"/>
      <c r="AM4121" s="7"/>
      <c r="AN4121" s="7"/>
    </row>
    <row r="4122" spans="37:40" x14ac:dyDescent="0.35">
      <c r="AK4122" s="13"/>
      <c r="AM4122" s="7"/>
      <c r="AN4122" s="7"/>
    </row>
    <row r="4123" spans="37:40" x14ac:dyDescent="0.35">
      <c r="AK4123" s="13"/>
      <c r="AM4123" s="7"/>
      <c r="AN4123" s="7"/>
    </row>
    <row r="4124" spans="37:40" x14ac:dyDescent="0.35">
      <c r="AK4124" s="13"/>
      <c r="AM4124" s="7"/>
      <c r="AN4124" s="7"/>
    </row>
    <row r="4125" spans="37:40" x14ac:dyDescent="0.35">
      <c r="AK4125" s="13"/>
      <c r="AM4125" s="7"/>
      <c r="AN4125" s="7"/>
    </row>
    <row r="4126" spans="37:40" x14ac:dyDescent="0.35">
      <c r="AK4126" s="13"/>
      <c r="AM4126" s="7"/>
      <c r="AN4126" s="7"/>
    </row>
    <row r="4127" spans="37:40" x14ac:dyDescent="0.35">
      <c r="AK4127" s="13"/>
      <c r="AM4127" s="7"/>
      <c r="AN4127" s="7"/>
    </row>
    <row r="4128" spans="37:40" x14ac:dyDescent="0.35">
      <c r="AK4128" s="13"/>
      <c r="AM4128" s="7"/>
      <c r="AN4128" s="7"/>
    </row>
    <row r="4129" spans="37:40" x14ac:dyDescent="0.35">
      <c r="AK4129" s="13"/>
      <c r="AM4129" s="7"/>
      <c r="AN4129" s="7"/>
    </row>
    <row r="4130" spans="37:40" x14ac:dyDescent="0.35">
      <c r="AK4130" s="13"/>
      <c r="AM4130" s="7"/>
      <c r="AN4130" s="7"/>
    </row>
    <row r="4131" spans="37:40" x14ac:dyDescent="0.35">
      <c r="AK4131" s="13"/>
      <c r="AM4131" s="7"/>
      <c r="AN4131" s="7"/>
    </row>
    <row r="4132" spans="37:40" x14ac:dyDescent="0.35">
      <c r="AK4132" s="13"/>
      <c r="AM4132" s="7"/>
      <c r="AN4132" s="7"/>
    </row>
    <row r="4133" spans="37:40" x14ac:dyDescent="0.35">
      <c r="AK4133" s="13"/>
      <c r="AM4133" s="7"/>
      <c r="AN4133" s="7"/>
    </row>
    <row r="4134" spans="37:40" x14ac:dyDescent="0.35">
      <c r="AK4134" s="13"/>
      <c r="AM4134" s="7"/>
      <c r="AN4134" s="7"/>
    </row>
    <row r="4135" spans="37:40" x14ac:dyDescent="0.35">
      <c r="AK4135" s="13"/>
      <c r="AM4135" s="7"/>
      <c r="AN4135" s="7"/>
    </row>
    <row r="4136" spans="37:40" x14ac:dyDescent="0.35">
      <c r="AK4136" s="13"/>
      <c r="AM4136" s="7"/>
      <c r="AN4136" s="7"/>
    </row>
    <row r="4137" spans="37:40" x14ac:dyDescent="0.35">
      <c r="AK4137" s="13"/>
      <c r="AM4137" s="7"/>
      <c r="AN4137" s="7"/>
    </row>
    <row r="4138" spans="37:40" x14ac:dyDescent="0.35">
      <c r="AK4138" s="13"/>
      <c r="AM4138" s="7"/>
      <c r="AN4138" s="7"/>
    </row>
    <row r="4139" spans="37:40" x14ac:dyDescent="0.35">
      <c r="AK4139" s="13"/>
      <c r="AM4139" s="7"/>
      <c r="AN4139" s="7"/>
    </row>
    <row r="4140" spans="37:40" x14ac:dyDescent="0.35">
      <c r="AK4140" s="13"/>
      <c r="AM4140" s="7"/>
      <c r="AN4140" s="7"/>
    </row>
    <row r="4141" spans="37:40" x14ac:dyDescent="0.35">
      <c r="AK4141" s="13"/>
      <c r="AM4141" s="7"/>
      <c r="AN4141" s="7"/>
    </row>
    <row r="4142" spans="37:40" x14ac:dyDescent="0.35">
      <c r="AK4142" s="13"/>
      <c r="AM4142" s="7"/>
      <c r="AN4142" s="7"/>
    </row>
    <row r="4143" spans="37:40" x14ac:dyDescent="0.35">
      <c r="AK4143" s="13"/>
      <c r="AM4143" s="7"/>
      <c r="AN4143" s="7"/>
    </row>
    <row r="4144" spans="37:40" x14ac:dyDescent="0.35">
      <c r="AK4144" s="13"/>
      <c r="AM4144" s="7"/>
      <c r="AN4144" s="7"/>
    </row>
    <row r="4145" spans="37:40" x14ac:dyDescent="0.35">
      <c r="AK4145" s="13"/>
      <c r="AM4145" s="7"/>
      <c r="AN4145" s="7"/>
    </row>
    <row r="4146" spans="37:40" x14ac:dyDescent="0.35">
      <c r="AK4146" s="13"/>
      <c r="AM4146" s="7"/>
      <c r="AN4146" s="7"/>
    </row>
    <row r="4147" spans="37:40" x14ac:dyDescent="0.35">
      <c r="AK4147" s="13"/>
      <c r="AM4147" s="7"/>
      <c r="AN4147" s="7"/>
    </row>
    <row r="4148" spans="37:40" x14ac:dyDescent="0.35">
      <c r="AK4148" s="13"/>
      <c r="AM4148" s="7"/>
      <c r="AN4148" s="7"/>
    </row>
    <row r="4149" spans="37:40" x14ac:dyDescent="0.35">
      <c r="AK4149" s="13"/>
      <c r="AM4149" s="7"/>
      <c r="AN4149" s="7"/>
    </row>
    <row r="4150" spans="37:40" x14ac:dyDescent="0.35">
      <c r="AK4150" s="13"/>
      <c r="AM4150" s="7"/>
      <c r="AN4150" s="7"/>
    </row>
    <row r="4151" spans="37:40" x14ac:dyDescent="0.35">
      <c r="AK4151" s="13"/>
      <c r="AM4151" s="7"/>
      <c r="AN4151" s="7"/>
    </row>
    <row r="4152" spans="37:40" x14ac:dyDescent="0.35">
      <c r="AK4152" s="13"/>
      <c r="AM4152" s="7"/>
      <c r="AN4152" s="7"/>
    </row>
    <row r="4153" spans="37:40" x14ac:dyDescent="0.35">
      <c r="AK4153" s="13"/>
      <c r="AM4153" s="7"/>
      <c r="AN4153" s="7"/>
    </row>
    <row r="4154" spans="37:40" x14ac:dyDescent="0.35">
      <c r="AK4154" s="13"/>
      <c r="AM4154" s="7"/>
      <c r="AN4154" s="7"/>
    </row>
    <row r="4155" spans="37:40" x14ac:dyDescent="0.35">
      <c r="AK4155" s="13"/>
      <c r="AM4155" s="7"/>
      <c r="AN4155" s="7"/>
    </row>
    <row r="4156" spans="37:40" x14ac:dyDescent="0.35">
      <c r="AK4156" s="13"/>
      <c r="AM4156" s="7"/>
      <c r="AN4156" s="7"/>
    </row>
    <row r="4157" spans="37:40" x14ac:dyDescent="0.35">
      <c r="AK4157" s="13"/>
      <c r="AM4157" s="7"/>
      <c r="AN4157" s="7"/>
    </row>
    <row r="4158" spans="37:40" x14ac:dyDescent="0.35">
      <c r="AK4158" s="13"/>
      <c r="AM4158" s="7"/>
      <c r="AN4158" s="7"/>
    </row>
    <row r="4159" spans="37:40" x14ac:dyDescent="0.35">
      <c r="AK4159" s="13"/>
      <c r="AM4159" s="7"/>
      <c r="AN4159" s="7"/>
    </row>
    <row r="4160" spans="37:40" x14ac:dyDescent="0.35">
      <c r="AK4160" s="13"/>
      <c r="AM4160" s="7"/>
      <c r="AN4160" s="7"/>
    </row>
    <row r="4161" spans="37:40" x14ac:dyDescent="0.35">
      <c r="AK4161" s="13"/>
      <c r="AM4161" s="7"/>
      <c r="AN4161" s="7"/>
    </row>
    <row r="4162" spans="37:40" x14ac:dyDescent="0.35">
      <c r="AK4162" s="13"/>
      <c r="AM4162" s="7"/>
      <c r="AN4162" s="7"/>
    </row>
    <row r="4163" spans="37:40" x14ac:dyDescent="0.35">
      <c r="AK4163" s="13"/>
      <c r="AM4163" s="7"/>
      <c r="AN4163" s="7"/>
    </row>
    <row r="4164" spans="37:40" x14ac:dyDescent="0.35">
      <c r="AK4164" s="13"/>
      <c r="AM4164" s="7"/>
      <c r="AN4164" s="7"/>
    </row>
    <row r="4165" spans="37:40" x14ac:dyDescent="0.35">
      <c r="AK4165" s="13"/>
      <c r="AM4165" s="7"/>
      <c r="AN4165" s="7"/>
    </row>
    <row r="4166" spans="37:40" x14ac:dyDescent="0.35">
      <c r="AK4166" s="13"/>
      <c r="AM4166" s="7"/>
      <c r="AN4166" s="7"/>
    </row>
    <row r="4167" spans="37:40" x14ac:dyDescent="0.35">
      <c r="AK4167" s="13"/>
      <c r="AM4167" s="7"/>
      <c r="AN4167" s="7"/>
    </row>
    <row r="4168" spans="37:40" x14ac:dyDescent="0.35">
      <c r="AK4168" s="13"/>
      <c r="AM4168" s="7"/>
      <c r="AN4168" s="7"/>
    </row>
    <row r="4169" spans="37:40" x14ac:dyDescent="0.35">
      <c r="AK4169" s="13"/>
      <c r="AM4169" s="7"/>
      <c r="AN4169" s="7"/>
    </row>
    <row r="4170" spans="37:40" x14ac:dyDescent="0.35">
      <c r="AK4170" s="13"/>
      <c r="AM4170" s="7"/>
      <c r="AN4170" s="7"/>
    </row>
    <row r="4171" spans="37:40" x14ac:dyDescent="0.35">
      <c r="AK4171" s="13"/>
      <c r="AM4171" s="7"/>
      <c r="AN4171" s="7"/>
    </row>
    <row r="4172" spans="37:40" x14ac:dyDescent="0.35">
      <c r="AK4172" s="13"/>
      <c r="AM4172" s="7"/>
      <c r="AN4172" s="7"/>
    </row>
    <row r="4173" spans="37:40" x14ac:dyDescent="0.35">
      <c r="AK4173" s="13"/>
      <c r="AM4173" s="7"/>
      <c r="AN4173" s="7"/>
    </row>
    <row r="4174" spans="37:40" x14ac:dyDescent="0.35">
      <c r="AK4174" s="13"/>
      <c r="AM4174" s="7"/>
      <c r="AN4174" s="7"/>
    </row>
    <row r="4175" spans="37:40" x14ac:dyDescent="0.35">
      <c r="AK4175" s="13"/>
      <c r="AM4175" s="7"/>
      <c r="AN4175" s="7"/>
    </row>
    <row r="4176" spans="37:40" x14ac:dyDescent="0.35">
      <c r="AK4176" s="13"/>
      <c r="AM4176" s="7"/>
      <c r="AN4176" s="7"/>
    </row>
    <row r="4177" spans="37:40" x14ac:dyDescent="0.35">
      <c r="AK4177" s="13"/>
      <c r="AM4177" s="7"/>
      <c r="AN4177" s="7"/>
    </row>
    <row r="4178" spans="37:40" x14ac:dyDescent="0.35">
      <c r="AK4178" s="13"/>
      <c r="AM4178" s="7"/>
      <c r="AN4178" s="7"/>
    </row>
    <row r="4179" spans="37:40" x14ac:dyDescent="0.35">
      <c r="AK4179" s="13"/>
      <c r="AM4179" s="7"/>
      <c r="AN4179" s="7"/>
    </row>
    <row r="4180" spans="37:40" x14ac:dyDescent="0.35">
      <c r="AK4180" s="13"/>
      <c r="AM4180" s="7"/>
      <c r="AN4180" s="7"/>
    </row>
    <row r="4181" spans="37:40" x14ac:dyDescent="0.35">
      <c r="AK4181" s="13"/>
      <c r="AM4181" s="7"/>
      <c r="AN4181" s="7"/>
    </row>
    <row r="4182" spans="37:40" x14ac:dyDescent="0.35">
      <c r="AK4182" s="13"/>
      <c r="AM4182" s="7"/>
      <c r="AN4182" s="7"/>
    </row>
    <row r="4183" spans="37:40" x14ac:dyDescent="0.35">
      <c r="AK4183" s="13"/>
      <c r="AM4183" s="7"/>
      <c r="AN4183" s="7"/>
    </row>
    <row r="4184" spans="37:40" x14ac:dyDescent="0.35">
      <c r="AK4184" s="13"/>
      <c r="AM4184" s="7"/>
      <c r="AN4184" s="7"/>
    </row>
    <row r="4185" spans="37:40" x14ac:dyDescent="0.35">
      <c r="AK4185" s="13"/>
      <c r="AM4185" s="7"/>
      <c r="AN4185" s="7"/>
    </row>
    <row r="4186" spans="37:40" x14ac:dyDescent="0.35">
      <c r="AK4186" s="13"/>
      <c r="AM4186" s="7"/>
      <c r="AN4186" s="7"/>
    </row>
    <row r="4187" spans="37:40" x14ac:dyDescent="0.35">
      <c r="AK4187" s="13"/>
      <c r="AM4187" s="7"/>
      <c r="AN4187" s="7"/>
    </row>
    <row r="4188" spans="37:40" x14ac:dyDescent="0.35">
      <c r="AK4188" s="13"/>
      <c r="AM4188" s="7"/>
      <c r="AN4188" s="7"/>
    </row>
    <row r="4189" spans="37:40" x14ac:dyDescent="0.35">
      <c r="AK4189" s="13"/>
      <c r="AM4189" s="7"/>
      <c r="AN4189" s="7"/>
    </row>
    <row r="4190" spans="37:40" x14ac:dyDescent="0.35">
      <c r="AK4190" s="13"/>
      <c r="AM4190" s="7"/>
      <c r="AN4190" s="7"/>
    </row>
    <row r="4191" spans="37:40" x14ac:dyDescent="0.35">
      <c r="AK4191" s="13"/>
      <c r="AM4191" s="7"/>
      <c r="AN4191" s="7"/>
    </row>
    <row r="4192" spans="37:40" x14ac:dyDescent="0.35">
      <c r="AK4192" s="13"/>
      <c r="AM4192" s="7"/>
      <c r="AN4192" s="7"/>
    </row>
    <row r="4193" spans="37:40" x14ac:dyDescent="0.35">
      <c r="AK4193" s="13"/>
      <c r="AM4193" s="7"/>
      <c r="AN4193" s="7"/>
    </row>
    <row r="4194" spans="37:40" x14ac:dyDescent="0.35">
      <c r="AK4194" s="13"/>
      <c r="AM4194" s="7"/>
      <c r="AN4194" s="7"/>
    </row>
    <row r="4195" spans="37:40" x14ac:dyDescent="0.35">
      <c r="AK4195" s="13"/>
      <c r="AM4195" s="7"/>
      <c r="AN4195" s="7"/>
    </row>
    <row r="4196" spans="37:40" x14ac:dyDescent="0.35">
      <c r="AK4196" s="13"/>
      <c r="AM4196" s="7"/>
      <c r="AN4196" s="7"/>
    </row>
    <row r="4197" spans="37:40" x14ac:dyDescent="0.35">
      <c r="AK4197" s="13"/>
      <c r="AM4197" s="7"/>
      <c r="AN4197" s="7"/>
    </row>
    <row r="4198" spans="37:40" x14ac:dyDescent="0.35">
      <c r="AK4198" s="13"/>
      <c r="AM4198" s="7"/>
      <c r="AN4198" s="7"/>
    </row>
    <row r="4199" spans="37:40" x14ac:dyDescent="0.35">
      <c r="AK4199" s="13"/>
      <c r="AM4199" s="7"/>
      <c r="AN4199" s="7"/>
    </row>
    <row r="4200" spans="37:40" x14ac:dyDescent="0.35">
      <c r="AK4200" s="13"/>
      <c r="AM4200" s="7"/>
      <c r="AN4200" s="7"/>
    </row>
    <row r="4201" spans="37:40" x14ac:dyDescent="0.35">
      <c r="AK4201" s="13"/>
      <c r="AM4201" s="7"/>
      <c r="AN4201" s="7"/>
    </row>
    <row r="4202" spans="37:40" x14ac:dyDescent="0.35">
      <c r="AK4202" s="13"/>
      <c r="AM4202" s="7"/>
      <c r="AN4202" s="7"/>
    </row>
    <row r="4203" spans="37:40" x14ac:dyDescent="0.35">
      <c r="AK4203" s="13"/>
      <c r="AM4203" s="7"/>
      <c r="AN4203" s="7"/>
    </row>
    <row r="4204" spans="37:40" x14ac:dyDescent="0.35">
      <c r="AK4204" s="13"/>
      <c r="AM4204" s="7"/>
      <c r="AN4204" s="7"/>
    </row>
    <row r="4205" spans="37:40" x14ac:dyDescent="0.35">
      <c r="AK4205" s="13"/>
      <c r="AM4205" s="7"/>
      <c r="AN4205" s="7"/>
    </row>
    <row r="4206" spans="37:40" x14ac:dyDescent="0.35">
      <c r="AK4206" s="13"/>
      <c r="AM4206" s="7"/>
      <c r="AN4206" s="7"/>
    </row>
    <row r="4207" spans="37:40" x14ac:dyDescent="0.35">
      <c r="AK4207" s="13"/>
      <c r="AM4207" s="7"/>
      <c r="AN4207" s="7"/>
    </row>
    <row r="4208" spans="37:40" x14ac:dyDescent="0.35">
      <c r="AK4208" s="13"/>
      <c r="AM4208" s="7"/>
      <c r="AN4208" s="7"/>
    </row>
    <row r="4209" spans="37:40" x14ac:dyDescent="0.35">
      <c r="AK4209" s="13"/>
      <c r="AM4209" s="7"/>
      <c r="AN4209" s="7"/>
    </row>
    <row r="4210" spans="37:40" x14ac:dyDescent="0.35">
      <c r="AK4210" s="13"/>
      <c r="AM4210" s="7"/>
      <c r="AN4210" s="7"/>
    </row>
    <row r="4211" spans="37:40" x14ac:dyDescent="0.35">
      <c r="AK4211" s="13"/>
      <c r="AM4211" s="7"/>
      <c r="AN4211" s="7"/>
    </row>
    <row r="4212" spans="37:40" x14ac:dyDescent="0.35">
      <c r="AK4212" s="13"/>
      <c r="AM4212" s="7"/>
      <c r="AN4212" s="7"/>
    </row>
    <row r="4213" spans="37:40" x14ac:dyDescent="0.35">
      <c r="AK4213" s="13"/>
      <c r="AM4213" s="7"/>
      <c r="AN4213" s="7"/>
    </row>
    <row r="4214" spans="37:40" x14ac:dyDescent="0.35">
      <c r="AK4214" s="13"/>
      <c r="AM4214" s="7"/>
      <c r="AN4214" s="7"/>
    </row>
    <row r="4215" spans="37:40" x14ac:dyDescent="0.35">
      <c r="AK4215" s="13"/>
      <c r="AM4215" s="7"/>
      <c r="AN4215" s="7"/>
    </row>
    <row r="4216" spans="37:40" x14ac:dyDescent="0.35">
      <c r="AK4216" s="13"/>
      <c r="AM4216" s="7"/>
      <c r="AN4216" s="7"/>
    </row>
    <row r="4217" spans="37:40" x14ac:dyDescent="0.35">
      <c r="AK4217" s="13"/>
      <c r="AM4217" s="7"/>
      <c r="AN4217" s="7"/>
    </row>
    <row r="4218" spans="37:40" x14ac:dyDescent="0.35">
      <c r="AK4218" s="13"/>
      <c r="AM4218" s="7"/>
      <c r="AN4218" s="7"/>
    </row>
    <row r="4219" spans="37:40" x14ac:dyDescent="0.35">
      <c r="AK4219" s="13"/>
      <c r="AM4219" s="7"/>
      <c r="AN4219" s="7"/>
    </row>
    <row r="4220" spans="37:40" x14ac:dyDescent="0.35">
      <c r="AK4220" s="13"/>
      <c r="AM4220" s="7"/>
      <c r="AN4220" s="7"/>
    </row>
    <row r="4221" spans="37:40" x14ac:dyDescent="0.35">
      <c r="AK4221" s="13"/>
      <c r="AM4221" s="7"/>
      <c r="AN4221" s="7"/>
    </row>
    <row r="4222" spans="37:40" x14ac:dyDescent="0.35">
      <c r="AK4222" s="13"/>
      <c r="AM4222" s="7"/>
      <c r="AN4222" s="7"/>
    </row>
    <row r="4223" spans="37:40" x14ac:dyDescent="0.35">
      <c r="AK4223" s="13"/>
      <c r="AM4223" s="7"/>
      <c r="AN4223" s="7"/>
    </row>
    <row r="4224" spans="37:40" x14ac:dyDescent="0.35">
      <c r="AK4224" s="13"/>
      <c r="AM4224" s="7"/>
      <c r="AN4224" s="7"/>
    </row>
    <row r="4225" spans="37:40" x14ac:dyDescent="0.35">
      <c r="AK4225" s="13"/>
      <c r="AM4225" s="7"/>
      <c r="AN4225" s="7"/>
    </row>
    <row r="4226" spans="37:40" x14ac:dyDescent="0.35">
      <c r="AK4226" s="13"/>
      <c r="AM4226" s="7"/>
      <c r="AN4226" s="7"/>
    </row>
    <row r="4227" spans="37:40" x14ac:dyDescent="0.35">
      <c r="AK4227" s="13"/>
      <c r="AM4227" s="7"/>
      <c r="AN4227" s="7"/>
    </row>
    <row r="4228" spans="37:40" x14ac:dyDescent="0.35">
      <c r="AK4228" s="13"/>
      <c r="AM4228" s="7"/>
      <c r="AN4228" s="7"/>
    </row>
    <row r="4229" spans="37:40" x14ac:dyDescent="0.35">
      <c r="AK4229" s="13"/>
      <c r="AM4229" s="7"/>
      <c r="AN4229" s="7"/>
    </row>
    <row r="4230" spans="37:40" x14ac:dyDescent="0.35">
      <c r="AK4230" s="13"/>
      <c r="AM4230" s="7"/>
      <c r="AN4230" s="7"/>
    </row>
    <row r="4231" spans="37:40" x14ac:dyDescent="0.35">
      <c r="AK4231" s="13"/>
      <c r="AM4231" s="7"/>
      <c r="AN4231" s="7"/>
    </row>
    <row r="4232" spans="37:40" x14ac:dyDescent="0.35">
      <c r="AK4232" s="13"/>
      <c r="AM4232" s="7"/>
      <c r="AN4232" s="7"/>
    </row>
    <row r="4233" spans="37:40" x14ac:dyDescent="0.35">
      <c r="AK4233" s="13"/>
      <c r="AM4233" s="7"/>
      <c r="AN4233" s="7"/>
    </row>
    <row r="4234" spans="37:40" x14ac:dyDescent="0.35">
      <c r="AK4234" s="13"/>
      <c r="AM4234" s="7"/>
      <c r="AN4234" s="7"/>
    </row>
    <row r="4235" spans="37:40" x14ac:dyDescent="0.35">
      <c r="AK4235" s="13"/>
      <c r="AM4235" s="7"/>
      <c r="AN4235" s="7"/>
    </row>
    <row r="4236" spans="37:40" x14ac:dyDescent="0.35">
      <c r="AK4236" s="13"/>
      <c r="AM4236" s="7"/>
      <c r="AN4236" s="7"/>
    </row>
    <row r="4237" spans="37:40" x14ac:dyDescent="0.35">
      <c r="AK4237" s="13"/>
      <c r="AM4237" s="7"/>
      <c r="AN4237" s="7"/>
    </row>
    <row r="4238" spans="37:40" x14ac:dyDescent="0.35">
      <c r="AK4238" s="13"/>
      <c r="AM4238" s="7"/>
      <c r="AN4238" s="7"/>
    </row>
    <row r="4239" spans="37:40" x14ac:dyDescent="0.35">
      <c r="AK4239" s="13"/>
      <c r="AM4239" s="7"/>
      <c r="AN4239" s="7"/>
    </row>
    <row r="4240" spans="37:40" x14ac:dyDescent="0.35">
      <c r="AK4240" s="13"/>
      <c r="AM4240" s="7"/>
      <c r="AN4240" s="7"/>
    </row>
    <row r="4241" spans="37:40" x14ac:dyDescent="0.35">
      <c r="AK4241" s="13"/>
      <c r="AM4241" s="7"/>
      <c r="AN4241" s="7"/>
    </row>
    <row r="4242" spans="37:40" x14ac:dyDescent="0.35">
      <c r="AK4242" s="13"/>
      <c r="AM4242" s="7"/>
      <c r="AN4242" s="7"/>
    </row>
    <row r="4243" spans="37:40" x14ac:dyDescent="0.35">
      <c r="AK4243" s="13"/>
      <c r="AM4243" s="7"/>
      <c r="AN4243" s="7"/>
    </row>
    <row r="4244" spans="37:40" x14ac:dyDescent="0.35">
      <c r="AK4244" s="13"/>
      <c r="AM4244" s="7"/>
      <c r="AN4244" s="7"/>
    </row>
    <row r="4245" spans="37:40" x14ac:dyDescent="0.35">
      <c r="AK4245" s="13"/>
      <c r="AM4245" s="7"/>
      <c r="AN4245" s="7"/>
    </row>
    <row r="4246" spans="37:40" x14ac:dyDescent="0.35">
      <c r="AK4246" s="13"/>
      <c r="AM4246" s="7"/>
      <c r="AN4246" s="7"/>
    </row>
    <row r="4247" spans="37:40" x14ac:dyDescent="0.35">
      <c r="AK4247" s="13"/>
      <c r="AM4247" s="7"/>
      <c r="AN4247" s="7"/>
    </row>
    <row r="4248" spans="37:40" x14ac:dyDescent="0.35">
      <c r="AK4248" s="13"/>
      <c r="AM4248" s="7"/>
      <c r="AN4248" s="7"/>
    </row>
    <row r="4249" spans="37:40" x14ac:dyDescent="0.35">
      <c r="AK4249" s="13"/>
      <c r="AM4249" s="7"/>
      <c r="AN4249" s="7"/>
    </row>
    <row r="4250" spans="37:40" x14ac:dyDescent="0.35">
      <c r="AK4250" s="13"/>
      <c r="AM4250" s="7"/>
      <c r="AN4250" s="7"/>
    </row>
    <row r="4251" spans="37:40" x14ac:dyDescent="0.35">
      <c r="AK4251" s="13"/>
      <c r="AM4251" s="7"/>
      <c r="AN4251" s="7"/>
    </row>
    <row r="4252" spans="37:40" x14ac:dyDescent="0.35">
      <c r="AK4252" s="13"/>
      <c r="AM4252" s="7"/>
      <c r="AN4252" s="7"/>
    </row>
    <row r="4253" spans="37:40" x14ac:dyDescent="0.35">
      <c r="AK4253" s="13"/>
      <c r="AM4253" s="7"/>
      <c r="AN4253" s="7"/>
    </row>
    <row r="4254" spans="37:40" x14ac:dyDescent="0.35">
      <c r="AK4254" s="13"/>
      <c r="AM4254" s="7"/>
      <c r="AN4254" s="7"/>
    </row>
    <row r="4255" spans="37:40" x14ac:dyDescent="0.35">
      <c r="AK4255" s="13"/>
      <c r="AM4255" s="7"/>
      <c r="AN4255" s="7"/>
    </row>
    <row r="4256" spans="37:40" x14ac:dyDescent="0.35">
      <c r="AK4256" s="13"/>
      <c r="AM4256" s="7"/>
      <c r="AN4256" s="7"/>
    </row>
    <row r="4257" spans="37:40" x14ac:dyDescent="0.35">
      <c r="AK4257" s="13"/>
      <c r="AM4257" s="7"/>
      <c r="AN4257" s="7"/>
    </row>
    <row r="4258" spans="37:40" x14ac:dyDescent="0.35">
      <c r="AK4258" s="13"/>
      <c r="AM4258" s="7"/>
      <c r="AN4258" s="7"/>
    </row>
    <row r="4259" spans="37:40" x14ac:dyDescent="0.35">
      <c r="AK4259" s="13"/>
      <c r="AM4259" s="7"/>
      <c r="AN4259" s="7"/>
    </row>
    <row r="4260" spans="37:40" x14ac:dyDescent="0.35">
      <c r="AK4260" s="13"/>
      <c r="AM4260" s="7"/>
      <c r="AN4260" s="7"/>
    </row>
    <row r="4261" spans="37:40" x14ac:dyDescent="0.35">
      <c r="AK4261" s="13"/>
      <c r="AM4261" s="7"/>
      <c r="AN4261" s="7"/>
    </row>
    <row r="4262" spans="37:40" x14ac:dyDescent="0.35">
      <c r="AK4262" s="13"/>
      <c r="AM4262" s="7"/>
      <c r="AN4262" s="7"/>
    </row>
    <row r="4263" spans="37:40" x14ac:dyDescent="0.35">
      <c r="AK4263" s="13"/>
      <c r="AM4263" s="7"/>
      <c r="AN4263" s="7"/>
    </row>
    <row r="4264" spans="37:40" x14ac:dyDescent="0.35">
      <c r="AK4264" s="13"/>
      <c r="AM4264" s="7"/>
      <c r="AN4264" s="7"/>
    </row>
    <row r="4265" spans="37:40" x14ac:dyDescent="0.35">
      <c r="AK4265" s="13"/>
      <c r="AM4265" s="7"/>
      <c r="AN4265" s="7"/>
    </row>
    <row r="4266" spans="37:40" x14ac:dyDescent="0.35">
      <c r="AK4266" s="13"/>
      <c r="AM4266" s="7"/>
      <c r="AN4266" s="7"/>
    </row>
    <row r="4267" spans="37:40" x14ac:dyDescent="0.35">
      <c r="AK4267" s="13"/>
      <c r="AM4267" s="7"/>
      <c r="AN4267" s="7"/>
    </row>
    <row r="4268" spans="37:40" x14ac:dyDescent="0.35">
      <c r="AK4268" s="13"/>
      <c r="AM4268" s="7"/>
      <c r="AN4268" s="7"/>
    </row>
    <row r="4269" spans="37:40" x14ac:dyDescent="0.35">
      <c r="AK4269" s="13"/>
      <c r="AM4269" s="7"/>
      <c r="AN4269" s="7"/>
    </row>
    <row r="4270" spans="37:40" x14ac:dyDescent="0.35">
      <c r="AK4270" s="13"/>
      <c r="AM4270" s="7"/>
      <c r="AN4270" s="7"/>
    </row>
    <row r="4271" spans="37:40" x14ac:dyDescent="0.35">
      <c r="AK4271" s="13"/>
      <c r="AM4271" s="7"/>
      <c r="AN4271" s="7"/>
    </row>
    <row r="4272" spans="37:40" x14ac:dyDescent="0.35">
      <c r="AK4272" s="13"/>
      <c r="AM4272" s="7"/>
      <c r="AN4272" s="7"/>
    </row>
    <row r="4273" spans="37:40" x14ac:dyDescent="0.35">
      <c r="AK4273" s="13"/>
      <c r="AM4273" s="7"/>
      <c r="AN4273" s="7"/>
    </row>
    <row r="4274" spans="37:40" x14ac:dyDescent="0.35">
      <c r="AK4274" s="13"/>
      <c r="AM4274" s="7"/>
      <c r="AN4274" s="7"/>
    </row>
    <row r="4275" spans="37:40" x14ac:dyDescent="0.35">
      <c r="AK4275" s="13"/>
      <c r="AM4275" s="7"/>
      <c r="AN4275" s="7"/>
    </row>
    <row r="4276" spans="37:40" x14ac:dyDescent="0.35">
      <c r="AK4276" s="13"/>
      <c r="AM4276" s="7"/>
      <c r="AN4276" s="7"/>
    </row>
    <row r="4277" spans="37:40" x14ac:dyDescent="0.35">
      <c r="AK4277" s="13"/>
      <c r="AM4277" s="7"/>
      <c r="AN4277" s="7"/>
    </row>
    <row r="4278" spans="37:40" x14ac:dyDescent="0.35">
      <c r="AK4278" s="13"/>
      <c r="AM4278" s="7"/>
      <c r="AN4278" s="7"/>
    </row>
    <row r="4279" spans="37:40" x14ac:dyDescent="0.35">
      <c r="AK4279" s="13"/>
      <c r="AM4279" s="7"/>
      <c r="AN4279" s="7"/>
    </row>
    <row r="4280" spans="37:40" x14ac:dyDescent="0.35">
      <c r="AK4280" s="13"/>
      <c r="AM4280" s="7"/>
      <c r="AN4280" s="7"/>
    </row>
    <row r="4281" spans="37:40" x14ac:dyDescent="0.35">
      <c r="AK4281" s="13"/>
      <c r="AM4281" s="7"/>
      <c r="AN4281" s="7"/>
    </row>
    <row r="4282" spans="37:40" x14ac:dyDescent="0.35">
      <c r="AK4282" s="13"/>
      <c r="AM4282" s="7"/>
      <c r="AN4282" s="7"/>
    </row>
    <row r="4283" spans="37:40" x14ac:dyDescent="0.35">
      <c r="AK4283" s="13"/>
      <c r="AM4283" s="7"/>
      <c r="AN4283" s="7"/>
    </row>
    <row r="4284" spans="37:40" x14ac:dyDescent="0.35">
      <c r="AK4284" s="13"/>
      <c r="AM4284" s="7"/>
      <c r="AN4284" s="7"/>
    </row>
    <row r="4285" spans="37:40" x14ac:dyDescent="0.35">
      <c r="AK4285" s="13"/>
      <c r="AM4285" s="7"/>
      <c r="AN4285" s="7"/>
    </row>
    <row r="4286" spans="37:40" x14ac:dyDescent="0.35">
      <c r="AK4286" s="13"/>
      <c r="AM4286" s="7"/>
      <c r="AN4286" s="7"/>
    </row>
    <row r="4287" spans="37:40" x14ac:dyDescent="0.35">
      <c r="AK4287" s="13"/>
      <c r="AM4287" s="7"/>
      <c r="AN4287" s="7"/>
    </row>
    <row r="4288" spans="37:40" x14ac:dyDescent="0.35">
      <c r="AK4288" s="13"/>
      <c r="AM4288" s="7"/>
      <c r="AN4288" s="7"/>
    </row>
    <row r="4289" spans="37:40" x14ac:dyDescent="0.35">
      <c r="AK4289" s="13"/>
      <c r="AM4289" s="7"/>
      <c r="AN4289" s="7"/>
    </row>
    <row r="4290" spans="37:40" x14ac:dyDescent="0.35">
      <c r="AK4290" s="13"/>
      <c r="AM4290" s="7"/>
      <c r="AN4290" s="7"/>
    </row>
    <row r="4291" spans="37:40" x14ac:dyDescent="0.35">
      <c r="AK4291" s="13"/>
      <c r="AM4291" s="7"/>
      <c r="AN4291" s="7"/>
    </row>
    <row r="4292" spans="37:40" x14ac:dyDescent="0.35">
      <c r="AK4292" s="13"/>
      <c r="AM4292" s="7"/>
      <c r="AN4292" s="7"/>
    </row>
    <row r="4293" spans="37:40" x14ac:dyDescent="0.35">
      <c r="AK4293" s="13"/>
      <c r="AM4293" s="7"/>
      <c r="AN4293" s="7"/>
    </row>
    <row r="4294" spans="37:40" x14ac:dyDescent="0.35">
      <c r="AK4294" s="13"/>
      <c r="AM4294" s="7"/>
      <c r="AN4294" s="7"/>
    </row>
    <row r="4295" spans="37:40" x14ac:dyDescent="0.35">
      <c r="AK4295" s="13"/>
      <c r="AM4295" s="7"/>
      <c r="AN4295" s="7"/>
    </row>
    <row r="4296" spans="37:40" x14ac:dyDescent="0.35">
      <c r="AK4296" s="13"/>
      <c r="AM4296" s="7"/>
      <c r="AN4296" s="7"/>
    </row>
    <row r="4297" spans="37:40" x14ac:dyDescent="0.35">
      <c r="AK4297" s="13"/>
      <c r="AM4297" s="7"/>
      <c r="AN4297" s="7"/>
    </row>
    <row r="4298" spans="37:40" x14ac:dyDescent="0.35">
      <c r="AK4298" s="13"/>
      <c r="AM4298" s="7"/>
      <c r="AN4298" s="7"/>
    </row>
    <row r="4299" spans="37:40" x14ac:dyDescent="0.35">
      <c r="AK4299" s="13"/>
      <c r="AM4299" s="7"/>
      <c r="AN4299" s="7"/>
    </row>
    <row r="4300" spans="37:40" x14ac:dyDescent="0.35">
      <c r="AK4300" s="13"/>
      <c r="AM4300" s="7"/>
      <c r="AN4300" s="7"/>
    </row>
    <row r="4301" spans="37:40" x14ac:dyDescent="0.35">
      <c r="AK4301" s="13"/>
      <c r="AM4301" s="7"/>
      <c r="AN4301" s="7"/>
    </row>
    <row r="4302" spans="37:40" x14ac:dyDescent="0.35">
      <c r="AK4302" s="13"/>
      <c r="AM4302" s="7"/>
      <c r="AN4302" s="7"/>
    </row>
    <row r="4303" spans="37:40" x14ac:dyDescent="0.35">
      <c r="AK4303" s="13"/>
      <c r="AM4303" s="7"/>
      <c r="AN4303" s="7"/>
    </row>
    <row r="4304" spans="37:40" x14ac:dyDescent="0.35">
      <c r="AK4304" s="13"/>
      <c r="AM4304" s="7"/>
      <c r="AN4304" s="7"/>
    </row>
    <row r="4305" spans="37:40" x14ac:dyDescent="0.35">
      <c r="AK4305" s="13"/>
      <c r="AM4305" s="7"/>
      <c r="AN4305" s="7"/>
    </row>
    <row r="4306" spans="37:40" x14ac:dyDescent="0.35">
      <c r="AK4306" s="13"/>
      <c r="AM4306" s="7"/>
      <c r="AN4306" s="7"/>
    </row>
    <row r="4307" spans="37:40" x14ac:dyDescent="0.35">
      <c r="AK4307" s="13"/>
      <c r="AM4307" s="7"/>
      <c r="AN4307" s="7"/>
    </row>
    <row r="4308" spans="37:40" x14ac:dyDescent="0.35">
      <c r="AK4308" s="13"/>
      <c r="AM4308" s="7"/>
      <c r="AN4308" s="7"/>
    </row>
    <row r="4309" spans="37:40" x14ac:dyDescent="0.35">
      <c r="AK4309" s="13"/>
      <c r="AM4309" s="7"/>
      <c r="AN4309" s="7"/>
    </row>
    <row r="4310" spans="37:40" x14ac:dyDescent="0.35">
      <c r="AK4310" s="13"/>
      <c r="AM4310" s="7"/>
      <c r="AN4310" s="7"/>
    </row>
    <row r="4311" spans="37:40" x14ac:dyDescent="0.35">
      <c r="AK4311" s="13"/>
      <c r="AM4311" s="7"/>
      <c r="AN4311" s="7"/>
    </row>
    <row r="4312" spans="37:40" x14ac:dyDescent="0.35">
      <c r="AK4312" s="13"/>
      <c r="AM4312" s="7"/>
      <c r="AN4312" s="7"/>
    </row>
    <row r="4313" spans="37:40" x14ac:dyDescent="0.35">
      <c r="AK4313" s="13"/>
      <c r="AM4313" s="7"/>
      <c r="AN4313" s="7"/>
    </row>
    <row r="4314" spans="37:40" x14ac:dyDescent="0.35">
      <c r="AK4314" s="13"/>
      <c r="AM4314" s="7"/>
      <c r="AN4314" s="7"/>
    </row>
    <row r="4315" spans="37:40" x14ac:dyDescent="0.35">
      <c r="AK4315" s="13"/>
      <c r="AM4315" s="7"/>
      <c r="AN4315" s="7"/>
    </row>
    <row r="4316" spans="37:40" x14ac:dyDescent="0.35">
      <c r="AK4316" s="13"/>
      <c r="AM4316" s="7"/>
      <c r="AN4316" s="7"/>
    </row>
    <row r="4317" spans="37:40" x14ac:dyDescent="0.35">
      <c r="AK4317" s="13"/>
      <c r="AM4317" s="7"/>
      <c r="AN4317" s="7"/>
    </row>
    <row r="4318" spans="37:40" x14ac:dyDescent="0.35">
      <c r="AK4318" s="13"/>
      <c r="AM4318" s="7"/>
      <c r="AN4318" s="7"/>
    </row>
    <row r="4319" spans="37:40" x14ac:dyDescent="0.35">
      <c r="AK4319" s="13"/>
      <c r="AM4319" s="7"/>
      <c r="AN4319" s="7"/>
    </row>
    <row r="4320" spans="37:40" x14ac:dyDescent="0.35">
      <c r="AK4320" s="13"/>
      <c r="AM4320" s="7"/>
      <c r="AN4320" s="7"/>
    </row>
    <row r="4321" spans="37:40" x14ac:dyDescent="0.35">
      <c r="AK4321" s="13"/>
      <c r="AM4321" s="7"/>
      <c r="AN4321" s="7"/>
    </row>
    <row r="4322" spans="37:40" x14ac:dyDescent="0.35">
      <c r="AK4322" s="13"/>
      <c r="AM4322" s="7"/>
      <c r="AN4322" s="7"/>
    </row>
    <row r="4323" spans="37:40" x14ac:dyDescent="0.35">
      <c r="AK4323" s="13"/>
      <c r="AM4323" s="7"/>
      <c r="AN4323" s="7"/>
    </row>
    <row r="4324" spans="37:40" x14ac:dyDescent="0.35">
      <c r="AK4324" s="13"/>
      <c r="AM4324" s="7"/>
      <c r="AN4324" s="7"/>
    </row>
    <row r="4325" spans="37:40" x14ac:dyDescent="0.35">
      <c r="AK4325" s="13"/>
      <c r="AM4325" s="7"/>
      <c r="AN4325" s="7"/>
    </row>
    <row r="4326" spans="37:40" x14ac:dyDescent="0.35">
      <c r="AK4326" s="13"/>
      <c r="AM4326" s="7"/>
      <c r="AN4326" s="7"/>
    </row>
    <row r="4327" spans="37:40" x14ac:dyDescent="0.35">
      <c r="AK4327" s="13"/>
      <c r="AM4327" s="7"/>
      <c r="AN4327" s="7"/>
    </row>
    <row r="4328" spans="37:40" x14ac:dyDescent="0.35">
      <c r="AK4328" s="13"/>
      <c r="AM4328" s="7"/>
      <c r="AN4328" s="7"/>
    </row>
    <row r="4329" spans="37:40" x14ac:dyDescent="0.35">
      <c r="AK4329" s="13"/>
      <c r="AM4329" s="7"/>
      <c r="AN4329" s="7"/>
    </row>
    <row r="4330" spans="37:40" x14ac:dyDescent="0.35">
      <c r="AK4330" s="13"/>
      <c r="AM4330" s="7"/>
      <c r="AN4330" s="7"/>
    </row>
    <row r="4331" spans="37:40" x14ac:dyDescent="0.35">
      <c r="AK4331" s="13"/>
      <c r="AM4331" s="7"/>
      <c r="AN4331" s="7"/>
    </row>
    <row r="4332" spans="37:40" x14ac:dyDescent="0.35">
      <c r="AK4332" s="13"/>
      <c r="AM4332" s="7"/>
      <c r="AN4332" s="7"/>
    </row>
    <row r="4333" spans="37:40" x14ac:dyDescent="0.35">
      <c r="AK4333" s="13"/>
      <c r="AM4333" s="7"/>
      <c r="AN4333" s="7"/>
    </row>
    <row r="4334" spans="37:40" x14ac:dyDescent="0.35">
      <c r="AK4334" s="13"/>
      <c r="AM4334" s="7"/>
      <c r="AN4334" s="7"/>
    </row>
    <row r="4335" spans="37:40" x14ac:dyDescent="0.35">
      <c r="AK4335" s="13"/>
      <c r="AM4335" s="7"/>
      <c r="AN4335" s="7"/>
    </row>
    <row r="4336" spans="37:40" x14ac:dyDescent="0.35">
      <c r="AK4336" s="13"/>
      <c r="AM4336" s="7"/>
      <c r="AN4336" s="7"/>
    </row>
    <row r="4337" spans="37:40" x14ac:dyDescent="0.35">
      <c r="AK4337" s="13"/>
      <c r="AM4337" s="7"/>
      <c r="AN4337" s="7"/>
    </row>
    <row r="4338" spans="37:40" x14ac:dyDescent="0.35">
      <c r="AK4338" s="13"/>
      <c r="AM4338" s="7"/>
      <c r="AN4338" s="7"/>
    </row>
    <row r="4339" spans="37:40" x14ac:dyDescent="0.35">
      <c r="AK4339" s="13"/>
      <c r="AM4339" s="7"/>
      <c r="AN4339" s="7"/>
    </row>
    <row r="4340" spans="37:40" x14ac:dyDescent="0.35">
      <c r="AK4340" s="13"/>
      <c r="AM4340" s="7"/>
      <c r="AN4340" s="7"/>
    </row>
    <row r="4341" spans="37:40" x14ac:dyDescent="0.35">
      <c r="AK4341" s="13"/>
      <c r="AM4341" s="7"/>
      <c r="AN4341" s="7"/>
    </row>
    <row r="4342" spans="37:40" x14ac:dyDescent="0.35">
      <c r="AK4342" s="13"/>
      <c r="AM4342" s="7"/>
      <c r="AN4342" s="7"/>
    </row>
    <row r="4343" spans="37:40" x14ac:dyDescent="0.35">
      <c r="AK4343" s="13"/>
      <c r="AM4343" s="7"/>
      <c r="AN4343" s="7"/>
    </row>
    <row r="4344" spans="37:40" x14ac:dyDescent="0.35">
      <c r="AK4344" s="13"/>
      <c r="AM4344" s="7"/>
      <c r="AN4344" s="7"/>
    </row>
    <row r="4345" spans="37:40" x14ac:dyDescent="0.35">
      <c r="AK4345" s="13"/>
      <c r="AM4345" s="7"/>
      <c r="AN4345" s="7"/>
    </row>
    <row r="4346" spans="37:40" x14ac:dyDescent="0.35">
      <c r="AK4346" s="13"/>
      <c r="AM4346" s="7"/>
      <c r="AN4346" s="7"/>
    </row>
    <row r="4347" spans="37:40" x14ac:dyDescent="0.35">
      <c r="AK4347" s="13"/>
      <c r="AM4347" s="7"/>
      <c r="AN4347" s="7"/>
    </row>
    <row r="4348" spans="37:40" x14ac:dyDescent="0.35">
      <c r="AK4348" s="13"/>
      <c r="AM4348" s="7"/>
      <c r="AN4348" s="7"/>
    </row>
    <row r="4349" spans="37:40" x14ac:dyDescent="0.35">
      <c r="AK4349" s="13"/>
      <c r="AM4349" s="7"/>
      <c r="AN4349" s="7"/>
    </row>
    <row r="4350" spans="37:40" x14ac:dyDescent="0.35">
      <c r="AK4350" s="13"/>
      <c r="AM4350" s="7"/>
      <c r="AN4350" s="7"/>
    </row>
    <row r="4351" spans="37:40" x14ac:dyDescent="0.35">
      <c r="AK4351" s="13"/>
      <c r="AM4351" s="7"/>
      <c r="AN4351" s="7"/>
    </row>
    <row r="4352" spans="37:40" x14ac:dyDescent="0.35">
      <c r="AK4352" s="13"/>
      <c r="AM4352" s="7"/>
      <c r="AN4352" s="7"/>
    </row>
    <row r="4353" spans="37:40" x14ac:dyDescent="0.35">
      <c r="AK4353" s="13"/>
      <c r="AM4353" s="7"/>
      <c r="AN4353" s="7"/>
    </row>
    <row r="4354" spans="37:40" x14ac:dyDescent="0.35">
      <c r="AK4354" s="13"/>
      <c r="AM4354" s="7"/>
      <c r="AN4354" s="7"/>
    </row>
    <row r="4355" spans="37:40" x14ac:dyDescent="0.35">
      <c r="AK4355" s="13"/>
      <c r="AM4355" s="7"/>
      <c r="AN4355" s="7"/>
    </row>
    <row r="4356" spans="37:40" x14ac:dyDescent="0.35">
      <c r="AK4356" s="13"/>
      <c r="AM4356" s="7"/>
      <c r="AN4356" s="7"/>
    </row>
    <row r="4357" spans="37:40" x14ac:dyDescent="0.35">
      <c r="AK4357" s="13"/>
      <c r="AM4357" s="7"/>
      <c r="AN4357" s="7"/>
    </row>
    <row r="4358" spans="37:40" x14ac:dyDescent="0.35">
      <c r="AK4358" s="13"/>
      <c r="AM4358" s="7"/>
      <c r="AN4358" s="7"/>
    </row>
    <row r="4359" spans="37:40" x14ac:dyDescent="0.35">
      <c r="AK4359" s="13"/>
      <c r="AM4359" s="7"/>
      <c r="AN4359" s="7"/>
    </row>
    <row r="4360" spans="37:40" x14ac:dyDescent="0.35">
      <c r="AK4360" s="13"/>
      <c r="AM4360" s="7"/>
      <c r="AN4360" s="7"/>
    </row>
    <row r="4361" spans="37:40" x14ac:dyDescent="0.35">
      <c r="AK4361" s="13"/>
      <c r="AM4361" s="7"/>
      <c r="AN4361" s="7"/>
    </row>
    <row r="4362" spans="37:40" x14ac:dyDescent="0.35">
      <c r="AK4362" s="13"/>
      <c r="AM4362" s="7"/>
      <c r="AN4362" s="7"/>
    </row>
    <row r="4363" spans="37:40" x14ac:dyDescent="0.35">
      <c r="AK4363" s="13"/>
      <c r="AM4363" s="7"/>
      <c r="AN4363" s="7"/>
    </row>
    <row r="4364" spans="37:40" x14ac:dyDescent="0.35">
      <c r="AK4364" s="13"/>
      <c r="AM4364" s="7"/>
      <c r="AN4364" s="7"/>
    </row>
    <row r="4365" spans="37:40" x14ac:dyDescent="0.35">
      <c r="AK4365" s="13"/>
      <c r="AM4365" s="7"/>
      <c r="AN4365" s="7"/>
    </row>
    <row r="4366" spans="37:40" x14ac:dyDescent="0.35">
      <c r="AK4366" s="13"/>
      <c r="AM4366" s="7"/>
      <c r="AN4366" s="7"/>
    </row>
    <row r="4367" spans="37:40" x14ac:dyDescent="0.35">
      <c r="AK4367" s="13"/>
      <c r="AM4367" s="7"/>
      <c r="AN4367" s="7"/>
    </row>
    <row r="4368" spans="37:40" x14ac:dyDescent="0.35">
      <c r="AK4368" s="13"/>
      <c r="AM4368" s="7"/>
      <c r="AN4368" s="7"/>
    </row>
    <row r="4369" spans="37:40" x14ac:dyDescent="0.35">
      <c r="AK4369" s="13"/>
      <c r="AM4369" s="7"/>
      <c r="AN4369" s="7"/>
    </row>
    <row r="4370" spans="37:40" x14ac:dyDescent="0.35">
      <c r="AK4370" s="13"/>
      <c r="AM4370" s="7"/>
      <c r="AN4370" s="7"/>
    </row>
    <row r="4371" spans="37:40" x14ac:dyDescent="0.35">
      <c r="AK4371" s="13"/>
      <c r="AM4371" s="7"/>
      <c r="AN4371" s="7"/>
    </row>
    <row r="4372" spans="37:40" x14ac:dyDescent="0.35">
      <c r="AK4372" s="13"/>
      <c r="AM4372" s="7"/>
      <c r="AN4372" s="7"/>
    </row>
    <row r="4373" spans="37:40" x14ac:dyDescent="0.35">
      <c r="AK4373" s="13"/>
      <c r="AM4373" s="7"/>
      <c r="AN4373" s="7"/>
    </row>
    <row r="4374" spans="37:40" x14ac:dyDescent="0.35">
      <c r="AK4374" s="13"/>
      <c r="AM4374" s="7"/>
      <c r="AN4374" s="7"/>
    </row>
    <row r="4375" spans="37:40" x14ac:dyDescent="0.35">
      <c r="AK4375" s="13"/>
      <c r="AM4375" s="7"/>
      <c r="AN4375" s="7"/>
    </row>
    <row r="4376" spans="37:40" x14ac:dyDescent="0.35">
      <c r="AK4376" s="13"/>
      <c r="AM4376" s="7"/>
      <c r="AN4376" s="7"/>
    </row>
    <row r="4377" spans="37:40" x14ac:dyDescent="0.35">
      <c r="AK4377" s="13"/>
      <c r="AM4377" s="7"/>
      <c r="AN4377" s="7"/>
    </row>
    <row r="4378" spans="37:40" x14ac:dyDescent="0.35">
      <c r="AK4378" s="13"/>
      <c r="AM4378" s="7"/>
      <c r="AN4378" s="7"/>
    </row>
    <row r="4379" spans="37:40" x14ac:dyDescent="0.35">
      <c r="AK4379" s="13"/>
      <c r="AM4379" s="7"/>
      <c r="AN4379" s="7"/>
    </row>
    <row r="4380" spans="37:40" x14ac:dyDescent="0.35">
      <c r="AK4380" s="13"/>
      <c r="AM4380" s="7"/>
      <c r="AN4380" s="7"/>
    </row>
    <row r="4381" spans="37:40" x14ac:dyDescent="0.35">
      <c r="AK4381" s="13"/>
      <c r="AM4381" s="7"/>
      <c r="AN4381" s="7"/>
    </row>
    <row r="4382" spans="37:40" x14ac:dyDescent="0.35">
      <c r="AK4382" s="13"/>
      <c r="AM4382" s="7"/>
      <c r="AN4382" s="7"/>
    </row>
    <row r="4383" spans="37:40" x14ac:dyDescent="0.35">
      <c r="AK4383" s="13"/>
      <c r="AM4383" s="7"/>
      <c r="AN4383" s="7"/>
    </row>
    <row r="4384" spans="37:40" x14ac:dyDescent="0.35">
      <c r="AK4384" s="13"/>
      <c r="AM4384" s="7"/>
      <c r="AN4384" s="7"/>
    </row>
    <row r="4385" spans="37:40" x14ac:dyDescent="0.35">
      <c r="AK4385" s="13"/>
      <c r="AM4385" s="7"/>
      <c r="AN4385" s="7"/>
    </row>
    <row r="4386" spans="37:40" x14ac:dyDescent="0.35">
      <c r="AK4386" s="13"/>
      <c r="AM4386" s="7"/>
      <c r="AN4386" s="7"/>
    </row>
    <row r="4387" spans="37:40" x14ac:dyDescent="0.35">
      <c r="AK4387" s="13"/>
      <c r="AM4387" s="7"/>
      <c r="AN4387" s="7"/>
    </row>
    <row r="4388" spans="37:40" x14ac:dyDescent="0.35">
      <c r="AK4388" s="13"/>
      <c r="AM4388" s="7"/>
      <c r="AN4388" s="7"/>
    </row>
    <row r="4389" spans="37:40" x14ac:dyDescent="0.35">
      <c r="AK4389" s="13"/>
      <c r="AM4389" s="7"/>
      <c r="AN4389" s="7"/>
    </row>
    <row r="4390" spans="37:40" x14ac:dyDescent="0.35">
      <c r="AK4390" s="13"/>
      <c r="AM4390" s="7"/>
      <c r="AN4390" s="7"/>
    </row>
    <row r="4391" spans="37:40" x14ac:dyDescent="0.35">
      <c r="AK4391" s="13"/>
      <c r="AM4391" s="7"/>
      <c r="AN4391" s="7"/>
    </row>
    <row r="4392" spans="37:40" x14ac:dyDescent="0.35">
      <c r="AK4392" s="13"/>
      <c r="AM4392" s="7"/>
      <c r="AN4392" s="7"/>
    </row>
    <row r="4393" spans="37:40" x14ac:dyDescent="0.35">
      <c r="AK4393" s="13"/>
      <c r="AM4393" s="7"/>
      <c r="AN4393" s="7"/>
    </row>
    <row r="4394" spans="37:40" x14ac:dyDescent="0.35">
      <c r="AK4394" s="13"/>
      <c r="AM4394" s="7"/>
      <c r="AN4394" s="7"/>
    </row>
    <row r="4395" spans="37:40" x14ac:dyDescent="0.35">
      <c r="AK4395" s="13"/>
      <c r="AM4395" s="7"/>
      <c r="AN4395" s="7"/>
    </row>
    <row r="4396" spans="37:40" x14ac:dyDescent="0.35">
      <c r="AK4396" s="13"/>
      <c r="AM4396" s="7"/>
      <c r="AN4396" s="7"/>
    </row>
    <row r="4397" spans="37:40" x14ac:dyDescent="0.35">
      <c r="AK4397" s="13"/>
      <c r="AM4397" s="7"/>
      <c r="AN4397" s="7"/>
    </row>
    <row r="4398" spans="37:40" x14ac:dyDescent="0.35">
      <c r="AK4398" s="13"/>
      <c r="AM4398" s="7"/>
      <c r="AN4398" s="7"/>
    </row>
    <row r="4399" spans="37:40" x14ac:dyDescent="0.35">
      <c r="AK4399" s="13"/>
      <c r="AM4399" s="7"/>
      <c r="AN4399" s="7"/>
    </row>
    <row r="4400" spans="37:40" x14ac:dyDescent="0.35">
      <c r="AK4400" s="13"/>
      <c r="AM4400" s="7"/>
      <c r="AN4400" s="7"/>
    </row>
    <row r="4401" spans="37:40" x14ac:dyDescent="0.35">
      <c r="AK4401" s="13"/>
      <c r="AM4401" s="7"/>
      <c r="AN4401" s="7"/>
    </row>
    <row r="4402" spans="37:40" x14ac:dyDescent="0.35">
      <c r="AK4402" s="13"/>
      <c r="AM4402" s="7"/>
      <c r="AN4402" s="7"/>
    </row>
    <row r="4403" spans="37:40" x14ac:dyDescent="0.35">
      <c r="AK4403" s="13"/>
      <c r="AM4403" s="7"/>
      <c r="AN4403" s="7"/>
    </row>
    <row r="4404" spans="37:40" x14ac:dyDescent="0.35">
      <c r="AK4404" s="13"/>
      <c r="AM4404" s="7"/>
      <c r="AN4404" s="7"/>
    </row>
    <row r="4405" spans="37:40" x14ac:dyDescent="0.35">
      <c r="AK4405" s="13"/>
      <c r="AM4405" s="7"/>
      <c r="AN4405" s="7"/>
    </row>
    <row r="4406" spans="37:40" x14ac:dyDescent="0.35">
      <c r="AK4406" s="13"/>
      <c r="AM4406" s="7"/>
      <c r="AN4406" s="7"/>
    </row>
    <row r="4407" spans="37:40" x14ac:dyDescent="0.35">
      <c r="AK4407" s="13"/>
      <c r="AM4407" s="7"/>
      <c r="AN4407" s="7"/>
    </row>
    <row r="4408" spans="37:40" x14ac:dyDescent="0.35">
      <c r="AK4408" s="13"/>
      <c r="AM4408" s="7"/>
      <c r="AN4408" s="7"/>
    </row>
    <row r="4409" spans="37:40" x14ac:dyDescent="0.35">
      <c r="AK4409" s="13"/>
      <c r="AM4409" s="7"/>
      <c r="AN4409" s="7"/>
    </row>
    <row r="4410" spans="37:40" x14ac:dyDescent="0.35">
      <c r="AK4410" s="13"/>
      <c r="AM4410" s="7"/>
      <c r="AN4410" s="7"/>
    </row>
    <row r="4411" spans="37:40" x14ac:dyDescent="0.35">
      <c r="AK4411" s="13"/>
      <c r="AM4411" s="7"/>
      <c r="AN4411" s="7"/>
    </row>
    <row r="4412" spans="37:40" x14ac:dyDescent="0.35">
      <c r="AK4412" s="13"/>
      <c r="AM4412" s="7"/>
      <c r="AN4412" s="7"/>
    </row>
    <row r="4413" spans="37:40" x14ac:dyDescent="0.35">
      <c r="AK4413" s="13"/>
      <c r="AM4413" s="7"/>
      <c r="AN4413" s="7"/>
    </row>
    <row r="4414" spans="37:40" x14ac:dyDescent="0.35">
      <c r="AK4414" s="13"/>
      <c r="AM4414" s="7"/>
      <c r="AN4414" s="7"/>
    </row>
    <row r="4415" spans="37:40" x14ac:dyDescent="0.35">
      <c r="AK4415" s="13"/>
      <c r="AM4415" s="7"/>
      <c r="AN4415" s="7"/>
    </row>
    <row r="4416" spans="37:40" x14ac:dyDescent="0.35">
      <c r="AK4416" s="13"/>
      <c r="AM4416" s="7"/>
      <c r="AN4416" s="7"/>
    </row>
    <row r="4417" spans="37:40" x14ac:dyDescent="0.35">
      <c r="AK4417" s="13"/>
      <c r="AM4417" s="7"/>
      <c r="AN4417" s="7"/>
    </row>
    <row r="4418" spans="37:40" x14ac:dyDescent="0.35">
      <c r="AK4418" s="13"/>
      <c r="AM4418" s="7"/>
      <c r="AN4418" s="7"/>
    </row>
    <row r="4419" spans="37:40" x14ac:dyDescent="0.35">
      <c r="AK4419" s="13"/>
      <c r="AM4419" s="7"/>
      <c r="AN4419" s="7"/>
    </row>
    <row r="4420" spans="37:40" x14ac:dyDescent="0.35">
      <c r="AK4420" s="13"/>
      <c r="AM4420" s="7"/>
      <c r="AN4420" s="7"/>
    </row>
    <row r="4421" spans="37:40" x14ac:dyDescent="0.35">
      <c r="AK4421" s="13"/>
      <c r="AM4421" s="7"/>
      <c r="AN4421" s="7"/>
    </row>
    <row r="4422" spans="37:40" x14ac:dyDescent="0.35">
      <c r="AK4422" s="13"/>
      <c r="AM4422" s="7"/>
      <c r="AN4422" s="7"/>
    </row>
    <row r="4423" spans="37:40" x14ac:dyDescent="0.35">
      <c r="AK4423" s="13"/>
      <c r="AM4423" s="7"/>
      <c r="AN4423" s="7"/>
    </row>
    <row r="4424" spans="37:40" x14ac:dyDescent="0.35">
      <c r="AK4424" s="13"/>
      <c r="AM4424" s="7"/>
      <c r="AN4424" s="7"/>
    </row>
    <row r="4425" spans="37:40" x14ac:dyDescent="0.35">
      <c r="AK4425" s="13"/>
      <c r="AM4425" s="7"/>
      <c r="AN4425" s="7"/>
    </row>
    <row r="4426" spans="37:40" x14ac:dyDescent="0.35">
      <c r="AK4426" s="13"/>
      <c r="AM4426" s="7"/>
      <c r="AN4426" s="7"/>
    </row>
    <row r="4427" spans="37:40" x14ac:dyDescent="0.35">
      <c r="AK4427" s="13"/>
      <c r="AM4427" s="7"/>
      <c r="AN4427" s="7"/>
    </row>
    <row r="4428" spans="37:40" x14ac:dyDescent="0.35">
      <c r="AK4428" s="13"/>
      <c r="AM4428" s="7"/>
      <c r="AN4428" s="7"/>
    </row>
    <row r="4429" spans="37:40" x14ac:dyDescent="0.35">
      <c r="AK4429" s="13"/>
      <c r="AM4429" s="7"/>
      <c r="AN4429" s="7"/>
    </row>
    <row r="4430" spans="37:40" x14ac:dyDescent="0.35">
      <c r="AK4430" s="13"/>
      <c r="AM4430" s="7"/>
      <c r="AN4430" s="7"/>
    </row>
    <row r="4431" spans="37:40" x14ac:dyDescent="0.35">
      <c r="AK4431" s="13"/>
      <c r="AM4431" s="7"/>
      <c r="AN4431" s="7"/>
    </row>
    <row r="4432" spans="37:40" x14ac:dyDescent="0.35">
      <c r="AK4432" s="13"/>
      <c r="AM4432" s="7"/>
      <c r="AN4432" s="7"/>
    </row>
    <row r="4433" spans="37:40" x14ac:dyDescent="0.35">
      <c r="AK4433" s="13"/>
      <c r="AM4433" s="7"/>
      <c r="AN4433" s="7"/>
    </row>
    <row r="4434" spans="37:40" x14ac:dyDescent="0.35">
      <c r="AK4434" s="13"/>
      <c r="AM4434" s="7"/>
      <c r="AN4434" s="7"/>
    </row>
    <row r="4435" spans="37:40" x14ac:dyDescent="0.35">
      <c r="AK4435" s="13"/>
      <c r="AM4435" s="7"/>
      <c r="AN4435" s="7"/>
    </row>
    <row r="4436" spans="37:40" x14ac:dyDescent="0.35">
      <c r="AK4436" s="13"/>
      <c r="AM4436" s="7"/>
      <c r="AN4436" s="7"/>
    </row>
    <row r="4437" spans="37:40" x14ac:dyDescent="0.35">
      <c r="AK4437" s="13"/>
      <c r="AM4437" s="7"/>
      <c r="AN4437" s="7"/>
    </row>
    <row r="4438" spans="37:40" x14ac:dyDescent="0.35">
      <c r="AK4438" s="13"/>
      <c r="AM4438" s="7"/>
      <c r="AN4438" s="7"/>
    </row>
    <row r="4439" spans="37:40" x14ac:dyDescent="0.35">
      <c r="AK4439" s="13"/>
      <c r="AM4439" s="7"/>
      <c r="AN4439" s="7"/>
    </row>
    <row r="4440" spans="37:40" x14ac:dyDescent="0.35">
      <c r="AK4440" s="13"/>
      <c r="AM4440" s="7"/>
      <c r="AN4440" s="7"/>
    </row>
    <row r="4441" spans="37:40" x14ac:dyDescent="0.35">
      <c r="AK4441" s="13"/>
      <c r="AM4441" s="7"/>
      <c r="AN4441" s="7"/>
    </row>
    <row r="4442" spans="37:40" x14ac:dyDescent="0.35">
      <c r="AK4442" s="13"/>
      <c r="AM4442" s="7"/>
      <c r="AN4442" s="7"/>
    </row>
    <row r="4443" spans="37:40" x14ac:dyDescent="0.35">
      <c r="AK4443" s="13"/>
      <c r="AM4443" s="7"/>
      <c r="AN4443" s="7"/>
    </row>
    <row r="4444" spans="37:40" x14ac:dyDescent="0.35">
      <c r="AK4444" s="13"/>
      <c r="AM4444" s="7"/>
      <c r="AN4444" s="7"/>
    </row>
    <row r="4445" spans="37:40" x14ac:dyDescent="0.35">
      <c r="AK4445" s="13"/>
      <c r="AM4445" s="7"/>
      <c r="AN4445" s="7"/>
    </row>
    <row r="4446" spans="37:40" x14ac:dyDescent="0.35">
      <c r="AK4446" s="13"/>
      <c r="AM4446" s="7"/>
      <c r="AN4446" s="7"/>
    </row>
    <row r="4447" spans="37:40" x14ac:dyDescent="0.35">
      <c r="AK4447" s="13"/>
      <c r="AM4447" s="7"/>
      <c r="AN4447" s="7"/>
    </row>
    <row r="4448" spans="37:40" x14ac:dyDescent="0.35">
      <c r="AK4448" s="13"/>
      <c r="AM4448" s="7"/>
      <c r="AN4448" s="7"/>
    </row>
    <row r="4449" spans="37:40" x14ac:dyDescent="0.35">
      <c r="AK4449" s="13"/>
      <c r="AM4449" s="7"/>
      <c r="AN4449" s="7"/>
    </row>
    <row r="4450" spans="37:40" x14ac:dyDescent="0.35">
      <c r="AK4450" s="13"/>
      <c r="AM4450" s="7"/>
      <c r="AN4450" s="7"/>
    </row>
    <row r="4451" spans="37:40" x14ac:dyDescent="0.35">
      <c r="AK4451" s="13"/>
      <c r="AM4451" s="7"/>
      <c r="AN4451" s="7"/>
    </row>
    <row r="4452" spans="37:40" x14ac:dyDescent="0.35">
      <c r="AK4452" s="13"/>
      <c r="AM4452" s="7"/>
      <c r="AN4452" s="7"/>
    </row>
    <row r="4453" spans="37:40" x14ac:dyDescent="0.35">
      <c r="AK4453" s="13"/>
      <c r="AM4453" s="7"/>
      <c r="AN4453" s="7"/>
    </row>
    <row r="4454" spans="37:40" x14ac:dyDescent="0.35">
      <c r="AK4454" s="13"/>
      <c r="AM4454" s="7"/>
      <c r="AN4454" s="7"/>
    </row>
    <row r="4455" spans="37:40" x14ac:dyDescent="0.35">
      <c r="AK4455" s="13"/>
      <c r="AM4455" s="7"/>
      <c r="AN4455" s="7"/>
    </row>
    <row r="4456" spans="37:40" x14ac:dyDescent="0.35">
      <c r="AK4456" s="13"/>
      <c r="AM4456" s="7"/>
      <c r="AN4456" s="7"/>
    </row>
    <row r="4457" spans="37:40" x14ac:dyDescent="0.35">
      <c r="AK4457" s="13"/>
      <c r="AM4457" s="7"/>
      <c r="AN4457" s="7"/>
    </row>
    <row r="4458" spans="37:40" x14ac:dyDescent="0.35">
      <c r="AK4458" s="13"/>
      <c r="AM4458" s="7"/>
      <c r="AN4458" s="7"/>
    </row>
    <row r="4459" spans="37:40" x14ac:dyDescent="0.35">
      <c r="AK4459" s="13"/>
      <c r="AM4459" s="7"/>
      <c r="AN4459" s="7"/>
    </row>
    <row r="4460" spans="37:40" x14ac:dyDescent="0.35">
      <c r="AK4460" s="13"/>
      <c r="AM4460" s="7"/>
      <c r="AN4460" s="7"/>
    </row>
    <row r="4461" spans="37:40" x14ac:dyDescent="0.35">
      <c r="AK4461" s="13"/>
      <c r="AM4461" s="7"/>
      <c r="AN4461" s="7"/>
    </row>
    <row r="4462" spans="37:40" x14ac:dyDescent="0.35">
      <c r="AK4462" s="13"/>
      <c r="AM4462" s="7"/>
      <c r="AN4462" s="7"/>
    </row>
    <row r="4463" spans="37:40" x14ac:dyDescent="0.35">
      <c r="AK4463" s="13"/>
      <c r="AM4463" s="7"/>
      <c r="AN4463" s="7"/>
    </row>
    <row r="4464" spans="37:40" x14ac:dyDescent="0.35">
      <c r="AK4464" s="13"/>
      <c r="AM4464" s="7"/>
      <c r="AN4464" s="7"/>
    </row>
    <row r="4465" spans="37:40" x14ac:dyDescent="0.35">
      <c r="AK4465" s="13"/>
      <c r="AM4465" s="7"/>
      <c r="AN4465" s="7"/>
    </row>
    <row r="4466" spans="37:40" x14ac:dyDescent="0.35">
      <c r="AK4466" s="13"/>
      <c r="AM4466" s="7"/>
      <c r="AN4466" s="7"/>
    </row>
    <row r="4467" spans="37:40" x14ac:dyDescent="0.35">
      <c r="AK4467" s="13"/>
      <c r="AM4467" s="7"/>
      <c r="AN4467" s="7"/>
    </row>
    <row r="4468" spans="37:40" x14ac:dyDescent="0.35">
      <c r="AK4468" s="13"/>
      <c r="AM4468" s="7"/>
      <c r="AN4468" s="7"/>
    </row>
    <row r="4469" spans="37:40" x14ac:dyDescent="0.35">
      <c r="AK4469" s="13"/>
      <c r="AM4469" s="7"/>
      <c r="AN4469" s="7"/>
    </row>
    <row r="4470" spans="37:40" x14ac:dyDescent="0.35">
      <c r="AK4470" s="13"/>
      <c r="AM4470" s="7"/>
      <c r="AN4470" s="7"/>
    </row>
    <row r="4471" spans="37:40" x14ac:dyDescent="0.35">
      <c r="AK4471" s="13"/>
      <c r="AM4471" s="7"/>
      <c r="AN4471" s="7"/>
    </row>
    <row r="4472" spans="37:40" x14ac:dyDescent="0.35">
      <c r="AK4472" s="13"/>
      <c r="AM4472" s="7"/>
      <c r="AN4472" s="7"/>
    </row>
    <row r="4473" spans="37:40" x14ac:dyDescent="0.35">
      <c r="AK4473" s="13"/>
      <c r="AM4473" s="7"/>
      <c r="AN4473" s="7"/>
    </row>
    <row r="4474" spans="37:40" x14ac:dyDescent="0.35">
      <c r="AK4474" s="13"/>
      <c r="AM4474" s="7"/>
      <c r="AN4474" s="7"/>
    </row>
    <row r="4475" spans="37:40" x14ac:dyDescent="0.35">
      <c r="AK4475" s="13"/>
      <c r="AM4475" s="7"/>
      <c r="AN4475" s="7"/>
    </row>
    <row r="4476" spans="37:40" x14ac:dyDescent="0.35">
      <c r="AK4476" s="13"/>
      <c r="AM4476" s="7"/>
      <c r="AN4476" s="7"/>
    </row>
    <row r="4477" spans="37:40" x14ac:dyDescent="0.35">
      <c r="AK4477" s="13"/>
      <c r="AM4477" s="7"/>
      <c r="AN4477" s="7"/>
    </row>
    <row r="4478" spans="37:40" x14ac:dyDescent="0.35">
      <c r="AK4478" s="13"/>
      <c r="AM4478" s="7"/>
      <c r="AN4478" s="7"/>
    </row>
    <row r="4479" spans="37:40" x14ac:dyDescent="0.35">
      <c r="AK4479" s="13"/>
      <c r="AM4479" s="7"/>
      <c r="AN4479" s="7"/>
    </row>
    <row r="4480" spans="37:40" x14ac:dyDescent="0.35">
      <c r="AK4480" s="13"/>
      <c r="AM4480" s="7"/>
      <c r="AN4480" s="7"/>
    </row>
    <row r="4481" spans="37:40" x14ac:dyDescent="0.35">
      <c r="AK4481" s="13"/>
      <c r="AM4481" s="7"/>
      <c r="AN4481" s="7"/>
    </row>
    <row r="4482" spans="37:40" x14ac:dyDescent="0.35">
      <c r="AK4482" s="13"/>
      <c r="AM4482" s="7"/>
      <c r="AN4482" s="7"/>
    </row>
    <row r="4483" spans="37:40" x14ac:dyDescent="0.35">
      <c r="AK4483" s="13"/>
      <c r="AM4483" s="7"/>
      <c r="AN4483" s="7"/>
    </row>
    <row r="4484" spans="37:40" x14ac:dyDescent="0.35">
      <c r="AK4484" s="13"/>
      <c r="AM4484" s="7"/>
      <c r="AN4484" s="7"/>
    </row>
    <row r="4485" spans="37:40" x14ac:dyDescent="0.35">
      <c r="AK4485" s="13"/>
      <c r="AM4485" s="7"/>
      <c r="AN4485" s="7"/>
    </row>
    <row r="4486" spans="37:40" x14ac:dyDescent="0.35">
      <c r="AK4486" s="13"/>
      <c r="AM4486" s="7"/>
      <c r="AN4486" s="7"/>
    </row>
    <row r="4487" spans="37:40" x14ac:dyDescent="0.35">
      <c r="AK4487" s="13"/>
      <c r="AM4487" s="7"/>
      <c r="AN4487" s="7"/>
    </row>
    <row r="4488" spans="37:40" x14ac:dyDescent="0.35">
      <c r="AK4488" s="13"/>
      <c r="AM4488" s="7"/>
      <c r="AN4488" s="7"/>
    </row>
    <row r="4489" spans="37:40" x14ac:dyDescent="0.35">
      <c r="AK4489" s="13"/>
      <c r="AM4489" s="7"/>
      <c r="AN4489" s="7"/>
    </row>
    <row r="4490" spans="37:40" x14ac:dyDescent="0.35">
      <c r="AK4490" s="13"/>
      <c r="AM4490" s="7"/>
      <c r="AN4490" s="7"/>
    </row>
    <row r="4491" spans="37:40" x14ac:dyDescent="0.35">
      <c r="AK4491" s="13"/>
      <c r="AM4491" s="7"/>
      <c r="AN4491" s="7"/>
    </row>
    <row r="4492" spans="37:40" x14ac:dyDescent="0.35">
      <c r="AK4492" s="13"/>
      <c r="AM4492" s="7"/>
      <c r="AN4492" s="7"/>
    </row>
    <row r="4493" spans="37:40" x14ac:dyDescent="0.35">
      <c r="AK4493" s="13"/>
      <c r="AM4493" s="7"/>
      <c r="AN4493" s="7"/>
    </row>
    <row r="4494" spans="37:40" x14ac:dyDescent="0.35">
      <c r="AK4494" s="13"/>
      <c r="AM4494" s="7"/>
      <c r="AN4494" s="7"/>
    </row>
    <row r="4495" spans="37:40" x14ac:dyDescent="0.35">
      <c r="AK4495" s="13"/>
      <c r="AM4495" s="7"/>
      <c r="AN4495" s="7"/>
    </row>
    <row r="4496" spans="37:40" x14ac:dyDescent="0.35">
      <c r="AK4496" s="13"/>
      <c r="AM4496" s="7"/>
      <c r="AN4496" s="7"/>
    </row>
    <row r="4497" spans="37:40" x14ac:dyDescent="0.35">
      <c r="AK4497" s="13"/>
      <c r="AM4497" s="7"/>
      <c r="AN4497" s="7"/>
    </row>
    <row r="4498" spans="37:40" x14ac:dyDescent="0.35">
      <c r="AK4498" s="13"/>
      <c r="AM4498" s="7"/>
      <c r="AN4498" s="7"/>
    </row>
    <row r="4499" spans="37:40" x14ac:dyDescent="0.35">
      <c r="AK4499" s="13"/>
      <c r="AM4499" s="7"/>
      <c r="AN4499" s="7"/>
    </row>
    <row r="4500" spans="37:40" x14ac:dyDescent="0.35">
      <c r="AK4500" s="13"/>
      <c r="AM4500" s="7"/>
      <c r="AN4500" s="7"/>
    </row>
    <row r="4501" spans="37:40" x14ac:dyDescent="0.35">
      <c r="AK4501" s="13"/>
      <c r="AM4501" s="7"/>
      <c r="AN4501" s="7"/>
    </row>
    <row r="4502" spans="37:40" x14ac:dyDescent="0.35">
      <c r="AK4502" s="13"/>
      <c r="AM4502" s="7"/>
      <c r="AN4502" s="7"/>
    </row>
    <row r="4503" spans="37:40" x14ac:dyDescent="0.35">
      <c r="AK4503" s="13"/>
      <c r="AM4503" s="7"/>
      <c r="AN4503" s="7"/>
    </row>
    <row r="4504" spans="37:40" x14ac:dyDescent="0.35">
      <c r="AK4504" s="13"/>
      <c r="AM4504" s="7"/>
      <c r="AN4504" s="7"/>
    </row>
    <row r="4505" spans="37:40" x14ac:dyDescent="0.35">
      <c r="AK4505" s="13"/>
      <c r="AM4505" s="7"/>
      <c r="AN4505" s="7"/>
    </row>
    <row r="4506" spans="37:40" x14ac:dyDescent="0.35">
      <c r="AK4506" s="13"/>
      <c r="AM4506" s="7"/>
      <c r="AN4506" s="7"/>
    </row>
    <row r="4507" spans="37:40" x14ac:dyDescent="0.35">
      <c r="AK4507" s="13"/>
      <c r="AM4507" s="7"/>
      <c r="AN4507" s="7"/>
    </row>
    <row r="4508" spans="37:40" x14ac:dyDescent="0.35">
      <c r="AK4508" s="13"/>
      <c r="AM4508" s="7"/>
      <c r="AN4508" s="7"/>
    </row>
    <row r="4509" spans="37:40" x14ac:dyDescent="0.35">
      <c r="AK4509" s="13"/>
      <c r="AM4509" s="7"/>
      <c r="AN4509" s="7"/>
    </row>
    <row r="4510" spans="37:40" x14ac:dyDescent="0.35">
      <c r="AK4510" s="13"/>
      <c r="AM4510" s="7"/>
      <c r="AN4510" s="7"/>
    </row>
    <row r="4511" spans="37:40" x14ac:dyDescent="0.35">
      <c r="AK4511" s="13"/>
      <c r="AM4511" s="7"/>
      <c r="AN4511" s="7"/>
    </row>
    <row r="4512" spans="37:40" x14ac:dyDescent="0.35">
      <c r="AK4512" s="13"/>
      <c r="AM4512" s="7"/>
      <c r="AN4512" s="7"/>
    </row>
    <row r="4513" spans="37:40" x14ac:dyDescent="0.35">
      <c r="AK4513" s="13"/>
      <c r="AM4513" s="7"/>
      <c r="AN4513" s="7"/>
    </row>
    <row r="4514" spans="37:40" x14ac:dyDescent="0.35">
      <c r="AK4514" s="13"/>
      <c r="AM4514" s="7"/>
      <c r="AN4514" s="7"/>
    </row>
    <row r="4515" spans="37:40" x14ac:dyDescent="0.35">
      <c r="AK4515" s="13"/>
      <c r="AM4515" s="7"/>
      <c r="AN4515" s="7"/>
    </row>
    <row r="4516" spans="37:40" x14ac:dyDescent="0.35">
      <c r="AK4516" s="13"/>
      <c r="AM4516" s="7"/>
      <c r="AN4516" s="7"/>
    </row>
    <row r="4517" spans="37:40" x14ac:dyDescent="0.35">
      <c r="AK4517" s="13"/>
      <c r="AM4517" s="7"/>
      <c r="AN4517" s="7"/>
    </row>
    <row r="4518" spans="37:40" x14ac:dyDescent="0.35">
      <c r="AK4518" s="13"/>
      <c r="AM4518" s="7"/>
      <c r="AN4518" s="7"/>
    </row>
    <row r="4519" spans="37:40" x14ac:dyDescent="0.35">
      <c r="AK4519" s="13"/>
      <c r="AM4519" s="7"/>
      <c r="AN4519" s="7"/>
    </row>
    <row r="4520" spans="37:40" x14ac:dyDescent="0.35">
      <c r="AK4520" s="13"/>
      <c r="AM4520" s="7"/>
      <c r="AN4520" s="7"/>
    </row>
    <row r="4521" spans="37:40" x14ac:dyDescent="0.35">
      <c r="AK4521" s="13"/>
      <c r="AM4521" s="7"/>
      <c r="AN4521" s="7"/>
    </row>
    <row r="4522" spans="37:40" x14ac:dyDescent="0.35">
      <c r="AK4522" s="13"/>
      <c r="AM4522" s="7"/>
      <c r="AN4522" s="7"/>
    </row>
    <row r="4523" spans="37:40" x14ac:dyDescent="0.35">
      <c r="AK4523" s="13"/>
      <c r="AM4523" s="7"/>
      <c r="AN4523" s="7"/>
    </row>
    <row r="4524" spans="37:40" x14ac:dyDescent="0.35">
      <c r="AK4524" s="13"/>
      <c r="AM4524" s="7"/>
      <c r="AN4524" s="7"/>
    </row>
    <row r="4525" spans="37:40" x14ac:dyDescent="0.35">
      <c r="AK4525" s="13"/>
      <c r="AM4525" s="7"/>
      <c r="AN4525" s="7"/>
    </row>
    <row r="4526" spans="37:40" x14ac:dyDescent="0.35">
      <c r="AK4526" s="13"/>
      <c r="AM4526" s="7"/>
      <c r="AN4526" s="7"/>
    </row>
    <row r="4527" spans="37:40" x14ac:dyDescent="0.35">
      <c r="AK4527" s="13"/>
      <c r="AM4527" s="7"/>
      <c r="AN4527" s="7"/>
    </row>
    <row r="4528" spans="37:40" x14ac:dyDescent="0.35">
      <c r="AK4528" s="13"/>
      <c r="AM4528" s="7"/>
      <c r="AN4528" s="7"/>
    </row>
    <row r="4529" spans="37:40" x14ac:dyDescent="0.35">
      <c r="AK4529" s="13"/>
      <c r="AM4529" s="7"/>
      <c r="AN4529" s="7"/>
    </row>
    <row r="4530" spans="37:40" x14ac:dyDescent="0.35">
      <c r="AK4530" s="13"/>
      <c r="AM4530" s="7"/>
      <c r="AN4530" s="7"/>
    </row>
    <row r="4531" spans="37:40" x14ac:dyDescent="0.35">
      <c r="AK4531" s="13"/>
      <c r="AM4531" s="7"/>
      <c r="AN4531" s="7"/>
    </row>
    <row r="4532" spans="37:40" x14ac:dyDescent="0.35">
      <c r="AK4532" s="13"/>
      <c r="AM4532" s="7"/>
      <c r="AN4532" s="7"/>
    </row>
    <row r="4533" spans="37:40" x14ac:dyDescent="0.35">
      <c r="AK4533" s="13"/>
      <c r="AM4533" s="7"/>
      <c r="AN4533" s="7"/>
    </row>
    <row r="4534" spans="37:40" x14ac:dyDescent="0.35">
      <c r="AK4534" s="13"/>
      <c r="AM4534" s="7"/>
      <c r="AN4534" s="7"/>
    </row>
    <row r="4535" spans="37:40" x14ac:dyDescent="0.35">
      <c r="AK4535" s="13"/>
      <c r="AM4535" s="7"/>
      <c r="AN4535" s="7"/>
    </row>
    <row r="4536" spans="37:40" x14ac:dyDescent="0.35">
      <c r="AK4536" s="13"/>
      <c r="AM4536" s="7"/>
      <c r="AN4536" s="7"/>
    </row>
    <row r="4537" spans="37:40" x14ac:dyDescent="0.35">
      <c r="AK4537" s="13"/>
      <c r="AM4537" s="7"/>
      <c r="AN4537" s="7"/>
    </row>
    <row r="4538" spans="37:40" x14ac:dyDescent="0.35">
      <c r="AK4538" s="13"/>
      <c r="AM4538" s="7"/>
      <c r="AN4538" s="7"/>
    </row>
    <row r="4539" spans="37:40" x14ac:dyDescent="0.35">
      <c r="AK4539" s="13"/>
      <c r="AM4539" s="7"/>
      <c r="AN4539" s="7"/>
    </row>
    <row r="4540" spans="37:40" x14ac:dyDescent="0.35">
      <c r="AK4540" s="13"/>
      <c r="AM4540" s="7"/>
      <c r="AN4540" s="7"/>
    </row>
    <row r="4541" spans="37:40" x14ac:dyDescent="0.35">
      <c r="AK4541" s="13"/>
      <c r="AM4541" s="7"/>
      <c r="AN4541" s="7"/>
    </row>
    <row r="4542" spans="37:40" x14ac:dyDescent="0.35">
      <c r="AK4542" s="13"/>
      <c r="AM4542" s="7"/>
      <c r="AN4542" s="7"/>
    </row>
    <row r="4543" spans="37:40" x14ac:dyDescent="0.35">
      <c r="AK4543" s="13"/>
      <c r="AM4543" s="7"/>
      <c r="AN4543" s="7"/>
    </row>
    <row r="4544" spans="37:40" x14ac:dyDescent="0.35">
      <c r="AK4544" s="13"/>
      <c r="AM4544" s="7"/>
      <c r="AN4544" s="7"/>
    </row>
    <row r="4545" spans="37:40" x14ac:dyDescent="0.35">
      <c r="AK4545" s="13"/>
      <c r="AM4545" s="7"/>
      <c r="AN4545" s="7"/>
    </row>
    <row r="4546" spans="37:40" x14ac:dyDescent="0.35">
      <c r="AK4546" s="13"/>
      <c r="AM4546" s="7"/>
      <c r="AN4546" s="7"/>
    </row>
    <row r="4547" spans="37:40" x14ac:dyDescent="0.35">
      <c r="AK4547" s="13"/>
      <c r="AM4547" s="7"/>
      <c r="AN4547" s="7"/>
    </row>
    <row r="4548" spans="37:40" x14ac:dyDescent="0.35">
      <c r="AK4548" s="13"/>
      <c r="AM4548" s="7"/>
      <c r="AN4548" s="7"/>
    </row>
    <row r="4549" spans="37:40" x14ac:dyDescent="0.35">
      <c r="AK4549" s="13"/>
      <c r="AM4549" s="7"/>
      <c r="AN4549" s="7"/>
    </row>
    <row r="4550" spans="37:40" x14ac:dyDescent="0.35">
      <c r="AK4550" s="13"/>
      <c r="AM4550" s="7"/>
      <c r="AN4550" s="7"/>
    </row>
    <row r="4551" spans="37:40" x14ac:dyDescent="0.35">
      <c r="AK4551" s="13"/>
      <c r="AM4551" s="7"/>
      <c r="AN4551" s="7"/>
    </row>
    <row r="4552" spans="37:40" x14ac:dyDescent="0.35">
      <c r="AK4552" s="13"/>
      <c r="AM4552" s="7"/>
      <c r="AN4552" s="7"/>
    </row>
    <row r="4553" spans="37:40" x14ac:dyDescent="0.35">
      <c r="AK4553" s="13"/>
      <c r="AM4553" s="7"/>
      <c r="AN4553" s="7"/>
    </row>
    <row r="4554" spans="37:40" x14ac:dyDescent="0.35">
      <c r="AK4554" s="13"/>
      <c r="AM4554" s="7"/>
      <c r="AN4554" s="7"/>
    </row>
    <row r="4555" spans="37:40" x14ac:dyDescent="0.35">
      <c r="AK4555" s="13"/>
      <c r="AM4555" s="7"/>
      <c r="AN4555" s="7"/>
    </row>
    <row r="4556" spans="37:40" x14ac:dyDescent="0.35">
      <c r="AK4556" s="13"/>
      <c r="AM4556" s="7"/>
      <c r="AN4556" s="7"/>
    </row>
    <row r="4557" spans="37:40" x14ac:dyDescent="0.35">
      <c r="AK4557" s="13"/>
      <c r="AM4557" s="7"/>
      <c r="AN4557" s="7"/>
    </row>
    <row r="4558" spans="37:40" x14ac:dyDescent="0.35">
      <c r="AK4558" s="13"/>
      <c r="AM4558" s="7"/>
      <c r="AN4558" s="7"/>
    </row>
    <row r="4559" spans="37:40" x14ac:dyDescent="0.35">
      <c r="AK4559" s="13"/>
      <c r="AM4559" s="7"/>
      <c r="AN4559" s="7"/>
    </row>
    <row r="4560" spans="37:40" x14ac:dyDescent="0.35">
      <c r="AK4560" s="13"/>
      <c r="AM4560" s="7"/>
      <c r="AN4560" s="7"/>
    </row>
    <row r="4561" spans="37:40" x14ac:dyDescent="0.35">
      <c r="AK4561" s="13"/>
      <c r="AM4561" s="7"/>
      <c r="AN4561" s="7"/>
    </row>
    <row r="4562" spans="37:40" x14ac:dyDescent="0.35">
      <c r="AK4562" s="13"/>
      <c r="AM4562" s="7"/>
      <c r="AN4562" s="7"/>
    </row>
    <row r="4563" spans="37:40" x14ac:dyDescent="0.35">
      <c r="AK4563" s="13"/>
      <c r="AM4563" s="7"/>
      <c r="AN4563" s="7"/>
    </row>
    <row r="4564" spans="37:40" x14ac:dyDescent="0.35">
      <c r="AK4564" s="13"/>
      <c r="AM4564" s="7"/>
      <c r="AN4564" s="7"/>
    </row>
    <row r="4565" spans="37:40" x14ac:dyDescent="0.35">
      <c r="AK4565" s="13"/>
      <c r="AM4565" s="7"/>
      <c r="AN4565" s="7"/>
    </row>
    <row r="4566" spans="37:40" x14ac:dyDescent="0.35">
      <c r="AK4566" s="13"/>
      <c r="AM4566" s="7"/>
      <c r="AN4566" s="7"/>
    </row>
    <row r="4567" spans="37:40" x14ac:dyDescent="0.35">
      <c r="AK4567" s="13"/>
      <c r="AM4567" s="7"/>
      <c r="AN4567" s="7"/>
    </row>
    <row r="4568" spans="37:40" x14ac:dyDescent="0.35">
      <c r="AK4568" s="13"/>
      <c r="AM4568" s="7"/>
      <c r="AN4568" s="7"/>
    </row>
    <row r="4569" spans="37:40" x14ac:dyDescent="0.35">
      <c r="AK4569" s="13"/>
      <c r="AM4569" s="7"/>
      <c r="AN4569" s="7"/>
    </row>
    <row r="4570" spans="37:40" x14ac:dyDescent="0.35">
      <c r="AK4570" s="13"/>
      <c r="AM4570" s="7"/>
      <c r="AN4570" s="7"/>
    </row>
    <row r="4571" spans="37:40" x14ac:dyDescent="0.35">
      <c r="AK4571" s="13"/>
      <c r="AM4571" s="7"/>
      <c r="AN4571" s="7"/>
    </row>
    <row r="4572" spans="37:40" x14ac:dyDescent="0.35">
      <c r="AK4572" s="13"/>
      <c r="AM4572" s="7"/>
      <c r="AN4572" s="7"/>
    </row>
    <row r="4573" spans="37:40" x14ac:dyDescent="0.35">
      <c r="AK4573" s="13"/>
      <c r="AM4573" s="7"/>
      <c r="AN4573" s="7"/>
    </row>
    <row r="4574" spans="37:40" x14ac:dyDescent="0.35">
      <c r="AK4574" s="13"/>
      <c r="AM4574" s="7"/>
      <c r="AN4574" s="7"/>
    </row>
    <row r="4575" spans="37:40" x14ac:dyDescent="0.35">
      <c r="AK4575" s="13"/>
      <c r="AM4575" s="7"/>
      <c r="AN4575" s="7"/>
    </row>
    <row r="4576" spans="37:40" x14ac:dyDescent="0.35">
      <c r="AK4576" s="13"/>
      <c r="AM4576" s="7"/>
      <c r="AN4576" s="7"/>
    </row>
    <row r="4577" spans="37:40" x14ac:dyDescent="0.35">
      <c r="AK4577" s="13"/>
      <c r="AM4577" s="7"/>
      <c r="AN4577" s="7"/>
    </row>
    <row r="4578" spans="37:40" x14ac:dyDescent="0.35">
      <c r="AK4578" s="13"/>
      <c r="AM4578" s="7"/>
      <c r="AN4578" s="7"/>
    </row>
    <row r="4579" spans="37:40" x14ac:dyDescent="0.35">
      <c r="AK4579" s="13"/>
      <c r="AM4579" s="7"/>
      <c r="AN4579" s="7"/>
    </row>
    <row r="4580" spans="37:40" x14ac:dyDescent="0.35">
      <c r="AK4580" s="13"/>
      <c r="AM4580" s="7"/>
      <c r="AN4580" s="7"/>
    </row>
    <row r="4581" spans="37:40" x14ac:dyDescent="0.35">
      <c r="AK4581" s="13"/>
      <c r="AM4581" s="7"/>
      <c r="AN4581" s="7"/>
    </row>
    <row r="4582" spans="37:40" x14ac:dyDescent="0.35">
      <c r="AK4582" s="13"/>
      <c r="AM4582" s="7"/>
      <c r="AN4582" s="7"/>
    </row>
    <row r="4583" spans="37:40" x14ac:dyDescent="0.35">
      <c r="AK4583" s="13"/>
      <c r="AM4583" s="7"/>
      <c r="AN4583" s="7"/>
    </row>
    <row r="4584" spans="37:40" x14ac:dyDescent="0.35">
      <c r="AK4584" s="13"/>
      <c r="AM4584" s="7"/>
      <c r="AN4584" s="7"/>
    </row>
    <row r="4585" spans="37:40" x14ac:dyDescent="0.35">
      <c r="AK4585" s="13"/>
      <c r="AM4585" s="7"/>
      <c r="AN4585" s="7"/>
    </row>
    <row r="4586" spans="37:40" x14ac:dyDescent="0.35">
      <c r="AK4586" s="13"/>
      <c r="AM4586" s="7"/>
      <c r="AN4586" s="7"/>
    </row>
    <row r="4587" spans="37:40" x14ac:dyDescent="0.35">
      <c r="AK4587" s="13"/>
      <c r="AM4587" s="7"/>
      <c r="AN4587" s="7"/>
    </row>
    <row r="4588" spans="37:40" x14ac:dyDescent="0.35">
      <c r="AK4588" s="13"/>
      <c r="AM4588" s="7"/>
      <c r="AN4588" s="7"/>
    </row>
    <row r="4589" spans="37:40" x14ac:dyDescent="0.35">
      <c r="AK4589" s="13"/>
      <c r="AM4589" s="7"/>
      <c r="AN4589" s="7"/>
    </row>
    <row r="4590" spans="37:40" x14ac:dyDescent="0.35">
      <c r="AK4590" s="13"/>
      <c r="AM4590" s="7"/>
      <c r="AN4590" s="7"/>
    </row>
    <row r="4591" spans="37:40" x14ac:dyDescent="0.35">
      <c r="AK4591" s="13"/>
      <c r="AM4591" s="7"/>
      <c r="AN4591" s="7"/>
    </row>
    <row r="4592" spans="37:40" x14ac:dyDescent="0.35">
      <c r="AK4592" s="13"/>
      <c r="AM4592" s="7"/>
      <c r="AN4592" s="7"/>
    </row>
    <row r="4593" spans="37:40" x14ac:dyDescent="0.35">
      <c r="AK4593" s="13"/>
      <c r="AM4593" s="7"/>
      <c r="AN4593" s="7"/>
    </row>
    <row r="4594" spans="37:40" x14ac:dyDescent="0.35">
      <c r="AK4594" s="13"/>
      <c r="AM4594" s="7"/>
      <c r="AN4594" s="7"/>
    </row>
    <row r="4595" spans="37:40" x14ac:dyDescent="0.35">
      <c r="AK4595" s="13"/>
      <c r="AM4595" s="7"/>
      <c r="AN4595" s="7"/>
    </row>
    <row r="4596" spans="37:40" x14ac:dyDescent="0.35">
      <c r="AK4596" s="13"/>
      <c r="AM4596" s="7"/>
      <c r="AN4596" s="7"/>
    </row>
    <row r="4597" spans="37:40" x14ac:dyDescent="0.35">
      <c r="AK4597" s="13"/>
      <c r="AM4597" s="7"/>
      <c r="AN4597" s="7"/>
    </row>
    <row r="4598" spans="37:40" x14ac:dyDescent="0.35">
      <c r="AK4598" s="13"/>
      <c r="AM4598" s="7"/>
      <c r="AN4598" s="7"/>
    </row>
    <row r="4599" spans="37:40" x14ac:dyDescent="0.35">
      <c r="AK4599" s="13"/>
      <c r="AM4599" s="7"/>
      <c r="AN4599" s="7"/>
    </row>
    <row r="4600" spans="37:40" x14ac:dyDescent="0.35">
      <c r="AK4600" s="13"/>
      <c r="AM4600" s="7"/>
      <c r="AN4600" s="7"/>
    </row>
    <row r="4601" spans="37:40" x14ac:dyDescent="0.35">
      <c r="AK4601" s="13"/>
      <c r="AM4601" s="7"/>
      <c r="AN4601" s="7"/>
    </row>
    <row r="4602" spans="37:40" x14ac:dyDescent="0.35">
      <c r="AK4602" s="13"/>
      <c r="AM4602" s="7"/>
      <c r="AN4602" s="7"/>
    </row>
    <row r="4603" spans="37:40" x14ac:dyDescent="0.35">
      <c r="AK4603" s="13"/>
      <c r="AM4603" s="7"/>
      <c r="AN4603" s="7"/>
    </row>
    <row r="4604" spans="37:40" x14ac:dyDescent="0.35">
      <c r="AK4604" s="13"/>
      <c r="AM4604" s="7"/>
      <c r="AN4604" s="7"/>
    </row>
    <row r="4605" spans="37:40" x14ac:dyDescent="0.35">
      <c r="AK4605" s="13"/>
      <c r="AM4605" s="7"/>
      <c r="AN4605" s="7"/>
    </row>
    <row r="4606" spans="37:40" x14ac:dyDescent="0.35">
      <c r="AK4606" s="13"/>
      <c r="AM4606" s="7"/>
      <c r="AN4606" s="7"/>
    </row>
    <row r="4607" spans="37:40" x14ac:dyDescent="0.35">
      <c r="AK4607" s="13"/>
      <c r="AM4607" s="7"/>
      <c r="AN4607" s="7"/>
    </row>
    <row r="4608" spans="37:40" x14ac:dyDescent="0.35">
      <c r="AK4608" s="13"/>
      <c r="AM4608" s="7"/>
      <c r="AN4608" s="7"/>
    </row>
    <row r="4609" spans="37:40" x14ac:dyDescent="0.35">
      <c r="AK4609" s="13"/>
      <c r="AM4609" s="7"/>
      <c r="AN4609" s="7"/>
    </row>
    <row r="4610" spans="37:40" x14ac:dyDescent="0.35">
      <c r="AK4610" s="13"/>
      <c r="AM4610" s="7"/>
      <c r="AN4610" s="7"/>
    </row>
    <row r="4611" spans="37:40" x14ac:dyDescent="0.35">
      <c r="AK4611" s="13"/>
      <c r="AM4611" s="7"/>
      <c r="AN4611" s="7"/>
    </row>
    <row r="4612" spans="37:40" x14ac:dyDescent="0.35">
      <c r="AK4612" s="13"/>
      <c r="AM4612" s="7"/>
      <c r="AN4612" s="7"/>
    </row>
    <row r="4613" spans="37:40" x14ac:dyDescent="0.35">
      <c r="AK4613" s="13"/>
      <c r="AM4613" s="7"/>
      <c r="AN4613" s="7"/>
    </row>
    <row r="4614" spans="37:40" x14ac:dyDescent="0.35">
      <c r="AK4614" s="13"/>
      <c r="AM4614" s="7"/>
      <c r="AN4614" s="7"/>
    </row>
    <row r="4615" spans="37:40" x14ac:dyDescent="0.35">
      <c r="AK4615" s="13"/>
      <c r="AM4615" s="7"/>
      <c r="AN4615" s="7"/>
    </row>
    <row r="4616" spans="37:40" x14ac:dyDescent="0.35">
      <c r="AK4616" s="13"/>
      <c r="AM4616" s="7"/>
      <c r="AN4616" s="7"/>
    </row>
    <row r="4617" spans="37:40" x14ac:dyDescent="0.35">
      <c r="AK4617" s="13"/>
      <c r="AM4617" s="7"/>
      <c r="AN4617" s="7"/>
    </row>
    <row r="4618" spans="37:40" x14ac:dyDescent="0.35">
      <c r="AK4618" s="13"/>
      <c r="AM4618" s="7"/>
      <c r="AN4618" s="7"/>
    </row>
    <row r="4619" spans="37:40" x14ac:dyDescent="0.35">
      <c r="AK4619" s="13"/>
      <c r="AM4619" s="7"/>
      <c r="AN4619" s="7"/>
    </row>
    <row r="4620" spans="37:40" x14ac:dyDescent="0.35">
      <c r="AK4620" s="13"/>
      <c r="AM4620" s="7"/>
      <c r="AN4620" s="7"/>
    </row>
    <row r="4621" spans="37:40" x14ac:dyDescent="0.35">
      <c r="AK4621" s="13"/>
      <c r="AM4621" s="7"/>
      <c r="AN4621" s="7"/>
    </row>
    <row r="4622" spans="37:40" x14ac:dyDescent="0.35">
      <c r="AK4622" s="13"/>
      <c r="AM4622" s="7"/>
      <c r="AN4622" s="7"/>
    </row>
    <row r="4623" spans="37:40" x14ac:dyDescent="0.35">
      <c r="AK4623" s="13"/>
      <c r="AM4623" s="7"/>
      <c r="AN4623" s="7"/>
    </row>
    <row r="4624" spans="37:40" x14ac:dyDescent="0.35">
      <c r="AK4624" s="13"/>
      <c r="AM4624" s="7"/>
      <c r="AN4624" s="7"/>
    </row>
    <row r="4625" spans="37:40" x14ac:dyDescent="0.35">
      <c r="AK4625" s="13"/>
      <c r="AM4625" s="7"/>
      <c r="AN4625" s="7"/>
    </row>
    <row r="4626" spans="37:40" x14ac:dyDescent="0.35">
      <c r="AK4626" s="13"/>
      <c r="AM4626" s="7"/>
      <c r="AN4626" s="7"/>
    </row>
    <row r="4627" spans="37:40" x14ac:dyDescent="0.35">
      <c r="AK4627" s="13"/>
      <c r="AM4627" s="7"/>
      <c r="AN4627" s="7"/>
    </row>
    <row r="4628" spans="37:40" x14ac:dyDescent="0.35">
      <c r="AK4628" s="13"/>
      <c r="AM4628" s="7"/>
      <c r="AN4628" s="7"/>
    </row>
    <row r="4629" spans="37:40" x14ac:dyDescent="0.35">
      <c r="AK4629" s="13"/>
      <c r="AM4629" s="7"/>
      <c r="AN4629" s="7"/>
    </row>
    <row r="4630" spans="37:40" x14ac:dyDescent="0.35">
      <c r="AK4630" s="13"/>
      <c r="AM4630" s="7"/>
      <c r="AN4630" s="7"/>
    </row>
    <row r="4631" spans="37:40" x14ac:dyDescent="0.35">
      <c r="AK4631" s="13"/>
      <c r="AM4631" s="7"/>
      <c r="AN4631" s="7"/>
    </row>
    <row r="4632" spans="37:40" x14ac:dyDescent="0.35">
      <c r="AK4632" s="13"/>
      <c r="AM4632" s="7"/>
      <c r="AN4632" s="7"/>
    </row>
    <row r="4633" spans="37:40" x14ac:dyDescent="0.35">
      <c r="AK4633" s="13"/>
      <c r="AM4633" s="7"/>
      <c r="AN4633" s="7"/>
    </row>
    <row r="4634" spans="37:40" x14ac:dyDescent="0.35">
      <c r="AK4634" s="13"/>
      <c r="AM4634" s="7"/>
      <c r="AN4634" s="7"/>
    </row>
    <row r="4635" spans="37:40" x14ac:dyDescent="0.35">
      <c r="AK4635" s="13"/>
      <c r="AM4635" s="7"/>
      <c r="AN4635" s="7"/>
    </row>
    <row r="4636" spans="37:40" x14ac:dyDescent="0.35">
      <c r="AK4636" s="13"/>
      <c r="AM4636" s="7"/>
      <c r="AN4636" s="7"/>
    </row>
    <row r="4637" spans="37:40" x14ac:dyDescent="0.35">
      <c r="AK4637" s="13"/>
      <c r="AM4637" s="7"/>
      <c r="AN4637" s="7"/>
    </row>
    <row r="4638" spans="37:40" x14ac:dyDescent="0.35">
      <c r="AK4638" s="13"/>
      <c r="AM4638" s="7"/>
      <c r="AN4638" s="7"/>
    </row>
    <row r="4639" spans="37:40" x14ac:dyDescent="0.35">
      <c r="AK4639" s="13"/>
      <c r="AM4639" s="7"/>
      <c r="AN4639" s="7"/>
    </row>
    <row r="4640" spans="37:40" x14ac:dyDescent="0.35">
      <c r="AK4640" s="13"/>
      <c r="AM4640" s="7"/>
      <c r="AN4640" s="7"/>
    </row>
    <row r="4641" spans="37:40" x14ac:dyDescent="0.35">
      <c r="AK4641" s="13"/>
      <c r="AM4641" s="7"/>
      <c r="AN4641" s="7"/>
    </row>
    <row r="4642" spans="37:40" x14ac:dyDescent="0.35">
      <c r="AK4642" s="13"/>
      <c r="AM4642" s="7"/>
      <c r="AN4642" s="7"/>
    </row>
    <row r="4643" spans="37:40" x14ac:dyDescent="0.35">
      <c r="AK4643" s="13"/>
      <c r="AM4643" s="7"/>
      <c r="AN4643" s="7"/>
    </row>
    <row r="4644" spans="37:40" x14ac:dyDescent="0.35">
      <c r="AK4644" s="13"/>
      <c r="AM4644" s="7"/>
      <c r="AN4644" s="7"/>
    </row>
    <row r="4645" spans="37:40" x14ac:dyDescent="0.35">
      <c r="AK4645" s="13"/>
      <c r="AM4645" s="7"/>
      <c r="AN4645" s="7"/>
    </row>
    <row r="4646" spans="37:40" x14ac:dyDescent="0.35">
      <c r="AK4646" s="13"/>
      <c r="AM4646" s="7"/>
      <c r="AN4646" s="7"/>
    </row>
    <row r="4647" spans="37:40" x14ac:dyDescent="0.35">
      <c r="AK4647" s="13"/>
      <c r="AM4647" s="7"/>
      <c r="AN4647" s="7"/>
    </row>
    <row r="4648" spans="37:40" x14ac:dyDescent="0.35">
      <c r="AK4648" s="13"/>
      <c r="AM4648" s="7"/>
      <c r="AN4648" s="7"/>
    </row>
    <row r="4649" spans="37:40" x14ac:dyDescent="0.35">
      <c r="AK4649" s="13"/>
      <c r="AM4649" s="7"/>
      <c r="AN4649" s="7"/>
    </row>
    <row r="4650" spans="37:40" x14ac:dyDescent="0.35">
      <c r="AK4650" s="13"/>
      <c r="AM4650" s="7"/>
      <c r="AN4650" s="7"/>
    </row>
    <row r="4651" spans="37:40" x14ac:dyDescent="0.35">
      <c r="AK4651" s="13"/>
      <c r="AM4651" s="7"/>
      <c r="AN4651" s="7"/>
    </row>
    <row r="4652" spans="37:40" x14ac:dyDescent="0.35">
      <c r="AK4652" s="13"/>
      <c r="AM4652" s="7"/>
      <c r="AN4652" s="7"/>
    </row>
    <row r="4653" spans="37:40" x14ac:dyDescent="0.35">
      <c r="AK4653" s="13"/>
      <c r="AM4653" s="7"/>
      <c r="AN4653" s="7"/>
    </row>
    <row r="4654" spans="37:40" x14ac:dyDescent="0.35">
      <c r="AK4654" s="13"/>
      <c r="AM4654" s="7"/>
      <c r="AN4654" s="7"/>
    </row>
    <row r="4655" spans="37:40" x14ac:dyDescent="0.35">
      <c r="AK4655" s="13"/>
      <c r="AM4655" s="7"/>
      <c r="AN4655" s="7"/>
    </row>
    <row r="4656" spans="37:40" x14ac:dyDescent="0.35">
      <c r="AK4656" s="13"/>
      <c r="AM4656" s="7"/>
      <c r="AN4656" s="7"/>
    </row>
    <row r="4657" spans="37:40" x14ac:dyDescent="0.35">
      <c r="AK4657" s="13"/>
      <c r="AM4657" s="7"/>
      <c r="AN4657" s="7"/>
    </row>
    <row r="4658" spans="37:40" x14ac:dyDescent="0.35">
      <c r="AK4658" s="13"/>
      <c r="AM4658" s="7"/>
      <c r="AN4658" s="7"/>
    </row>
    <row r="4659" spans="37:40" x14ac:dyDescent="0.35">
      <c r="AK4659" s="13"/>
      <c r="AM4659" s="7"/>
      <c r="AN4659" s="7"/>
    </row>
    <row r="4660" spans="37:40" x14ac:dyDescent="0.35">
      <c r="AK4660" s="13"/>
      <c r="AM4660" s="7"/>
      <c r="AN4660" s="7"/>
    </row>
    <row r="4661" spans="37:40" x14ac:dyDescent="0.35">
      <c r="AK4661" s="13"/>
      <c r="AM4661" s="7"/>
      <c r="AN4661" s="7"/>
    </row>
    <row r="4662" spans="37:40" x14ac:dyDescent="0.35">
      <c r="AK4662" s="13"/>
      <c r="AM4662" s="7"/>
      <c r="AN4662" s="7"/>
    </row>
    <row r="4663" spans="37:40" x14ac:dyDescent="0.35">
      <c r="AK4663" s="13"/>
      <c r="AM4663" s="7"/>
      <c r="AN4663" s="7"/>
    </row>
    <row r="4664" spans="37:40" x14ac:dyDescent="0.35">
      <c r="AK4664" s="13"/>
      <c r="AM4664" s="7"/>
      <c r="AN4664" s="7"/>
    </row>
    <row r="4665" spans="37:40" x14ac:dyDescent="0.35">
      <c r="AK4665" s="13"/>
      <c r="AM4665" s="7"/>
      <c r="AN4665" s="7"/>
    </row>
    <row r="4666" spans="37:40" x14ac:dyDescent="0.35">
      <c r="AK4666" s="13"/>
      <c r="AM4666" s="7"/>
      <c r="AN4666" s="7"/>
    </row>
    <row r="4667" spans="37:40" x14ac:dyDescent="0.35">
      <c r="AK4667" s="13"/>
      <c r="AM4667" s="7"/>
      <c r="AN4667" s="7"/>
    </row>
    <row r="4668" spans="37:40" x14ac:dyDescent="0.35">
      <c r="AK4668" s="13"/>
      <c r="AM4668" s="7"/>
      <c r="AN4668" s="7"/>
    </row>
    <row r="4669" spans="37:40" x14ac:dyDescent="0.35">
      <c r="AK4669" s="13"/>
      <c r="AM4669" s="7"/>
      <c r="AN4669" s="7"/>
    </row>
    <row r="4670" spans="37:40" x14ac:dyDescent="0.35">
      <c r="AK4670" s="13"/>
      <c r="AM4670" s="7"/>
      <c r="AN4670" s="7"/>
    </row>
    <row r="4671" spans="37:40" x14ac:dyDescent="0.35">
      <c r="AK4671" s="13"/>
      <c r="AM4671" s="7"/>
      <c r="AN4671" s="7"/>
    </row>
    <row r="4672" spans="37:40" x14ac:dyDescent="0.35">
      <c r="AK4672" s="13"/>
      <c r="AM4672" s="7"/>
      <c r="AN4672" s="7"/>
    </row>
    <row r="4673" spans="37:40" x14ac:dyDescent="0.35">
      <c r="AK4673" s="13"/>
      <c r="AM4673" s="7"/>
      <c r="AN4673" s="7"/>
    </row>
    <row r="4674" spans="37:40" x14ac:dyDescent="0.35">
      <c r="AK4674" s="13"/>
      <c r="AM4674" s="7"/>
      <c r="AN4674" s="7"/>
    </row>
    <row r="4675" spans="37:40" x14ac:dyDescent="0.35">
      <c r="AK4675" s="13"/>
      <c r="AM4675" s="7"/>
      <c r="AN4675" s="7"/>
    </row>
    <row r="4676" spans="37:40" x14ac:dyDescent="0.35">
      <c r="AK4676" s="13"/>
      <c r="AM4676" s="7"/>
      <c r="AN4676" s="7"/>
    </row>
    <row r="4677" spans="37:40" x14ac:dyDescent="0.35">
      <c r="AK4677" s="13"/>
      <c r="AM4677" s="7"/>
      <c r="AN4677" s="7"/>
    </row>
    <row r="4678" spans="37:40" x14ac:dyDescent="0.35">
      <c r="AK4678" s="13"/>
      <c r="AM4678" s="7"/>
      <c r="AN4678" s="7"/>
    </row>
    <row r="4679" spans="37:40" x14ac:dyDescent="0.35">
      <c r="AK4679" s="13"/>
      <c r="AM4679" s="7"/>
      <c r="AN4679" s="7"/>
    </row>
    <row r="4680" spans="37:40" x14ac:dyDescent="0.35">
      <c r="AK4680" s="13"/>
      <c r="AM4680" s="7"/>
      <c r="AN4680" s="7"/>
    </row>
    <row r="4681" spans="37:40" x14ac:dyDescent="0.35">
      <c r="AK4681" s="13"/>
      <c r="AM4681" s="7"/>
      <c r="AN4681" s="7"/>
    </row>
    <row r="4682" spans="37:40" x14ac:dyDescent="0.35">
      <c r="AK4682" s="13"/>
      <c r="AM4682" s="7"/>
      <c r="AN4682" s="7"/>
    </row>
    <row r="4683" spans="37:40" x14ac:dyDescent="0.35">
      <c r="AK4683" s="13"/>
      <c r="AM4683" s="7"/>
      <c r="AN4683" s="7"/>
    </row>
    <row r="4684" spans="37:40" x14ac:dyDescent="0.35">
      <c r="AK4684" s="13"/>
      <c r="AM4684" s="7"/>
      <c r="AN4684" s="7"/>
    </row>
    <row r="4685" spans="37:40" x14ac:dyDescent="0.35">
      <c r="AK4685" s="13"/>
      <c r="AM4685" s="7"/>
      <c r="AN4685" s="7"/>
    </row>
    <row r="4686" spans="37:40" x14ac:dyDescent="0.35">
      <c r="AK4686" s="13"/>
      <c r="AM4686" s="7"/>
      <c r="AN4686" s="7"/>
    </row>
    <row r="4687" spans="37:40" x14ac:dyDescent="0.35">
      <c r="AK4687" s="13"/>
      <c r="AM4687" s="7"/>
      <c r="AN4687" s="7"/>
    </row>
    <row r="4688" spans="37:40" x14ac:dyDescent="0.35">
      <c r="AK4688" s="13"/>
      <c r="AM4688" s="7"/>
      <c r="AN4688" s="7"/>
    </row>
    <row r="4689" spans="37:40" x14ac:dyDescent="0.35">
      <c r="AK4689" s="13"/>
      <c r="AM4689" s="7"/>
      <c r="AN4689" s="7"/>
    </row>
    <row r="4690" spans="37:40" x14ac:dyDescent="0.35">
      <c r="AK4690" s="13"/>
      <c r="AM4690" s="7"/>
      <c r="AN4690" s="7"/>
    </row>
    <row r="4691" spans="37:40" x14ac:dyDescent="0.35">
      <c r="AK4691" s="13"/>
      <c r="AM4691" s="7"/>
      <c r="AN4691" s="7"/>
    </row>
    <row r="4692" spans="37:40" x14ac:dyDescent="0.35">
      <c r="AK4692" s="13"/>
      <c r="AM4692" s="7"/>
      <c r="AN4692" s="7"/>
    </row>
    <row r="4693" spans="37:40" x14ac:dyDescent="0.35">
      <c r="AK4693" s="13"/>
      <c r="AM4693" s="7"/>
      <c r="AN4693" s="7"/>
    </row>
    <row r="4694" spans="37:40" x14ac:dyDescent="0.35">
      <c r="AK4694" s="13"/>
      <c r="AM4694" s="7"/>
      <c r="AN4694" s="7"/>
    </row>
    <row r="4695" spans="37:40" x14ac:dyDescent="0.35">
      <c r="AK4695" s="13"/>
      <c r="AM4695" s="7"/>
      <c r="AN4695" s="7"/>
    </row>
    <row r="4696" spans="37:40" x14ac:dyDescent="0.35">
      <c r="AK4696" s="13"/>
      <c r="AM4696" s="7"/>
      <c r="AN4696" s="7"/>
    </row>
    <row r="4697" spans="37:40" x14ac:dyDescent="0.35">
      <c r="AK4697" s="13"/>
      <c r="AM4697" s="7"/>
      <c r="AN4697" s="7"/>
    </row>
    <row r="4698" spans="37:40" x14ac:dyDescent="0.35">
      <c r="AK4698" s="13"/>
      <c r="AM4698" s="7"/>
      <c r="AN4698" s="7"/>
    </row>
    <row r="4699" spans="37:40" x14ac:dyDescent="0.35">
      <c r="AK4699" s="13"/>
      <c r="AM4699" s="7"/>
      <c r="AN4699" s="7"/>
    </row>
    <row r="4700" spans="37:40" x14ac:dyDescent="0.35">
      <c r="AK4700" s="13"/>
      <c r="AM4700" s="7"/>
      <c r="AN4700" s="7"/>
    </row>
    <row r="4701" spans="37:40" x14ac:dyDescent="0.35">
      <c r="AK4701" s="13"/>
      <c r="AM4701" s="7"/>
      <c r="AN4701" s="7"/>
    </row>
    <row r="4702" spans="37:40" x14ac:dyDescent="0.35">
      <c r="AK4702" s="13"/>
      <c r="AM4702" s="7"/>
      <c r="AN4702" s="7"/>
    </row>
    <row r="4703" spans="37:40" x14ac:dyDescent="0.35">
      <c r="AK4703" s="13"/>
      <c r="AM4703" s="7"/>
      <c r="AN4703" s="7"/>
    </row>
    <row r="4704" spans="37:40" x14ac:dyDescent="0.35">
      <c r="AK4704" s="13"/>
      <c r="AM4704" s="7"/>
      <c r="AN4704" s="7"/>
    </row>
    <row r="4705" spans="37:40" x14ac:dyDescent="0.35">
      <c r="AK4705" s="13"/>
      <c r="AM4705" s="7"/>
      <c r="AN4705" s="7"/>
    </row>
    <row r="4706" spans="37:40" x14ac:dyDescent="0.35">
      <c r="AK4706" s="13"/>
      <c r="AM4706" s="7"/>
      <c r="AN4706" s="7"/>
    </row>
    <row r="4707" spans="37:40" x14ac:dyDescent="0.35">
      <c r="AK4707" s="13"/>
      <c r="AM4707" s="7"/>
      <c r="AN4707" s="7"/>
    </row>
    <row r="4708" spans="37:40" x14ac:dyDescent="0.35">
      <c r="AK4708" s="13"/>
      <c r="AM4708" s="7"/>
      <c r="AN4708" s="7"/>
    </row>
    <row r="4709" spans="37:40" x14ac:dyDescent="0.35">
      <c r="AK4709" s="13"/>
      <c r="AM4709" s="7"/>
      <c r="AN4709" s="7"/>
    </row>
    <row r="4710" spans="37:40" x14ac:dyDescent="0.35">
      <c r="AK4710" s="13"/>
      <c r="AM4710" s="7"/>
      <c r="AN4710" s="7"/>
    </row>
    <row r="4711" spans="37:40" x14ac:dyDescent="0.35">
      <c r="AK4711" s="13"/>
      <c r="AM4711" s="7"/>
      <c r="AN4711" s="7"/>
    </row>
    <row r="4712" spans="37:40" x14ac:dyDescent="0.35">
      <c r="AK4712" s="13"/>
      <c r="AM4712" s="7"/>
      <c r="AN4712" s="7"/>
    </row>
    <row r="4713" spans="37:40" x14ac:dyDescent="0.35">
      <c r="AK4713" s="13"/>
      <c r="AM4713" s="7"/>
      <c r="AN4713" s="7"/>
    </row>
    <row r="4714" spans="37:40" x14ac:dyDescent="0.35">
      <c r="AK4714" s="13"/>
      <c r="AM4714" s="7"/>
      <c r="AN4714" s="7"/>
    </row>
    <row r="4715" spans="37:40" x14ac:dyDescent="0.35">
      <c r="AK4715" s="13"/>
      <c r="AM4715" s="7"/>
      <c r="AN4715" s="7"/>
    </row>
    <row r="4716" spans="37:40" x14ac:dyDescent="0.35">
      <c r="AK4716" s="13"/>
      <c r="AM4716" s="7"/>
      <c r="AN4716" s="7"/>
    </row>
    <row r="4717" spans="37:40" x14ac:dyDescent="0.35">
      <c r="AK4717" s="13"/>
      <c r="AM4717" s="7"/>
      <c r="AN4717" s="7"/>
    </row>
    <row r="4718" spans="37:40" x14ac:dyDescent="0.35">
      <c r="AK4718" s="13"/>
      <c r="AM4718" s="7"/>
      <c r="AN4718" s="7"/>
    </row>
    <row r="4719" spans="37:40" x14ac:dyDescent="0.35">
      <c r="AK4719" s="13"/>
      <c r="AM4719" s="7"/>
      <c r="AN4719" s="7"/>
    </row>
    <row r="4720" spans="37:40" x14ac:dyDescent="0.35">
      <c r="AK4720" s="13"/>
      <c r="AM4720" s="7"/>
      <c r="AN4720" s="7"/>
    </row>
    <row r="4721" spans="37:40" x14ac:dyDescent="0.35">
      <c r="AK4721" s="13"/>
      <c r="AM4721" s="7"/>
      <c r="AN4721" s="7"/>
    </row>
    <row r="4722" spans="37:40" x14ac:dyDescent="0.35">
      <c r="AK4722" s="13"/>
      <c r="AM4722" s="7"/>
      <c r="AN4722" s="7"/>
    </row>
    <row r="4723" spans="37:40" x14ac:dyDescent="0.35">
      <c r="AK4723" s="13"/>
      <c r="AM4723" s="7"/>
      <c r="AN4723" s="7"/>
    </row>
    <row r="4724" spans="37:40" x14ac:dyDescent="0.35">
      <c r="AK4724" s="13"/>
      <c r="AM4724" s="7"/>
      <c r="AN4724" s="7"/>
    </row>
    <row r="4725" spans="37:40" x14ac:dyDescent="0.35">
      <c r="AK4725" s="13"/>
      <c r="AM4725" s="7"/>
      <c r="AN4725" s="7"/>
    </row>
    <row r="4726" spans="37:40" x14ac:dyDescent="0.35">
      <c r="AK4726" s="13"/>
      <c r="AM4726" s="7"/>
      <c r="AN4726" s="7"/>
    </row>
    <row r="4727" spans="37:40" x14ac:dyDescent="0.35">
      <c r="AK4727" s="13"/>
      <c r="AM4727" s="7"/>
      <c r="AN4727" s="7"/>
    </row>
    <row r="4728" spans="37:40" x14ac:dyDescent="0.35">
      <c r="AK4728" s="13"/>
      <c r="AM4728" s="7"/>
      <c r="AN4728" s="7"/>
    </row>
    <row r="4729" spans="37:40" x14ac:dyDescent="0.35">
      <c r="AK4729" s="13"/>
      <c r="AM4729" s="7"/>
      <c r="AN4729" s="7"/>
    </row>
    <row r="4730" spans="37:40" x14ac:dyDescent="0.35">
      <c r="AK4730" s="13"/>
      <c r="AM4730" s="7"/>
      <c r="AN4730" s="7"/>
    </row>
    <row r="4731" spans="37:40" x14ac:dyDescent="0.35">
      <c r="AK4731" s="13"/>
      <c r="AM4731" s="7"/>
      <c r="AN4731" s="7"/>
    </row>
    <row r="4732" spans="37:40" x14ac:dyDescent="0.35">
      <c r="AK4732" s="13"/>
      <c r="AM4732" s="7"/>
      <c r="AN4732" s="7"/>
    </row>
    <row r="4733" spans="37:40" x14ac:dyDescent="0.35">
      <c r="AK4733" s="13"/>
      <c r="AM4733" s="7"/>
      <c r="AN4733" s="7"/>
    </row>
    <row r="4734" spans="37:40" x14ac:dyDescent="0.35">
      <c r="AK4734" s="13"/>
      <c r="AM4734" s="7"/>
      <c r="AN4734" s="7"/>
    </row>
    <row r="4735" spans="37:40" x14ac:dyDescent="0.35">
      <c r="AK4735" s="13"/>
      <c r="AM4735" s="7"/>
      <c r="AN4735" s="7"/>
    </row>
    <row r="4736" spans="37:40" x14ac:dyDescent="0.35">
      <c r="AK4736" s="13"/>
      <c r="AM4736" s="7"/>
      <c r="AN4736" s="7"/>
    </row>
    <row r="4737" spans="37:40" x14ac:dyDescent="0.35">
      <c r="AK4737" s="13"/>
      <c r="AM4737" s="7"/>
      <c r="AN4737" s="7"/>
    </row>
    <row r="4738" spans="37:40" x14ac:dyDescent="0.35">
      <c r="AK4738" s="13"/>
      <c r="AM4738" s="7"/>
      <c r="AN4738" s="7"/>
    </row>
    <row r="4739" spans="37:40" x14ac:dyDescent="0.35">
      <c r="AK4739" s="13"/>
      <c r="AM4739" s="7"/>
      <c r="AN4739" s="7"/>
    </row>
    <row r="4740" spans="37:40" x14ac:dyDescent="0.35">
      <c r="AK4740" s="13"/>
      <c r="AM4740" s="7"/>
      <c r="AN4740" s="7"/>
    </row>
    <row r="4741" spans="37:40" x14ac:dyDescent="0.35">
      <c r="AK4741" s="13"/>
      <c r="AM4741" s="7"/>
      <c r="AN4741" s="7"/>
    </row>
    <row r="4742" spans="37:40" x14ac:dyDescent="0.35">
      <c r="AK4742" s="13"/>
      <c r="AM4742" s="7"/>
      <c r="AN4742" s="7"/>
    </row>
    <row r="4743" spans="37:40" x14ac:dyDescent="0.35">
      <c r="AK4743" s="13"/>
      <c r="AM4743" s="7"/>
      <c r="AN4743" s="7"/>
    </row>
    <row r="4744" spans="37:40" x14ac:dyDescent="0.35">
      <c r="AK4744" s="13"/>
      <c r="AM4744" s="7"/>
      <c r="AN4744" s="7"/>
    </row>
    <row r="4745" spans="37:40" x14ac:dyDescent="0.35">
      <c r="AK4745" s="13"/>
      <c r="AM4745" s="7"/>
      <c r="AN4745" s="7"/>
    </row>
    <row r="4746" spans="37:40" x14ac:dyDescent="0.35">
      <c r="AK4746" s="13"/>
      <c r="AM4746" s="7"/>
      <c r="AN4746" s="7"/>
    </row>
    <row r="4747" spans="37:40" x14ac:dyDescent="0.35">
      <c r="AK4747" s="13"/>
      <c r="AM4747" s="7"/>
      <c r="AN4747" s="7"/>
    </row>
    <row r="4748" spans="37:40" x14ac:dyDescent="0.35">
      <c r="AK4748" s="13"/>
      <c r="AM4748" s="7"/>
      <c r="AN4748" s="7"/>
    </row>
    <row r="4749" spans="37:40" x14ac:dyDescent="0.35">
      <c r="AK4749" s="13"/>
      <c r="AM4749" s="7"/>
      <c r="AN4749" s="7"/>
    </row>
    <row r="4750" spans="37:40" x14ac:dyDescent="0.35">
      <c r="AK4750" s="13"/>
      <c r="AM4750" s="7"/>
      <c r="AN4750" s="7"/>
    </row>
    <row r="4751" spans="37:40" x14ac:dyDescent="0.35">
      <c r="AK4751" s="13"/>
      <c r="AM4751" s="7"/>
      <c r="AN4751" s="7"/>
    </row>
    <row r="4752" spans="37:40" x14ac:dyDescent="0.35">
      <c r="AK4752" s="13"/>
      <c r="AM4752" s="7"/>
      <c r="AN4752" s="7"/>
    </row>
    <row r="4753" spans="37:40" x14ac:dyDescent="0.35">
      <c r="AK4753" s="13"/>
      <c r="AM4753" s="7"/>
      <c r="AN4753" s="7"/>
    </row>
    <row r="4754" spans="37:40" x14ac:dyDescent="0.35">
      <c r="AK4754" s="13"/>
      <c r="AM4754" s="7"/>
      <c r="AN4754" s="7"/>
    </row>
    <row r="4755" spans="37:40" x14ac:dyDescent="0.35">
      <c r="AK4755" s="13"/>
      <c r="AM4755" s="7"/>
      <c r="AN4755" s="7"/>
    </row>
    <row r="4756" spans="37:40" x14ac:dyDescent="0.35">
      <c r="AK4756" s="13"/>
      <c r="AM4756" s="7"/>
      <c r="AN4756" s="7"/>
    </row>
    <row r="4757" spans="37:40" x14ac:dyDescent="0.35">
      <c r="AK4757" s="13"/>
      <c r="AM4757" s="7"/>
      <c r="AN4757" s="7"/>
    </row>
    <row r="4758" spans="37:40" x14ac:dyDescent="0.35">
      <c r="AK4758" s="13"/>
      <c r="AM4758" s="7"/>
      <c r="AN4758" s="7"/>
    </row>
    <row r="4759" spans="37:40" x14ac:dyDescent="0.35">
      <c r="AK4759" s="13"/>
      <c r="AM4759" s="7"/>
      <c r="AN4759" s="7"/>
    </row>
    <row r="4760" spans="37:40" x14ac:dyDescent="0.35">
      <c r="AK4760" s="13"/>
      <c r="AM4760" s="7"/>
      <c r="AN4760" s="7"/>
    </row>
    <row r="4761" spans="37:40" x14ac:dyDescent="0.35">
      <c r="AK4761" s="13"/>
      <c r="AM4761" s="7"/>
      <c r="AN4761" s="7"/>
    </row>
    <row r="4762" spans="37:40" x14ac:dyDescent="0.35">
      <c r="AK4762" s="13"/>
      <c r="AM4762" s="7"/>
      <c r="AN4762" s="7"/>
    </row>
    <row r="4763" spans="37:40" x14ac:dyDescent="0.35">
      <c r="AK4763" s="13"/>
      <c r="AM4763" s="7"/>
      <c r="AN4763" s="7"/>
    </row>
    <row r="4764" spans="37:40" x14ac:dyDescent="0.35">
      <c r="AK4764" s="13"/>
      <c r="AM4764" s="7"/>
      <c r="AN4764" s="7"/>
    </row>
    <row r="4765" spans="37:40" x14ac:dyDescent="0.35">
      <c r="AK4765" s="13"/>
      <c r="AM4765" s="7"/>
      <c r="AN4765" s="7"/>
    </row>
    <row r="4766" spans="37:40" x14ac:dyDescent="0.35">
      <c r="AK4766" s="13"/>
      <c r="AM4766" s="7"/>
      <c r="AN4766" s="7"/>
    </row>
    <row r="4767" spans="37:40" x14ac:dyDescent="0.35">
      <c r="AK4767" s="13"/>
      <c r="AM4767" s="7"/>
      <c r="AN4767" s="7"/>
    </row>
    <row r="4768" spans="37:40" x14ac:dyDescent="0.35">
      <c r="AK4768" s="13"/>
      <c r="AM4768" s="7"/>
      <c r="AN4768" s="7"/>
    </row>
    <row r="4769" spans="37:40" x14ac:dyDescent="0.35">
      <c r="AK4769" s="13"/>
      <c r="AM4769" s="7"/>
      <c r="AN4769" s="7"/>
    </row>
    <row r="4770" spans="37:40" x14ac:dyDescent="0.35">
      <c r="AK4770" s="13"/>
      <c r="AM4770" s="7"/>
      <c r="AN4770" s="7"/>
    </row>
    <row r="4771" spans="37:40" x14ac:dyDescent="0.35">
      <c r="AK4771" s="13"/>
      <c r="AM4771" s="7"/>
      <c r="AN4771" s="7"/>
    </row>
    <row r="4772" spans="37:40" x14ac:dyDescent="0.35">
      <c r="AK4772" s="13"/>
      <c r="AM4772" s="7"/>
      <c r="AN4772" s="7"/>
    </row>
    <row r="4773" spans="37:40" x14ac:dyDescent="0.35">
      <c r="AK4773" s="13"/>
      <c r="AM4773" s="7"/>
      <c r="AN4773" s="7"/>
    </row>
    <row r="4774" spans="37:40" x14ac:dyDescent="0.35">
      <c r="AK4774" s="13"/>
      <c r="AM4774" s="7"/>
      <c r="AN4774" s="7"/>
    </row>
    <row r="4775" spans="37:40" x14ac:dyDescent="0.35">
      <c r="AK4775" s="13"/>
      <c r="AM4775" s="7"/>
      <c r="AN4775" s="7"/>
    </row>
    <row r="4776" spans="37:40" x14ac:dyDescent="0.35">
      <c r="AK4776" s="13"/>
      <c r="AM4776" s="7"/>
      <c r="AN4776" s="7"/>
    </row>
    <row r="4777" spans="37:40" x14ac:dyDescent="0.35">
      <c r="AK4777" s="13"/>
      <c r="AM4777" s="7"/>
      <c r="AN4777" s="7"/>
    </row>
    <row r="4778" spans="37:40" x14ac:dyDescent="0.35">
      <c r="AK4778" s="13"/>
      <c r="AM4778" s="7"/>
      <c r="AN4778" s="7"/>
    </row>
    <row r="4779" spans="37:40" x14ac:dyDescent="0.35">
      <c r="AK4779" s="13"/>
      <c r="AM4779" s="7"/>
      <c r="AN4779" s="7"/>
    </row>
    <row r="4780" spans="37:40" x14ac:dyDescent="0.35">
      <c r="AK4780" s="13"/>
      <c r="AM4780" s="7"/>
      <c r="AN4780" s="7"/>
    </row>
    <row r="4781" spans="37:40" x14ac:dyDescent="0.35">
      <c r="AK4781" s="13"/>
      <c r="AM4781" s="7"/>
      <c r="AN4781" s="7"/>
    </row>
    <row r="4782" spans="37:40" x14ac:dyDescent="0.35">
      <c r="AK4782" s="13"/>
      <c r="AM4782" s="7"/>
      <c r="AN4782" s="7"/>
    </row>
    <row r="4783" spans="37:40" x14ac:dyDescent="0.35">
      <c r="AK4783" s="13"/>
      <c r="AM4783" s="7"/>
      <c r="AN4783" s="7"/>
    </row>
    <row r="4784" spans="37:40" x14ac:dyDescent="0.35">
      <c r="AK4784" s="13"/>
      <c r="AM4784" s="7"/>
      <c r="AN4784" s="7"/>
    </row>
    <row r="4785" spans="37:40" x14ac:dyDescent="0.35">
      <c r="AK4785" s="13"/>
      <c r="AM4785" s="7"/>
      <c r="AN4785" s="7"/>
    </row>
    <row r="4786" spans="37:40" x14ac:dyDescent="0.35">
      <c r="AK4786" s="13"/>
      <c r="AM4786" s="7"/>
      <c r="AN4786" s="7"/>
    </row>
    <row r="4787" spans="37:40" x14ac:dyDescent="0.35">
      <c r="AK4787" s="13"/>
      <c r="AM4787" s="7"/>
      <c r="AN4787" s="7"/>
    </row>
    <row r="4788" spans="37:40" x14ac:dyDescent="0.35">
      <c r="AK4788" s="13"/>
      <c r="AM4788" s="7"/>
      <c r="AN4788" s="7"/>
    </row>
    <row r="4789" spans="37:40" x14ac:dyDescent="0.35">
      <c r="AK4789" s="13"/>
      <c r="AM4789" s="7"/>
      <c r="AN4789" s="7"/>
    </row>
    <row r="4790" spans="37:40" x14ac:dyDescent="0.35">
      <c r="AK4790" s="13"/>
      <c r="AM4790" s="7"/>
      <c r="AN4790" s="7"/>
    </row>
    <row r="4791" spans="37:40" x14ac:dyDescent="0.35">
      <c r="AK4791" s="13"/>
      <c r="AM4791" s="7"/>
      <c r="AN4791" s="7"/>
    </row>
    <row r="4792" spans="37:40" x14ac:dyDescent="0.35">
      <c r="AK4792" s="13"/>
      <c r="AM4792" s="7"/>
      <c r="AN4792" s="7"/>
    </row>
    <row r="4793" spans="37:40" x14ac:dyDescent="0.35">
      <c r="AK4793" s="13"/>
      <c r="AM4793" s="7"/>
      <c r="AN4793" s="7"/>
    </row>
    <row r="4794" spans="37:40" x14ac:dyDescent="0.35">
      <c r="AK4794" s="13"/>
      <c r="AM4794" s="7"/>
      <c r="AN4794" s="7"/>
    </row>
    <row r="4795" spans="37:40" x14ac:dyDescent="0.35">
      <c r="AK4795" s="13"/>
      <c r="AM4795" s="7"/>
      <c r="AN4795" s="7"/>
    </row>
    <row r="4796" spans="37:40" x14ac:dyDescent="0.35">
      <c r="AK4796" s="13"/>
      <c r="AM4796" s="7"/>
      <c r="AN4796" s="7"/>
    </row>
    <row r="4797" spans="37:40" x14ac:dyDescent="0.35">
      <c r="AK4797" s="13"/>
      <c r="AM4797" s="7"/>
      <c r="AN4797" s="7"/>
    </row>
    <row r="4798" spans="37:40" x14ac:dyDescent="0.35">
      <c r="AK4798" s="13"/>
      <c r="AM4798" s="7"/>
      <c r="AN4798" s="7"/>
    </row>
    <row r="4799" spans="37:40" x14ac:dyDescent="0.35">
      <c r="AK4799" s="13"/>
      <c r="AM4799" s="7"/>
      <c r="AN4799" s="7"/>
    </row>
    <row r="4800" spans="37:40" x14ac:dyDescent="0.35">
      <c r="AK4800" s="13"/>
      <c r="AM4800" s="7"/>
      <c r="AN4800" s="7"/>
    </row>
    <row r="4801" spans="37:40" x14ac:dyDescent="0.35">
      <c r="AK4801" s="13"/>
      <c r="AM4801" s="7"/>
      <c r="AN4801" s="7"/>
    </row>
    <row r="4802" spans="37:40" x14ac:dyDescent="0.35">
      <c r="AK4802" s="13"/>
      <c r="AM4802" s="7"/>
      <c r="AN4802" s="7"/>
    </row>
    <row r="4803" spans="37:40" x14ac:dyDescent="0.35">
      <c r="AK4803" s="13"/>
      <c r="AM4803" s="7"/>
      <c r="AN4803" s="7"/>
    </row>
    <row r="4804" spans="37:40" x14ac:dyDescent="0.35">
      <c r="AK4804" s="13"/>
      <c r="AM4804" s="7"/>
      <c r="AN4804" s="7"/>
    </row>
    <row r="4805" spans="37:40" x14ac:dyDescent="0.35">
      <c r="AK4805" s="13"/>
      <c r="AM4805" s="7"/>
      <c r="AN4805" s="7"/>
    </row>
    <row r="4806" spans="37:40" x14ac:dyDescent="0.35">
      <c r="AK4806" s="13"/>
      <c r="AM4806" s="7"/>
      <c r="AN4806" s="7"/>
    </row>
    <row r="4807" spans="37:40" x14ac:dyDescent="0.35">
      <c r="AK4807" s="13"/>
      <c r="AM4807" s="7"/>
      <c r="AN4807" s="7"/>
    </row>
    <row r="4808" spans="37:40" x14ac:dyDescent="0.35">
      <c r="AK4808" s="13"/>
      <c r="AM4808" s="7"/>
      <c r="AN4808" s="7"/>
    </row>
    <row r="4809" spans="37:40" x14ac:dyDescent="0.35">
      <c r="AK4809" s="13"/>
      <c r="AM4809" s="7"/>
      <c r="AN4809" s="7"/>
    </row>
    <row r="4810" spans="37:40" x14ac:dyDescent="0.35">
      <c r="AK4810" s="13"/>
      <c r="AM4810" s="7"/>
      <c r="AN4810" s="7"/>
    </row>
    <row r="4811" spans="37:40" x14ac:dyDescent="0.35">
      <c r="AK4811" s="13"/>
      <c r="AM4811" s="7"/>
      <c r="AN4811" s="7"/>
    </row>
    <row r="4812" spans="37:40" x14ac:dyDescent="0.35">
      <c r="AK4812" s="13"/>
      <c r="AM4812" s="7"/>
      <c r="AN4812" s="7"/>
    </row>
    <row r="4813" spans="37:40" x14ac:dyDescent="0.35">
      <c r="AK4813" s="13"/>
      <c r="AM4813" s="7"/>
      <c r="AN4813" s="7"/>
    </row>
    <row r="4814" spans="37:40" x14ac:dyDescent="0.35">
      <c r="AK4814" s="13"/>
      <c r="AM4814" s="7"/>
      <c r="AN4814" s="7"/>
    </row>
    <row r="4815" spans="37:40" x14ac:dyDescent="0.35">
      <c r="AK4815" s="13"/>
      <c r="AM4815" s="7"/>
      <c r="AN4815" s="7"/>
    </row>
    <row r="4816" spans="37:40" x14ac:dyDescent="0.35">
      <c r="AK4816" s="13"/>
      <c r="AM4816" s="7"/>
      <c r="AN4816" s="7"/>
    </row>
    <row r="4817" spans="37:40" x14ac:dyDescent="0.35">
      <c r="AK4817" s="13"/>
      <c r="AM4817" s="7"/>
      <c r="AN4817" s="7"/>
    </row>
    <row r="4818" spans="37:40" x14ac:dyDescent="0.35">
      <c r="AK4818" s="13"/>
      <c r="AM4818" s="7"/>
      <c r="AN4818" s="7"/>
    </row>
    <row r="4819" spans="37:40" x14ac:dyDescent="0.35">
      <c r="AK4819" s="13"/>
      <c r="AM4819" s="7"/>
      <c r="AN4819" s="7"/>
    </row>
    <row r="4820" spans="37:40" x14ac:dyDescent="0.35">
      <c r="AK4820" s="13"/>
      <c r="AM4820" s="7"/>
      <c r="AN4820" s="7"/>
    </row>
    <row r="4821" spans="37:40" x14ac:dyDescent="0.35">
      <c r="AK4821" s="13"/>
      <c r="AM4821" s="7"/>
      <c r="AN4821" s="7"/>
    </row>
    <row r="4822" spans="37:40" x14ac:dyDescent="0.35">
      <c r="AK4822" s="13"/>
      <c r="AM4822" s="7"/>
      <c r="AN4822" s="7"/>
    </row>
    <row r="4823" spans="37:40" x14ac:dyDescent="0.35">
      <c r="AK4823" s="13"/>
      <c r="AM4823" s="7"/>
      <c r="AN4823" s="7"/>
    </row>
    <row r="4824" spans="37:40" x14ac:dyDescent="0.35">
      <c r="AK4824" s="13"/>
      <c r="AM4824" s="7"/>
      <c r="AN4824" s="7"/>
    </row>
    <row r="4825" spans="37:40" x14ac:dyDescent="0.35">
      <c r="AK4825" s="13"/>
      <c r="AM4825" s="7"/>
      <c r="AN4825" s="7"/>
    </row>
    <row r="4826" spans="37:40" x14ac:dyDescent="0.35">
      <c r="AK4826" s="13"/>
      <c r="AM4826" s="7"/>
      <c r="AN4826" s="7"/>
    </row>
    <row r="4827" spans="37:40" x14ac:dyDescent="0.35">
      <c r="AK4827" s="13"/>
      <c r="AM4827" s="7"/>
      <c r="AN4827" s="7"/>
    </row>
    <row r="4828" spans="37:40" x14ac:dyDescent="0.35">
      <c r="AK4828" s="13"/>
      <c r="AM4828" s="7"/>
      <c r="AN4828" s="7"/>
    </row>
    <row r="4829" spans="37:40" x14ac:dyDescent="0.35">
      <c r="AK4829" s="13"/>
      <c r="AM4829" s="7"/>
      <c r="AN4829" s="7"/>
    </row>
    <row r="4830" spans="37:40" x14ac:dyDescent="0.35">
      <c r="AK4830" s="13"/>
      <c r="AM4830" s="7"/>
      <c r="AN4830" s="7"/>
    </row>
    <row r="4831" spans="37:40" x14ac:dyDescent="0.35">
      <c r="AK4831" s="13"/>
      <c r="AM4831" s="7"/>
      <c r="AN4831" s="7"/>
    </row>
    <row r="4832" spans="37:40" x14ac:dyDescent="0.35">
      <c r="AK4832" s="13"/>
      <c r="AM4832" s="7"/>
      <c r="AN4832" s="7"/>
    </row>
    <row r="4833" spans="37:40" x14ac:dyDescent="0.35">
      <c r="AK4833" s="13"/>
      <c r="AM4833" s="7"/>
      <c r="AN4833" s="7"/>
    </row>
    <row r="4834" spans="37:40" x14ac:dyDescent="0.35">
      <c r="AK4834" s="13"/>
      <c r="AM4834" s="7"/>
      <c r="AN4834" s="7"/>
    </row>
    <row r="4835" spans="37:40" x14ac:dyDescent="0.35">
      <c r="AK4835" s="13"/>
      <c r="AM4835" s="7"/>
      <c r="AN4835" s="7"/>
    </row>
    <row r="4836" spans="37:40" x14ac:dyDescent="0.35">
      <c r="AK4836" s="13"/>
      <c r="AM4836" s="7"/>
      <c r="AN4836" s="7"/>
    </row>
    <row r="4837" spans="37:40" x14ac:dyDescent="0.35">
      <c r="AK4837" s="13"/>
      <c r="AM4837" s="7"/>
      <c r="AN4837" s="7"/>
    </row>
    <row r="4838" spans="37:40" x14ac:dyDescent="0.35">
      <c r="AK4838" s="13"/>
      <c r="AM4838" s="7"/>
      <c r="AN4838" s="7"/>
    </row>
    <row r="4839" spans="37:40" x14ac:dyDescent="0.35">
      <c r="AK4839" s="13"/>
      <c r="AM4839" s="7"/>
      <c r="AN4839" s="7"/>
    </row>
    <row r="4840" spans="37:40" x14ac:dyDescent="0.35">
      <c r="AK4840" s="13"/>
      <c r="AM4840" s="7"/>
      <c r="AN4840" s="7"/>
    </row>
    <row r="4841" spans="37:40" x14ac:dyDescent="0.35">
      <c r="AK4841" s="13"/>
      <c r="AM4841" s="7"/>
      <c r="AN4841" s="7"/>
    </row>
    <row r="4842" spans="37:40" x14ac:dyDescent="0.35">
      <c r="AK4842" s="13"/>
      <c r="AM4842" s="7"/>
      <c r="AN4842" s="7"/>
    </row>
    <row r="4843" spans="37:40" x14ac:dyDescent="0.35">
      <c r="AK4843" s="13"/>
      <c r="AM4843" s="7"/>
      <c r="AN4843" s="7"/>
    </row>
    <row r="4844" spans="37:40" x14ac:dyDescent="0.35">
      <c r="AK4844" s="13"/>
      <c r="AM4844" s="7"/>
      <c r="AN4844" s="7"/>
    </row>
    <row r="4845" spans="37:40" x14ac:dyDescent="0.35">
      <c r="AK4845" s="13"/>
      <c r="AM4845" s="7"/>
      <c r="AN4845" s="7"/>
    </row>
    <row r="4846" spans="37:40" x14ac:dyDescent="0.35">
      <c r="AK4846" s="13"/>
      <c r="AM4846" s="7"/>
      <c r="AN4846" s="7"/>
    </row>
    <row r="4847" spans="37:40" x14ac:dyDescent="0.35">
      <c r="AK4847" s="13"/>
      <c r="AM4847" s="7"/>
      <c r="AN4847" s="7"/>
    </row>
    <row r="4848" spans="37:40" x14ac:dyDescent="0.35">
      <c r="AK4848" s="13"/>
      <c r="AM4848" s="7"/>
      <c r="AN4848" s="7"/>
    </row>
    <row r="4849" spans="37:40" x14ac:dyDescent="0.35">
      <c r="AK4849" s="13"/>
      <c r="AM4849" s="7"/>
      <c r="AN4849" s="7"/>
    </row>
    <row r="4850" spans="37:40" x14ac:dyDescent="0.35">
      <c r="AK4850" s="13"/>
      <c r="AM4850" s="7"/>
      <c r="AN4850" s="7"/>
    </row>
    <row r="4851" spans="37:40" x14ac:dyDescent="0.35">
      <c r="AK4851" s="13"/>
      <c r="AM4851" s="7"/>
      <c r="AN4851" s="7"/>
    </row>
    <row r="4852" spans="37:40" x14ac:dyDescent="0.35">
      <c r="AK4852" s="13"/>
      <c r="AM4852" s="7"/>
      <c r="AN4852" s="7"/>
    </row>
    <row r="4853" spans="37:40" x14ac:dyDescent="0.35">
      <c r="AK4853" s="13"/>
      <c r="AM4853" s="7"/>
      <c r="AN4853" s="7"/>
    </row>
    <row r="4854" spans="37:40" x14ac:dyDescent="0.35">
      <c r="AK4854" s="13"/>
      <c r="AM4854" s="7"/>
      <c r="AN4854" s="7"/>
    </row>
    <row r="4855" spans="37:40" x14ac:dyDescent="0.35">
      <c r="AK4855" s="13"/>
      <c r="AM4855" s="7"/>
      <c r="AN4855" s="7"/>
    </row>
    <row r="4856" spans="37:40" x14ac:dyDescent="0.35">
      <c r="AK4856" s="13"/>
      <c r="AM4856" s="7"/>
      <c r="AN4856" s="7"/>
    </row>
    <row r="4857" spans="37:40" x14ac:dyDescent="0.35">
      <c r="AK4857" s="13"/>
      <c r="AM4857" s="7"/>
      <c r="AN4857" s="7"/>
    </row>
    <row r="4858" spans="37:40" x14ac:dyDescent="0.35">
      <c r="AK4858" s="13"/>
      <c r="AM4858" s="7"/>
      <c r="AN4858" s="7"/>
    </row>
    <row r="4859" spans="37:40" x14ac:dyDescent="0.35">
      <c r="AK4859" s="13"/>
      <c r="AM4859" s="7"/>
      <c r="AN4859" s="7"/>
    </row>
    <row r="4860" spans="37:40" x14ac:dyDescent="0.35">
      <c r="AK4860" s="13"/>
      <c r="AM4860" s="7"/>
      <c r="AN4860" s="7"/>
    </row>
    <row r="4861" spans="37:40" x14ac:dyDescent="0.35">
      <c r="AK4861" s="13"/>
      <c r="AM4861" s="7"/>
      <c r="AN4861" s="7"/>
    </row>
    <row r="4862" spans="37:40" x14ac:dyDescent="0.35">
      <c r="AK4862" s="13"/>
      <c r="AM4862" s="7"/>
      <c r="AN4862" s="7"/>
    </row>
    <row r="4863" spans="37:40" x14ac:dyDescent="0.35">
      <c r="AK4863" s="13"/>
      <c r="AM4863" s="7"/>
      <c r="AN4863" s="7"/>
    </row>
    <row r="4864" spans="37:40" x14ac:dyDescent="0.35">
      <c r="AK4864" s="13"/>
      <c r="AM4864" s="7"/>
      <c r="AN4864" s="7"/>
    </row>
    <row r="4865" spans="37:40" x14ac:dyDescent="0.35">
      <c r="AK4865" s="13"/>
      <c r="AM4865" s="7"/>
      <c r="AN4865" s="7"/>
    </row>
    <row r="4866" spans="37:40" x14ac:dyDescent="0.35">
      <c r="AK4866" s="13"/>
      <c r="AM4866" s="7"/>
      <c r="AN4866" s="7"/>
    </row>
    <row r="4867" spans="37:40" x14ac:dyDescent="0.35">
      <c r="AK4867" s="13"/>
      <c r="AM4867" s="7"/>
      <c r="AN4867" s="7"/>
    </row>
    <row r="4868" spans="37:40" x14ac:dyDescent="0.35">
      <c r="AK4868" s="13"/>
      <c r="AM4868" s="7"/>
      <c r="AN4868" s="7"/>
    </row>
    <row r="4869" spans="37:40" x14ac:dyDescent="0.35">
      <c r="AK4869" s="13"/>
      <c r="AM4869" s="7"/>
      <c r="AN4869" s="7"/>
    </row>
    <row r="4870" spans="37:40" x14ac:dyDescent="0.35">
      <c r="AK4870" s="13"/>
      <c r="AM4870" s="7"/>
      <c r="AN4870" s="7"/>
    </row>
    <row r="4871" spans="37:40" x14ac:dyDescent="0.35">
      <c r="AK4871" s="13"/>
      <c r="AM4871" s="7"/>
      <c r="AN4871" s="7"/>
    </row>
    <row r="4872" spans="37:40" x14ac:dyDescent="0.35">
      <c r="AK4872" s="13"/>
      <c r="AM4872" s="7"/>
      <c r="AN4872" s="7"/>
    </row>
    <row r="4873" spans="37:40" x14ac:dyDescent="0.35">
      <c r="AK4873" s="13"/>
      <c r="AM4873" s="7"/>
      <c r="AN4873" s="7"/>
    </row>
    <row r="4874" spans="37:40" x14ac:dyDescent="0.35">
      <c r="AK4874" s="13"/>
      <c r="AM4874" s="7"/>
      <c r="AN4874" s="7"/>
    </row>
    <row r="4875" spans="37:40" x14ac:dyDescent="0.35">
      <c r="AK4875" s="13"/>
      <c r="AM4875" s="7"/>
      <c r="AN4875" s="7"/>
    </row>
    <row r="4876" spans="37:40" x14ac:dyDescent="0.35">
      <c r="AK4876" s="13"/>
      <c r="AM4876" s="7"/>
      <c r="AN4876" s="7"/>
    </row>
    <row r="4877" spans="37:40" x14ac:dyDescent="0.35">
      <c r="AK4877" s="13"/>
      <c r="AM4877" s="7"/>
      <c r="AN4877" s="7"/>
    </row>
    <row r="4878" spans="37:40" x14ac:dyDescent="0.35">
      <c r="AK4878" s="13"/>
      <c r="AM4878" s="7"/>
      <c r="AN4878" s="7"/>
    </row>
    <row r="4879" spans="37:40" x14ac:dyDescent="0.35">
      <c r="AK4879" s="13"/>
      <c r="AM4879" s="7"/>
      <c r="AN4879" s="7"/>
    </row>
    <row r="4880" spans="37:40" x14ac:dyDescent="0.35">
      <c r="AK4880" s="13"/>
      <c r="AM4880" s="7"/>
      <c r="AN4880" s="7"/>
    </row>
    <row r="4881" spans="37:40" x14ac:dyDescent="0.35">
      <c r="AK4881" s="13"/>
      <c r="AM4881" s="7"/>
      <c r="AN4881" s="7"/>
    </row>
    <row r="4882" spans="37:40" x14ac:dyDescent="0.35">
      <c r="AK4882" s="13"/>
      <c r="AM4882" s="7"/>
      <c r="AN4882" s="7"/>
    </row>
    <row r="4883" spans="37:40" x14ac:dyDescent="0.35">
      <c r="AK4883" s="13"/>
      <c r="AM4883" s="7"/>
      <c r="AN4883" s="7"/>
    </row>
    <row r="4884" spans="37:40" x14ac:dyDescent="0.35">
      <c r="AK4884" s="13"/>
      <c r="AM4884" s="7"/>
      <c r="AN4884" s="7"/>
    </row>
    <row r="4885" spans="37:40" x14ac:dyDescent="0.35">
      <c r="AK4885" s="13"/>
      <c r="AM4885" s="7"/>
      <c r="AN4885" s="7"/>
    </row>
    <row r="4886" spans="37:40" x14ac:dyDescent="0.35">
      <c r="AK4886" s="13"/>
      <c r="AM4886" s="7"/>
      <c r="AN4886" s="7"/>
    </row>
    <row r="4887" spans="37:40" x14ac:dyDescent="0.35">
      <c r="AK4887" s="13"/>
      <c r="AM4887" s="7"/>
      <c r="AN4887" s="7"/>
    </row>
    <row r="4888" spans="37:40" x14ac:dyDescent="0.35">
      <c r="AK4888" s="13"/>
      <c r="AM4888" s="7"/>
      <c r="AN4888" s="7"/>
    </row>
    <row r="4889" spans="37:40" x14ac:dyDescent="0.35">
      <c r="AK4889" s="13"/>
      <c r="AM4889" s="7"/>
      <c r="AN4889" s="7"/>
    </row>
    <row r="4890" spans="37:40" x14ac:dyDescent="0.35">
      <c r="AK4890" s="13"/>
      <c r="AM4890" s="7"/>
      <c r="AN4890" s="7"/>
    </row>
    <row r="4891" spans="37:40" x14ac:dyDescent="0.35">
      <c r="AK4891" s="13"/>
      <c r="AM4891" s="7"/>
      <c r="AN4891" s="7"/>
    </row>
    <row r="4892" spans="37:40" x14ac:dyDescent="0.35">
      <c r="AK4892" s="13"/>
      <c r="AM4892" s="7"/>
      <c r="AN4892" s="7"/>
    </row>
    <row r="4893" spans="37:40" x14ac:dyDescent="0.35">
      <c r="AK4893" s="13"/>
      <c r="AM4893" s="7"/>
      <c r="AN4893" s="7"/>
    </row>
    <row r="4894" spans="37:40" x14ac:dyDescent="0.35">
      <c r="AK4894" s="13"/>
      <c r="AM4894" s="7"/>
      <c r="AN4894" s="7"/>
    </row>
    <row r="4895" spans="37:40" x14ac:dyDescent="0.35">
      <c r="AK4895" s="13"/>
      <c r="AM4895" s="7"/>
      <c r="AN4895" s="7"/>
    </row>
    <row r="4896" spans="37:40" x14ac:dyDescent="0.35">
      <c r="AK4896" s="13"/>
      <c r="AM4896" s="7"/>
      <c r="AN4896" s="7"/>
    </row>
    <row r="4897" spans="37:40" x14ac:dyDescent="0.35">
      <c r="AK4897" s="13"/>
      <c r="AM4897" s="7"/>
      <c r="AN4897" s="7"/>
    </row>
    <row r="4898" spans="37:40" x14ac:dyDescent="0.35">
      <c r="AK4898" s="13"/>
      <c r="AM4898" s="7"/>
      <c r="AN4898" s="7"/>
    </row>
    <row r="4899" spans="37:40" x14ac:dyDescent="0.35">
      <c r="AK4899" s="13"/>
      <c r="AM4899" s="7"/>
      <c r="AN4899" s="7"/>
    </row>
    <row r="4900" spans="37:40" x14ac:dyDescent="0.35">
      <c r="AK4900" s="13"/>
      <c r="AM4900" s="7"/>
      <c r="AN4900" s="7"/>
    </row>
    <row r="4901" spans="37:40" x14ac:dyDescent="0.35">
      <c r="AK4901" s="13"/>
      <c r="AM4901" s="7"/>
      <c r="AN4901" s="7"/>
    </row>
    <row r="4902" spans="37:40" x14ac:dyDescent="0.35">
      <c r="AK4902" s="13"/>
      <c r="AM4902" s="7"/>
      <c r="AN4902" s="7"/>
    </row>
    <row r="4903" spans="37:40" x14ac:dyDescent="0.35">
      <c r="AK4903" s="13"/>
      <c r="AM4903" s="7"/>
      <c r="AN4903" s="7"/>
    </row>
    <row r="4904" spans="37:40" x14ac:dyDescent="0.35">
      <c r="AK4904" s="13"/>
      <c r="AM4904" s="7"/>
      <c r="AN4904" s="7"/>
    </row>
    <row r="4905" spans="37:40" x14ac:dyDescent="0.35">
      <c r="AK4905" s="13"/>
      <c r="AM4905" s="7"/>
      <c r="AN4905" s="7"/>
    </row>
    <row r="4906" spans="37:40" x14ac:dyDescent="0.35">
      <c r="AK4906" s="13"/>
      <c r="AM4906" s="7"/>
      <c r="AN4906" s="7"/>
    </row>
    <row r="4907" spans="37:40" x14ac:dyDescent="0.35">
      <c r="AK4907" s="13"/>
      <c r="AM4907" s="7"/>
      <c r="AN4907" s="7"/>
    </row>
    <row r="4908" spans="37:40" x14ac:dyDescent="0.35">
      <c r="AK4908" s="13"/>
      <c r="AM4908" s="7"/>
      <c r="AN4908" s="7"/>
    </row>
    <row r="4909" spans="37:40" x14ac:dyDescent="0.35">
      <c r="AK4909" s="13"/>
      <c r="AM4909" s="7"/>
      <c r="AN4909" s="7"/>
    </row>
    <row r="4910" spans="37:40" x14ac:dyDescent="0.35">
      <c r="AK4910" s="13"/>
      <c r="AM4910" s="7"/>
      <c r="AN4910" s="7"/>
    </row>
    <row r="4911" spans="37:40" x14ac:dyDescent="0.35">
      <c r="AK4911" s="13"/>
      <c r="AM4911" s="7"/>
      <c r="AN4911" s="7"/>
    </row>
    <row r="4912" spans="37:40" x14ac:dyDescent="0.35">
      <c r="AK4912" s="13"/>
      <c r="AM4912" s="7"/>
      <c r="AN4912" s="7"/>
    </row>
    <row r="4913" spans="37:40" x14ac:dyDescent="0.35">
      <c r="AK4913" s="13"/>
      <c r="AM4913" s="7"/>
      <c r="AN4913" s="7"/>
    </row>
    <row r="4914" spans="37:40" x14ac:dyDescent="0.35">
      <c r="AK4914" s="13"/>
      <c r="AM4914" s="7"/>
      <c r="AN4914" s="7"/>
    </row>
    <row r="4915" spans="37:40" x14ac:dyDescent="0.35">
      <c r="AK4915" s="13"/>
      <c r="AM4915" s="7"/>
      <c r="AN4915" s="7"/>
    </row>
    <row r="4916" spans="37:40" x14ac:dyDescent="0.35">
      <c r="AK4916" s="13"/>
      <c r="AM4916" s="7"/>
      <c r="AN4916" s="7"/>
    </row>
    <row r="4917" spans="37:40" x14ac:dyDescent="0.35">
      <c r="AK4917" s="13"/>
      <c r="AM4917" s="7"/>
      <c r="AN4917" s="7"/>
    </row>
    <row r="4918" spans="37:40" x14ac:dyDescent="0.35">
      <c r="AK4918" s="13"/>
      <c r="AM4918" s="7"/>
      <c r="AN4918" s="7"/>
    </row>
    <row r="4919" spans="37:40" x14ac:dyDescent="0.35">
      <c r="AK4919" s="13"/>
      <c r="AM4919" s="7"/>
      <c r="AN4919" s="7"/>
    </row>
    <row r="4920" spans="37:40" x14ac:dyDescent="0.35">
      <c r="AK4920" s="13"/>
      <c r="AM4920" s="7"/>
      <c r="AN4920" s="7"/>
    </row>
    <row r="4921" spans="37:40" x14ac:dyDescent="0.35">
      <c r="AK4921" s="13"/>
      <c r="AM4921" s="7"/>
      <c r="AN4921" s="7"/>
    </row>
    <row r="4922" spans="37:40" x14ac:dyDescent="0.35">
      <c r="AK4922" s="13"/>
      <c r="AM4922" s="7"/>
      <c r="AN4922" s="7"/>
    </row>
    <row r="4923" spans="37:40" x14ac:dyDescent="0.35">
      <c r="AK4923" s="13"/>
      <c r="AM4923" s="7"/>
      <c r="AN4923" s="7"/>
    </row>
    <row r="4924" spans="37:40" x14ac:dyDescent="0.35">
      <c r="AK4924" s="13"/>
      <c r="AM4924" s="7"/>
      <c r="AN4924" s="7"/>
    </row>
    <row r="4925" spans="37:40" x14ac:dyDescent="0.35">
      <c r="AK4925" s="13"/>
      <c r="AM4925" s="7"/>
      <c r="AN4925" s="7"/>
    </row>
    <row r="4926" spans="37:40" x14ac:dyDescent="0.35">
      <c r="AK4926" s="13"/>
      <c r="AM4926" s="7"/>
      <c r="AN4926" s="7"/>
    </row>
    <row r="4927" spans="37:40" x14ac:dyDescent="0.35">
      <c r="AK4927" s="13"/>
      <c r="AM4927" s="7"/>
      <c r="AN4927" s="7"/>
    </row>
    <row r="4928" spans="37:40" x14ac:dyDescent="0.35">
      <c r="AK4928" s="13"/>
      <c r="AM4928" s="7"/>
      <c r="AN4928" s="7"/>
    </row>
    <row r="4929" spans="37:40" x14ac:dyDescent="0.35">
      <c r="AK4929" s="13"/>
      <c r="AM4929" s="7"/>
      <c r="AN4929" s="7"/>
    </row>
    <row r="4930" spans="37:40" x14ac:dyDescent="0.35">
      <c r="AK4930" s="13"/>
      <c r="AM4930" s="7"/>
      <c r="AN4930" s="7"/>
    </row>
    <row r="4931" spans="37:40" x14ac:dyDescent="0.35">
      <c r="AK4931" s="13"/>
      <c r="AM4931" s="7"/>
      <c r="AN4931" s="7"/>
    </row>
    <row r="4932" spans="37:40" x14ac:dyDescent="0.35">
      <c r="AK4932" s="13"/>
      <c r="AM4932" s="7"/>
      <c r="AN4932" s="7"/>
    </row>
    <row r="4933" spans="37:40" x14ac:dyDescent="0.35">
      <c r="AK4933" s="13"/>
      <c r="AM4933" s="7"/>
      <c r="AN4933" s="7"/>
    </row>
    <row r="4934" spans="37:40" x14ac:dyDescent="0.35">
      <c r="AK4934" s="13"/>
      <c r="AM4934" s="7"/>
      <c r="AN4934" s="7"/>
    </row>
    <row r="4935" spans="37:40" x14ac:dyDescent="0.35">
      <c r="AK4935" s="13"/>
      <c r="AM4935" s="7"/>
      <c r="AN4935" s="7"/>
    </row>
    <row r="4936" spans="37:40" x14ac:dyDescent="0.35">
      <c r="AK4936" s="13"/>
      <c r="AM4936" s="7"/>
      <c r="AN4936" s="7"/>
    </row>
    <row r="4937" spans="37:40" x14ac:dyDescent="0.35">
      <c r="AK4937" s="13"/>
      <c r="AM4937" s="7"/>
      <c r="AN4937" s="7"/>
    </row>
    <row r="4938" spans="37:40" x14ac:dyDescent="0.35">
      <c r="AK4938" s="13"/>
      <c r="AM4938" s="7"/>
      <c r="AN4938" s="7"/>
    </row>
    <row r="4939" spans="37:40" x14ac:dyDescent="0.35">
      <c r="AK4939" s="13"/>
      <c r="AM4939" s="7"/>
      <c r="AN4939" s="7"/>
    </row>
    <row r="4940" spans="37:40" x14ac:dyDescent="0.35">
      <c r="AK4940" s="13"/>
      <c r="AM4940" s="7"/>
      <c r="AN4940" s="7"/>
    </row>
    <row r="4941" spans="37:40" x14ac:dyDescent="0.35">
      <c r="AK4941" s="13"/>
      <c r="AM4941" s="7"/>
      <c r="AN4941" s="7"/>
    </row>
    <row r="4942" spans="37:40" x14ac:dyDescent="0.35">
      <c r="AK4942" s="13"/>
      <c r="AM4942" s="7"/>
      <c r="AN4942" s="7"/>
    </row>
    <row r="4943" spans="37:40" x14ac:dyDescent="0.35">
      <c r="AK4943" s="13"/>
      <c r="AM4943" s="7"/>
      <c r="AN4943" s="7"/>
    </row>
    <row r="4944" spans="37:40" x14ac:dyDescent="0.35">
      <c r="AK4944" s="13"/>
      <c r="AM4944" s="7"/>
      <c r="AN4944" s="7"/>
    </row>
    <row r="4945" spans="37:40" x14ac:dyDescent="0.35">
      <c r="AK4945" s="13"/>
      <c r="AM4945" s="7"/>
      <c r="AN4945" s="7"/>
    </row>
    <row r="4946" spans="37:40" x14ac:dyDescent="0.35">
      <c r="AK4946" s="13"/>
      <c r="AM4946" s="7"/>
      <c r="AN4946" s="7"/>
    </row>
    <row r="4947" spans="37:40" x14ac:dyDescent="0.35">
      <c r="AK4947" s="13"/>
      <c r="AM4947" s="7"/>
      <c r="AN4947" s="7"/>
    </row>
    <row r="4948" spans="37:40" x14ac:dyDescent="0.35">
      <c r="AK4948" s="13"/>
      <c r="AM4948" s="7"/>
      <c r="AN4948" s="7"/>
    </row>
    <row r="4949" spans="37:40" x14ac:dyDescent="0.35">
      <c r="AK4949" s="13"/>
      <c r="AM4949" s="7"/>
      <c r="AN4949" s="7"/>
    </row>
    <row r="4950" spans="37:40" x14ac:dyDescent="0.35">
      <c r="AK4950" s="13"/>
      <c r="AM4950" s="7"/>
      <c r="AN4950" s="7"/>
    </row>
    <row r="4951" spans="37:40" x14ac:dyDescent="0.35">
      <c r="AK4951" s="13"/>
      <c r="AM4951" s="7"/>
      <c r="AN4951" s="7"/>
    </row>
    <row r="4952" spans="37:40" x14ac:dyDescent="0.35">
      <c r="AK4952" s="13"/>
      <c r="AM4952" s="7"/>
      <c r="AN4952" s="7"/>
    </row>
    <row r="4953" spans="37:40" x14ac:dyDescent="0.35">
      <c r="AK4953" s="13"/>
      <c r="AM4953" s="7"/>
      <c r="AN4953" s="7"/>
    </row>
    <row r="4954" spans="37:40" x14ac:dyDescent="0.35">
      <c r="AK4954" s="13"/>
      <c r="AM4954" s="7"/>
      <c r="AN4954" s="7"/>
    </row>
    <row r="4955" spans="37:40" x14ac:dyDescent="0.35">
      <c r="AK4955" s="13"/>
      <c r="AM4955" s="7"/>
      <c r="AN4955" s="7"/>
    </row>
    <row r="4956" spans="37:40" x14ac:dyDescent="0.35">
      <c r="AK4956" s="13"/>
      <c r="AM4956" s="7"/>
      <c r="AN4956" s="7"/>
    </row>
    <row r="4957" spans="37:40" x14ac:dyDescent="0.35">
      <c r="AK4957" s="13"/>
      <c r="AM4957" s="7"/>
      <c r="AN4957" s="7"/>
    </row>
    <row r="4958" spans="37:40" x14ac:dyDescent="0.35">
      <c r="AK4958" s="13"/>
      <c r="AM4958" s="7"/>
      <c r="AN4958" s="7"/>
    </row>
    <row r="4959" spans="37:40" x14ac:dyDescent="0.35">
      <c r="AK4959" s="13"/>
      <c r="AM4959" s="7"/>
      <c r="AN4959" s="7"/>
    </row>
    <row r="4960" spans="37:40" x14ac:dyDescent="0.35">
      <c r="AK4960" s="13"/>
      <c r="AM4960" s="7"/>
      <c r="AN4960" s="7"/>
    </row>
    <row r="4961" spans="37:40" x14ac:dyDescent="0.35">
      <c r="AK4961" s="13"/>
      <c r="AM4961" s="7"/>
      <c r="AN4961" s="7"/>
    </row>
    <row r="4962" spans="37:40" x14ac:dyDescent="0.35">
      <c r="AK4962" s="13"/>
      <c r="AM4962" s="7"/>
      <c r="AN4962" s="7"/>
    </row>
    <row r="4963" spans="37:40" x14ac:dyDescent="0.35">
      <c r="AK4963" s="13"/>
      <c r="AM4963" s="7"/>
      <c r="AN4963" s="7"/>
    </row>
    <row r="4964" spans="37:40" x14ac:dyDescent="0.35">
      <c r="AK4964" s="13"/>
      <c r="AM4964" s="7"/>
      <c r="AN4964" s="7"/>
    </row>
    <row r="4965" spans="37:40" x14ac:dyDescent="0.35">
      <c r="AK4965" s="13"/>
      <c r="AM4965" s="7"/>
      <c r="AN4965" s="7"/>
    </row>
    <row r="4966" spans="37:40" x14ac:dyDescent="0.35">
      <c r="AK4966" s="13"/>
      <c r="AM4966" s="7"/>
      <c r="AN4966" s="7"/>
    </row>
    <row r="4967" spans="37:40" x14ac:dyDescent="0.35">
      <c r="AK4967" s="13"/>
      <c r="AM4967" s="7"/>
      <c r="AN4967" s="7"/>
    </row>
    <row r="4968" spans="37:40" x14ac:dyDescent="0.35">
      <c r="AK4968" s="13"/>
      <c r="AM4968" s="7"/>
      <c r="AN4968" s="7"/>
    </row>
    <row r="4969" spans="37:40" x14ac:dyDescent="0.35">
      <c r="AK4969" s="13"/>
      <c r="AM4969" s="7"/>
      <c r="AN4969" s="7"/>
    </row>
    <row r="4970" spans="37:40" x14ac:dyDescent="0.35">
      <c r="AK4970" s="13"/>
      <c r="AM4970" s="7"/>
      <c r="AN4970" s="7"/>
    </row>
    <row r="4971" spans="37:40" x14ac:dyDescent="0.35">
      <c r="AK4971" s="13"/>
      <c r="AM4971" s="7"/>
      <c r="AN4971" s="7"/>
    </row>
    <row r="4972" spans="37:40" x14ac:dyDescent="0.35">
      <c r="AK4972" s="13"/>
      <c r="AM4972" s="7"/>
      <c r="AN4972" s="7"/>
    </row>
    <row r="4973" spans="37:40" x14ac:dyDescent="0.35">
      <c r="AK4973" s="13"/>
      <c r="AM4973" s="7"/>
      <c r="AN4973" s="7"/>
    </row>
    <row r="4974" spans="37:40" x14ac:dyDescent="0.35">
      <c r="AK4974" s="13"/>
      <c r="AM4974" s="7"/>
      <c r="AN4974" s="7"/>
    </row>
    <row r="4975" spans="37:40" x14ac:dyDescent="0.35">
      <c r="AK4975" s="13"/>
      <c r="AM4975" s="7"/>
      <c r="AN4975" s="7"/>
    </row>
    <row r="4976" spans="37:40" x14ac:dyDescent="0.35">
      <c r="AK4976" s="13"/>
      <c r="AM4976" s="7"/>
      <c r="AN4976" s="7"/>
    </row>
    <row r="4977" spans="37:40" x14ac:dyDescent="0.35">
      <c r="AK4977" s="13"/>
      <c r="AM4977" s="7"/>
      <c r="AN4977" s="7"/>
    </row>
    <row r="4978" spans="37:40" x14ac:dyDescent="0.35">
      <c r="AK4978" s="13"/>
      <c r="AM4978" s="7"/>
      <c r="AN4978" s="7"/>
    </row>
    <row r="4979" spans="37:40" x14ac:dyDescent="0.35">
      <c r="AK4979" s="13"/>
      <c r="AM4979" s="7"/>
      <c r="AN4979" s="7"/>
    </row>
    <row r="4980" spans="37:40" x14ac:dyDescent="0.35">
      <c r="AK4980" s="13"/>
      <c r="AM4980" s="7"/>
      <c r="AN4980" s="7"/>
    </row>
    <row r="4981" spans="37:40" x14ac:dyDescent="0.35">
      <c r="AK4981" s="13"/>
      <c r="AM4981" s="7"/>
      <c r="AN4981" s="7"/>
    </row>
    <row r="4982" spans="37:40" x14ac:dyDescent="0.35">
      <c r="AK4982" s="13"/>
      <c r="AM4982" s="7"/>
      <c r="AN4982" s="7"/>
    </row>
    <row r="4983" spans="37:40" x14ac:dyDescent="0.35">
      <c r="AK4983" s="13"/>
      <c r="AM4983" s="7"/>
      <c r="AN4983" s="7"/>
    </row>
    <row r="4984" spans="37:40" x14ac:dyDescent="0.35">
      <c r="AK4984" s="13"/>
      <c r="AM4984" s="7"/>
      <c r="AN4984" s="7"/>
    </row>
    <row r="4985" spans="37:40" x14ac:dyDescent="0.35">
      <c r="AK4985" s="13"/>
      <c r="AM4985" s="7"/>
      <c r="AN4985" s="7"/>
    </row>
    <row r="4986" spans="37:40" x14ac:dyDescent="0.35">
      <c r="AK4986" s="13"/>
      <c r="AM4986" s="7"/>
      <c r="AN4986" s="7"/>
    </row>
    <row r="4987" spans="37:40" x14ac:dyDescent="0.35">
      <c r="AK4987" s="13"/>
      <c r="AM4987" s="7"/>
      <c r="AN4987" s="7"/>
    </row>
    <row r="4988" spans="37:40" x14ac:dyDescent="0.35">
      <c r="AK4988" s="13"/>
      <c r="AM4988" s="7"/>
      <c r="AN4988" s="7"/>
    </row>
    <row r="4989" spans="37:40" x14ac:dyDescent="0.35">
      <c r="AK4989" s="13"/>
      <c r="AM4989" s="7"/>
      <c r="AN4989" s="7"/>
    </row>
    <row r="4990" spans="37:40" x14ac:dyDescent="0.35">
      <c r="AK4990" s="13"/>
      <c r="AM4990" s="7"/>
      <c r="AN4990" s="7"/>
    </row>
    <row r="4991" spans="37:40" x14ac:dyDescent="0.35">
      <c r="AK4991" s="13"/>
      <c r="AM4991" s="7"/>
      <c r="AN4991" s="7"/>
    </row>
    <row r="4992" spans="37:40" x14ac:dyDescent="0.35">
      <c r="AK4992" s="13"/>
      <c r="AM4992" s="7"/>
      <c r="AN4992" s="7"/>
    </row>
    <row r="4993" spans="37:40" x14ac:dyDescent="0.35">
      <c r="AK4993" s="13"/>
      <c r="AM4993" s="7"/>
      <c r="AN4993" s="7"/>
    </row>
    <row r="4994" spans="37:40" x14ac:dyDescent="0.35">
      <c r="AK4994" s="13"/>
      <c r="AM4994" s="7"/>
      <c r="AN4994" s="7"/>
    </row>
    <row r="4995" spans="37:40" x14ac:dyDescent="0.35">
      <c r="AK4995" s="13"/>
      <c r="AM4995" s="7"/>
      <c r="AN4995" s="7"/>
    </row>
    <row r="4996" spans="37:40" x14ac:dyDescent="0.35">
      <c r="AK4996" s="13"/>
      <c r="AM4996" s="7"/>
      <c r="AN4996" s="7"/>
    </row>
    <row r="4997" spans="37:40" x14ac:dyDescent="0.35">
      <c r="AK4997" s="13"/>
      <c r="AM4997" s="7"/>
      <c r="AN4997" s="7"/>
    </row>
    <row r="4998" spans="37:40" x14ac:dyDescent="0.35">
      <c r="AK4998" s="13"/>
      <c r="AM4998" s="7"/>
      <c r="AN4998" s="7"/>
    </row>
    <row r="4999" spans="37:40" x14ac:dyDescent="0.35">
      <c r="AK4999" s="13"/>
      <c r="AM4999" s="7"/>
      <c r="AN4999" s="7"/>
    </row>
    <row r="5000" spans="37:40" x14ac:dyDescent="0.35">
      <c r="AK5000" s="13"/>
      <c r="AM5000" s="7"/>
      <c r="AN5000" s="7"/>
    </row>
    <row r="5001" spans="37:40" x14ac:dyDescent="0.35">
      <c r="AK5001" s="13"/>
      <c r="AM5001" s="7"/>
      <c r="AN5001" s="7"/>
    </row>
    <row r="5002" spans="37:40" x14ac:dyDescent="0.35">
      <c r="AK5002" s="13"/>
      <c r="AM5002" s="7"/>
      <c r="AN5002" s="7"/>
    </row>
    <row r="5003" spans="37:40" x14ac:dyDescent="0.35">
      <c r="AK5003" s="13"/>
      <c r="AM5003" s="7"/>
      <c r="AN5003" s="7"/>
    </row>
    <row r="5004" spans="37:40" x14ac:dyDescent="0.35">
      <c r="AK5004" s="13"/>
      <c r="AM5004" s="7"/>
      <c r="AN5004" s="7"/>
    </row>
    <row r="5005" spans="37:40" x14ac:dyDescent="0.35">
      <c r="AK5005" s="13"/>
      <c r="AM5005" s="7"/>
      <c r="AN5005" s="7"/>
    </row>
    <row r="5006" spans="37:40" x14ac:dyDescent="0.35">
      <c r="AK5006" s="13"/>
      <c r="AM5006" s="7"/>
      <c r="AN5006" s="7"/>
    </row>
    <row r="5007" spans="37:40" x14ac:dyDescent="0.35">
      <c r="AK5007" s="13"/>
      <c r="AM5007" s="7"/>
      <c r="AN5007" s="7"/>
    </row>
    <row r="5008" spans="37:40" x14ac:dyDescent="0.35">
      <c r="AK5008" s="13"/>
      <c r="AM5008" s="7"/>
      <c r="AN5008" s="7"/>
    </row>
    <row r="5009" spans="37:40" x14ac:dyDescent="0.35">
      <c r="AK5009" s="13"/>
      <c r="AM5009" s="7"/>
      <c r="AN5009" s="7"/>
    </row>
    <row r="5010" spans="37:40" x14ac:dyDescent="0.35">
      <c r="AK5010" s="13"/>
      <c r="AM5010" s="7"/>
      <c r="AN5010" s="7"/>
    </row>
    <row r="5011" spans="37:40" x14ac:dyDescent="0.35">
      <c r="AK5011" s="13"/>
      <c r="AM5011" s="7"/>
      <c r="AN5011" s="7"/>
    </row>
    <row r="5012" spans="37:40" x14ac:dyDescent="0.35">
      <c r="AK5012" s="13"/>
      <c r="AM5012" s="7"/>
      <c r="AN5012" s="7"/>
    </row>
    <row r="5013" spans="37:40" x14ac:dyDescent="0.35">
      <c r="AK5013" s="13"/>
      <c r="AM5013" s="7"/>
      <c r="AN5013" s="7"/>
    </row>
    <row r="5014" spans="37:40" x14ac:dyDescent="0.35">
      <c r="AK5014" s="13"/>
      <c r="AM5014" s="7"/>
      <c r="AN5014" s="7"/>
    </row>
    <row r="5015" spans="37:40" x14ac:dyDescent="0.35">
      <c r="AK5015" s="13"/>
      <c r="AM5015" s="7"/>
      <c r="AN5015" s="7"/>
    </row>
    <row r="5016" spans="37:40" x14ac:dyDescent="0.35">
      <c r="AK5016" s="13"/>
      <c r="AM5016" s="7"/>
      <c r="AN5016" s="7"/>
    </row>
    <row r="5017" spans="37:40" x14ac:dyDescent="0.35">
      <c r="AK5017" s="13"/>
      <c r="AM5017" s="7"/>
      <c r="AN5017" s="7"/>
    </row>
    <row r="5018" spans="37:40" x14ac:dyDescent="0.35">
      <c r="AK5018" s="13"/>
      <c r="AM5018" s="7"/>
      <c r="AN5018" s="7"/>
    </row>
    <row r="5019" spans="37:40" x14ac:dyDescent="0.35">
      <c r="AK5019" s="13"/>
      <c r="AM5019" s="7"/>
      <c r="AN5019" s="7"/>
    </row>
    <row r="5020" spans="37:40" x14ac:dyDescent="0.35">
      <c r="AK5020" s="13"/>
      <c r="AM5020" s="7"/>
      <c r="AN5020" s="7"/>
    </row>
    <row r="5021" spans="37:40" x14ac:dyDescent="0.35">
      <c r="AK5021" s="13"/>
      <c r="AM5021" s="7"/>
      <c r="AN5021" s="7"/>
    </row>
    <row r="5022" spans="37:40" x14ac:dyDescent="0.35">
      <c r="AK5022" s="13"/>
      <c r="AM5022" s="7"/>
      <c r="AN5022" s="7"/>
    </row>
    <row r="5023" spans="37:40" x14ac:dyDescent="0.35">
      <c r="AK5023" s="13"/>
      <c r="AM5023" s="7"/>
      <c r="AN5023" s="7"/>
    </row>
    <row r="5024" spans="37:40" x14ac:dyDescent="0.35">
      <c r="AK5024" s="13"/>
      <c r="AM5024" s="7"/>
      <c r="AN5024" s="7"/>
    </row>
    <row r="5025" spans="37:40" x14ac:dyDescent="0.35">
      <c r="AK5025" s="13"/>
      <c r="AM5025" s="7"/>
      <c r="AN5025" s="7"/>
    </row>
    <row r="5026" spans="37:40" x14ac:dyDescent="0.35">
      <c r="AK5026" s="13"/>
      <c r="AM5026" s="7"/>
      <c r="AN5026" s="7"/>
    </row>
    <row r="5027" spans="37:40" x14ac:dyDescent="0.35">
      <c r="AK5027" s="13"/>
      <c r="AM5027" s="7"/>
      <c r="AN5027" s="7"/>
    </row>
    <row r="5028" spans="37:40" x14ac:dyDescent="0.35">
      <c r="AK5028" s="13"/>
      <c r="AM5028" s="7"/>
      <c r="AN5028" s="7"/>
    </row>
    <row r="5029" spans="37:40" x14ac:dyDescent="0.35">
      <c r="AK5029" s="13"/>
      <c r="AM5029" s="7"/>
      <c r="AN5029" s="7"/>
    </row>
    <row r="5030" spans="37:40" x14ac:dyDescent="0.35">
      <c r="AK5030" s="13"/>
      <c r="AM5030" s="7"/>
      <c r="AN5030" s="7"/>
    </row>
    <row r="5031" spans="37:40" x14ac:dyDescent="0.35">
      <c r="AK5031" s="13"/>
      <c r="AM5031" s="7"/>
      <c r="AN5031" s="7"/>
    </row>
    <row r="5032" spans="37:40" x14ac:dyDescent="0.35">
      <c r="AK5032" s="13"/>
      <c r="AM5032" s="7"/>
      <c r="AN5032" s="7"/>
    </row>
    <row r="5033" spans="37:40" x14ac:dyDescent="0.35">
      <c r="AK5033" s="13"/>
      <c r="AM5033" s="7"/>
      <c r="AN5033" s="7"/>
    </row>
    <row r="5034" spans="37:40" x14ac:dyDescent="0.35">
      <c r="AK5034" s="13"/>
      <c r="AM5034" s="7"/>
      <c r="AN5034" s="7"/>
    </row>
    <row r="5035" spans="37:40" x14ac:dyDescent="0.35">
      <c r="AK5035" s="13"/>
      <c r="AM5035" s="7"/>
      <c r="AN5035" s="7"/>
    </row>
    <row r="5036" spans="37:40" x14ac:dyDescent="0.35">
      <c r="AK5036" s="13"/>
      <c r="AM5036" s="7"/>
      <c r="AN5036" s="7"/>
    </row>
    <row r="5037" spans="37:40" x14ac:dyDescent="0.35">
      <c r="AK5037" s="13"/>
      <c r="AM5037" s="7"/>
      <c r="AN5037" s="7"/>
    </row>
    <row r="5038" spans="37:40" x14ac:dyDescent="0.35">
      <c r="AK5038" s="13"/>
      <c r="AM5038" s="7"/>
      <c r="AN5038" s="7"/>
    </row>
    <row r="5039" spans="37:40" x14ac:dyDescent="0.35">
      <c r="AK5039" s="13"/>
      <c r="AM5039" s="7"/>
      <c r="AN5039" s="7"/>
    </row>
    <row r="5040" spans="37:40" x14ac:dyDescent="0.35">
      <c r="AK5040" s="13"/>
      <c r="AM5040" s="7"/>
      <c r="AN5040" s="7"/>
    </row>
    <row r="5041" spans="37:40" x14ac:dyDescent="0.35">
      <c r="AK5041" s="13"/>
      <c r="AM5041" s="7"/>
      <c r="AN5041" s="7"/>
    </row>
    <row r="5042" spans="37:40" x14ac:dyDescent="0.35">
      <c r="AK5042" s="13"/>
      <c r="AM5042" s="7"/>
      <c r="AN5042" s="7"/>
    </row>
    <row r="5043" spans="37:40" x14ac:dyDescent="0.35">
      <c r="AK5043" s="13"/>
      <c r="AM5043" s="7"/>
      <c r="AN5043" s="7"/>
    </row>
    <row r="5044" spans="37:40" x14ac:dyDescent="0.35">
      <c r="AK5044" s="13"/>
      <c r="AM5044" s="7"/>
      <c r="AN5044" s="7"/>
    </row>
    <row r="5045" spans="37:40" x14ac:dyDescent="0.35">
      <c r="AK5045" s="13"/>
      <c r="AM5045" s="7"/>
      <c r="AN5045" s="7"/>
    </row>
    <row r="5046" spans="37:40" x14ac:dyDescent="0.35">
      <c r="AK5046" s="13"/>
      <c r="AM5046" s="7"/>
      <c r="AN5046" s="7"/>
    </row>
    <row r="5047" spans="37:40" x14ac:dyDescent="0.35">
      <c r="AK5047" s="13"/>
      <c r="AM5047" s="7"/>
      <c r="AN5047" s="7"/>
    </row>
    <row r="5048" spans="37:40" x14ac:dyDescent="0.35">
      <c r="AK5048" s="13"/>
      <c r="AM5048" s="7"/>
      <c r="AN5048" s="7"/>
    </row>
    <row r="5049" spans="37:40" x14ac:dyDescent="0.35">
      <c r="AK5049" s="13"/>
      <c r="AM5049" s="7"/>
      <c r="AN5049" s="7"/>
    </row>
    <row r="5050" spans="37:40" x14ac:dyDescent="0.35">
      <c r="AK5050" s="13"/>
      <c r="AM5050" s="7"/>
      <c r="AN5050" s="7"/>
    </row>
    <row r="5051" spans="37:40" x14ac:dyDescent="0.35">
      <c r="AK5051" s="13"/>
      <c r="AM5051" s="7"/>
      <c r="AN5051" s="7"/>
    </row>
    <row r="5052" spans="37:40" x14ac:dyDescent="0.35">
      <c r="AK5052" s="13"/>
      <c r="AM5052" s="7"/>
      <c r="AN5052" s="7"/>
    </row>
    <row r="5053" spans="37:40" x14ac:dyDescent="0.35">
      <c r="AK5053" s="13"/>
      <c r="AM5053" s="7"/>
      <c r="AN5053" s="7"/>
    </row>
    <row r="5054" spans="37:40" x14ac:dyDescent="0.35">
      <c r="AK5054" s="13"/>
      <c r="AM5054" s="7"/>
      <c r="AN5054" s="7"/>
    </row>
    <row r="5055" spans="37:40" x14ac:dyDescent="0.35">
      <c r="AK5055" s="13"/>
      <c r="AM5055" s="7"/>
      <c r="AN5055" s="7"/>
    </row>
    <row r="5056" spans="37:40" x14ac:dyDescent="0.35">
      <c r="AK5056" s="13"/>
      <c r="AM5056" s="7"/>
      <c r="AN5056" s="7"/>
    </row>
    <row r="5057" spans="37:40" x14ac:dyDescent="0.35">
      <c r="AK5057" s="13"/>
      <c r="AM5057" s="7"/>
      <c r="AN5057" s="7"/>
    </row>
    <row r="5058" spans="37:40" x14ac:dyDescent="0.35">
      <c r="AK5058" s="13"/>
      <c r="AM5058" s="7"/>
      <c r="AN5058" s="7"/>
    </row>
    <row r="5059" spans="37:40" x14ac:dyDescent="0.35">
      <c r="AK5059" s="13"/>
      <c r="AM5059" s="7"/>
      <c r="AN5059" s="7"/>
    </row>
    <row r="5060" spans="37:40" x14ac:dyDescent="0.35">
      <c r="AK5060" s="13"/>
      <c r="AM5060" s="7"/>
      <c r="AN5060" s="7"/>
    </row>
    <row r="5061" spans="37:40" x14ac:dyDescent="0.35">
      <c r="AK5061" s="13"/>
      <c r="AM5061" s="7"/>
      <c r="AN5061" s="7"/>
    </row>
    <row r="5062" spans="37:40" x14ac:dyDescent="0.35">
      <c r="AK5062" s="13"/>
      <c r="AM5062" s="7"/>
      <c r="AN5062" s="7"/>
    </row>
    <row r="5063" spans="37:40" x14ac:dyDescent="0.35">
      <c r="AK5063" s="13"/>
      <c r="AM5063" s="7"/>
      <c r="AN5063" s="7"/>
    </row>
    <row r="5064" spans="37:40" x14ac:dyDescent="0.35">
      <c r="AK5064" s="13"/>
      <c r="AM5064" s="7"/>
      <c r="AN5064" s="7"/>
    </row>
    <row r="5065" spans="37:40" x14ac:dyDescent="0.35">
      <c r="AK5065" s="13"/>
      <c r="AM5065" s="7"/>
      <c r="AN5065" s="7"/>
    </row>
    <row r="5066" spans="37:40" x14ac:dyDescent="0.35">
      <c r="AK5066" s="13"/>
      <c r="AM5066" s="7"/>
      <c r="AN5066" s="7"/>
    </row>
    <row r="5067" spans="37:40" x14ac:dyDescent="0.35">
      <c r="AK5067" s="13"/>
      <c r="AM5067" s="7"/>
      <c r="AN5067" s="7"/>
    </row>
    <row r="5068" spans="37:40" x14ac:dyDescent="0.35">
      <c r="AK5068" s="13"/>
      <c r="AM5068" s="7"/>
      <c r="AN5068" s="7"/>
    </row>
    <row r="5069" spans="37:40" x14ac:dyDescent="0.35">
      <c r="AK5069" s="13"/>
      <c r="AM5069" s="7"/>
      <c r="AN5069" s="7"/>
    </row>
    <row r="5070" spans="37:40" x14ac:dyDescent="0.35">
      <c r="AK5070" s="13"/>
      <c r="AM5070" s="7"/>
      <c r="AN5070" s="7"/>
    </row>
    <row r="5071" spans="37:40" x14ac:dyDescent="0.35">
      <c r="AK5071" s="13"/>
      <c r="AM5071" s="7"/>
      <c r="AN5071" s="7"/>
    </row>
    <row r="5072" spans="37:40" x14ac:dyDescent="0.35">
      <c r="AK5072" s="13"/>
      <c r="AM5072" s="7"/>
      <c r="AN5072" s="7"/>
    </row>
    <row r="5073" spans="37:40" x14ac:dyDescent="0.35">
      <c r="AK5073" s="13"/>
      <c r="AM5073" s="7"/>
      <c r="AN5073" s="7"/>
    </row>
    <row r="5074" spans="37:40" x14ac:dyDescent="0.35">
      <c r="AK5074" s="13"/>
      <c r="AM5074" s="7"/>
      <c r="AN5074" s="7"/>
    </row>
    <row r="5075" spans="37:40" x14ac:dyDescent="0.35">
      <c r="AK5075" s="13"/>
      <c r="AM5075" s="7"/>
      <c r="AN5075" s="7"/>
    </row>
    <row r="5076" spans="37:40" x14ac:dyDescent="0.35">
      <c r="AK5076" s="13"/>
      <c r="AM5076" s="7"/>
      <c r="AN5076" s="7"/>
    </row>
    <row r="5077" spans="37:40" x14ac:dyDescent="0.35">
      <c r="AK5077" s="13"/>
      <c r="AM5077" s="7"/>
      <c r="AN5077" s="7"/>
    </row>
    <row r="5078" spans="37:40" x14ac:dyDescent="0.35">
      <c r="AK5078" s="13"/>
      <c r="AM5078" s="7"/>
      <c r="AN5078" s="7"/>
    </row>
    <row r="5079" spans="37:40" x14ac:dyDescent="0.35">
      <c r="AK5079" s="13"/>
      <c r="AM5079" s="7"/>
      <c r="AN5079" s="7"/>
    </row>
    <row r="5080" spans="37:40" x14ac:dyDescent="0.35">
      <c r="AK5080" s="13"/>
      <c r="AM5080" s="7"/>
      <c r="AN5080" s="7"/>
    </row>
    <row r="5081" spans="37:40" x14ac:dyDescent="0.35">
      <c r="AK5081" s="13"/>
      <c r="AM5081" s="7"/>
      <c r="AN5081" s="7"/>
    </row>
    <row r="5082" spans="37:40" x14ac:dyDescent="0.35">
      <c r="AK5082" s="13"/>
      <c r="AM5082" s="7"/>
      <c r="AN5082" s="7"/>
    </row>
    <row r="5083" spans="37:40" x14ac:dyDescent="0.35">
      <c r="AK5083" s="13"/>
      <c r="AM5083" s="7"/>
      <c r="AN5083" s="7"/>
    </row>
    <row r="5084" spans="37:40" x14ac:dyDescent="0.35">
      <c r="AK5084" s="13"/>
      <c r="AM5084" s="7"/>
      <c r="AN5084" s="7"/>
    </row>
    <row r="5085" spans="37:40" x14ac:dyDescent="0.35">
      <c r="AK5085" s="13"/>
      <c r="AM5085" s="7"/>
      <c r="AN5085" s="7"/>
    </row>
    <row r="5086" spans="37:40" x14ac:dyDescent="0.35">
      <c r="AK5086" s="13"/>
      <c r="AM5086" s="7"/>
      <c r="AN5086" s="7"/>
    </row>
    <row r="5087" spans="37:40" x14ac:dyDescent="0.35">
      <c r="AK5087" s="13"/>
      <c r="AM5087" s="7"/>
      <c r="AN5087" s="7"/>
    </row>
    <row r="5088" spans="37:40" x14ac:dyDescent="0.35">
      <c r="AK5088" s="13"/>
      <c r="AM5088" s="7"/>
      <c r="AN5088" s="7"/>
    </row>
    <row r="5089" spans="37:40" x14ac:dyDescent="0.35">
      <c r="AK5089" s="13"/>
      <c r="AM5089" s="7"/>
      <c r="AN5089" s="7"/>
    </row>
    <row r="5090" spans="37:40" x14ac:dyDescent="0.35">
      <c r="AK5090" s="13"/>
      <c r="AM5090" s="7"/>
      <c r="AN5090" s="7"/>
    </row>
    <row r="5091" spans="37:40" x14ac:dyDescent="0.35">
      <c r="AK5091" s="13"/>
      <c r="AM5091" s="7"/>
      <c r="AN5091" s="7"/>
    </row>
    <row r="5092" spans="37:40" x14ac:dyDescent="0.35">
      <c r="AK5092" s="13"/>
      <c r="AM5092" s="7"/>
      <c r="AN5092" s="7"/>
    </row>
    <row r="5093" spans="37:40" x14ac:dyDescent="0.35">
      <c r="AK5093" s="13"/>
      <c r="AM5093" s="7"/>
      <c r="AN5093" s="7"/>
    </row>
    <row r="5094" spans="37:40" x14ac:dyDescent="0.35">
      <c r="AK5094" s="13"/>
      <c r="AM5094" s="7"/>
      <c r="AN5094" s="7"/>
    </row>
    <row r="5095" spans="37:40" x14ac:dyDescent="0.35">
      <c r="AK5095" s="13"/>
      <c r="AM5095" s="7"/>
      <c r="AN5095" s="7"/>
    </row>
    <row r="5096" spans="37:40" x14ac:dyDescent="0.35">
      <c r="AK5096" s="13"/>
      <c r="AM5096" s="7"/>
      <c r="AN5096" s="7"/>
    </row>
    <row r="5097" spans="37:40" x14ac:dyDescent="0.35">
      <c r="AK5097" s="13"/>
      <c r="AM5097" s="7"/>
      <c r="AN5097" s="7"/>
    </row>
    <row r="5098" spans="37:40" x14ac:dyDescent="0.35">
      <c r="AK5098" s="13"/>
      <c r="AM5098" s="7"/>
      <c r="AN5098" s="7"/>
    </row>
    <row r="5099" spans="37:40" x14ac:dyDescent="0.35">
      <c r="AK5099" s="13"/>
      <c r="AM5099" s="7"/>
      <c r="AN5099" s="7"/>
    </row>
    <row r="5100" spans="37:40" x14ac:dyDescent="0.35">
      <c r="AK5100" s="13"/>
      <c r="AM5100" s="7"/>
      <c r="AN5100" s="7"/>
    </row>
    <row r="5101" spans="37:40" x14ac:dyDescent="0.35">
      <c r="AK5101" s="13"/>
      <c r="AM5101" s="7"/>
      <c r="AN5101" s="7"/>
    </row>
    <row r="5102" spans="37:40" x14ac:dyDescent="0.35">
      <c r="AK5102" s="13"/>
      <c r="AM5102" s="7"/>
      <c r="AN5102" s="7"/>
    </row>
    <row r="5103" spans="37:40" x14ac:dyDescent="0.35">
      <c r="AK5103" s="13"/>
      <c r="AM5103" s="7"/>
      <c r="AN5103" s="7"/>
    </row>
    <row r="5104" spans="37:40" x14ac:dyDescent="0.35">
      <c r="AK5104" s="13"/>
      <c r="AM5104" s="7"/>
      <c r="AN5104" s="7"/>
    </row>
    <row r="5105" spans="37:40" x14ac:dyDescent="0.35">
      <c r="AK5105" s="13"/>
      <c r="AM5105" s="7"/>
      <c r="AN5105" s="7"/>
    </row>
    <row r="5106" spans="37:40" x14ac:dyDescent="0.35">
      <c r="AK5106" s="13"/>
      <c r="AM5106" s="7"/>
      <c r="AN5106" s="7"/>
    </row>
    <row r="5107" spans="37:40" x14ac:dyDescent="0.35">
      <c r="AK5107" s="13"/>
      <c r="AM5107" s="7"/>
      <c r="AN5107" s="7"/>
    </row>
    <row r="5108" spans="37:40" x14ac:dyDescent="0.35">
      <c r="AK5108" s="13"/>
      <c r="AM5108" s="7"/>
      <c r="AN5108" s="7"/>
    </row>
    <row r="5109" spans="37:40" x14ac:dyDescent="0.35">
      <c r="AK5109" s="13"/>
      <c r="AM5109" s="7"/>
      <c r="AN5109" s="7"/>
    </row>
    <row r="5110" spans="37:40" x14ac:dyDescent="0.35">
      <c r="AK5110" s="13"/>
      <c r="AM5110" s="7"/>
      <c r="AN5110" s="7"/>
    </row>
    <row r="5111" spans="37:40" x14ac:dyDescent="0.35">
      <c r="AK5111" s="13"/>
      <c r="AM5111" s="7"/>
      <c r="AN5111" s="7"/>
    </row>
    <row r="5112" spans="37:40" x14ac:dyDescent="0.35">
      <c r="AK5112" s="13"/>
      <c r="AM5112" s="7"/>
      <c r="AN5112" s="7"/>
    </row>
    <row r="5113" spans="37:40" x14ac:dyDescent="0.35">
      <c r="AK5113" s="13"/>
      <c r="AM5113" s="7"/>
      <c r="AN5113" s="7"/>
    </row>
    <row r="5114" spans="37:40" x14ac:dyDescent="0.35">
      <c r="AK5114" s="13"/>
      <c r="AM5114" s="7"/>
      <c r="AN5114" s="7"/>
    </row>
    <row r="5115" spans="37:40" x14ac:dyDescent="0.35">
      <c r="AK5115" s="13"/>
      <c r="AM5115" s="7"/>
      <c r="AN5115" s="7"/>
    </row>
    <row r="5116" spans="37:40" x14ac:dyDescent="0.35">
      <c r="AK5116" s="13"/>
      <c r="AM5116" s="7"/>
      <c r="AN5116" s="7"/>
    </row>
    <row r="5117" spans="37:40" x14ac:dyDescent="0.35">
      <c r="AK5117" s="13"/>
      <c r="AM5117" s="7"/>
      <c r="AN5117" s="7"/>
    </row>
    <row r="5118" spans="37:40" x14ac:dyDescent="0.35">
      <c r="AK5118" s="13"/>
      <c r="AM5118" s="7"/>
      <c r="AN5118" s="7"/>
    </row>
    <row r="5119" spans="37:40" x14ac:dyDescent="0.35">
      <c r="AK5119" s="13"/>
      <c r="AM5119" s="7"/>
      <c r="AN5119" s="7"/>
    </row>
    <row r="5120" spans="37:40" x14ac:dyDescent="0.35">
      <c r="AK5120" s="13"/>
      <c r="AM5120" s="7"/>
      <c r="AN5120" s="7"/>
    </row>
    <row r="5121" spans="37:40" x14ac:dyDescent="0.35">
      <c r="AK5121" s="13"/>
      <c r="AM5121" s="7"/>
      <c r="AN5121" s="7"/>
    </row>
    <row r="5122" spans="37:40" x14ac:dyDescent="0.35">
      <c r="AK5122" s="13"/>
      <c r="AM5122" s="7"/>
      <c r="AN5122" s="7"/>
    </row>
    <row r="5123" spans="37:40" x14ac:dyDescent="0.35">
      <c r="AK5123" s="13"/>
      <c r="AM5123" s="7"/>
      <c r="AN5123" s="7"/>
    </row>
    <row r="5124" spans="37:40" x14ac:dyDescent="0.35">
      <c r="AK5124" s="13"/>
      <c r="AM5124" s="7"/>
      <c r="AN5124" s="7"/>
    </row>
    <row r="5125" spans="37:40" x14ac:dyDescent="0.35">
      <c r="AK5125" s="13"/>
      <c r="AM5125" s="7"/>
      <c r="AN5125" s="7"/>
    </row>
    <row r="5126" spans="37:40" x14ac:dyDescent="0.35">
      <c r="AK5126" s="13"/>
      <c r="AM5126" s="7"/>
      <c r="AN5126" s="7"/>
    </row>
    <row r="5127" spans="37:40" x14ac:dyDescent="0.35">
      <c r="AK5127" s="13"/>
      <c r="AM5127" s="7"/>
      <c r="AN5127" s="7"/>
    </row>
    <row r="5128" spans="37:40" x14ac:dyDescent="0.35">
      <c r="AK5128" s="13"/>
      <c r="AM5128" s="7"/>
      <c r="AN5128" s="7"/>
    </row>
    <row r="5129" spans="37:40" x14ac:dyDescent="0.35">
      <c r="AK5129" s="13"/>
      <c r="AM5129" s="7"/>
      <c r="AN5129" s="7"/>
    </row>
    <row r="5130" spans="37:40" x14ac:dyDescent="0.35">
      <c r="AK5130" s="13"/>
      <c r="AM5130" s="7"/>
      <c r="AN5130" s="7"/>
    </row>
    <row r="5131" spans="37:40" x14ac:dyDescent="0.35">
      <c r="AK5131" s="13"/>
      <c r="AM5131" s="7"/>
      <c r="AN5131" s="7"/>
    </row>
    <row r="5132" spans="37:40" x14ac:dyDescent="0.35">
      <c r="AK5132" s="13"/>
      <c r="AM5132" s="7"/>
      <c r="AN5132" s="7"/>
    </row>
    <row r="5133" spans="37:40" x14ac:dyDescent="0.35">
      <c r="AK5133" s="13"/>
      <c r="AM5133" s="7"/>
      <c r="AN5133" s="7"/>
    </row>
    <row r="5134" spans="37:40" x14ac:dyDescent="0.35">
      <c r="AK5134" s="13"/>
      <c r="AM5134" s="7"/>
      <c r="AN5134" s="7"/>
    </row>
    <row r="5135" spans="37:40" x14ac:dyDescent="0.35">
      <c r="AK5135" s="13"/>
      <c r="AM5135" s="7"/>
      <c r="AN5135" s="7"/>
    </row>
    <row r="5136" spans="37:40" x14ac:dyDescent="0.35">
      <c r="AK5136" s="13"/>
      <c r="AM5136" s="7"/>
      <c r="AN5136" s="7"/>
    </row>
    <row r="5137" spans="37:40" x14ac:dyDescent="0.35">
      <c r="AK5137" s="13"/>
      <c r="AM5137" s="7"/>
      <c r="AN5137" s="7"/>
    </row>
    <row r="5138" spans="37:40" x14ac:dyDescent="0.35">
      <c r="AK5138" s="13"/>
      <c r="AM5138" s="7"/>
      <c r="AN5138" s="7"/>
    </row>
    <row r="5139" spans="37:40" x14ac:dyDescent="0.35">
      <c r="AK5139" s="13"/>
      <c r="AM5139" s="7"/>
      <c r="AN5139" s="7"/>
    </row>
    <row r="5140" spans="37:40" x14ac:dyDescent="0.35">
      <c r="AK5140" s="13"/>
      <c r="AM5140" s="7"/>
      <c r="AN5140" s="7"/>
    </row>
    <row r="5141" spans="37:40" x14ac:dyDescent="0.35">
      <c r="AK5141" s="13"/>
      <c r="AM5141" s="7"/>
      <c r="AN5141" s="7"/>
    </row>
    <row r="5142" spans="37:40" x14ac:dyDescent="0.35">
      <c r="AK5142" s="13"/>
      <c r="AM5142" s="7"/>
      <c r="AN5142" s="7"/>
    </row>
    <row r="5143" spans="37:40" x14ac:dyDescent="0.35">
      <c r="AK5143" s="13"/>
      <c r="AM5143" s="7"/>
      <c r="AN5143" s="7"/>
    </row>
    <row r="5144" spans="37:40" x14ac:dyDescent="0.35">
      <c r="AK5144" s="13"/>
      <c r="AM5144" s="7"/>
      <c r="AN5144" s="7"/>
    </row>
    <row r="5145" spans="37:40" x14ac:dyDescent="0.35">
      <c r="AK5145" s="13"/>
      <c r="AM5145" s="7"/>
      <c r="AN5145" s="7"/>
    </row>
    <row r="5146" spans="37:40" x14ac:dyDescent="0.35">
      <c r="AK5146" s="13"/>
      <c r="AM5146" s="7"/>
      <c r="AN5146" s="7"/>
    </row>
    <row r="5147" spans="37:40" x14ac:dyDescent="0.35">
      <c r="AK5147" s="13"/>
      <c r="AM5147" s="7"/>
      <c r="AN5147" s="7"/>
    </row>
    <row r="5148" spans="37:40" x14ac:dyDescent="0.35">
      <c r="AK5148" s="13"/>
      <c r="AM5148" s="7"/>
      <c r="AN5148" s="7"/>
    </row>
    <row r="5149" spans="37:40" x14ac:dyDescent="0.35">
      <c r="AK5149" s="13"/>
      <c r="AM5149" s="7"/>
      <c r="AN5149" s="7"/>
    </row>
    <row r="5150" spans="37:40" x14ac:dyDescent="0.35">
      <c r="AK5150" s="13"/>
      <c r="AM5150" s="7"/>
      <c r="AN5150" s="7"/>
    </row>
    <row r="5151" spans="37:40" x14ac:dyDescent="0.35">
      <c r="AK5151" s="13"/>
      <c r="AM5151" s="7"/>
      <c r="AN5151" s="7"/>
    </row>
    <row r="5152" spans="37:40" x14ac:dyDescent="0.35">
      <c r="AK5152" s="13"/>
      <c r="AM5152" s="7"/>
      <c r="AN5152" s="7"/>
    </row>
    <row r="5153" spans="37:40" x14ac:dyDescent="0.35">
      <c r="AK5153" s="13"/>
      <c r="AM5153" s="7"/>
      <c r="AN5153" s="7"/>
    </row>
    <row r="5154" spans="37:40" x14ac:dyDescent="0.35">
      <c r="AK5154" s="13"/>
      <c r="AM5154" s="7"/>
      <c r="AN5154" s="7"/>
    </row>
    <row r="5155" spans="37:40" x14ac:dyDescent="0.35">
      <c r="AK5155" s="13"/>
      <c r="AM5155" s="7"/>
      <c r="AN5155" s="7"/>
    </row>
    <row r="5156" spans="37:40" x14ac:dyDescent="0.35">
      <c r="AK5156" s="13"/>
      <c r="AM5156" s="7"/>
      <c r="AN5156" s="7"/>
    </row>
    <row r="5157" spans="37:40" x14ac:dyDescent="0.35">
      <c r="AK5157" s="13"/>
      <c r="AM5157" s="7"/>
      <c r="AN5157" s="7"/>
    </row>
    <row r="5158" spans="37:40" x14ac:dyDescent="0.35">
      <c r="AK5158" s="13"/>
      <c r="AM5158" s="7"/>
      <c r="AN5158" s="7"/>
    </row>
    <row r="5159" spans="37:40" x14ac:dyDescent="0.35">
      <c r="AK5159" s="13"/>
      <c r="AM5159" s="7"/>
      <c r="AN5159" s="7"/>
    </row>
    <row r="5160" spans="37:40" x14ac:dyDescent="0.35">
      <c r="AK5160" s="13"/>
      <c r="AM5160" s="7"/>
      <c r="AN5160" s="7"/>
    </row>
    <row r="5161" spans="37:40" x14ac:dyDescent="0.35">
      <c r="AK5161" s="13"/>
      <c r="AM5161" s="7"/>
      <c r="AN5161" s="7"/>
    </row>
    <row r="5162" spans="37:40" x14ac:dyDescent="0.35">
      <c r="AK5162" s="13"/>
      <c r="AM5162" s="7"/>
      <c r="AN5162" s="7"/>
    </row>
    <row r="5163" spans="37:40" x14ac:dyDescent="0.35">
      <c r="AK5163" s="13"/>
      <c r="AM5163" s="7"/>
      <c r="AN5163" s="7"/>
    </row>
    <row r="5164" spans="37:40" x14ac:dyDescent="0.35">
      <c r="AK5164" s="13"/>
      <c r="AM5164" s="7"/>
      <c r="AN5164" s="7"/>
    </row>
    <row r="5165" spans="37:40" x14ac:dyDescent="0.35">
      <c r="AK5165" s="13"/>
      <c r="AM5165" s="7"/>
      <c r="AN5165" s="7"/>
    </row>
    <row r="5166" spans="37:40" x14ac:dyDescent="0.35">
      <c r="AK5166" s="13"/>
      <c r="AM5166" s="7"/>
      <c r="AN5166" s="7"/>
    </row>
    <row r="5167" spans="37:40" x14ac:dyDescent="0.35">
      <c r="AK5167" s="13"/>
      <c r="AM5167" s="7"/>
      <c r="AN5167" s="7"/>
    </row>
    <row r="5168" spans="37:40" x14ac:dyDescent="0.35">
      <c r="AK5168" s="13"/>
      <c r="AM5168" s="7"/>
      <c r="AN5168" s="7"/>
    </row>
    <row r="5169" spans="37:40" x14ac:dyDescent="0.35">
      <c r="AK5169" s="13"/>
      <c r="AM5169" s="7"/>
      <c r="AN5169" s="7"/>
    </row>
    <row r="5170" spans="37:40" x14ac:dyDescent="0.35">
      <c r="AK5170" s="13"/>
      <c r="AM5170" s="7"/>
      <c r="AN5170" s="7"/>
    </row>
    <row r="5171" spans="37:40" x14ac:dyDescent="0.35">
      <c r="AK5171" s="13"/>
      <c r="AM5171" s="7"/>
      <c r="AN5171" s="7"/>
    </row>
    <row r="5172" spans="37:40" x14ac:dyDescent="0.35">
      <c r="AK5172" s="13"/>
      <c r="AM5172" s="7"/>
      <c r="AN5172" s="7"/>
    </row>
    <row r="5173" spans="37:40" x14ac:dyDescent="0.35">
      <c r="AK5173" s="13"/>
      <c r="AM5173" s="7"/>
      <c r="AN5173" s="7"/>
    </row>
    <row r="5174" spans="37:40" x14ac:dyDescent="0.35">
      <c r="AK5174" s="13"/>
      <c r="AM5174" s="7"/>
      <c r="AN5174" s="7"/>
    </row>
    <row r="5175" spans="37:40" x14ac:dyDescent="0.35">
      <c r="AK5175" s="13"/>
      <c r="AM5175" s="7"/>
      <c r="AN5175" s="7"/>
    </row>
    <row r="5176" spans="37:40" x14ac:dyDescent="0.35">
      <c r="AK5176" s="13"/>
      <c r="AM5176" s="7"/>
      <c r="AN5176" s="7"/>
    </row>
    <row r="5177" spans="37:40" x14ac:dyDescent="0.35">
      <c r="AK5177" s="13"/>
      <c r="AM5177" s="7"/>
      <c r="AN5177" s="7"/>
    </row>
    <row r="5178" spans="37:40" x14ac:dyDescent="0.35">
      <c r="AK5178" s="13"/>
      <c r="AM5178" s="7"/>
      <c r="AN5178" s="7"/>
    </row>
    <row r="5179" spans="37:40" x14ac:dyDescent="0.35">
      <c r="AK5179" s="13"/>
      <c r="AM5179" s="7"/>
      <c r="AN5179" s="7"/>
    </row>
    <row r="5180" spans="37:40" x14ac:dyDescent="0.35">
      <c r="AK5180" s="13"/>
      <c r="AM5180" s="7"/>
      <c r="AN5180" s="7"/>
    </row>
    <row r="5181" spans="37:40" x14ac:dyDescent="0.35">
      <c r="AK5181" s="13"/>
      <c r="AM5181" s="7"/>
      <c r="AN5181" s="7"/>
    </row>
    <row r="5182" spans="37:40" x14ac:dyDescent="0.35">
      <c r="AK5182" s="13"/>
      <c r="AM5182" s="7"/>
      <c r="AN5182" s="7"/>
    </row>
    <row r="5183" spans="37:40" x14ac:dyDescent="0.35">
      <c r="AK5183" s="13"/>
      <c r="AM5183" s="7"/>
      <c r="AN5183" s="7"/>
    </row>
    <row r="5184" spans="37:40" x14ac:dyDescent="0.35">
      <c r="AK5184" s="13"/>
      <c r="AM5184" s="7"/>
      <c r="AN5184" s="7"/>
    </row>
    <row r="5185" spans="37:40" x14ac:dyDescent="0.35">
      <c r="AK5185" s="13"/>
      <c r="AM5185" s="7"/>
      <c r="AN5185" s="7"/>
    </row>
    <row r="5186" spans="37:40" x14ac:dyDescent="0.35">
      <c r="AK5186" s="13"/>
      <c r="AM5186" s="7"/>
      <c r="AN5186" s="7"/>
    </row>
    <row r="5187" spans="37:40" x14ac:dyDescent="0.35">
      <c r="AK5187" s="13"/>
      <c r="AM5187" s="7"/>
      <c r="AN5187" s="7"/>
    </row>
    <row r="5188" spans="37:40" x14ac:dyDescent="0.35">
      <c r="AK5188" s="13"/>
      <c r="AM5188" s="7"/>
      <c r="AN5188" s="7"/>
    </row>
    <row r="5189" spans="37:40" x14ac:dyDescent="0.35">
      <c r="AK5189" s="13"/>
      <c r="AM5189" s="7"/>
      <c r="AN5189" s="7"/>
    </row>
    <row r="5190" spans="37:40" x14ac:dyDescent="0.35">
      <c r="AK5190" s="13"/>
      <c r="AM5190" s="7"/>
      <c r="AN5190" s="7"/>
    </row>
    <row r="5191" spans="37:40" x14ac:dyDescent="0.35">
      <c r="AK5191" s="13"/>
      <c r="AM5191" s="7"/>
      <c r="AN5191" s="7"/>
    </row>
    <row r="5192" spans="37:40" x14ac:dyDescent="0.35">
      <c r="AK5192" s="13"/>
      <c r="AM5192" s="7"/>
      <c r="AN5192" s="7"/>
    </row>
    <row r="5193" spans="37:40" x14ac:dyDescent="0.35">
      <c r="AK5193" s="13"/>
      <c r="AM5193" s="7"/>
      <c r="AN5193" s="7"/>
    </row>
    <row r="5194" spans="37:40" x14ac:dyDescent="0.35">
      <c r="AK5194" s="13"/>
      <c r="AM5194" s="7"/>
      <c r="AN5194" s="7"/>
    </row>
    <row r="5195" spans="37:40" x14ac:dyDescent="0.35">
      <c r="AK5195" s="13"/>
      <c r="AM5195" s="7"/>
      <c r="AN5195" s="7"/>
    </row>
    <row r="5196" spans="37:40" x14ac:dyDescent="0.35">
      <c r="AK5196" s="13"/>
      <c r="AM5196" s="7"/>
      <c r="AN5196" s="7"/>
    </row>
    <row r="5197" spans="37:40" x14ac:dyDescent="0.35">
      <c r="AK5197" s="13"/>
      <c r="AM5197" s="7"/>
      <c r="AN5197" s="7"/>
    </row>
    <row r="5198" spans="37:40" x14ac:dyDescent="0.35">
      <c r="AK5198" s="13"/>
      <c r="AM5198" s="7"/>
      <c r="AN5198" s="7"/>
    </row>
    <row r="5199" spans="37:40" x14ac:dyDescent="0.35">
      <c r="AK5199" s="13"/>
      <c r="AM5199" s="7"/>
      <c r="AN5199" s="7"/>
    </row>
    <row r="5200" spans="37:40" x14ac:dyDescent="0.35">
      <c r="AK5200" s="13"/>
      <c r="AM5200" s="7"/>
      <c r="AN5200" s="7"/>
    </row>
    <row r="5201" spans="37:40" x14ac:dyDescent="0.35">
      <c r="AK5201" s="13"/>
      <c r="AM5201" s="7"/>
      <c r="AN5201" s="7"/>
    </row>
    <row r="5202" spans="37:40" x14ac:dyDescent="0.35">
      <c r="AK5202" s="13"/>
      <c r="AM5202" s="7"/>
      <c r="AN5202" s="7"/>
    </row>
    <row r="5203" spans="37:40" x14ac:dyDescent="0.35">
      <c r="AK5203" s="13"/>
      <c r="AM5203" s="7"/>
      <c r="AN5203" s="7"/>
    </row>
    <row r="5204" spans="37:40" x14ac:dyDescent="0.35">
      <c r="AK5204" s="13"/>
      <c r="AM5204" s="7"/>
      <c r="AN5204" s="7"/>
    </row>
    <row r="5205" spans="37:40" x14ac:dyDescent="0.35">
      <c r="AK5205" s="13"/>
      <c r="AM5205" s="7"/>
      <c r="AN5205" s="7"/>
    </row>
    <row r="5206" spans="37:40" x14ac:dyDescent="0.35">
      <c r="AK5206" s="13"/>
      <c r="AM5206" s="7"/>
      <c r="AN5206" s="7"/>
    </row>
    <row r="5207" spans="37:40" x14ac:dyDescent="0.35">
      <c r="AK5207" s="13"/>
      <c r="AM5207" s="7"/>
      <c r="AN5207" s="7"/>
    </row>
    <row r="5208" spans="37:40" x14ac:dyDescent="0.35">
      <c r="AK5208" s="13"/>
      <c r="AM5208" s="7"/>
      <c r="AN5208" s="7"/>
    </row>
    <row r="5209" spans="37:40" x14ac:dyDescent="0.35">
      <c r="AK5209" s="13"/>
      <c r="AM5209" s="7"/>
      <c r="AN5209" s="7"/>
    </row>
    <row r="5210" spans="37:40" x14ac:dyDescent="0.35">
      <c r="AK5210" s="13"/>
      <c r="AM5210" s="7"/>
      <c r="AN5210" s="7"/>
    </row>
    <row r="5211" spans="37:40" x14ac:dyDescent="0.35">
      <c r="AK5211" s="13"/>
      <c r="AM5211" s="7"/>
      <c r="AN5211" s="7"/>
    </row>
    <row r="5212" spans="37:40" x14ac:dyDescent="0.35">
      <c r="AK5212" s="13"/>
      <c r="AM5212" s="7"/>
      <c r="AN5212" s="7"/>
    </row>
    <row r="5213" spans="37:40" x14ac:dyDescent="0.35">
      <c r="AK5213" s="13"/>
      <c r="AM5213" s="7"/>
      <c r="AN5213" s="7"/>
    </row>
    <row r="5214" spans="37:40" x14ac:dyDescent="0.35">
      <c r="AK5214" s="13"/>
      <c r="AM5214" s="7"/>
      <c r="AN5214" s="7"/>
    </row>
    <row r="5215" spans="37:40" x14ac:dyDescent="0.35">
      <c r="AK5215" s="13"/>
      <c r="AM5215" s="7"/>
      <c r="AN5215" s="7"/>
    </row>
    <row r="5216" spans="37:40" x14ac:dyDescent="0.35">
      <c r="AK5216" s="13"/>
      <c r="AM5216" s="7"/>
      <c r="AN5216" s="7"/>
    </row>
    <row r="5217" spans="37:40" x14ac:dyDescent="0.35">
      <c r="AK5217" s="13"/>
      <c r="AM5217" s="7"/>
      <c r="AN5217" s="7"/>
    </row>
    <row r="5218" spans="37:40" x14ac:dyDescent="0.35">
      <c r="AK5218" s="13"/>
      <c r="AM5218" s="7"/>
      <c r="AN5218" s="7"/>
    </row>
    <row r="5219" spans="37:40" x14ac:dyDescent="0.35">
      <c r="AK5219" s="13"/>
      <c r="AM5219" s="7"/>
      <c r="AN5219" s="7"/>
    </row>
    <row r="5220" spans="37:40" x14ac:dyDescent="0.35">
      <c r="AK5220" s="13"/>
      <c r="AM5220" s="7"/>
      <c r="AN5220" s="7"/>
    </row>
    <row r="5221" spans="37:40" x14ac:dyDescent="0.35">
      <c r="AK5221" s="13"/>
      <c r="AM5221" s="7"/>
      <c r="AN5221" s="7"/>
    </row>
    <row r="5222" spans="37:40" x14ac:dyDescent="0.35">
      <c r="AK5222" s="13"/>
      <c r="AM5222" s="7"/>
      <c r="AN5222" s="7"/>
    </row>
    <row r="5223" spans="37:40" x14ac:dyDescent="0.35">
      <c r="AK5223" s="13"/>
      <c r="AM5223" s="7"/>
      <c r="AN5223" s="7"/>
    </row>
    <row r="5224" spans="37:40" x14ac:dyDescent="0.35">
      <c r="AK5224" s="13"/>
      <c r="AM5224" s="7"/>
      <c r="AN5224" s="7"/>
    </row>
    <row r="5225" spans="37:40" x14ac:dyDescent="0.35">
      <c r="AK5225" s="13"/>
      <c r="AM5225" s="7"/>
      <c r="AN5225" s="7"/>
    </row>
    <row r="5226" spans="37:40" x14ac:dyDescent="0.35">
      <c r="AK5226" s="13"/>
      <c r="AM5226" s="7"/>
      <c r="AN5226" s="7"/>
    </row>
    <row r="5227" spans="37:40" x14ac:dyDescent="0.35">
      <c r="AK5227" s="13"/>
      <c r="AM5227" s="7"/>
      <c r="AN5227" s="7"/>
    </row>
    <row r="5228" spans="37:40" x14ac:dyDescent="0.35">
      <c r="AK5228" s="13"/>
      <c r="AM5228" s="7"/>
      <c r="AN5228" s="7"/>
    </row>
    <row r="5229" spans="37:40" x14ac:dyDescent="0.35">
      <c r="AK5229" s="13"/>
      <c r="AM5229" s="7"/>
      <c r="AN5229" s="7"/>
    </row>
    <row r="5230" spans="37:40" x14ac:dyDescent="0.35">
      <c r="AK5230" s="13"/>
      <c r="AM5230" s="7"/>
      <c r="AN5230" s="7"/>
    </row>
    <row r="5231" spans="37:40" x14ac:dyDescent="0.35">
      <c r="AK5231" s="13"/>
      <c r="AM5231" s="7"/>
      <c r="AN5231" s="7"/>
    </row>
    <row r="5232" spans="37:40" x14ac:dyDescent="0.35">
      <c r="AK5232" s="13"/>
      <c r="AM5232" s="7"/>
      <c r="AN5232" s="7"/>
    </row>
    <row r="5233" spans="37:40" x14ac:dyDescent="0.35">
      <c r="AK5233" s="13"/>
      <c r="AM5233" s="7"/>
      <c r="AN5233" s="7"/>
    </row>
    <row r="5234" spans="37:40" x14ac:dyDescent="0.35">
      <c r="AK5234" s="13"/>
      <c r="AM5234" s="7"/>
      <c r="AN5234" s="7"/>
    </row>
    <row r="5235" spans="37:40" x14ac:dyDescent="0.35">
      <c r="AK5235" s="13"/>
      <c r="AM5235" s="7"/>
      <c r="AN5235" s="7"/>
    </row>
    <row r="5236" spans="37:40" x14ac:dyDescent="0.35">
      <c r="AK5236" s="13"/>
      <c r="AM5236" s="7"/>
      <c r="AN5236" s="7"/>
    </row>
    <row r="5237" spans="37:40" x14ac:dyDescent="0.35">
      <c r="AK5237" s="13"/>
      <c r="AM5237" s="7"/>
      <c r="AN5237" s="7"/>
    </row>
    <row r="5238" spans="37:40" x14ac:dyDescent="0.35">
      <c r="AK5238" s="13"/>
      <c r="AM5238" s="7"/>
      <c r="AN5238" s="7"/>
    </row>
    <row r="5239" spans="37:40" x14ac:dyDescent="0.35">
      <c r="AK5239" s="13"/>
      <c r="AM5239" s="7"/>
      <c r="AN5239" s="7"/>
    </row>
    <row r="5240" spans="37:40" x14ac:dyDescent="0.35">
      <c r="AK5240" s="13"/>
      <c r="AM5240" s="7"/>
      <c r="AN5240" s="7"/>
    </row>
    <row r="5241" spans="37:40" x14ac:dyDescent="0.35">
      <c r="AK5241" s="13"/>
      <c r="AM5241" s="7"/>
      <c r="AN5241" s="7"/>
    </row>
    <row r="5242" spans="37:40" x14ac:dyDescent="0.35">
      <c r="AK5242" s="13"/>
      <c r="AM5242" s="7"/>
      <c r="AN5242" s="7"/>
    </row>
    <row r="5243" spans="37:40" x14ac:dyDescent="0.35">
      <c r="AK5243" s="13"/>
      <c r="AM5243" s="7"/>
      <c r="AN5243" s="7"/>
    </row>
    <row r="5244" spans="37:40" x14ac:dyDescent="0.35">
      <c r="AK5244" s="13"/>
      <c r="AM5244" s="7"/>
      <c r="AN5244" s="7"/>
    </row>
    <row r="5245" spans="37:40" x14ac:dyDescent="0.35">
      <c r="AK5245" s="13"/>
      <c r="AM5245" s="7"/>
      <c r="AN5245" s="7"/>
    </row>
    <row r="5246" spans="37:40" x14ac:dyDescent="0.35">
      <c r="AK5246" s="13"/>
      <c r="AM5246" s="7"/>
      <c r="AN5246" s="7"/>
    </row>
    <row r="5247" spans="37:40" x14ac:dyDescent="0.35">
      <c r="AK5247" s="13"/>
      <c r="AM5247" s="7"/>
      <c r="AN5247" s="7"/>
    </row>
    <row r="5248" spans="37:40" x14ac:dyDescent="0.35">
      <c r="AK5248" s="13"/>
      <c r="AM5248" s="7"/>
      <c r="AN5248" s="7"/>
    </row>
    <row r="5249" spans="37:40" x14ac:dyDescent="0.35">
      <c r="AK5249" s="13"/>
      <c r="AM5249" s="7"/>
      <c r="AN5249" s="7"/>
    </row>
    <row r="5250" spans="37:40" x14ac:dyDescent="0.35">
      <c r="AK5250" s="13"/>
      <c r="AM5250" s="7"/>
      <c r="AN5250" s="7"/>
    </row>
    <row r="5251" spans="37:40" x14ac:dyDescent="0.35">
      <c r="AK5251" s="13"/>
      <c r="AM5251" s="7"/>
      <c r="AN5251" s="7"/>
    </row>
    <row r="5252" spans="37:40" x14ac:dyDescent="0.35">
      <c r="AK5252" s="13"/>
      <c r="AM5252" s="7"/>
      <c r="AN5252" s="7"/>
    </row>
    <row r="5253" spans="37:40" x14ac:dyDescent="0.35">
      <c r="AK5253" s="13"/>
      <c r="AM5253" s="7"/>
      <c r="AN5253" s="7"/>
    </row>
    <row r="5254" spans="37:40" x14ac:dyDescent="0.35">
      <c r="AK5254" s="13"/>
      <c r="AM5254" s="7"/>
      <c r="AN5254" s="7"/>
    </row>
    <row r="5255" spans="37:40" x14ac:dyDescent="0.35">
      <c r="AK5255" s="13"/>
      <c r="AM5255" s="7"/>
      <c r="AN5255" s="7"/>
    </row>
    <row r="5256" spans="37:40" x14ac:dyDescent="0.35">
      <c r="AK5256" s="13"/>
      <c r="AM5256" s="7"/>
      <c r="AN5256" s="7"/>
    </row>
    <row r="5257" spans="37:40" x14ac:dyDescent="0.35">
      <c r="AK5257" s="13"/>
      <c r="AM5257" s="7"/>
      <c r="AN5257" s="7"/>
    </row>
    <row r="5258" spans="37:40" x14ac:dyDescent="0.35">
      <c r="AK5258" s="13"/>
      <c r="AM5258" s="7"/>
      <c r="AN5258" s="7"/>
    </row>
    <row r="5259" spans="37:40" x14ac:dyDescent="0.35">
      <c r="AK5259" s="13"/>
      <c r="AM5259" s="7"/>
      <c r="AN5259" s="7"/>
    </row>
    <row r="5260" spans="37:40" x14ac:dyDescent="0.35">
      <c r="AK5260" s="13"/>
      <c r="AM5260" s="7"/>
      <c r="AN5260" s="7"/>
    </row>
    <row r="5261" spans="37:40" x14ac:dyDescent="0.35">
      <c r="AK5261" s="13"/>
      <c r="AM5261" s="7"/>
      <c r="AN5261" s="7"/>
    </row>
    <row r="5262" spans="37:40" x14ac:dyDescent="0.35">
      <c r="AK5262" s="13"/>
      <c r="AM5262" s="7"/>
      <c r="AN5262" s="7"/>
    </row>
    <row r="5263" spans="37:40" x14ac:dyDescent="0.35">
      <c r="AK5263" s="13"/>
      <c r="AM5263" s="7"/>
      <c r="AN5263" s="7"/>
    </row>
    <row r="5264" spans="37:40" x14ac:dyDescent="0.35">
      <c r="AK5264" s="13"/>
      <c r="AM5264" s="7"/>
      <c r="AN5264" s="7"/>
    </row>
    <row r="5265" spans="37:40" x14ac:dyDescent="0.35">
      <c r="AK5265" s="13"/>
      <c r="AM5265" s="7"/>
      <c r="AN5265" s="7"/>
    </row>
    <row r="5266" spans="37:40" x14ac:dyDescent="0.35">
      <c r="AK5266" s="13"/>
      <c r="AM5266" s="7"/>
      <c r="AN5266" s="7"/>
    </row>
    <row r="5267" spans="37:40" x14ac:dyDescent="0.35">
      <c r="AK5267" s="13"/>
      <c r="AM5267" s="7"/>
      <c r="AN5267" s="7"/>
    </row>
    <row r="5268" spans="37:40" x14ac:dyDescent="0.35">
      <c r="AK5268" s="13"/>
      <c r="AM5268" s="7"/>
      <c r="AN5268" s="7"/>
    </row>
    <row r="5269" spans="37:40" x14ac:dyDescent="0.35">
      <c r="AK5269" s="13"/>
      <c r="AM5269" s="7"/>
      <c r="AN5269" s="7"/>
    </row>
    <row r="5270" spans="37:40" x14ac:dyDescent="0.35">
      <c r="AK5270" s="13"/>
      <c r="AM5270" s="7"/>
      <c r="AN5270" s="7"/>
    </row>
    <row r="5271" spans="37:40" x14ac:dyDescent="0.35">
      <c r="AK5271" s="13"/>
      <c r="AM5271" s="7"/>
      <c r="AN5271" s="7"/>
    </row>
    <row r="5272" spans="37:40" x14ac:dyDescent="0.35">
      <c r="AK5272" s="13"/>
      <c r="AM5272" s="7"/>
      <c r="AN5272" s="7"/>
    </row>
    <row r="5273" spans="37:40" x14ac:dyDescent="0.35">
      <c r="AK5273" s="13"/>
      <c r="AM5273" s="7"/>
      <c r="AN5273" s="7"/>
    </row>
    <row r="5274" spans="37:40" x14ac:dyDescent="0.35">
      <c r="AK5274" s="13"/>
      <c r="AM5274" s="7"/>
      <c r="AN5274" s="7"/>
    </row>
    <row r="5275" spans="37:40" x14ac:dyDescent="0.35">
      <c r="AK5275" s="13"/>
      <c r="AM5275" s="7"/>
      <c r="AN5275" s="7"/>
    </row>
    <row r="5276" spans="37:40" x14ac:dyDescent="0.35">
      <c r="AK5276" s="13"/>
      <c r="AM5276" s="7"/>
      <c r="AN5276" s="7"/>
    </row>
    <row r="5277" spans="37:40" x14ac:dyDescent="0.35">
      <c r="AK5277" s="13"/>
      <c r="AM5277" s="7"/>
      <c r="AN5277" s="7"/>
    </row>
    <row r="5278" spans="37:40" x14ac:dyDescent="0.35">
      <c r="AK5278" s="13"/>
      <c r="AM5278" s="7"/>
      <c r="AN5278" s="7"/>
    </row>
    <row r="5279" spans="37:40" x14ac:dyDescent="0.35">
      <c r="AK5279" s="13"/>
      <c r="AM5279" s="7"/>
      <c r="AN5279" s="7"/>
    </row>
    <row r="5280" spans="37:40" x14ac:dyDescent="0.35">
      <c r="AK5280" s="13"/>
      <c r="AM5280" s="7"/>
      <c r="AN5280" s="7"/>
    </row>
    <row r="5281" spans="37:40" x14ac:dyDescent="0.35">
      <c r="AK5281" s="13"/>
      <c r="AM5281" s="7"/>
      <c r="AN5281" s="7"/>
    </row>
    <row r="5282" spans="37:40" x14ac:dyDescent="0.35">
      <c r="AK5282" s="13"/>
      <c r="AM5282" s="7"/>
      <c r="AN5282" s="7"/>
    </row>
    <row r="5283" spans="37:40" x14ac:dyDescent="0.35">
      <c r="AK5283" s="13"/>
      <c r="AM5283" s="7"/>
      <c r="AN5283" s="7"/>
    </row>
    <row r="5284" spans="37:40" x14ac:dyDescent="0.35">
      <c r="AK5284" s="13"/>
      <c r="AM5284" s="7"/>
      <c r="AN5284" s="7"/>
    </row>
    <row r="5285" spans="37:40" x14ac:dyDescent="0.35">
      <c r="AK5285" s="13"/>
      <c r="AM5285" s="7"/>
      <c r="AN5285" s="7"/>
    </row>
    <row r="5286" spans="37:40" x14ac:dyDescent="0.35">
      <c r="AK5286" s="13"/>
      <c r="AM5286" s="7"/>
      <c r="AN5286" s="7"/>
    </row>
    <row r="5287" spans="37:40" x14ac:dyDescent="0.35">
      <c r="AK5287" s="13"/>
      <c r="AM5287" s="7"/>
      <c r="AN5287" s="7"/>
    </row>
    <row r="5288" spans="37:40" x14ac:dyDescent="0.35">
      <c r="AK5288" s="13"/>
      <c r="AM5288" s="7"/>
      <c r="AN5288" s="7"/>
    </row>
    <row r="5289" spans="37:40" x14ac:dyDescent="0.35">
      <c r="AK5289" s="13"/>
      <c r="AM5289" s="7"/>
      <c r="AN5289" s="7"/>
    </row>
    <row r="5290" spans="37:40" x14ac:dyDescent="0.35">
      <c r="AK5290" s="13"/>
      <c r="AM5290" s="7"/>
      <c r="AN5290" s="7"/>
    </row>
    <row r="5291" spans="37:40" x14ac:dyDescent="0.35">
      <c r="AK5291" s="13"/>
      <c r="AM5291" s="7"/>
      <c r="AN5291" s="7"/>
    </row>
    <row r="5292" spans="37:40" x14ac:dyDescent="0.35">
      <c r="AK5292" s="13"/>
      <c r="AM5292" s="7"/>
      <c r="AN5292" s="7"/>
    </row>
    <row r="5293" spans="37:40" x14ac:dyDescent="0.35">
      <c r="AK5293" s="13"/>
      <c r="AM5293" s="7"/>
      <c r="AN5293" s="7"/>
    </row>
    <row r="5294" spans="37:40" x14ac:dyDescent="0.35">
      <c r="AK5294" s="13"/>
      <c r="AM5294" s="7"/>
      <c r="AN5294" s="7"/>
    </row>
    <row r="5295" spans="37:40" x14ac:dyDescent="0.35">
      <c r="AK5295" s="13"/>
      <c r="AM5295" s="7"/>
      <c r="AN5295" s="7"/>
    </row>
    <row r="5296" spans="37:40" x14ac:dyDescent="0.35">
      <c r="AK5296" s="13"/>
      <c r="AM5296" s="7"/>
      <c r="AN5296" s="7"/>
    </row>
    <row r="5297" spans="37:40" x14ac:dyDescent="0.35">
      <c r="AK5297" s="13"/>
      <c r="AM5297" s="7"/>
      <c r="AN5297" s="7"/>
    </row>
    <row r="5298" spans="37:40" x14ac:dyDescent="0.35">
      <c r="AK5298" s="13"/>
      <c r="AM5298" s="7"/>
      <c r="AN5298" s="7"/>
    </row>
    <row r="5299" spans="37:40" x14ac:dyDescent="0.35">
      <c r="AK5299" s="13"/>
      <c r="AM5299" s="7"/>
      <c r="AN5299" s="7"/>
    </row>
    <row r="5300" spans="37:40" x14ac:dyDescent="0.35">
      <c r="AK5300" s="13"/>
      <c r="AM5300" s="7"/>
      <c r="AN5300" s="7"/>
    </row>
    <row r="5301" spans="37:40" x14ac:dyDescent="0.35">
      <c r="AK5301" s="13"/>
      <c r="AM5301" s="7"/>
      <c r="AN5301" s="7"/>
    </row>
    <row r="5302" spans="37:40" x14ac:dyDescent="0.35">
      <c r="AK5302" s="13"/>
      <c r="AM5302" s="7"/>
      <c r="AN5302" s="7"/>
    </row>
    <row r="5303" spans="37:40" x14ac:dyDescent="0.35">
      <c r="AK5303" s="13"/>
      <c r="AM5303" s="7"/>
      <c r="AN5303" s="7"/>
    </row>
    <row r="5304" spans="37:40" x14ac:dyDescent="0.35">
      <c r="AK5304" s="13"/>
      <c r="AM5304" s="7"/>
      <c r="AN5304" s="7"/>
    </row>
    <row r="5305" spans="37:40" x14ac:dyDescent="0.35">
      <c r="AK5305" s="13"/>
      <c r="AM5305" s="7"/>
      <c r="AN5305" s="7"/>
    </row>
    <row r="5306" spans="37:40" x14ac:dyDescent="0.35">
      <c r="AK5306" s="13"/>
      <c r="AM5306" s="7"/>
      <c r="AN5306" s="7"/>
    </row>
    <row r="5307" spans="37:40" x14ac:dyDescent="0.35">
      <c r="AK5307" s="13"/>
      <c r="AM5307" s="7"/>
      <c r="AN5307" s="7"/>
    </row>
    <row r="5308" spans="37:40" x14ac:dyDescent="0.35">
      <c r="AK5308" s="13"/>
      <c r="AM5308" s="7"/>
      <c r="AN5308" s="7"/>
    </row>
    <row r="5309" spans="37:40" x14ac:dyDescent="0.35">
      <c r="AK5309" s="13"/>
      <c r="AM5309" s="7"/>
      <c r="AN5309" s="7"/>
    </row>
    <row r="5310" spans="37:40" x14ac:dyDescent="0.35">
      <c r="AK5310" s="13"/>
      <c r="AM5310" s="7"/>
      <c r="AN5310" s="7"/>
    </row>
    <row r="5311" spans="37:40" x14ac:dyDescent="0.35">
      <c r="AK5311" s="13"/>
      <c r="AM5311" s="7"/>
      <c r="AN5311" s="7"/>
    </row>
    <row r="5312" spans="37:40" x14ac:dyDescent="0.35">
      <c r="AK5312" s="13"/>
      <c r="AM5312" s="7"/>
      <c r="AN5312" s="7"/>
    </row>
    <row r="5313" spans="37:40" x14ac:dyDescent="0.35">
      <c r="AK5313" s="13"/>
      <c r="AM5313" s="7"/>
      <c r="AN5313" s="7"/>
    </row>
    <row r="5314" spans="37:40" x14ac:dyDescent="0.35">
      <c r="AK5314" s="13"/>
      <c r="AM5314" s="7"/>
      <c r="AN5314" s="7"/>
    </row>
    <row r="5315" spans="37:40" x14ac:dyDescent="0.35">
      <c r="AK5315" s="13"/>
      <c r="AM5315" s="7"/>
      <c r="AN5315" s="7"/>
    </row>
    <row r="5316" spans="37:40" x14ac:dyDescent="0.35">
      <c r="AK5316" s="13"/>
      <c r="AM5316" s="7"/>
      <c r="AN5316" s="7"/>
    </row>
    <row r="5317" spans="37:40" x14ac:dyDescent="0.35">
      <c r="AK5317" s="13"/>
      <c r="AM5317" s="7"/>
      <c r="AN5317" s="7"/>
    </row>
    <row r="5318" spans="37:40" x14ac:dyDescent="0.35">
      <c r="AK5318" s="13"/>
      <c r="AM5318" s="7"/>
      <c r="AN5318" s="7"/>
    </row>
    <row r="5319" spans="37:40" x14ac:dyDescent="0.35">
      <c r="AK5319" s="13"/>
      <c r="AM5319" s="7"/>
      <c r="AN5319" s="7"/>
    </row>
    <row r="5320" spans="37:40" x14ac:dyDescent="0.35">
      <c r="AK5320" s="13"/>
      <c r="AM5320" s="7"/>
      <c r="AN5320" s="7"/>
    </row>
    <row r="5321" spans="37:40" x14ac:dyDescent="0.35">
      <c r="AK5321" s="13"/>
      <c r="AM5321" s="7"/>
      <c r="AN5321" s="7"/>
    </row>
    <row r="5322" spans="37:40" x14ac:dyDescent="0.35">
      <c r="AK5322" s="13"/>
      <c r="AM5322" s="7"/>
      <c r="AN5322" s="7"/>
    </row>
    <row r="5323" spans="37:40" x14ac:dyDescent="0.35">
      <c r="AK5323" s="13"/>
      <c r="AM5323" s="7"/>
      <c r="AN5323" s="7"/>
    </row>
    <row r="5324" spans="37:40" x14ac:dyDescent="0.35">
      <c r="AK5324" s="13"/>
      <c r="AM5324" s="7"/>
      <c r="AN5324" s="7"/>
    </row>
    <row r="5325" spans="37:40" x14ac:dyDescent="0.35">
      <c r="AK5325" s="13"/>
      <c r="AM5325" s="7"/>
      <c r="AN5325" s="7"/>
    </row>
    <row r="5326" spans="37:40" x14ac:dyDescent="0.35">
      <c r="AK5326" s="13"/>
      <c r="AM5326" s="7"/>
      <c r="AN5326" s="7"/>
    </row>
    <row r="5327" spans="37:40" x14ac:dyDescent="0.35">
      <c r="AK5327" s="13"/>
      <c r="AM5327" s="7"/>
      <c r="AN5327" s="7"/>
    </row>
    <row r="5328" spans="37:40" x14ac:dyDescent="0.35">
      <c r="AK5328" s="13"/>
      <c r="AM5328" s="7"/>
      <c r="AN5328" s="7"/>
    </row>
    <row r="5329" spans="37:40" x14ac:dyDescent="0.35">
      <c r="AK5329" s="13"/>
      <c r="AM5329" s="7"/>
      <c r="AN5329" s="7"/>
    </row>
    <row r="5330" spans="37:40" x14ac:dyDescent="0.35">
      <c r="AK5330" s="13"/>
      <c r="AM5330" s="7"/>
      <c r="AN5330" s="7"/>
    </row>
    <row r="5331" spans="37:40" x14ac:dyDescent="0.35">
      <c r="AK5331" s="13"/>
      <c r="AM5331" s="7"/>
      <c r="AN5331" s="7"/>
    </row>
    <row r="5332" spans="37:40" x14ac:dyDescent="0.35">
      <c r="AK5332" s="13"/>
      <c r="AM5332" s="7"/>
      <c r="AN5332" s="7"/>
    </row>
    <row r="5333" spans="37:40" x14ac:dyDescent="0.35">
      <c r="AK5333" s="13"/>
      <c r="AM5333" s="7"/>
      <c r="AN5333" s="7"/>
    </row>
    <row r="5334" spans="37:40" x14ac:dyDescent="0.35">
      <c r="AK5334" s="13"/>
      <c r="AM5334" s="7"/>
      <c r="AN5334" s="7"/>
    </row>
    <row r="5335" spans="37:40" x14ac:dyDescent="0.35">
      <c r="AK5335" s="13"/>
      <c r="AM5335" s="7"/>
      <c r="AN5335" s="7"/>
    </row>
    <row r="5336" spans="37:40" x14ac:dyDescent="0.35">
      <c r="AK5336" s="13"/>
      <c r="AM5336" s="7"/>
      <c r="AN5336" s="7"/>
    </row>
    <row r="5337" spans="37:40" x14ac:dyDescent="0.35">
      <c r="AK5337" s="13"/>
      <c r="AM5337" s="7"/>
      <c r="AN5337" s="7"/>
    </row>
    <row r="5338" spans="37:40" x14ac:dyDescent="0.35">
      <c r="AK5338" s="13"/>
      <c r="AM5338" s="7"/>
      <c r="AN5338" s="7"/>
    </row>
    <row r="5339" spans="37:40" x14ac:dyDescent="0.35">
      <c r="AK5339" s="13"/>
      <c r="AM5339" s="7"/>
      <c r="AN5339" s="7"/>
    </row>
    <row r="5340" spans="37:40" x14ac:dyDescent="0.35">
      <c r="AK5340" s="13"/>
      <c r="AM5340" s="7"/>
      <c r="AN5340" s="7"/>
    </row>
    <row r="5341" spans="37:40" x14ac:dyDescent="0.35">
      <c r="AK5341" s="13"/>
      <c r="AM5341" s="7"/>
      <c r="AN5341" s="7"/>
    </row>
    <row r="5342" spans="37:40" x14ac:dyDescent="0.35">
      <c r="AK5342" s="13"/>
      <c r="AM5342" s="7"/>
      <c r="AN5342" s="7"/>
    </row>
    <row r="5343" spans="37:40" x14ac:dyDescent="0.35">
      <c r="AK5343" s="13"/>
      <c r="AM5343" s="7"/>
      <c r="AN5343" s="7"/>
    </row>
    <row r="5344" spans="37:40" x14ac:dyDescent="0.35">
      <c r="AK5344" s="13"/>
      <c r="AM5344" s="7"/>
      <c r="AN5344" s="7"/>
    </row>
    <row r="5345" spans="37:40" x14ac:dyDescent="0.35">
      <c r="AK5345" s="13"/>
      <c r="AM5345" s="7"/>
      <c r="AN5345" s="7"/>
    </row>
    <row r="5346" spans="37:40" x14ac:dyDescent="0.35">
      <c r="AK5346" s="13"/>
      <c r="AM5346" s="7"/>
      <c r="AN5346" s="7"/>
    </row>
    <row r="5347" spans="37:40" x14ac:dyDescent="0.35">
      <c r="AK5347" s="13"/>
      <c r="AM5347" s="7"/>
      <c r="AN5347" s="7"/>
    </row>
    <row r="5348" spans="37:40" x14ac:dyDescent="0.35">
      <c r="AK5348" s="13"/>
      <c r="AM5348" s="7"/>
      <c r="AN5348" s="7"/>
    </row>
    <row r="5349" spans="37:40" x14ac:dyDescent="0.35">
      <c r="AK5349" s="13"/>
      <c r="AM5349" s="7"/>
      <c r="AN5349" s="7"/>
    </row>
    <row r="5350" spans="37:40" x14ac:dyDescent="0.35">
      <c r="AK5350" s="13"/>
      <c r="AM5350" s="7"/>
      <c r="AN5350" s="7"/>
    </row>
    <row r="5351" spans="37:40" x14ac:dyDescent="0.35">
      <c r="AK5351" s="13"/>
      <c r="AM5351" s="7"/>
      <c r="AN5351" s="7"/>
    </row>
    <row r="5352" spans="37:40" x14ac:dyDescent="0.35">
      <c r="AK5352" s="13"/>
      <c r="AM5352" s="7"/>
      <c r="AN5352" s="7"/>
    </row>
    <row r="5353" spans="37:40" x14ac:dyDescent="0.35">
      <c r="AK5353" s="13"/>
      <c r="AM5353" s="7"/>
      <c r="AN5353" s="7"/>
    </row>
    <row r="5354" spans="37:40" x14ac:dyDescent="0.35">
      <c r="AK5354" s="13"/>
      <c r="AM5354" s="7"/>
      <c r="AN5354" s="7"/>
    </row>
    <row r="5355" spans="37:40" x14ac:dyDescent="0.35">
      <c r="AK5355" s="13"/>
      <c r="AM5355" s="7"/>
      <c r="AN5355" s="7"/>
    </row>
    <row r="5356" spans="37:40" x14ac:dyDescent="0.35">
      <c r="AK5356" s="13"/>
      <c r="AM5356" s="7"/>
      <c r="AN5356" s="7"/>
    </row>
    <row r="5357" spans="37:40" x14ac:dyDescent="0.35">
      <c r="AK5357" s="13"/>
      <c r="AM5357" s="7"/>
      <c r="AN5357" s="7"/>
    </row>
    <row r="5358" spans="37:40" x14ac:dyDescent="0.35">
      <c r="AK5358" s="13"/>
      <c r="AM5358" s="7"/>
      <c r="AN5358" s="7"/>
    </row>
    <row r="5359" spans="37:40" x14ac:dyDescent="0.35">
      <c r="AK5359" s="13"/>
      <c r="AM5359" s="7"/>
      <c r="AN5359" s="7"/>
    </row>
    <row r="5360" spans="37:40" x14ac:dyDescent="0.35">
      <c r="AK5360" s="13"/>
      <c r="AM5360" s="7"/>
      <c r="AN5360" s="7"/>
    </row>
    <row r="5361" spans="37:40" x14ac:dyDescent="0.35">
      <c r="AK5361" s="13"/>
      <c r="AM5361" s="7"/>
      <c r="AN5361" s="7"/>
    </row>
    <row r="5362" spans="37:40" x14ac:dyDescent="0.35">
      <c r="AK5362" s="13"/>
      <c r="AM5362" s="7"/>
      <c r="AN5362" s="7"/>
    </row>
    <row r="5363" spans="37:40" x14ac:dyDescent="0.35">
      <c r="AK5363" s="13"/>
      <c r="AM5363" s="7"/>
      <c r="AN5363" s="7"/>
    </row>
    <row r="5364" spans="37:40" x14ac:dyDescent="0.35">
      <c r="AK5364" s="13"/>
      <c r="AM5364" s="7"/>
      <c r="AN5364" s="7"/>
    </row>
    <row r="5365" spans="37:40" x14ac:dyDescent="0.35">
      <c r="AK5365" s="13"/>
      <c r="AM5365" s="7"/>
      <c r="AN5365" s="7"/>
    </row>
    <row r="5366" spans="37:40" x14ac:dyDescent="0.35">
      <c r="AK5366" s="13"/>
      <c r="AM5366" s="7"/>
      <c r="AN5366" s="7"/>
    </row>
    <row r="5367" spans="37:40" x14ac:dyDescent="0.35">
      <c r="AK5367" s="13"/>
      <c r="AM5367" s="7"/>
      <c r="AN5367" s="7"/>
    </row>
    <row r="5368" spans="37:40" x14ac:dyDescent="0.35">
      <c r="AK5368" s="13"/>
      <c r="AM5368" s="7"/>
      <c r="AN5368" s="7"/>
    </row>
    <row r="5369" spans="37:40" x14ac:dyDescent="0.35">
      <c r="AK5369" s="13"/>
      <c r="AM5369" s="7"/>
      <c r="AN5369" s="7"/>
    </row>
    <row r="5370" spans="37:40" x14ac:dyDescent="0.35">
      <c r="AK5370" s="13"/>
      <c r="AM5370" s="7"/>
      <c r="AN5370" s="7"/>
    </row>
    <row r="5371" spans="37:40" x14ac:dyDescent="0.35">
      <c r="AK5371" s="13"/>
      <c r="AM5371" s="7"/>
      <c r="AN5371" s="7"/>
    </row>
    <row r="5372" spans="37:40" x14ac:dyDescent="0.35">
      <c r="AK5372" s="13"/>
      <c r="AM5372" s="7"/>
      <c r="AN5372" s="7"/>
    </row>
    <row r="5373" spans="37:40" x14ac:dyDescent="0.35">
      <c r="AK5373" s="13"/>
      <c r="AM5373" s="7"/>
      <c r="AN5373" s="7"/>
    </row>
    <row r="5374" spans="37:40" x14ac:dyDescent="0.35">
      <c r="AK5374" s="13"/>
      <c r="AM5374" s="7"/>
      <c r="AN5374" s="7"/>
    </row>
    <row r="5375" spans="37:40" x14ac:dyDescent="0.35">
      <c r="AK5375" s="13"/>
      <c r="AM5375" s="7"/>
      <c r="AN5375" s="7"/>
    </row>
    <row r="5376" spans="37:40" x14ac:dyDescent="0.35">
      <c r="AK5376" s="13"/>
      <c r="AM5376" s="7"/>
      <c r="AN5376" s="7"/>
    </row>
    <row r="5377" spans="37:40" x14ac:dyDescent="0.35">
      <c r="AK5377" s="13"/>
      <c r="AM5377" s="7"/>
      <c r="AN5377" s="7"/>
    </row>
    <row r="5378" spans="37:40" x14ac:dyDescent="0.35">
      <c r="AK5378" s="13"/>
      <c r="AM5378" s="7"/>
      <c r="AN5378" s="7"/>
    </row>
    <row r="5379" spans="37:40" x14ac:dyDescent="0.35">
      <c r="AK5379" s="13"/>
      <c r="AM5379" s="7"/>
      <c r="AN5379" s="7"/>
    </row>
    <row r="5380" spans="37:40" x14ac:dyDescent="0.35">
      <c r="AK5380" s="13"/>
      <c r="AM5380" s="7"/>
      <c r="AN5380" s="7"/>
    </row>
    <row r="5381" spans="37:40" x14ac:dyDescent="0.35">
      <c r="AK5381" s="13"/>
      <c r="AM5381" s="7"/>
      <c r="AN5381" s="7"/>
    </row>
    <row r="5382" spans="37:40" x14ac:dyDescent="0.35">
      <c r="AK5382" s="13"/>
      <c r="AM5382" s="7"/>
      <c r="AN5382" s="7"/>
    </row>
    <row r="5383" spans="37:40" x14ac:dyDescent="0.35">
      <c r="AK5383" s="13"/>
      <c r="AM5383" s="7"/>
      <c r="AN5383" s="7"/>
    </row>
    <row r="5384" spans="37:40" x14ac:dyDescent="0.35">
      <c r="AK5384" s="13"/>
      <c r="AM5384" s="7"/>
      <c r="AN5384" s="7"/>
    </row>
    <row r="5385" spans="37:40" x14ac:dyDescent="0.35">
      <c r="AK5385" s="13"/>
      <c r="AM5385" s="7"/>
      <c r="AN5385" s="7"/>
    </row>
    <row r="5386" spans="37:40" x14ac:dyDescent="0.35">
      <c r="AK5386" s="13"/>
      <c r="AM5386" s="7"/>
      <c r="AN5386" s="7"/>
    </row>
    <row r="5387" spans="37:40" x14ac:dyDescent="0.35">
      <c r="AK5387" s="13"/>
      <c r="AM5387" s="7"/>
      <c r="AN5387" s="7"/>
    </row>
    <row r="5388" spans="37:40" x14ac:dyDescent="0.35">
      <c r="AK5388" s="13"/>
      <c r="AM5388" s="7"/>
      <c r="AN5388" s="7"/>
    </row>
    <row r="5389" spans="37:40" x14ac:dyDescent="0.35">
      <c r="AK5389" s="13"/>
      <c r="AM5389" s="7"/>
      <c r="AN5389" s="7"/>
    </row>
    <row r="5390" spans="37:40" x14ac:dyDescent="0.35">
      <c r="AK5390" s="13"/>
      <c r="AM5390" s="7"/>
      <c r="AN5390" s="7"/>
    </row>
    <row r="5391" spans="37:40" x14ac:dyDescent="0.35">
      <c r="AK5391" s="13"/>
      <c r="AM5391" s="7"/>
      <c r="AN5391" s="7"/>
    </row>
    <row r="5392" spans="37:40" x14ac:dyDescent="0.35">
      <c r="AK5392" s="13"/>
      <c r="AM5392" s="7"/>
      <c r="AN5392" s="7"/>
    </row>
    <row r="5393" spans="37:40" x14ac:dyDescent="0.35">
      <c r="AK5393" s="13"/>
      <c r="AM5393" s="7"/>
      <c r="AN5393" s="7"/>
    </row>
    <row r="5394" spans="37:40" x14ac:dyDescent="0.35">
      <c r="AK5394" s="13"/>
      <c r="AM5394" s="7"/>
      <c r="AN5394" s="7"/>
    </row>
    <row r="5395" spans="37:40" x14ac:dyDescent="0.35">
      <c r="AK5395" s="13"/>
      <c r="AM5395" s="7"/>
      <c r="AN5395" s="7"/>
    </row>
    <row r="5396" spans="37:40" x14ac:dyDescent="0.35">
      <c r="AK5396" s="13"/>
      <c r="AM5396" s="7"/>
      <c r="AN5396" s="7"/>
    </row>
    <row r="5397" spans="37:40" x14ac:dyDescent="0.35">
      <c r="AK5397" s="13"/>
      <c r="AM5397" s="7"/>
      <c r="AN5397" s="7"/>
    </row>
    <row r="5398" spans="37:40" x14ac:dyDescent="0.35">
      <c r="AK5398" s="13"/>
      <c r="AM5398" s="7"/>
      <c r="AN5398" s="7"/>
    </row>
    <row r="5399" spans="37:40" x14ac:dyDescent="0.35">
      <c r="AK5399" s="13"/>
      <c r="AM5399" s="7"/>
      <c r="AN5399" s="7"/>
    </row>
    <row r="5400" spans="37:40" x14ac:dyDescent="0.35">
      <c r="AK5400" s="13"/>
      <c r="AM5400" s="7"/>
      <c r="AN5400" s="7"/>
    </row>
    <row r="5401" spans="37:40" x14ac:dyDescent="0.35">
      <c r="AK5401" s="13"/>
      <c r="AM5401" s="7"/>
      <c r="AN5401" s="7"/>
    </row>
    <row r="5402" spans="37:40" x14ac:dyDescent="0.35">
      <c r="AK5402" s="13"/>
      <c r="AM5402" s="7"/>
      <c r="AN5402" s="7"/>
    </row>
    <row r="5403" spans="37:40" x14ac:dyDescent="0.35">
      <c r="AK5403" s="13"/>
      <c r="AM5403" s="7"/>
      <c r="AN5403" s="7"/>
    </row>
    <row r="5404" spans="37:40" x14ac:dyDescent="0.35">
      <c r="AK5404" s="13"/>
      <c r="AM5404" s="7"/>
      <c r="AN5404" s="7"/>
    </row>
    <row r="5405" spans="37:40" x14ac:dyDescent="0.35">
      <c r="AK5405" s="13"/>
      <c r="AM5405" s="7"/>
      <c r="AN5405" s="7"/>
    </row>
    <row r="5406" spans="37:40" x14ac:dyDescent="0.35">
      <c r="AK5406" s="13"/>
      <c r="AM5406" s="7"/>
      <c r="AN5406" s="7"/>
    </row>
    <row r="5407" spans="37:40" x14ac:dyDescent="0.35">
      <c r="AK5407" s="13"/>
      <c r="AM5407" s="7"/>
      <c r="AN5407" s="7"/>
    </row>
    <row r="5408" spans="37:40" x14ac:dyDescent="0.35">
      <c r="AK5408" s="13"/>
      <c r="AM5408" s="7"/>
      <c r="AN5408" s="7"/>
    </row>
    <row r="5409" spans="37:40" x14ac:dyDescent="0.35">
      <c r="AK5409" s="13"/>
      <c r="AM5409" s="7"/>
      <c r="AN5409" s="7"/>
    </row>
    <row r="5410" spans="37:40" x14ac:dyDescent="0.35">
      <c r="AK5410" s="13"/>
      <c r="AM5410" s="7"/>
      <c r="AN5410" s="7"/>
    </row>
    <row r="5411" spans="37:40" x14ac:dyDescent="0.35">
      <c r="AK5411" s="13"/>
      <c r="AM5411" s="7"/>
      <c r="AN5411" s="7"/>
    </row>
    <row r="5412" spans="37:40" x14ac:dyDescent="0.35">
      <c r="AK5412" s="13"/>
      <c r="AM5412" s="7"/>
      <c r="AN5412" s="7"/>
    </row>
    <row r="5413" spans="37:40" x14ac:dyDescent="0.35">
      <c r="AK5413" s="13"/>
      <c r="AM5413" s="7"/>
      <c r="AN5413" s="7"/>
    </row>
    <row r="5414" spans="37:40" x14ac:dyDescent="0.35">
      <c r="AK5414" s="13"/>
      <c r="AM5414" s="7"/>
      <c r="AN5414" s="7"/>
    </row>
    <row r="5415" spans="37:40" x14ac:dyDescent="0.35">
      <c r="AK5415" s="13"/>
      <c r="AM5415" s="7"/>
      <c r="AN5415" s="7"/>
    </row>
    <row r="5416" spans="37:40" x14ac:dyDescent="0.35">
      <c r="AK5416" s="13"/>
      <c r="AM5416" s="7"/>
      <c r="AN5416" s="7"/>
    </row>
    <row r="5417" spans="37:40" x14ac:dyDescent="0.35">
      <c r="AK5417" s="13"/>
      <c r="AM5417" s="7"/>
      <c r="AN5417" s="7"/>
    </row>
    <row r="5418" spans="37:40" x14ac:dyDescent="0.35">
      <c r="AK5418" s="13"/>
      <c r="AM5418" s="7"/>
      <c r="AN5418" s="7"/>
    </row>
    <row r="5419" spans="37:40" x14ac:dyDescent="0.35">
      <c r="AK5419" s="13"/>
      <c r="AM5419" s="7"/>
      <c r="AN5419" s="7"/>
    </row>
    <row r="5420" spans="37:40" x14ac:dyDescent="0.35">
      <c r="AK5420" s="13"/>
      <c r="AM5420" s="7"/>
      <c r="AN5420" s="7"/>
    </row>
    <row r="5421" spans="37:40" x14ac:dyDescent="0.35">
      <c r="AK5421" s="13"/>
      <c r="AM5421" s="7"/>
      <c r="AN5421" s="7"/>
    </row>
    <row r="5422" spans="37:40" x14ac:dyDescent="0.35">
      <c r="AK5422" s="13"/>
      <c r="AM5422" s="7"/>
      <c r="AN5422" s="7"/>
    </row>
    <row r="5423" spans="37:40" x14ac:dyDescent="0.35">
      <c r="AK5423" s="13"/>
      <c r="AM5423" s="7"/>
      <c r="AN5423" s="7"/>
    </row>
    <row r="5424" spans="37:40" x14ac:dyDescent="0.35">
      <c r="AK5424" s="13"/>
      <c r="AM5424" s="7"/>
      <c r="AN5424" s="7"/>
    </row>
    <row r="5425" spans="37:40" x14ac:dyDescent="0.35">
      <c r="AK5425" s="13"/>
      <c r="AM5425" s="7"/>
      <c r="AN5425" s="7"/>
    </row>
    <row r="5426" spans="37:40" x14ac:dyDescent="0.35">
      <c r="AK5426" s="13"/>
      <c r="AM5426" s="7"/>
      <c r="AN5426" s="7"/>
    </row>
    <row r="5427" spans="37:40" x14ac:dyDescent="0.35">
      <c r="AK5427" s="13"/>
      <c r="AM5427" s="7"/>
      <c r="AN5427" s="7"/>
    </row>
    <row r="5428" spans="37:40" x14ac:dyDescent="0.35">
      <c r="AK5428" s="13"/>
      <c r="AM5428" s="7"/>
      <c r="AN5428" s="7"/>
    </row>
    <row r="5429" spans="37:40" x14ac:dyDescent="0.35">
      <c r="AK5429" s="13"/>
      <c r="AM5429" s="7"/>
      <c r="AN5429" s="7"/>
    </row>
    <row r="5430" spans="37:40" x14ac:dyDescent="0.35">
      <c r="AK5430" s="13"/>
      <c r="AM5430" s="7"/>
      <c r="AN5430" s="7"/>
    </row>
    <row r="5431" spans="37:40" x14ac:dyDescent="0.35">
      <c r="AK5431" s="13"/>
      <c r="AM5431" s="7"/>
      <c r="AN5431" s="7"/>
    </row>
    <row r="5432" spans="37:40" x14ac:dyDescent="0.35">
      <c r="AK5432" s="13"/>
      <c r="AM5432" s="7"/>
      <c r="AN5432" s="7"/>
    </row>
    <row r="5433" spans="37:40" x14ac:dyDescent="0.35">
      <c r="AK5433" s="13"/>
      <c r="AM5433" s="7"/>
      <c r="AN5433" s="7"/>
    </row>
    <row r="5434" spans="37:40" x14ac:dyDescent="0.35">
      <c r="AK5434" s="13"/>
      <c r="AM5434" s="7"/>
      <c r="AN5434" s="7"/>
    </row>
    <row r="5435" spans="37:40" x14ac:dyDescent="0.35">
      <c r="AK5435" s="13"/>
      <c r="AM5435" s="7"/>
      <c r="AN5435" s="7"/>
    </row>
    <row r="5436" spans="37:40" x14ac:dyDescent="0.35">
      <c r="AK5436" s="13"/>
      <c r="AM5436" s="7"/>
      <c r="AN5436" s="7"/>
    </row>
    <row r="5437" spans="37:40" x14ac:dyDescent="0.35">
      <c r="AK5437" s="13"/>
      <c r="AM5437" s="7"/>
      <c r="AN5437" s="7"/>
    </row>
    <row r="5438" spans="37:40" x14ac:dyDescent="0.35">
      <c r="AK5438" s="13"/>
      <c r="AM5438" s="7"/>
      <c r="AN5438" s="7"/>
    </row>
    <row r="5439" spans="37:40" x14ac:dyDescent="0.35">
      <c r="AK5439" s="13"/>
      <c r="AM5439" s="7"/>
      <c r="AN5439" s="7"/>
    </row>
    <row r="5440" spans="37:40" x14ac:dyDescent="0.35">
      <c r="AK5440" s="13"/>
      <c r="AM5440" s="7"/>
      <c r="AN5440" s="7"/>
    </row>
    <row r="5441" spans="37:40" x14ac:dyDescent="0.35">
      <c r="AK5441" s="13"/>
      <c r="AM5441" s="7"/>
      <c r="AN5441" s="7"/>
    </row>
    <row r="5442" spans="37:40" x14ac:dyDescent="0.35">
      <c r="AK5442" s="13"/>
      <c r="AM5442" s="7"/>
      <c r="AN5442" s="7"/>
    </row>
    <row r="5443" spans="37:40" x14ac:dyDescent="0.35">
      <c r="AK5443" s="13"/>
      <c r="AM5443" s="7"/>
      <c r="AN5443" s="7"/>
    </row>
    <row r="5444" spans="37:40" x14ac:dyDescent="0.35">
      <c r="AK5444" s="13"/>
      <c r="AM5444" s="7"/>
      <c r="AN5444" s="7"/>
    </row>
    <row r="5445" spans="37:40" x14ac:dyDescent="0.35">
      <c r="AK5445" s="13"/>
      <c r="AM5445" s="7"/>
      <c r="AN5445" s="7"/>
    </row>
    <row r="5446" spans="37:40" x14ac:dyDescent="0.35">
      <c r="AK5446" s="13"/>
      <c r="AM5446" s="7"/>
      <c r="AN5446" s="7"/>
    </row>
    <row r="5447" spans="37:40" x14ac:dyDescent="0.35">
      <c r="AK5447" s="13"/>
      <c r="AM5447" s="7"/>
      <c r="AN5447" s="7"/>
    </row>
    <row r="5448" spans="37:40" x14ac:dyDescent="0.35">
      <c r="AK5448" s="13"/>
      <c r="AM5448" s="7"/>
      <c r="AN5448" s="7"/>
    </row>
    <row r="5449" spans="37:40" x14ac:dyDescent="0.35">
      <c r="AK5449" s="13"/>
      <c r="AM5449" s="7"/>
      <c r="AN5449" s="7"/>
    </row>
    <row r="5450" spans="37:40" x14ac:dyDescent="0.35">
      <c r="AK5450" s="13"/>
      <c r="AM5450" s="7"/>
      <c r="AN5450" s="7"/>
    </row>
    <row r="5451" spans="37:40" x14ac:dyDescent="0.35">
      <c r="AK5451" s="13"/>
      <c r="AM5451" s="7"/>
      <c r="AN5451" s="7"/>
    </row>
    <row r="5452" spans="37:40" x14ac:dyDescent="0.35">
      <c r="AK5452" s="13"/>
      <c r="AM5452" s="7"/>
      <c r="AN5452" s="7"/>
    </row>
    <row r="5453" spans="37:40" x14ac:dyDescent="0.35">
      <c r="AK5453" s="13"/>
      <c r="AM5453" s="7"/>
      <c r="AN5453" s="7"/>
    </row>
    <row r="5454" spans="37:40" x14ac:dyDescent="0.35">
      <c r="AK5454" s="13"/>
      <c r="AM5454" s="7"/>
      <c r="AN5454" s="7"/>
    </row>
    <row r="5455" spans="37:40" x14ac:dyDescent="0.35">
      <c r="AK5455" s="13"/>
      <c r="AM5455" s="7"/>
      <c r="AN5455" s="7"/>
    </row>
    <row r="5456" spans="37:40" x14ac:dyDescent="0.35">
      <c r="AK5456" s="13"/>
      <c r="AM5456" s="7"/>
      <c r="AN5456" s="7"/>
    </row>
    <row r="5457" spans="37:40" x14ac:dyDescent="0.35">
      <c r="AK5457" s="13"/>
      <c r="AM5457" s="7"/>
      <c r="AN5457" s="7"/>
    </row>
    <row r="5458" spans="37:40" x14ac:dyDescent="0.35">
      <c r="AK5458" s="13"/>
      <c r="AM5458" s="7"/>
      <c r="AN5458" s="7"/>
    </row>
    <row r="5459" spans="37:40" x14ac:dyDescent="0.35">
      <c r="AK5459" s="13"/>
      <c r="AM5459" s="7"/>
      <c r="AN5459" s="7"/>
    </row>
    <row r="5460" spans="37:40" x14ac:dyDescent="0.35">
      <c r="AK5460" s="13"/>
      <c r="AM5460" s="7"/>
      <c r="AN5460" s="7"/>
    </row>
    <row r="5461" spans="37:40" x14ac:dyDescent="0.35">
      <c r="AK5461" s="13"/>
      <c r="AM5461" s="7"/>
      <c r="AN5461" s="7"/>
    </row>
    <row r="5462" spans="37:40" x14ac:dyDescent="0.35">
      <c r="AK5462" s="13"/>
      <c r="AM5462" s="7"/>
      <c r="AN5462" s="7"/>
    </row>
    <row r="5463" spans="37:40" x14ac:dyDescent="0.35">
      <c r="AK5463" s="13"/>
      <c r="AM5463" s="7"/>
      <c r="AN5463" s="7"/>
    </row>
    <row r="5464" spans="37:40" x14ac:dyDescent="0.35">
      <c r="AK5464" s="13"/>
      <c r="AM5464" s="7"/>
      <c r="AN5464" s="7"/>
    </row>
    <row r="5465" spans="37:40" x14ac:dyDescent="0.35">
      <c r="AK5465" s="13"/>
      <c r="AM5465" s="7"/>
      <c r="AN5465" s="7"/>
    </row>
    <row r="5466" spans="37:40" x14ac:dyDescent="0.35">
      <c r="AK5466" s="13"/>
      <c r="AM5466" s="7"/>
      <c r="AN5466" s="7"/>
    </row>
    <row r="5467" spans="37:40" x14ac:dyDescent="0.35">
      <c r="AK5467" s="13"/>
      <c r="AM5467" s="7"/>
      <c r="AN5467" s="7"/>
    </row>
    <row r="5468" spans="37:40" x14ac:dyDescent="0.35">
      <c r="AK5468" s="13"/>
      <c r="AM5468" s="7"/>
      <c r="AN5468" s="7"/>
    </row>
    <row r="5469" spans="37:40" x14ac:dyDescent="0.35">
      <c r="AK5469" s="13"/>
      <c r="AM5469" s="7"/>
      <c r="AN5469" s="7"/>
    </row>
    <row r="5470" spans="37:40" x14ac:dyDescent="0.35">
      <c r="AK5470" s="13"/>
      <c r="AM5470" s="7"/>
      <c r="AN5470" s="7"/>
    </row>
    <row r="5471" spans="37:40" x14ac:dyDescent="0.35">
      <c r="AK5471" s="13"/>
      <c r="AM5471" s="7"/>
      <c r="AN5471" s="7"/>
    </row>
    <row r="5472" spans="37:40" x14ac:dyDescent="0.35">
      <c r="AK5472" s="13"/>
      <c r="AM5472" s="7"/>
      <c r="AN5472" s="7"/>
    </row>
    <row r="5473" spans="37:40" x14ac:dyDescent="0.35">
      <c r="AK5473" s="13"/>
      <c r="AM5473" s="7"/>
      <c r="AN5473" s="7"/>
    </row>
    <row r="5474" spans="37:40" x14ac:dyDescent="0.35">
      <c r="AK5474" s="13"/>
      <c r="AM5474" s="7"/>
      <c r="AN5474" s="7"/>
    </row>
    <row r="5475" spans="37:40" x14ac:dyDescent="0.35">
      <c r="AK5475" s="13"/>
      <c r="AM5475" s="7"/>
      <c r="AN5475" s="7"/>
    </row>
    <row r="5476" spans="37:40" x14ac:dyDescent="0.35">
      <c r="AK5476" s="13"/>
      <c r="AM5476" s="7"/>
      <c r="AN5476" s="7"/>
    </row>
    <row r="5477" spans="37:40" x14ac:dyDescent="0.35">
      <c r="AK5477" s="13"/>
      <c r="AM5477" s="7"/>
      <c r="AN5477" s="7"/>
    </row>
    <row r="5478" spans="37:40" x14ac:dyDescent="0.35">
      <c r="AK5478" s="13"/>
      <c r="AM5478" s="7"/>
      <c r="AN5478" s="7"/>
    </row>
    <row r="5479" spans="37:40" x14ac:dyDescent="0.35">
      <c r="AK5479" s="13"/>
      <c r="AM5479" s="7"/>
      <c r="AN5479" s="7"/>
    </row>
    <row r="5480" spans="37:40" x14ac:dyDescent="0.35">
      <c r="AK5480" s="13"/>
      <c r="AM5480" s="7"/>
      <c r="AN5480" s="7"/>
    </row>
    <row r="5481" spans="37:40" x14ac:dyDescent="0.35">
      <c r="AK5481" s="13"/>
      <c r="AM5481" s="7"/>
      <c r="AN5481" s="7"/>
    </row>
    <row r="5482" spans="37:40" x14ac:dyDescent="0.35">
      <c r="AK5482" s="13"/>
      <c r="AM5482" s="7"/>
      <c r="AN5482" s="7"/>
    </row>
    <row r="5483" spans="37:40" x14ac:dyDescent="0.35">
      <c r="AK5483" s="13"/>
      <c r="AM5483" s="7"/>
      <c r="AN5483" s="7"/>
    </row>
    <row r="5484" spans="37:40" x14ac:dyDescent="0.35">
      <c r="AK5484" s="13"/>
      <c r="AM5484" s="7"/>
      <c r="AN5484" s="7"/>
    </row>
    <row r="5485" spans="37:40" x14ac:dyDescent="0.35">
      <c r="AK5485" s="13"/>
      <c r="AM5485" s="7"/>
      <c r="AN5485" s="7"/>
    </row>
    <row r="5486" spans="37:40" x14ac:dyDescent="0.35">
      <c r="AK5486" s="13"/>
      <c r="AM5486" s="7"/>
      <c r="AN5486" s="7"/>
    </row>
    <row r="5487" spans="37:40" x14ac:dyDescent="0.35">
      <c r="AK5487" s="13"/>
      <c r="AM5487" s="7"/>
      <c r="AN5487" s="7"/>
    </row>
    <row r="5488" spans="37:40" x14ac:dyDescent="0.35">
      <c r="AK5488" s="13"/>
      <c r="AM5488" s="7"/>
      <c r="AN5488" s="7"/>
    </row>
    <row r="5489" spans="37:40" x14ac:dyDescent="0.35">
      <c r="AK5489" s="13"/>
      <c r="AM5489" s="7"/>
      <c r="AN5489" s="7"/>
    </row>
    <row r="5490" spans="37:40" x14ac:dyDescent="0.35">
      <c r="AK5490" s="13"/>
      <c r="AM5490" s="7"/>
      <c r="AN5490" s="7"/>
    </row>
    <row r="5491" spans="37:40" x14ac:dyDescent="0.35">
      <c r="AK5491" s="13"/>
      <c r="AM5491" s="7"/>
      <c r="AN5491" s="7"/>
    </row>
    <row r="5492" spans="37:40" x14ac:dyDescent="0.35">
      <c r="AK5492" s="13"/>
      <c r="AM5492" s="7"/>
      <c r="AN5492" s="7"/>
    </row>
    <row r="5493" spans="37:40" x14ac:dyDescent="0.35">
      <c r="AK5493" s="13"/>
      <c r="AM5493" s="7"/>
      <c r="AN5493" s="7"/>
    </row>
    <row r="5494" spans="37:40" x14ac:dyDescent="0.35">
      <c r="AK5494" s="13"/>
      <c r="AM5494" s="7"/>
      <c r="AN5494" s="7"/>
    </row>
    <row r="5495" spans="37:40" x14ac:dyDescent="0.35">
      <c r="AK5495" s="13"/>
      <c r="AM5495" s="7"/>
      <c r="AN5495" s="7"/>
    </row>
    <row r="5496" spans="37:40" x14ac:dyDescent="0.35">
      <c r="AK5496" s="13"/>
      <c r="AM5496" s="7"/>
      <c r="AN5496" s="7"/>
    </row>
    <row r="5497" spans="37:40" x14ac:dyDescent="0.35">
      <c r="AK5497" s="13"/>
      <c r="AM5497" s="7"/>
      <c r="AN5497" s="7"/>
    </row>
    <row r="5498" spans="37:40" x14ac:dyDescent="0.35">
      <c r="AK5498" s="13"/>
      <c r="AM5498" s="7"/>
      <c r="AN5498" s="7"/>
    </row>
    <row r="5499" spans="37:40" x14ac:dyDescent="0.35">
      <c r="AK5499" s="13"/>
      <c r="AM5499" s="7"/>
      <c r="AN5499" s="7"/>
    </row>
    <row r="5500" spans="37:40" x14ac:dyDescent="0.35">
      <c r="AK5500" s="13"/>
      <c r="AM5500" s="7"/>
      <c r="AN5500" s="7"/>
    </row>
    <row r="5501" spans="37:40" x14ac:dyDescent="0.35">
      <c r="AK5501" s="13"/>
      <c r="AM5501" s="7"/>
      <c r="AN5501" s="7"/>
    </row>
    <row r="5502" spans="37:40" x14ac:dyDescent="0.35">
      <c r="AK5502" s="13"/>
      <c r="AM5502" s="7"/>
      <c r="AN5502" s="7"/>
    </row>
    <row r="5503" spans="37:40" x14ac:dyDescent="0.35">
      <c r="AK5503" s="13"/>
      <c r="AM5503" s="7"/>
      <c r="AN5503" s="7"/>
    </row>
    <row r="5504" spans="37:40" x14ac:dyDescent="0.35">
      <c r="AK5504" s="13"/>
      <c r="AM5504" s="7"/>
      <c r="AN5504" s="7"/>
    </row>
    <row r="5505" spans="37:40" x14ac:dyDescent="0.35">
      <c r="AK5505" s="13"/>
      <c r="AM5505" s="7"/>
      <c r="AN5505" s="7"/>
    </row>
    <row r="5506" spans="37:40" x14ac:dyDescent="0.35">
      <c r="AK5506" s="13"/>
      <c r="AM5506" s="7"/>
      <c r="AN5506" s="7"/>
    </row>
    <row r="5507" spans="37:40" x14ac:dyDescent="0.35">
      <c r="AK5507" s="13"/>
      <c r="AM5507" s="7"/>
      <c r="AN5507" s="7"/>
    </row>
    <row r="5508" spans="37:40" x14ac:dyDescent="0.35">
      <c r="AK5508" s="13"/>
      <c r="AM5508" s="7"/>
      <c r="AN5508" s="7"/>
    </row>
    <row r="5509" spans="37:40" x14ac:dyDescent="0.35">
      <c r="AK5509" s="13"/>
      <c r="AM5509" s="7"/>
      <c r="AN5509" s="7"/>
    </row>
    <row r="5510" spans="37:40" x14ac:dyDescent="0.35">
      <c r="AK5510" s="13"/>
      <c r="AM5510" s="7"/>
      <c r="AN5510" s="7"/>
    </row>
    <row r="5511" spans="37:40" x14ac:dyDescent="0.35">
      <c r="AK5511" s="13"/>
      <c r="AM5511" s="7"/>
      <c r="AN5511" s="7"/>
    </row>
    <row r="5512" spans="37:40" x14ac:dyDescent="0.35">
      <c r="AK5512" s="13"/>
      <c r="AM5512" s="7"/>
      <c r="AN5512" s="7"/>
    </row>
    <row r="5513" spans="37:40" x14ac:dyDescent="0.35">
      <c r="AK5513" s="13"/>
      <c r="AM5513" s="7"/>
      <c r="AN5513" s="7"/>
    </row>
    <row r="5514" spans="37:40" x14ac:dyDescent="0.35">
      <c r="AK5514" s="13"/>
      <c r="AM5514" s="7"/>
      <c r="AN5514" s="7"/>
    </row>
    <row r="5515" spans="37:40" x14ac:dyDescent="0.35">
      <c r="AK5515" s="13"/>
      <c r="AM5515" s="7"/>
      <c r="AN5515" s="7"/>
    </row>
    <row r="5516" spans="37:40" x14ac:dyDescent="0.35">
      <c r="AK5516" s="13"/>
      <c r="AM5516" s="7"/>
      <c r="AN5516" s="7"/>
    </row>
    <row r="5517" spans="37:40" x14ac:dyDescent="0.35">
      <c r="AK5517" s="13"/>
      <c r="AM5517" s="7"/>
      <c r="AN5517" s="7"/>
    </row>
    <row r="5518" spans="37:40" x14ac:dyDescent="0.35">
      <c r="AK5518" s="13"/>
      <c r="AM5518" s="7"/>
      <c r="AN5518" s="7"/>
    </row>
    <row r="5519" spans="37:40" x14ac:dyDescent="0.35">
      <c r="AK5519" s="13"/>
      <c r="AM5519" s="7"/>
      <c r="AN5519" s="7"/>
    </row>
    <row r="5520" spans="37:40" x14ac:dyDescent="0.35">
      <c r="AK5520" s="13"/>
      <c r="AM5520" s="7"/>
      <c r="AN5520" s="7"/>
    </row>
    <row r="5521" spans="37:40" x14ac:dyDescent="0.35">
      <c r="AK5521" s="13"/>
      <c r="AM5521" s="7"/>
      <c r="AN5521" s="7"/>
    </row>
    <row r="5522" spans="37:40" x14ac:dyDescent="0.35">
      <c r="AK5522" s="13"/>
      <c r="AM5522" s="7"/>
      <c r="AN5522" s="7"/>
    </row>
    <row r="5523" spans="37:40" x14ac:dyDescent="0.35">
      <c r="AK5523" s="13"/>
      <c r="AM5523" s="7"/>
      <c r="AN5523" s="7"/>
    </row>
    <row r="5524" spans="37:40" x14ac:dyDescent="0.35">
      <c r="AK5524" s="13"/>
      <c r="AM5524" s="7"/>
      <c r="AN5524" s="7"/>
    </row>
    <row r="5525" spans="37:40" x14ac:dyDescent="0.35">
      <c r="AK5525" s="13"/>
      <c r="AM5525" s="7"/>
      <c r="AN5525" s="7"/>
    </row>
    <row r="5526" spans="37:40" x14ac:dyDescent="0.35">
      <c r="AK5526" s="13"/>
      <c r="AM5526" s="7"/>
      <c r="AN5526" s="7"/>
    </row>
    <row r="5527" spans="37:40" x14ac:dyDescent="0.35">
      <c r="AK5527" s="13"/>
      <c r="AM5527" s="7"/>
      <c r="AN5527" s="7"/>
    </row>
    <row r="5528" spans="37:40" x14ac:dyDescent="0.35">
      <c r="AK5528" s="13"/>
      <c r="AM5528" s="7"/>
      <c r="AN5528" s="7"/>
    </row>
    <row r="5529" spans="37:40" x14ac:dyDescent="0.35">
      <c r="AK5529" s="13"/>
      <c r="AM5529" s="7"/>
      <c r="AN5529" s="7"/>
    </row>
    <row r="5530" spans="37:40" x14ac:dyDescent="0.35">
      <c r="AK5530" s="13"/>
      <c r="AM5530" s="7"/>
      <c r="AN5530" s="7"/>
    </row>
    <row r="5531" spans="37:40" x14ac:dyDescent="0.35">
      <c r="AK5531" s="13"/>
      <c r="AM5531" s="7"/>
      <c r="AN5531" s="7"/>
    </row>
    <row r="5532" spans="37:40" x14ac:dyDescent="0.35">
      <c r="AK5532" s="13"/>
      <c r="AM5532" s="7"/>
      <c r="AN5532" s="7"/>
    </row>
    <row r="5533" spans="37:40" x14ac:dyDescent="0.35">
      <c r="AK5533" s="13"/>
      <c r="AM5533" s="7"/>
      <c r="AN5533" s="7"/>
    </row>
    <row r="5534" spans="37:40" x14ac:dyDescent="0.35">
      <c r="AK5534" s="13"/>
      <c r="AM5534" s="7"/>
      <c r="AN5534" s="7"/>
    </row>
    <row r="5535" spans="37:40" x14ac:dyDescent="0.35">
      <c r="AK5535" s="13"/>
      <c r="AM5535" s="7"/>
      <c r="AN5535" s="7"/>
    </row>
    <row r="5536" spans="37:40" x14ac:dyDescent="0.35">
      <c r="AK5536" s="13"/>
      <c r="AM5536" s="7"/>
      <c r="AN5536" s="7"/>
    </row>
    <row r="5537" spans="37:40" x14ac:dyDescent="0.35">
      <c r="AK5537" s="13"/>
      <c r="AM5537" s="7"/>
      <c r="AN5537" s="7"/>
    </row>
    <row r="5538" spans="37:40" x14ac:dyDescent="0.35">
      <c r="AK5538" s="13"/>
      <c r="AM5538" s="7"/>
      <c r="AN5538" s="7"/>
    </row>
    <row r="5539" spans="37:40" x14ac:dyDescent="0.35">
      <c r="AK5539" s="13"/>
      <c r="AM5539" s="7"/>
      <c r="AN5539" s="7"/>
    </row>
    <row r="5540" spans="37:40" x14ac:dyDescent="0.35">
      <c r="AK5540" s="13"/>
      <c r="AM5540" s="7"/>
      <c r="AN5540" s="7"/>
    </row>
    <row r="5541" spans="37:40" x14ac:dyDescent="0.35">
      <c r="AK5541" s="13"/>
      <c r="AM5541" s="7"/>
      <c r="AN5541" s="7"/>
    </row>
    <row r="5542" spans="37:40" x14ac:dyDescent="0.35">
      <c r="AK5542" s="13"/>
      <c r="AM5542" s="7"/>
      <c r="AN5542" s="7"/>
    </row>
    <row r="5543" spans="37:40" x14ac:dyDescent="0.35">
      <c r="AK5543" s="13"/>
      <c r="AM5543" s="7"/>
      <c r="AN5543" s="7"/>
    </row>
    <row r="5544" spans="37:40" x14ac:dyDescent="0.35">
      <c r="AK5544" s="13"/>
      <c r="AM5544" s="7"/>
      <c r="AN5544" s="7"/>
    </row>
    <row r="5545" spans="37:40" x14ac:dyDescent="0.35">
      <c r="AK5545" s="13"/>
      <c r="AM5545" s="7"/>
      <c r="AN5545" s="7"/>
    </row>
    <row r="5546" spans="37:40" x14ac:dyDescent="0.35">
      <c r="AK5546" s="13"/>
      <c r="AM5546" s="7"/>
      <c r="AN5546" s="7"/>
    </row>
    <row r="5547" spans="37:40" x14ac:dyDescent="0.35">
      <c r="AK5547" s="13"/>
      <c r="AM5547" s="7"/>
      <c r="AN5547" s="7"/>
    </row>
    <row r="5548" spans="37:40" x14ac:dyDescent="0.35">
      <c r="AK5548" s="13"/>
      <c r="AM5548" s="7"/>
      <c r="AN5548" s="7"/>
    </row>
    <row r="5549" spans="37:40" x14ac:dyDescent="0.35">
      <c r="AK5549" s="13"/>
      <c r="AM5549" s="7"/>
      <c r="AN5549" s="7"/>
    </row>
    <row r="5550" spans="37:40" x14ac:dyDescent="0.35">
      <c r="AK5550" s="13"/>
      <c r="AM5550" s="7"/>
      <c r="AN5550" s="7"/>
    </row>
    <row r="5551" spans="37:40" x14ac:dyDescent="0.35">
      <c r="AK5551" s="13"/>
      <c r="AM5551" s="7"/>
      <c r="AN5551" s="7"/>
    </row>
    <row r="5552" spans="37:40" x14ac:dyDescent="0.35">
      <c r="AK5552" s="13"/>
      <c r="AM5552" s="7"/>
      <c r="AN5552" s="7"/>
    </row>
    <row r="5553" spans="37:40" x14ac:dyDescent="0.35">
      <c r="AK5553" s="13"/>
      <c r="AM5553" s="7"/>
      <c r="AN5553" s="7"/>
    </row>
    <row r="5554" spans="37:40" x14ac:dyDescent="0.35">
      <c r="AK5554" s="13"/>
      <c r="AM5554" s="7"/>
      <c r="AN5554" s="7"/>
    </row>
    <row r="5555" spans="37:40" x14ac:dyDescent="0.35">
      <c r="AK5555" s="13"/>
      <c r="AM5555" s="7"/>
      <c r="AN5555" s="7"/>
    </row>
    <row r="5556" spans="37:40" x14ac:dyDescent="0.35">
      <c r="AK5556" s="13"/>
      <c r="AM5556" s="7"/>
      <c r="AN5556" s="7"/>
    </row>
    <row r="5557" spans="37:40" x14ac:dyDescent="0.35">
      <c r="AK5557" s="13"/>
      <c r="AM5557" s="7"/>
      <c r="AN5557" s="7"/>
    </row>
    <row r="5558" spans="37:40" x14ac:dyDescent="0.35">
      <c r="AK5558" s="13"/>
      <c r="AM5558" s="7"/>
      <c r="AN5558" s="7"/>
    </row>
    <row r="5559" spans="37:40" x14ac:dyDescent="0.35">
      <c r="AK5559" s="13"/>
      <c r="AM5559" s="7"/>
      <c r="AN5559" s="7"/>
    </row>
    <row r="5560" spans="37:40" x14ac:dyDescent="0.35">
      <c r="AK5560" s="13"/>
      <c r="AM5560" s="7"/>
      <c r="AN5560" s="7"/>
    </row>
    <row r="5561" spans="37:40" x14ac:dyDescent="0.35">
      <c r="AK5561" s="13"/>
      <c r="AM5561" s="7"/>
      <c r="AN5561" s="7"/>
    </row>
    <row r="5562" spans="37:40" x14ac:dyDescent="0.35">
      <c r="AK5562" s="13"/>
      <c r="AM5562" s="7"/>
      <c r="AN5562" s="7"/>
    </row>
    <row r="5563" spans="37:40" x14ac:dyDescent="0.35">
      <c r="AK5563" s="13"/>
      <c r="AM5563" s="7"/>
      <c r="AN5563" s="7"/>
    </row>
    <row r="5564" spans="37:40" x14ac:dyDescent="0.35">
      <c r="AK5564" s="13"/>
      <c r="AM5564" s="7"/>
      <c r="AN5564" s="7"/>
    </row>
    <row r="5565" spans="37:40" x14ac:dyDescent="0.35">
      <c r="AK5565" s="13"/>
      <c r="AM5565" s="7"/>
      <c r="AN5565" s="7"/>
    </row>
    <row r="5566" spans="37:40" x14ac:dyDescent="0.35">
      <c r="AK5566" s="13"/>
      <c r="AM5566" s="7"/>
      <c r="AN5566" s="7"/>
    </row>
    <row r="5567" spans="37:40" x14ac:dyDescent="0.35">
      <c r="AK5567" s="13"/>
      <c r="AM5567" s="7"/>
      <c r="AN5567" s="7"/>
    </row>
    <row r="5568" spans="37:40" x14ac:dyDescent="0.35">
      <c r="AK5568" s="13"/>
      <c r="AM5568" s="7"/>
      <c r="AN5568" s="7"/>
    </row>
    <row r="5569" spans="37:40" x14ac:dyDescent="0.35">
      <c r="AK5569" s="13"/>
      <c r="AM5569" s="7"/>
      <c r="AN5569" s="7"/>
    </row>
    <row r="5570" spans="37:40" x14ac:dyDescent="0.35">
      <c r="AK5570" s="13"/>
      <c r="AM5570" s="7"/>
      <c r="AN5570" s="7"/>
    </row>
    <row r="5571" spans="37:40" x14ac:dyDescent="0.35">
      <c r="AK5571" s="13"/>
      <c r="AM5571" s="7"/>
      <c r="AN5571" s="7"/>
    </row>
    <row r="5572" spans="37:40" x14ac:dyDescent="0.35">
      <c r="AK5572" s="13"/>
      <c r="AM5572" s="7"/>
      <c r="AN5572" s="7"/>
    </row>
    <row r="5573" spans="37:40" x14ac:dyDescent="0.35">
      <c r="AK5573" s="13"/>
      <c r="AM5573" s="7"/>
      <c r="AN5573" s="7"/>
    </row>
    <row r="5574" spans="37:40" x14ac:dyDescent="0.35">
      <c r="AK5574" s="13"/>
      <c r="AM5574" s="7"/>
      <c r="AN5574" s="7"/>
    </row>
    <row r="5575" spans="37:40" x14ac:dyDescent="0.35">
      <c r="AK5575" s="13"/>
      <c r="AM5575" s="7"/>
      <c r="AN5575" s="7"/>
    </row>
    <row r="5576" spans="37:40" x14ac:dyDescent="0.35">
      <c r="AK5576" s="13"/>
      <c r="AM5576" s="7"/>
      <c r="AN5576" s="7"/>
    </row>
    <row r="5577" spans="37:40" x14ac:dyDescent="0.35">
      <c r="AK5577" s="13"/>
      <c r="AM5577" s="7"/>
      <c r="AN5577" s="7"/>
    </row>
    <row r="5578" spans="37:40" x14ac:dyDescent="0.35">
      <c r="AK5578" s="13"/>
      <c r="AM5578" s="7"/>
      <c r="AN5578" s="7"/>
    </row>
    <row r="5579" spans="37:40" x14ac:dyDescent="0.35">
      <c r="AK5579" s="13"/>
      <c r="AM5579" s="7"/>
      <c r="AN5579" s="7"/>
    </row>
    <row r="5580" spans="37:40" x14ac:dyDescent="0.35">
      <c r="AK5580" s="13"/>
      <c r="AM5580" s="7"/>
      <c r="AN5580" s="7"/>
    </row>
    <row r="5581" spans="37:40" x14ac:dyDescent="0.35">
      <c r="AK5581" s="13"/>
      <c r="AM5581" s="7"/>
      <c r="AN5581" s="7"/>
    </row>
    <row r="5582" spans="37:40" x14ac:dyDescent="0.35">
      <c r="AK5582" s="13"/>
      <c r="AM5582" s="7"/>
      <c r="AN5582" s="7"/>
    </row>
    <row r="5583" spans="37:40" x14ac:dyDescent="0.35">
      <c r="AK5583" s="13"/>
      <c r="AM5583" s="7"/>
      <c r="AN5583" s="7"/>
    </row>
    <row r="5584" spans="37:40" x14ac:dyDescent="0.35">
      <c r="AK5584" s="13"/>
      <c r="AM5584" s="7"/>
      <c r="AN5584" s="7"/>
    </row>
    <row r="5585" spans="37:40" x14ac:dyDescent="0.35">
      <c r="AK5585" s="13"/>
      <c r="AM5585" s="7"/>
      <c r="AN5585" s="7"/>
    </row>
    <row r="5586" spans="37:40" x14ac:dyDescent="0.35">
      <c r="AK5586" s="13"/>
      <c r="AM5586" s="7"/>
      <c r="AN5586" s="7"/>
    </row>
    <row r="5587" spans="37:40" x14ac:dyDescent="0.35">
      <c r="AK5587" s="13"/>
      <c r="AM5587" s="7"/>
      <c r="AN5587" s="7"/>
    </row>
    <row r="5588" spans="37:40" x14ac:dyDescent="0.35">
      <c r="AK5588" s="13"/>
      <c r="AM5588" s="7"/>
      <c r="AN5588" s="7"/>
    </row>
    <row r="5589" spans="37:40" x14ac:dyDescent="0.35">
      <c r="AK5589" s="13"/>
      <c r="AM5589" s="7"/>
      <c r="AN5589" s="7"/>
    </row>
    <row r="5590" spans="37:40" x14ac:dyDescent="0.35">
      <c r="AK5590" s="13"/>
      <c r="AM5590" s="7"/>
      <c r="AN5590" s="7"/>
    </row>
    <row r="5591" spans="37:40" x14ac:dyDescent="0.35">
      <c r="AK5591" s="13"/>
      <c r="AM5591" s="7"/>
      <c r="AN5591" s="7"/>
    </row>
    <row r="5592" spans="37:40" x14ac:dyDescent="0.35">
      <c r="AK5592" s="13"/>
      <c r="AM5592" s="7"/>
      <c r="AN5592" s="7"/>
    </row>
    <row r="5593" spans="37:40" x14ac:dyDescent="0.35">
      <c r="AK5593" s="13"/>
      <c r="AM5593" s="7"/>
      <c r="AN5593" s="7"/>
    </row>
    <row r="5594" spans="37:40" x14ac:dyDescent="0.35">
      <c r="AK5594" s="13"/>
      <c r="AM5594" s="7"/>
      <c r="AN5594" s="7"/>
    </row>
    <row r="5595" spans="37:40" x14ac:dyDescent="0.35">
      <c r="AK5595" s="13"/>
      <c r="AM5595" s="7"/>
      <c r="AN5595" s="7"/>
    </row>
    <row r="5596" spans="37:40" x14ac:dyDescent="0.35">
      <c r="AK5596" s="13"/>
      <c r="AM5596" s="7"/>
      <c r="AN5596" s="7"/>
    </row>
    <row r="5597" spans="37:40" x14ac:dyDescent="0.35">
      <c r="AK5597" s="13"/>
      <c r="AM5597" s="7"/>
      <c r="AN5597" s="7"/>
    </row>
    <row r="5598" spans="37:40" x14ac:dyDescent="0.35">
      <c r="AK5598" s="13"/>
      <c r="AM5598" s="7"/>
      <c r="AN5598" s="7"/>
    </row>
    <row r="5599" spans="37:40" x14ac:dyDescent="0.35">
      <c r="AK5599" s="13"/>
      <c r="AM5599" s="7"/>
      <c r="AN5599" s="7"/>
    </row>
    <row r="5600" spans="37:40" x14ac:dyDescent="0.35">
      <c r="AK5600" s="13"/>
      <c r="AM5600" s="7"/>
      <c r="AN5600" s="7"/>
    </row>
    <row r="5601" spans="37:40" x14ac:dyDescent="0.35">
      <c r="AK5601" s="13"/>
      <c r="AM5601" s="7"/>
      <c r="AN5601" s="7"/>
    </row>
    <row r="5602" spans="37:40" x14ac:dyDescent="0.35">
      <c r="AK5602" s="13"/>
      <c r="AM5602" s="7"/>
      <c r="AN5602" s="7"/>
    </row>
    <row r="5603" spans="37:40" x14ac:dyDescent="0.35">
      <c r="AK5603" s="13"/>
      <c r="AM5603" s="7"/>
      <c r="AN5603" s="7"/>
    </row>
    <row r="5604" spans="37:40" x14ac:dyDescent="0.35">
      <c r="AK5604" s="13"/>
      <c r="AM5604" s="7"/>
      <c r="AN5604" s="7"/>
    </row>
    <row r="5605" spans="37:40" x14ac:dyDescent="0.35">
      <c r="AK5605" s="13"/>
      <c r="AM5605" s="7"/>
      <c r="AN5605" s="7"/>
    </row>
    <row r="5606" spans="37:40" x14ac:dyDescent="0.35">
      <c r="AK5606" s="13"/>
      <c r="AM5606" s="7"/>
      <c r="AN5606" s="7"/>
    </row>
    <row r="5607" spans="37:40" x14ac:dyDescent="0.35">
      <c r="AK5607" s="13"/>
      <c r="AM5607" s="7"/>
      <c r="AN5607" s="7"/>
    </row>
    <row r="5608" spans="37:40" x14ac:dyDescent="0.35">
      <c r="AK5608" s="13"/>
      <c r="AM5608" s="7"/>
      <c r="AN5608" s="7"/>
    </row>
    <row r="5609" spans="37:40" x14ac:dyDescent="0.35">
      <c r="AK5609" s="13"/>
      <c r="AM5609" s="7"/>
      <c r="AN5609" s="7"/>
    </row>
    <row r="5610" spans="37:40" x14ac:dyDescent="0.35">
      <c r="AK5610" s="13"/>
      <c r="AM5610" s="7"/>
      <c r="AN5610" s="7"/>
    </row>
    <row r="5611" spans="37:40" x14ac:dyDescent="0.35">
      <c r="AK5611" s="13"/>
      <c r="AM5611" s="7"/>
      <c r="AN5611" s="7"/>
    </row>
    <row r="5612" spans="37:40" x14ac:dyDescent="0.35">
      <c r="AK5612" s="13"/>
      <c r="AM5612" s="7"/>
      <c r="AN5612" s="7"/>
    </row>
    <row r="5613" spans="37:40" x14ac:dyDescent="0.35">
      <c r="AK5613" s="13"/>
      <c r="AM5613" s="7"/>
      <c r="AN5613" s="7"/>
    </row>
    <row r="5614" spans="37:40" x14ac:dyDescent="0.35">
      <c r="AK5614" s="13"/>
      <c r="AM5614" s="7"/>
      <c r="AN5614" s="7"/>
    </row>
    <row r="5615" spans="37:40" x14ac:dyDescent="0.35">
      <c r="AK5615" s="13"/>
      <c r="AM5615" s="7"/>
      <c r="AN5615" s="7"/>
    </row>
    <row r="5616" spans="37:40" x14ac:dyDescent="0.35">
      <c r="AK5616" s="13"/>
      <c r="AM5616" s="7"/>
      <c r="AN5616" s="7"/>
    </row>
    <row r="5617" spans="37:40" x14ac:dyDescent="0.35">
      <c r="AK5617" s="13"/>
      <c r="AM5617" s="7"/>
      <c r="AN5617" s="7"/>
    </row>
    <row r="5618" spans="37:40" x14ac:dyDescent="0.35">
      <c r="AK5618" s="13"/>
      <c r="AM5618" s="7"/>
      <c r="AN5618" s="7"/>
    </row>
    <row r="5619" spans="37:40" x14ac:dyDescent="0.35">
      <c r="AK5619" s="13"/>
      <c r="AM5619" s="7"/>
      <c r="AN5619" s="7"/>
    </row>
    <row r="5620" spans="37:40" x14ac:dyDescent="0.35">
      <c r="AK5620" s="13"/>
      <c r="AM5620" s="7"/>
      <c r="AN5620" s="7"/>
    </row>
    <row r="5621" spans="37:40" x14ac:dyDescent="0.35">
      <c r="AK5621" s="13"/>
      <c r="AM5621" s="7"/>
      <c r="AN5621" s="7"/>
    </row>
    <row r="5622" spans="37:40" x14ac:dyDescent="0.35">
      <c r="AK5622" s="13"/>
      <c r="AM5622" s="7"/>
      <c r="AN5622" s="7"/>
    </row>
    <row r="5623" spans="37:40" x14ac:dyDescent="0.35">
      <c r="AK5623" s="13"/>
      <c r="AM5623" s="7"/>
      <c r="AN5623" s="7"/>
    </row>
    <row r="5624" spans="37:40" x14ac:dyDescent="0.35">
      <c r="AK5624" s="13"/>
      <c r="AM5624" s="7"/>
      <c r="AN5624" s="7"/>
    </row>
    <row r="5625" spans="37:40" x14ac:dyDescent="0.35">
      <c r="AK5625" s="13"/>
      <c r="AM5625" s="7"/>
      <c r="AN5625" s="7"/>
    </row>
    <row r="5626" spans="37:40" x14ac:dyDescent="0.35">
      <c r="AK5626" s="13"/>
      <c r="AM5626" s="7"/>
      <c r="AN5626" s="7"/>
    </row>
    <row r="5627" spans="37:40" x14ac:dyDescent="0.35">
      <c r="AK5627" s="13"/>
      <c r="AM5627" s="7"/>
      <c r="AN5627" s="7"/>
    </row>
    <row r="5628" spans="37:40" x14ac:dyDescent="0.35">
      <c r="AK5628" s="13"/>
      <c r="AM5628" s="7"/>
      <c r="AN5628" s="7"/>
    </row>
    <row r="5629" spans="37:40" x14ac:dyDescent="0.35">
      <c r="AK5629" s="13"/>
      <c r="AM5629" s="7"/>
      <c r="AN5629" s="7"/>
    </row>
    <row r="5630" spans="37:40" x14ac:dyDescent="0.35">
      <c r="AK5630" s="13"/>
      <c r="AM5630" s="7"/>
      <c r="AN5630" s="7"/>
    </row>
    <row r="5631" spans="37:40" x14ac:dyDescent="0.35">
      <c r="AK5631" s="13"/>
      <c r="AM5631" s="7"/>
      <c r="AN5631" s="7"/>
    </row>
    <row r="5632" spans="37:40" x14ac:dyDescent="0.35">
      <c r="AK5632" s="13"/>
      <c r="AM5632" s="7"/>
      <c r="AN5632" s="7"/>
    </row>
    <row r="5633" spans="37:40" x14ac:dyDescent="0.35">
      <c r="AK5633" s="13"/>
      <c r="AM5633" s="7"/>
      <c r="AN5633" s="7"/>
    </row>
    <row r="5634" spans="37:40" x14ac:dyDescent="0.35">
      <c r="AK5634" s="13"/>
      <c r="AM5634" s="7"/>
      <c r="AN5634" s="7"/>
    </row>
    <row r="5635" spans="37:40" x14ac:dyDescent="0.35">
      <c r="AK5635" s="13"/>
      <c r="AM5635" s="7"/>
      <c r="AN5635" s="7"/>
    </row>
    <row r="5636" spans="37:40" x14ac:dyDescent="0.35">
      <c r="AK5636" s="13"/>
      <c r="AM5636" s="7"/>
      <c r="AN5636" s="7"/>
    </row>
    <row r="5637" spans="37:40" x14ac:dyDescent="0.35">
      <c r="AK5637" s="13"/>
      <c r="AM5637" s="7"/>
      <c r="AN5637" s="7"/>
    </row>
    <row r="5638" spans="37:40" x14ac:dyDescent="0.35">
      <c r="AK5638" s="13"/>
      <c r="AM5638" s="7"/>
      <c r="AN5638" s="7"/>
    </row>
    <row r="5639" spans="37:40" x14ac:dyDescent="0.35">
      <c r="AK5639" s="13"/>
      <c r="AM5639" s="7"/>
      <c r="AN5639" s="7"/>
    </row>
    <row r="5640" spans="37:40" x14ac:dyDescent="0.35">
      <c r="AK5640" s="13"/>
      <c r="AM5640" s="7"/>
      <c r="AN5640" s="7"/>
    </row>
    <row r="5641" spans="37:40" x14ac:dyDescent="0.35">
      <c r="AK5641" s="13"/>
      <c r="AM5641" s="7"/>
      <c r="AN5641" s="7"/>
    </row>
    <row r="5642" spans="37:40" x14ac:dyDescent="0.35">
      <c r="AK5642" s="13"/>
      <c r="AM5642" s="7"/>
      <c r="AN5642" s="7"/>
    </row>
    <row r="5643" spans="37:40" x14ac:dyDescent="0.35">
      <c r="AK5643" s="13"/>
      <c r="AM5643" s="7"/>
      <c r="AN5643" s="7"/>
    </row>
    <row r="5644" spans="37:40" x14ac:dyDescent="0.35">
      <c r="AK5644" s="13"/>
      <c r="AM5644" s="7"/>
      <c r="AN5644" s="7"/>
    </row>
    <row r="5645" spans="37:40" x14ac:dyDescent="0.35">
      <c r="AK5645" s="13"/>
      <c r="AM5645" s="7"/>
      <c r="AN5645" s="7"/>
    </row>
    <row r="5646" spans="37:40" x14ac:dyDescent="0.35">
      <c r="AK5646" s="13"/>
      <c r="AM5646" s="7"/>
      <c r="AN5646" s="7"/>
    </row>
    <row r="5647" spans="37:40" x14ac:dyDescent="0.35">
      <c r="AK5647" s="13"/>
      <c r="AM5647" s="7"/>
      <c r="AN5647" s="7"/>
    </row>
    <row r="5648" spans="37:40" x14ac:dyDescent="0.35">
      <c r="AK5648" s="13"/>
      <c r="AM5648" s="7"/>
      <c r="AN5648" s="7"/>
    </row>
    <row r="5649" spans="37:40" x14ac:dyDescent="0.35">
      <c r="AK5649" s="13"/>
      <c r="AM5649" s="7"/>
      <c r="AN5649" s="7"/>
    </row>
    <row r="5650" spans="37:40" x14ac:dyDescent="0.35">
      <c r="AK5650" s="13"/>
      <c r="AM5650" s="7"/>
      <c r="AN5650" s="7"/>
    </row>
    <row r="5651" spans="37:40" x14ac:dyDescent="0.35">
      <c r="AK5651" s="13"/>
      <c r="AM5651" s="7"/>
      <c r="AN5651" s="7"/>
    </row>
    <row r="5652" spans="37:40" x14ac:dyDescent="0.35">
      <c r="AK5652" s="13"/>
      <c r="AM5652" s="7"/>
      <c r="AN5652" s="7"/>
    </row>
    <row r="5653" spans="37:40" x14ac:dyDescent="0.35">
      <c r="AK5653" s="13"/>
      <c r="AM5653" s="7"/>
      <c r="AN5653" s="7"/>
    </row>
    <row r="5654" spans="37:40" x14ac:dyDescent="0.35">
      <c r="AK5654" s="13"/>
      <c r="AM5654" s="7"/>
      <c r="AN5654" s="7"/>
    </row>
    <row r="5655" spans="37:40" x14ac:dyDescent="0.35">
      <c r="AK5655" s="13"/>
      <c r="AM5655" s="7"/>
      <c r="AN5655" s="7"/>
    </row>
    <row r="5656" spans="37:40" x14ac:dyDescent="0.35">
      <c r="AK5656" s="13"/>
      <c r="AM5656" s="7"/>
      <c r="AN5656" s="7"/>
    </row>
    <row r="5657" spans="37:40" x14ac:dyDescent="0.35">
      <c r="AK5657" s="13"/>
      <c r="AM5657" s="7"/>
      <c r="AN5657" s="7"/>
    </row>
    <row r="5658" spans="37:40" x14ac:dyDescent="0.35">
      <c r="AK5658" s="13"/>
      <c r="AM5658" s="7"/>
      <c r="AN5658" s="7"/>
    </row>
    <row r="5659" spans="37:40" x14ac:dyDescent="0.35">
      <c r="AK5659" s="13"/>
      <c r="AM5659" s="7"/>
      <c r="AN5659" s="7"/>
    </row>
    <row r="5660" spans="37:40" x14ac:dyDescent="0.35">
      <c r="AK5660" s="13"/>
      <c r="AM5660" s="7"/>
      <c r="AN5660" s="7"/>
    </row>
    <row r="5661" spans="37:40" x14ac:dyDescent="0.35">
      <c r="AK5661" s="13"/>
      <c r="AM5661" s="7"/>
      <c r="AN5661" s="7"/>
    </row>
    <row r="5662" spans="37:40" x14ac:dyDescent="0.35">
      <c r="AK5662" s="13"/>
      <c r="AM5662" s="7"/>
      <c r="AN5662" s="7"/>
    </row>
    <row r="5663" spans="37:40" x14ac:dyDescent="0.35">
      <c r="AK5663" s="13"/>
      <c r="AM5663" s="7"/>
      <c r="AN5663" s="7"/>
    </row>
    <row r="5664" spans="37:40" x14ac:dyDescent="0.35">
      <c r="AK5664" s="13"/>
      <c r="AM5664" s="7"/>
      <c r="AN5664" s="7"/>
    </row>
    <row r="5665" spans="37:40" x14ac:dyDescent="0.35">
      <c r="AK5665" s="13"/>
      <c r="AM5665" s="7"/>
      <c r="AN5665" s="7"/>
    </row>
    <row r="5666" spans="37:40" x14ac:dyDescent="0.35">
      <c r="AK5666" s="13"/>
      <c r="AM5666" s="7"/>
      <c r="AN5666" s="7"/>
    </row>
    <row r="5667" spans="37:40" x14ac:dyDescent="0.35">
      <c r="AK5667" s="13"/>
      <c r="AM5667" s="7"/>
      <c r="AN5667" s="7"/>
    </row>
    <row r="5668" spans="37:40" x14ac:dyDescent="0.35">
      <c r="AK5668" s="13"/>
      <c r="AM5668" s="7"/>
      <c r="AN5668" s="7"/>
    </row>
    <row r="5669" spans="37:40" x14ac:dyDescent="0.35">
      <c r="AK5669" s="13"/>
      <c r="AM5669" s="7"/>
      <c r="AN5669" s="7"/>
    </row>
    <row r="5670" spans="37:40" x14ac:dyDescent="0.35">
      <c r="AK5670" s="13"/>
      <c r="AM5670" s="7"/>
      <c r="AN5670" s="7"/>
    </row>
    <row r="5671" spans="37:40" x14ac:dyDescent="0.35">
      <c r="AK5671" s="13"/>
      <c r="AM5671" s="7"/>
      <c r="AN5671" s="7"/>
    </row>
    <row r="5672" spans="37:40" x14ac:dyDescent="0.35">
      <c r="AK5672" s="13"/>
      <c r="AM5672" s="7"/>
      <c r="AN5672" s="7"/>
    </row>
    <row r="5673" spans="37:40" x14ac:dyDescent="0.35">
      <c r="AK5673" s="13"/>
      <c r="AM5673" s="7"/>
      <c r="AN5673" s="7"/>
    </row>
    <row r="5674" spans="37:40" x14ac:dyDescent="0.35">
      <c r="AK5674" s="13"/>
      <c r="AM5674" s="7"/>
      <c r="AN5674" s="7"/>
    </row>
    <row r="5675" spans="37:40" x14ac:dyDescent="0.35">
      <c r="AK5675" s="13"/>
      <c r="AM5675" s="7"/>
      <c r="AN5675" s="7"/>
    </row>
    <row r="5676" spans="37:40" x14ac:dyDescent="0.35">
      <c r="AK5676" s="13"/>
      <c r="AM5676" s="7"/>
      <c r="AN5676" s="7"/>
    </row>
    <row r="5677" spans="37:40" x14ac:dyDescent="0.35">
      <c r="AK5677" s="13"/>
      <c r="AM5677" s="7"/>
      <c r="AN5677" s="7"/>
    </row>
    <row r="5678" spans="37:40" x14ac:dyDescent="0.35">
      <c r="AK5678" s="13"/>
      <c r="AM5678" s="7"/>
      <c r="AN5678" s="7"/>
    </row>
    <row r="5679" spans="37:40" x14ac:dyDescent="0.35">
      <c r="AK5679" s="13"/>
      <c r="AM5679" s="7"/>
      <c r="AN5679" s="7"/>
    </row>
    <row r="5680" spans="37:40" x14ac:dyDescent="0.35">
      <c r="AK5680" s="13"/>
      <c r="AM5680" s="7"/>
      <c r="AN5680" s="7"/>
    </row>
    <row r="5681" spans="37:40" x14ac:dyDescent="0.35">
      <c r="AK5681" s="13"/>
      <c r="AM5681" s="7"/>
      <c r="AN5681" s="7"/>
    </row>
    <row r="5682" spans="37:40" x14ac:dyDescent="0.35">
      <c r="AK5682" s="13"/>
      <c r="AM5682" s="7"/>
      <c r="AN5682" s="7"/>
    </row>
    <row r="5683" spans="37:40" x14ac:dyDescent="0.35">
      <c r="AK5683" s="13"/>
      <c r="AM5683" s="7"/>
      <c r="AN5683" s="7"/>
    </row>
    <row r="5684" spans="37:40" x14ac:dyDescent="0.35">
      <c r="AK5684" s="13"/>
      <c r="AM5684" s="7"/>
      <c r="AN5684" s="7"/>
    </row>
    <row r="5685" spans="37:40" x14ac:dyDescent="0.35">
      <c r="AK5685" s="13"/>
      <c r="AM5685" s="7"/>
      <c r="AN5685" s="7"/>
    </row>
    <row r="5686" spans="37:40" x14ac:dyDescent="0.35">
      <c r="AK5686" s="13"/>
      <c r="AM5686" s="7"/>
      <c r="AN5686" s="7"/>
    </row>
    <row r="5687" spans="37:40" x14ac:dyDescent="0.35">
      <c r="AK5687" s="13"/>
      <c r="AM5687" s="7"/>
      <c r="AN5687" s="7"/>
    </row>
    <row r="5688" spans="37:40" x14ac:dyDescent="0.35">
      <c r="AK5688" s="13"/>
      <c r="AM5688" s="7"/>
      <c r="AN5688" s="7"/>
    </row>
    <row r="5689" spans="37:40" x14ac:dyDescent="0.35">
      <c r="AK5689" s="13"/>
      <c r="AM5689" s="7"/>
      <c r="AN5689" s="7"/>
    </row>
    <row r="5690" spans="37:40" x14ac:dyDescent="0.35">
      <c r="AK5690" s="13"/>
      <c r="AM5690" s="7"/>
      <c r="AN5690" s="7"/>
    </row>
    <row r="5691" spans="37:40" x14ac:dyDescent="0.35">
      <c r="AK5691" s="13"/>
      <c r="AM5691" s="7"/>
      <c r="AN5691" s="7"/>
    </row>
    <row r="5692" spans="37:40" x14ac:dyDescent="0.35">
      <c r="AK5692" s="13"/>
      <c r="AM5692" s="7"/>
      <c r="AN5692" s="7"/>
    </row>
    <row r="5693" spans="37:40" x14ac:dyDescent="0.35">
      <c r="AK5693" s="13"/>
      <c r="AM5693" s="7"/>
      <c r="AN5693" s="7"/>
    </row>
    <row r="5694" spans="37:40" x14ac:dyDescent="0.35">
      <c r="AK5694" s="13"/>
      <c r="AM5694" s="7"/>
      <c r="AN5694" s="7"/>
    </row>
    <row r="5695" spans="37:40" x14ac:dyDescent="0.35">
      <c r="AK5695" s="13"/>
      <c r="AM5695" s="7"/>
      <c r="AN5695" s="7"/>
    </row>
    <row r="5696" spans="37:40" x14ac:dyDescent="0.35">
      <c r="AK5696" s="13"/>
      <c r="AM5696" s="7"/>
      <c r="AN5696" s="7"/>
    </row>
    <row r="5697" spans="37:40" x14ac:dyDescent="0.35">
      <c r="AK5697" s="13"/>
      <c r="AM5697" s="7"/>
      <c r="AN5697" s="7"/>
    </row>
    <row r="5698" spans="37:40" x14ac:dyDescent="0.35">
      <c r="AK5698" s="13"/>
      <c r="AM5698" s="7"/>
      <c r="AN5698" s="7"/>
    </row>
    <row r="5699" spans="37:40" x14ac:dyDescent="0.35">
      <c r="AK5699" s="13"/>
      <c r="AM5699" s="7"/>
      <c r="AN5699" s="7"/>
    </row>
    <row r="5700" spans="37:40" x14ac:dyDescent="0.35">
      <c r="AK5700" s="13"/>
      <c r="AM5700" s="7"/>
      <c r="AN5700" s="7"/>
    </row>
    <row r="5701" spans="37:40" x14ac:dyDescent="0.35">
      <c r="AK5701" s="13"/>
      <c r="AM5701" s="7"/>
      <c r="AN5701" s="7"/>
    </row>
    <row r="5702" spans="37:40" x14ac:dyDescent="0.35">
      <c r="AK5702" s="13"/>
      <c r="AM5702" s="7"/>
      <c r="AN5702" s="7"/>
    </row>
    <row r="5703" spans="37:40" x14ac:dyDescent="0.35">
      <c r="AK5703" s="13"/>
      <c r="AM5703" s="7"/>
      <c r="AN5703" s="7"/>
    </row>
    <row r="5704" spans="37:40" x14ac:dyDescent="0.35">
      <c r="AK5704" s="13"/>
      <c r="AM5704" s="7"/>
      <c r="AN5704" s="7"/>
    </row>
    <row r="5705" spans="37:40" x14ac:dyDescent="0.35">
      <c r="AK5705" s="13"/>
      <c r="AM5705" s="7"/>
      <c r="AN5705" s="7"/>
    </row>
    <row r="5706" spans="37:40" x14ac:dyDescent="0.35">
      <c r="AK5706" s="13"/>
      <c r="AM5706" s="7"/>
      <c r="AN5706" s="7"/>
    </row>
    <row r="5707" spans="37:40" x14ac:dyDescent="0.35">
      <c r="AK5707" s="13"/>
      <c r="AM5707" s="7"/>
      <c r="AN5707" s="7"/>
    </row>
    <row r="5708" spans="37:40" x14ac:dyDescent="0.35">
      <c r="AK5708" s="13"/>
      <c r="AM5708" s="7"/>
      <c r="AN5708" s="7"/>
    </row>
    <row r="5709" spans="37:40" x14ac:dyDescent="0.35">
      <c r="AK5709" s="13"/>
      <c r="AM5709" s="7"/>
      <c r="AN5709" s="7"/>
    </row>
    <row r="5710" spans="37:40" x14ac:dyDescent="0.35">
      <c r="AK5710" s="13"/>
      <c r="AM5710" s="7"/>
      <c r="AN5710" s="7"/>
    </row>
    <row r="5711" spans="37:40" x14ac:dyDescent="0.35">
      <c r="AK5711" s="13"/>
      <c r="AM5711" s="7"/>
      <c r="AN5711" s="7"/>
    </row>
    <row r="5712" spans="37:40" x14ac:dyDescent="0.35">
      <c r="AK5712" s="13"/>
      <c r="AM5712" s="7"/>
      <c r="AN5712" s="7"/>
    </row>
    <row r="5713" spans="37:40" x14ac:dyDescent="0.35">
      <c r="AK5713" s="13"/>
      <c r="AM5713" s="7"/>
      <c r="AN5713" s="7"/>
    </row>
    <row r="5714" spans="37:40" x14ac:dyDescent="0.35">
      <c r="AK5714" s="13"/>
      <c r="AM5714" s="7"/>
      <c r="AN5714" s="7"/>
    </row>
    <row r="5715" spans="37:40" x14ac:dyDescent="0.35">
      <c r="AK5715" s="13"/>
      <c r="AM5715" s="7"/>
      <c r="AN5715" s="7"/>
    </row>
    <row r="5716" spans="37:40" x14ac:dyDescent="0.35">
      <c r="AK5716" s="13"/>
      <c r="AM5716" s="7"/>
      <c r="AN5716" s="7"/>
    </row>
    <row r="5717" spans="37:40" x14ac:dyDescent="0.35">
      <c r="AK5717" s="13"/>
      <c r="AM5717" s="7"/>
      <c r="AN5717" s="7"/>
    </row>
    <row r="5718" spans="37:40" x14ac:dyDescent="0.35">
      <c r="AK5718" s="13"/>
      <c r="AM5718" s="7"/>
      <c r="AN5718" s="7"/>
    </row>
    <row r="5719" spans="37:40" x14ac:dyDescent="0.35">
      <c r="AK5719" s="13"/>
      <c r="AM5719" s="7"/>
      <c r="AN5719" s="7"/>
    </row>
    <row r="5720" spans="37:40" x14ac:dyDescent="0.35">
      <c r="AK5720" s="13"/>
      <c r="AM5720" s="7"/>
      <c r="AN5720" s="7"/>
    </row>
    <row r="5721" spans="37:40" x14ac:dyDescent="0.35">
      <c r="AK5721" s="13"/>
      <c r="AM5721" s="7"/>
      <c r="AN5721" s="7"/>
    </row>
    <row r="5722" spans="37:40" x14ac:dyDescent="0.35">
      <c r="AK5722" s="13"/>
      <c r="AM5722" s="7"/>
      <c r="AN5722" s="7"/>
    </row>
    <row r="5723" spans="37:40" x14ac:dyDescent="0.35">
      <c r="AK5723" s="13"/>
      <c r="AM5723" s="7"/>
      <c r="AN5723" s="7"/>
    </row>
    <row r="5724" spans="37:40" x14ac:dyDescent="0.35">
      <c r="AK5724" s="13"/>
      <c r="AM5724" s="7"/>
      <c r="AN5724" s="7"/>
    </row>
    <row r="5725" spans="37:40" x14ac:dyDescent="0.35">
      <c r="AK5725" s="13"/>
      <c r="AM5725" s="7"/>
      <c r="AN5725" s="7"/>
    </row>
    <row r="5726" spans="37:40" x14ac:dyDescent="0.35">
      <c r="AK5726" s="13"/>
      <c r="AM5726" s="7"/>
      <c r="AN5726" s="7"/>
    </row>
    <row r="5727" spans="37:40" x14ac:dyDescent="0.35">
      <c r="AK5727" s="13"/>
      <c r="AM5727" s="7"/>
      <c r="AN5727" s="7"/>
    </row>
    <row r="5728" spans="37:40" x14ac:dyDescent="0.35">
      <c r="AK5728" s="13"/>
      <c r="AM5728" s="7"/>
      <c r="AN5728" s="7"/>
    </row>
    <row r="5729" spans="37:40" x14ac:dyDescent="0.35">
      <c r="AK5729" s="13"/>
      <c r="AM5729" s="7"/>
      <c r="AN5729" s="7"/>
    </row>
    <row r="5730" spans="37:40" x14ac:dyDescent="0.35">
      <c r="AK5730" s="13"/>
      <c r="AM5730" s="7"/>
      <c r="AN5730" s="7"/>
    </row>
    <row r="5731" spans="37:40" x14ac:dyDescent="0.35">
      <c r="AK5731" s="13"/>
      <c r="AM5731" s="7"/>
      <c r="AN5731" s="7"/>
    </row>
    <row r="5732" spans="37:40" x14ac:dyDescent="0.35">
      <c r="AK5732" s="13"/>
      <c r="AM5732" s="7"/>
      <c r="AN5732" s="7"/>
    </row>
    <row r="5733" spans="37:40" x14ac:dyDescent="0.35">
      <c r="AK5733" s="13"/>
      <c r="AM5733" s="7"/>
      <c r="AN5733" s="7"/>
    </row>
    <row r="5734" spans="37:40" x14ac:dyDescent="0.35">
      <c r="AK5734" s="13"/>
      <c r="AM5734" s="7"/>
      <c r="AN5734" s="7"/>
    </row>
    <row r="5735" spans="37:40" x14ac:dyDescent="0.35">
      <c r="AK5735" s="13"/>
      <c r="AM5735" s="7"/>
      <c r="AN5735" s="7"/>
    </row>
    <row r="5736" spans="37:40" x14ac:dyDescent="0.35">
      <c r="AK5736" s="13"/>
      <c r="AM5736" s="7"/>
      <c r="AN5736" s="7"/>
    </row>
    <row r="5737" spans="37:40" x14ac:dyDescent="0.35">
      <c r="AK5737" s="13"/>
      <c r="AM5737" s="7"/>
      <c r="AN5737" s="7"/>
    </row>
    <row r="5738" spans="37:40" x14ac:dyDescent="0.35">
      <c r="AK5738" s="13"/>
      <c r="AM5738" s="7"/>
      <c r="AN5738" s="7"/>
    </row>
    <row r="5739" spans="37:40" x14ac:dyDescent="0.35">
      <c r="AK5739" s="13"/>
      <c r="AM5739" s="7"/>
      <c r="AN5739" s="7"/>
    </row>
    <row r="5740" spans="37:40" x14ac:dyDescent="0.35">
      <c r="AK5740" s="13"/>
      <c r="AM5740" s="7"/>
      <c r="AN5740" s="7"/>
    </row>
    <row r="5741" spans="37:40" x14ac:dyDescent="0.35">
      <c r="AK5741" s="13"/>
      <c r="AM5741" s="7"/>
      <c r="AN5741" s="7"/>
    </row>
    <row r="5742" spans="37:40" x14ac:dyDescent="0.35">
      <c r="AK5742" s="13"/>
      <c r="AM5742" s="7"/>
      <c r="AN5742" s="7"/>
    </row>
    <row r="5743" spans="37:40" x14ac:dyDescent="0.35">
      <c r="AK5743" s="13"/>
      <c r="AM5743" s="7"/>
      <c r="AN5743" s="7"/>
    </row>
    <row r="5744" spans="37:40" x14ac:dyDescent="0.35">
      <c r="AK5744" s="13"/>
      <c r="AM5744" s="7"/>
      <c r="AN5744" s="7"/>
    </row>
    <row r="5745" spans="37:40" x14ac:dyDescent="0.35">
      <c r="AK5745" s="13"/>
      <c r="AM5745" s="7"/>
      <c r="AN5745" s="7"/>
    </row>
    <row r="5746" spans="37:40" x14ac:dyDescent="0.35">
      <c r="AK5746" s="13"/>
      <c r="AM5746" s="7"/>
      <c r="AN5746" s="7"/>
    </row>
    <row r="5747" spans="37:40" x14ac:dyDescent="0.35">
      <c r="AK5747" s="13"/>
      <c r="AM5747" s="7"/>
      <c r="AN5747" s="7"/>
    </row>
    <row r="5748" spans="37:40" x14ac:dyDescent="0.35">
      <c r="AK5748" s="13"/>
      <c r="AM5748" s="7"/>
      <c r="AN5748" s="7"/>
    </row>
    <row r="5749" spans="37:40" x14ac:dyDescent="0.35">
      <c r="AK5749" s="13"/>
      <c r="AM5749" s="7"/>
      <c r="AN5749" s="7"/>
    </row>
    <row r="5750" spans="37:40" x14ac:dyDescent="0.35">
      <c r="AK5750" s="13"/>
      <c r="AM5750" s="7"/>
      <c r="AN5750" s="7"/>
    </row>
    <row r="5751" spans="37:40" x14ac:dyDescent="0.35">
      <c r="AK5751" s="13"/>
      <c r="AM5751" s="7"/>
      <c r="AN5751" s="7"/>
    </row>
    <row r="5752" spans="37:40" x14ac:dyDescent="0.35">
      <c r="AK5752" s="13"/>
      <c r="AM5752" s="7"/>
      <c r="AN5752" s="7"/>
    </row>
    <row r="5753" spans="37:40" x14ac:dyDescent="0.35">
      <c r="AK5753" s="13"/>
      <c r="AM5753" s="7"/>
      <c r="AN5753" s="7"/>
    </row>
    <row r="5754" spans="37:40" x14ac:dyDescent="0.35">
      <c r="AK5754" s="13"/>
      <c r="AM5754" s="7"/>
      <c r="AN5754" s="7"/>
    </row>
    <row r="5755" spans="37:40" x14ac:dyDescent="0.35">
      <c r="AK5755" s="13"/>
      <c r="AM5755" s="7"/>
      <c r="AN5755" s="7"/>
    </row>
    <row r="5756" spans="37:40" x14ac:dyDescent="0.35">
      <c r="AK5756" s="13"/>
      <c r="AM5756" s="7"/>
      <c r="AN5756" s="7"/>
    </row>
    <row r="5757" spans="37:40" x14ac:dyDescent="0.35">
      <c r="AK5757" s="13"/>
      <c r="AM5757" s="7"/>
      <c r="AN5757" s="7"/>
    </row>
    <row r="5758" spans="37:40" x14ac:dyDescent="0.35">
      <c r="AK5758" s="13"/>
      <c r="AM5758" s="7"/>
      <c r="AN5758" s="7"/>
    </row>
    <row r="5759" spans="37:40" x14ac:dyDescent="0.35">
      <c r="AK5759" s="13"/>
      <c r="AM5759" s="7"/>
      <c r="AN5759" s="7"/>
    </row>
    <row r="5760" spans="37:40" x14ac:dyDescent="0.35">
      <c r="AK5760" s="13"/>
      <c r="AM5760" s="7"/>
      <c r="AN5760" s="7"/>
    </row>
    <row r="5761" spans="37:40" x14ac:dyDescent="0.35">
      <c r="AK5761" s="13"/>
      <c r="AM5761" s="7"/>
      <c r="AN5761" s="7"/>
    </row>
    <row r="5762" spans="37:40" x14ac:dyDescent="0.35">
      <c r="AK5762" s="13"/>
      <c r="AM5762" s="7"/>
      <c r="AN5762" s="7"/>
    </row>
    <row r="5763" spans="37:40" x14ac:dyDescent="0.35">
      <c r="AK5763" s="13"/>
      <c r="AM5763" s="7"/>
      <c r="AN5763" s="7"/>
    </row>
    <row r="5764" spans="37:40" x14ac:dyDescent="0.35">
      <c r="AK5764" s="13"/>
      <c r="AM5764" s="7"/>
      <c r="AN5764" s="7"/>
    </row>
    <row r="5765" spans="37:40" x14ac:dyDescent="0.35">
      <c r="AK5765" s="13"/>
      <c r="AM5765" s="7"/>
      <c r="AN5765" s="7"/>
    </row>
    <row r="5766" spans="37:40" x14ac:dyDescent="0.35">
      <c r="AK5766" s="13"/>
      <c r="AM5766" s="7"/>
      <c r="AN5766" s="7"/>
    </row>
    <row r="5767" spans="37:40" x14ac:dyDescent="0.35">
      <c r="AK5767" s="13"/>
      <c r="AM5767" s="7"/>
      <c r="AN5767" s="7"/>
    </row>
    <row r="5768" spans="37:40" x14ac:dyDescent="0.35">
      <c r="AK5768" s="13"/>
      <c r="AM5768" s="7"/>
      <c r="AN5768" s="7"/>
    </row>
    <row r="5769" spans="37:40" x14ac:dyDescent="0.35">
      <c r="AK5769" s="13"/>
      <c r="AM5769" s="7"/>
      <c r="AN5769" s="7"/>
    </row>
    <row r="5770" spans="37:40" x14ac:dyDescent="0.35">
      <c r="AK5770" s="13"/>
      <c r="AM5770" s="7"/>
      <c r="AN5770" s="7"/>
    </row>
    <row r="5771" spans="37:40" x14ac:dyDescent="0.35">
      <c r="AK5771" s="13"/>
      <c r="AM5771" s="7"/>
      <c r="AN5771" s="7"/>
    </row>
    <row r="5772" spans="37:40" x14ac:dyDescent="0.35">
      <c r="AK5772" s="13"/>
      <c r="AM5772" s="7"/>
      <c r="AN5772" s="7"/>
    </row>
    <row r="5773" spans="37:40" x14ac:dyDescent="0.35">
      <c r="AK5773" s="13"/>
      <c r="AM5773" s="7"/>
      <c r="AN5773" s="7"/>
    </row>
    <row r="5774" spans="37:40" x14ac:dyDescent="0.35">
      <c r="AK5774" s="13"/>
      <c r="AM5774" s="7"/>
      <c r="AN5774" s="7"/>
    </row>
    <row r="5775" spans="37:40" x14ac:dyDescent="0.35">
      <c r="AK5775" s="13"/>
      <c r="AM5775" s="7"/>
      <c r="AN5775" s="7"/>
    </row>
    <row r="5776" spans="37:40" x14ac:dyDescent="0.35">
      <c r="AK5776" s="13"/>
      <c r="AM5776" s="7"/>
      <c r="AN5776" s="7"/>
    </row>
    <row r="5777" spans="37:40" x14ac:dyDescent="0.35">
      <c r="AK5777" s="13"/>
      <c r="AM5777" s="7"/>
      <c r="AN5777" s="7"/>
    </row>
    <row r="5778" spans="37:40" x14ac:dyDescent="0.35">
      <c r="AK5778" s="13"/>
      <c r="AM5778" s="7"/>
      <c r="AN5778" s="7"/>
    </row>
    <row r="5779" spans="37:40" x14ac:dyDescent="0.35">
      <c r="AK5779" s="13"/>
      <c r="AM5779" s="7"/>
      <c r="AN5779" s="7"/>
    </row>
    <row r="5780" spans="37:40" x14ac:dyDescent="0.35">
      <c r="AK5780" s="13"/>
      <c r="AM5780" s="7"/>
      <c r="AN5780" s="7"/>
    </row>
    <row r="5781" spans="37:40" x14ac:dyDescent="0.35">
      <c r="AK5781" s="13"/>
      <c r="AM5781" s="7"/>
      <c r="AN5781" s="7"/>
    </row>
    <row r="5782" spans="37:40" x14ac:dyDescent="0.35">
      <c r="AK5782" s="13"/>
      <c r="AM5782" s="7"/>
      <c r="AN5782" s="7"/>
    </row>
    <row r="5783" spans="37:40" x14ac:dyDescent="0.35">
      <c r="AK5783" s="13"/>
      <c r="AM5783" s="7"/>
      <c r="AN5783" s="7"/>
    </row>
    <row r="5784" spans="37:40" x14ac:dyDescent="0.35">
      <c r="AK5784" s="13"/>
      <c r="AM5784" s="7"/>
      <c r="AN5784" s="7"/>
    </row>
    <row r="5785" spans="37:40" x14ac:dyDescent="0.35">
      <c r="AK5785" s="13"/>
      <c r="AM5785" s="7"/>
      <c r="AN5785" s="7"/>
    </row>
    <row r="5786" spans="37:40" x14ac:dyDescent="0.35">
      <c r="AK5786" s="13"/>
      <c r="AM5786" s="7"/>
      <c r="AN5786" s="7"/>
    </row>
    <row r="5787" spans="37:40" x14ac:dyDescent="0.35">
      <c r="AK5787" s="13"/>
      <c r="AM5787" s="7"/>
      <c r="AN5787" s="7"/>
    </row>
    <row r="5788" spans="37:40" x14ac:dyDescent="0.35">
      <c r="AK5788" s="13"/>
      <c r="AM5788" s="7"/>
      <c r="AN5788" s="7"/>
    </row>
    <row r="5789" spans="37:40" x14ac:dyDescent="0.35">
      <c r="AK5789" s="13"/>
      <c r="AM5789" s="7"/>
      <c r="AN5789" s="7"/>
    </row>
    <row r="5790" spans="37:40" x14ac:dyDescent="0.35">
      <c r="AK5790" s="13"/>
      <c r="AM5790" s="7"/>
      <c r="AN5790" s="7"/>
    </row>
    <row r="5791" spans="37:40" x14ac:dyDescent="0.35">
      <c r="AK5791" s="13"/>
      <c r="AM5791" s="7"/>
      <c r="AN5791" s="7"/>
    </row>
    <row r="5792" spans="37:40" x14ac:dyDescent="0.35">
      <c r="AK5792" s="13"/>
      <c r="AM5792" s="7"/>
      <c r="AN5792" s="7"/>
    </row>
    <row r="5793" spans="37:40" x14ac:dyDescent="0.35">
      <c r="AK5793" s="13"/>
      <c r="AM5793" s="7"/>
      <c r="AN5793" s="7"/>
    </row>
    <row r="5794" spans="37:40" x14ac:dyDescent="0.35">
      <c r="AK5794" s="13"/>
      <c r="AM5794" s="7"/>
      <c r="AN5794" s="7"/>
    </row>
    <row r="5795" spans="37:40" x14ac:dyDescent="0.35">
      <c r="AK5795" s="13"/>
      <c r="AM5795" s="7"/>
      <c r="AN5795" s="7"/>
    </row>
    <row r="5796" spans="37:40" x14ac:dyDescent="0.35">
      <c r="AK5796" s="13"/>
      <c r="AM5796" s="7"/>
      <c r="AN5796" s="7"/>
    </row>
    <row r="5797" spans="37:40" x14ac:dyDescent="0.35">
      <c r="AK5797" s="13"/>
      <c r="AM5797" s="7"/>
      <c r="AN5797" s="7"/>
    </row>
    <row r="5798" spans="37:40" x14ac:dyDescent="0.35">
      <c r="AK5798" s="13"/>
      <c r="AM5798" s="7"/>
      <c r="AN5798" s="7"/>
    </row>
    <row r="5799" spans="37:40" x14ac:dyDescent="0.35">
      <c r="AK5799" s="13"/>
      <c r="AM5799" s="7"/>
      <c r="AN5799" s="7"/>
    </row>
    <row r="5800" spans="37:40" x14ac:dyDescent="0.35">
      <c r="AK5800" s="13"/>
      <c r="AM5800" s="7"/>
      <c r="AN5800" s="7"/>
    </row>
    <row r="5801" spans="37:40" x14ac:dyDescent="0.35">
      <c r="AK5801" s="13"/>
      <c r="AM5801" s="7"/>
      <c r="AN5801" s="7"/>
    </row>
    <row r="5802" spans="37:40" x14ac:dyDescent="0.35">
      <c r="AK5802" s="13"/>
      <c r="AM5802" s="7"/>
      <c r="AN5802" s="7"/>
    </row>
    <row r="5803" spans="37:40" x14ac:dyDescent="0.35">
      <c r="AK5803" s="13"/>
      <c r="AM5803" s="7"/>
      <c r="AN5803" s="7"/>
    </row>
    <row r="5804" spans="37:40" x14ac:dyDescent="0.35">
      <c r="AK5804" s="13"/>
      <c r="AM5804" s="7"/>
      <c r="AN5804" s="7"/>
    </row>
    <row r="5805" spans="37:40" x14ac:dyDescent="0.35">
      <c r="AK5805" s="13"/>
      <c r="AM5805" s="7"/>
      <c r="AN5805" s="7"/>
    </row>
    <row r="5806" spans="37:40" x14ac:dyDescent="0.35">
      <c r="AK5806" s="13"/>
      <c r="AM5806" s="7"/>
      <c r="AN5806" s="7"/>
    </row>
    <row r="5807" spans="37:40" x14ac:dyDescent="0.35">
      <c r="AK5807" s="13"/>
      <c r="AM5807" s="7"/>
      <c r="AN5807" s="7"/>
    </row>
    <row r="5808" spans="37:40" x14ac:dyDescent="0.35">
      <c r="AK5808" s="13"/>
      <c r="AM5808" s="7"/>
      <c r="AN5808" s="7"/>
    </row>
    <row r="5809" spans="37:40" x14ac:dyDescent="0.35">
      <c r="AK5809" s="13"/>
      <c r="AM5809" s="7"/>
      <c r="AN5809" s="7"/>
    </row>
    <row r="5810" spans="37:40" x14ac:dyDescent="0.35">
      <c r="AK5810" s="13"/>
      <c r="AM5810" s="7"/>
      <c r="AN5810" s="7"/>
    </row>
    <row r="5811" spans="37:40" x14ac:dyDescent="0.35">
      <c r="AK5811" s="13"/>
      <c r="AM5811" s="7"/>
      <c r="AN5811" s="7"/>
    </row>
    <row r="5812" spans="37:40" x14ac:dyDescent="0.35">
      <c r="AK5812" s="13"/>
      <c r="AM5812" s="7"/>
      <c r="AN5812" s="7"/>
    </row>
    <row r="5813" spans="37:40" x14ac:dyDescent="0.35">
      <c r="AK5813" s="13"/>
      <c r="AM5813" s="7"/>
      <c r="AN5813" s="7"/>
    </row>
    <row r="5814" spans="37:40" x14ac:dyDescent="0.35">
      <c r="AK5814" s="13"/>
      <c r="AM5814" s="7"/>
      <c r="AN5814" s="7"/>
    </row>
    <row r="5815" spans="37:40" x14ac:dyDescent="0.35">
      <c r="AK5815" s="13"/>
      <c r="AM5815" s="7"/>
      <c r="AN5815" s="7"/>
    </row>
    <row r="5816" spans="37:40" x14ac:dyDescent="0.35">
      <c r="AK5816" s="13"/>
      <c r="AM5816" s="7"/>
      <c r="AN5816" s="7"/>
    </row>
    <row r="5817" spans="37:40" x14ac:dyDescent="0.35">
      <c r="AK5817" s="13"/>
      <c r="AM5817" s="7"/>
      <c r="AN5817" s="7"/>
    </row>
    <row r="5818" spans="37:40" x14ac:dyDescent="0.35">
      <c r="AK5818" s="13"/>
      <c r="AM5818" s="7"/>
      <c r="AN5818" s="7"/>
    </row>
    <row r="5819" spans="37:40" x14ac:dyDescent="0.35">
      <c r="AK5819" s="13"/>
      <c r="AM5819" s="7"/>
      <c r="AN5819" s="7"/>
    </row>
    <row r="5820" spans="37:40" x14ac:dyDescent="0.35">
      <c r="AK5820" s="13"/>
      <c r="AM5820" s="7"/>
      <c r="AN5820" s="7"/>
    </row>
    <row r="5821" spans="37:40" x14ac:dyDescent="0.35">
      <c r="AK5821" s="13"/>
      <c r="AM5821" s="7"/>
      <c r="AN5821" s="7"/>
    </row>
    <row r="5822" spans="37:40" x14ac:dyDescent="0.35">
      <c r="AK5822" s="13"/>
      <c r="AM5822" s="7"/>
      <c r="AN5822" s="7"/>
    </row>
    <row r="5823" spans="37:40" x14ac:dyDescent="0.35">
      <c r="AK5823" s="13"/>
      <c r="AM5823" s="7"/>
      <c r="AN5823" s="7"/>
    </row>
    <row r="5824" spans="37:40" x14ac:dyDescent="0.35">
      <c r="AK5824" s="13"/>
      <c r="AM5824" s="7"/>
      <c r="AN5824" s="7"/>
    </row>
    <row r="5825" spans="37:40" x14ac:dyDescent="0.35">
      <c r="AK5825" s="13"/>
      <c r="AM5825" s="7"/>
      <c r="AN5825" s="7"/>
    </row>
    <row r="5826" spans="37:40" x14ac:dyDescent="0.35">
      <c r="AK5826" s="13"/>
      <c r="AM5826" s="7"/>
      <c r="AN5826" s="7"/>
    </row>
    <row r="5827" spans="37:40" x14ac:dyDescent="0.35">
      <c r="AK5827" s="13"/>
      <c r="AM5827" s="7"/>
      <c r="AN5827" s="7"/>
    </row>
    <row r="5828" spans="37:40" x14ac:dyDescent="0.35">
      <c r="AK5828" s="13"/>
      <c r="AM5828" s="7"/>
      <c r="AN5828" s="7"/>
    </row>
    <row r="5829" spans="37:40" x14ac:dyDescent="0.35">
      <c r="AK5829" s="13"/>
      <c r="AM5829" s="7"/>
      <c r="AN5829" s="7"/>
    </row>
    <row r="5830" spans="37:40" x14ac:dyDescent="0.35">
      <c r="AK5830" s="13"/>
      <c r="AM5830" s="7"/>
      <c r="AN5830" s="7"/>
    </row>
    <row r="5831" spans="37:40" x14ac:dyDescent="0.35">
      <c r="AK5831" s="13"/>
      <c r="AM5831" s="7"/>
      <c r="AN5831" s="7"/>
    </row>
    <row r="5832" spans="37:40" x14ac:dyDescent="0.35">
      <c r="AK5832" s="13"/>
      <c r="AM5832" s="7"/>
      <c r="AN5832" s="7"/>
    </row>
    <row r="5833" spans="37:40" x14ac:dyDescent="0.35">
      <c r="AK5833" s="13"/>
      <c r="AM5833" s="7"/>
      <c r="AN5833" s="7"/>
    </row>
    <row r="5834" spans="37:40" x14ac:dyDescent="0.35">
      <c r="AK5834" s="13"/>
      <c r="AM5834" s="7"/>
      <c r="AN5834" s="7"/>
    </row>
    <row r="5835" spans="37:40" x14ac:dyDescent="0.35">
      <c r="AK5835" s="13"/>
      <c r="AM5835" s="7"/>
      <c r="AN5835" s="7"/>
    </row>
    <row r="5836" spans="37:40" x14ac:dyDescent="0.35">
      <c r="AK5836" s="13"/>
      <c r="AM5836" s="7"/>
      <c r="AN5836" s="7"/>
    </row>
    <row r="5837" spans="37:40" x14ac:dyDescent="0.35">
      <c r="AK5837" s="13"/>
      <c r="AM5837" s="7"/>
      <c r="AN5837" s="7"/>
    </row>
    <row r="5838" spans="37:40" x14ac:dyDescent="0.35">
      <c r="AK5838" s="13"/>
      <c r="AM5838" s="7"/>
      <c r="AN5838" s="7"/>
    </row>
    <row r="5839" spans="37:40" x14ac:dyDescent="0.35">
      <c r="AK5839" s="13"/>
      <c r="AM5839" s="7"/>
      <c r="AN5839" s="7"/>
    </row>
    <row r="5840" spans="37:40" x14ac:dyDescent="0.35">
      <c r="AK5840" s="13"/>
      <c r="AM5840" s="7"/>
      <c r="AN5840" s="7"/>
    </row>
    <row r="5841" spans="37:40" x14ac:dyDescent="0.35">
      <c r="AK5841" s="13"/>
      <c r="AM5841" s="7"/>
      <c r="AN5841" s="7"/>
    </row>
    <row r="5842" spans="37:40" x14ac:dyDescent="0.35">
      <c r="AK5842" s="13"/>
      <c r="AM5842" s="7"/>
      <c r="AN5842" s="7"/>
    </row>
    <row r="5843" spans="37:40" x14ac:dyDescent="0.35">
      <c r="AK5843" s="13"/>
      <c r="AM5843" s="7"/>
      <c r="AN5843" s="7"/>
    </row>
    <row r="5844" spans="37:40" x14ac:dyDescent="0.35">
      <c r="AK5844" s="13"/>
      <c r="AM5844" s="7"/>
      <c r="AN5844" s="7"/>
    </row>
    <row r="5845" spans="37:40" x14ac:dyDescent="0.35">
      <c r="AK5845" s="13"/>
      <c r="AM5845" s="7"/>
      <c r="AN5845" s="7"/>
    </row>
    <row r="5846" spans="37:40" x14ac:dyDescent="0.35">
      <c r="AK5846" s="13"/>
      <c r="AM5846" s="7"/>
      <c r="AN5846" s="7"/>
    </row>
    <row r="5847" spans="37:40" x14ac:dyDescent="0.35">
      <c r="AK5847" s="13"/>
      <c r="AM5847" s="7"/>
      <c r="AN5847" s="7"/>
    </row>
    <row r="5848" spans="37:40" x14ac:dyDescent="0.35">
      <c r="AK5848" s="13"/>
      <c r="AM5848" s="7"/>
      <c r="AN5848" s="7"/>
    </row>
    <row r="5849" spans="37:40" x14ac:dyDescent="0.35">
      <c r="AK5849" s="13"/>
      <c r="AM5849" s="7"/>
      <c r="AN5849" s="7"/>
    </row>
    <row r="5850" spans="37:40" x14ac:dyDescent="0.35">
      <c r="AK5850" s="13"/>
      <c r="AM5850" s="7"/>
      <c r="AN5850" s="7"/>
    </row>
    <row r="5851" spans="37:40" x14ac:dyDescent="0.35">
      <c r="AK5851" s="13"/>
      <c r="AM5851" s="7"/>
      <c r="AN5851" s="7"/>
    </row>
    <row r="5852" spans="37:40" x14ac:dyDescent="0.35">
      <c r="AK5852" s="13"/>
      <c r="AM5852" s="7"/>
      <c r="AN5852" s="7"/>
    </row>
    <row r="5853" spans="37:40" x14ac:dyDescent="0.35">
      <c r="AK5853" s="13"/>
      <c r="AM5853" s="7"/>
      <c r="AN5853" s="7"/>
    </row>
    <row r="5854" spans="37:40" x14ac:dyDescent="0.35">
      <c r="AK5854" s="13"/>
      <c r="AM5854" s="7"/>
      <c r="AN5854" s="7"/>
    </row>
    <row r="5855" spans="37:40" x14ac:dyDescent="0.35">
      <c r="AK5855" s="13"/>
      <c r="AM5855" s="7"/>
      <c r="AN5855" s="7"/>
    </row>
    <row r="5856" spans="37:40" x14ac:dyDescent="0.35">
      <c r="AK5856" s="13"/>
      <c r="AM5856" s="7"/>
      <c r="AN5856" s="7"/>
    </row>
    <row r="5857" spans="37:40" x14ac:dyDescent="0.35">
      <c r="AK5857" s="13"/>
      <c r="AM5857" s="7"/>
      <c r="AN5857" s="7"/>
    </row>
    <row r="5858" spans="37:40" x14ac:dyDescent="0.35">
      <c r="AK5858" s="13"/>
      <c r="AM5858" s="7"/>
      <c r="AN5858" s="7"/>
    </row>
    <row r="5859" spans="37:40" x14ac:dyDescent="0.35">
      <c r="AK5859" s="13"/>
      <c r="AM5859" s="7"/>
      <c r="AN5859" s="7"/>
    </row>
    <row r="5860" spans="37:40" x14ac:dyDescent="0.35">
      <c r="AK5860" s="13"/>
      <c r="AM5860" s="7"/>
      <c r="AN5860" s="7"/>
    </row>
    <row r="5861" spans="37:40" x14ac:dyDescent="0.35">
      <c r="AK5861" s="13"/>
      <c r="AM5861" s="7"/>
      <c r="AN5861" s="7"/>
    </row>
    <row r="5862" spans="37:40" x14ac:dyDescent="0.35">
      <c r="AK5862" s="13"/>
      <c r="AM5862" s="7"/>
      <c r="AN5862" s="7"/>
    </row>
    <row r="5863" spans="37:40" x14ac:dyDescent="0.35">
      <c r="AK5863" s="13"/>
      <c r="AM5863" s="7"/>
      <c r="AN5863" s="7"/>
    </row>
    <row r="5864" spans="37:40" x14ac:dyDescent="0.35">
      <c r="AK5864" s="13"/>
      <c r="AM5864" s="7"/>
      <c r="AN5864" s="7"/>
    </row>
    <row r="5865" spans="37:40" x14ac:dyDescent="0.35">
      <c r="AK5865" s="13"/>
      <c r="AM5865" s="7"/>
      <c r="AN5865" s="7"/>
    </row>
    <row r="5866" spans="37:40" x14ac:dyDescent="0.35">
      <c r="AK5866" s="13"/>
      <c r="AM5866" s="7"/>
      <c r="AN5866" s="7"/>
    </row>
    <row r="5867" spans="37:40" x14ac:dyDescent="0.35">
      <c r="AK5867" s="13"/>
      <c r="AM5867" s="7"/>
      <c r="AN5867" s="7"/>
    </row>
    <row r="5868" spans="37:40" x14ac:dyDescent="0.35">
      <c r="AK5868" s="13"/>
      <c r="AM5868" s="7"/>
      <c r="AN5868" s="7"/>
    </row>
    <row r="5869" spans="37:40" x14ac:dyDescent="0.35">
      <c r="AK5869" s="13"/>
      <c r="AM5869" s="7"/>
      <c r="AN5869" s="7"/>
    </row>
    <row r="5870" spans="37:40" x14ac:dyDescent="0.35">
      <c r="AK5870" s="13"/>
      <c r="AM5870" s="7"/>
      <c r="AN5870" s="7"/>
    </row>
    <row r="5871" spans="37:40" x14ac:dyDescent="0.35">
      <c r="AK5871" s="13"/>
      <c r="AM5871" s="7"/>
      <c r="AN5871" s="7"/>
    </row>
    <row r="5872" spans="37:40" x14ac:dyDescent="0.35">
      <c r="AK5872" s="13"/>
      <c r="AM5872" s="7"/>
      <c r="AN5872" s="7"/>
    </row>
    <row r="5873" spans="37:40" x14ac:dyDescent="0.35">
      <c r="AK5873" s="13"/>
      <c r="AM5873" s="7"/>
      <c r="AN5873" s="7"/>
    </row>
    <row r="5874" spans="37:40" x14ac:dyDescent="0.35">
      <c r="AK5874" s="13"/>
      <c r="AM5874" s="7"/>
      <c r="AN5874" s="7"/>
    </row>
    <row r="5875" spans="37:40" x14ac:dyDescent="0.35">
      <c r="AK5875" s="13"/>
      <c r="AM5875" s="7"/>
      <c r="AN5875" s="7"/>
    </row>
    <row r="5876" spans="37:40" x14ac:dyDescent="0.35">
      <c r="AK5876" s="13"/>
      <c r="AM5876" s="7"/>
      <c r="AN5876" s="7"/>
    </row>
    <row r="5877" spans="37:40" x14ac:dyDescent="0.35">
      <c r="AK5877" s="13"/>
      <c r="AM5877" s="7"/>
      <c r="AN5877" s="7"/>
    </row>
    <row r="5878" spans="37:40" x14ac:dyDescent="0.35">
      <c r="AK5878" s="13"/>
      <c r="AM5878" s="7"/>
      <c r="AN5878" s="7"/>
    </row>
    <row r="5879" spans="37:40" x14ac:dyDescent="0.35">
      <c r="AK5879" s="13"/>
      <c r="AM5879" s="7"/>
      <c r="AN5879" s="7"/>
    </row>
    <row r="5880" spans="37:40" x14ac:dyDescent="0.35">
      <c r="AK5880" s="13"/>
      <c r="AM5880" s="7"/>
      <c r="AN5880" s="7"/>
    </row>
    <row r="5881" spans="37:40" x14ac:dyDescent="0.35">
      <c r="AK5881" s="13"/>
      <c r="AM5881" s="7"/>
      <c r="AN5881" s="7"/>
    </row>
    <row r="5882" spans="37:40" x14ac:dyDescent="0.35">
      <c r="AK5882" s="13"/>
      <c r="AM5882" s="7"/>
      <c r="AN5882" s="7"/>
    </row>
    <row r="5883" spans="37:40" x14ac:dyDescent="0.35">
      <c r="AK5883" s="13"/>
      <c r="AM5883" s="7"/>
      <c r="AN5883" s="7"/>
    </row>
    <row r="5884" spans="37:40" x14ac:dyDescent="0.35">
      <c r="AK5884" s="13"/>
      <c r="AM5884" s="7"/>
      <c r="AN5884" s="7"/>
    </row>
    <row r="5885" spans="37:40" x14ac:dyDescent="0.35">
      <c r="AK5885" s="13"/>
      <c r="AM5885" s="7"/>
      <c r="AN5885" s="7"/>
    </row>
    <row r="5886" spans="37:40" x14ac:dyDescent="0.35">
      <c r="AK5886" s="13"/>
      <c r="AM5886" s="7"/>
      <c r="AN5886" s="7"/>
    </row>
    <row r="5887" spans="37:40" x14ac:dyDescent="0.35">
      <c r="AK5887" s="13"/>
      <c r="AM5887" s="7"/>
      <c r="AN5887" s="7"/>
    </row>
    <row r="5888" spans="37:40" x14ac:dyDescent="0.35">
      <c r="AK5888" s="13"/>
      <c r="AM5888" s="7"/>
      <c r="AN5888" s="7"/>
    </row>
    <row r="5889" spans="37:40" x14ac:dyDescent="0.35">
      <c r="AK5889" s="13"/>
      <c r="AM5889" s="7"/>
      <c r="AN5889" s="7"/>
    </row>
    <row r="5890" spans="37:40" x14ac:dyDescent="0.35">
      <c r="AK5890" s="13"/>
      <c r="AM5890" s="7"/>
      <c r="AN5890" s="7"/>
    </row>
    <row r="5891" spans="37:40" x14ac:dyDescent="0.35">
      <c r="AK5891" s="13"/>
      <c r="AM5891" s="7"/>
      <c r="AN5891" s="7"/>
    </row>
    <row r="5892" spans="37:40" x14ac:dyDescent="0.35">
      <c r="AK5892" s="13"/>
      <c r="AM5892" s="7"/>
      <c r="AN5892" s="7"/>
    </row>
    <row r="5893" spans="37:40" x14ac:dyDescent="0.35">
      <c r="AK5893" s="13"/>
      <c r="AM5893" s="7"/>
      <c r="AN5893" s="7"/>
    </row>
    <row r="5894" spans="37:40" x14ac:dyDescent="0.35">
      <c r="AK5894" s="13"/>
      <c r="AM5894" s="7"/>
      <c r="AN5894" s="7"/>
    </row>
    <row r="5895" spans="37:40" x14ac:dyDescent="0.35">
      <c r="AK5895" s="13"/>
      <c r="AM5895" s="7"/>
      <c r="AN5895" s="7"/>
    </row>
    <row r="5896" spans="37:40" x14ac:dyDescent="0.35">
      <c r="AK5896" s="13"/>
      <c r="AM5896" s="7"/>
      <c r="AN5896" s="7"/>
    </row>
    <row r="5897" spans="37:40" x14ac:dyDescent="0.35">
      <c r="AK5897" s="13"/>
      <c r="AM5897" s="7"/>
      <c r="AN5897" s="7"/>
    </row>
    <row r="5898" spans="37:40" x14ac:dyDescent="0.35">
      <c r="AK5898" s="13"/>
      <c r="AM5898" s="7"/>
      <c r="AN5898" s="7"/>
    </row>
    <row r="5899" spans="37:40" x14ac:dyDescent="0.35">
      <c r="AK5899" s="13"/>
      <c r="AM5899" s="7"/>
      <c r="AN5899" s="7"/>
    </row>
    <row r="5900" spans="37:40" x14ac:dyDescent="0.35">
      <c r="AK5900" s="13"/>
      <c r="AM5900" s="7"/>
      <c r="AN5900" s="7"/>
    </row>
    <row r="5901" spans="37:40" x14ac:dyDescent="0.35">
      <c r="AK5901" s="13"/>
      <c r="AM5901" s="7"/>
      <c r="AN5901" s="7"/>
    </row>
    <row r="5902" spans="37:40" x14ac:dyDescent="0.35">
      <c r="AK5902" s="13"/>
      <c r="AM5902" s="7"/>
      <c r="AN5902" s="7"/>
    </row>
    <row r="5903" spans="37:40" x14ac:dyDescent="0.35">
      <c r="AK5903" s="13"/>
      <c r="AM5903" s="7"/>
      <c r="AN5903" s="7"/>
    </row>
    <row r="5904" spans="37:40" x14ac:dyDescent="0.35">
      <c r="AK5904" s="13"/>
      <c r="AM5904" s="7"/>
      <c r="AN5904" s="7"/>
    </row>
    <row r="5905" spans="37:40" x14ac:dyDescent="0.35">
      <c r="AK5905" s="13"/>
      <c r="AM5905" s="7"/>
      <c r="AN5905" s="7"/>
    </row>
    <row r="5906" spans="37:40" x14ac:dyDescent="0.35">
      <c r="AK5906" s="13"/>
      <c r="AM5906" s="7"/>
      <c r="AN5906" s="7"/>
    </row>
    <row r="5907" spans="37:40" x14ac:dyDescent="0.35">
      <c r="AK5907" s="13"/>
      <c r="AM5907" s="7"/>
      <c r="AN5907" s="7"/>
    </row>
    <row r="5908" spans="37:40" x14ac:dyDescent="0.35">
      <c r="AK5908" s="13"/>
      <c r="AM5908" s="7"/>
      <c r="AN5908" s="7"/>
    </row>
    <row r="5909" spans="37:40" x14ac:dyDescent="0.35">
      <c r="AK5909" s="13"/>
      <c r="AM5909" s="7"/>
      <c r="AN5909" s="7"/>
    </row>
    <row r="5910" spans="37:40" x14ac:dyDescent="0.35">
      <c r="AK5910" s="13"/>
      <c r="AM5910" s="7"/>
      <c r="AN5910" s="7"/>
    </row>
    <row r="5911" spans="37:40" x14ac:dyDescent="0.35">
      <c r="AK5911" s="13"/>
      <c r="AM5911" s="7"/>
      <c r="AN5911" s="7"/>
    </row>
    <row r="5912" spans="37:40" x14ac:dyDescent="0.35">
      <c r="AK5912" s="13"/>
      <c r="AM5912" s="7"/>
      <c r="AN5912" s="7"/>
    </row>
    <row r="5913" spans="37:40" x14ac:dyDescent="0.35">
      <c r="AK5913" s="13"/>
      <c r="AM5913" s="7"/>
      <c r="AN5913" s="7"/>
    </row>
    <row r="5914" spans="37:40" x14ac:dyDescent="0.35">
      <c r="AK5914" s="13"/>
      <c r="AM5914" s="7"/>
      <c r="AN5914" s="7"/>
    </row>
    <row r="5915" spans="37:40" x14ac:dyDescent="0.35">
      <c r="AK5915" s="13"/>
      <c r="AM5915" s="7"/>
      <c r="AN5915" s="7"/>
    </row>
    <row r="5916" spans="37:40" x14ac:dyDescent="0.35">
      <c r="AK5916" s="13"/>
      <c r="AM5916" s="7"/>
      <c r="AN5916" s="7"/>
    </row>
    <row r="5917" spans="37:40" x14ac:dyDescent="0.35">
      <c r="AK5917" s="13"/>
      <c r="AM5917" s="7"/>
      <c r="AN5917" s="7"/>
    </row>
    <row r="5918" spans="37:40" x14ac:dyDescent="0.35">
      <c r="AK5918" s="13"/>
      <c r="AM5918" s="7"/>
      <c r="AN5918" s="7"/>
    </row>
    <row r="5919" spans="37:40" x14ac:dyDescent="0.35">
      <c r="AK5919" s="13"/>
      <c r="AM5919" s="7"/>
      <c r="AN5919" s="7"/>
    </row>
    <row r="5920" spans="37:40" x14ac:dyDescent="0.35">
      <c r="AK5920" s="13"/>
      <c r="AM5920" s="7"/>
      <c r="AN5920" s="7"/>
    </row>
    <row r="5921" spans="37:40" x14ac:dyDescent="0.35">
      <c r="AK5921" s="13"/>
      <c r="AM5921" s="7"/>
      <c r="AN5921" s="7"/>
    </row>
    <row r="5922" spans="37:40" x14ac:dyDescent="0.35">
      <c r="AK5922" s="13"/>
      <c r="AM5922" s="7"/>
      <c r="AN5922" s="7"/>
    </row>
    <row r="5923" spans="37:40" x14ac:dyDescent="0.35">
      <c r="AK5923" s="13"/>
      <c r="AM5923" s="7"/>
      <c r="AN5923" s="7"/>
    </row>
    <row r="5924" spans="37:40" x14ac:dyDescent="0.35">
      <c r="AK5924" s="13"/>
      <c r="AM5924" s="7"/>
      <c r="AN5924" s="7"/>
    </row>
    <row r="5925" spans="37:40" x14ac:dyDescent="0.35">
      <c r="AK5925" s="13"/>
      <c r="AM5925" s="7"/>
      <c r="AN5925" s="7"/>
    </row>
    <row r="5926" spans="37:40" x14ac:dyDescent="0.35">
      <c r="AK5926" s="13"/>
      <c r="AM5926" s="7"/>
      <c r="AN5926" s="7"/>
    </row>
    <row r="5927" spans="37:40" x14ac:dyDescent="0.35">
      <c r="AK5927" s="13"/>
      <c r="AM5927" s="7"/>
      <c r="AN5927" s="7"/>
    </row>
    <row r="5928" spans="37:40" x14ac:dyDescent="0.35">
      <c r="AK5928" s="13"/>
      <c r="AM5928" s="7"/>
      <c r="AN5928" s="7"/>
    </row>
    <row r="5929" spans="37:40" x14ac:dyDescent="0.35">
      <c r="AK5929" s="13"/>
      <c r="AM5929" s="7"/>
      <c r="AN5929" s="7"/>
    </row>
    <row r="5930" spans="37:40" x14ac:dyDescent="0.35">
      <c r="AK5930" s="13"/>
      <c r="AM5930" s="7"/>
      <c r="AN5930" s="7"/>
    </row>
    <row r="5931" spans="37:40" x14ac:dyDescent="0.35">
      <c r="AK5931" s="13"/>
      <c r="AM5931" s="7"/>
      <c r="AN5931" s="7"/>
    </row>
    <row r="5932" spans="37:40" x14ac:dyDescent="0.35">
      <c r="AK5932" s="13"/>
      <c r="AM5932" s="7"/>
      <c r="AN5932" s="7"/>
    </row>
    <row r="5933" spans="37:40" x14ac:dyDescent="0.35">
      <c r="AK5933" s="13"/>
      <c r="AM5933" s="7"/>
      <c r="AN5933" s="7"/>
    </row>
    <row r="5934" spans="37:40" x14ac:dyDescent="0.35">
      <c r="AK5934" s="13"/>
      <c r="AM5934" s="7"/>
      <c r="AN5934" s="7"/>
    </row>
    <row r="5935" spans="37:40" x14ac:dyDescent="0.35">
      <c r="AK5935" s="13"/>
      <c r="AM5935" s="7"/>
      <c r="AN5935" s="7"/>
    </row>
    <row r="5936" spans="37:40" x14ac:dyDescent="0.35">
      <c r="AK5936" s="13"/>
      <c r="AM5936" s="7"/>
      <c r="AN5936" s="7"/>
    </row>
    <row r="5937" spans="37:40" x14ac:dyDescent="0.35">
      <c r="AK5937" s="13"/>
      <c r="AM5937" s="7"/>
      <c r="AN5937" s="7"/>
    </row>
    <row r="5938" spans="37:40" x14ac:dyDescent="0.35">
      <c r="AK5938" s="13"/>
      <c r="AM5938" s="7"/>
      <c r="AN5938" s="7"/>
    </row>
    <row r="5939" spans="37:40" x14ac:dyDescent="0.35">
      <c r="AK5939" s="13"/>
      <c r="AM5939" s="7"/>
      <c r="AN5939" s="7"/>
    </row>
    <row r="5940" spans="37:40" x14ac:dyDescent="0.35">
      <c r="AK5940" s="13"/>
      <c r="AM5940" s="7"/>
      <c r="AN5940" s="7"/>
    </row>
    <row r="5941" spans="37:40" x14ac:dyDescent="0.35">
      <c r="AK5941" s="13"/>
      <c r="AM5941" s="7"/>
      <c r="AN5941" s="7"/>
    </row>
    <row r="5942" spans="37:40" x14ac:dyDescent="0.35">
      <c r="AK5942" s="13"/>
      <c r="AM5942" s="7"/>
      <c r="AN5942" s="7"/>
    </row>
    <row r="5943" spans="37:40" x14ac:dyDescent="0.35">
      <c r="AK5943" s="13"/>
      <c r="AM5943" s="7"/>
      <c r="AN5943" s="7"/>
    </row>
    <row r="5944" spans="37:40" x14ac:dyDescent="0.35">
      <c r="AK5944" s="13"/>
      <c r="AM5944" s="7"/>
      <c r="AN5944" s="7"/>
    </row>
    <row r="5945" spans="37:40" x14ac:dyDescent="0.35">
      <c r="AK5945" s="13"/>
      <c r="AM5945" s="7"/>
      <c r="AN5945" s="7"/>
    </row>
    <row r="5946" spans="37:40" x14ac:dyDescent="0.35">
      <c r="AK5946" s="13"/>
      <c r="AM5946" s="7"/>
      <c r="AN5946" s="7"/>
    </row>
    <row r="5947" spans="37:40" x14ac:dyDescent="0.35">
      <c r="AK5947" s="13"/>
      <c r="AM5947" s="7"/>
      <c r="AN5947" s="7"/>
    </row>
    <row r="5948" spans="37:40" x14ac:dyDescent="0.35">
      <c r="AK5948" s="13"/>
      <c r="AM5948" s="7"/>
      <c r="AN5948" s="7"/>
    </row>
    <row r="5949" spans="37:40" x14ac:dyDescent="0.35">
      <c r="AK5949" s="13"/>
      <c r="AM5949" s="7"/>
      <c r="AN5949" s="7"/>
    </row>
    <row r="5950" spans="37:40" x14ac:dyDescent="0.35">
      <c r="AK5950" s="13"/>
      <c r="AM5950" s="7"/>
      <c r="AN5950" s="7"/>
    </row>
    <row r="5951" spans="37:40" x14ac:dyDescent="0.35">
      <c r="AK5951" s="13"/>
      <c r="AM5951" s="7"/>
      <c r="AN5951" s="7"/>
    </row>
    <row r="5952" spans="37:40" x14ac:dyDescent="0.35">
      <c r="AK5952" s="13"/>
      <c r="AM5952" s="7"/>
      <c r="AN5952" s="7"/>
    </row>
    <row r="5953" spans="37:40" x14ac:dyDescent="0.35">
      <c r="AK5953" s="13"/>
      <c r="AM5953" s="7"/>
      <c r="AN5953" s="7"/>
    </row>
    <row r="5954" spans="37:40" x14ac:dyDescent="0.35">
      <c r="AK5954" s="13"/>
      <c r="AM5954" s="7"/>
      <c r="AN5954" s="7"/>
    </row>
    <row r="5955" spans="37:40" x14ac:dyDescent="0.35">
      <c r="AK5955" s="13"/>
      <c r="AM5955" s="7"/>
      <c r="AN5955" s="7"/>
    </row>
    <row r="5956" spans="37:40" x14ac:dyDescent="0.35">
      <c r="AK5956" s="13"/>
      <c r="AM5956" s="7"/>
      <c r="AN5956" s="7"/>
    </row>
    <row r="5957" spans="37:40" x14ac:dyDescent="0.35">
      <c r="AK5957" s="13"/>
      <c r="AM5957" s="7"/>
      <c r="AN5957" s="7"/>
    </row>
    <row r="5958" spans="37:40" x14ac:dyDescent="0.35">
      <c r="AK5958" s="13"/>
      <c r="AM5958" s="7"/>
      <c r="AN5958" s="7"/>
    </row>
    <row r="5959" spans="37:40" x14ac:dyDescent="0.35">
      <c r="AK5959" s="13"/>
      <c r="AM5959" s="7"/>
      <c r="AN5959" s="7"/>
    </row>
    <row r="5960" spans="37:40" x14ac:dyDescent="0.35">
      <c r="AK5960" s="13"/>
      <c r="AM5960" s="7"/>
      <c r="AN5960" s="7"/>
    </row>
    <row r="5961" spans="37:40" x14ac:dyDescent="0.35">
      <c r="AK5961" s="13"/>
      <c r="AM5961" s="7"/>
      <c r="AN5961" s="7"/>
    </row>
    <row r="5962" spans="37:40" x14ac:dyDescent="0.35">
      <c r="AK5962" s="13"/>
      <c r="AM5962" s="7"/>
      <c r="AN5962" s="7"/>
    </row>
    <row r="5963" spans="37:40" x14ac:dyDescent="0.35">
      <c r="AK5963" s="13"/>
      <c r="AM5963" s="7"/>
      <c r="AN5963" s="7"/>
    </row>
    <row r="5964" spans="37:40" x14ac:dyDescent="0.35">
      <c r="AK5964" s="13"/>
      <c r="AM5964" s="7"/>
      <c r="AN5964" s="7"/>
    </row>
    <row r="5965" spans="37:40" x14ac:dyDescent="0.35">
      <c r="AK5965" s="13"/>
      <c r="AM5965" s="7"/>
      <c r="AN5965" s="7"/>
    </row>
    <row r="5966" spans="37:40" x14ac:dyDescent="0.35">
      <c r="AK5966" s="13"/>
      <c r="AM5966" s="7"/>
      <c r="AN5966" s="7"/>
    </row>
    <row r="5967" spans="37:40" x14ac:dyDescent="0.35">
      <c r="AK5967" s="13"/>
      <c r="AM5967" s="7"/>
      <c r="AN5967" s="7"/>
    </row>
    <row r="5968" spans="37:40" x14ac:dyDescent="0.35">
      <c r="AK5968" s="13"/>
      <c r="AM5968" s="7"/>
      <c r="AN5968" s="7"/>
    </row>
    <row r="5969" spans="37:40" x14ac:dyDescent="0.35">
      <c r="AK5969" s="13"/>
      <c r="AM5969" s="7"/>
      <c r="AN5969" s="7"/>
    </row>
    <row r="5970" spans="37:40" x14ac:dyDescent="0.35">
      <c r="AK5970" s="13"/>
      <c r="AM5970" s="7"/>
      <c r="AN5970" s="7"/>
    </row>
    <row r="5971" spans="37:40" x14ac:dyDescent="0.35">
      <c r="AK5971" s="13"/>
      <c r="AM5971" s="7"/>
      <c r="AN5971" s="7"/>
    </row>
    <row r="5972" spans="37:40" x14ac:dyDescent="0.35">
      <c r="AK5972" s="13"/>
      <c r="AM5972" s="7"/>
      <c r="AN5972" s="7"/>
    </row>
    <row r="5973" spans="37:40" x14ac:dyDescent="0.35">
      <c r="AK5973" s="13"/>
      <c r="AM5973" s="7"/>
      <c r="AN5973" s="7"/>
    </row>
    <row r="5974" spans="37:40" x14ac:dyDescent="0.35">
      <c r="AK5974" s="13"/>
      <c r="AM5974" s="7"/>
      <c r="AN5974" s="7"/>
    </row>
    <row r="5975" spans="37:40" x14ac:dyDescent="0.35">
      <c r="AK5975" s="13"/>
      <c r="AM5975" s="7"/>
      <c r="AN5975" s="7"/>
    </row>
    <row r="5976" spans="37:40" x14ac:dyDescent="0.35">
      <c r="AK5976" s="13"/>
      <c r="AM5976" s="7"/>
      <c r="AN5976" s="7"/>
    </row>
    <row r="5977" spans="37:40" x14ac:dyDescent="0.35">
      <c r="AK5977" s="13"/>
      <c r="AM5977" s="7"/>
      <c r="AN5977" s="7"/>
    </row>
    <row r="5978" spans="37:40" x14ac:dyDescent="0.35">
      <c r="AK5978" s="13"/>
      <c r="AM5978" s="7"/>
      <c r="AN5978" s="7"/>
    </row>
    <row r="5979" spans="37:40" x14ac:dyDescent="0.35">
      <c r="AK5979" s="13"/>
      <c r="AM5979" s="7"/>
      <c r="AN5979" s="7"/>
    </row>
    <row r="5980" spans="37:40" x14ac:dyDescent="0.35">
      <c r="AK5980" s="13"/>
      <c r="AM5980" s="7"/>
      <c r="AN5980" s="7"/>
    </row>
    <row r="5981" spans="37:40" x14ac:dyDescent="0.35">
      <c r="AK5981" s="13"/>
      <c r="AM5981" s="7"/>
      <c r="AN5981" s="7"/>
    </row>
    <row r="5982" spans="37:40" x14ac:dyDescent="0.35">
      <c r="AK5982" s="13"/>
      <c r="AM5982" s="7"/>
      <c r="AN5982" s="7"/>
    </row>
    <row r="5983" spans="37:40" x14ac:dyDescent="0.35">
      <c r="AK5983" s="13"/>
      <c r="AM5983" s="7"/>
      <c r="AN5983" s="7"/>
    </row>
    <row r="5984" spans="37:40" x14ac:dyDescent="0.35">
      <c r="AK5984" s="13"/>
      <c r="AM5984" s="7"/>
      <c r="AN5984" s="7"/>
    </row>
    <row r="5985" spans="37:40" x14ac:dyDescent="0.35">
      <c r="AK5985" s="13"/>
      <c r="AM5985" s="7"/>
      <c r="AN5985" s="7"/>
    </row>
    <row r="5986" spans="37:40" x14ac:dyDescent="0.35">
      <c r="AK5986" s="13"/>
      <c r="AM5986" s="7"/>
      <c r="AN5986" s="7"/>
    </row>
    <row r="5987" spans="37:40" x14ac:dyDescent="0.35">
      <c r="AK5987" s="13"/>
      <c r="AM5987" s="7"/>
      <c r="AN5987" s="7"/>
    </row>
    <row r="5988" spans="37:40" x14ac:dyDescent="0.35">
      <c r="AK5988" s="13"/>
      <c r="AM5988" s="7"/>
      <c r="AN5988" s="7"/>
    </row>
    <row r="5989" spans="37:40" x14ac:dyDescent="0.35">
      <c r="AK5989" s="13"/>
      <c r="AM5989" s="7"/>
      <c r="AN5989" s="7"/>
    </row>
    <row r="5990" spans="37:40" x14ac:dyDescent="0.35">
      <c r="AK5990" s="13"/>
      <c r="AM5990" s="7"/>
      <c r="AN5990" s="7"/>
    </row>
    <row r="5991" spans="37:40" x14ac:dyDescent="0.35">
      <c r="AK5991" s="13"/>
      <c r="AM5991" s="7"/>
      <c r="AN5991" s="7"/>
    </row>
    <row r="5992" spans="37:40" x14ac:dyDescent="0.35">
      <c r="AK5992" s="13"/>
      <c r="AM5992" s="7"/>
      <c r="AN5992" s="7"/>
    </row>
    <row r="5993" spans="37:40" x14ac:dyDescent="0.35">
      <c r="AK5993" s="13"/>
      <c r="AM5993" s="7"/>
      <c r="AN5993" s="7"/>
    </row>
    <row r="5994" spans="37:40" x14ac:dyDescent="0.35">
      <c r="AK5994" s="13"/>
      <c r="AM5994" s="7"/>
      <c r="AN5994" s="7"/>
    </row>
    <row r="5995" spans="37:40" x14ac:dyDescent="0.35">
      <c r="AK5995" s="13"/>
      <c r="AM5995" s="7"/>
      <c r="AN5995" s="7"/>
    </row>
    <row r="5996" spans="37:40" x14ac:dyDescent="0.35">
      <c r="AK5996" s="13"/>
      <c r="AM5996" s="7"/>
      <c r="AN5996" s="7"/>
    </row>
    <row r="5997" spans="37:40" x14ac:dyDescent="0.35">
      <c r="AK5997" s="13"/>
      <c r="AM5997" s="7"/>
      <c r="AN5997" s="7"/>
    </row>
    <row r="5998" spans="37:40" x14ac:dyDescent="0.35">
      <c r="AK5998" s="13"/>
      <c r="AM5998" s="7"/>
      <c r="AN5998" s="7"/>
    </row>
    <row r="5999" spans="37:40" x14ac:dyDescent="0.35">
      <c r="AK5999" s="13"/>
      <c r="AM5999" s="7"/>
      <c r="AN5999" s="7"/>
    </row>
    <row r="6000" spans="37:40" x14ac:dyDescent="0.35">
      <c r="AK6000" s="13"/>
      <c r="AM6000" s="7"/>
      <c r="AN6000" s="7"/>
    </row>
    <row r="6001" spans="37:40" x14ac:dyDescent="0.35">
      <c r="AK6001" s="13"/>
      <c r="AM6001" s="7"/>
      <c r="AN6001"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AR234"/>
  <sheetViews>
    <sheetView topLeftCell="R1" workbookViewId="0">
      <selection sqref="A1:AR234"/>
    </sheetView>
  </sheetViews>
  <sheetFormatPr defaultRowHeight="14.5" x14ac:dyDescent="0.35"/>
  <cols>
    <col min="3" max="3" width="11.1796875" customWidth="1"/>
    <col min="4" max="4" width="10" customWidth="1"/>
    <col min="5" max="5" width="15.08984375" customWidth="1"/>
    <col min="6" max="6" width="10.7265625" customWidth="1"/>
    <col min="7" max="7" width="13.08984375" customWidth="1"/>
    <col min="8" max="8" width="19.36328125" customWidth="1"/>
    <col min="9" max="9" width="11.1796875" customWidth="1"/>
    <col min="10" max="10" width="15.08984375" customWidth="1"/>
    <col min="11" max="11" width="16.08984375" customWidth="1"/>
    <col min="12" max="12" width="17.81640625" customWidth="1"/>
    <col min="13" max="13" width="23.36328125" customWidth="1"/>
    <col min="14" max="14" width="9" customWidth="1"/>
    <col min="15" max="15" width="12.1796875" customWidth="1"/>
    <col min="16" max="16" width="16.08984375" customWidth="1"/>
    <col min="17" max="17" width="9.81640625" customWidth="1"/>
    <col min="18" max="18" width="9.26953125" customWidth="1"/>
    <col min="19" max="19" width="15.36328125" customWidth="1"/>
    <col min="20" max="20" width="14.1796875" customWidth="1"/>
    <col min="21" max="21" width="16.08984375" customWidth="1"/>
    <col min="22" max="22" width="11.26953125" customWidth="1"/>
    <col min="23" max="23" width="13.7265625" customWidth="1"/>
    <col min="24" max="24" width="22.81640625" customWidth="1"/>
    <col min="25" max="25" width="8.81640625" customWidth="1"/>
    <col min="26" max="26" width="10.90625" customWidth="1"/>
    <col min="27" max="27" width="18" customWidth="1"/>
    <col min="28" max="28" width="18.90625" customWidth="1"/>
    <col min="29" max="29" width="22.90625" customWidth="1"/>
    <col min="30" max="30" width="15.453125" customWidth="1"/>
    <col min="31" max="31" width="17.36328125" customWidth="1"/>
    <col min="32" max="32" width="18.7265625" customWidth="1"/>
    <col min="33" max="33" width="21.54296875" customWidth="1"/>
    <col min="34" max="34" width="16.81640625" customWidth="1"/>
    <col min="35" max="35" width="24" customWidth="1"/>
    <col min="36" max="36" width="22.54296875" customWidth="1"/>
    <col min="37" max="37" width="10.26953125" customWidth="1"/>
    <col min="41" max="41" width="19.7265625" customWidth="1"/>
    <col min="43" max="43" width="17.1796875" customWidth="1"/>
    <col min="44" max="44" width="19.08984375" customWidth="1"/>
  </cols>
  <sheetData>
    <row r="1" spans="1:4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36</v>
      </c>
      <c r="AJ1" t="s">
        <v>37</v>
      </c>
      <c r="AK1" t="s">
        <v>1557</v>
      </c>
      <c r="AL1" t="s">
        <v>1574</v>
      </c>
      <c r="AM1" t="s">
        <v>1568</v>
      </c>
      <c r="AN1" t="s">
        <v>1569</v>
      </c>
      <c r="AO1" t="s">
        <v>1575</v>
      </c>
      <c r="AP1" t="s">
        <v>1559</v>
      </c>
      <c r="AQ1" t="s">
        <v>34</v>
      </c>
      <c r="AR1" t="s">
        <v>35</v>
      </c>
    </row>
    <row r="2" spans="1:44" x14ac:dyDescent="0.35">
      <c r="A2" t="s">
        <v>38</v>
      </c>
      <c r="B2">
        <v>18</v>
      </c>
      <c r="C2" t="s">
        <v>39</v>
      </c>
      <c r="D2" t="s">
        <v>40</v>
      </c>
      <c r="E2" t="s">
        <v>41</v>
      </c>
      <c r="F2">
        <v>230</v>
      </c>
      <c r="G2" t="s">
        <v>42</v>
      </c>
      <c r="H2">
        <v>3</v>
      </c>
      <c r="I2">
        <v>3</v>
      </c>
      <c r="J2" t="s">
        <v>43</v>
      </c>
      <c r="K2">
        <v>1</v>
      </c>
      <c r="L2">
        <v>405</v>
      </c>
      <c r="M2">
        <v>3</v>
      </c>
      <c r="N2" t="s">
        <v>44</v>
      </c>
      <c r="O2">
        <v>54</v>
      </c>
      <c r="P2">
        <v>3</v>
      </c>
      <c r="Q2">
        <v>1</v>
      </c>
      <c r="R2" t="s">
        <v>45</v>
      </c>
      <c r="S2">
        <v>3</v>
      </c>
      <c r="T2" t="s">
        <v>46</v>
      </c>
      <c r="U2">
        <v>1420</v>
      </c>
      <c r="V2" t="s">
        <v>47</v>
      </c>
      <c r="W2">
        <v>25233</v>
      </c>
      <c r="X2">
        <v>1</v>
      </c>
      <c r="Y2" t="s">
        <v>48</v>
      </c>
      <c r="Z2" t="s">
        <v>49</v>
      </c>
      <c r="AA2">
        <v>13</v>
      </c>
      <c r="AB2">
        <v>1</v>
      </c>
      <c r="AC2">
        <v>3</v>
      </c>
      <c r="AD2">
        <v>80</v>
      </c>
      <c r="AE2">
        <v>0</v>
      </c>
      <c r="AF2">
        <v>0</v>
      </c>
      <c r="AG2">
        <v>2</v>
      </c>
      <c r="AH2">
        <v>3</v>
      </c>
      <c r="AI2">
        <v>0</v>
      </c>
      <c r="AJ2">
        <v>0</v>
      </c>
      <c r="AK2" s="14">
        <v>46023</v>
      </c>
      <c r="AL2">
        <v>58</v>
      </c>
      <c r="AM2" t="s">
        <v>1576</v>
      </c>
      <c r="AN2" t="s">
        <v>1577</v>
      </c>
      <c r="AO2">
        <v>7</v>
      </c>
      <c r="AP2">
        <v>6150</v>
      </c>
      <c r="AQ2">
        <v>0</v>
      </c>
      <c r="AR2">
        <v>0</v>
      </c>
    </row>
    <row r="3" spans="1:44" x14ac:dyDescent="0.35">
      <c r="A3" t="s">
        <v>1525</v>
      </c>
      <c r="B3">
        <v>58</v>
      </c>
      <c r="C3" t="s">
        <v>1498</v>
      </c>
      <c r="D3" t="s">
        <v>40</v>
      </c>
      <c r="E3" t="s">
        <v>41</v>
      </c>
      <c r="F3">
        <v>601</v>
      </c>
      <c r="G3" t="s">
        <v>42</v>
      </c>
      <c r="H3">
        <v>7</v>
      </c>
      <c r="I3">
        <v>4</v>
      </c>
      <c r="J3" t="s">
        <v>52</v>
      </c>
      <c r="K3">
        <v>1</v>
      </c>
      <c r="L3">
        <v>1360</v>
      </c>
      <c r="M3">
        <v>3</v>
      </c>
      <c r="N3" t="s">
        <v>53</v>
      </c>
      <c r="O3">
        <v>53</v>
      </c>
      <c r="P3">
        <v>2</v>
      </c>
      <c r="Q3">
        <v>3</v>
      </c>
      <c r="R3" t="s">
        <v>112</v>
      </c>
      <c r="S3">
        <v>1</v>
      </c>
      <c r="T3" t="s">
        <v>105</v>
      </c>
      <c r="U3">
        <v>10008</v>
      </c>
      <c r="V3" t="s">
        <v>253</v>
      </c>
      <c r="W3">
        <v>12023</v>
      </c>
      <c r="X3">
        <v>7</v>
      </c>
      <c r="Y3" t="s">
        <v>48</v>
      </c>
      <c r="Z3" t="s">
        <v>40</v>
      </c>
      <c r="AA3">
        <v>14</v>
      </c>
      <c r="AB3">
        <v>3</v>
      </c>
      <c r="AC3">
        <v>4</v>
      </c>
      <c r="AD3">
        <v>80</v>
      </c>
      <c r="AE3">
        <v>0</v>
      </c>
      <c r="AF3">
        <v>31</v>
      </c>
      <c r="AG3">
        <v>0</v>
      </c>
      <c r="AH3">
        <v>2</v>
      </c>
      <c r="AI3">
        <v>5</v>
      </c>
      <c r="AJ3">
        <v>9</v>
      </c>
      <c r="AK3" s="14">
        <v>46023</v>
      </c>
      <c r="AL3">
        <v>41</v>
      </c>
      <c r="AM3" t="s">
        <v>1576</v>
      </c>
      <c r="AN3" t="s">
        <v>1577</v>
      </c>
      <c r="AO3">
        <v>6</v>
      </c>
      <c r="AP3">
        <v>17462</v>
      </c>
      <c r="AQ3">
        <v>1</v>
      </c>
      <c r="AR3">
        <v>1</v>
      </c>
    </row>
    <row r="4" spans="1:44" x14ac:dyDescent="0.35">
      <c r="A4" t="s">
        <v>55</v>
      </c>
      <c r="B4">
        <v>18</v>
      </c>
      <c r="C4" t="s">
        <v>39</v>
      </c>
      <c r="D4" t="s">
        <v>40</v>
      </c>
      <c r="E4" t="s">
        <v>56</v>
      </c>
      <c r="F4">
        <v>1306</v>
      </c>
      <c r="G4" t="s">
        <v>51</v>
      </c>
      <c r="H4">
        <v>5</v>
      </c>
      <c r="I4">
        <v>3</v>
      </c>
      <c r="J4" t="s">
        <v>57</v>
      </c>
      <c r="K4">
        <v>1</v>
      </c>
      <c r="L4">
        <v>614</v>
      </c>
      <c r="M4">
        <v>2</v>
      </c>
      <c r="N4" t="s">
        <v>44</v>
      </c>
      <c r="O4">
        <v>69</v>
      </c>
      <c r="P4">
        <v>3</v>
      </c>
      <c r="Q4">
        <v>1</v>
      </c>
      <c r="R4" t="s">
        <v>54</v>
      </c>
      <c r="S4">
        <v>2</v>
      </c>
      <c r="T4" t="s">
        <v>46</v>
      </c>
      <c r="U4">
        <v>1878</v>
      </c>
      <c r="V4" t="s">
        <v>47</v>
      </c>
      <c r="W4">
        <v>8059</v>
      </c>
      <c r="X4">
        <v>1</v>
      </c>
      <c r="Y4" t="s">
        <v>48</v>
      </c>
      <c r="Z4" t="s">
        <v>40</v>
      </c>
      <c r="AA4">
        <v>14</v>
      </c>
      <c r="AB4">
        <v>1</v>
      </c>
      <c r="AC4">
        <v>4</v>
      </c>
      <c r="AD4">
        <v>80</v>
      </c>
      <c r="AE4">
        <v>0</v>
      </c>
      <c r="AF4">
        <v>0</v>
      </c>
      <c r="AG4">
        <v>3</v>
      </c>
      <c r="AH4">
        <v>3</v>
      </c>
      <c r="AI4">
        <v>0</v>
      </c>
      <c r="AJ4">
        <v>0</v>
      </c>
      <c r="AK4" s="14">
        <v>46025</v>
      </c>
      <c r="AL4">
        <v>36</v>
      </c>
      <c r="AM4" t="s">
        <v>1576</v>
      </c>
      <c r="AN4" t="s">
        <v>1577</v>
      </c>
      <c r="AO4">
        <v>11</v>
      </c>
      <c r="AP4">
        <v>12425</v>
      </c>
      <c r="AQ4">
        <v>9</v>
      </c>
      <c r="AR4">
        <v>3</v>
      </c>
    </row>
    <row r="5" spans="1:44" x14ac:dyDescent="0.35">
      <c r="A5" t="s">
        <v>1523</v>
      </c>
      <c r="B5">
        <v>58</v>
      </c>
      <c r="C5" t="s">
        <v>1498</v>
      </c>
      <c r="D5" t="s">
        <v>40</v>
      </c>
      <c r="E5" t="s">
        <v>41</v>
      </c>
      <c r="F5">
        <v>289</v>
      </c>
      <c r="G5" t="s">
        <v>42</v>
      </c>
      <c r="H5">
        <v>2</v>
      </c>
      <c r="I5">
        <v>3</v>
      </c>
      <c r="J5" t="s">
        <v>68</v>
      </c>
      <c r="K5">
        <v>1</v>
      </c>
      <c r="L5">
        <v>977</v>
      </c>
      <c r="M5">
        <v>4</v>
      </c>
      <c r="N5" t="s">
        <v>44</v>
      </c>
      <c r="O5">
        <v>51</v>
      </c>
      <c r="P5">
        <v>3</v>
      </c>
      <c r="Q5">
        <v>1</v>
      </c>
      <c r="R5" t="s">
        <v>60</v>
      </c>
      <c r="S5">
        <v>3</v>
      </c>
      <c r="T5" t="s">
        <v>46</v>
      </c>
      <c r="U5">
        <v>2479</v>
      </c>
      <c r="V5" t="s">
        <v>47</v>
      </c>
      <c r="W5">
        <v>26227</v>
      </c>
      <c r="X5">
        <v>4</v>
      </c>
      <c r="Y5" t="s">
        <v>48</v>
      </c>
      <c r="Z5" t="s">
        <v>49</v>
      </c>
      <c r="AA5">
        <v>24</v>
      </c>
      <c r="AB5">
        <v>4</v>
      </c>
      <c r="AC5">
        <v>1</v>
      </c>
      <c r="AD5">
        <v>80</v>
      </c>
      <c r="AE5">
        <v>0</v>
      </c>
      <c r="AF5">
        <v>7</v>
      </c>
      <c r="AG5">
        <v>4</v>
      </c>
      <c r="AH5">
        <v>3</v>
      </c>
      <c r="AI5">
        <v>0</v>
      </c>
      <c r="AJ5">
        <v>0</v>
      </c>
      <c r="AK5" s="14">
        <v>46386</v>
      </c>
      <c r="AL5">
        <v>52</v>
      </c>
      <c r="AM5" t="s">
        <v>1576</v>
      </c>
      <c r="AN5" t="s">
        <v>1578</v>
      </c>
      <c r="AO5">
        <v>29</v>
      </c>
      <c r="AP5">
        <v>17063</v>
      </c>
      <c r="AQ5">
        <v>29</v>
      </c>
      <c r="AR5">
        <v>14</v>
      </c>
    </row>
    <row r="6" spans="1:44" x14ac:dyDescent="0.35">
      <c r="A6" t="s">
        <v>61</v>
      </c>
      <c r="B6">
        <v>18</v>
      </c>
      <c r="C6" t="s">
        <v>39</v>
      </c>
      <c r="D6" t="s">
        <v>40</v>
      </c>
      <c r="E6" t="s">
        <v>59</v>
      </c>
      <c r="F6">
        <v>247</v>
      </c>
      <c r="G6" t="s">
        <v>1547</v>
      </c>
      <c r="H6">
        <v>8</v>
      </c>
      <c r="I6">
        <v>1</v>
      </c>
      <c r="J6" t="s">
        <v>52</v>
      </c>
      <c r="K6">
        <v>1</v>
      </c>
      <c r="L6">
        <v>1156</v>
      </c>
      <c r="M6">
        <v>3</v>
      </c>
      <c r="N6" t="s">
        <v>44</v>
      </c>
      <c r="O6">
        <v>80</v>
      </c>
      <c r="P6">
        <v>3</v>
      </c>
      <c r="Q6">
        <v>1</v>
      </c>
      <c r="R6" t="s">
        <v>45</v>
      </c>
      <c r="S6">
        <v>3</v>
      </c>
      <c r="T6" t="s">
        <v>46</v>
      </c>
      <c r="U6">
        <v>1904</v>
      </c>
      <c r="V6" t="s">
        <v>47</v>
      </c>
      <c r="W6">
        <v>13556</v>
      </c>
      <c r="X6">
        <v>1</v>
      </c>
      <c r="Y6" t="s">
        <v>48</v>
      </c>
      <c r="Z6" t="s">
        <v>49</v>
      </c>
      <c r="AA6">
        <v>12</v>
      </c>
      <c r="AB6">
        <v>1</v>
      </c>
      <c r="AC6">
        <v>4</v>
      </c>
      <c r="AD6">
        <v>80</v>
      </c>
      <c r="AE6">
        <v>0</v>
      </c>
      <c r="AF6">
        <v>0</v>
      </c>
      <c r="AG6">
        <v>0</v>
      </c>
      <c r="AH6">
        <v>3</v>
      </c>
      <c r="AI6">
        <v>0</v>
      </c>
      <c r="AJ6">
        <v>0</v>
      </c>
      <c r="AK6" s="14">
        <v>46027</v>
      </c>
      <c r="AL6">
        <v>26</v>
      </c>
      <c r="AM6" t="s">
        <v>1576</v>
      </c>
      <c r="AN6" t="s">
        <v>1577</v>
      </c>
      <c r="AO6">
        <v>3</v>
      </c>
      <c r="AP6">
        <v>17567</v>
      </c>
      <c r="AQ6">
        <v>2</v>
      </c>
      <c r="AR6">
        <v>2</v>
      </c>
    </row>
    <row r="7" spans="1:44" x14ac:dyDescent="0.35">
      <c r="A7" t="s">
        <v>1521</v>
      </c>
      <c r="B7">
        <v>58</v>
      </c>
      <c r="C7" t="s">
        <v>1498</v>
      </c>
      <c r="D7" t="s">
        <v>40</v>
      </c>
      <c r="E7" t="s">
        <v>56</v>
      </c>
      <c r="F7">
        <v>781</v>
      </c>
      <c r="G7" t="s">
        <v>42</v>
      </c>
      <c r="H7">
        <v>2</v>
      </c>
      <c r="I7">
        <v>1</v>
      </c>
      <c r="J7" t="s">
        <v>43</v>
      </c>
      <c r="K7">
        <v>1</v>
      </c>
      <c r="L7">
        <v>918</v>
      </c>
      <c r="M7">
        <v>4</v>
      </c>
      <c r="N7" t="s">
        <v>44</v>
      </c>
      <c r="O7">
        <v>57</v>
      </c>
      <c r="P7">
        <v>2</v>
      </c>
      <c r="Q7">
        <v>1</v>
      </c>
      <c r="R7" t="s">
        <v>45</v>
      </c>
      <c r="S7">
        <v>4</v>
      </c>
      <c r="T7" t="s">
        <v>102</v>
      </c>
      <c r="U7">
        <v>2380</v>
      </c>
      <c r="V7" t="s">
        <v>47</v>
      </c>
      <c r="W7">
        <v>13384</v>
      </c>
      <c r="X7">
        <v>9</v>
      </c>
      <c r="Y7" t="s">
        <v>48</v>
      </c>
      <c r="Z7" t="s">
        <v>40</v>
      </c>
      <c r="AA7">
        <v>14</v>
      </c>
      <c r="AB7">
        <v>3</v>
      </c>
      <c r="AC7">
        <v>4</v>
      </c>
      <c r="AD7">
        <v>80</v>
      </c>
      <c r="AE7">
        <v>1</v>
      </c>
      <c r="AF7">
        <v>3</v>
      </c>
      <c r="AG7">
        <v>3</v>
      </c>
      <c r="AH7">
        <v>2</v>
      </c>
      <c r="AI7">
        <v>0</v>
      </c>
      <c r="AJ7">
        <v>0</v>
      </c>
      <c r="AK7" s="14">
        <v>46384</v>
      </c>
      <c r="AL7">
        <v>39</v>
      </c>
      <c r="AM7" t="s">
        <v>1576</v>
      </c>
      <c r="AN7" t="s">
        <v>1578</v>
      </c>
      <c r="AO7">
        <v>10</v>
      </c>
      <c r="AP7">
        <v>11781</v>
      </c>
      <c r="AQ7">
        <v>4</v>
      </c>
      <c r="AR7">
        <v>3</v>
      </c>
    </row>
    <row r="8" spans="1:44" x14ac:dyDescent="0.35">
      <c r="A8" t="s">
        <v>63</v>
      </c>
      <c r="B8">
        <v>18</v>
      </c>
      <c r="C8" t="s">
        <v>39</v>
      </c>
      <c r="D8" t="s">
        <v>40</v>
      </c>
      <c r="E8" t="s">
        <v>56</v>
      </c>
      <c r="F8">
        <v>544</v>
      </c>
      <c r="G8" t="s">
        <v>1547</v>
      </c>
      <c r="H8">
        <v>3</v>
      </c>
      <c r="I8">
        <v>2</v>
      </c>
      <c r="J8" t="s">
        <v>52</v>
      </c>
      <c r="K8">
        <v>1</v>
      </c>
      <c r="L8">
        <v>1624</v>
      </c>
      <c r="M8">
        <v>2</v>
      </c>
      <c r="N8" t="s">
        <v>53</v>
      </c>
      <c r="O8">
        <v>70</v>
      </c>
      <c r="P8">
        <v>3</v>
      </c>
      <c r="Q8">
        <v>1</v>
      </c>
      <c r="R8" t="s">
        <v>54</v>
      </c>
      <c r="S8">
        <v>4</v>
      </c>
      <c r="T8" t="s">
        <v>46</v>
      </c>
      <c r="U8">
        <v>1569</v>
      </c>
      <c r="V8" t="s">
        <v>47</v>
      </c>
      <c r="W8">
        <v>18420</v>
      </c>
      <c r="X8">
        <v>1</v>
      </c>
      <c r="Y8" t="s">
        <v>48</v>
      </c>
      <c r="Z8" t="s">
        <v>40</v>
      </c>
      <c r="AA8">
        <v>12</v>
      </c>
      <c r="AB8">
        <v>1</v>
      </c>
      <c r="AC8">
        <v>3</v>
      </c>
      <c r="AD8">
        <v>80</v>
      </c>
      <c r="AE8">
        <v>0</v>
      </c>
      <c r="AF8">
        <v>0</v>
      </c>
      <c r="AG8">
        <v>2</v>
      </c>
      <c r="AH8">
        <v>4</v>
      </c>
      <c r="AI8">
        <v>0</v>
      </c>
      <c r="AJ8">
        <v>0</v>
      </c>
      <c r="AK8" s="14">
        <v>46029</v>
      </c>
      <c r="AL8">
        <v>58</v>
      </c>
      <c r="AM8" t="s">
        <v>1576</v>
      </c>
      <c r="AN8" t="s">
        <v>1577</v>
      </c>
      <c r="AO8">
        <v>32</v>
      </c>
      <c r="AP8">
        <v>22003</v>
      </c>
      <c r="AQ8">
        <v>19</v>
      </c>
      <c r="AR8">
        <v>6</v>
      </c>
    </row>
    <row r="9" spans="1:44" x14ac:dyDescent="0.35">
      <c r="A9" t="s">
        <v>1520</v>
      </c>
      <c r="B9">
        <v>58</v>
      </c>
      <c r="C9" t="s">
        <v>1498</v>
      </c>
      <c r="D9" t="s">
        <v>40</v>
      </c>
      <c r="E9" t="s">
        <v>41</v>
      </c>
      <c r="F9">
        <v>286</v>
      </c>
      <c r="G9" t="s">
        <v>42</v>
      </c>
      <c r="H9">
        <v>2</v>
      </c>
      <c r="I9">
        <v>4</v>
      </c>
      <c r="J9" t="s">
        <v>43</v>
      </c>
      <c r="K9">
        <v>1</v>
      </c>
      <c r="L9">
        <v>825</v>
      </c>
      <c r="M9">
        <v>4</v>
      </c>
      <c r="N9" t="s">
        <v>44</v>
      </c>
      <c r="O9">
        <v>31</v>
      </c>
      <c r="P9">
        <v>3</v>
      </c>
      <c r="Q9">
        <v>5</v>
      </c>
      <c r="R9" t="s">
        <v>252</v>
      </c>
      <c r="S9">
        <v>2</v>
      </c>
      <c r="T9" t="s">
        <v>46</v>
      </c>
      <c r="U9">
        <v>19246</v>
      </c>
      <c r="V9" t="s">
        <v>368</v>
      </c>
      <c r="W9">
        <v>25761</v>
      </c>
      <c r="X9">
        <v>7</v>
      </c>
      <c r="Y9" t="s">
        <v>48</v>
      </c>
      <c r="Z9" t="s">
        <v>40</v>
      </c>
      <c r="AA9">
        <v>12</v>
      </c>
      <c r="AB9">
        <v>3</v>
      </c>
      <c r="AC9">
        <v>4</v>
      </c>
      <c r="AD9">
        <v>80</v>
      </c>
      <c r="AE9">
        <v>0</v>
      </c>
      <c r="AF9">
        <v>40</v>
      </c>
      <c r="AG9">
        <v>2</v>
      </c>
      <c r="AH9">
        <v>3</v>
      </c>
      <c r="AI9">
        <v>13</v>
      </c>
      <c r="AJ9">
        <v>8</v>
      </c>
      <c r="AK9" s="14">
        <v>46383</v>
      </c>
      <c r="AL9">
        <v>34</v>
      </c>
      <c r="AM9" t="s">
        <v>1576</v>
      </c>
      <c r="AN9" t="s">
        <v>1578</v>
      </c>
      <c r="AO9">
        <v>10</v>
      </c>
      <c r="AP9">
        <v>6696</v>
      </c>
      <c r="AQ9">
        <v>3</v>
      </c>
      <c r="AR9">
        <v>2</v>
      </c>
    </row>
    <row r="10" spans="1:44" x14ac:dyDescent="0.35">
      <c r="A10" t="s">
        <v>65</v>
      </c>
      <c r="B10">
        <v>19</v>
      </c>
      <c r="C10" t="s">
        <v>39</v>
      </c>
      <c r="D10" t="s">
        <v>40</v>
      </c>
      <c r="E10" t="s">
        <v>41</v>
      </c>
      <c r="F10">
        <v>528</v>
      </c>
      <c r="G10" t="s">
        <v>1547</v>
      </c>
      <c r="H10">
        <v>22</v>
      </c>
      <c r="I10">
        <v>1</v>
      </c>
      <c r="J10" t="s">
        <v>57</v>
      </c>
      <c r="K10">
        <v>1</v>
      </c>
      <c r="L10">
        <v>167</v>
      </c>
      <c r="M10">
        <v>4</v>
      </c>
      <c r="N10" t="s">
        <v>44</v>
      </c>
      <c r="O10">
        <v>50</v>
      </c>
      <c r="P10">
        <v>3</v>
      </c>
      <c r="Q10">
        <v>1</v>
      </c>
      <c r="R10" t="s">
        <v>54</v>
      </c>
      <c r="S10">
        <v>3</v>
      </c>
      <c r="T10" t="s">
        <v>46</v>
      </c>
      <c r="U10">
        <v>1675</v>
      </c>
      <c r="V10" t="s">
        <v>47</v>
      </c>
      <c r="W10">
        <v>26820</v>
      </c>
      <c r="X10">
        <v>1</v>
      </c>
      <c r="Y10" t="s">
        <v>48</v>
      </c>
      <c r="Z10" t="s">
        <v>40</v>
      </c>
      <c r="AA10">
        <v>19</v>
      </c>
      <c r="AB10">
        <v>1</v>
      </c>
      <c r="AC10">
        <v>4</v>
      </c>
      <c r="AD10">
        <v>80</v>
      </c>
      <c r="AE10">
        <v>0</v>
      </c>
      <c r="AF10">
        <v>0</v>
      </c>
      <c r="AG10">
        <v>2</v>
      </c>
      <c r="AH10">
        <v>2</v>
      </c>
      <c r="AI10">
        <v>0</v>
      </c>
      <c r="AJ10">
        <v>0</v>
      </c>
      <c r="AK10" s="14">
        <v>46031</v>
      </c>
      <c r="AL10">
        <v>19</v>
      </c>
      <c r="AM10" t="s">
        <v>1576</v>
      </c>
      <c r="AN10" t="s">
        <v>1577</v>
      </c>
      <c r="AO10">
        <v>0</v>
      </c>
      <c r="AP10">
        <v>3467</v>
      </c>
      <c r="AQ10">
        <v>0</v>
      </c>
      <c r="AR10">
        <v>0</v>
      </c>
    </row>
    <row r="11" spans="1:44" x14ac:dyDescent="0.35">
      <c r="A11" t="s">
        <v>1517</v>
      </c>
      <c r="B11">
        <v>58</v>
      </c>
      <c r="C11" t="s">
        <v>1498</v>
      </c>
      <c r="D11" t="s">
        <v>40</v>
      </c>
      <c r="E11" t="s">
        <v>41</v>
      </c>
      <c r="F11">
        <v>147</v>
      </c>
      <c r="G11" t="s">
        <v>42</v>
      </c>
      <c r="H11">
        <v>23</v>
      </c>
      <c r="I11">
        <v>4</v>
      </c>
      <c r="J11" t="s">
        <v>52</v>
      </c>
      <c r="K11">
        <v>1</v>
      </c>
      <c r="L11">
        <v>165</v>
      </c>
      <c r="M11">
        <v>4</v>
      </c>
      <c r="N11" t="s">
        <v>53</v>
      </c>
      <c r="O11">
        <v>94</v>
      </c>
      <c r="P11">
        <v>3</v>
      </c>
      <c r="Q11">
        <v>3</v>
      </c>
      <c r="R11" t="s">
        <v>161</v>
      </c>
      <c r="S11">
        <v>4</v>
      </c>
      <c r="T11" t="s">
        <v>105</v>
      </c>
      <c r="U11">
        <v>10312</v>
      </c>
      <c r="V11" t="s">
        <v>253</v>
      </c>
      <c r="W11">
        <v>3465</v>
      </c>
      <c r="X11">
        <v>1</v>
      </c>
      <c r="Y11" t="s">
        <v>48</v>
      </c>
      <c r="Z11" t="s">
        <v>49</v>
      </c>
      <c r="AA11">
        <v>12</v>
      </c>
      <c r="AB11">
        <v>3</v>
      </c>
      <c r="AC11">
        <v>4</v>
      </c>
      <c r="AD11">
        <v>80</v>
      </c>
      <c r="AE11">
        <v>1</v>
      </c>
      <c r="AF11">
        <v>40</v>
      </c>
      <c r="AG11">
        <v>3</v>
      </c>
      <c r="AH11">
        <v>2</v>
      </c>
      <c r="AI11">
        <v>15</v>
      </c>
      <c r="AJ11">
        <v>6</v>
      </c>
      <c r="AK11" s="14">
        <v>46380</v>
      </c>
      <c r="AL11">
        <v>60</v>
      </c>
      <c r="AM11" t="s">
        <v>1576</v>
      </c>
      <c r="AN11" t="s">
        <v>1578</v>
      </c>
      <c r="AO11">
        <v>14</v>
      </c>
      <c r="AP11">
        <v>21544</v>
      </c>
      <c r="AQ11">
        <v>13</v>
      </c>
      <c r="AR11">
        <v>10</v>
      </c>
    </row>
    <row r="12" spans="1:44" x14ac:dyDescent="0.35">
      <c r="A12" t="s">
        <v>67</v>
      </c>
      <c r="B12">
        <v>19</v>
      </c>
      <c r="C12" t="s">
        <v>39</v>
      </c>
      <c r="D12" t="s">
        <v>40</v>
      </c>
      <c r="E12" t="s">
        <v>56</v>
      </c>
      <c r="F12">
        <v>602</v>
      </c>
      <c r="G12" t="s">
        <v>1547</v>
      </c>
      <c r="H12">
        <v>1</v>
      </c>
      <c r="I12">
        <v>1</v>
      </c>
      <c r="J12" t="s">
        <v>68</v>
      </c>
      <c r="K12">
        <v>1</v>
      </c>
      <c r="L12">
        <v>235</v>
      </c>
      <c r="M12">
        <v>3</v>
      </c>
      <c r="N12" t="s">
        <v>53</v>
      </c>
      <c r="O12">
        <v>100</v>
      </c>
      <c r="P12">
        <v>1</v>
      </c>
      <c r="Q12">
        <v>1</v>
      </c>
      <c r="R12" t="s">
        <v>54</v>
      </c>
      <c r="S12">
        <v>1</v>
      </c>
      <c r="T12" t="s">
        <v>46</v>
      </c>
      <c r="U12">
        <v>2325</v>
      </c>
      <c r="V12" t="s">
        <v>47</v>
      </c>
      <c r="W12">
        <v>20989</v>
      </c>
      <c r="X12">
        <v>0</v>
      </c>
      <c r="Y12" t="s">
        <v>48</v>
      </c>
      <c r="Z12" t="s">
        <v>49</v>
      </c>
      <c r="AA12">
        <v>21</v>
      </c>
      <c r="AB12">
        <v>4</v>
      </c>
      <c r="AC12">
        <v>1</v>
      </c>
      <c r="AD12">
        <v>80</v>
      </c>
      <c r="AE12">
        <v>0</v>
      </c>
      <c r="AF12">
        <v>1</v>
      </c>
      <c r="AG12">
        <v>5</v>
      </c>
      <c r="AH12">
        <v>4</v>
      </c>
      <c r="AI12">
        <v>0</v>
      </c>
      <c r="AJ12">
        <v>0</v>
      </c>
      <c r="AK12" s="14">
        <v>46033</v>
      </c>
      <c r="AL12">
        <v>47</v>
      </c>
      <c r="AM12" t="s">
        <v>1576</v>
      </c>
      <c r="AN12" t="s">
        <v>1577</v>
      </c>
      <c r="AO12">
        <v>7</v>
      </c>
      <c r="AP12">
        <v>20458</v>
      </c>
      <c r="AQ12">
        <v>1</v>
      </c>
      <c r="AR12">
        <v>1</v>
      </c>
    </row>
    <row r="13" spans="1:44" x14ac:dyDescent="0.35">
      <c r="A13" t="s">
        <v>69</v>
      </c>
      <c r="B13">
        <v>19</v>
      </c>
      <c r="C13" t="s">
        <v>39</v>
      </c>
      <c r="D13" t="s">
        <v>40</v>
      </c>
      <c r="E13" t="s">
        <v>41</v>
      </c>
      <c r="F13">
        <v>303</v>
      </c>
      <c r="G13" t="s">
        <v>1547</v>
      </c>
      <c r="H13">
        <v>2</v>
      </c>
      <c r="I13">
        <v>3</v>
      </c>
      <c r="J13" t="s">
        <v>43</v>
      </c>
      <c r="K13">
        <v>1</v>
      </c>
      <c r="L13">
        <v>243</v>
      </c>
      <c r="M13">
        <v>2</v>
      </c>
      <c r="N13" t="s">
        <v>44</v>
      </c>
      <c r="O13">
        <v>47</v>
      </c>
      <c r="P13">
        <v>2</v>
      </c>
      <c r="Q13">
        <v>1</v>
      </c>
      <c r="R13" t="s">
        <v>45</v>
      </c>
      <c r="S13">
        <v>4</v>
      </c>
      <c r="T13" t="s">
        <v>46</v>
      </c>
      <c r="U13">
        <v>1102</v>
      </c>
      <c r="V13" t="s">
        <v>47</v>
      </c>
      <c r="W13">
        <v>9241</v>
      </c>
      <c r="X13">
        <v>1</v>
      </c>
      <c r="Y13" t="s">
        <v>48</v>
      </c>
      <c r="Z13" t="s">
        <v>49</v>
      </c>
      <c r="AA13">
        <v>22</v>
      </c>
      <c r="AB13">
        <v>4</v>
      </c>
      <c r="AC13">
        <v>3</v>
      </c>
      <c r="AD13">
        <v>80</v>
      </c>
      <c r="AE13">
        <v>0</v>
      </c>
      <c r="AF13">
        <v>1</v>
      </c>
      <c r="AG13">
        <v>3</v>
      </c>
      <c r="AH13">
        <v>2</v>
      </c>
      <c r="AI13">
        <v>1</v>
      </c>
      <c r="AJ13">
        <v>0</v>
      </c>
      <c r="AK13" s="14">
        <v>46034</v>
      </c>
      <c r="AL13">
        <v>47</v>
      </c>
      <c r="AM13" t="s">
        <v>1576</v>
      </c>
      <c r="AN13" t="s">
        <v>1577</v>
      </c>
      <c r="AO13">
        <v>9</v>
      </c>
      <c r="AP13">
        <v>18663</v>
      </c>
      <c r="AQ13">
        <v>6</v>
      </c>
      <c r="AR13">
        <v>5</v>
      </c>
    </row>
    <row r="14" spans="1:44" x14ac:dyDescent="0.35">
      <c r="A14" t="s">
        <v>70</v>
      </c>
      <c r="B14">
        <v>19</v>
      </c>
      <c r="C14" t="s">
        <v>39</v>
      </c>
      <c r="D14" t="s">
        <v>40</v>
      </c>
      <c r="E14" t="s">
        <v>41</v>
      </c>
      <c r="F14">
        <v>489</v>
      </c>
      <c r="G14" t="s">
        <v>1547</v>
      </c>
      <c r="H14">
        <v>2</v>
      </c>
      <c r="I14">
        <v>2</v>
      </c>
      <c r="J14" t="s">
        <v>68</v>
      </c>
      <c r="K14">
        <v>1</v>
      </c>
      <c r="L14">
        <v>566</v>
      </c>
      <c r="M14">
        <v>1</v>
      </c>
      <c r="N14" t="s">
        <v>44</v>
      </c>
      <c r="O14">
        <v>52</v>
      </c>
      <c r="P14">
        <v>2</v>
      </c>
      <c r="Q14">
        <v>1</v>
      </c>
      <c r="R14" t="s">
        <v>71</v>
      </c>
      <c r="S14">
        <v>4</v>
      </c>
      <c r="T14" t="s">
        <v>46</v>
      </c>
      <c r="U14">
        <v>2564</v>
      </c>
      <c r="V14" t="s">
        <v>47</v>
      </c>
      <c r="W14">
        <v>18437</v>
      </c>
      <c r="X14">
        <v>1</v>
      </c>
      <c r="Y14" t="s">
        <v>48</v>
      </c>
      <c r="Z14" t="s">
        <v>49</v>
      </c>
      <c r="AA14">
        <v>12</v>
      </c>
      <c r="AB14">
        <v>3</v>
      </c>
      <c r="AC14">
        <v>3</v>
      </c>
      <c r="AD14">
        <v>80</v>
      </c>
      <c r="AE14">
        <v>0</v>
      </c>
      <c r="AF14">
        <v>1</v>
      </c>
      <c r="AG14">
        <v>3</v>
      </c>
      <c r="AH14">
        <v>4</v>
      </c>
      <c r="AI14">
        <v>0</v>
      </c>
      <c r="AJ14">
        <v>0</v>
      </c>
      <c r="AK14" s="14">
        <v>46035</v>
      </c>
      <c r="AL14">
        <v>56</v>
      </c>
      <c r="AM14" t="s">
        <v>1576</v>
      </c>
      <c r="AN14" t="s">
        <v>1577</v>
      </c>
      <c r="AO14">
        <v>4</v>
      </c>
      <c r="AP14">
        <v>4970</v>
      </c>
      <c r="AQ14">
        <v>1</v>
      </c>
      <c r="AR14">
        <v>1</v>
      </c>
    </row>
    <row r="15" spans="1:44" x14ac:dyDescent="0.35">
      <c r="A15" t="s">
        <v>72</v>
      </c>
      <c r="B15">
        <v>19</v>
      </c>
      <c r="C15" t="s">
        <v>39</v>
      </c>
      <c r="D15" t="s">
        <v>40</v>
      </c>
      <c r="E15" t="s">
        <v>41</v>
      </c>
      <c r="F15">
        <v>419</v>
      </c>
      <c r="G15" t="s">
        <v>1547</v>
      </c>
      <c r="H15">
        <v>21</v>
      </c>
      <c r="I15">
        <v>3</v>
      </c>
      <c r="J15" t="s">
        <v>73</v>
      </c>
      <c r="K15">
        <v>1</v>
      </c>
      <c r="L15">
        <v>959</v>
      </c>
      <c r="M15">
        <v>4</v>
      </c>
      <c r="N15" t="s">
        <v>44</v>
      </c>
      <c r="O15">
        <v>37</v>
      </c>
      <c r="P15">
        <v>2</v>
      </c>
      <c r="Q15">
        <v>1</v>
      </c>
      <c r="R15" t="s">
        <v>54</v>
      </c>
      <c r="S15">
        <v>2</v>
      </c>
      <c r="T15" t="s">
        <v>46</v>
      </c>
      <c r="U15">
        <v>2121</v>
      </c>
      <c r="V15" t="s">
        <v>47</v>
      </c>
      <c r="W15">
        <v>9947</v>
      </c>
      <c r="X15">
        <v>1</v>
      </c>
      <c r="Y15" t="s">
        <v>48</v>
      </c>
      <c r="Z15" t="s">
        <v>40</v>
      </c>
      <c r="AA15">
        <v>13</v>
      </c>
      <c r="AB15">
        <v>3</v>
      </c>
      <c r="AC15">
        <v>2</v>
      </c>
      <c r="AD15">
        <v>80</v>
      </c>
      <c r="AE15">
        <v>0</v>
      </c>
      <c r="AF15">
        <v>1</v>
      </c>
      <c r="AG15">
        <v>3</v>
      </c>
      <c r="AH15">
        <v>4</v>
      </c>
      <c r="AI15">
        <v>0</v>
      </c>
      <c r="AJ15">
        <v>0</v>
      </c>
      <c r="AK15" s="14">
        <v>46036</v>
      </c>
      <c r="AL15">
        <v>22</v>
      </c>
      <c r="AM15" t="s">
        <v>1576</v>
      </c>
      <c r="AN15" t="s">
        <v>1577</v>
      </c>
      <c r="AO15">
        <v>0</v>
      </c>
      <c r="AP15">
        <v>7454</v>
      </c>
      <c r="AQ15">
        <v>0</v>
      </c>
      <c r="AR15">
        <v>0</v>
      </c>
    </row>
    <row r="16" spans="1:44" x14ac:dyDescent="0.35">
      <c r="A16" t="s">
        <v>1511</v>
      </c>
      <c r="B16">
        <v>56</v>
      </c>
      <c r="C16" t="s">
        <v>1498</v>
      </c>
      <c r="D16" t="s">
        <v>40</v>
      </c>
      <c r="E16" t="s">
        <v>41</v>
      </c>
      <c r="F16">
        <v>310</v>
      </c>
      <c r="G16" t="s">
        <v>42</v>
      </c>
      <c r="H16">
        <v>7</v>
      </c>
      <c r="I16">
        <v>2</v>
      </c>
      <c r="J16" t="s">
        <v>68</v>
      </c>
      <c r="K16">
        <v>1</v>
      </c>
      <c r="L16">
        <v>2032</v>
      </c>
      <c r="M16">
        <v>4</v>
      </c>
      <c r="N16" t="s">
        <v>44</v>
      </c>
      <c r="O16">
        <v>72</v>
      </c>
      <c r="P16">
        <v>3</v>
      </c>
      <c r="Q16">
        <v>1</v>
      </c>
      <c r="R16" t="s">
        <v>45</v>
      </c>
      <c r="S16">
        <v>3</v>
      </c>
      <c r="T16" t="s">
        <v>105</v>
      </c>
      <c r="U16">
        <v>2339</v>
      </c>
      <c r="V16" t="s">
        <v>47</v>
      </c>
      <c r="W16">
        <v>3666</v>
      </c>
      <c r="X16">
        <v>8</v>
      </c>
      <c r="Y16" t="s">
        <v>48</v>
      </c>
      <c r="Z16" t="s">
        <v>49</v>
      </c>
      <c r="AA16">
        <v>11</v>
      </c>
      <c r="AB16">
        <v>3</v>
      </c>
      <c r="AC16">
        <v>4</v>
      </c>
      <c r="AD16">
        <v>80</v>
      </c>
      <c r="AE16">
        <v>1</v>
      </c>
      <c r="AF16">
        <v>14</v>
      </c>
      <c r="AG16">
        <v>4</v>
      </c>
      <c r="AH16">
        <v>1</v>
      </c>
      <c r="AI16">
        <v>9</v>
      </c>
      <c r="AJ16">
        <v>8</v>
      </c>
      <c r="AK16" s="14">
        <v>46374</v>
      </c>
      <c r="AL16">
        <v>35</v>
      </c>
      <c r="AM16" t="s">
        <v>1576</v>
      </c>
      <c r="AN16" t="s">
        <v>1578</v>
      </c>
      <c r="AO16">
        <v>0</v>
      </c>
      <c r="AP16">
        <v>5086</v>
      </c>
      <c r="AQ16">
        <v>0</v>
      </c>
      <c r="AR16">
        <v>0</v>
      </c>
    </row>
    <row r="17" spans="1:44" x14ac:dyDescent="0.35">
      <c r="A17" t="s">
        <v>75</v>
      </c>
      <c r="B17">
        <v>19</v>
      </c>
      <c r="C17" t="s">
        <v>39</v>
      </c>
      <c r="D17" t="s">
        <v>40</v>
      </c>
      <c r="E17" t="s">
        <v>59</v>
      </c>
      <c r="F17">
        <v>504</v>
      </c>
      <c r="G17" t="s">
        <v>1547</v>
      </c>
      <c r="H17">
        <v>10</v>
      </c>
      <c r="I17">
        <v>3</v>
      </c>
      <c r="J17" t="s">
        <v>52</v>
      </c>
      <c r="K17">
        <v>1</v>
      </c>
      <c r="L17">
        <v>1248</v>
      </c>
      <c r="M17">
        <v>1</v>
      </c>
      <c r="N17" t="s">
        <v>53</v>
      </c>
      <c r="O17">
        <v>96</v>
      </c>
      <c r="P17">
        <v>2</v>
      </c>
      <c r="Q17">
        <v>1</v>
      </c>
      <c r="R17" t="s">
        <v>60</v>
      </c>
      <c r="S17">
        <v>2</v>
      </c>
      <c r="T17" t="s">
        <v>46</v>
      </c>
      <c r="U17">
        <v>1859</v>
      </c>
      <c r="V17" t="s">
        <v>47</v>
      </c>
      <c r="W17">
        <v>6148</v>
      </c>
      <c r="X17">
        <v>1</v>
      </c>
      <c r="Y17" t="s">
        <v>48</v>
      </c>
      <c r="Z17" t="s">
        <v>40</v>
      </c>
      <c r="AA17">
        <v>25</v>
      </c>
      <c r="AB17">
        <v>4</v>
      </c>
      <c r="AC17">
        <v>2</v>
      </c>
      <c r="AD17">
        <v>80</v>
      </c>
      <c r="AE17">
        <v>0</v>
      </c>
      <c r="AF17">
        <v>1</v>
      </c>
      <c r="AG17">
        <v>2</v>
      </c>
      <c r="AH17">
        <v>4</v>
      </c>
      <c r="AI17">
        <v>0</v>
      </c>
      <c r="AJ17">
        <v>0</v>
      </c>
      <c r="AK17" s="14">
        <v>46038</v>
      </c>
      <c r="AL17">
        <v>26</v>
      </c>
      <c r="AM17" t="s">
        <v>1576</v>
      </c>
      <c r="AN17" t="s">
        <v>1577</v>
      </c>
      <c r="AO17">
        <v>4</v>
      </c>
      <c r="AP17">
        <v>7542</v>
      </c>
      <c r="AQ17">
        <v>1</v>
      </c>
      <c r="AR17">
        <v>1</v>
      </c>
    </row>
    <row r="18" spans="1:44" x14ac:dyDescent="0.35">
      <c r="A18" t="s">
        <v>1456</v>
      </c>
      <c r="B18">
        <v>53</v>
      </c>
      <c r="C18" t="s">
        <v>1271</v>
      </c>
      <c r="D18" t="s">
        <v>40</v>
      </c>
      <c r="E18" t="s">
        <v>41</v>
      </c>
      <c r="F18">
        <v>1168</v>
      </c>
      <c r="G18" t="s">
        <v>51</v>
      </c>
      <c r="H18">
        <v>24</v>
      </c>
      <c r="I18">
        <v>4</v>
      </c>
      <c r="J18" t="s">
        <v>43</v>
      </c>
      <c r="K18">
        <v>1</v>
      </c>
      <c r="L18">
        <v>1968</v>
      </c>
      <c r="M18">
        <v>1</v>
      </c>
      <c r="N18" t="s">
        <v>44</v>
      </c>
      <c r="O18">
        <v>66</v>
      </c>
      <c r="P18">
        <v>3</v>
      </c>
      <c r="Q18">
        <v>3</v>
      </c>
      <c r="R18" t="s">
        <v>137</v>
      </c>
      <c r="S18">
        <v>1</v>
      </c>
      <c r="T18" t="s">
        <v>46</v>
      </c>
      <c r="U18">
        <v>10448</v>
      </c>
      <c r="V18" t="s">
        <v>253</v>
      </c>
      <c r="W18">
        <v>5843</v>
      </c>
      <c r="X18">
        <v>6</v>
      </c>
      <c r="Y18" t="s">
        <v>48</v>
      </c>
      <c r="Z18" t="s">
        <v>40</v>
      </c>
      <c r="AA18">
        <v>13</v>
      </c>
      <c r="AB18">
        <v>3</v>
      </c>
      <c r="AC18">
        <v>2</v>
      </c>
      <c r="AD18">
        <v>80</v>
      </c>
      <c r="AE18">
        <v>0</v>
      </c>
      <c r="AF18">
        <v>15</v>
      </c>
      <c r="AG18">
        <v>2</v>
      </c>
      <c r="AH18">
        <v>2</v>
      </c>
      <c r="AI18">
        <v>2</v>
      </c>
      <c r="AJ18">
        <v>2</v>
      </c>
      <c r="AK18" s="14">
        <v>46320</v>
      </c>
      <c r="AL18">
        <v>23</v>
      </c>
      <c r="AM18" t="s">
        <v>1576</v>
      </c>
      <c r="AN18" t="s">
        <v>1579</v>
      </c>
      <c r="AO18">
        <v>1</v>
      </c>
      <c r="AP18">
        <v>13689</v>
      </c>
      <c r="AQ18">
        <v>0</v>
      </c>
      <c r="AR18">
        <v>0</v>
      </c>
    </row>
    <row r="19" spans="1:44" x14ac:dyDescent="0.35">
      <c r="A19" t="s">
        <v>77</v>
      </c>
      <c r="B19">
        <v>20</v>
      </c>
      <c r="C19" t="s">
        <v>39</v>
      </c>
      <c r="D19" t="s">
        <v>40</v>
      </c>
      <c r="E19" t="s">
        <v>56</v>
      </c>
      <c r="F19">
        <v>871</v>
      </c>
      <c r="G19" t="s">
        <v>1547</v>
      </c>
      <c r="H19">
        <v>6</v>
      </c>
      <c r="I19">
        <v>3</v>
      </c>
      <c r="J19" t="s">
        <v>43</v>
      </c>
      <c r="K19">
        <v>1</v>
      </c>
      <c r="L19">
        <v>137</v>
      </c>
      <c r="M19">
        <v>4</v>
      </c>
      <c r="N19" t="s">
        <v>53</v>
      </c>
      <c r="O19">
        <v>66</v>
      </c>
      <c r="P19">
        <v>2</v>
      </c>
      <c r="Q19">
        <v>1</v>
      </c>
      <c r="R19" t="s">
        <v>45</v>
      </c>
      <c r="S19">
        <v>4</v>
      </c>
      <c r="T19" t="s">
        <v>46</v>
      </c>
      <c r="U19">
        <v>2926</v>
      </c>
      <c r="V19" t="s">
        <v>47</v>
      </c>
      <c r="W19">
        <v>19783</v>
      </c>
      <c r="X19">
        <v>1</v>
      </c>
      <c r="Y19" t="s">
        <v>48</v>
      </c>
      <c r="Z19" t="s">
        <v>40</v>
      </c>
      <c r="AA19">
        <v>18</v>
      </c>
      <c r="AB19">
        <v>3</v>
      </c>
      <c r="AC19">
        <v>2</v>
      </c>
      <c r="AD19">
        <v>80</v>
      </c>
      <c r="AE19">
        <v>0</v>
      </c>
      <c r="AF19">
        <v>1</v>
      </c>
      <c r="AG19">
        <v>5</v>
      </c>
      <c r="AH19">
        <v>3</v>
      </c>
      <c r="AI19">
        <v>1</v>
      </c>
      <c r="AJ19">
        <v>0</v>
      </c>
      <c r="AK19" s="14">
        <v>46040</v>
      </c>
      <c r="AL19">
        <v>32</v>
      </c>
      <c r="AM19" t="s">
        <v>1576</v>
      </c>
      <c r="AN19" t="s">
        <v>1577</v>
      </c>
      <c r="AO19">
        <v>3</v>
      </c>
      <c r="AP19">
        <v>4659</v>
      </c>
      <c r="AQ19">
        <v>0</v>
      </c>
      <c r="AR19">
        <v>0</v>
      </c>
    </row>
    <row r="20" spans="1:44" x14ac:dyDescent="0.35">
      <c r="A20" t="s">
        <v>1453</v>
      </c>
      <c r="B20">
        <v>53</v>
      </c>
      <c r="C20" t="s">
        <v>1271</v>
      </c>
      <c r="D20" t="s">
        <v>40</v>
      </c>
      <c r="E20" t="s">
        <v>41</v>
      </c>
      <c r="F20">
        <v>607</v>
      </c>
      <c r="G20" t="s">
        <v>42</v>
      </c>
      <c r="H20">
        <v>2</v>
      </c>
      <c r="I20">
        <v>5</v>
      </c>
      <c r="J20" t="s">
        <v>68</v>
      </c>
      <c r="K20">
        <v>1</v>
      </c>
      <c r="L20">
        <v>1572</v>
      </c>
      <c r="M20">
        <v>3</v>
      </c>
      <c r="N20" t="s">
        <v>53</v>
      </c>
      <c r="O20">
        <v>78</v>
      </c>
      <c r="P20">
        <v>2</v>
      </c>
      <c r="Q20">
        <v>3</v>
      </c>
      <c r="R20" t="s">
        <v>112</v>
      </c>
      <c r="S20">
        <v>4</v>
      </c>
      <c r="T20" t="s">
        <v>105</v>
      </c>
      <c r="U20">
        <v>10169</v>
      </c>
      <c r="V20" t="s">
        <v>253</v>
      </c>
      <c r="W20">
        <v>14618</v>
      </c>
      <c r="X20">
        <v>0</v>
      </c>
      <c r="Y20" t="s">
        <v>48</v>
      </c>
      <c r="Z20" t="s">
        <v>49</v>
      </c>
      <c r="AA20">
        <v>16</v>
      </c>
      <c r="AB20">
        <v>3</v>
      </c>
      <c r="AC20">
        <v>2</v>
      </c>
      <c r="AD20">
        <v>80</v>
      </c>
      <c r="AE20">
        <v>1</v>
      </c>
      <c r="AF20">
        <v>34</v>
      </c>
      <c r="AG20">
        <v>4</v>
      </c>
      <c r="AH20">
        <v>3</v>
      </c>
      <c r="AI20">
        <v>1</v>
      </c>
      <c r="AJ20">
        <v>9</v>
      </c>
      <c r="AK20" s="14">
        <v>46317</v>
      </c>
      <c r="AL20">
        <v>32</v>
      </c>
      <c r="AM20" t="s">
        <v>1576</v>
      </c>
      <c r="AN20" t="s">
        <v>1579</v>
      </c>
      <c r="AO20">
        <v>13</v>
      </c>
      <c r="AP20">
        <v>6476</v>
      </c>
      <c r="AQ20">
        <v>5</v>
      </c>
      <c r="AR20">
        <v>3</v>
      </c>
    </row>
    <row r="21" spans="1:44" x14ac:dyDescent="0.35">
      <c r="A21" t="s">
        <v>79</v>
      </c>
      <c r="B21">
        <v>20</v>
      </c>
      <c r="C21" t="s">
        <v>39</v>
      </c>
      <c r="D21" t="s">
        <v>40</v>
      </c>
      <c r="E21" t="s">
        <v>41</v>
      </c>
      <c r="F21">
        <v>1362</v>
      </c>
      <c r="G21" t="s">
        <v>1547</v>
      </c>
      <c r="H21">
        <v>10</v>
      </c>
      <c r="I21">
        <v>1</v>
      </c>
      <c r="J21" t="s">
        <v>52</v>
      </c>
      <c r="K21">
        <v>1</v>
      </c>
      <c r="L21">
        <v>701</v>
      </c>
      <c r="M21">
        <v>4</v>
      </c>
      <c r="N21" t="s">
        <v>44</v>
      </c>
      <c r="O21">
        <v>32</v>
      </c>
      <c r="P21">
        <v>3</v>
      </c>
      <c r="Q21">
        <v>1</v>
      </c>
      <c r="R21" t="s">
        <v>60</v>
      </c>
      <c r="S21">
        <v>3</v>
      </c>
      <c r="T21" t="s">
        <v>46</v>
      </c>
      <c r="U21">
        <v>1009</v>
      </c>
      <c r="V21" t="s">
        <v>47</v>
      </c>
      <c r="W21">
        <v>26999</v>
      </c>
      <c r="X21">
        <v>1</v>
      </c>
      <c r="Y21" t="s">
        <v>48</v>
      </c>
      <c r="Z21" t="s">
        <v>40</v>
      </c>
      <c r="AA21">
        <v>11</v>
      </c>
      <c r="AB21">
        <v>3</v>
      </c>
      <c r="AC21">
        <v>4</v>
      </c>
      <c r="AD21">
        <v>80</v>
      </c>
      <c r="AE21">
        <v>0</v>
      </c>
      <c r="AF21">
        <v>1</v>
      </c>
      <c r="AG21">
        <v>5</v>
      </c>
      <c r="AH21">
        <v>3</v>
      </c>
      <c r="AI21">
        <v>1</v>
      </c>
      <c r="AJ21">
        <v>1</v>
      </c>
      <c r="AK21" s="14">
        <v>46042</v>
      </c>
      <c r="AL21">
        <v>44</v>
      </c>
      <c r="AM21" t="s">
        <v>1576</v>
      </c>
      <c r="AN21" t="s">
        <v>1577</v>
      </c>
      <c r="AO21">
        <v>10</v>
      </c>
      <c r="AP21">
        <v>16557</v>
      </c>
      <c r="AQ21">
        <v>6</v>
      </c>
      <c r="AR21">
        <v>5</v>
      </c>
    </row>
    <row r="22" spans="1:44" x14ac:dyDescent="0.35">
      <c r="A22" t="s">
        <v>80</v>
      </c>
      <c r="B22">
        <v>20</v>
      </c>
      <c r="C22" t="s">
        <v>39</v>
      </c>
      <c r="D22" t="s">
        <v>40</v>
      </c>
      <c r="E22" t="s">
        <v>41</v>
      </c>
      <c r="F22">
        <v>500</v>
      </c>
      <c r="G22" t="s">
        <v>1547</v>
      </c>
      <c r="H22">
        <v>2</v>
      </c>
      <c r="I22">
        <v>3</v>
      </c>
      <c r="J22" t="s">
        <v>52</v>
      </c>
      <c r="K22">
        <v>1</v>
      </c>
      <c r="L22">
        <v>922</v>
      </c>
      <c r="M22">
        <v>3</v>
      </c>
      <c r="N22" t="s">
        <v>53</v>
      </c>
      <c r="O22">
        <v>49</v>
      </c>
      <c r="P22">
        <v>2</v>
      </c>
      <c r="Q22">
        <v>1</v>
      </c>
      <c r="R22" t="s">
        <v>54</v>
      </c>
      <c r="S22">
        <v>3</v>
      </c>
      <c r="T22" t="s">
        <v>46</v>
      </c>
      <c r="U22">
        <v>2044</v>
      </c>
      <c r="V22" t="s">
        <v>47</v>
      </c>
      <c r="W22">
        <v>22052</v>
      </c>
      <c r="X22">
        <v>1</v>
      </c>
      <c r="Y22" t="s">
        <v>48</v>
      </c>
      <c r="Z22" t="s">
        <v>49</v>
      </c>
      <c r="AA22">
        <v>13</v>
      </c>
      <c r="AB22">
        <v>3</v>
      </c>
      <c r="AC22">
        <v>4</v>
      </c>
      <c r="AD22">
        <v>80</v>
      </c>
      <c r="AE22">
        <v>0</v>
      </c>
      <c r="AF22">
        <v>2</v>
      </c>
      <c r="AG22">
        <v>3</v>
      </c>
      <c r="AH22">
        <v>2</v>
      </c>
      <c r="AI22">
        <v>0</v>
      </c>
      <c r="AJ22">
        <v>2</v>
      </c>
      <c r="AK22" s="14">
        <v>46043</v>
      </c>
      <c r="AL22">
        <v>31</v>
      </c>
      <c r="AM22" t="s">
        <v>1576</v>
      </c>
      <c r="AN22" t="s">
        <v>1577</v>
      </c>
      <c r="AO22">
        <v>8</v>
      </c>
      <c r="AP22">
        <v>13573</v>
      </c>
      <c r="AQ22">
        <v>7</v>
      </c>
      <c r="AR22">
        <v>2</v>
      </c>
    </row>
    <row r="23" spans="1:44" x14ac:dyDescent="0.35">
      <c r="A23" t="s">
        <v>81</v>
      </c>
      <c r="B23">
        <v>20</v>
      </c>
      <c r="C23" t="s">
        <v>39</v>
      </c>
      <c r="D23" t="s">
        <v>40</v>
      </c>
      <c r="E23" t="s">
        <v>41</v>
      </c>
      <c r="F23">
        <v>129</v>
      </c>
      <c r="G23" t="s">
        <v>1547</v>
      </c>
      <c r="H23">
        <v>4</v>
      </c>
      <c r="I23">
        <v>3</v>
      </c>
      <c r="J23" t="s">
        <v>68</v>
      </c>
      <c r="K23">
        <v>1</v>
      </c>
      <c r="L23">
        <v>960</v>
      </c>
      <c r="M23">
        <v>1</v>
      </c>
      <c r="N23" t="s">
        <v>44</v>
      </c>
      <c r="O23">
        <v>84</v>
      </c>
      <c r="P23">
        <v>3</v>
      </c>
      <c r="Q23">
        <v>1</v>
      </c>
      <c r="R23" t="s">
        <v>45</v>
      </c>
      <c r="S23">
        <v>1</v>
      </c>
      <c r="T23" t="s">
        <v>46</v>
      </c>
      <c r="U23">
        <v>2973</v>
      </c>
      <c r="V23" t="s">
        <v>47</v>
      </c>
      <c r="W23">
        <v>13008</v>
      </c>
      <c r="X23">
        <v>1</v>
      </c>
      <c r="Y23" t="s">
        <v>48</v>
      </c>
      <c r="Z23" t="s">
        <v>49</v>
      </c>
      <c r="AA23">
        <v>19</v>
      </c>
      <c r="AB23">
        <v>3</v>
      </c>
      <c r="AC23">
        <v>2</v>
      </c>
      <c r="AD23">
        <v>80</v>
      </c>
      <c r="AE23">
        <v>0</v>
      </c>
      <c r="AF23">
        <v>1</v>
      </c>
      <c r="AG23">
        <v>2</v>
      </c>
      <c r="AH23">
        <v>3</v>
      </c>
      <c r="AI23">
        <v>0</v>
      </c>
      <c r="AJ23">
        <v>0</v>
      </c>
      <c r="AK23" s="14">
        <v>46044</v>
      </c>
      <c r="AL23">
        <v>58</v>
      </c>
      <c r="AM23" t="s">
        <v>1576</v>
      </c>
      <c r="AN23" t="s">
        <v>1577</v>
      </c>
      <c r="AO23">
        <v>36</v>
      </c>
      <c r="AP23">
        <v>10696</v>
      </c>
      <c r="AQ23">
        <v>6</v>
      </c>
      <c r="AR23">
        <v>5</v>
      </c>
    </row>
    <row r="24" spans="1:44" x14ac:dyDescent="0.35">
      <c r="A24" t="s">
        <v>82</v>
      </c>
      <c r="B24">
        <v>20</v>
      </c>
      <c r="C24" t="s">
        <v>39</v>
      </c>
      <c r="D24" t="s">
        <v>40</v>
      </c>
      <c r="E24" t="s">
        <v>41</v>
      </c>
      <c r="F24">
        <v>1097</v>
      </c>
      <c r="G24" t="s">
        <v>1547</v>
      </c>
      <c r="H24">
        <v>11</v>
      </c>
      <c r="I24">
        <v>3</v>
      </c>
      <c r="J24" t="s">
        <v>52</v>
      </c>
      <c r="K24">
        <v>1</v>
      </c>
      <c r="L24">
        <v>1016</v>
      </c>
      <c r="M24">
        <v>4</v>
      </c>
      <c r="N24" t="s">
        <v>53</v>
      </c>
      <c r="O24">
        <v>98</v>
      </c>
      <c r="P24">
        <v>2</v>
      </c>
      <c r="Q24">
        <v>1</v>
      </c>
      <c r="R24" t="s">
        <v>60</v>
      </c>
      <c r="S24">
        <v>1</v>
      </c>
      <c r="T24" t="s">
        <v>46</v>
      </c>
      <c r="U24">
        <v>2600</v>
      </c>
      <c r="V24" t="s">
        <v>47</v>
      </c>
      <c r="W24">
        <v>18275</v>
      </c>
      <c r="X24">
        <v>1</v>
      </c>
      <c r="Y24" t="s">
        <v>48</v>
      </c>
      <c r="Z24" t="s">
        <v>40</v>
      </c>
      <c r="AA24">
        <v>15</v>
      </c>
      <c r="AB24">
        <v>3</v>
      </c>
      <c r="AC24">
        <v>1</v>
      </c>
      <c r="AD24">
        <v>80</v>
      </c>
      <c r="AE24">
        <v>0</v>
      </c>
      <c r="AF24">
        <v>1</v>
      </c>
      <c r="AG24">
        <v>2</v>
      </c>
      <c r="AH24">
        <v>3</v>
      </c>
      <c r="AI24">
        <v>0</v>
      </c>
      <c r="AJ24">
        <v>0</v>
      </c>
      <c r="AK24" s="14">
        <v>46045</v>
      </c>
      <c r="AL24">
        <v>47</v>
      </c>
      <c r="AM24" t="s">
        <v>1576</v>
      </c>
      <c r="AN24" t="s">
        <v>1577</v>
      </c>
      <c r="AO24">
        <v>21</v>
      </c>
      <c r="AP24">
        <v>19812</v>
      </c>
      <c r="AQ24">
        <v>16</v>
      </c>
      <c r="AR24">
        <v>10</v>
      </c>
    </row>
    <row r="25" spans="1:44" x14ac:dyDescent="0.35">
      <c r="A25" t="s">
        <v>83</v>
      </c>
      <c r="B25">
        <v>20</v>
      </c>
      <c r="C25" t="s">
        <v>39</v>
      </c>
      <c r="D25" t="s">
        <v>40</v>
      </c>
      <c r="E25" t="s">
        <v>56</v>
      </c>
      <c r="F25">
        <v>769</v>
      </c>
      <c r="G25" t="s">
        <v>1547</v>
      </c>
      <c r="H25">
        <v>9</v>
      </c>
      <c r="I25">
        <v>3</v>
      </c>
      <c r="J25" t="s">
        <v>57</v>
      </c>
      <c r="K25">
        <v>1</v>
      </c>
      <c r="L25">
        <v>1077</v>
      </c>
      <c r="M25">
        <v>4</v>
      </c>
      <c r="N25" t="s">
        <v>53</v>
      </c>
      <c r="O25">
        <v>54</v>
      </c>
      <c r="P25">
        <v>3</v>
      </c>
      <c r="Q25">
        <v>1</v>
      </c>
      <c r="R25" t="s">
        <v>54</v>
      </c>
      <c r="S25">
        <v>4</v>
      </c>
      <c r="T25" t="s">
        <v>46</v>
      </c>
      <c r="U25">
        <v>2323</v>
      </c>
      <c r="V25" t="s">
        <v>47</v>
      </c>
      <c r="W25">
        <v>17205</v>
      </c>
      <c r="X25">
        <v>1</v>
      </c>
      <c r="Y25" t="s">
        <v>48</v>
      </c>
      <c r="Z25" t="s">
        <v>40</v>
      </c>
      <c r="AA25">
        <v>14</v>
      </c>
      <c r="AB25">
        <v>2</v>
      </c>
      <c r="AC25">
        <v>2</v>
      </c>
      <c r="AD25">
        <v>80</v>
      </c>
      <c r="AE25">
        <v>0</v>
      </c>
      <c r="AF25">
        <v>2</v>
      </c>
      <c r="AG25">
        <v>3</v>
      </c>
      <c r="AH25">
        <v>3</v>
      </c>
      <c r="AI25">
        <v>0</v>
      </c>
      <c r="AJ25">
        <v>2</v>
      </c>
      <c r="AK25" s="14">
        <v>46046</v>
      </c>
      <c r="AL25">
        <v>22</v>
      </c>
      <c r="AM25" t="s">
        <v>1576</v>
      </c>
      <c r="AN25" t="s">
        <v>1577</v>
      </c>
      <c r="AO25">
        <v>2</v>
      </c>
      <c r="AP25">
        <v>6204</v>
      </c>
      <c r="AQ25">
        <v>0</v>
      </c>
      <c r="AR25">
        <v>0</v>
      </c>
    </row>
    <row r="26" spans="1:44" x14ac:dyDescent="0.35">
      <c r="A26" t="s">
        <v>1434</v>
      </c>
      <c r="B26">
        <v>52</v>
      </c>
      <c r="C26" t="s">
        <v>1271</v>
      </c>
      <c r="D26" t="s">
        <v>40</v>
      </c>
      <c r="E26" t="s">
        <v>41</v>
      </c>
      <c r="F26">
        <v>1030</v>
      </c>
      <c r="G26" t="s">
        <v>51</v>
      </c>
      <c r="H26">
        <v>5</v>
      </c>
      <c r="I26">
        <v>3</v>
      </c>
      <c r="J26" t="s">
        <v>43</v>
      </c>
      <c r="K26">
        <v>1</v>
      </c>
      <c r="L26">
        <v>1319</v>
      </c>
      <c r="M26">
        <v>2</v>
      </c>
      <c r="N26" t="s">
        <v>44</v>
      </c>
      <c r="O26">
        <v>64</v>
      </c>
      <c r="P26">
        <v>3</v>
      </c>
      <c r="Q26">
        <v>3</v>
      </c>
      <c r="R26" t="s">
        <v>137</v>
      </c>
      <c r="S26">
        <v>2</v>
      </c>
      <c r="T26" t="s">
        <v>46</v>
      </c>
      <c r="U26">
        <v>8446</v>
      </c>
      <c r="V26" t="s">
        <v>163</v>
      </c>
      <c r="W26">
        <v>21534</v>
      </c>
      <c r="X26">
        <v>9</v>
      </c>
      <c r="Y26" t="s">
        <v>48</v>
      </c>
      <c r="Z26" t="s">
        <v>40</v>
      </c>
      <c r="AA26">
        <v>19</v>
      </c>
      <c r="AB26">
        <v>3</v>
      </c>
      <c r="AC26">
        <v>3</v>
      </c>
      <c r="AD26">
        <v>80</v>
      </c>
      <c r="AE26">
        <v>0</v>
      </c>
      <c r="AF26">
        <v>10</v>
      </c>
      <c r="AG26">
        <v>2</v>
      </c>
      <c r="AH26">
        <v>2</v>
      </c>
      <c r="AI26">
        <v>7</v>
      </c>
      <c r="AJ26">
        <v>7</v>
      </c>
      <c r="AK26" s="14">
        <v>46298</v>
      </c>
      <c r="AL26">
        <v>38</v>
      </c>
      <c r="AM26" t="s">
        <v>1576</v>
      </c>
      <c r="AN26" t="s">
        <v>1579</v>
      </c>
      <c r="AO26">
        <v>0</v>
      </c>
      <c r="AP26">
        <v>4957</v>
      </c>
      <c r="AQ26">
        <v>0</v>
      </c>
      <c r="AR26">
        <v>0</v>
      </c>
    </row>
    <row r="27" spans="1:44" x14ac:dyDescent="0.35">
      <c r="A27" t="s">
        <v>1432</v>
      </c>
      <c r="B27">
        <v>52</v>
      </c>
      <c r="C27" t="s">
        <v>1271</v>
      </c>
      <c r="D27" t="s">
        <v>40</v>
      </c>
      <c r="E27" t="s">
        <v>41</v>
      </c>
      <c r="F27">
        <v>266</v>
      </c>
      <c r="G27" t="s">
        <v>51</v>
      </c>
      <c r="H27">
        <v>2</v>
      </c>
      <c r="I27">
        <v>1</v>
      </c>
      <c r="J27" t="s">
        <v>57</v>
      </c>
      <c r="K27">
        <v>1</v>
      </c>
      <c r="L27">
        <v>1038</v>
      </c>
      <c r="M27">
        <v>1</v>
      </c>
      <c r="N27" t="s">
        <v>53</v>
      </c>
      <c r="O27">
        <v>57</v>
      </c>
      <c r="P27">
        <v>1</v>
      </c>
      <c r="Q27">
        <v>5</v>
      </c>
      <c r="R27" t="s">
        <v>442</v>
      </c>
      <c r="S27">
        <v>4</v>
      </c>
      <c r="T27" t="s">
        <v>105</v>
      </c>
      <c r="U27">
        <v>19845</v>
      </c>
      <c r="V27" t="s">
        <v>368</v>
      </c>
      <c r="W27">
        <v>25846</v>
      </c>
      <c r="X27">
        <v>1</v>
      </c>
      <c r="Y27" t="s">
        <v>48</v>
      </c>
      <c r="Z27" t="s">
        <v>49</v>
      </c>
      <c r="AA27">
        <v>15</v>
      </c>
      <c r="AB27">
        <v>3</v>
      </c>
      <c r="AC27">
        <v>4</v>
      </c>
      <c r="AD27">
        <v>80</v>
      </c>
      <c r="AE27">
        <v>1</v>
      </c>
      <c r="AF27">
        <v>33</v>
      </c>
      <c r="AG27">
        <v>3</v>
      </c>
      <c r="AH27">
        <v>3</v>
      </c>
      <c r="AI27">
        <v>6</v>
      </c>
      <c r="AJ27">
        <v>9</v>
      </c>
      <c r="AK27" s="14">
        <v>46296</v>
      </c>
      <c r="AL27">
        <v>58</v>
      </c>
      <c r="AM27" t="s">
        <v>1576</v>
      </c>
      <c r="AN27" t="s">
        <v>1579</v>
      </c>
      <c r="AO27">
        <v>28</v>
      </c>
      <c r="AP27">
        <v>8184</v>
      </c>
      <c r="AQ27">
        <v>6</v>
      </c>
      <c r="AR27">
        <v>4</v>
      </c>
    </row>
    <row r="28" spans="1:44" x14ac:dyDescent="0.35">
      <c r="A28" t="s">
        <v>1423</v>
      </c>
      <c r="B28">
        <v>52</v>
      </c>
      <c r="C28" t="s">
        <v>1271</v>
      </c>
      <c r="D28" t="s">
        <v>40</v>
      </c>
      <c r="E28" t="s">
        <v>41</v>
      </c>
      <c r="F28">
        <v>723</v>
      </c>
      <c r="G28" t="s">
        <v>42</v>
      </c>
      <c r="H28">
        <v>8</v>
      </c>
      <c r="I28">
        <v>4</v>
      </c>
      <c r="J28" t="s">
        <v>52</v>
      </c>
      <c r="K28">
        <v>1</v>
      </c>
      <c r="L28">
        <v>433</v>
      </c>
      <c r="M28">
        <v>3</v>
      </c>
      <c r="N28" t="s">
        <v>44</v>
      </c>
      <c r="O28">
        <v>85</v>
      </c>
      <c r="P28">
        <v>2</v>
      </c>
      <c r="Q28">
        <v>2</v>
      </c>
      <c r="R28" t="s">
        <v>60</v>
      </c>
      <c r="S28">
        <v>2</v>
      </c>
      <c r="T28" t="s">
        <v>105</v>
      </c>
      <c r="U28">
        <v>4941</v>
      </c>
      <c r="V28" t="s">
        <v>47</v>
      </c>
      <c r="W28">
        <v>17747</v>
      </c>
      <c r="X28">
        <v>2</v>
      </c>
      <c r="Y28" t="s">
        <v>48</v>
      </c>
      <c r="Z28" t="s">
        <v>49</v>
      </c>
      <c r="AA28">
        <v>15</v>
      </c>
      <c r="AB28">
        <v>3</v>
      </c>
      <c r="AC28">
        <v>1</v>
      </c>
      <c r="AD28">
        <v>80</v>
      </c>
      <c r="AE28">
        <v>0</v>
      </c>
      <c r="AF28">
        <v>11</v>
      </c>
      <c r="AG28">
        <v>3</v>
      </c>
      <c r="AH28">
        <v>2</v>
      </c>
      <c r="AI28">
        <v>7</v>
      </c>
      <c r="AJ28">
        <v>7</v>
      </c>
      <c r="AK28" s="14">
        <v>46287</v>
      </c>
      <c r="AL28">
        <v>27</v>
      </c>
      <c r="AM28" t="s">
        <v>1576</v>
      </c>
      <c r="AN28" t="s">
        <v>1580</v>
      </c>
      <c r="AO28">
        <v>4</v>
      </c>
      <c r="AP28">
        <v>7600</v>
      </c>
      <c r="AQ28">
        <v>2</v>
      </c>
      <c r="AR28">
        <v>1</v>
      </c>
    </row>
    <row r="29" spans="1:44" x14ac:dyDescent="0.35">
      <c r="A29" t="s">
        <v>1413</v>
      </c>
      <c r="B29">
        <v>51</v>
      </c>
      <c r="C29" t="s">
        <v>1271</v>
      </c>
      <c r="D29" t="s">
        <v>40</v>
      </c>
      <c r="E29" t="s">
        <v>41</v>
      </c>
      <c r="F29">
        <v>1323</v>
      </c>
      <c r="G29" t="s">
        <v>42</v>
      </c>
      <c r="H29">
        <v>4</v>
      </c>
      <c r="I29">
        <v>4</v>
      </c>
      <c r="J29" t="s">
        <v>43</v>
      </c>
      <c r="K29">
        <v>1</v>
      </c>
      <c r="L29">
        <v>1081</v>
      </c>
      <c r="M29">
        <v>1</v>
      </c>
      <c r="N29" t="s">
        <v>44</v>
      </c>
      <c r="O29">
        <v>34</v>
      </c>
      <c r="P29">
        <v>3</v>
      </c>
      <c r="Q29">
        <v>1</v>
      </c>
      <c r="R29" t="s">
        <v>60</v>
      </c>
      <c r="S29">
        <v>3</v>
      </c>
      <c r="T29" t="s">
        <v>105</v>
      </c>
      <c r="U29">
        <v>2461</v>
      </c>
      <c r="V29" t="s">
        <v>47</v>
      </c>
      <c r="W29">
        <v>10332</v>
      </c>
      <c r="X29">
        <v>9</v>
      </c>
      <c r="Y29" t="s">
        <v>48</v>
      </c>
      <c r="Z29" t="s">
        <v>40</v>
      </c>
      <c r="AA29">
        <v>12</v>
      </c>
      <c r="AB29">
        <v>3</v>
      </c>
      <c r="AC29">
        <v>3</v>
      </c>
      <c r="AD29">
        <v>80</v>
      </c>
      <c r="AE29">
        <v>3</v>
      </c>
      <c r="AF29">
        <v>18</v>
      </c>
      <c r="AG29">
        <v>2</v>
      </c>
      <c r="AH29">
        <v>4</v>
      </c>
      <c r="AI29">
        <v>2</v>
      </c>
      <c r="AJ29">
        <v>7</v>
      </c>
      <c r="AK29" s="14">
        <v>46277</v>
      </c>
      <c r="AL29">
        <v>48</v>
      </c>
      <c r="AM29" t="s">
        <v>1576</v>
      </c>
      <c r="AN29" t="s">
        <v>1580</v>
      </c>
      <c r="AO29">
        <v>3</v>
      </c>
      <c r="AP29">
        <v>19783</v>
      </c>
      <c r="AQ29">
        <v>2</v>
      </c>
      <c r="AR29">
        <v>1</v>
      </c>
    </row>
    <row r="30" spans="1:44" x14ac:dyDescent="0.35">
      <c r="A30" t="s">
        <v>1405</v>
      </c>
      <c r="B30">
        <v>51</v>
      </c>
      <c r="C30" t="s">
        <v>1271</v>
      </c>
      <c r="D30" t="s">
        <v>40</v>
      </c>
      <c r="E30" t="s">
        <v>56</v>
      </c>
      <c r="F30">
        <v>1150</v>
      </c>
      <c r="G30" t="s">
        <v>51</v>
      </c>
      <c r="H30">
        <v>8</v>
      </c>
      <c r="I30">
        <v>4</v>
      </c>
      <c r="J30" t="s">
        <v>43</v>
      </c>
      <c r="K30">
        <v>1</v>
      </c>
      <c r="L30">
        <v>179</v>
      </c>
      <c r="M30">
        <v>1</v>
      </c>
      <c r="N30" t="s">
        <v>44</v>
      </c>
      <c r="O30">
        <v>53</v>
      </c>
      <c r="P30">
        <v>1</v>
      </c>
      <c r="Q30">
        <v>3</v>
      </c>
      <c r="R30" t="s">
        <v>112</v>
      </c>
      <c r="S30">
        <v>4</v>
      </c>
      <c r="T30" t="s">
        <v>46</v>
      </c>
      <c r="U30">
        <v>10650</v>
      </c>
      <c r="V30" t="s">
        <v>253</v>
      </c>
      <c r="W30">
        <v>25150</v>
      </c>
      <c r="X30">
        <v>2</v>
      </c>
      <c r="Y30" t="s">
        <v>48</v>
      </c>
      <c r="Z30" t="s">
        <v>49</v>
      </c>
      <c r="AA30">
        <v>15</v>
      </c>
      <c r="AB30">
        <v>3</v>
      </c>
      <c r="AC30">
        <v>4</v>
      </c>
      <c r="AD30">
        <v>80</v>
      </c>
      <c r="AE30">
        <v>0</v>
      </c>
      <c r="AF30">
        <v>18</v>
      </c>
      <c r="AG30">
        <v>2</v>
      </c>
      <c r="AH30">
        <v>3</v>
      </c>
      <c r="AI30">
        <v>0</v>
      </c>
      <c r="AJ30">
        <v>3</v>
      </c>
      <c r="AK30" s="14">
        <v>46269</v>
      </c>
      <c r="AL30">
        <v>18</v>
      </c>
      <c r="AM30" t="s">
        <v>1576</v>
      </c>
      <c r="AN30" t="s">
        <v>1580</v>
      </c>
      <c r="AO30">
        <v>0</v>
      </c>
      <c r="AP30">
        <v>12802</v>
      </c>
      <c r="AQ30">
        <v>0</v>
      </c>
      <c r="AR30">
        <v>0</v>
      </c>
    </row>
    <row r="31" spans="1:44" x14ac:dyDescent="0.35">
      <c r="A31" t="s">
        <v>1400</v>
      </c>
      <c r="B31">
        <v>50</v>
      </c>
      <c r="C31" t="s">
        <v>1271</v>
      </c>
      <c r="D31" t="s">
        <v>40</v>
      </c>
      <c r="E31" t="s">
        <v>41</v>
      </c>
      <c r="F31">
        <v>410</v>
      </c>
      <c r="G31" t="s">
        <v>51</v>
      </c>
      <c r="H31">
        <v>28</v>
      </c>
      <c r="I31">
        <v>3</v>
      </c>
      <c r="J31" t="s">
        <v>57</v>
      </c>
      <c r="K31">
        <v>1</v>
      </c>
      <c r="L31">
        <v>2055</v>
      </c>
      <c r="M31">
        <v>4</v>
      </c>
      <c r="N31" t="s">
        <v>44</v>
      </c>
      <c r="O31">
        <v>39</v>
      </c>
      <c r="P31">
        <v>2</v>
      </c>
      <c r="Q31">
        <v>3</v>
      </c>
      <c r="R31" t="s">
        <v>137</v>
      </c>
      <c r="S31">
        <v>1</v>
      </c>
      <c r="T31" t="s">
        <v>102</v>
      </c>
      <c r="U31">
        <v>10854</v>
      </c>
      <c r="V31" t="s">
        <v>253</v>
      </c>
      <c r="W31">
        <v>16586</v>
      </c>
      <c r="X31">
        <v>4</v>
      </c>
      <c r="Y31" t="s">
        <v>48</v>
      </c>
      <c r="Z31" t="s">
        <v>40</v>
      </c>
      <c r="AA31">
        <v>13</v>
      </c>
      <c r="AB31">
        <v>3</v>
      </c>
      <c r="AC31">
        <v>2</v>
      </c>
      <c r="AD31">
        <v>80</v>
      </c>
      <c r="AE31">
        <v>1</v>
      </c>
      <c r="AF31">
        <v>20</v>
      </c>
      <c r="AG31">
        <v>3</v>
      </c>
      <c r="AH31">
        <v>3</v>
      </c>
      <c r="AI31">
        <v>2</v>
      </c>
      <c r="AJ31">
        <v>0</v>
      </c>
      <c r="AK31" s="14">
        <v>46264</v>
      </c>
      <c r="AL31">
        <v>27</v>
      </c>
      <c r="AM31" t="s">
        <v>1576</v>
      </c>
      <c r="AN31" t="s">
        <v>1581</v>
      </c>
      <c r="AO31">
        <v>3</v>
      </c>
      <c r="AP31">
        <v>15272</v>
      </c>
      <c r="AQ31">
        <v>1</v>
      </c>
      <c r="AR31">
        <v>1</v>
      </c>
    </row>
    <row r="32" spans="1:44" x14ac:dyDescent="0.35">
      <c r="A32" t="s">
        <v>90</v>
      </c>
      <c r="B32">
        <v>21</v>
      </c>
      <c r="C32" t="s">
        <v>39</v>
      </c>
      <c r="D32" t="s">
        <v>40</v>
      </c>
      <c r="E32" t="s">
        <v>56</v>
      </c>
      <c r="F32">
        <v>756</v>
      </c>
      <c r="G32" t="s">
        <v>1547</v>
      </c>
      <c r="H32">
        <v>1</v>
      </c>
      <c r="I32">
        <v>1</v>
      </c>
      <c r="J32" t="s">
        <v>68</v>
      </c>
      <c r="K32">
        <v>1</v>
      </c>
      <c r="L32">
        <v>478</v>
      </c>
      <c r="M32">
        <v>1</v>
      </c>
      <c r="N32" t="s">
        <v>53</v>
      </c>
      <c r="O32">
        <v>99</v>
      </c>
      <c r="P32">
        <v>2</v>
      </c>
      <c r="Q32">
        <v>1</v>
      </c>
      <c r="R32" t="s">
        <v>54</v>
      </c>
      <c r="S32">
        <v>2</v>
      </c>
      <c r="T32" t="s">
        <v>46</v>
      </c>
      <c r="U32">
        <v>2174</v>
      </c>
      <c r="V32" t="s">
        <v>47</v>
      </c>
      <c r="W32">
        <v>9150</v>
      </c>
      <c r="X32">
        <v>1</v>
      </c>
      <c r="Y32" t="s">
        <v>48</v>
      </c>
      <c r="Z32" t="s">
        <v>40</v>
      </c>
      <c r="AA32">
        <v>11</v>
      </c>
      <c r="AB32">
        <v>2</v>
      </c>
      <c r="AC32">
        <v>3</v>
      </c>
      <c r="AD32">
        <v>80</v>
      </c>
      <c r="AE32">
        <v>0</v>
      </c>
      <c r="AF32">
        <v>3</v>
      </c>
      <c r="AG32">
        <v>3</v>
      </c>
      <c r="AH32">
        <v>3</v>
      </c>
      <c r="AI32">
        <v>1</v>
      </c>
      <c r="AJ32">
        <v>2</v>
      </c>
      <c r="AK32" s="14">
        <v>46053</v>
      </c>
      <c r="AL32">
        <v>56</v>
      </c>
      <c r="AM32" t="s">
        <v>1576</v>
      </c>
      <c r="AN32" t="s">
        <v>1577</v>
      </c>
      <c r="AO32">
        <v>17</v>
      </c>
      <c r="AP32">
        <v>15917</v>
      </c>
      <c r="AQ32">
        <v>17</v>
      </c>
      <c r="AR32">
        <v>0</v>
      </c>
    </row>
    <row r="33" spans="1:44" x14ac:dyDescent="0.35">
      <c r="A33" t="s">
        <v>1400</v>
      </c>
      <c r="B33">
        <v>50</v>
      </c>
      <c r="C33" t="s">
        <v>1271</v>
      </c>
      <c r="D33" t="s">
        <v>40</v>
      </c>
      <c r="E33" t="s">
        <v>41</v>
      </c>
      <c r="F33">
        <v>410</v>
      </c>
      <c r="G33" t="s">
        <v>42</v>
      </c>
      <c r="H33">
        <v>28</v>
      </c>
      <c r="I33">
        <v>3</v>
      </c>
      <c r="J33" t="s">
        <v>57</v>
      </c>
      <c r="K33">
        <v>1</v>
      </c>
      <c r="L33">
        <v>2055</v>
      </c>
      <c r="M33">
        <v>4</v>
      </c>
      <c r="N33" t="s">
        <v>44</v>
      </c>
      <c r="O33">
        <v>39</v>
      </c>
      <c r="P33">
        <v>2</v>
      </c>
      <c r="Q33">
        <v>3</v>
      </c>
      <c r="R33" t="s">
        <v>137</v>
      </c>
      <c r="S33">
        <v>1</v>
      </c>
      <c r="T33" t="s">
        <v>102</v>
      </c>
      <c r="U33">
        <v>10854</v>
      </c>
      <c r="V33" t="s">
        <v>253</v>
      </c>
      <c r="W33">
        <v>16586</v>
      </c>
      <c r="X33">
        <v>4</v>
      </c>
      <c r="Y33" t="s">
        <v>48</v>
      </c>
      <c r="Z33" t="s">
        <v>40</v>
      </c>
      <c r="AA33">
        <v>13</v>
      </c>
      <c r="AB33">
        <v>3</v>
      </c>
      <c r="AC33">
        <v>2</v>
      </c>
      <c r="AD33">
        <v>80</v>
      </c>
      <c r="AE33">
        <v>1</v>
      </c>
      <c r="AF33">
        <v>20</v>
      </c>
      <c r="AG33">
        <v>3</v>
      </c>
      <c r="AH33">
        <v>3</v>
      </c>
      <c r="AI33">
        <v>2</v>
      </c>
      <c r="AJ33">
        <v>0</v>
      </c>
      <c r="AK33" s="14">
        <v>46263</v>
      </c>
      <c r="AL33">
        <v>60</v>
      </c>
      <c r="AM33" t="s">
        <v>1576</v>
      </c>
      <c r="AN33" t="s">
        <v>1581</v>
      </c>
      <c r="AO33">
        <v>5</v>
      </c>
      <c r="AP33">
        <v>20861</v>
      </c>
      <c r="AQ33">
        <v>0</v>
      </c>
      <c r="AR33">
        <v>0</v>
      </c>
    </row>
    <row r="34" spans="1:44" x14ac:dyDescent="0.35">
      <c r="A34" t="s">
        <v>92</v>
      </c>
      <c r="B34">
        <v>21</v>
      </c>
      <c r="C34" t="s">
        <v>39</v>
      </c>
      <c r="D34" t="s">
        <v>40</v>
      </c>
      <c r="E34" t="s">
        <v>41</v>
      </c>
      <c r="F34">
        <v>156</v>
      </c>
      <c r="G34" t="s">
        <v>1547</v>
      </c>
      <c r="H34">
        <v>12</v>
      </c>
      <c r="I34">
        <v>3</v>
      </c>
      <c r="J34" t="s">
        <v>43</v>
      </c>
      <c r="K34">
        <v>1</v>
      </c>
      <c r="L34">
        <v>494</v>
      </c>
      <c r="M34">
        <v>3</v>
      </c>
      <c r="N34" t="s">
        <v>53</v>
      </c>
      <c r="O34">
        <v>90</v>
      </c>
      <c r="P34">
        <v>4</v>
      </c>
      <c r="Q34">
        <v>1</v>
      </c>
      <c r="R34" t="s">
        <v>54</v>
      </c>
      <c r="S34">
        <v>2</v>
      </c>
      <c r="T34" t="s">
        <v>46</v>
      </c>
      <c r="U34">
        <v>2716</v>
      </c>
      <c r="V34" t="s">
        <v>47</v>
      </c>
      <c r="W34">
        <v>25422</v>
      </c>
      <c r="X34">
        <v>1</v>
      </c>
      <c r="Y34" t="s">
        <v>48</v>
      </c>
      <c r="Z34" t="s">
        <v>49</v>
      </c>
      <c r="AA34">
        <v>15</v>
      </c>
      <c r="AB34">
        <v>2</v>
      </c>
      <c r="AC34">
        <v>4</v>
      </c>
      <c r="AD34">
        <v>80</v>
      </c>
      <c r="AE34">
        <v>0</v>
      </c>
      <c r="AF34">
        <v>1</v>
      </c>
      <c r="AG34">
        <v>0</v>
      </c>
      <c r="AH34">
        <v>3</v>
      </c>
      <c r="AI34">
        <v>0</v>
      </c>
      <c r="AJ34">
        <v>0</v>
      </c>
      <c r="AK34" s="14">
        <v>46055</v>
      </c>
      <c r="AL34">
        <v>30</v>
      </c>
      <c r="AM34" t="s">
        <v>1576</v>
      </c>
      <c r="AN34" t="s">
        <v>1582</v>
      </c>
      <c r="AO34">
        <v>4</v>
      </c>
      <c r="AP34">
        <v>19731</v>
      </c>
      <c r="AQ34">
        <v>1</v>
      </c>
      <c r="AR34">
        <v>1</v>
      </c>
    </row>
    <row r="35" spans="1:44" x14ac:dyDescent="0.35">
      <c r="A35" t="s">
        <v>1399</v>
      </c>
      <c r="B35">
        <v>50</v>
      </c>
      <c r="C35" t="s">
        <v>1271</v>
      </c>
      <c r="D35" t="s">
        <v>40</v>
      </c>
      <c r="E35" t="s">
        <v>56</v>
      </c>
      <c r="F35">
        <v>878</v>
      </c>
      <c r="G35" t="s">
        <v>42</v>
      </c>
      <c r="H35">
        <v>1</v>
      </c>
      <c r="I35">
        <v>4</v>
      </c>
      <c r="J35" t="s">
        <v>43</v>
      </c>
      <c r="K35">
        <v>1</v>
      </c>
      <c r="L35">
        <v>2044</v>
      </c>
      <c r="M35">
        <v>2</v>
      </c>
      <c r="N35" t="s">
        <v>44</v>
      </c>
      <c r="O35">
        <v>94</v>
      </c>
      <c r="P35">
        <v>3</v>
      </c>
      <c r="Q35">
        <v>2</v>
      </c>
      <c r="R35" t="s">
        <v>137</v>
      </c>
      <c r="S35">
        <v>3</v>
      </c>
      <c r="T35" t="s">
        <v>102</v>
      </c>
      <c r="U35">
        <v>6728</v>
      </c>
      <c r="V35" t="s">
        <v>163</v>
      </c>
      <c r="W35">
        <v>14255</v>
      </c>
      <c r="X35">
        <v>7</v>
      </c>
      <c r="Y35" t="s">
        <v>48</v>
      </c>
      <c r="Z35" t="s">
        <v>49</v>
      </c>
      <c r="AA35">
        <v>12</v>
      </c>
      <c r="AB35">
        <v>3</v>
      </c>
      <c r="AC35">
        <v>4</v>
      </c>
      <c r="AD35">
        <v>80</v>
      </c>
      <c r="AE35">
        <v>2</v>
      </c>
      <c r="AF35">
        <v>12</v>
      </c>
      <c r="AG35">
        <v>3</v>
      </c>
      <c r="AH35">
        <v>3</v>
      </c>
      <c r="AI35">
        <v>0</v>
      </c>
      <c r="AJ35">
        <v>1</v>
      </c>
      <c r="AK35" s="14">
        <v>46262</v>
      </c>
      <c r="AL35">
        <v>44</v>
      </c>
      <c r="AM35" t="s">
        <v>1576</v>
      </c>
      <c r="AN35" t="s">
        <v>1581</v>
      </c>
      <c r="AO35">
        <v>25</v>
      </c>
      <c r="AP35">
        <v>19745</v>
      </c>
      <c r="AQ35">
        <v>17</v>
      </c>
      <c r="AR35">
        <v>15</v>
      </c>
    </row>
    <row r="36" spans="1:44" x14ac:dyDescent="0.35">
      <c r="A36" t="s">
        <v>94</v>
      </c>
      <c r="B36">
        <v>21</v>
      </c>
      <c r="C36" t="s">
        <v>39</v>
      </c>
      <c r="D36" t="s">
        <v>40</v>
      </c>
      <c r="E36" t="s">
        <v>41</v>
      </c>
      <c r="F36">
        <v>1427</v>
      </c>
      <c r="G36" t="s">
        <v>1547</v>
      </c>
      <c r="H36">
        <v>18</v>
      </c>
      <c r="I36">
        <v>1</v>
      </c>
      <c r="J36" t="s">
        <v>73</v>
      </c>
      <c r="K36">
        <v>1</v>
      </c>
      <c r="L36">
        <v>923</v>
      </c>
      <c r="M36">
        <v>4</v>
      </c>
      <c r="N36" t="s">
        <v>53</v>
      </c>
      <c r="O36">
        <v>65</v>
      </c>
      <c r="P36">
        <v>3</v>
      </c>
      <c r="Q36">
        <v>1</v>
      </c>
      <c r="R36" t="s">
        <v>60</v>
      </c>
      <c r="S36">
        <v>4</v>
      </c>
      <c r="T36" t="s">
        <v>46</v>
      </c>
      <c r="U36">
        <v>2693</v>
      </c>
      <c r="V36" t="s">
        <v>47</v>
      </c>
      <c r="W36">
        <v>8870</v>
      </c>
      <c r="X36">
        <v>1</v>
      </c>
      <c r="Y36" t="s">
        <v>48</v>
      </c>
      <c r="Z36" t="s">
        <v>49</v>
      </c>
      <c r="AA36">
        <v>19</v>
      </c>
      <c r="AB36">
        <v>2</v>
      </c>
      <c r="AC36">
        <v>1</v>
      </c>
      <c r="AD36">
        <v>80</v>
      </c>
      <c r="AE36">
        <v>0</v>
      </c>
      <c r="AF36">
        <v>1</v>
      </c>
      <c r="AG36">
        <v>3</v>
      </c>
      <c r="AH36">
        <v>2</v>
      </c>
      <c r="AI36">
        <v>0</v>
      </c>
      <c r="AJ36">
        <v>0</v>
      </c>
      <c r="AK36" s="14">
        <v>46057</v>
      </c>
      <c r="AL36">
        <v>46</v>
      </c>
      <c r="AM36" t="s">
        <v>1576</v>
      </c>
      <c r="AN36" t="s">
        <v>1582</v>
      </c>
      <c r="AO36">
        <v>9</v>
      </c>
      <c r="AP36">
        <v>22578</v>
      </c>
      <c r="AQ36">
        <v>9</v>
      </c>
      <c r="AR36">
        <v>6</v>
      </c>
    </row>
    <row r="37" spans="1:44" x14ac:dyDescent="0.35">
      <c r="A37" t="s">
        <v>95</v>
      </c>
      <c r="B37">
        <v>21</v>
      </c>
      <c r="C37" t="s">
        <v>39</v>
      </c>
      <c r="D37" t="s">
        <v>40</v>
      </c>
      <c r="E37" t="s">
        <v>41</v>
      </c>
      <c r="F37">
        <v>1334</v>
      </c>
      <c r="G37" t="s">
        <v>1547</v>
      </c>
      <c r="H37">
        <v>10</v>
      </c>
      <c r="I37">
        <v>3</v>
      </c>
      <c r="J37" t="s">
        <v>43</v>
      </c>
      <c r="K37">
        <v>1</v>
      </c>
      <c r="L37">
        <v>1079</v>
      </c>
      <c r="M37">
        <v>3</v>
      </c>
      <c r="N37" t="s">
        <v>53</v>
      </c>
      <c r="O37">
        <v>36</v>
      </c>
      <c r="P37">
        <v>2</v>
      </c>
      <c r="Q37">
        <v>1</v>
      </c>
      <c r="R37" t="s">
        <v>45</v>
      </c>
      <c r="S37">
        <v>1</v>
      </c>
      <c r="T37" t="s">
        <v>46</v>
      </c>
      <c r="U37">
        <v>1416</v>
      </c>
      <c r="V37" t="s">
        <v>47</v>
      </c>
      <c r="W37">
        <v>17258</v>
      </c>
      <c r="X37">
        <v>1</v>
      </c>
      <c r="Y37" t="s">
        <v>48</v>
      </c>
      <c r="Z37" t="s">
        <v>49</v>
      </c>
      <c r="AA37">
        <v>13</v>
      </c>
      <c r="AB37">
        <v>2</v>
      </c>
      <c r="AC37">
        <v>1</v>
      </c>
      <c r="AD37">
        <v>80</v>
      </c>
      <c r="AE37">
        <v>0</v>
      </c>
      <c r="AF37">
        <v>1</v>
      </c>
      <c r="AG37">
        <v>6</v>
      </c>
      <c r="AH37">
        <v>2</v>
      </c>
      <c r="AI37">
        <v>1</v>
      </c>
      <c r="AJ37">
        <v>0</v>
      </c>
      <c r="AK37" s="14">
        <v>46058</v>
      </c>
      <c r="AL37">
        <v>56</v>
      </c>
      <c r="AM37" t="s">
        <v>1576</v>
      </c>
      <c r="AN37" t="s">
        <v>1582</v>
      </c>
      <c r="AO37">
        <v>30</v>
      </c>
      <c r="AP37">
        <v>17793</v>
      </c>
      <c r="AQ37">
        <v>9</v>
      </c>
      <c r="AR37">
        <v>0</v>
      </c>
    </row>
    <row r="38" spans="1:44" x14ac:dyDescent="0.35">
      <c r="A38" t="s">
        <v>1392</v>
      </c>
      <c r="B38">
        <v>50</v>
      </c>
      <c r="C38" t="s">
        <v>1271</v>
      </c>
      <c r="D38" t="s">
        <v>40</v>
      </c>
      <c r="E38" t="s">
        <v>56</v>
      </c>
      <c r="F38">
        <v>959</v>
      </c>
      <c r="G38" t="s">
        <v>51</v>
      </c>
      <c r="H38">
        <v>1</v>
      </c>
      <c r="I38">
        <v>4</v>
      </c>
      <c r="J38" t="s">
        <v>73</v>
      </c>
      <c r="K38">
        <v>1</v>
      </c>
      <c r="L38">
        <v>1113</v>
      </c>
      <c r="M38">
        <v>4</v>
      </c>
      <c r="N38" t="s">
        <v>44</v>
      </c>
      <c r="O38">
        <v>81</v>
      </c>
      <c r="P38">
        <v>3</v>
      </c>
      <c r="Q38">
        <v>2</v>
      </c>
      <c r="R38" t="s">
        <v>137</v>
      </c>
      <c r="S38">
        <v>3</v>
      </c>
      <c r="T38" t="s">
        <v>46</v>
      </c>
      <c r="U38">
        <v>4728</v>
      </c>
      <c r="V38" t="s">
        <v>47</v>
      </c>
      <c r="W38">
        <v>17251</v>
      </c>
      <c r="X38">
        <v>3</v>
      </c>
      <c r="Y38" t="s">
        <v>48</v>
      </c>
      <c r="Z38" t="s">
        <v>40</v>
      </c>
      <c r="AA38">
        <v>14</v>
      </c>
      <c r="AB38">
        <v>3</v>
      </c>
      <c r="AC38">
        <v>4</v>
      </c>
      <c r="AD38">
        <v>80</v>
      </c>
      <c r="AE38">
        <v>0</v>
      </c>
      <c r="AF38">
        <v>5</v>
      </c>
      <c r="AG38">
        <v>4</v>
      </c>
      <c r="AH38">
        <v>3</v>
      </c>
      <c r="AI38">
        <v>0</v>
      </c>
      <c r="AJ38">
        <v>0</v>
      </c>
      <c r="AK38" s="14">
        <v>46255</v>
      </c>
      <c r="AL38">
        <v>34</v>
      </c>
      <c r="AM38" t="s">
        <v>1576</v>
      </c>
      <c r="AN38" t="s">
        <v>1581</v>
      </c>
      <c r="AO38">
        <v>12</v>
      </c>
      <c r="AP38">
        <v>7521</v>
      </c>
      <c r="AQ38">
        <v>9</v>
      </c>
      <c r="AR38">
        <v>3</v>
      </c>
    </row>
    <row r="39" spans="1:44" x14ac:dyDescent="0.35">
      <c r="A39" t="s">
        <v>97</v>
      </c>
      <c r="B39">
        <v>21</v>
      </c>
      <c r="C39" t="s">
        <v>39</v>
      </c>
      <c r="D39" t="s">
        <v>40</v>
      </c>
      <c r="E39" t="s">
        <v>56</v>
      </c>
      <c r="F39">
        <v>251</v>
      </c>
      <c r="G39" t="s">
        <v>1547</v>
      </c>
      <c r="H39">
        <v>10</v>
      </c>
      <c r="I39">
        <v>2</v>
      </c>
      <c r="J39" t="s">
        <v>43</v>
      </c>
      <c r="K39">
        <v>1</v>
      </c>
      <c r="L39">
        <v>1279</v>
      </c>
      <c r="M39">
        <v>1</v>
      </c>
      <c r="N39" t="s">
        <v>53</v>
      </c>
      <c r="O39">
        <v>45</v>
      </c>
      <c r="P39">
        <v>2</v>
      </c>
      <c r="Q39">
        <v>1</v>
      </c>
      <c r="R39" t="s">
        <v>45</v>
      </c>
      <c r="S39">
        <v>3</v>
      </c>
      <c r="T39" t="s">
        <v>46</v>
      </c>
      <c r="U39">
        <v>2625</v>
      </c>
      <c r="V39" t="s">
        <v>47</v>
      </c>
      <c r="W39">
        <v>25308</v>
      </c>
      <c r="X39">
        <v>1</v>
      </c>
      <c r="Y39" t="s">
        <v>48</v>
      </c>
      <c r="Z39" t="s">
        <v>49</v>
      </c>
      <c r="AA39">
        <v>20</v>
      </c>
      <c r="AB39">
        <v>2</v>
      </c>
      <c r="AC39">
        <v>3</v>
      </c>
      <c r="AD39">
        <v>80</v>
      </c>
      <c r="AE39">
        <v>0</v>
      </c>
      <c r="AF39">
        <v>2</v>
      </c>
      <c r="AG39">
        <v>2</v>
      </c>
      <c r="AH39">
        <v>1</v>
      </c>
      <c r="AI39">
        <v>2</v>
      </c>
      <c r="AJ39">
        <v>2</v>
      </c>
      <c r="AK39" s="14">
        <v>46060</v>
      </c>
      <c r="AL39">
        <v>54</v>
      </c>
      <c r="AM39" t="s">
        <v>1576</v>
      </c>
      <c r="AN39" t="s">
        <v>1582</v>
      </c>
      <c r="AO39">
        <v>1</v>
      </c>
      <c r="AP39">
        <v>17458</v>
      </c>
      <c r="AQ39">
        <v>1</v>
      </c>
      <c r="AR39">
        <v>0</v>
      </c>
    </row>
    <row r="40" spans="1:44" x14ac:dyDescent="0.35">
      <c r="A40" t="s">
        <v>1383</v>
      </c>
      <c r="B40">
        <v>50</v>
      </c>
      <c r="C40" t="s">
        <v>1271</v>
      </c>
      <c r="D40" t="s">
        <v>40</v>
      </c>
      <c r="E40" t="s">
        <v>56</v>
      </c>
      <c r="F40">
        <v>562</v>
      </c>
      <c r="G40" t="s">
        <v>51</v>
      </c>
      <c r="H40">
        <v>8</v>
      </c>
      <c r="I40">
        <v>2</v>
      </c>
      <c r="J40" t="s">
        <v>68</v>
      </c>
      <c r="K40">
        <v>1</v>
      </c>
      <c r="L40">
        <v>723</v>
      </c>
      <c r="M40">
        <v>2</v>
      </c>
      <c r="N40" t="s">
        <v>44</v>
      </c>
      <c r="O40">
        <v>50</v>
      </c>
      <c r="P40">
        <v>3</v>
      </c>
      <c r="Q40">
        <v>2</v>
      </c>
      <c r="R40" t="s">
        <v>137</v>
      </c>
      <c r="S40">
        <v>3</v>
      </c>
      <c r="T40" t="s">
        <v>105</v>
      </c>
      <c r="U40">
        <v>6796</v>
      </c>
      <c r="V40" t="s">
        <v>163</v>
      </c>
      <c r="W40">
        <v>23452</v>
      </c>
      <c r="X40">
        <v>3</v>
      </c>
      <c r="Y40" t="s">
        <v>48</v>
      </c>
      <c r="Z40" t="s">
        <v>40</v>
      </c>
      <c r="AA40">
        <v>14</v>
      </c>
      <c r="AB40">
        <v>3</v>
      </c>
      <c r="AC40">
        <v>1</v>
      </c>
      <c r="AD40">
        <v>80</v>
      </c>
      <c r="AE40">
        <v>1</v>
      </c>
      <c r="AF40">
        <v>18</v>
      </c>
      <c r="AG40">
        <v>4</v>
      </c>
      <c r="AH40">
        <v>3</v>
      </c>
      <c r="AI40">
        <v>1</v>
      </c>
      <c r="AJ40">
        <v>3</v>
      </c>
      <c r="AK40" s="14">
        <v>46246</v>
      </c>
      <c r="AL40">
        <v>42</v>
      </c>
      <c r="AM40" t="s">
        <v>1576</v>
      </c>
      <c r="AN40" t="s">
        <v>1581</v>
      </c>
      <c r="AO40">
        <v>2</v>
      </c>
      <c r="AP40">
        <v>13940</v>
      </c>
      <c r="AQ40">
        <v>0</v>
      </c>
      <c r="AR40">
        <v>0</v>
      </c>
    </row>
    <row r="41" spans="1:44" x14ac:dyDescent="0.35">
      <c r="A41" t="s">
        <v>99</v>
      </c>
      <c r="B41">
        <v>21</v>
      </c>
      <c r="C41" t="s">
        <v>39</v>
      </c>
      <c r="D41" t="s">
        <v>40</v>
      </c>
      <c r="E41" t="s">
        <v>41</v>
      </c>
      <c r="F41">
        <v>337</v>
      </c>
      <c r="G41" t="s">
        <v>1547</v>
      </c>
      <c r="H41">
        <v>7</v>
      </c>
      <c r="I41">
        <v>1</v>
      </c>
      <c r="J41" t="s">
        <v>57</v>
      </c>
      <c r="K41">
        <v>1</v>
      </c>
      <c r="L41">
        <v>1780</v>
      </c>
      <c r="M41">
        <v>2</v>
      </c>
      <c r="N41" t="s">
        <v>44</v>
      </c>
      <c r="O41">
        <v>31</v>
      </c>
      <c r="P41">
        <v>3</v>
      </c>
      <c r="Q41">
        <v>1</v>
      </c>
      <c r="R41" t="s">
        <v>54</v>
      </c>
      <c r="S41">
        <v>2</v>
      </c>
      <c r="T41" t="s">
        <v>46</v>
      </c>
      <c r="U41">
        <v>2679</v>
      </c>
      <c r="V41" t="s">
        <v>47</v>
      </c>
      <c r="W41">
        <v>4567</v>
      </c>
      <c r="X41">
        <v>1</v>
      </c>
      <c r="Y41" t="s">
        <v>48</v>
      </c>
      <c r="Z41" t="s">
        <v>49</v>
      </c>
      <c r="AA41">
        <v>13</v>
      </c>
      <c r="AB41">
        <v>2</v>
      </c>
      <c r="AC41">
        <v>2</v>
      </c>
      <c r="AD41">
        <v>80</v>
      </c>
      <c r="AE41">
        <v>0</v>
      </c>
      <c r="AF41">
        <v>1</v>
      </c>
      <c r="AG41">
        <v>3</v>
      </c>
      <c r="AH41">
        <v>3</v>
      </c>
      <c r="AI41">
        <v>1</v>
      </c>
      <c r="AJ41">
        <v>0</v>
      </c>
      <c r="AK41" s="14">
        <v>46062</v>
      </c>
      <c r="AL41">
        <v>53</v>
      </c>
      <c r="AM41" t="s">
        <v>1576</v>
      </c>
      <c r="AN41" t="s">
        <v>1582</v>
      </c>
      <c r="AO41">
        <v>8</v>
      </c>
      <c r="AP41">
        <v>22296</v>
      </c>
      <c r="AQ41">
        <v>4</v>
      </c>
      <c r="AR41">
        <v>3</v>
      </c>
    </row>
    <row r="42" spans="1:44" x14ac:dyDescent="0.35">
      <c r="A42" t="s">
        <v>1371</v>
      </c>
      <c r="B42">
        <v>50</v>
      </c>
      <c r="C42" t="s">
        <v>1271</v>
      </c>
      <c r="D42" t="s">
        <v>40</v>
      </c>
      <c r="E42" t="s">
        <v>41</v>
      </c>
      <c r="F42">
        <v>869</v>
      </c>
      <c r="G42" t="s">
        <v>51</v>
      </c>
      <c r="H42">
        <v>3</v>
      </c>
      <c r="I42">
        <v>2</v>
      </c>
      <c r="J42" t="s">
        <v>57</v>
      </c>
      <c r="K42">
        <v>1</v>
      </c>
      <c r="L42">
        <v>47</v>
      </c>
      <c r="M42">
        <v>1</v>
      </c>
      <c r="N42" t="s">
        <v>44</v>
      </c>
      <c r="O42">
        <v>86</v>
      </c>
      <c r="P42">
        <v>2</v>
      </c>
      <c r="Q42">
        <v>1</v>
      </c>
      <c r="R42" t="s">
        <v>54</v>
      </c>
      <c r="S42">
        <v>3</v>
      </c>
      <c r="T42" t="s">
        <v>105</v>
      </c>
      <c r="U42">
        <v>2683</v>
      </c>
      <c r="V42" t="s">
        <v>47</v>
      </c>
      <c r="W42">
        <v>3810</v>
      </c>
      <c r="X42">
        <v>1</v>
      </c>
      <c r="Y42" t="s">
        <v>48</v>
      </c>
      <c r="Z42" t="s">
        <v>40</v>
      </c>
      <c r="AA42">
        <v>14</v>
      </c>
      <c r="AB42">
        <v>3</v>
      </c>
      <c r="AC42">
        <v>3</v>
      </c>
      <c r="AD42">
        <v>80</v>
      </c>
      <c r="AE42">
        <v>0</v>
      </c>
      <c r="AF42">
        <v>3</v>
      </c>
      <c r="AG42">
        <v>2</v>
      </c>
      <c r="AH42">
        <v>3</v>
      </c>
      <c r="AI42">
        <v>0</v>
      </c>
      <c r="AJ42">
        <v>2</v>
      </c>
      <c r="AK42" s="14">
        <v>46234</v>
      </c>
      <c r="AL42">
        <v>20</v>
      </c>
      <c r="AM42" t="s">
        <v>1576</v>
      </c>
      <c r="AN42" t="s">
        <v>1583</v>
      </c>
      <c r="AO42">
        <v>1</v>
      </c>
      <c r="AP42">
        <v>13320</v>
      </c>
      <c r="AQ42">
        <v>0</v>
      </c>
      <c r="AR42">
        <v>0</v>
      </c>
    </row>
    <row r="43" spans="1:44" x14ac:dyDescent="0.35">
      <c r="A43" t="s">
        <v>1359</v>
      </c>
      <c r="B43">
        <v>49</v>
      </c>
      <c r="C43" t="s">
        <v>1271</v>
      </c>
      <c r="D43" t="s">
        <v>40</v>
      </c>
      <c r="E43" t="s">
        <v>56</v>
      </c>
      <c r="F43">
        <v>1475</v>
      </c>
      <c r="G43" t="s">
        <v>42</v>
      </c>
      <c r="H43">
        <v>28</v>
      </c>
      <c r="I43">
        <v>2</v>
      </c>
      <c r="J43" t="s">
        <v>43</v>
      </c>
      <c r="K43">
        <v>1</v>
      </c>
      <c r="L43">
        <v>1420</v>
      </c>
      <c r="M43">
        <v>1</v>
      </c>
      <c r="N43" t="s">
        <v>44</v>
      </c>
      <c r="O43">
        <v>97</v>
      </c>
      <c r="P43">
        <v>2</v>
      </c>
      <c r="Q43">
        <v>2</v>
      </c>
      <c r="R43" t="s">
        <v>45</v>
      </c>
      <c r="S43">
        <v>1</v>
      </c>
      <c r="T43" t="s">
        <v>46</v>
      </c>
      <c r="U43">
        <v>4284</v>
      </c>
      <c r="V43" t="s">
        <v>47</v>
      </c>
      <c r="W43">
        <v>22710</v>
      </c>
      <c r="X43">
        <v>3</v>
      </c>
      <c r="Y43" t="s">
        <v>48</v>
      </c>
      <c r="Z43" t="s">
        <v>49</v>
      </c>
      <c r="AA43">
        <v>20</v>
      </c>
      <c r="AB43">
        <v>4</v>
      </c>
      <c r="AC43">
        <v>1</v>
      </c>
      <c r="AD43">
        <v>80</v>
      </c>
      <c r="AE43">
        <v>0</v>
      </c>
      <c r="AF43">
        <v>20</v>
      </c>
      <c r="AG43">
        <v>2</v>
      </c>
      <c r="AH43">
        <v>3</v>
      </c>
      <c r="AI43">
        <v>1</v>
      </c>
      <c r="AJ43">
        <v>3</v>
      </c>
      <c r="AK43" s="14">
        <v>46221</v>
      </c>
      <c r="AL43">
        <v>25</v>
      </c>
      <c r="AM43" t="s">
        <v>1576</v>
      </c>
      <c r="AN43" t="s">
        <v>1583</v>
      </c>
      <c r="AO43">
        <v>4</v>
      </c>
      <c r="AP43">
        <v>21654</v>
      </c>
      <c r="AQ43">
        <v>4</v>
      </c>
      <c r="AR43">
        <v>4</v>
      </c>
    </row>
    <row r="44" spans="1:44" x14ac:dyDescent="0.35">
      <c r="A44" t="s">
        <v>1354</v>
      </c>
      <c r="B44">
        <v>49</v>
      </c>
      <c r="C44" t="s">
        <v>1271</v>
      </c>
      <c r="D44" t="s">
        <v>40</v>
      </c>
      <c r="E44" t="s">
        <v>41</v>
      </c>
      <c r="F44">
        <v>1184</v>
      </c>
      <c r="G44" t="s">
        <v>51</v>
      </c>
      <c r="H44">
        <v>11</v>
      </c>
      <c r="I44">
        <v>3</v>
      </c>
      <c r="J44" t="s">
        <v>57</v>
      </c>
      <c r="K44">
        <v>1</v>
      </c>
      <c r="L44">
        <v>840</v>
      </c>
      <c r="M44">
        <v>3</v>
      </c>
      <c r="N44" t="s">
        <v>53</v>
      </c>
      <c r="O44">
        <v>43</v>
      </c>
      <c r="P44">
        <v>3</v>
      </c>
      <c r="Q44">
        <v>3</v>
      </c>
      <c r="R44" t="s">
        <v>137</v>
      </c>
      <c r="S44">
        <v>4</v>
      </c>
      <c r="T44" t="s">
        <v>105</v>
      </c>
      <c r="U44">
        <v>7654</v>
      </c>
      <c r="V44" t="s">
        <v>163</v>
      </c>
      <c r="W44">
        <v>5860</v>
      </c>
      <c r="X44">
        <v>1</v>
      </c>
      <c r="Y44" t="s">
        <v>48</v>
      </c>
      <c r="Z44" t="s">
        <v>49</v>
      </c>
      <c r="AA44">
        <v>18</v>
      </c>
      <c r="AB44">
        <v>3</v>
      </c>
      <c r="AC44">
        <v>1</v>
      </c>
      <c r="AD44">
        <v>80</v>
      </c>
      <c r="AE44">
        <v>2</v>
      </c>
      <c r="AF44">
        <v>9</v>
      </c>
      <c r="AG44">
        <v>3</v>
      </c>
      <c r="AH44">
        <v>4</v>
      </c>
      <c r="AI44">
        <v>7</v>
      </c>
      <c r="AJ44">
        <v>7</v>
      </c>
      <c r="AK44" s="14">
        <v>46216</v>
      </c>
      <c r="AL44">
        <v>26</v>
      </c>
      <c r="AM44" t="s">
        <v>1576</v>
      </c>
      <c r="AN44" t="s">
        <v>1583</v>
      </c>
      <c r="AO44">
        <v>2</v>
      </c>
      <c r="AP44">
        <v>8321</v>
      </c>
      <c r="AQ44">
        <v>2</v>
      </c>
      <c r="AR44">
        <v>2</v>
      </c>
    </row>
    <row r="45" spans="1:44" x14ac:dyDescent="0.35">
      <c r="A45" t="s">
        <v>1344</v>
      </c>
      <c r="B45">
        <v>48</v>
      </c>
      <c r="C45" t="s">
        <v>1271</v>
      </c>
      <c r="D45" t="s">
        <v>40</v>
      </c>
      <c r="E45" t="s">
        <v>56</v>
      </c>
      <c r="F45">
        <v>708</v>
      </c>
      <c r="G45" t="s">
        <v>51</v>
      </c>
      <c r="H45">
        <v>7</v>
      </c>
      <c r="I45">
        <v>2</v>
      </c>
      <c r="J45" t="s">
        <v>52</v>
      </c>
      <c r="K45">
        <v>1</v>
      </c>
      <c r="L45">
        <v>1691</v>
      </c>
      <c r="M45">
        <v>4</v>
      </c>
      <c r="N45" t="s">
        <v>53</v>
      </c>
      <c r="O45">
        <v>95</v>
      </c>
      <c r="P45">
        <v>3</v>
      </c>
      <c r="Q45">
        <v>1</v>
      </c>
      <c r="R45" t="s">
        <v>54</v>
      </c>
      <c r="S45">
        <v>3</v>
      </c>
      <c r="T45" t="s">
        <v>105</v>
      </c>
      <c r="U45">
        <v>2655</v>
      </c>
      <c r="V45" t="s">
        <v>47</v>
      </c>
      <c r="W45">
        <v>11740</v>
      </c>
      <c r="X45">
        <v>2</v>
      </c>
      <c r="Y45" t="s">
        <v>48</v>
      </c>
      <c r="Z45" t="s">
        <v>40</v>
      </c>
      <c r="AA45">
        <v>11</v>
      </c>
      <c r="AB45">
        <v>3</v>
      </c>
      <c r="AC45">
        <v>3</v>
      </c>
      <c r="AD45">
        <v>80</v>
      </c>
      <c r="AE45">
        <v>2</v>
      </c>
      <c r="AF45">
        <v>19</v>
      </c>
      <c r="AG45">
        <v>3</v>
      </c>
      <c r="AH45">
        <v>3</v>
      </c>
      <c r="AI45">
        <v>7</v>
      </c>
      <c r="AJ45">
        <v>7</v>
      </c>
      <c r="AK45" s="14">
        <v>46206</v>
      </c>
      <c r="AL45">
        <v>42</v>
      </c>
      <c r="AM45" t="s">
        <v>1576</v>
      </c>
      <c r="AN45" t="s">
        <v>1583</v>
      </c>
      <c r="AO45">
        <v>12</v>
      </c>
      <c r="AP45">
        <v>10819</v>
      </c>
      <c r="AQ45">
        <v>0</v>
      </c>
      <c r="AR45">
        <v>0</v>
      </c>
    </row>
    <row r="46" spans="1:44" x14ac:dyDescent="0.35">
      <c r="A46" t="s">
        <v>1328</v>
      </c>
      <c r="B46">
        <v>48</v>
      </c>
      <c r="C46" t="s">
        <v>1271</v>
      </c>
      <c r="D46" t="s">
        <v>40</v>
      </c>
      <c r="E46" t="s">
        <v>41</v>
      </c>
      <c r="F46">
        <v>626</v>
      </c>
      <c r="G46" t="s">
        <v>42</v>
      </c>
      <c r="H46">
        <v>1</v>
      </c>
      <c r="I46">
        <v>2</v>
      </c>
      <c r="J46" t="s">
        <v>43</v>
      </c>
      <c r="K46">
        <v>1</v>
      </c>
      <c r="L46">
        <v>64</v>
      </c>
      <c r="M46">
        <v>1</v>
      </c>
      <c r="N46" t="s">
        <v>44</v>
      </c>
      <c r="O46">
        <v>98</v>
      </c>
      <c r="P46">
        <v>2</v>
      </c>
      <c r="Q46">
        <v>3</v>
      </c>
      <c r="R46" t="s">
        <v>45</v>
      </c>
      <c r="S46">
        <v>3</v>
      </c>
      <c r="T46" t="s">
        <v>46</v>
      </c>
      <c r="U46">
        <v>5381</v>
      </c>
      <c r="V46" t="s">
        <v>163</v>
      </c>
      <c r="W46">
        <v>19294</v>
      </c>
      <c r="X46">
        <v>9</v>
      </c>
      <c r="Y46" t="s">
        <v>48</v>
      </c>
      <c r="Z46" t="s">
        <v>40</v>
      </c>
      <c r="AA46">
        <v>13</v>
      </c>
      <c r="AB46">
        <v>3</v>
      </c>
      <c r="AC46">
        <v>4</v>
      </c>
      <c r="AD46">
        <v>80</v>
      </c>
      <c r="AE46">
        <v>0</v>
      </c>
      <c r="AF46">
        <v>23</v>
      </c>
      <c r="AG46">
        <v>2</v>
      </c>
      <c r="AH46">
        <v>3</v>
      </c>
      <c r="AI46">
        <v>0</v>
      </c>
      <c r="AJ46">
        <v>0</v>
      </c>
      <c r="AK46" s="14">
        <v>46190</v>
      </c>
      <c r="AL46">
        <v>26</v>
      </c>
      <c r="AM46" t="s">
        <v>1576</v>
      </c>
      <c r="AN46" t="s">
        <v>1584</v>
      </c>
      <c r="AO46">
        <v>8</v>
      </c>
      <c r="AP46">
        <v>26605</v>
      </c>
      <c r="AQ46">
        <v>8</v>
      </c>
      <c r="AR46">
        <v>7</v>
      </c>
    </row>
    <row r="47" spans="1:44" x14ac:dyDescent="0.35">
      <c r="A47" t="s">
        <v>1321</v>
      </c>
      <c r="B47">
        <v>47</v>
      </c>
      <c r="C47" t="s">
        <v>1271</v>
      </c>
      <c r="D47" t="s">
        <v>40</v>
      </c>
      <c r="E47" t="s">
        <v>56</v>
      </c>
      <c r="F47">
        <v>1093</v>
      </c>
      <c r="G47" t="s">
        <v>51</v>
      </c>
      <c r="H47">
        <v>9</v>
      </c>
      <c r="I47">
        <v>3</v>
      </c>
      <c r="J47" t="s">
        <v>43</v>
      </c>
      <c r="K47">
        <v>1</v>
      </c>
      <c r="L47">
        <v>1716</v>
      </c>
      <c r="M47">
        <v>3</v>
      </c>
      <c r="N47" t="s">
        <v>44</v>
      </c>
      <c r="O47">
        <v>82</v>
      </c>
      <c r="P47">
        <v>1</v>
      </c>
      <c r="Q47">
        <v>4</v>
      </c>
      <c r="R47" t="s">
        <v>137</v>
      </c>
      <c r="S47">
        <v>3</v>
      </c>
      <c r="T47" t="s">
        <v>105</v>
      </c>
      <c r="U47">
        <v>12936</v>
      </c>
      <c r="V47" t="s">
        <v>253</v>
      </c>
      <c r="W47">
        <v>24164</v>
      </c>
      <c r="X47">
        <v>7</v>
      </c>
      <c r="Y47" t="s">
        <v>48</v>
      </c>
      <c r="Z47" t="s">
        <v>49</v>
      </c>
      <c r="AA47">
        <v>11</v>
      </c>
      <c r="AB47">
        <v>3</v>
      </c>
      <c r="AC47">
        <v>3</v>
      </c>
      <c r="AD47">
        <v>80</v>
      </c>
      <c r="AE47">
        <v>0</v>
      </c>
      <c r="AF47">
        <v>25</v>
      </c>
      <c r="AG47">
        <v>3</v>
      </c>
      <c r="AH47">
        <v>1</v>
      </c>
      <c r="AI47">
        <v>14</v>
      </c>
      <c r="AJ47">
        <v>10</v>
      </c>
      <c r="AK47" s="14">
        <v>46183</v>
      </c>
      <c r="AL47">
        <v>53</v>
      </c>
      <c r="AM47" t="s">
        <v>1576</v>
      </c>
      <c r="AN47" t="s">
        <v>1584</v>
      </c>
      <c r="AO47">
        <v>17</v>
      </c>
      <c r="AP47">
        <v>14160</v>
      </c>
      <c r="AQ47">
        <v>4</v>
      </c>
      <c r="AR47">
        <v>0</v>
      </c>
    </row>
    <row r="48" spans="1:44" x14ac:dyDescent="0.35">
      <c r="A48" t="s">
        <v>1310</v>
      </c>
      <c r="B48">
        <v>47</v>
      </c>
      <c r="C48" t="s">
        <v>1271</v>
      </c>
      <c r="D48" t="s">
        <v>40</v>
      </c>
      <c r="E48" t="s">
        <v>56</v>
      </c>
      <c r="F48">
        <v>719</v>
      </c>
      <c r="G48" t="s">
        <v>51</v>
      </c>
      <c r="H48">
        <v>27</v>
      </c>
      <c r="I48">
        <v>2</v>
      </c>
      <c r="J48" t="s">
        <v>43</v>
      </c>
      <c r="K48">
        <v>1</v>
      </c>
      <c r="L48">
        <v>785</v>
      </c>
      <c r="M48">
        <v>2</v>
      </c>
      <c r="N48" t="s">
        <v>53</v>
      </c>
      <c r="O48">
        <v>77</v>
      </c>
      <c r="P48">
        <v>4</v>
      </c>
      <c r="Q48">
        <v>2</v>
      </c>
      <c r="R48" t="s">
        <v>137</v>
      </c>
      <c r="S48">
        <v>3</v>
      </c>
      <c r="T48" t="s">
        <v>46</v>
      </c>
      <c r="U48">
        <v>6397</v>
      </c>
      <c r="V48" t="s">
        <v>163</v>
      </c>
      <c r="W48">
        <v>10339</v>
      </c>
      <c r="X48">
        <v>4</v>
      </c>
      <c r="Y48" t="s">
        <v>48</v>
      </c>
      <c r="Z48" t="s">
        <v>40</v>
      </c>
      <c r="AA48">
        <v>12</v>
      </c>
      <c r="AB48">
        <v>3</v>
      </c>
      <c r="AC48">
        <v>4</v>
      </c>
      <c r="AD48">
        <v>80</v>
      </c>
      <c r="AE48">
        <v>0</v>
      </c>
      <c r="AF48">
        <v>8</v>
      </c>
      <c r="AG48">
        <v>2</v>
      </c>
      <c r="AH48">
        <v>3</v>
      </c>
      <c r="AI48">
        <v>1</v>
      </c>
      <c r="AJ48">
        <v>3</v>
      </c>
      <c r="AK48" s="14">
        <v>46172</v>
      </c>
      <c r="AL48">
        <v>27</v>
      </c>
      <c r="AM48" t="s">
        <v>1576</v>
      </c>
      <c r="AN48" t="s">
        <v>1585</v>
      </c>
      <c r="AO48">
        <v>9</v>
      </c>
      <c r="AP48">
        <v>7527</v>
      </c>
      <c r="AQ48">
        <v>1</v>
      </c>
      <c r="AR48">
        <v>0</v>
      </c>
    </row>
    <row r="49" spans="1:44" x14ac:dyDescent="0.35">
      <c r="A49" t="s">
        <v>109</v>
      </c>
      <c r="B49">
        <v>22</v>
      </c>
      <c r="C49" t="s">
        <v>39</v>
      </c>
      <c r="D49" t="s">
        <v>40</v>
      </c>
      <c r="E49" t="s">
        <v>56</v>
      </c>
      <c r="F49">
        <v>1368</v>
      </c>
      <c r="G49" t="s">
        <v>1547</v>
      </c>
      <c r="H49">
        <v>4</v>
      </c>
      <c r="I49">
        <v>1</v>
      </c>
      <c r="J49" t="s">
        <v>68</v>
      </c>
      <c r="K49">
        <v>1</v>
      </c>
      <c r="L49">
        <v>593</v>
      </c>
      <c r="M49">
        <v>3</v>
      </c>
      <c r="N49" t="s">
        <v>44</v>
      </c>
      <c r="O49">
        <v>99</v>
      </c>
      <c r="P49">
        <v>2</v>
      </c>
      <c r="Q49">
        <v>1</v>
      </c>
      <c r="R49" t="s">
        <v>45</v>
      </c>
      <c r="S49">
        <v>3</v>
      </c>
      <c r="T49" t="s">
        <v>46</v>
      </c>
      <c r="U49">
        <v>3894</v>
      </c>
      <c r="V49" t="s">
        <v>47</v>
      </c>
      <c r="W49">
        <v>9129</v>
      </c>
      <c r="X49">
        <v>5</v>
      </c>
      <c r="Y49" t="s">
        <v>48</v>
      </c>
      <c r="Z49" t="s">
        <v>49</v>
      </c>
      <c r="AA49">
        <v>16</v>
      </c>
      <c r="AB49">
        <v>2</v>
      </c>
      <c r="AC49">
        <v>3</v>
      </c>
      <c r="AD49">
        <v>80</v>
      </c>
      <c r="AE49">
        <v>0</v>
      </c>
      <c r="AF49">
        <v>4</v>
      </c>
      <c r="AG49">
        <v>3</v>
      </c>
      <c r="AH49">
        <v>3</v>
      </c>
      <c r="AI49">
        <v>1</v>
      </c>
      <c r="AJ49">
        <v>2</v>
      </c>
      <c r="AK49" s="14">
        <v>46070</v>
      </c>
      <c r="AL49">
        <v>44</v>
      </c>
      <c r="AM49" t="s">
        <v>1576</v>
      </c>
      <c r="AN49" t="s">
        <v>1582</v>
      </c>
      <c r="AO49">
        <v>5</v>
      </c>
      <c r="AP49">
        <v>12599</v>
      </c>
      <c r="AQ49">
        <v>1</v>
      </c>
      <c r="AR49">
        <v>0</v>
      </c>
    </row>
    <row r="50" spans="1:44" x14ac:dyDescent="0.35">
      <c r="A50" t="s">
        <v>1304</v>
      </c>
      <c r="B50">
        <v>47</v>
      </c>
      <c r="C50" t="s">
        <v>1271</v>
      </c>
      <c r="D50" t="s">
        <v>40</v>
      </c>
      <c r="E50" t="s">
        <v>59</v>
      </c>
      <c r="F50">
        <v>666</v>
      </c>
      <c r="G50" t="s">
        <v>42</v>
      </c>
      <c r="H50">
        <v>29</v>
      </c>
      <c r="I50">
        <v>4</v>
      </c>
      <c r="J50" t="s">
        <v>43</v>
      </c>
      <c r="K50">
        <v>1</v>
      </c>
      <c r="L50">
        <v>376</v>
      </c>
      <c r="M50">
        <v>1</v>
      </c>
      <c r="N50" t="s">
        <v>44</v>
      </c>
      <c r="O50">
        <v>88</v>
      </c>
      <c r="P50">
        <v>3</v>
      </c>
      <c r="Q50">
        <v>3</v>
      </c>
      <c r="R50" t="s">
        <v>442</v>
      </c>
      <c r="S50">
        <v>2</v>
      </c>
      <c r="T50" t="s">
        <v>105</v>
      </c>
      <c r="U50">
        <v>11849</v>
      </c>
      <c r="V50" t="s">
        <v>253</v>
      </c>
      <c r="W50">
        <v>10268</v>
      </c>
      <c r="X50">
        <v>1</v>
      </c>
      <c r="Y50" t="s">
        <v>48</v>
      </c>
      <c r="Z50" t="s">
        <v>40</v>
      </c>
      <c r="AA50">
        <v>12</v>
      </c>
      <c r="AB50">
        <v>3</v>
      </c>
      <c r="AC50">
        <v>4</v>
      </c>
      <c r="AD50">
        <v>80</v>
      </c>
      <c r="AE50">
        <v>1</v>
      </c>
      <c r="AF50">
        <v>10</v>
      </c>
      <c r="AG50">
        <v>2</v>
      </c>
      <c r="AH50">
        <v>2</v>
      </c>
      <c r="AI50">
        <v>9</v>
      </c>
      <c r="AJ50">
        <v>9</v>
      </c>
      <c r="AK50" s="14">
        <v>46166</v>
      </c>
      <c r="AL50">
        <v>59</v>
      </c>
      <c r="AM50" t="s">
        <v>1576</v>
      </c>
      <c r="AN50" t="s">
        <v>1585</v>
      </c>
      <c r="AO50">
        <v>19</v>
      </c>
      <c r="AP50">
        <v>8307</v>
      </c>
      <c r="AQ50">
        <v>11</v>
      </c>
      <c r="AR50">
        <v>4</v>
      </c>
    </row>
    <row r="51" spans="1:44" x14ac:dyDescent="0.35">
      <c r="A51" t="s">
        <v>1303</v>
      </c>
      <c r="B51">
        <v>46</v>
      </c>
      <c r="C51" t="s">
        <v>1271</v>
      </c>
      <c r="D51" t="s">
        <v>40</v>
      </c>
      <c r="E51" t="s">
        <v>41</v>
      </c>
      <c r="F51">
        <v>1254</v>
      </c>
      <c r="G51" t="s">
        <v>51</v>
      </c>
      <c r="H51">
        <v>10</v>
      </c>
      <c r="I51">
        <v>3</v>
      </c>
      <c r="J51" t="s">
        <v>43</v>
      </c>
      <c r="K51">
        <v>1</v>
      </c>
      <c r="L51">
        <v>1869</v>
      </c>
      <c r="M51">
        <v>3</v>
      </c>
      <c r="N51" t="s">
        <v>53</v>
      </c>
      <c r="O51">
        <v>64</v>
      </c>
      <c r="P51">
        <v>3</v>
      </c>
      <c r="Q51">
        <v>3</v>
      </c>
      <c r="R51" t="s">
        <v>137</v>
      </c>
      <c r="S51">
        <v>2</v>
      </c>
      <c r="T51" t="s">
        <v>105</v>
      </c>
      <c r="U51">
        <v>7314</v>
      </c>
      <c r="V51" t="s">
        <v>163</v>
      </c>
      <c r="W51">
        <v>14011</v>
      </c>
      <c r="X51">
        <v>5</v>
      </c>
      <c r="Y51" t="s">
        <v>48</v>
      </c>
      <c r="Z51" t="s">
        <v>49</v>
      </c>
      <c r="AA51">
        <v>21</v>
      </c>
      <c r="AB51">
        <v>4</v>
      </c>
      <c r="AC51">
        <v>3</v>
      </c>
      <c r="AD51">
        <v>80</v>
      </c>
      <c r="AE51">
        <v>3</v>
      </c>
      <c r="AF51">
        <v>14</v>
      </c>
      <c r="AG51">
        <v>2</v>
      </c>
      <c r="AH51">
        <v>3</v>
      </c>
      <c r="AI51">
        <v>0</v>
      </c>
      <c r="AJ51">
        <v>7</v>
      </c>
      <c r="AK51" s="14">
        <v>46165</v>
      </c>
      <c r="AL51">
        <v>21</v>
      </c>
      <c r="AM51" t="s">
        <v>1576</v>
      </c>
      <c r="AN51" t="s">
        <v>1585</v>
      </c>
      <c r="AO51">
        <v>3</v>
      </c>
      <c r="AP51">
        <v>20843</v>
      </c>
      <c r="AQ51">
        <v>0</v>
      </c>
      <c r="AR51">
        <v>0</v>
      </c>
    </row>
    <row r="52" spans="1:44" x14ac:dyDescent="0.35">
      <c r="A52" t="s">
        <v>113</v>
      </c>
      <c r="B52">
        <v>22</v>
      </c>
      <c r="C52" t="s">
        <v>39</v>
      </c>
      <c r="D52" t="s">
        <v>40</v>
      </c>
      <c r="E52" t="s">
        <v>41</v>
      </c>
      <c r="F52">
        <v>617</v>
      </c>
      <c r="G52" t="s">
        <v>1547</v>
      </c>
      <c r="H52">
        <v>3</v>
      </c>
      <c r="I52">
        <v>1</v>
      </c>
      <c r="J52" t="s">
        <v>43</v>
      </c>
      <c r="K52">
        <v>1</v>
      </c>
      <c r="L52">
        <v>926</v>
      </c>
      <c r="M52">
        <v>2</v>
      </c>
      <c r="N52" t="s">
        <v>53</v>
      </c>
      <c r="O52">
        <v>34</v>
      </c>
      <c r="P52">
        <v>3</v>
      </c>
      <c r="Q52">
        <v>2</v>
      </c>
      <c r="R52" t="s">
        <v>112</v>
      </c>
      <c r="S52">
        <v>3</v>
      </c>
      <c r="T52" t="s">
        <v>105</v>
      </c>
      <c r="U52">
        <v>4171</v>
      </c>
      <c r="V52" t="s">
        <v>47</v>
      </c>
      <c r="W52">
        <v>10022</v>
      </c>
      <c r="X52">
        <v>0</v>
      </c>
      <c r="Y52" t="s">
        <v>48</v>
      </c>
      <c r="Z52" t="s">
        <v>40</v>
      </c>
      <c r="AA52">
        <v>19</v>
      </c>
      <c r="AB52">
        <v>2</v>
      </c>
      <c r="AC52">
        <v>1</v>
      </c>
      <c r="AD52">
        <v>80</v>
      </c>
      <c r="AE52">
        <v>1</v>
      </c>
      <c r="AF52">
        <v>4</v>
      </c>
      <c r="AG52">
        <v>3</v>
      </c>
      <c r="AH52">
        <v>4</v>
      </c>
      <c r="AI52">
        <v>0</v>
      </c>
      <c r="AJ52">
        <v>2</v>
      </c>
      <c r="AK52" s="14">
        <v>46073</v>
      </c>
      <c r="AL52">
        <v>46</v>
      </c>
      <c r="AM52" t="s">
        <v>1576</v>
      </c>
      <c r="AN52" t="s">
        <v>1582</v>
      </c>
      <c r="AO52">
        <v>7</v>
      </c>
      <c r="AP52">
        <v>14277</v>
      </c>
      <c r="AQ52">
        <v>5</v>
      </c>
      <c r="AR52">
        <v>0</v>
      </c>
    </row>
    <row r="53" spans="1:44" x14ac:dyDescent="0.35">
      <c r="A53" t="s">
        <v>1300</v>
      </c>
      <c r="B53">
        <v>46</v>
      </c>
      <c r="C53" t="s">
        <v>1271</v>
      </c>
      <c r="D53" t="s">
        <v>40</v>
      </c>
      <c r="E53" t="s">
        <v>41</v>
      </c>
      <c r="F53">
        <v>261</v>
      </c>
      <c r="G53" t="s">
        <v>42</v>
      </c>
      <c r="H53">
        <v>21</v>
      </c>
      <c r="I53">
        <v>2</v>
      </c>
      <c r="J53" t="s">
        <v>52</v>
      </c>
      <c r="K53">
        <v>1</v>
      </c>
      <c r="L53">
        <v>1821</v>
      </c>
      <c r="M53">
        <v>4</v>
      </c>
      <c r="N53" t="s">
        <v>53</v>
      </c>
      <c r="O53">
        <v>66</v>
      </c>
      <c r="P53">
        <v>3</v>
      </c>
      <c r="Q53">
        <v>2</v>
      </c>
      <c r="R53" t="s">
        <v>161</v>
      </c>
      <c r="S53">
        <v>2</v>
      </c>
      <c r="T53" t="s">
        <v>105</v>
      </c>
      <c r="U53">
        <v>8926</v>
      </c>
      <c r="V53" t="s">
        <v>163</v>
      </c>
      <c r="W53">
        <v>10842</v>
      </c>
      <c r="X53">
        <v>4</v>
      </c>
      <c r="Y53" t="s">
        <v>48</v>
      </c>
      <c r="Z53" t="s">
        <v>49</v>
      </c>
      <c r="AA53">
        <v>22</v>
      </c>
      <c r="AB53">
        <v>4</v>
      </c>
      <c r="AC53">
        <v>4</v>
      </c>
      <c r="AD53">
        <v>80</v>
      </c>
      <c r="AE53">
        <v>1</v>
      </c>
      <c r="AF53">
        <v>13</v>
      </c>
      <c r="AG53">
        <v>2</v>
      </c>
      <c r="AH53">
        <v>4</v>
      </c>
      <c r="AI53">
        <v>3</v>
      </c>
      <c r="AJ53">
        <v>7</v>
      </c>
      <c r="AK53" s="14">
        <v>46162</v>
      </c>
      <c r="AL53">
        <v>27</v>
      </c>
      <c r="AM53" t="s">
        <v>1576</v>
      </c>
      <c r="AN53" t="s">
        <v>1585</v>
      </c>
      <c r="AO53">
        <v>3</v>
      </c>
      <c r="AP53">
        <v>23724</v>
      </c>
      <c r="AQ53">
        <v>3</v>
      </c>
      <c r="AR53">
        <v>0</v>
      </c>
    </row>
    <row r="54" spans="1:44" x14ac:dyDescent="0.35">
      <c r="A54" t="s">
        <v>115</v>
      </c>
      <c r="B54">
        <v>22</v>
      </c>
      <c r="C54" t="s">
        <v>39</v>
      </c>
      <c r="D54" t="s">
        <v>40</v>
      </c>
      <c r="E54" t="s">
        <v>56</v>
      </c>
      <c r="F54">
        <v>1256</v>
      </c>
      <c r="G54" t="s">
        <v>1547</v>
      </c>
      <c r="H54">
        <v>3</v>
      </c>
      <c r="I54">
        <v>4</v>
      </c>
      <c r="J54" t="s">
        <v>43</v>
      </c>
      <c r="K54">
        <v>1</v>
      </c>
      <c r="L54">
        <v>1203</v>
      </c>
      <c r="M54">
        <v>3</v>
      </c>
      <c r="N54" t="s">
        <v>44</v>
      </c>
      <c r="O54">
        <v>48</v>
      </c>
      <c r="P54">
        <v>2</v>
      </c>
      <c r="Q54">
        <v>1</v>
      </c>
      <c r="R54" t="s">
        <v>60</v>
      </c>
      <c r="S54">
        <v>4</v>
      </c>
      <c r="T54" t="s">
        <v>105</v>
      </c>
      <c r="U54">
        <v>2853</v>
      </c>
      <c r="V54" t="s">
        <v>47</v>
      </c>
      <c r="W54">
        <v>4223</v>
      </c>
      <c r="X54">
        <v>0</v>
      </c>
      <c r="Y54" t="s">
        <v>48</v>
      </c>
      <c r="Z54" t="s">
        <v>40</v>
      </c>
      <c r="AA54">
        <v>11</v>
      </c>
      <c r="AB54">
        <v>2</v>
      </c>
      <c r="AC54">
        <v>2</v>
      </c>
      <c r="AD54">
        <v>80</v>
      </c>
      <c r="AE54">
        <v>1</v>
      </c>
      <c r="AF54">
        <v>1</v>
      </c>
      <c r="AG54">
        <v>5</v>
      </c>
      <c r="AH54">
        <v>3</v>
      </c>
      <c r="AI54">
        <v>0</v>
      </c>
      <c r="AJ54">
        <v>0</v>
      </c>
      <c r="AK54" s="14">
        <v>46075</v>
      </c>
      <c r="AL54">
        <v>29</v>
      </c>
      <c r="AM54" t="s">
        <v>1576</v>
      </c>
      <c r="AN54" t="s">
        <v>1582</v>
      </c>
      <c r="AO54">
        <v>4</v>
      </c>
      <c r="AP54">
        <v>19682</v>
      </c>
      <c r="AQ54">
        <v>0</v>
      </c>
      <c r="AR54">
        <v>0</v>
      </c>
    </row>
    <row r="55" spans="1:44" x14ac:dyDescent="0.35">
      <c r="A55" t="s">
        <v>1293</v>
      </c>
      <c r="B55">
        <v>46</v>
      </c>
      <c r="C55" t="s">
        <v>1271</v>
      </c>
      <c r="D55" t="s">
        <v>40</v>
      </c>
      <c r="E55" t="s">
        <v>41</v>
      </c>
      <c r="F55">
        <v>377</v>
      </c>
      <c r="G55" t="s">
        <v>51</v>
      </c>
      <c r="H55">
        <v>9</v>
      </c>
      <c r="I55">
        <v>3</v>
      </c>
      <c r="J55" t="s">
        <v>57</v>
      </c>
      <c r="K55">
        <v>1</v>
      </c>
      <c r="L55">
        <v>1457</v>
      </c>
      <c r="M55">
        <v>1</v>
      </c>
      <c r="N55" t="s">
        <v>44</v>
      </c>
      <c r="O55">
        <v>52</v>
      </c>
      <c r="P55">
        <v>3</v>
      </c>
      <c r="Q55">
        <v>3</v>
      </c>
      <c r="R55" t="s">
        <v>137</v>
      </c>
      <c r="S55">
        <v>4</v>
      </c>
      <c r="T55" t="s">
        <v>102</v>
      </c>
      <c r="U55">
        <v>10096</v>
      </c>
      <c r="V55" t="s">
        <v>253</v>
      </c>
      <c r="W55">
        <v>15986</v>
      </c>
      <c r="X55">
        <v>4</v>
      </c>
      <c r="Y55" t="s">
        <v>48</v>
      </c>
      <c r="Z55" t="s">
        <v>49</v>
      </c>
      <c r="AA55">
        <v>11</v>
      </c>
      <c r="AB55">
        <v>3</v>
      </c>
      <c r="AC55">
        <v>1</v>
      </c>
      <c r="AD55">
        <v>80</v>
      </c>
      <c r="AE55">
        <v>1</v>
      </c>
      <c r="AF55">
        <v>28</v>
      </c>
      <c r="AG55">
        <v>1</v>
      </c>
      <c r="AH55">
        <v>4</v>
      </c>
      <c r="AI55">
        <v>4</v>
      </c>
      <c r="AJ55">
        <v>3</v>
      </c>
      <c r="AK55" s="14">
        <v>46155</v>
      </c>
      <c r="AL55">
        <v>32</v>
      </c>
      <c r="AM55" t="s">
        <v>1576</v>
      </c>
      <c r="AN55" t="s">
        <v>1585</v>
      </c>
      <c r="AO55">
        <v>10</v>
      </c>
      <c r="AP55">
        <v>21807</v>
      </c>
      <c r="AQ55">
        <v>1</v>
      </c>
      <c r="AR55">
        <v>0</v>
      </c>
    </row>
    <row r="56" spans="1:44" x14ac:dyDescent="0.35">
      <c r="A56" t="s">
        <v>117</v>
      </c>
      <c r="B56">
        <v>22</v>
      </c>
      <c r="C56" t="s">
        <v>39</v>
      </c>
      <c r="D56" t="s">
        <v>40</v>
      </c>
      <c r="E56" t="s">
        <v>41</v>
      </c>
      <c r="F56">
        <v>1294</v>
      </c>
      <c r="G56" t="s">
        <v>1547</v>
      </c>
      <c r="H56">
        <v>8</v>
      </c>
      <c r="I56">
        <v>1</v>
      </c>
      <c r="J56" t="s">
        <v>52</v>
      </c>
      <c r="K56">
        <v>1</v>
      </c>
      <c r="L56">
        <v>1783</v>
      </c>
      <c r="M56">
        <v>3</v>
      </c>
      <c r="N56" t="s">
        <v>53</v>
      </c>
      <c r="O56">
        <v>79</v>
      </c>
      <c r="P56">
        <v>3</v>
      </c>
      <c r="Q56">
        <v>1</v>
      </c>
      <c r="R56" t="s">
        <v>45</v>
      </c>
      <c r="S56">
        <v>1</v>
      </c>
      <c r="T56" t="s">
        <v>105</v>
      </c>
      <c r="U56">
        <v>2398</v>
      </c>
      <c r="V56" t="s">
        <v>47</v>
      </c>
      <c r="W56">
        <v>15999</v>
      </c>
      <c r="X56">
        <v>1</v>
      </c>
      <c r="Y56" t="s">
        <v>48</v>
      </c>
      <c r="Z56" t="s">
        <v>40</v>
      </c>
      <c r="AA56">
        <v>17</v>
      </c>
      <c r="AB56">
        <v>2</v>
      </c>
      <c r="AC56">
        <v>3</v>
      </c>
      <c r="AD56">
        <v>80</v>
      </c>
      <c r="AE56">
        <v>0</v>
      </c>
      <c r="AF56">
        <v>1</v>
      </c>
      <c r="AG56">
        <v>6</v>
      </c>
      <c r="AH56">
        <v>3</v>
      </c>
      <c r="AI56">
        <v>0</v>
      </c>
      <c r="AJ56">
        <v>0</v>
      </c>
      <c r="AK56" s="14">
        <v>46077</v>
      </c>
      <c r="AL56">
        <v>25</v>
      </c>
      <c r="AM56" t="s">
        <v>1576</v>
      </c>
      <c r="AN56" t="s">
        <v>1582</v>
      </c>
      <c r="AO56">
        <v>3</v>
      </c>
      <c r="AP56">
        <v>18076</v>
      </c>
      <c r="AQ56">
        <v>3</v>
      </c>
      <c r="AR56">
        <v>3</v>
      </c>
    </row>
    <row r="57" spans="1:44" x14ac:dyDescent="0.35">
      <c r="A57" t="s">
        <v>118</v>
      </c>
      <c r="B57">
        <v>22</v>
      </c>
      <c r="C57" t="s">
        <v>39</v>
      </c>
      <c r="D57" t="s">
        <v>40</v>
      </c>
      <c r="E57" t="s">
        <v>41</v>
      </c>
      <c r="F57">
        <v>391</v>
      </c>
      <c r="G57" t="s">
        <v>1547</v>
      </c>
      <c r="H57">
        <v>7</v>
      </c>
      <c r="I57">
        <v>1</v>
      </c>
      <c r="J57" t="s">
        <v>43</v>
      </c>
      <c r="K57">
        <v>1</v>
      </c>
      <c r="L57">
        <v>1878</v>
      </c>
      <c r="M57">
        <v>4</v>
      </c>
      <c r="N57" t="s">
        <v>44</v>
      </c>
      <c r="O57">
        <v>75</v>
      </c>
      <c r="P57">
        <v>3</v>
      </c>
      <c r="Q57">
        <v>1</v>
      </c>
      <c r="R57" t="s">
        <v>60</v>
      </c>
      <c r="S57">
        <v>2</v>
      </c>
      <c r="T57" t="s">
        <v>46</v>
      </c>
      <c r="U57">
        <v>2472</v>
      </c>
      <c r="V57" t="s">
        <v>47</v>
      </c>
      <c r="W57">
        <v>26092</v>
      </c>
      <c r="X57">
        <v>1</v>
      </c>
      <c r="Y57" t="s">
        <v>48</v>
      </c>
      <c r="Z57" t="s">
        <v>40</v>
      </c>
      <c r="AA57">
        <v>23</v>
      </c>
      <c r="AB57">
        <v>2</v>
      </c>
      <c r="AC57">
        <v>1</v>
      </c>
      <c r="AD57">
        <v>80</v>
      </c>
      <c r="AE57">
        <v>0</v>
      </c>
      <c r="AF57">
        <v>1</v>
      </c>
      <c r="AG57">
        <v>2</v>
      </c>
      <c r="AH57">
        <v>3</v>
      </c>
      <c r="AI57">
        <v>0</v>
      </c>
      <c r="AJ57">
        <v>0</v>
      </c>
      <c r="AK57" s="14">
        <v>46078</v>
      </c>
      <c r="AL57">
        <v>45</v>
      </c>
      <c r="AM57" t="s">
        <v>1576</v>
      </c>
      <c r="AN57" t="s">
        <v>1582</v>
      </c>
      <c r="AO57">
        <v>3</v>
      </c>
      <c r="AP57">
        <v>21952</v>
      </c>
      <c r="AQ57">
        <v>2</v>
      </c>
      <c r="AR57">
        <v>0</v>
      </c>
    </row>
    <row r="58" spans="1:44" x14ac:dyDescent="0.35">
      <c r="A58" t="s">
        <v>1274</v>
      </c>
      <c r="B58">
        <v>46</v>
      </c>
      <c r="C58" t="s">
        <v>1271</v>
      </c>
      <c r="D58" t="s">
        <v>40</v>
      </c>
      <c r="E58" t="s">
        <v>41</v>
      </c>
      <c r="F58">
        <v>669</v>
      </c>
      <c r="G58" t="s">
        <v>51</v>
      </c>
      <c r="H58">
        <v>9</v>
      </c>
      <c r="I58">
        <v>2</v>
      </c>
      <c r="J58" t="s">
        <v>52</v>
      </c>
      <c r="K58">
        <v>1</v>
      </c>
      <c r="L58">
        <v>118</v>
      </c>
      <c r="M58">
        <v>3</v>
      </c>
      <c r="N58" t="s">
        <v>44</v>
      </c>
      <c r="O58">
        <v>64</v>
      </c>
      <c r="P58">
        <v>2</v>
      </c>
      <c r="Q58">
        <v>3</v>
      </c>
      <c r="R58" t="s">
        <v>137</v>
      </c>
      <c r="S58">
        <v>4</v>
      </c>
      <c r="T58" t="s">
        <v>46</v>
      </c>
      <c r="U58">
        <v>9619</v>
      </c>
      <c r="V58" t="s">
        <v>163</v>
      </c>
      <c r="W58">
        <v>13596</v>
      </c>
      <c r="X58">
        <v>1</v>
      </c>
      <c r="Y58" t="s">
        <v>48</v>
      </c>
      <c r="Z58" t="s">
        <v>49</v>
      </c>
      <c r="AA58">
        <v>16</v>
      </c>
      <c r="AB58">
        <v>3</v>
      </c>
      <c r="AC58">
        <v>4</v>
      </c>
      <c r="AD58">
        <v>80</v>
      </c>
      <c r="AE58">
        <v>0</v>
      </c>
      <c r="AF58">
        <v>9</v>
      </c>
      <c r="AG58">
        <v>3</v>
      </c>
      <c r="AH58">
        <v>3</v>
      </c>
      <c r="AI58">
        <v>4</v>
      </c>
      <c r="AJ58">
        <v>7</v>
      </c>
      <c r="AK58" s="14">
        <v>46136</v>
      </c>
      <c r="AL58">
        <v>37</v>
      </c>
      <c r="AM58" t="s">
        <v>1576</v>
      </c>
      <c r="AN58" t="s">
        <v>1586</v>
      </c>
      <c r="AO58">
        <v>4</v>
      </c>
      <c r="AP58">
        <v>16353</v>
      </c>
      <c r="AQ58">
        <v>3</v>
      </c>
      <c r="AR58">
        <v>1</v>
      </c>
    </row>
    <row r="59" spans="1:44" x14ac:dyDescent="0.35">
      <c r="A59" t="s">
        <v>1254</v>
      </c>
      <c r="B59">
        <v>45</v>
      </c>
      <c r="C59" t="s">
        <v>802</v>
      </c>
      <c r="D59" t="s">
        <v>40</v>
      </c>
      <c r="E59" t="s">
        <v>41</v>
      </c>
      <c r="F59">
        <v>1449</v>
      </c>
      <c r="G59" t="s">
        <v>51</v>
      </c>
      <c r="H59">
        <v>2</v>
      </c>
      <c r="I59">
        <v>3</v>
      </c>
      <c r="J59" t="s">
        <v>57</v>
      </c>
      <c r="K59">
        <v>1</v>
      </c>
      <c r="L59">
        <v>1277</v>
      </c>
      <c r="M59">
        <v>1</v>
      </c>
      <c r="N59" t="s">
        <v>53</v>
      </c>
      <c r="O59">
        <v>94</v>
      </c>
      <c r="P59">
        <v>1</v>
      </c>
      <c r="Q59">
        <v>5</v>
      </c>
      <c r="R59" t="s">
        <v>442</v>
      </c>
      <c r="S59">
        <v>2</v>
      </c>
      <c r="T59" t="s">
        <v>46</v>
      </c>
      <c r="U59">
        <v>18824</v>
      </c>
      <c r="V59" t="s">
        <v>368</v>
      </c>
      <c r="W59">
        <v>2493</v>
      </c>
      <c r="X59">
        <v>2</v>
      </c>
      <c r="Y59" t="s">
        <v>48</v>
      </c>
      <c r="Z59" t="s">
        <v>40</v>
      </c>
      <c r="AA59">
        <v>16</v>
      </c>
      <c r="AB59">
        <v>3</v>
      </c>
      <c r="AC59">
        <v>1</v>
      </c>
      <c r="AD59">
        <v>80</v>
      </c>
      <c r="AE59">
        <v>0</v>
      </c>
      <c r="AF59">
        <v>26</v>
      </c>
      <c r="AG59">
        <v>2</v>
      </c>
      <c r="AH59">
        <v>3</v>
      </c>
      <c r="AI59">
        <v>1</v>
      </c>
      <c r="AJ59">
        <v>11</v>
      </c>
      <c r="AK59" s="14">
        <v>46117</v>
      </c>
      <c r="AL59">
        <v>50</v>
      </c>
      <c r="AM59" t="s">
        <v>1576</v>
      </c>
      <c r="AN59" t="s">
        <v>1586</v>
      </c>
      <c r="AO59">
        <v>13</v>
      </c>
      <c r="AP59">
        <v>4438</v>
      </c>
      <c r="AQ59">
        <v>7</v>
      </c>
      <c r="AR59">
        <v>4</v>
      </c>
    </row>
    <row r="60" spans="1:44" x14ac:dyDescent="0.35">
      <c r="A60" t="s">
        <v>1243</v>
      </c>
      <c r="B60">
        <v>45</v>
      </c>
      <c r="C60" t="s">
        <v>802</v>
      </c>
      <c r="D60" t="s">
        <v>40</v>
      </c>
      <c r="E60" t="s">
        <v>56</v>
      </c>
      <c r="F60">
        <v>306</v>
      </c>
      <c r="G60" t="s">
        <v>51</v>
      </c>
      <c r="H60">
        <v>26</v>
      </c>
      <c r="I60">
        <v>4</v>
      </c>
      <c r="J60" t="s">
        <v>43</v>
      </c>
      <c r="K60">
        <v>1</v>
      </c>
      <c r="L60">
        <v>684</v>
      </c>
      <c r="M60">
        <v>1</v>
      </c>
      <c r="N60" t="s">
        <v>53</v>
      </c>
      <c r="O60">
        <v>100</v>
      </c>
      <c r="P60">
        <v>3</v>
      </c>
      <c r="Q60">
        <v>2</v>
      </c>
      <c r="R60" t="s">
        <v>137</v>
      </c>
      <c r="S60">
        <v>1</v>
      </c>
      <c r="T60" t="s">
        <v>105</v>
      </c>
      <c r="U60">
        <v>4286</v>
      </c>
      <c r="V60" t="s">
        <v>47</v>
      </c>
      <c r="W60">
        <v>5630</v>
      </c>
      <c r="X60">
        <v>2</v>
      </c>
      <c r="Y60" t="s">
        <v>48</v>
      </c>
      <c r="Z60" t="s">
        <v>49</v>
      </c>
      <c r="AA60">
        <v>14</v>
      </c>
      <c r="AB60">
        <v>3</v>
      </c>
      <c r="AC60">
        <v>4</v>
      </c>
      <c r="AD60">
        <v>80</v>
      </c>
      <c r="AE60">
        <v>2</v>
      </c>
      <c r="AF60">
        <v>5</v>
      </c>
      <c r="AG60">
        <v>4</v>
      </c>
      <c r="AH60">
        <v>3</v>
      </c>
      <c r="AI60">
        <v>0</v>
      </c>
      <c r="AJ60">
        <v>0</v>
      </c>
      <c r="AK60" s="14">
        <v>46106</v>
      </c>
      <c r="AL60">
        <v>22</v>
      </c>
      <c r="AM60" t="s">
        <v>1576</v>
      </c>
      <c r="AN60" t="s">
        <v>1587</v>
      </c>
      <c r="AO60">
        <v>1</v>
      </c>
      <c r="AP60">
        <v>19634</v>
      </c>
      <c r="AQ60">
        <v>0</v>
      </c>
      <c r="AR60">
        <v>0</v>
      </c>
    </row>
    <row r="61" spans="1:44" x14ac:dyDescent="0.35">
      <c r="A61" t="s">
        <v>1226</v>
      </c>
      <c r="B61">
        <v>44</v>
      </c>
      <c r="C61" t="s">
        <v>802</v>
      </c>
      <c r="D61" t="s">
        <v>40</v>
      </c>
      <c r="E61" t="s">
        <v>56</v>
      </c>
      <c r="F61">
        <v>429</v>
      </c>
      <c r="G61" t="s">
        <v>42</v>
      </c>
      <c r="H61">
        <v>1</v>
      </c>
      <c r="I61">
        <v>2</v>
      </c>
      <c r="J61" t="s">
        <v>52</v>
      </c>
      <c r="K61">
        <v>1</v>
      </c>
      <c r="L61">
        <v>1792</v>
      </c>
      <c r="M61">
        <v>3</v>
      </c>
      <c r="N61" t="s">
        <v>44</v>
      </c>
      <c r="O61">
        <v>99</v>
      </c>
      <c r="P61">
        <v>3</v>
      </c>
      <c r="Q61">
        <v>1</v>
      </c>
      <c r="R61" t="s">
        <v>60</v>
      </c>
      <c r="S61">
        <v>2</v>
      </c>
      <c r="T61" t="s">
        <v>102</v>
      </c>
      <c r="U61">
        <v>2342</v>
      </c>
      <c r="V61" t="s">
        <v>47</v>
      </c>
      <c r="W61">
        <v>11092</v>
      </c>
      <c r="X61">
        <v>1</v>
      </c>
      <c r="Y61" t="s">
        <v>48</v>
      </c>
      <c r="Z61" t="s">
        <v>40</v>
      </c>
      <c r="AA61">
        <v>12</v>
      </c>
      <c r="AB61">
        <v>3</v>
      </c>
      <c r="AC61">
        <v>3</v>
      </c>
      <c r="AD61">
        <v>80</v>
      </c>
      <c r="AE61">
        <v>3</v>
      </c>
      <c r="AF61">
        <v>6</v>
      </c>
      <c r="AG61">
        <v>2</v>
      </c>
      <c r="AH61">
        <v>2</v>
      </c>
      <c r="AI61">
        <v>2</v>
      </c>
      <c r="AJ61">
        <v>3</v>
      </c>
      <c r="AK61" s="14">
        <v>46089</v>
      </c>
      <c r="AL61">
        <v>18</v>
      </c>
      <c r="AM61" t="s">
        <v>1576</v>
      </c>
      <c r="AN61" t="s">
        <v>1587</v>
      </c>
      <c r="AO61">
        <v>1</v>
      </c>
      <c r="AP61">
        <v>4967</v>
      </c>
      <c r="AQ61">
        <v>1</v>
      </c>
      <c r="AR61">
        <v>0</v>
      </c>
    </row>
    <row r="62" spans="1:44" x14ac:dyDescent="0.35">
      <c r="A62" t="s">
        <v>1216</v>
      </c>
      <c r="B62">
        <v>44</v>
      </c>
      <c r="C62" t="s">
        <v>802</v>
      </c>
      <c r="D62" t="s">
        <v>40</v>
      </c>
      <c r="E62" t="s">
        <v>41</v>
      </c>
      <c r="F62">
        <v>935</v>
      </c>
      <c r="G62" t="s">
        <v>42</v>
      </c>
      <c r="H62">
        <v>3</v>
      </c>
      <c r="I62">
        <v>3</v>
      </c>
      <c r="J62" t="s">
        <v>43</v>
      </c>
      <c r="K62">
        <v>1</v>
      </c>
      <c r="L62">
        <v>1333</v>
      </c>
      <c r="M62">
        <v>1</v>
      </c>
      <c r="N62" t="s">
        <v>44</v>
      </c>
      <c r="O62">
        <v>89</v>
      </c>
      <c r="P62">
        <v>3</v>
      </c>
      <c r="Q62">
        <v>1</v>
      </c>
      <c r="R62" t="s">
        <v>45</v>
      </c>
      <c r="S62">
        <v>1</v>
      </c>
      <c r="T62" t="s">
        <v>105</v>
      </c>
      <c r="U62">
        <v>2362</v>
      </c>
      <c r="V62" t="s">
        <v>47</v>
      </c>
      <c r="W62">
        <v>14669</v>
      </c>
      <c r="X62">
        <v>4</v>
      </c>
      <c r="Y62" t="s">
        <v>48</v>
      </c>
      <c r="Z62" t="s">
        <v>49</v>
      </c>
      <c r="AA62">
        <v>12</v>
      </c>
      <c r="AB62">
        <v>3</v>
      </c>
      <c r="AC62">
        <v>3</v>
      </c>
      <c r="AD62">
        <v>80</v>
      </c>
      <c r="AE62">
        <v>0</v>
      </c>
      <c r="AF62">
        <v>10</v>
      </c>
      <c r="AG62">
        <v>4</v>
      </c>
      <c r="AH62">
        <v>4</v>
      </c>
      <c r="AI62">
        <v>1</v>
      </c>
      <c r="AJ62">
        <v>2</v>
      </c>
      <c r="AK62" s="14">
        <v>46079</v>
      </c>
      <c r="AL62">
        <v>48</v>
      </c>
      <c r="AM62" t="s">
        <v>1576</v>
      </c>
      <c r="AN62" t="s">
        <v>1582</v>
      </c>
      <c r="AO62">
        <v>18</v>
      </c>
      <c r="AP62">
        <v>15762</v>
      </c>
      <c r="AQ62">
        <v>3</v>
      </c>
      <c r="AR62">
        <v>3</v>
      </c>
    </row>
    <row r="63" spans="1:44" x14ac:dyDescent="0.35">
      <c r="A63" t="s">
        <v>1215</v>
      </c>
      <c r="B63">
        <v>44</v>
      </c>
      <c r="C63" t="s">
        <v>802</v>
      </c>
      <c r="D63" t="s">
        <v>40</v>
      </c>
      <c r="E63" t="s">
        <v>41</v>
      </c>
      <c r="F63">
        <v>621</v>
      </c>
      <c r="G63" t="s">
        <v>42</v>
      </c>
      <c r="H63">
        <v>15</v>
      </c>
      <c r="I63">
        <v>3</v>
      </c>
      <c r="J63" t="s">
        <v>52</v>
      </c>
      <c r="K63">
        <v>1</v>
      </c>
      <c r="L63">
        <v>1295</v>
      </c>
      <c r="M63">
        <v>1</v>
      </c>
      <c r="N63" t="s">
        <v>53</v>
      </c>
      <c r="O63">
        <v>73</v>
      </c>
      <c r="P63">
        <v>3</v>
      </c>
      <c r="Q63">
        <v>3</v>
      </c>
      <c r="R63" t="s">
        <v>161</v>
      </c>
      <c r="S63">
        <v>4</v>
      </c>
      <c r="T63" t="s">
        <v>105</v>
      </c>
      <c r="U63">
        <v>7978</v>
      </c>
      <c r="V63" t="s">
        <v>163</v>
      </c>
      <c r="W63">
        <v>14075</v>
      </c>
      <c r="X63">
        <v>1</v>
      </c>
      <c r="Y63" t="s">
        <v>48</v>
      </c>
      <c r="Z63" t="s">
        <v>49</v>
      </c>
      <c r="AA63">
        <v>11</v>
      </c>
      <c r="AB63">
        <v>3</v>
      </c>
      <c r="AC63">
        <v>4</v>
      </c>
      <c r="AD63">
        <v>80</v>
      </c>
      <c r="AE63">
        <v>1</v>
      </c>
      <c r="AF63">
        <v>10</v>
      </c>
      <c r="AG63">
        <v>2</v>
      </c>
      <c r="AH63">
        <v>3</v>
      </c>
      <c r="AI63">
        <v>0</v>
      </c>
      <c r="AJ63">
        <v>5</v>
      </c>
      <c r="AK63" s="14">
        <v>46078</v>
      </c>
      <c r="AL63">
        <v>52</v>
      </c>
      <c r="AM63" t="s">
        <v>1576</v>
      </c>
      <c r="AN63" t="s">
        <v>1582</v>
      </c>
      <c r="AO63">
        <v>2</v>
      </c>
      <c r="AP63">
        <v>11814</v>
      </c>
      <c r="AQ63">
        <v>2</v>
      </c>
      <c r="AR63">
        <v>0</v>
      </c>
    </row>
    <row r="64" spans="1:44" x14ac:dyDescent="0.35">
      <c r="A64" t="s">
        <v>125</v>
      </c>
      <c r="B64">
        <v>23</v>
      </c>
      <c r="C64" t="s">
        <v>39</v>
      </c>
      <c r="D64" t="s">
        <v>40</v>
      </c>
      <c r="E64" t="s">
        <v>41</v>
      </c>
      <c r="F64">
        <v>1243</v>
      </c>
      <c r="G64" t="s">
        <v>1547</v>
      </c>
      <c r="H64">
        <v>6</v>
      </c>
      <c r="I64">
        <v>3</v>
      </c>
      <c r="J64" t="s">
        <v>43</v>
      </c>
      <c r="K64">
        <v>1</v>
      </c>
      <c r="L64">
        <v>811</v>
      </c>
      <c r="M64">
        <v>3</v>
      </c>
      <c r="N64" t="s">
        <v>44</v>
      </c>
      <c r="O64">
        <v>63</v>
      </c>
      <c r="P64">
        <v>4</v>
      </c>
      <c r="Q64">
        <v>1</v>
      </c>
      <c r="R64" t="s">
        <v>45</v>
      </c>
      <c r="S64">
        <v>1</v>
      </c>
      <c r="T64" t="s">
        <v>105</v>
      </c>
      <c r="U64">
        <v>1601</v>
      </c>
      <c r="V64" t="s">
        <v>47</v>
      </c>
      <c r="W64">
        <v>3445</v>
      </c>
      <c r="X64">
        <v>1</v>
      </c>
      <c r="Y64" t="s">
        <v>48</v>
      </c>
      <c r="Z64" t="s">
        <v>40</v>
      </c>
      <c r="AA64">
        <v>21</v>
      </c>
      <c r="AB64">
        <v>2</v>
      </c>
      <c r="AC64">
        <v>3</v>
      </c>
      <c r="AD64">
        <v>80</v>
      </c>
      <c r="AE64">
        <v>2</v>
      </c>
      <c r="AF64">
        <v>1</v>
      </c>
      <c r="AG64">
        <v>2</v>
      </c>
      <c r="AH64">
        <v>3</v>
      </c>
      <c r="AI64">
        <v>0</v>
      </c>
      <c r="AJ64">
        <v>0</v>
      </c>
      <c r="AK64" s="14">
        <v>46085</v>
      </c>
      <c r="AL64">
        <v>30</v>
      </c>
      <c r="AM64" t="s">
        <v>1576</v>
      </c>
      <c r="AN64" t="s">
        <v>1587</v>
      </c>
      <c r="AO64">
        <v>2</v>
      </c>
      <c r="AP64">
        <v>18766</v>
      </c>
      <c r="AQ64">
        <v>2</v>
      </c>
      <c r="AR64">
        <v>0</v>
      </c>
    </row>
    <row r="65" spans="1:44" x14ac:dyDescent="0.35">
      <c r="A65" t="s">
        <v>1209</v>
      </c>
      <c r="B65">
        <v>44</v>
      </c>
      <c r="C65" t="s">
        <v>802</v>
      </c>
      <c r="D65" t="s">
        <v>40</v>
      </c>
      <c r="E65" t="s">
        <v>41</v>
      </c>
      <c r="F65">
        <v>1097</v>
      </c>
      <c r="G65" t="s">
        <v>42</v>
      </c>
      <c r="H65">
        <v>10</v>
      </c>
      <c r="I65">
        <v>4</v>
      </c>
      <c r="J65" t="s">
        <v>43</v>
      </c>
      <c r="K65">
        <v>1</v>
      </c>
      <c r="L65">
        <v>1200</v>
      </c>
      <c r="M65">
        <v>3</v>
      </c>
      <c r="N65" t="s">
        <v>44</v>
      </c>
      <c r="O65">
        <v>96</v>
      </c>
      <c r="P65">
        <v>3</v>
      </c>
      <c r="Q65">
        <v>1</v>
      </c>
      <c r="R65" t="s">
        <v>60</v>
      </c>
      <c r="S65">
        <v>3</v>
      </c>
      <c r="T65" t="s">
        <v>46</v>
      </c>
      <c r="U65">
        <v>2936</v>
      </c>
      <c r="V65" t="s">
        <v>47</v>
      </c>
      <c r="W65">
        <v>10826</v>
      </c>
      <c r="X65">
        <v>1</v>
      </c>
      <c r="Y65" t="s">
        <v>48</v>
      </c>
      <c r="Z65" t="s">
        <v>40</v>
      </c>
      <c r="AA65">
        <v>11</v>
      </c>
      <c r="AB65">
        <v>3</v>
      </c>
      <c r="AC65">
        <v>3</v>
      </c>
      <c r="AD65">
        <v>80</v>
      </c>
      <c r="AE65">
        <v>0</v>
      </c>
      <c r="AF65">
        <v>6</v>
      </c>
      <c r="AG65">
        <v>4</v>
      </c>
      <c r="AH65">
        <v>3</v>
      </c>
      <c r="AI65">
        <v>0</v>
      </c>
      <c r="AJ65">
        <v>2</v>
      </c>
      <c r="AK65" s="14">
        <v>46072</v>
      </c>
      <c r="AL65">
        <v>18</v>
      </c>
      <c r="AM65" t="s">
        <v>1576</v>
      </c>
      <c r="AN65" t="s">
        <v>1582</v>
      </c>
      <c r="AO65">
        <v>0</v>
      </c>
      <c r="AP65">
        <v>7775</v>
      </c>
      <c r="AQ65">
        <v>0</v>
      </c>
      <c r="AR65">
        <v>0</v>
      </c>
    </row>
    <row r="66" spans="1:44" x14ac:dyDescent="0.35">
      <c r="A66" t="s">
        <v>1208</v>
      </c>
      <c r="B66">
        <v>44</v>
      </c>
      <c r="C66" t="s">
        <v>802</v>
      </c>
      <c r="D66" t="s">
        <v>40</v>
      </c>
      <c r="E66" t="s">
        <v>41</v>
      </c>
      <c r="F66">
        <v>1376</v>
      </c>
      <c r="G66" t="s">
        <v>71</v>
      </c>
      <c r="H66">
        <v>1</v>
      </c>
      <c r="I66">
        <v>2</v>
      </c>
      <c r="J66" t="s">
        <v>52</v>
      </c>
      <c r="K66">
        <v>1</v>
      </c>
      <c r="L66">
        <v>1098</v>
      </c>
      <c r="M66">
        <v>2</v>
      </c>
      <c r="N66" t="s">
        <v>44</v>
      </c>
      <c r="O66">
        <v>91</v>
      </c>
      <c r="P66">
        <v>2</v>
      </c>
      <c r="Q66">
        <v>3</v>
      </c>
      <c r="R66" t="s">
        <v>71</v>
      </c>
      <c r="S66">
        <v>1</v>
      </c>
      <c r="T66" t="s">
        <v>105</v>
      </c>
      <c r="U66">
        <v>10482</v>
      </c>
      <c r="V66" t="s">
        <v>253</v>
      </c>
      <c r="W66">
        <v>2326</v>
      </c>
      <c r="X66">
        <v>9</v>
      </c>
      <c r="Y66" t="s">
        <v>48</v>
      </c>
      <c r="Z66" t="s">
        <v>49</v>
      </c>
      <c r="AA66">
        <v>14</v>
      </c>
      <c r="AB66">
        <v>3</v>
      </c>
      <c r="AC66">
        <v>4</v>
      </c>
      <c r="AD66">
        <v>80</v>
      </c>
      <c r="AE66">
        <v>1</v>
      </c>
      <c r="AF66">
        <v>24</v>
      </c>
      <c r="AG66">
        <v>1</v>
      </c>
      <c r="AH66">
        <v>3</v>
      </c>
      <c r="AI66">
        <v>3</v>
      </c>
      <c r="AJ66">
        <v>6</v>
      </c>
      <c r="AK66" s="14">
        <v>46071</v>
      </c>
      <c r="AL66">
        <v>32</v>
      </c>
      <c r="AM66" t="s">
        <v>1576</v>
      </c>
      <c r="AN66" t="s">
        <v>1582</v>
      </c>
      <c r="AO66">
        <v>10</v>
      </c>
      <c r="AP66">
        <v>22568</v>
      </c>
      <c r="AQ66">
        <v>8</v>
      </c>
      <c r="AR66">
        <v>1</v>
      </c>
    </row>
    <row r="67" spans="1:44" x14ac:dyDescent="0.35">
      <c r="A67" t="s">
        <v>1200</v>
      </c>
      <c r="B67">
        <v>44</v>
      </c>
      <c r="C67" t="s">
        <v>802</v>
      </c>
      <c r="D67" t="s">
        <v>40</v>
      </c>
      <c r="E67" t="s">
        <v>56</v>
      </c>
      <c r="F67">
        <v>920</v>
      </c>
      <c r="G67" t="s">
        <v>42</v>
      </c>
      <c r="H67">
        <v>24</v>
      </c>
      <c r="I67">
        <v>3</v>
      </c>
      <c r="J67" t="s">
        <v>43</v>
      </c>
      <c r="K67">
        <v>1</v>
      </c>
      <c r="L67">
        <v>392</v>
      </c>
      <c r="M67">
        <v>4</v>
      </c>
      <c r="N67" t="s">
        <v>44</v>
      </c>
      <c r="O67">
        <v>43</v>
      </c>
      <c r="P67">
        <v>3</v>
      </c>
      <c r="Q67">
        <v>1</v>
      </c>
      <c r="R67" t="s">
        <v>45</v>
      </c>
      <c r="S67">
        <v>3</v>
      </c>
      <c r="T67" t="s">
        <v>102</v>
      </c>
      <c r="U67">
        <v>3161</v>
      </c>
      <c r="V67" t="s">
        <v>47</v>
      </c>
      <c r="W67">
        <v>19920</v>
      </c>
      <c r="X67">
        <v>3</v>
      </c>
      <c r="Y67" t="s">
        <v>48</v>
      </c>
      <c r="Z67" t="s">
        <v>40</v>
      </c>
      <c r="AA67">
        <v>22</v>
      </c>
      <c r="AB67">
        <v>4</v>
      </c>
      <c r="AC67">
        <v>4</v>
      </c>
      <c r="AD67">
        <v>80</v>
      </c>
      <c r="AE67">
        <v>1</v>
      </c>
      <c r="AF67">
        <v>19</v>
      </c>
      <c r="AG67">
        <v>0</v>
      </c>
      <c r="AH67">
        <v>1</v>
      </c>
      <c r="AI67">
        <v>0</v>
      </c>
      <c r="AJ67">
        <v>0</v>
      </c>
      <c r="AK67" s="14">
        <v>46063</v>
      </c>
      <c r="AL67">
        <v>38</v>
      </c>
      <c r="AM67" t="s">
        <v>1576</v>
      </c>
      <c r="AN67" t="s">
        <v>1582</v>
      </c>
      <c r="AO67">
        <v>2</v>
      </c>
      <c r="AP67">
        <v>15700</v>
      </c>
      <c r="AQ67">
        <v>1</v>
      </c>
      <c r="AR67">
        <v>1</v>
      </c>
    </row>
    <row r="68" spans="1:44" x14ac:dyDescent="0.35">
      <c r="A68" t="s">
        <v>129</v>
      </c>
      <c r="B68">
        <v>23</v>
      </c>
      <c r="C68" t="s">
        <v>39</v>
      </c>
      <c r="D68" t="s">
        <v>40</v>
      </c>
      <c r="E68" t="s">
        <v>41</v>
      </c>
      <c r="F68">
        <v>1320</v>
      </c>
      <c r="G68" t="s">
        <v>1547</v>
      </c>
      <c r="H68">
        <v>8</v>
      </c>
      <c r="I68">
        <v>1</v>
      </c>
      <c r="J68" t="s">
        <v>52</v>
      </c>
      <c r="K68">
        <v>1</v>
      </c>
      <c r="L68">
        <v>1684</v>
      </c>
      <c r="M68">
        <v>4</v>
      </c>
      <c r="N68" t="s">
        <v>44</v>
      </c>
      <c r="O68">
        <v>93</v>
      </c>
      <c r="P68">
        <v>2</v>
      </c>
      <c r="Q68">
        <v>1</v>
      </c>
      <c r="R68" t="s">
        <v>45</v>
      </c>
      <c r="S68">
        <v>3</v>
      </c>
      <c r="T68" t="s">
        <v>46</v>
      </c>
      <c r="U68">
        <v>3989</v>
      </c>
      <c r="V68" t="s">
        <v>47</v>
      </c>
      <c r="W68">
        <v>20586</v>
      </c>
      <c r="X68">
        <v>1</v>
      </c>
      <c r="Y68" t="s">
        <v>48</v>
      </c>
      <c r="Z68" t="s">
        <v>40</v>
      </c>
      <c r="AA68">
        <v>11</v>
      </c>
      <c r="AB68">
        <v>2</v>
      </c>
      <c r="AC68">
        <v>1</v>
      </c>
      <c r="AD68">
        <v>80</v>
      </c>
      <c r="AE68">
        <v>0</v>
      </c>
      <c r="AF68">
        <v>5</v>
      </c>
      <c r="AG68">
        <v>2</v>
      </c>
      <c r="AH68">
        <v>3</v>
      </c>
      <c r="AI68">
        <v>1</v>
      </c>
      <c r="AJ68">
        <v>2</v>
      </c>
      <c r="AK68" s="14">
        <v>46089</v>
      </c>
      <c r="AL68">
        <v>41</v>
      </c>
      <c r="AM68" t="s">
        <v>1576</v>
      </c>
      <c r="AN68" t="s">
        <v>1587</v>
      </c>
      <c r="AO68">
        <v>0</v>
      </c>
      <c r="AP68">
        <v>18726</v>
      </c>
      <c r="AQ68">
        <v>0</v>
      </c>
      <c r="AR68">
        <v>0</v>
      </c>
    </row>
    <row r="69" spans="1:44" x14ac:dyDescent="0.35">
      <c r="A69" t="s">
        <v>130</v>
      </c>
      <c r="B69">
        <v>23</v>
      </c>
      <c r="C69" t="s">
        <v>39</v>
      </c>
      <c r="D69" t="s">
        <v>40</v>
      </c>
      <c r="E69" t="s">
        <v>41</v>
      </c>
      <c r="F69">
        <v>427</v>
      </c>
      <c r="G69" t="s">
        <v>1547</v>
      </c>
      <c r="H69">
        <v>7</v>
      </c>
      <c r="I69">
        <v>3</v>
      </c>
      <c r="J69" t="s">
        <v>43</v>
      </c>
      <c r="K69">
        <v>1</v>
      </c>
      <c r="L69">
        <v>1702</v>
      </c>
      <c r="M69">
        <v>3</v>
      </c>
      <c r="N69" t="s">
        <v>44</v>
      </c>
      <c r="O69">
        <v>99</v>
      </c>
      <c r="P69">
        <v>3</v>
      </c>
      <c r="Q69">
        <v>1</v>
      </c>
      <c r="R69" t="s">
        <v>54</v>
      </c>
      <c r="S69">
        <v>4</v>
      </c>
      <c r="T69" t="s">
        <v>102</v>
      </c>
      <c r="U69">
        <v>2275</v>
      </c>
      <c r="V69" t="s">
        <v>47</v>
      </c>
      <c r="W69">
        <v>25103</v>
      </c>
      <c r="X69">
        <v>1</v>
      </c>
      <c r="Y69" t="s">
        <v>48</v>
      </c>
      <c r="Z69" t="s">
        <v>40</v>
      </c>
      <c r="AA69">
        <v>21</v>
      </c>
      <c r="AB69">
        <v>2</v>
      </c>
      <c r="AC69">
        <v>2</v>
      </c>
      <c r="AD69">
        <v>80</v>
      </c>
      <c r="AE69">
        <v>1</v>
      </c>
      <c r="AF69">
        <v>3</v>
      </c>
      <c r="AG69">
        <v>2</v>
      </c>
      <c r="AH69">
        <v>3</v>
      </c>
      <c r="AI69">
        <v>0</v>
      </c>
      <c r="AJ69">
        <v>2</v>
      </c>
      <c r="AK69" s="14">
        <v>46090</v>
      </c>
      <c r="AL69">
        <v>28</v>
      </c>
      <c r="AM69" t="s">
        <v>1576</v>
      </c>
      <c r="AN69" t="s">
        <v>1587</v>
      </c>
      <c r="AO69">
        <v>2</v>
      </c>
      <c r="AP69">
        <v>16609</v>
      </c>
      <c r="AQ69">
        <v>2</v>
      </c>
      <c r="AR69">
        <v>2</v>
      </c>
    </row>
    <row r="70" spans="1:44" x14ac:dyDescent="0.35">
      <c r="A70" t="s">
        <v>1190</v>
      </c>
      <c r="B70">
        <v>43</v>
      </c>
      <c r="C70" t="s">
        <v>802</v>
      </c>
      <c r="D70" t="s">
        <v>40</v>
      </c>
      <c r="E70" t="s">
        <v>56</v>
      </c>
      <c r="F70">
        <v>807</v>
      </c>
      <c r="G70" t="s">
        <v>42</v>
      </c>
      <c r="H70">
        <v>17</v>
      </c>
      <c r="I70">
        <v>3</v>
      </c>
      <c r="J70" t="s">
        <v>68</v>
      </c>
      <c r="K70">
        <v>1</v>
      </c>
      <c r="L70">
        <v>1767</v>
      </c>
      <c r="M70">
        <v>3</v>
      </c>
      <c r="N70" t="s">
        <v>44</v>
      </c>
      <c r="O70">
        <v>38</v>
      </c>
      <c r="P70">
        <v>2</v>
      </c>
      <c r="Q70">
        <v>1</v>
      </c>
      <c r="R70" t="s">
        <v>60</v>
      </c>
      <c r="S70">
        <v>3</v>
      </c>
      <c r="T70" t="s">
        <v>105</v>
      </c>
      <c r="U70">
        <v>2437</v>
      </c>
      <c r="V70" t="s">
        <v>47</v>
      </c>
      <c r="W70">
        <v>15587</v>
      </c>
      <c r="X70">
        <v>9</v>
      </c>
      <c r="Y70" t="s">
        <v>48</v>
      </c>
      <c r="Z70" t="s">
        <v>40</v>
      </c>
      <c r="AA70">
        <v>16</v>
      </c>
      <c r="AB70">
        <v>3</v>
      </c>
      <c r="AC70">
        <v>4</v>
      </c>
      <c r="AD70">
        <v>80</v>
      </c>
      <c r="AE70">
        <v>1</v>
      </c>
      <c r="AF70">
        <v>6</v>
      </c>
      <c r="AG70">
        <v>4</v>
      </c>
      <c r="AH70">
        <v>3</v>
      </c>
      <c r="AI70">
        <v>0</v>
      </c>
      <c r="AJ70">
        <v>0</v>
      </c>
      <c r="AK70" s="14">
        <v>46053</v>
      </c>
      <c r="AL70">
        <v>45</v>
      </c>
      <c r="AM70" t="s">
        <v>1576</v>
      </c>
      <c r="AN70" t="s">
        <v>1577</v>
      </c>
      <c r="AO70">
        <v>2</v>
      </c>
      <c r="AP70">
        <v>12817</v>
      </c>
      <c r="AQ70">
        <v>0</v>
      </c>
      <c r="AR70">
        <v>0</v>
      </c>
    </row>
    <row r="71" spans="1:44" x14ac:dyDescent="0.35">
      <c r="A71" t="s">
        <v>1183</v>
      </c>
      <c r="B71">
        <v>43</v>
      </c>
      <c r="C71" t="s">
        <v>802</v>
      </c>
      <c r="D71" t="s">
        <v>40</v>
      </c>
      <c r="E71" t="s">
        <v>41</v>
      </c>
      <c r="F71">
        <v>1372</v>
      </c>
      <c r="G71" t="s">
        <v>51</v>
      </c>
      <c r="H71">
        <v>9</v>
      </c>
      <c r="I71">
        <v>3</v>
      </c>
      <c r="J71" t="s">
        <v>57</v>
      </c>
      <c r="K71">
        <v>1</v>
      </c>
      <c r="L71">
        <v>1188</v>
      </c>
      <c r="M71">
        <v>1</v>
      </c>
      <c r="N71" t="s">
        <v>53</v>
      </c>
      <c r="O71">
        <v>85</v>
      </c>
      <c r="P71">
        <v>1</v>
      </c>
      <c r="Q71">
        <v>2</v>
      </c>
      <c r="R71" t="s">
        <v>137</v>
      </c>
      <c r="S71">
        <v>3</v>
      </c>
      <c r="T71" t="s">
        <v>46</v>
      </c>
      <c r="U71">
        <v>5346</v>
      </c>
      <c r="V71" t="s">
        <v>163</v>
      </c>
      <c r="W71">
        <v>9489</v>
      </c>
      <c r="X71">
        <v>8</v>
      </c>
      <c r="Y71" t="s">
        <v>48</v>
      </c>
      <c r="Z71" t="s">
        <v>49</v>
      </c>
      <c r="AA71">
        <v>13</v>
      </c>
      <c r="AB71">
        <v>3</v>
      </c>
      <c r="AC71">
        <v>2</v>
      </c>
      <c r="AD71">
        <v>80</v>
      </c>
      <c r="AE71">
        <v>0</v>
      </c>
      <c r="AF71">
        <v>7</v>
      </c>
      <c r="AG71">
        <v>2</v>
      </c>
      <c r="AH71">
        <v>2</v>
      </c>
      <c r="AI71">
        <v>1</v>
      </c>
      <c r="AJ71">
        <v>3</v>
      </c>
      <c r="AK71" s="14">
        <v>46046</v>
      </c>
      <c r="AL71">
        <v>58</v>
      </c>
      <c r="AM71" t="s">
        <v>1576</v>
      </c>
      <c r="AN71" t="s">
        <v>1577</v>
      </c>
      <c r="AO71">
        <v>25</v>
      </c>
      <c r="AP71">
        <v>17671</v>
      </c>
      <c r="AQ71">
        <v>24</v>
      </c>
      <c r="AR71">
        <v>2</v>
      </c>
    </row>
    <row r="72" spans="1:44" x14ac:dyDescent="0.35">
      <c r="A72" t="s">
        <v>133</v>
      </c>
      <c r="B72">
        <v>23</v>
      </c>
      <c r="C72" t="s">
        <v>39</v>
      </c>
      <c r="D72" t="s">
        <v>40</v>
      </c>
      <c r="E72" t="s">
        <v>56</v>
      </c>
      <c r="F72">
        <v>638</v>
      </c>
      <c r="G72" t="s">
        <v>51</v>
      </c>
      <c r="H72">
        <v>9</v>
      </c>
      <c r="I72">
        <v>3</v>
      </c>
      <c r="J72" t="s">
        <v>57</v>
      </c>
      <c r="K72">
        <v>1</v>
      </c>
      <c r="L72">
        <v>2023</v>
      </c>
      <c r="M72">
        <v>4</v>
      </c>
      <c r="N72" t="s">
        <v>44</v>
      </c>
      <c r="O72">
        <v>33</v>
      </c>
      <c r="P72">
        <v>3</v>
      </c>
      <c r="Q72">
        <v>1</v>
      </c>
      <c r="R72" t="s">
        <v>54</v>
      </c>
      <c r="S72">
        <v>1</v>
      </c>
      <c r="T72" t="s">
        <v>105</v>
      </c>
      <c r="U72">
        <v>1790</v>
      </c>
      <c r="V72" t="s">
        <v>47</v>
      </c>
      <c r="W72">
        <v>26956</v>
      </c>
      <c r="X72">
        <v>1</v>
      </c>
      <c r="Y72" t="s">
        <v>48</v>
      </c>
      <c r="Z72" t="s">
        <v>49</v>
      </c>
      <c r="AA72">
        <v>19</v>
      </c>
      <c r="AB72">
        <v>2</v>
      </c>
      <c r="AC72">
        <v>1</v>
      </c>
      <c r="AD72">
        <v>80</v>
      </c>
      <c r="AE72">
        <v>1</v>
      </c>
      <c r="AF72">
        <v>1</v>
      </c>
      <c r="AG72">
        <v>3</v>
      </c>
      <c r="AH72">
        <v>2</v>
      </c>
      <c r="AI72">
        <v>1</v>
      </c>
      <c r="AJ72">
        <v>0</v>
      </c>
      <c r="AK72" s="14">
        <v>46093</v>
      </c>
      <c r="AL72">
        <v>24</v>
      </c>
      <c r="AM72" t="s">
        <v>1576</v>
      </c>
      <c r="AN72" t="s">
        <v>1587</v>
      </c>
      <c r="AO72">
        <v>6</v>
      </c>
      <c r="AP72">
        <v>11983</v>
      </c>
      <c r="AQ72">
        <v>5</v>
      </c>
      <c r="AR72">
        <v>5</v>
      </c>
    </row>
    <row r="73" spans="1:44" x14ac:dyDescent="0.35">
      <c r="A73" t="s">
        <v>1144</v>
      </c>
      <c r="B73">
        <v>42</v>
      </c>
      <c r="C73" t="s">
        <v>802</v>
      </c>
      <c r="D73" t="s">
        <v>40</v>
      </c>
      <c r="E73" t="s">
        <v>56</v>
      </c>
      <c r="F73">
        <v>481</v>
      </c>
      <c r="G73" t="s">
        <v>51</v>
      </c>
      <c r="H73">
        <v>12</v>
      </c>
      <c r="I73">
        <v>3</v>
      </c>
      <c r="J73" t="s">
        <v>43</v>
      </c>
      <c r="K73">
        <v>1</v>
      </c>
      <c r="L73">
        <v>1167</v>
      </c>
      <c r="M73">
        <v>3</v>
      </c>
      <c r="N73" t="s">
        <v>44</v>
      </c>
      <c r="O73">
        <v>44</v>
      </c>
      <c r="P73">
        <v>3</v>
      </c>
      <c r="Q73">
        <v>4</v>
      </c>
      <c r="R73" t="s">
        <v>137</v>
      </c>
      <c r="S73">
        <v>1</v>
      </c>
      <c r="T73" t="s">
        <v>46</v>
      </c>
      <c r="U73">
        <v>13758</v>
      </c>
      <c r="V73" t="s">
        <v>253</v>
      </c>
      <c r="W73">
        <v>2447</v>
      </c>
      <c r="X73">
        <v>0</v>
      </c>
      <c r="Y73" t="s">
        <v>48</v>
      </c>
      <c r="Z73" t="s">
        <v>40</v>
      </c>
      <c r="AA73">
        <v>12</v>
      </c>
      <c r="AB73">
        <v>3</v>
      </c>
      <c r="AC73">
        <v>2</v>
      </c>
      <c r="AD73">
        <v>80</v>
      </c>
      <c r="AE73">
        <v>0</v>
      </c>
      <c r="AF73">
        <v>22</v>
      </c>
      <c r="AG73">
        <v>2</v>
      </c>
      <c r="AH73">
        <v>2</v>
      </c>
      <c r="AI73">
        <v>13</v>
      </c>
      <c r="AJ73">
        <v>14</v>
      </c>
      <c r="AK73" s="14">
        <v>46372</v>
      </c>
      <c r="AL73">
        <v>21</v>
      </c>
      <c r="AM73" t="s">
        <v>1576</v>
      </c>
      <c r="AN73" t="s">
        <v>1578</v>
      </c>
      <c r="AO73">
        <v>1</v>
      </c>
      <c r="AP73">
        <v>11041</v>
      </c>
      <c r="AQ73">
        <v>0</v>
      </c>
      <c r="AR73">
        <v>0</v>
      </c>
    </row>
    <row r="74" spans="1:44" x14ac:dyDescent="0.35">
      <c r="A74" t="s">
        <v>135</v>
      </c>
      <c r="B74">
        <v>24</v>
      </c>
      <c r="C74" t="s">
        <v>39</v>
      </c>
      <c r="D74" t="s">
        <v>40</v>
      </c>
      <c r="E74" t="s">
        <v>41</v>
      </c>
      <c r="F74">
        <v>813</v>
      </c>
      <c r="G74" t="s">
        <v>42</v>
      </c>
      <c r="H74">
        <v>1</v>
      </c>
      <c r="I74">
        <v>3</v>
      </c>
      <c r="J74" t="s">
        <v>52</v>
      </c>
      <c r="K74">
        <v>1</v>
      </c>
      <c r="L74">
        <v>45</v>
      </c>
      <c r="M74">
        <v>2</v>
      </c>
      <c r="N74" t="s">
        <v>44</v>
      </c>
      <c r="O74">
        <v>61</v>
      </c>
      <c r="P74">
        <v>3</v>
      </c>
      <c r="Q74">
        <v>1</v>
      </c>
      <c r="R74" t="s">
        <v>60</v>
      </c>
      <c r="S74">
        <v>4</v>
      </c>
      <c r="T74" t="s">
        <v>105</v>
      </c>
      <c r="U74">
        <v>2293</v>
      </c>
      <c r="V74" t="s">
        <v>47</v>
      </c>
      <c r="W74">
        <v>3020</v>
      </c>
      <c r="X74">
        <v>2</v>
      </c>
      <c r="Y74" t="s">
        <v>48</v>
      </c>
      <c r="Z74" t="s">
        <v>40</v>
      </c>
      <c r="AA74">
        <v>16</v>
      </c>
      <c r="AB74">
        <v>2</v>
      </c>
      <c r="AC74">
        <v>1</v>
      </c>
      <c r="AD74">
        <v>80</v>
      </c>
      <c r="AE74">
        <v>1</v>
      </c>
      <c r="AF74">
        <v>6</v>
      </c>
      <c r="AG74">
        <v>2</v>
      </c>
      <c r="AH74">
        <v>2</v>
      </c>
      <c r="AI74">
        <v>2</v>
      </c>
      <c r="AJ74">
        <v>0</v>
      </c>
      <c r="AK74" s="14">
        <v>46095</v>
      </c>
      <c r="AL74">
        <v>51</v>
      </c>
      <c r="AM74" t="s">
        <v>1576</v>
      </c>
      <c r="AN74" t="s">
        <v>1587</v>
      </c>
      <c r="AO74">
        <v>32</v>
      </c>
      <c r="AP74">
        <v>15159</v>
      </c>
      <c r="AQ74">
        <v>25</v>
      </c>
      <c r="AR74">
        <v>0</v>
      </c>
    </row>
    <row r="75" spans="1:44" x14ac:dyDescent="0.35">
      <c r="A75" t="s">
        <v>1134</v>
      </c>
      <c r="B75">
        <v>42</v>
      </c>
      <c r="C75" t="s">
        <v>802</v>
      </c>
      <c r="D75" t="s">
        <v>40</v>
      </c>
      <c r="E75" t="s">
        <v>56</v>
      </c>
      <c r="F75">
        <v>933</v>
      </c>
      <c r="G75" t="s">
        <v>42</v>
      </c>
      <c r="H75">
        <v>19</v>
      </c>
      <c r="I75">
        <v>3</v>
      </c>
      <c r="J75" t="s">
        <v>52</v>
      </c>
      <c r="K75">
        <v>1</v>
      </c>
      <c r="L75">
        <v>752</v>
      </c>
      <c r="M75">
        <v>3</v>
      </c>
      <c r="N75" t="s">
        <v>44</v>
      </c>
      <c r="O75">
        <v>57</v>
      </c>
      <c r="P75">
        <v>4</v>
      </c>
      <c r="Q75">
        <v>1</v>
      </c>
      <c r="R75" t="s">
        <v>60</v>
      </c>
      <c r="S75">
        <v>3</v>
      </c>
      <c r="T75" t="s">
        <v>102</v>
      </c>
      <c r="U75">
        <v>2759</v>
      </c>
      <c r="V75" t="s">
        <v>47</v>
      </c>
      <c r="W75">
        <v>20366</v>
      </c>
      <c r="X75">
        <v>6</v>
      </c>
      <c r="Y75" t="s">
        <v>48</v>
      </c>
      <c r="Z75" t="s">
        <v>40</v>
      </c>
      <c r="AA75">
        <v>12</v>
      </c>
      <c r="AB75">
        <v>3</v>
      </c>
      <c r="AC75">
        <v>4</v>
      </c>
      <c r="AD75">
        <v>80</v>
      </c>
      <c r="AE75">
        <v>0</v>
      </c>
      <c r="AF75">
        <v>7</v>
      </c>
      <c r="AG75">
        <v>2</v>
      </c>
      <c r="AH75">
        <v>3</v>
      </c>
      <c r="AI75">
        <v>2</v>
      </c>
      <c r="AJ75">
        <v>2</v>
      </c>
      <c r="AK75" s="14">
        <v>46362</v>
      </c>
      <c r="AL75">
        <v>33</v>
      </c>
      <c r="AM75" t="s">
        <v>1576</v>
      </c>
      <c r="AN75" t="s">
        <v>1578</v>
      </c>
      <c r="AO75">
        <v>5</v>
      </c>
      <c r="AP75">
        <v>14864</v>
      </c>
      <c r="AQ75">
        <v>4</v>
      </c>
      <c r="AR75">
        <v>4</v>
      </c>
    </row>
    <row r="76" spans="1:44" x14ac:dyDescent="0.35">
      <c r="A76" t="s">
        <v>1103</v>
      </c>
      <c r="B76">
        <v>41</v>
      </c>
      <c r="C76" t="s">
        <v>802</v>
      </c>
      <c r="D76" t="s">
        <v>40</v>
      </c>
      <c r="E76" t="s">
        <v>59</v>
      </c>
      <c r="F76">
        <v>906</v>
      </c>
      <c r="G76" t="s">
        <v>42</v>
      </c>
      <c r="H76">
        <v>5</v>
      </c>
      <c r="I76">
        <v>2</v>
      </c>
      <c r="J76" t="s">
        <v>43</v>
      </c>
      <c r="K76">
        <v>1</v>
      </c>
      <c r="L76">
        <v>1210</v>
      </c>
      <c r="M76">
        <v>1</v>
      </c>
      <c r="N76" t="s">
        <v>44</v>
      </c>
      <c r="O76">
        <v>95</v>
      </c>
      <c r="P76">
        <v>2</v>
      </c>
      <c r="Q76">
        <v>1</v>
      </c>
      <c r="R76" t="s">
        <v>60</v>
      </c>
      <c r="S76">
        <v>1</v>
      </c>
      <c r="T76" t="s">
        <v>102</v>
      </c>
      <c r="U76">
        <v>2107</v>
      </c>
      <c r="V76" t="s">
        <v>47</v>
      </c>
      <c r="W76">
        <v>20293</v>
      </c>
      <c r="X76">
        <v>6</v>
      </c>
      <c r="Y76" t="s">
        <v>48</v>
      </c>
      <c r="Z76" t="s">
        <v>49</v>
      </c>
      <c r="AA76">
        <v>17</v>
      </c>
      <c r="AB76">
        <v>3</v>
      </c>
      <c r="AC76">
        <v>1</v>
      </c>
      <c r="AD76">
        <v>80</v>
      </c>
      <c r="AE76">
        <v>1</v>
      </c>
      <c r="AF76">
        <v>5</v>
      </c>
      <c r="AG76">
        <v>2</v>
      </c>
      <c r="AH76">
        <v>1</v>
      </c>
      <c r="AI76">
        <v>0</v>
      </c>
      <c r="AJ76">
        <v>0</v>
      </c>
      <c r="AK76" s="14">
        <v>46331</v>
      </c>
      <c r="AL76">
        <v>34</v>
      </c>
      <c r="AM76" t="s">
        <v>1576</v>
      </c>
      <c r="AN76" t="s">
        <v>1588</v>
      </c>
      <c r="AO76">
        <v>9</v>
      </c>
      <c r="AP76">
        <v>7212</v>
      </c>
      <c r="AQ76">
        <v>2</v>
      </c>
      <c r="AR76">
        <v>2</v>
      </c>
    </row>
    <row r="77" spans="1:44" x14ac:dyDescent="0.35">
      <c r="A77" t="s">
        <v>1096</v>
      </c>
      <c r="B77">
        <v>41</v>
      </c>
      <c r="C77" t="s">
        <v>802</v>
      </c>
      <c r="D77" t="s">
        <v>40</v>
      </c>
      <c r="E77" t="s">
        <v>41</v>
      </c>
      <c r="F77">
        <v>1085</v>
      </c>
      <c r="G77" t="s">
        <v>42</v>
      </c>
      <c r="H77">
        <v>2</v>
      </c>
      <c r="I77">
        <v>4</v>
      </c>
      <c r="J77" t="s">
        <v>43</v>
      </c>
      <c r="K77">
        <v>1</v>
      </c>
      <c r="L77">
        <v>927</v>
      </c>
      <c r="M77">
        <v>2</v>
      </c>
      <c r="N77" t="s">
        <v>53</v>
      </c>
      <c r="O77">
        <v>57</v>
      </c>
      <c r="P77">
        <v>1</v>
      </c>
      <c r="Q77">
        <v>1</v>
      </c>
      <c r="R77" t="s">
        <v>45</v>
      </c>
      <c r="S77">
        <v>4</v>
      </c>
      <c r="T77" t="s">
        <v>102</v>
      </c>
      <c r="U77">
        <v>2778</v>
      </c>
      <c r="V77" t="s">
        <v>47</v>
      </c>
      <c r="W77">
        <v>17725</v>
      </c>
      <c r="X77">
        <v>4</v>
      </c>
      <c r="Y77" t="s">
        <v>48</v>
      </c>
      <c r="Z77" t="s">
        <v>40</v>
      </c>
      <c r="AA77">
        <v>13</v>
      </c>
      <c r="AB77">
        <v>3</v>
      </c>
      <c r="AC77">
        <v>3</v>
      </c>
      <c r="AD77">
        <v>80</v>
      </c>
      <c r="AE77">
        <v>1</v>
      </c>
      <c r="AF77">
        <v>10</v>
      </c>
      <c r="AG77">
        <v>1</v>
      </c>
      <c r="AH77">
        <v>2</v>
      </c>
      <c r="AI77">
        <v>1</v>
      </c>
      <c r="AJ77">
        <v>0</v>
      </c>
      <c r="AK77" s="14">
        <v>46324</v>
      </c>
      <c r="AL77">
        <v>50</v>
      </c>
      <c r="AM77" t="s">
        <v>1576</v>
      </c>
      <c r="AN77" t="s">
        <v>1579</v>
      </c>
      <c r="AO77">
        <v>17</v>
      </c>
      <c r="AP77">
        <v>8656</v>
      </c>
      <c r="AQ77">
        <v>12</v>
      </c>
      <c r="AR77">
        <v>7</v>
      </c>
    </row>
    <row r="78" spans="1:44" x14ac:dyDescent="0.35">
      <c r="A78" t="s">
        <v>140</v>
      </c>
      <c r="B78">
        <v>24</v>
      </c>
      <c r="C78" t="s">
        <v>39</v>
      </c>
      <c r="D78" t="s">
        <v>40</v>
      </c>
      <c r="E78" t="s">
        <v>41</v>
      </c>
      <c r="F78">
        <v>1448</v>
      </c>
      <c r="G78" t="s">
        <v>51</v>
      </c>
      <c r="H78">
        <v>1</v>
      </c>
      <c r="I78">
        <v>1</v>
      </c>
      <c r="J78" t="s">
        <v>68</v>
      </c>
      <c r="K78">
        <v>1</v>
      </c>
      <c r="L78">
        <v>554</v>
      </c>
      <c r="M78">
        <v>1</v>
      </c>
      <c r="N78" t="s">
        <v>53</v>
      </c>
      <c r="O78">
        <v>62</v>
      </c>
      <c r="P78">
        <v>3</v>
      </c>
      <c r="Q78">
        <v>1</v>
      </c>
      <c r="R78" t="s">
        <v>54</v>
      </c>
      <c r="S78">
        <v>2</v>
      </c>
      <c r="T78" t="s">
        <v>46</v>
      </c>
      <c r="U78">
        <v>3202</v>
      </c>
      <c r="V78" t="s">
        <v>47</v>
      </c>
      <c r="W78">
        <v>21972</v>
      </c>
      <c r="X78">
        <v>1</v>
      </c>
      <c r="Y78" t="s">
        <v>48</v>
      </c>
      <c r="Z78" t="s">
        <v>40</v>
      </c>
      <c r="AA78">
        <v>16</v>
      </c>
      <c r="AB78">
        <v>2</v>
      </c>
      <c r="AC78">
        <v>2</v>
      </c>
      <c r="AD78">
        <v>80</v>
      </c>
      <c r="AE78">
        <v>0</v>
      </c>
      <c r="AF78">
        <v>6</v>
      </c>
      <c r="AG78">
        <v>4</v>
      </c>
      <c r="AH78">
        <v>3</v>
      </c>
      <c r="AI78">
        <v>1</v>
      </c>
      <c r="AJ78">
        <v>4</v>
      </c>
      <c r="AK78" s="14">
        <v>46099</v>
      </c>
      <c r="AL78">
        <v>58</v>
      </c>
      <c r="AM78" t="s">
        <v>1576</v>
      </c>
      <c r="AN78" t="s">
        <v>1587</v>
      </c>
      <c r="AO78">
        <v>25</v>
      </c>
      <c r="AP78">
        <v>3266</v>
      </c>
      <c r="AQ78">
        <v>11</v>
      </c>
      <c r="AR78">
        <v>8</v>
      </c>
    </row>
    <row r="79" spans="1:44" x14ac:dyDescent="0.35">
      <c r="A79" t="s">
        <v>1089</v>
      </c>
      <c r="B79">
        <v>41</v>
      </c>
      <c r="C79" t="s">
        <v>802</v>
      </c>
      <c r="D79" t="s">
        <v>40</v>
      </c>
      <c r="E79" t="s">
        <v>56</v>
      </c>
      <c r="F79">
        <v>143</v>
      </c>
      <c r="G79" t="s">
        <v>51</v>
      </c>
      <c r="H79">
        <v>4</v>
      </c>
      <c r="I79">
        <v>3</v>
      </c>
      <c r="J79" t="s">
        <v>57</v>
      </c>
      <c r="K79">
        <v>1</v>
      </c>
      <c r="L79">
        <v>488</v>
      </c>
      <c r="M79">
        <v>1</v>
      </c>
      <c r="N79" t="s">
        <v>44</v>
      </c>
      <c r="O79">
        <v>56</v>
      </c>
      <c r="P79">
        <v>3</v>
      </c>
      <c r="Q79">
        <v>2</v>
      </c>
      <c r="R79" t="s">
        <v>137</v>
      </c>
      <c r="S79">
        <v>2</v>
      </c>
      <c r="T79" t="s">
        <v>46</v>
      </c>
      <c r="U79">
        <v>9355</v>
      </c>
      <c r="V79" t="s">
        <v>163</v>
      </c>
      <c r="W79">
        <v>9558</v>
      </c>
      <c r="X79">
        <v>1</v>
      </c>
      <c r="Y79" t="s">
        <v>48</v>
      </c>
      <c r="Z79" t="s">
        <v>49</v>
      </c>
      <c r="AA79">
        <v>18</v>
      </c>
      <c r="AB79">
        <v>3</v>
      </c>
      <c r="AC79">
        <v>3</v>
      </c>
      <c r="AD79">
        <v>80</v>
      </c>
      <c r="AE79">
        <v>0</v>
      </c>
      <c r="AF79">
        <v>8</v>
      </c>
      <c r="AG79">
        <v>5</v>
      </c>
      <c r="AH79">
        <v>3</v>
      </c>
      <c r="AI79">
        <v>7</v>
      </c>
      <c r="AJ79">
        <v>7</v>
      </c>
      <c r="AK79" s="14">
        <v>46317</v>
      </c>
      <c r="AL79">
        <v>35</v>
      </c>
      <c r="AM79" t="s">
        <v>1576</v>
      </c>
      <c r="AN79" t="s">
        <v>1579</v>
      </c>
      <c r="AO79">
        <v>2</v>
      </c>
      <c r="AP79">
        <v>16531</v>
      </c>
      <c r="AQ79">
        <v>0</v>
      </c>
      <c r="AR79">
        <v>0</v>
      </c>
    </row>
    <row r="80" spans="1:44" x14ac:dyDescent="0.35">
      <c r="A80" t="s">
        <v>1084</v>
      </c>
      <c r="B80">
        <v>41</v>
      </c>
      <c r="C80" t="s">
        <v>802</v>
      </c>
      <c r="D80" t="s">
        <v>40</v>
      </c>
      <c r="E80" t="s">
        <v>41</v>
      </c>
      <c r="F80">
        <v>1356</v>
      </c>
      <c r="G80" t="s">
        <v>51</v>
      </c>
      <c r="H80">
        <v>20</v>
      </c>
      <c r="I80">
        <v>2</v>
      </c>
      <c r="J80" t="s">
        <v>57</v>
      </c>
      <c r="K80">
        <v>1</v>
      </c>
      <c r="L80">
        <v>248</v>
      </c>
      <c r="M80">
        <v>2</v>
      </c>
      <c r="N80" t="s">
        <v>53</v>
      </c>
      <c r="O80">
        <v>70</v>
      </c>
      <c r="P80">
        <v>3</v>
      </c>
      <c r="Q80">
        <v>1</v>
      </c>
      <c r="R80" t="s">
        <v>54</v>
      </c>
      <c r="S80">
        <v>2</v>
      </c>
      <c r="T80" t="s">
        <v>46</v>
      </c>
      <c r="U80">
        <v>3140</v>
      </c>
      <c r="V80" t="s">
        <v>47</v>
      </c>
      <c r="W80">
        <v>21728</v>
      </c>
      <c r="X80">
        <v>1</v>
      </c>
      <c r="Y80" t="s">
        <v>48</v>
      </c>
      <c r="Z80" t="s">
        <v>40</v>
      </c>
      <c r="AA80">
        <v>22</v>
      </c>
      <c r="AB80">
        <v>4</v>
      </c>
      <c r="AC80">
        <v>4</v>
      </c>
      <c r="AD80">
        <v>80</v>
      </c>
      <c r="AE80">
        <v>0</v>
      </c>
      <c r="AF80">
        <v>4</v>
      </c>
      <c r="AG80">
        <v>5</v>
      </c>
      <c r="AH80">
        <v>2</v>
      </c>
      <c r="AI80">
        <v>0</v>
      </c>
      <c r="AJ80">
        <v>2</v>
      </c>
      <c r="AK80" s="14">
        <v>46312</v>
      </c>
      <c r="AL80">
        <v>52</v>
      </c>
      <c r="AM80" t="s">
        <v>1576</v>
      </c>
      <c r="AN80" t="s">
        <v>1579</v>
      </c>
      <c r="AO80">
        <v>5</v>
      </c>
      <c r="AP80">
        <v>4574</v>
      </c>
      <c r="AQ80">
        <v>1</v>
      </c>
      <c r="AR80">
        <v>0</v>
      </c>
    </row>
    <row r="81" spans="1:44" x14ac:dyDescent="0.35">
      <c r="A81" t="s">
        <v>1079</v>
      </c>
      <c r="B81">
        <v>41</v>
      </c>
      <c r="C81" t="s">
        <v>802</v>
      </c>
      <c r="D81" t="s">
        <v>40</v>
      </c>
      <c r="E81" t="s">
        <v>41</v>
      </c>
      <c r="F81">
        <v>1360</v>
      </c>
      <c r="G81" t="s">
        <v>42</v>
      </c>
      <c r="H81">
        <v>12</v>
      </c>
      <c r="I81">
        <v>3</v>
      </c>
      <c r="J81" t="s">
        <v>68</v>
      </c>
      <c r="K81">
        <v>1</v>
      </c>
      <c r="L81">
        <v>58</v>
      </c>
      <c r="M81">
        <v>2</v>
      </c>
      <c r="N81" t="s">
        <v>53</v>
      </c>
      <c r="O81">
        <v>49</v>
      </c>
      <c r="P81">
        <v>3</v>
      </c>
      <c r="Q81">
        <v>5</v>
      </c>
      <c r="R81" t="s">
        <v>252</v>
      </c>
      <c r="S81">
        <v>3</v>
      </c>
      <c r="T81" t="s">
        <v>105</v>
      </c>
      <c r="U81">
        <v>19545</v>
      </c>
      <c r="V81" t="s">
        <v>368</v>
      </c>
      <c r="W81">
        <v>16280</v>
      </c>
      <c r="X81">
        <v>1</v>
      </c>
      <c r="Y81" t="s">
        <v>48</v>
      </c>
      <c r="Z81" t="s">
        <v>49</v>
      </c>
      <c r="AA81">
        <v>12</v>
      </c>
      <c r="AB81">
        <v>3</v>
      </c>
      <c r="AC81">
        <v>4</v>
      </c>
      <c r="AD81">
        <v>80</v>
      </c>
      <c r="AE81">
        <v>0</v>
      </c>
      <c r="AF81">
        <v>23</v>
      </c>
      <c r="AG81">
        <v>0</v>
      </c>
      <c r="AH81">
        <v>3</v>
      </c>
      <c r="AI81">
        <v>15</v>
      </c>
      <c r="AJ81">
        <v>8</v>
      </c>
      <c r="AK81" s="14">
        <v>46307</v>
      </c>
      <c r="AL81">
        <v>31</v>
      </c>
      <c r="AM81" t="s">
        <v>1576</v>
      </c>
      <c r="AN81" t="s">
        <v>1579</v>
      </c>
      <c r="AO81">
        <v>13</v>
      </c>
      <c r="AP81">
        <v>9526</v>
      </c>
      <c r="AQ81">
        <v>6</v>
      </c>
      <c r="AR81">
        <v>5</v>
      </c>
    </row>
    <row r="82" spans="1:44" x14ac:dyDescent="0.35">
      <c r="A82" t="s">
        <v>144</v>
      </c>
      <c r="B82">
        <v>24</v>
      </c>
      <c r="C82" t="s">
        <v>39</v>
      </c>
      <c r="D82" t="s">
        <v>40</v>
      </c>
      <c r="E82" t="s">
        <v>56</v>
      </c>
      <c r="F82">
        <v>1287</v>
      </c>
      <c r="G82" t="s">
        <v>42</v>
      </c>
      <c r="H82">
        <v>7</v>
      </c>
      <c r="I82">
        <v>3</v>
      </c>
      <c r="J82" t="s">
        <v>43</v>
      </c>
      <c r="K82">
        <v>1</v>
      </c>
      <c r="L82">
        <v>647</v>
      </c>
      <c r="M82">
        <v>1</v>
      </c>
      <c r="N82" t="s">
        <v>53</v>
      </c>
      <c r="O82">
        <v>55</v>
      </c>
      <c r="P82">
        <v>3</v>
      </c>
      <c r="Q82">
        <v>1</v>
      </c>
      <c r="R82" t="s">
        <v>45</v>
      </c>
      <c r="S82">
        <v>3</v>
      </c>
      <c r="T82" t="s">
        <v>105</v>
      </c>
      <c r="U82">
        <v>2886</v>
      </c>
      <c r="V82" t="s">
        <v>47</v>
      </c>
      <c r="W82">
        <v>14168</v>
      </c>
      <c r="X82">
        <v>1</v>
      </c>
      <c r="Y82" t="s">
        <v>48</v>
      </c>
      <c r="Z82" t="s">
        <v>40</v>
      </c>
      <c r="AA82">
        <v>16</v>
      </c>
      <c r="AB82">
        <v>2</v>
      </c>
      <c r="AC82">
        <v>4</v>
      </c>
      <c r="AD82">
        <v>80</v>
      </c>
      <c r="AE82">
        <v>1</v>
      </c>
      <c r="AF82">
        <v>6</v>
      </c>
      <c r="AG82">
        <v>4</v>
      </c>
      <c r="AH82">
        <v>3</v>
      </c>
      <c r="AI82">
        <v>1</v>
      </c>
      <c r="AJ82">
        <v>2</v>
      </c>
      <c r="AK82" s="14">
        <v>46103</v>
      </c>
      <c r="AL82">
        <v>47</v>
      </c>
      <c r="AM82" t="s">
        <v>1576</v>
      </c>
      <c r="AN82" t="s">
        <v>1587</v>
      </c>
      <c r="AO82">
        <v>21</v>
      </c>
      <c r="AP82">
        <v>8257</v>
      </c>
      <c r="AQ82">
        <v>16</v>
      </c>
      <c r="AR82">
        <v>11</v>
      </c>
    </row>
    <row r="83" spans="1:44" x14ac:dyDescent="0.35">
      <c r="A83" t="s">
        <v>145</v>
      </c>
      <c r="B83">
        <v>24</v>
      </c>
      <c r="C83" t="s">
        <v>39</v>
      </c>
      <c r="D83" t="s">
        <v>40</v>
      </c>
      <c r="E83" t="s">
        <v>41</v>
      </c>
      <c r="F83">
        <v>693</v>
      </c>
      <c r="G83" t="s">
        <v>51</v>
      </c>
      <c r="H83">
        <v>3</v>
      </c>
      <c r="I83">
        <v>2</v>
      </c>
      <c r="J83" t="s">
        <v>43</v>
      </c>
      <c r="K83">
        <v>1</v>
      </c>
      <c r="L83">
        <v>720</v>
      </c>
      <c r="M83">
        <v>1</v>
      </c>
      <c r="N83" t="s">
        <v>53</v>
      </c>
      <c r="O83">
        <v>65</v>
      </c>
      <c r="P83">
        <v>3</v>
      </c>
      <c r="Q83">
        <v>2</v>
      </c>
      <c r="R83" t="s">
        <v>137</v>
      </c>
      <c r="S83">
        <v>3</v>
      </c>
      <c r="T83" t="s">
        <v>46</v>
      </c>
      <c r="U83">
        <v>4577</v>
      </c>
      <c r="V83" t="s">
        <v>47</v>
      </c>
      <c r="W83">
        <v>24785</v>
      </c>
      <c r="X83">
        <v>9</v>
      </c>
      <c r="Y83" t="s">
        <v>48</v>
      </c>
      <c r="Z83" t="s">
        <v>49</v>
      </c>
      <c r="AA83">
        <v>14</v>
      </c>
      <c r="AB83">
        <v>2</v>
      </c>
      <c r="AC83">
        <v>1</v>
      </c>
      <c r="AD83">
        <v>80</v>
      </c>
      <c r="AE83">
        <v>0</v>
      </c>
      <c r="AF83">
        <v>4</v>
      </c>
      <c r="AG83">
        <v>3</v>
      </c>
      <c r="AH83">
        <v>3</v>
      </c>
      <c r="AI83">
        <v>2</v>
      </c>
      <c r="AJ83">
        <v>0</v>
      </c>
      <c r="AK83" s="14">
        <v>46104</v>
      </c>
      <c r="AL83">
        <v>58</v>
      </c>
      <c r="AM83" t="s">
        <v>1576</v>
      </c>
      <c r="AN83" t="s">
        <v>1587</v>
      </c>
      <c r="AO83">
        <v>35</v>
      </c>
      <c r="AP83">
        <v>8231</v>
      </c>
      <c r="AQ83">
        <v>8</v>
      </c>
      <c r="AR83">
        <v>2</v>
      </c>
    </row>
    <row r="84" spans="1:44" x14ac:dyDescent="0.35">
      <c r="A84" t="s">
        <v>1078</v>
      </c>
      <c r="B84">
        <v>41</v>
      </c>
      <c r="C84" t="s">
        <v>802</v>
      </c>
      <c r="D84" t="s">
        <v>40</v>
      </c>
      <c r="E84" t="s">
        <v>41</v>
      </c>
      <c r="F84">
        <v>1102</v>
      </c>
      <c r="G84" t="s">
        <v>51</v>
      </c>
      <c r="H84">
        <v>1</v>
      </c>
      <c r="I84">
        <v>2</v>
      </c>
      <c r="J84" t="s">
        <v>43</v>
      </c>
      <c r="K84">
        <v>1</v>
      </c>
      <c r="L84">
        <v>1</v>
      </c>
      <c r="M84">
        <v>2</v>
      </c>
      <c r="N84" t="s">
        <v>53</v>
      </c>
      <c r="O84">
        <v>94</v>
      </c>
      <c r="P84">
        <v>3</v>
      </c>
      <c r="Q84">
        <v>2</v>
      </c>
      <c r="R84" t="s">
        <v>137</v>
      </c>
      <c r="S84">
        <v>4</v>
      </c>
      <c r="T84" t="s">
        <v>46</v>
      </c>
      <c r="U84">
        <v>5993</v>
      </c>
      <c r="V84" t="s">
        <v>163</v>
      </c>
      <c r="W84">
        <v>19479</v>
      </c>
      <c r="X84">
        <v>8</v>
      </c>
      <c r="Y84" t="s">
        <v>48</v>
      </c>
      <c r="Z84" t="s">
        <v>40</v>
      </c>
      <c r="AA84">
        <v>11</v>
      </c>
      <c r="AB84">
        <v>3</v>
      </c>
      <c r="AC84">
        <v>1</v>
      </c>
      <c r="AD84">
        <v>80</v>
      </c>
      <c r="AE84">
        <v>0</v>
      </c>
      <c r="AF84">
        <v>8</v>
      </c>
      <c r="AG84">
        <v>0</v>
      </c>
      <c r="AH84">
        <v>1</v>
      </c>
      <c r="AI84">
        <v>0</v>
      </c>
      <c r="AJ84">
        <v>5</v>
      </c>
      <c r="AK84" s="14">
        <v>46306</v>
      </c>
      <c r="AL84">
        <v>59</v>
      </c>
      <c r="AM84" t="s">
        <v>1576</v>
      </c>
      <c r="AN84" t="s">
        <v>1579</v>
      </c>
      <c r="AO84">
        <v>20</v>
      </c>
      <c r="AP84">
        <v>22857</v>
      </c>
      <c r="AQ84">
        <v>13</v>
      </c>
      <c r="AR84">
        <v>7</v>
      </c>
    </row>
    <row r="85" spans="1:44" x14ac:dyDescent="0.35">
      <c r="A85" t="s">
        <v>1066</v>
      </c>
      <c r="B85">
        <v>40</v>
      </c>
      <c r="C85" t="s">
        <v>802</v>
      </c>
      <c r="D85" t="s">
        <v>40</v>
      </c>
      <c r="E85" t="s">
        <v>41</v>
      </c>
      <c r="F85">
        <v>1329</v>
      </c>
      <c r="G85" t="s">
        <v>42</v>
      </c>
      <c r="H85">
        <v>7</v>
      </c>
      <c r="I85">
        <v>3</v>
      </c>
      <c r="J85" t="s">
        <v>43</v>
      </c>
      <c r="K85">
        <v>1</v>
      </c>
      <c r="L85">
        <v>1649</v>
      </c>
      <c r="M85">
        <v>1</v>
      </c>
      <c r="N85" t="s">
        <v>44</v>
      </c>
      <c r="O85">
        <v>73</v>
      </c>
      <c r="P85">
        <v>3</v>
      </c>
      <c r="Q85">
        <v>1</v>
      </c>
      <c r="R85" t="s">
        <v>45</v>
      </c>
      <c r="S85">
        <v>1</v>
      </c>
      <c r="T85" t="s">
        <v>46</v>
      </c>
      <c r="U85">
        <v>2166</v>
      </c>
      <c r="V85" t="s">
        <v>47</v>
      </c>
      <c r="W85">
        <v>3339</v>
      </c>
      <c r="X85">
        <v>3</v>
      </c>
      <c r="Y85" t="s">
        <v>48</v>
      </c>
      <c r="Z85" t="s">
        <v>40</v>
      </c>
      <c r="AA85">
        <v>14</v>
      </c>
      <c r="AB85">
        <v>3</v>
      </c>
      <c r="AC85">
        <v>2</v>
      </c>
      <c r="AD85">
        <v>80</v>
      </c>
      <c r="AE85">
        <v>0</v>
      </c>
      <c r="AF85">
        <v>10</v>
      </c>
      <c r="AG85">
        <v>3</v>
      </c>
      <c r="AH85">
        <v>1</v>
      </c>
      <c r="AI85">
        <v>0</v>
      </c>
      <c r="AJ85">
        <v>3</v>
      </c>
      <c r="AK85" s="14">
        <v>46294</v>
      </c>
      <c r="AL85">
        <v>44</v>
      </c>
      <c r="AM85" t="s">
        <v>1576</v>
      </c>
      <c r="AN85" t="s">
        <v>1580</v>
      </c>
      <c r="AO85">
        <v>17</v>
      </c>
      <c r="AP85">
        <v>21140</v>
      </c>
      <c r="AQ85">
        <v>3</v>
      </c>
      <c r="AR85">
        <v>0</v>
      </c>
    </row>
    <row r="86" spans="1:44" x14ac:dyDescent="0.35">
      <c r="A86" t="s">
        <v>1059</v>
      </c>
      <c r="B86">
        <v>40</v>
      </c>
      <c r="C86" t="s">
        <v>802</v>
      </c>
      <c r="D86" t="s">
        <v>40</v>
      </c>
      <c r="E86" t="s">
        <v>41</v>
      </c>
      <c r="F86">
        <v>676</v>
      </c>
      <c r="G86" t="s">
        <v>42</v>
      </c>
      <c r="H86">
        <v>9</v>
      </c>
      <c r="I86">
        <v>4</v>
      </c>
      <c r="J86" t="s">
        <v>43</v>
      </c>
      <c r="K86">
        <v>1</v>
      </c>
      <c r="L86">
        <v>1534</v>
      </c>
      <c r="M86">
        <v>4</v>
      </c>
      <c r="N86" t="s">
        <v>44</v>
      </c>
      <c r="O86">
        <v>86</v>
      </c>
      <c r="P86">
        <v>3</v>
      </c>
      <c r="Q86">
        <v>1</v>
      </c>
      <c r="R86" t="s">
        <v>45</v>
      </c>
      <c r="S86">
        <v>1</v>
      </c>
      <c r="T86" t="s">
        <v>46</v>
      </c>
      <c r="U86">
        <v>2018</v>
      </c>
      <c r="V86" t="s">
        <v>47</v>
      </c>
      <c r="W86">
        <v>21831</v>
      </c>
      <c r="X86">
        <v>3</v>
      </c>
      <c r="Y86" t="s">
        <v>48</v>
      </c>
      <c r="Z86" t="s">
        <v>49</v>
      </c>
      <c r="AA86">
        <v>14</v>
      </c>
      <c r="AB86">
        <v>3</v>
      </c>
      <c r="AC86">
        <v>2</v>
      </c>
      <c r="AD86">
        <v>80</v>
      </c>
      <c r="AE86">
        <v>0</v>
      </c>
      <c r="AF86">
        <v>15</v>
      </c>
      <c r="AG86">
        <v>3</v>
      </c>
      <c r="AH86">
        <v>1</v>
      </c>
      <c r="AI86">
        <v>1</v>
      </c>
      <c r="AJ86">
        <v>0</v>
      </c>
      <c r="AK86" s="14">
        <v>46287</v>
      </c>
      <c r="AL86">
        <v>29</v>
      </c>
      <c r="AM86" t="s">
        <v>1576</v>
      </c>
      <c r="AN86" t="s">
        <v>1580</v>
      </c>
      <c r="AO86">
        <v>0</v>
      </c>
      <c r="AP86">
        <v>8070</v>
      </c>
      <c r="AQ86">
        <v>0</v>
      </c>
      <c r="AR86">
        <v>0</v>
      </c>
    </row>
    <row r="87" spans="1:44" x14ac:dyDescent="0.35">
      <c r="A87" t="s">
        <v>1051</v>
      </c>
      <c r="B87">
        <v>40</v>
      </c>
      <c r="C87" t="s">
        <v>802</v>
      </c>
      <c r="D87" t="s">
        <v>40</v>
      </c>
      <c r="E87" t="s">
        <v>41</v>
      </c>
      <c r="F87">
        <v>299</v>
      </c>
      <c r="G87" t="s">
        <v>51</v>
      </c>
      <c r="H87">
        <v>25</v>
      </c>
      <c r="I87">
        <v>4</v>
      </c>
      <c r="J87" t="s">
        <v>57</v>
      </c>
      <c r="K87">
        <v>1</v>
      </c>
      <c r="L87">
        <v>1318</v>
      </c>
      <c r="M87">
        <v>4</v>
      </c>
      <c r="N87" t="s">
        <v>44</v>
      </c>
      <c r="O87">
        <v>57</v>
      </c>
      <c r="P87">
        <v>2</v>
      </c>
      <c r="Q87">
        <v>3</v>
      </c>
      <c r="R87" t="s">
        <v>137</v>
      </c>
      <c r="S87">
        <v>2</v>
      </c>
      <c r="T87" t="s">
        <v>46</v>
      </c>
      <c r="U87">
        <v>9094</v>
      </c>
      <c r="V87" t="s">
        <v>163</v>
      </c>
      <c r="W87">
        <v>17235</v>
      </c>
      <c r="X87">
        <v>2</v>
      </c>
      <c r="Y87" t="s">
        <v>48</v>
      </c>
      <c r="Z87" t="s">
        <v>40</v>
      </c>
      <c r="AA87">
        <v>12</v>
      </c>
      <c r="AB87">
        <v>3</v>
      </c>
      <c r="AC87">
        <v>3</v>
      </c>
      <c r="AD87">
        <v>80</v>
      </c>
      <c r="AE87">
        <v>0</v>
      </c>
      <c r="AF87">
        <v>9</v>
      </c>
      <c r="AG87">
        <v>2</v>
      </c>
      <c r="AH87">
        <v>3</v>
      </c>
      <c r="AI87">
        <v>1</v>
      </c>
      <c r="AJ87">
        <v>0</v>
      </c>
      <c r="AK87" s="14">
        <v>46279</v>
      </c>
      <c r="AL87">
        <v>20</v>
      </c>
      <c r="AM87" t="s">
        <v>1576</v>
      </c>
      <c r="AN87" t="s">
        <v>1580</v>
      </c>
      <c r="AO87">
        <v>2</v>
      </c>
      <c r="AP87">
        <v>8588</v>
      </c>
      <c r="AQ87">
        <v>1</v>
      </c>
      <c r="AR87">
        <v>0</v>
      </c>
    </row>
    <row r="88" spans="1:44" x14ac:dyDescent="0.35">
      <c r="A88" t="s">
        <v>150</v>
      </c>
      <c r="B88">
        <v>24</v>
      </c>
      <c r="C88" t="s">
        <v>39</v>
      </c>
      <c r="D88" t="s">
        <v>40</v>
      </c>
      <c r="E88" t="s">
        <v>41</v>
      </c>
      <c r="F88">
        <v>984</v>
      </c>
      <c r="G88" t="s">
        <v>42</v>
      </c>
      <c r="H88">
        <v>17</v>
      </c>
      <c r="I88">
        <v>2</v>
      </c>
      <c r="J88" t="s">
        <v>43</v>
      </c>
      <c r="K88">
        <v>1</v>
      </c>
      <c r="L88">
        <v>1219</v>
      </c>
      <c r="M88">
        <v>4</v>
      </c>
      <c r="N88" t="s">
        <v>53</v>
      </c>
      <c r="O88">
        <v>97</v>
      </c>
      <c r="P88">
        <v>3</v>
      </c>
      <c r="Q88">
        <v>1</v>
      </c>
      <c r="R88" t="s">
        <v>45</v>
      </c>
      <c r="S88">
        <v>2</v>
      </c>
      <c r="T88" t="s">
        <v>105</v>
      </c>
      <c r="U88">
        <v>2210</v>
      </c>
      <c r="V88" t="s">
        <v>47</v>
      </c>
      <c r="W88">
        <v>3372</v>
      </c>
      <c r="X88">
        <v>1</v>
      </c>
      <c r="Y88" t="s">
        <v>48</v>
      </c>
      <c r="Z88" t="s">
        <v>49</v>
      </c>
      <c r="AA88">
        <v>13</v>
      </c>
      <c r="AB88">
        <v>2</v>
      </c>
      <c r="AC88">
        <v>1</v>
      </c>
      <c r="AD88">
        <v>80</v>
      </c>
      <c r="AE88">
        <v>1</v>
      </c>
      <c r="AF88">
        <v>1</v>
      </c>
      <c r="AG88">
        <v>3</v>
      </c>
      <c r="AH88">
        <v>1</v>
      </c>
      <c r="AI88">
        <v>0</v>
      </c>
      <c r="AJ88">
        <v>0</v>
      </c>
      <c r="AK88" s="14">
        <v>46109</v>
      </c>
      <c r="AL88">
        <v>39</v>
      </c>
      <c r="AM88" t="s">
        <v>1576</v>
      </c>
      <c r="AN88" t="s">
        <v>1587</v>
      </c>
      <c r="AO88">
        <v>17</v>
      </c>
      <c r="AP88">
        <v>18868</v>
      </c>
      <c r="AQ88">
        <v>11</v>
      </c>
      <c r="AR88">
        <v>2</v>
      </c>
    </row>
    <row r="89" spans="1:44" x14ac:dyDescent="0.35">
      <c r="A89" t="s">
        <v>1043</v>
      </c>
      <c r="B89">
        <v>40</v>
      </c>
      <c r="C89" t="s">
        <v>802</v>
      </c>
      <c r="D89" t="s">
        <v>40</v>
      </c>
      <c r="E89" t="s">
        <v>59</v>
      </c>
      <c r="F89">
        <v>1479</v>
      </c>
      <c r="G89" t="s">
        <v>51</v>
      </c>
      <c r="H89">
        <v>24</v>
      </c>
      <c r="I89">
        <v>3</v>
      </c>
      <c r="J89" t="s">
        <v>43</v>
      </c>
      <c r="K89">
        <v>1</v>
      </c>
      <c r="L89">
        <v>986</v>
      </c>
      <c r="M89">
        <v>2</v>
      </c>
      <c r="N89" t="s">
        <v>53</v>
      </c>
      <c r="O89">
        <v>100</v>
      </c>
      <c r="P89">
        <v>4</v>
      </c>
      <c r="Q89">
        <v>4</v>
      </c>
      <c r="R89" t="s">
        <v>137</v>
      </c>
      <c r="S89">
        <v>2</v>
      </c>
      <c r="T89" t="s">
        <v>46</v>
      </c>
      <c r="U89">
        <v>13194</v>
      </c>
      <c r="V89" t="s">
        <v>253</v>
      </c>
      <c r="W89">
        <v>17071</v>
      </c>
      <c r="X89">
        <v>4</v>
      </c>
      <c r="Y89" t="s">
        <v>48</v>
      </c>
      <c r="Z89" t="s">
        <v>40</v>
      </c>
      <c r="AA89">
        <v>16</v>
      </c>
      <c r="AB89">
        <v>3</v>
      </c>
      <c r="AC89">
        <v>4</v>
      </c>
      <c r="AD89">
        <v>80</v>
      </c>
      <c r="AE89">
        <v>0</v>
      </c>
      <c r="AF89">
        <v>22</v>
      </c>
      <c r="AG89">
        <v>2</v>
      </c>
      <c r="AH89">
        <v>2</v>
      </c>
      <c r="AI89">
        <v>0</v>
      </c>
      <c r="AJ89">
        <v>0</v>
      </c>
      <c r="AK89" s="14">
        <v>46271</v>
      </c>
      <c r="AL89">
        <v>48</v>
      </c>
      <c r="AM89" t="s">
        <v>1576</v>
      </c>
      <c r="AN89" t="s">
        <v>1580</v>
      </c>
      <c r="AO89">
        <v>17</v>
      </c>
      <c r="AP89">
        <v>10356</v>
      </c>
      <c r="AQ89">
        <v>13</v>
      </c>
      <c r="AR89">
        <v>12</v>
      </c>
    </row>
    <row r="90" spans="1:44" x14ac:dyDescent="0.35">
      <c r="A90" t="s">
        <v>152</v>
      </c>
      <c r="B90">
        <v>24</v>
      </c>
      <c r="C90" t="s">
        <v>39</v>
      </c>
      <c r="D90" t="s">
        <v>40</v>
      </c>
      <c r="E90" t="s">
        <v>56</v>
      </c>
      <c r="F90">
        <v>381</v>
      </c>
      <c r="G90" t="s">
        <v>42</v>
      </c>
      <c r="H90">
        <v>9</v>
      </c>
      <c r="I90">
        <v>3</v>
      </c>
      <c r="J90" t="s">
        <v>52</v>
      </c>
      <c r="K90">
        <v>1</v>
      </c>
      <c r="L90">
        <v>1494</v>
      </c>
      <c r="M90">
        <v>2</v>
      </c>
      <c r="N90" t="s">
        <v>44</v>
      </c>
      <c r="O90">
        <v>89</v>
      </c>
      <c r="P90">
        <v>3</v>
      </c>
      <c r="Q90">
        <v>1</v>
      </c>
      <c r="R90" t="s">
        <v>45</v>
      </c>
      <c r="S90">
        <v>1</v>
      </c>
      <c r="T90" t="s">
        <v>46</v>
      </c>
      <c r="U90">
        <v>3172</v>
      </c>
      <c r="V90" t="s">
        <v>47</v>
      </c>
      <c r="W90">
        <v>16998</v>
      </c>
      <c r="X90">
        <v>2</v>
      </c>
      <c r="Y90" t="s">
        <v>48</v>
      </c>
      <c r="Z90" t="s">
        <v>40</v>
      </c>
      <c r="AA90">
        <v>11</v>
      </c>
      <c r="AB90">
        <v>2</v>
      </c>
      <c r="AC90">
        <v>3</v>
      </c>
      <c r="AD90">
        <v>80</v>
      </c>
      <c r="AE90">
        <v>0</v>
      </c>
      <c r="AF90">
        <v>4</v>
      </c>
      <c r="AG90">
        <v>2</v>
      </c>
      <c r="AH90">
        <v>2</v>
      </c>
      <c r="AI90">
        <v>0</v>
      </c>
      <c r="AJ90">
        <v>0</v>
      </c>
      <c r="AK90" s="14">
        <v>46111</v>
      </c>
      <c r="AL90">
        <v>21</v>
      </c>
      <c r="AM90" t="s">
        <v>1576</v>
      </c>
      <c r="AN90" t="s">
        <v>1587</v>
      </c>
      <c r="AO90">
        <v>3</v>
      </c>
      <c r="AP90">
        <v>5896</v>
      </c>
      <c r="AQ90">
        <v>1</v>
      </c>
      <c r="AR90">
        <v>1</v>
      </c>
    </row>
    <row r="91" spans="1:44" x14ac:dyDescent="0.35">
      <c r="A91" t="s">
        <v>1031</v>
      </c>
      <c r="B91">
        <v>40</v>
      </c>
      <c r="C91" t="s">
        <v>802</v>
      </c>
      <c r="D91" t="s">
        <v>40</v>
      </c>
      <c r="E91" t="s">
        <v>41</v>
      </c>
      <c r="F91">
        <v>575</v>
      </c>
      <c r="G91" t="s">
        <v>51</v>
      </c>
      <c r="H91">
        <v>22</v>
      </c>
      <c r="I91">
        <v>2</v>
      </c>
      <c r="J91" t="s">
        <v>57</v>
      </c>
      <c r="K91">
        <v>1</v>
      </c>
      <c r="L91">
        <v>492</v>
      </c>
      <c r="M91">
        <v>3</v>
      </c>
      <c r="N91" t="s">
        <v>44</v>
      </c>
      <c r="O91">
        <v>68</v>
      </c>
      <c r="P91">
        <v>2</v>
      </c>
      <c r="Q91">
        <v>2</v>
      </c>
      <c r="R91" t="s">
        <v>137</v>
      </c>
      <c r="S91">
        <v>3</v>
      </c>
      <c r="T91" t="s">
        <v>105</v>
      </c>
      <c r="U91">
        <v>6380</v>
      </c>
      <c r="V91" t="s">
        <v>163</v>
      </c>
      <c r="W91">
        <v>6110</v>
      </c>
      <c r="X91">
        <v>2</v>
      </c>
      <c r="Y91" t="s">
        <v>48</v>
      </c>
      <c r="Z91" t="s">
        <v>40</v>
      </c>
      <c r="AA91">
        <v>12</v>
      </c>
      <c r="AB91">
        <v>3</v>
      </c>
      <c r="AC91">
        <v>1</v>
      </c>
      <c r="AD91">
        <v>80</v>
      </c>
      <c r="AE91">
        <v>2</v>
      </c>
      <c r="AF91">
        <v>8</v>
      </c>
      <c r="AG91">
        <v>6</v>
      </c>
      <c r="AH91">
        <v>3</v>
      </c>
      <c r="AI91">
        <v>1</v>
      </c>
      <c r="AJ91">
        <v>0</v>
      </c>
      <c r="AK91" s="14">
        <v>46259</v>
      </c>
      <c r="AL91">
        <v>33</v>
      </c>
      <c r="AM91" t="s">
        <v>1576</v>
      </c>
      <c r="AN91" t="s">
        <v>1581</v>
      </c>
      <c r="AO91">
        <v>10</v>
      </c>
      <c r="AP91">
        <v>11013</v>
      </c>
      <c r="AQ91">
        <v>8</v>
      </c>
      <c r="AR91">
        <v>7</v>
      </c>
    </row>
    <row r="92" spans="1:44" x14ac:dyDescent="0.35">
      <c r="A92" t="s">
        <v>1003</v>
      </c>
      <c r="B92">
        <v>39</v>
      </c>
      <c r="C92" t="s">
        <v>802</v>
      </c>
      <c r="D92" t="s">
        <v>40</v>
      </c>
      <c r="E92" t="s">
        <v>59</v>
      </c>
      <c r="F92">
        <v>592</v>
      </c>
      <c r="G92" t="s">
        <v>42</v>
      </c>
      <c r="H92">
        <v>2</v>
      </c>
      <c r="I92">
        <v>3</v>
      </c>
      <c r="J92" t="s">
        <v>43</v>
      </c>
      <c r="K92">
        <v>1</v>
      </c>
      <c r="L92">
        <v>1458</v>
      </c>
      <c r="M92">
        <v>1</v>
      </c>
      <c r="N92" t="s">
        <v>53</v>
      </c>
      <c r="O92">
        <v>54</v>
      </c>
      <c r="P92">
        <v>2</v>
      </c>
      <c r="Q92">
        <v>1</v>
      </c>
      <c r="R92" t="s">
        <v>45</v>
      </c>
      <c r="S92">
        <v>1</v>
      </c>
      <c r="T92" t="s">
        <v>46</v>
      </c>
      <c r="U92">
        <v>3646</v>
      </c>
      <c r="V92" t="s">
        <v>47</v>
      </c>
      <c r="W92">
        <v>17181</v>
      </c>
      <c r="X92">
        <v>2</v>
      </c>
      <c r="Y92" t="s">
        <v>48</v>
      </c>
      <c r="Z92" t="s">
        <v>40</v>
      </c>
      <c r="AA92">
        <v>23</v>
      </c>
      <c r="AB92">
        <v>4</v>
      </c>
      <c r="AC92">
        <v>2</v>
      </c>
      <c r="AD92">
        <v>80</v>
      </c>
      <c r="AE92">
        <v>0</v>
      </c>
      <c r="AF92">
        <v>11</v>
      </c>
      <c r="AG92">
        <v>2</v>
      </c>
      <c r="AH92">
        <v>4</v>
      </c>
      <c r="AI92">
        <v>0</v>
      </c>
      <c r="AJ92">
        <v>0</v>
      </c>
      <c r="AK92" s="14">
        <v>46229</v>
      </c>
      <c r="AL92">
        <v>42</v>
      </c>
      <c r="AM92" t="s">
        <v>1576</v>
      </c>
      <c r="AN92" t="s">
        <v>1583</v>
      </c>
      <c r="AO92">
        <v>24</v>
      </c>
      <c r="AP92">
        <v>8226</v>
      </c>
      <c r="AQ92">
        <v>5</v>
      </c>
      <c r="AR92">
        <v>4</v>
      </c>
    </row>
    <row r="93" spans="1:44" x14ac:dyDescent="0.35">
      <c r="A93" t="s">
        <v>999</v>
      </c>
      <c r="B93">
        <v>39</v>
      </c>
      <c r="C93" t="s">
        <v>802</v>
      </c>
      <c r="D93" t="s">
        <v>40</v>
      </c>
      <c r="E93" t="s">
        <v>41</v>
      </c>
      <c r="F93">
        <v>360</v>
      </c>
      <c r="G93" t="s">
        <v>42</v>
      </c>
      <c r="H93">
        <v>23</v>
      </c>
      <c r="I93">
        <v>3</v>
      </c>
      <c r="J93" t="s">
        <v>52</v>
      </c>
      <c r="K93">
        <v>1</v>
      </c>
      <c r="L93">
        <v>1310</v>
      </c>
      <c r="M93">
        <v>3</v>
      </c>
      <c r="N93" t="s">
        <v>44</v>
      </c>
      <c r="O93">
        <v>93</v>
      </c>
      <c r="P93">
        <v>3</v>
      </c>
      <c r="Q93">
        <v>1</v>
      </c>
      <c r="R93" t="s">
        <v>60</v>
      </c>
      <c r="S93">
        <v>1</v>
      </c>
      <c r="T93" t="s">
        <v>46</v>
      </c>
      <c r="U93">
        <v>3904</v>
      </c>
      <c r="V93" t="s">
        <v>47</v>
      </c>
      <c r="W93">
        <v>22154</v>
      </c>
      <c r="X93">
        <v>0</v>
      </c>
      <c r="Y93" t="s">
        <v>48</v>
      </c>
      <c r="Z93" t="s">
        <v>49</v>
      </c>
      <c r="AA93">
        <v>13</v>
      </c>
      <c r="AB93">
        <v>3</v>
      </c>
      <c r="AC93">
        <v>1</v>
      </c>
      <c r="AD93">
        <v>80</v>
      </c>
      <c r="AE93">
        <v>0</v>
      </c>
      <c r="AF93">
        <v>6</v>
      </c>
      <c r="AG93">
        <v>2</v>
      </c>
      <c r="AH93">
        <v>3</v>
      </c>
      <c r="AI93">
        <v>0</v>
      </c>
      <c r="AJ93">
        <v>3</v>
      </c>
      <c r="AK93" s="14">
        <v>46225</v>
      </c>
      <c r="AL93">
        <v>32</v>
      </c>
      <c r="AM93" t="s">
        <v>1576</v>
      </c>
      <c r="AN93" t="s">
        <v>1583</v>
      </c>
      <c r="AO93">
        <v>2</v>
      </c>
      <c r="AP93">
        <v>10555</v>
      </c>
      <c r="AQ93">
        <v>2</v>
      </c>
      <c r="AR93">
        <v>0</v>
      </c>
    </row>
    <row r="94" spans="1:44" x14ac:dyDescent="0.35">
      <c r="A94" t="s">
        <v>996</v>
      </c>
      <c r="B94">
        <v>39</v>
      </c>
      <c r="C94" t="s">
        <v>802</v>
      </c>
      <c r="D94" t="s">
        <v>40</v>
      </c>
      <c r="E94" t="s">
        <v>56</v>
      </c>
      <c r="F94">
        <v>203</v>
      </c>
      <c r="G94" t="s">
        <v>42</v>
      </c>
      <c r="H94">
        <v>2</v>
      </c>
      <c r="I94">
        <v>3</v>
      </c>
      <c r="J94" t="s">
        <v>43</v>
      </c>
      <c r="K94">
        <v>1</v>
      </c>
      <c r="L94">
        <v>1127</v>
      </c>
      <c r="M94">
        <v>1</v>
      </c>
      <c r="N94" t="s">
        <v>44</v>
      </c>
      <c r="O94">
        <v>84</v>
      </c>
      <c r="P94">
        <v>3</v>
      </c>
      <c r="Q94">
        <v>4</v>
      </c>
      <c r="R94" t="s">
        <v>161</v>
      </c>
      <c r="S94">
        <v>4</v>
      </c>
      <c r="T94" t="s">
        <v>102</v>
      </c>
      <c r="U94">
        <v>12169</v>
      </c>
      <c r="V94" t="s">
        <v>253</v>
      </c>
      <c r="W94">
        <v>13547</v>
      </c>
      <c r="X94">
        <v>7</v>
      </c>
      <c r="Y94" t="s">
        <v>48</v>
      </c>
      <c r="Z94" t="s">
        <v>49</v>
      </c>
      <c r="AA94">
        <v>11</v>
      </c>
      <c r="AB94">
        <v>3</v>
      </c>
      <c r="AC94">
        <v>4</v>
      </c>
      <c r="AD94">
        <v>80</v>
      </c>
      <c r="AE94">
        <v>3</v>
      </c>
      <c r="AF94">
        <v>21</v>
      </c>
      <c r="AG94">
        <v>4</v>
      </c>
      <c r="AH94">
        <v>3</v>
      </c>
      <c r="AI94">
        <v>11</v>
      </c>
      <c r="AJ94">
        <v>5</v>
      </c>
      <c r="AK94" s="14">
        <v>46222</v>
      </c>
      <c r="AL94">
        <v>34</v>
      </c>
      <c r="AM94" t="s">
        <v>1576</v>
      </c>
      <c r="AN94" t="s">
        <v>1583</v>
      </c>
      <c r="AO94">
        <v>6</v>
      </c>
      <c r="AP94">
        <v>20309</v>
      </c>
      <c r="AQ94">
        <v>6</v>
      </c>
      <c r="AR94">
        <v>0</v>
      </c>
    </row>
    <row r="95" spans="1:44" x14ac:dyDescent="0.35">
      <c r="A95" t="s">
        <v>157</v>
      </c>
      <c r="B95">
        <v>24</v>
      </c>
      <c r="C95" t="s">
        <v>39</v>
      </c>
      <c r="D95" t="s">
        <v>40</v>
      </c>
      <c r="E95" t="s">
        <v>41</v>
      </c>
      <c r="F95">
        <v>240</v>
      </c>
      <c r="G95" t="s">
        <v>71</v>
      </c>
      <c r="H95">
        <v>22</v>
      </c>
      <c r="I95">
        <v>1</v>
      </c>
      <c r="J95" t="s">
        <v>71</v>
      </c>
      <c r="K95">
        <v>1</v>
      </c>
      <c r="L95">
        <v>1714</v>
      </c>
      <c r="M95">
        <v>4</v>
      </c>
      <c r="N95" t="s">
        <v>44</v>
      </c>
      <c r="O95">
        <v>58</v>
      </c>
      <c r="P95">
        <v>1</v>
      </c>
      <c r="Q95">
        <v>1</v>
      </c>
      <c r="R95" t="s">
        <v>71</v>
      </c>
      <c r="S95">
        <v>3</v>
      </c>
      <c r="T95" t="s">
        <v>105</v>
      </c>
      <c r="U95">
        <v>1555</v>
      </c>
      <c r="V95" t="s">
        <v>47</v>
      </c>
      <c r="W95">
        <v>11585</v>
      </c>
      <c r="X95">
        <v>1</v>
      </c>
      <c r="Y95" t="s">
        <v>48</v>
      </c>
      <c r="Z95" t="s">
        <v>49</v>
      </c>
      <c r="AA95">
        <v>11</v>
      </c>
      <c r="AB95">
        <v>2</v>
      </c>
      <c r="AC95">
        <v>3</v>
      </c>
      <c r="AD95">
        <v>80</v>
      </c>
      <c r="AE95">
        <v>1</v>
      </c>
      <c r="AF95">
        <v>1</v>
      </c>
      <c r="AG95">
        <v>2</v>
      </c>
      <c r="AH95">
        <v>3</v>
      </c>
      <c r="AI95">
        <v>0</v>
      </c>
      <c r="AJ95">
        <v>0</v>
      </c>
      <c r="AK95" s="14">
        <v>46116</v>
      </c>
      <c r="AL95">
        <v>54</v>
      </c>
      <c r="AM95" t="s">
        <v>1576</v>
      </c>
      <c r="AN95" t="s">
        <v>1586</v>
      </c>
      <c r="AO95">
        <v>6</v>
      </c>
      <c r="AP95">
        <v>18858</v>
      </c>
      <c r="AQ95">
        <v>2</v>
      </c>
      <c r="AR95">
        <v>1</v>
      </c>
    </row>
    <row r="96" spans="1:44" x14ac:dyDescent="0.35">
      <c r="A96" t="s">
        <v>992</v>
      </c>
      <c r="B96">
        <v>39</v>
      </c>
      <c r="C96" t="s">
        <v>802</v>
      </c>
      <c r="D96" t="s">
        <v>40</v>
      </c>
      <c r="E96" t="s">
        <v>41</v>
      </c>
      <c r="F96">
        <v>1122</v>
      </c>
      <c r="G96" t="s">
        <v>42</v>
      </c>
      <c r="H96">
        <v>6</v>
      </c>
      <c r="I96">
        <v>3</v>
      </c>
      <c r="J96" t="s">
        <v>52</v>
      </c>
      <c r="K96">
        <v>1</v>
      </c>
      <c r="L96">
        <v>932</v>
      </c>
      <c r="M96">
        <v>4</v>
      </c>
      <c r="N96" t="s">
        <v>44</v>
      </c>
      <c r="O96">
        <v>70</v>
      </c>
      <c r="P96">
        <v>3</v>
      </c>
      <c r="Q96">
        <v>1</v>
      </c>
      <c r="R96" t="s">
        <v>45</v>
      </c>
      <c r="S96">
        <v>1</v>
      </c>
      <c r="T96" t="s">
        <v>105</v>
      </c>
      <c r="U96">
        <v>2404</v>
      </c>
      <c r="V96" t="s">
        <v>47</v>
      </c>
      <c r="W96">
        <v>4303</v>
      </c>
      <c r="X96">
        <v>7</v>
      </c>
      <c r="Y96" t="s">
        <v>48</v>
      </c>
      <c r="Z96" t="s">
        <v>40</v>
      </c>
      <c r="AA96">
        <v>21</v>
      </c>
      <c r="AB96">
        <v>4</v>
      </c>
      <c r="AC96">
        <v>4</v>
      </c>
      <c r="AD96">
        <v>80</v>
      </c>
      <c r="AE96">
        <v>0</v>
      </c>
      <c r="AF96">
        <v>8</v>
      </c>
      <c r="AG96">
        <v>2</v>
      </c>
      <c r="AH96">
        <v>1</v>
      </c>
      <c r="AI96">
        <v>2</v>
      </c>
      <c r="AJ96">
        <v>2</v>
      </c>
      <c r="AK96" s="14">
        <v>46218</v>
      </c>
      <c r="AL96">
        <v>45</v>
      </c>
      <c r="AM96" t="s">
        <v>1576</v>
      </c>
      <c r="AN96" t="s">
        <v>1583</v>
      </c>
      <c r="AO96">
        <v>12</v>
      </c>
      <c r="AP96">
        <v>21156</v>
      </c>
      <c r="AQ96">
        <v>1</v>
      </c>
      <c r="AR96">
        <v>1</v>
      </c>
    </row>
    <row r="97" spans="1:44" x14ac:dyDescent="0.35">
      <c r="A97" t="s">
        <v>986</v>
      </c>
      <c r="B97">
        <v>39</v>
      </c>
      <c r="C97" t="s">
        <v>802</v>
      </c>
      <c r="D97" t="s">
        <v>40</v>
      </c>
      <c r="E97" t="s">
        <v>41</v>
      </c>
      <c r="F97">
        <v>1162</v>
      </c>
      <c r="G97" t="s">
        <v>51</v>
      </c>
      <c r="H97">
        <v>3</v>
      </c>
      <c r="I97">
        <v>2</v>
      </c>
      <c r="J97" t="s">
        <v>52</v>
      </c>
      <c r="K97">
        <v>1</v>
      </c>
      <c r="L97">
        <v>445</v>
      </c>
      <c r="M97">
        <v>4</v>
      </c>
      <c r="N97" t="s">
        <v>53</v>
      </c>
      <c r="O97">
        <v>41</v>
      </c>
      <c r="P97">
        <v>3</v>
      </c>
      <c r="Q97">
        <v>2</v>
      </c>
      <c r="R97" t="s">
        <v>137</v>
      </c>
      <c r="S97">
        <v>3</v>
      </c>
      <c r="T97" t="s">
        <v>105</v>
      </c>
      <c r="U97">
        <v>5238</v>
      </c>
      <c r="V97" t="s">
        <v>163</v>
      </c>
      <c r="W97">
        <v>17778</v>
      </c>
      <c r="X97">
        <v>4</v>
      </c>
      <c r="Y97" t="s">
        <v>48</v>
      </c>
      <c r="Z97" t="s">
        <v>40</v>
      </c>
      <c r="AA97">
        <v>18</v>
      </c>
      <c r="AB97">
        <v>3</v>
      </c>
      <c r="AC97">
        <v>1</v>
      </c>
      <c r="AD97">
        <v>80</v>
      </c>
      <c r="AE97">
        <v>0</v>
      </c>
      <c r="AF97">
        <v>12</v>
      </c>
      <c r="AG97">
        <v>3</v>
      </c>
      <c r="AH97">
        <v>2</v>
      </c>
      <c r="AI97">
        <v>0</v>
      </c>
      <c r="AJ97">
        <v>0</v>
      </c>
      <c r="AK97" s="14">
        <v>46212</v>
      </c>
      <c r="AL97">
        <v>40</v>
      </c>
      <c r="AM97" t="s">
        <v>1576</v>
      </c>
      <c r="AN97" t="s">
        <v>1583</v>
      </c>
      <c r="AO97">
        <v>22</v>
      </c>
      <c r="AP97">
        <v>6517</v>
      </c>
      <c r="AQ97">
        <v>17</v>
      </c>
      <c r="AR97">
        <v>13</v>
      </c>
    </row>
    <row r="98" spans="1:44" x14ac:dyDescent="0.35">
      <c r="A98" t="s">
        <v>979</v>
      </c>
      <c r="B98">
        <v>39</v>
      </c>
      <c r="C98" t="s">
        <v>802</v>
      </c>
      <c r="D98" t="s">
        <v>40</v>
      </c>
      <c r="E98" t="s">
        <v>41</v>
      </c>
      <c r="F98">
        <v>895</v>
      </c>
      <c r="G98" t="s">
        <v>51</v>
      </c>
      <c r="H98">
        <v>5</v>
      </c>
      <c r="I98">
        <v>3</v>
      </c>
      <c r="J98" t="s">
        <v>68</v>
      </c>
      <c r="K98">
        <v>1</v>
      </c>
      <c r="L98">
        <v>42</v>
      </c>
      <c r="M98">
        <v>4</v>
      </c>
      <c r="N98" t="s">
        <v>44</v>
      </c>
      <c r="O98">
        <v>56</v>
      </c>
      <c r="P98">
        <v>3</v>
      </c>
      <c r="Q98">
        <v>2</v>
      </c>
      <c r="R98" t="s">
        <v>54</v>
      </c>
      <c r="S98">
        <v>4</v>
      </c>
      <c r="T98" t="s">
        <v>105</v>
      </c>
      <c r="U98">
        <v>2086</v>
      </c>
      <c r="V98" t="s">
        <v>47</v>
      </c>
      <c r="W98">
        <v>3335</v>
      </c>
      <c r="X98">
        <v>3</v>
      </c>
      <c r="Y98" t="s">
        <v>48</v>
      </c>
      <c r="Z98" t="s">
        <v>49</v>
      </c>
      <c r="AA98">
        <v>14</v>
      </c>
      <c r="AB98">
        <v>3</v>
      </c>
      <c r="AC98">
        <v>3</v>
      </c>
      <c r="AD98">
        <v>80</v>
      </c>
      <c r="AE98">
        <v>1</v>
      </c>
      <c r="AF98">
        <v>19</v>
      </c>
      <c r="AG98">
        <v>6</v>
      </c>
      <c r="AH98">
        <v>4</v>
      </c>
      <c r="AI98">
        <v>0</v>
      </c>
      <c r="AJ98">
        <v>0</v>
      </c>
      <c r="AK98" s="14">
        <v>46205</v>
      </c>
      <c r="AL98">
        <v>59</v>
      </c>
      <c r="AM98" t="s">
        <v>1576</v>
      </c>
      <c r="AN98" t="s">
        <v>1583</v>
      </c>
      <c r="AO98">
        <v>5</v>
      </c>
      <c r="AP98">
        <v>7014</v>
      </c>
      <c r="AQ98">
        <v>5</v>
      </c>
      <c r="AR98">
        <v>5</v>
      </c>
    </row>
    <row r="99" spans="1:44" x14ac:dyDescent="0.35">
      <c r="A99" t="s">
        <v>162</v>
      </c>
      <c r="B99">
        <v>25</v>
      </c>
      <c r="C99" t="s">
        <v>39</v>
      </c>
      <c r="D99" t="s">
        <v>40</v>
      </c>
      <c r="E99" t="s">
        <v>41</v>
      </c>
      <c r="F99">
        <v>240</v>
      </c>
      <c r="G99" t="s">
        <v>51</v>
      </c>
      <c r="H99">
        <v>5</v>
      </c>
      <c r="I99">
        <v>3</v>
      </c>
      <c r="J99" t="s">
        <v>57</v>
      </c>
      <c r="K99">
        <v>1</v>
      </c>
      <c r="L99">
        <v>142</v>
      </c>
      <c r="M99">
        <v>3</v>
      </c>
      <c r="N99" t="s">
        <v>44</v>
      </c>
      <c r="O99">
        <v>46</v>
      </c>
      <c r="P99">
        <v>2</v>
      </c>
      <c r="Q99">
        <v>2</v>
      </c>
      <c r="R99" t="s">
        <v>137</v>
      </c>
      <c r="S99">
        <v>3</v>
      </c>
      <c r="T99" t="s">
        <v>46</v>
      </c>
      <c r="U99">
        <v>5744</v>
      </c>
      <c r="V99" t="s">
        <v>163</v>
      </c>
      <c r="W99">
        <v>26959</v>
      </c>
      <c r="X99">
        <v>1</v>
      </c>
      <c r="Y99" t="s">
        <v>48</v>
      </c>
      <c r="Z99" t="s">
        <v>40</v>
      </c>
      <c r="AA99">
        <v>11</v>
      </c>
      <c r="AB99">
        <v>2</v>
      </c>
      <c r="AC99">
        <v>4</v>
      </c>
      <c r="AD99">
        <v>80</v>
      </c>
      <c r="AE99">
        <v>0</v>
      </c>
      <c r="AF99">
        <v>6</v>
      </c>
      <c r="AG99">
        <v>1</v>
      </c>
      <c r="AH99">
        <v>3</v>
      </c>
      <c r="AI99">
        <v>0</v>
      </c>
      <c r="AJ99">
        <v>3</v>
      </c>
      <c r="AK99" s="14">
        <v>46120</v>
      </c>
      <c r="AL99">
        <v>38</v>
      </c>
      <c r="AM99" t="s">
        <v>1576</v>
      </c>
      <c r="AN99" t="s">
        <v>1586</v>
      </c>
      <c r="AO99">
        <v>16</v>
      </c>
      <c r="AP99">
        <v>18996</v>
      </c>
      <c r="AQ99">
        <v>14</v>
      </c>
      <c r="AR99">
        <v>1</v>
      </c>
    </row>
    <row r="100" spans="1:44" x14ac:dyDescent="0.35">
      <c r="A100" t="s">
        <v>959</v>
      </c>
      <c r="B100">
        <v>38</v>
      </c>
      <c r="C100" t="s">
        <v>802</v>
      </c>
      <c r="D100" t="s">
        <v>40</v>
      </c>
      <c r="E100" t="s">
        <v>41</v>
      </c>
      <c r="F100">
        <v>903</v>
      </c>
      <c r="G100" t="s">
        <v>42</v>
      </c>
      <c r="H100">
        <v>2</v>
      </c>
      <c r="I100">
        <v>3</v>
      </c>
      <c r="J100" t="s">
        <v>52</v>
      </c>
      <c r="K100">
        <v>1</v>
      </c>
      <c r="L100">
        <v>1573</v>
      </c>
      <c r="M100">
        <v>3</v>
      </c>
      <c r="N100" t="s">
        <v>44</v>
      </c>
      <c r="O100">
        <v>81</v>
      </c>
      <c r="P100">
        <v>3</v>
      </c>
      <c r="Q100">
        <v>2</v>
      </c>
      <c r="R100" t="s">
        <v>112</v>
      </c>
      <c r="S100">
        <v>2</v>
      </c>
      <c r="T100" t="s">
        <v>105</v>
      </c>
      <c r="U100">
        <v>4855</v>
      </c>
      <c r="V100" t="s">
        <v>47</v>
      </c>
      <c r="W100">
        <v>7653</v>
      </c>
      <c r="X100">
        <v>4</v>
      </c>
      <c r="Y100" t="s">
        <v>48</v>
      </c>
      <c r="Z100" t="s">
        <v>49</v>
      </c>
      <c r="AA100">
        <v>11</v>
      </c>
      <c r="AB100">
        <v>3</v>
      </c>
      <c r="AC100">
        <v>1</v>
      </c>
      <c r="AD100">
        <v>80</v>
      </c>
      <c r="AE100">
        <v>2</v>
      </c>
      <c r="AF100">
        <v>7</v>
      </c>
      <c r="AG100">
        <v>2</v>
      </c>
      <c r="AH100">
        <v>3</v>
      </c>
      <c r="AI100">
        <v>1</v>
      </c>
      <c r="AJ100">
        <v>4</v>
      </c>
      <c r="AK100" s="14">
        <v>46185</v>
      </c>
      <c r="AL100">
        <v>47</v>
      </c>
      <c r="AM100" t="s">
        <v>1576</v>
      </c>
      <c r="AN100" t="s">
        <v>1584</v>
      </c>
      <c r="AO100">
        <v>1</v>
      </c>
      <c r="AP100">
        <v>8502</v>
      </c>
      <c r="AQ100">
        <v>0</v>
      </c>
      <c r="AR100">
        <v>0</v>
      </c>
    </row>
    <row r="101" spans="1:44" x14ac:dyDescent="0.35">
      <c r="A101" t="s">
        <v>930</v>
      </c>
      <c r="B101">
        <v>38</v>
      </c>
      <c r="C101" t="s">
        <v>802</v>
      </c>
      <c r="D101" t="s">
        <v>40</v>
      </c>
      <c r="E101" t="s">
        <v>41</v>
      </c>
      <c r="F101">
        <v>1180</v>
      </c>
      <c r="G101" t="s">
        <v>42</v>
      </c>
      <c r="H101">
        <v>29</v>
      </c>
      <c r="I101">
        <v>1</v>
      </c>
      <c r="J101" t="s">
        <v>52</v>
      </c>
      <c r="K101">
        <v>1</v>
      </c>
      <c r="L101">
        <v>282</v>
      </c>
      <c r="M101">
        <v>2</v>
      </c>
      <c r="N101" t="s">
        <v>44</v>
      </c>
      <c r="O101">
        <v>70</v>
      </c>
      <c r="P101">
        <v>3</v>
      </c>
      <c r="Q101">
        <v>2</v>
      </c>
      <c r="R101" t="s">
        <v>161</v>
      </c>
      <c r="S101">
        <v>1</v>
      </c>
      <c r="T101" t="s">
        <v>105</v>
      </c>
      <c r="U101">
        <v>6673</v>
      </c>
      <c r="V101" t="s">
        <v>163</v>
      </c>
      <c r="W101">
        <v>11354</v>
      </c>
      <c r="X101">
        <v>7</v>
      </c>
      <c r="Y101" t="s">
        <v>48</v>
      </c>
      <c r="Z101" t="s">
        <v>40</v>
      </c>
      <c r="AA101">
        <v>19</v>
      </c>
      <c r="AB101">
        <v>3</v>
      </c>
      <c r="AC101">
        <v>2</v>
      </c>
      <c r="AD101">
        <v>80</v>
      </c>
      <c r="AE101">
        <v>0</v>
      </c>
      <c r="AF101">
        <v>17</v>
      </c>
      <c r="AG101">
        <v>2</v>
      </c>
      <c r="AH101">
        <v>3</v>
      </c>
      <c r="AI101">
        <v>0</v>
      </c>
      <c r="AJ101">
        <v>0</v>
      </c>
      <c r="AK101" s="14">
        <v>46156</v>
      </c>
      <c r="AL101">
        <v>32</v>
      </c>
      <c r="AM101" t="s">
        <v>1576</v>
      </c>
      <c r="AN101" t="s">
        <v>1585</v>
      </c>
      <c r="AO101">
        <v>10</v>
      </c>
      <c r="AP101">
        <v>9496</v>
      </c>
      <c r="AQ101">
        <v>1</v>
      </c>
      <c r="AR101">
        <v>0</v>
      </c>
    </row>
    <row r="102" spans="1:44" x14ac:dyDescent="0.35">
      <c r="A102" t="s">
        <v>918</v>
      </c>
      <c r="B102">
        <v>37</v>
      </c>
      <c r="C102" t="s">
        <v>802</v>
      </c>
      <c r="D102" t="s">
        <v>40</v>
      </c>
      <c r="E102" t="s">
        <v>41</v>
      </c>
      <c r="F102">
        <v>370</v>
      </c>
      <c r="G102" t="s">
        <v>42</v>
      </c>
      <c r="H102">
        <v>10</v>
      </c>
      <c r="I102">
        <v>4</v>
      </c>
      <c r="J102" t="s">
        <v>52</v>
      </c>
      <c r="K102">
        <v>1</v>
      </c>
      <c r="L102">
        <v>1809</v>
      </c>
      <c r="M102">
        <v>4</v>
      </c>
      <c r="N102" t="s">
        <v>44</v>
      </c>
      <c r="O102">
        <v>58</v>
      </c>
      <c r="P102">
        <v>3</v>
      </c>
      <c r="Q102">
        <v>2</v>
      </c>
      <c r="R102" t="s">
        <v>112</v>
      </c>
      <c r="S102">
        <v>1</v>
      </c>
      <c r="T102" t="s">
        <v>46</v>
      </c>
      <c r="U102">
        <v>4213</v>
      </c>
      <c r="V102" t="s">
        <v>47</v>
      </c>
      <c r="W102">
        <v>4992</v>
      </c>
      <c r="X102">
        <v>1</v>
      </c>
      <c r="Y102" t="s">
        <v>48</v>
      </c>
      <c r="Z102" t="s">
        <v>49</v>
      </c>
      <c r="AA102">
        <v>15</v>
      </c>
      <c r="AB102">
        <v>3</v>
      </c>
      <c r="AC102">
        <v>2</v>
      </c>
      <c r="AD102">
        <v>80</v>
      </c>
      <c r="AE102">
        <v>0</v>
      </c>
      <c r="AF102">
        <v>10</v>
      </c>
      <c r="AG102">
        <v>4</v>
      </c>
      <c r="AH102">
        <v>1</v>
      </c>
      <c r="AI102">
        <v>0</v>
      </c>
      <c r="AJ102">
        <v>8</v>
      </c>
      <c r="AK102" s="14">
        <v>46144</v>
      </c>
      <c r="AL102">
        <v>48</v>
      </c>
      <c r="AM102" t="s">
        <v>1576</v>
      </c>
      <c r="AN102" t="s">
        <v>1585</v>
      </c>
      <c r="AO102">
        <v>10</v>
      </c>
      <c r="AP102">
        <v>12486</v>
      </c>
      <c r="AQ102">
        <v>8</v>
      </c>
      <c r="AR102">
        <v>1</v>
      </c>
    </row>
    <row r="103" spans="1:44" x14ac:dyDescent="0.35">
      <c r="A103" t="s">
        <v>904</v>
      </c>
      <c r="B103">
        <v>37</v>
      </c>
      <c r="C103" t="s">
        <v>802</v>
      </c>
      <c r="D103" t="s">
        <v>40</v>
      </c>
      <c r="E103" t="s">
        <v>41</v>
      </c>
      <c r="F103">
        <v>1141</v>
      </c>
      <c r="G103" t="s">
        <v>42</v>
      </c>
      <c r="H103">
        <v>11</v>
      </c>
      <c r="I103">
        <v>2</v>
      </c>
      <c r="J103" t="s">
        <v>52</v>
      </c>
      <c r="K103">
        <v>1</v>
      </c>
      <c r="L103">
        <v>1033</v>
      </c>
      <c r="M103">
        <v>1</v>
      </c>
      <c r="N103" t="s">
        <v>53</v>
      </c>
      <c r="O103">
        <v>61</v>
      </c>
      <c r="P103">
        <v>1</v>
      </c>
      <c r="Q103">
        <v>2</v>
      </c>
      <c r="R103" t="s">
        <v>161</v>
      </c>
      <c r="S103">
        <v>2</v>
      </c>
      <c r="T103" t="s">
        <v>105</v>
      </c>
      <c r="U103">
        <v>4777</v>
      </c>
      <c r="V103" t="s">
        <v>47</v>
      </c>
      <c r="W103">
        <v>14382</v>
      </c>
      <c r="X103">
        <v>5</v>
      </c>
      <c r="Y103" t="s">
        <v>48</v>
      </c>
      <c r="Z103" t="s">
        <v>49</v>
      </c>
      <c r="AA103">
        <v>15</v>
      </c>
      <c r="AB103">
        <v>3</v>
      </c>
      <c r="AC103">
        <v>1</v>
      </c>
      <c r="AD103">
        <v>80</v>
      </c>
      <c r="AE103">
        <v>0</v>
      </c>
      <c r="AF103">
        <v>15</v>
      </c>
      <c r="AG103">
        <v>2</v>
      </c>
      <c r="AH103">
        <v>1</v>
      </c>
      <c r="AI103">
        <v>0</v>
      </c>
      <c r="AJ103">
        <v>0</v>
      </c>
      <c r="AK103" s="14">
        <v>46130</v>
      </c>
      <c r="AL103">
        <v>30</v>
      </c>
      <c r="AM103" t="s">
        <v>1576</v>
      </c>
      <c r="AN103" t="s">
        <v>1586</v>
      </c>
      <c r="AO103">
        <v>8</v>
      </c>
      <c r="AP103">
        <v>14635</v>
      </c>
      <c r="AQ103">
        <v>8</v>
      </c>
      <c r="AR103">
        <v>6</v>
      </c>
    </row>
    <row r="104" spans="1:44" x14ac:dyDescent="0.35">
      <c r="A104" t="s">
        <v>903</v>
      </c>
      <c r="B104">
        <v>37</v>
      </c>
      <c r="C104" t="s">
        <v>802</v>
      </c>
      <c r="D104" t="s">
        <v>40</v>
      </c>
      <c r="E104" t="s">
        <v>41</v>
      </c>
      <c r="F104">
        <v>625</v>
      </c>
      <c r="G104" t="s">
        <v>51</v>
      </c>
      <c r="H104">
        <v>1</v>
      </c>
      <c r="I104">
        <v>4</v>
      </c>
      <c r="J104" t="s">
        <v>43</v>
      </c>
      <c r="K104">
        <v>1</v>
      </c>
      <c r="L104">
        <v>970</v>
      </c>
      <c r="M104">
        <v>1</v>
      </c>
      <c r="N104" t="s">
        <v>44</v>
      </c>
      <c r="O104">
        <v>46</v>
      </c>
      <c r="P104">
        <v>2</v>
      </c>
      <c r="Q104">
        <v>3</v>
      </c>
      <c r="R104" t="s">
        <v>137</v>
      </c>
      <c r="S104">
        <v>3</v>
      </c>
      <c r="T104" t="s">
        <v>105</v>
      </c>
      <c r="U104">
        <v>10609</v>
      </c>
      <c r="V104" t="s">
        <v>253</v>
      </c>
      <c r="W104">
        <v>14922</v>
      </c>
      <c r="X104">
        <v>5</v>
      </c>
      <c r="Y104" t="s">
        <v>48</v>
      </c>
      <c r="Z104" t="s">
        <v>49</v>
      </c>
      <c r="AA104">
        <v>11</v>
      </c>
      <c r="AB104">
        <v>3</v>
      </c>
      <c r="AC104">
        <v>3</v>
      </c>
      <c r="AD104">
        <v>80</v>
      </c>
      <c r="AE104">
        <v>0</v>
      </c>
      <c r="AF104">
        <v>17</v>
      </c>
      <c r="AG104">
        <v>2</v>
      </c>
      <c r="AH104">
        <v>1</v>
      </c>
      <c r="AI104">
        <v>11</v>
      </c>
      <c r="AJ104">
        <v>7</v>
      </c>
      <c r="AK104" s="14">
        <v>46129</v>
      </c>
      <c r="AL104">
        <v>30</v>
      </c>
      <c r="AM104" t="s">
        <v>1576</v>
      </c>
      <c r="AN104" t="s">
        <v>1586</v>
      </c>
      <c r="AO104">
        <v>2</v>
      </c>
      <c r="AP104">
        <v>19893</v>
      </c>
      <c r="AQ104">
        <v>2</v>
      </c>
      <c r="AR104">
        <v>1</v>
      </c>
    </row>
    <row r="105" spans="1:44" x14ac:dyDescent="0.35">
      <c r="A105" t="s">
        <v>169</v>
      </c>
      <c r="B105">
        <v>25</v>
      </c>
      <c r="C105" t="s">
        <v>39</v>
      </c>
      <c r="D105" t="s">
        <v>40</v>
      </c>
      <c r="E105" t="s">
        <v>41</v>
      </c>
      <c r="F105">
        <v>688</v>
      </c>
      <c r="G105" t="s">
        <v>42</v>
      </c>
      <c r="H105">
        <v>3</v>
      </c>
      <c r="I105">
        <v>3</v>
      </c>
      <c r="J105" t="s">
        <v>52</v>
      </c>
      <c r="K105">
        <v>1</v>
      </c>
      <c r="L105">
        <v>538</v>
      </c>
      <c r="M105">
        <v>1</v>
      </c>
      <c r="N105" t="s">
        <v>44</v>
      </c>
      <c r="O105">
        <v>91</v>
      </c>
      <c r="P105">
        <v>3</v>
      </c>
      <c r="Q105">
        <v>1</v>
      </c>
      <c r="R105" t="s">
        <v>45</v>
      </c>
      <c r="S105">
        <v>1</v>
      </c>
      <c r="T105" t="s">
        <v>105</v>
      </c>
      <c r="U105">
        <v>4031</v>
      </c>
      <c r="V105" t="s">
        <v>47</v>
      </c>
      <c r="W105">
        <v>9396</v>
      </c>
      <c r="X105">
        <v>5</v>
      </c>
      <c r="Y105" t="s">
        <v>48</v>
      </c>
      <c r="Z105" t="s">
        <v>49</v>
      </c>
      <c r="AA105">
        <v>13</v>
      </c>
      <c r="AB105">
        <v>2</v>
      </c>
      <c r="AC105">
        <v>3</v>
      </c>
      <c r="AD105">
        <v>80</v>
      </c>
      <c r="AE105">
        <v>1</v>
      </c>
      <c r="AF105">
        <v>6</v>
      </c>
      <c r="AG105">
        <v>5</v>
      </c>
      <c r="AH105">
        <v>3</v>
      </c>
      <c r="AI105">
        <v>0</v>
      </c>
      <c r="AK105" s="14">
        <v>46126</v>
      </c>
      <c r="AL105">
        <v>53</v>
      </c>
      <c r="AM105" t="s">
        <v>1576</v>
      </c>
      <c r="AN105" t="s">
        <v>1586</v>
      </c>
      <c r="AO105">
        <v>33</v>
      </c>
      <c r="AP105">
        <v>5150</v>
      </c>
      <c r="AQ105">
        <v>4</v>
      </c>
      <c r="AR105">
        <v>3</v>
      </c>
    </row>
    <row r="106" spans="1:44" x14ac:dyDescent="0.35">
      <c r="A106" t="s">
        <v>882</v>
      </c>
      <c r="B106">
        <v>37</v>
      </c>
      <c r="C106" t="s">
        <v>802</v>
      </c>
      <c r="D106" t="s">
        <v>40</v>
      </c>
      <c r="E106" t="s">
        <v>56</v>
      </c>
      <c r="F106">
        <v>504</v>
      </c>
      <c r="G106" t="s">
        <v>42</v>
      </c>
      <c r="H106">
        <v>10</v>
      </c>
      <c r="I106">
        <v>3</v>
      </c>
      <c r="J106" t="s">
        <v>52</v>
      </c>
      <c r="K106">
        <v>1</v>
      </c>
      <c r="L106">
        <v>342</v>
      </c>
      <c r="M106">
        <v>1</v>
      </c>
      <c r="N106" t="s">
        <v>44</v>
      </c>
      <c r="O106">
        <v>61</v>
      </c>
      <c r="P106">
        <v>3</v>
      </c>
      <c r="Q106">
        <v>3</v>
      </c>
      <c r="R106" t="s">
        <v>112</v>
      </c>
      <c r="S106">
        <v>3</v>
      </c>
      <c r="T106" t="s">
        <v>102</v>
      </c>
      <c r="U106">
        <v>10048</v>
      </c>
      <c r="V106" t="s">
        <v>253</v>
      </c>
      <c r="W106">
        <v>22573</v>
      </c>
      <c r="X106">
        <v>6</v>
      </c>
      <c r="Y106" t="s">
        <v>48</v>
      </c>
      <c r="Z106" t="s">
        <v>49</v>
      </c>
      <c r="AA106">
        <v>11</v>
      </c>
      <c r="AB106">
        <v>3</v>
      </c>
      <c r="AC106">
        <v>2</v>
      </c>
      <c r="AD106">
        <v>80</v>
      </c>
      <c r="AE106">
        <v>2</v>
      </c>
      <c r="AF106">
        <v>17</v>
      </c>
      <c r="AG106">
        <v>5</v>
      </c>
      <c r="AH106">
        <v>3</v>
      </c>
      <c r="AI106">
        <v>0</v>
      </c>
      <c r="AK106" s="14">
        <v>46108</v>
      </c>
      <c r="AL106">
        <v>50</v>
      </c>
      <c r="AM106" t="s">
        <v>1576</v>
      </c>
      <c r="AN106" t="s">
        <v>1587</v>
      </c>
      <c r="AO106">
        <v>18</v>
      </c>
      <c r="AP106">
        <v>5705</v>
      </c>
      <c r="AQ106">
        <v>18</v>
      </c>
      <c r="AR106">
        <v>3</v>
      </c>
    </row>
    <row r="107" spans="1:44" x14ac:dyDescent="0.35">
      <c r="A107" t="s">
        <v>875</v>
      </c>
      <c r="B107">
        <v>37</v>
      </c>
      <c r="C107" t="s">
        <v>802</v>
      </c>
      <c r="D107" t="s">
        <v>40</v>
      </c>
      <c r="E107" t="s">
        <v>41</v>
      </c>
      <c r="F107">
        <v>807</v>
      </c>
      <c r="G107" t="s">
        <v>71</v>
      </c>
      <c r="H107">
        <v>6</v>
      </c>
      <c r="I107">
        <v>4</v>
      </c>
      <c r="J107" t="s">
        <v>71</v>
      </c>
      <c r="K107">
        <v>1</v>
      </c>
      <c r="L107">
        <v>133</v>
      </c>
      <c r="M107">
        <v>3</v>
      </c>
      <c r="N107" t="s">
        <v>44</v>
      </c>
      <c r="O107">
        <v>63</v>
      </c>
      <c r="P107">
        <v>3</v>
      </c>
      <c r="Q107">
        <v>1</v>
      </c>
      <c r="R107" t="s">
        <v>71</v>
      </c>
      <c r="S107">
        <v>1</v>
      </c>
      <c r="T107" t="s">
        <v>102</v>
      </c>
      <c r="U107">
        <v>2073</v>
      </c>
      <c r="V107" t="s">
        <v>47</v>
      </c>
      <c r="W107">
        <v>23648</v>
      </c>
      <c r="X107">
        <v>4</v>
      </c>
      <c r="Y107" t="s">
        <v>48</v>
      </c>
      <c r="Z107" t="s">
        <v>40</v>
      </c>
      <c r="AA107">
        <v>22</v>
      </c>
      <c r="AB107">
        <v>4</v>
      </c>
      <c r="AC107">
        <v>4</v>
      </c>
      <c r="AD107">
        <v>80</v>
      </c>
      <c r="AE107">
        <v>0</v>
      </c>
      <c r="AF107">
        <v>7</v>
      </c>
      <c r="AG107">
        <v>3</v>
      </c>
      <c r="AH107">
        <v>3</v>
      </c>
      <c r="AI107">
        <v>0</v>
      </c>
      <c r="AJ107">
        <v>2</v>
      </c>
      <c r="AK107" s="14">
        <v>46101</v>
      </c>
      <c r="AL107">
        <v>21</v>
      </c>
      <c r="AM107" t="s">
        <v>1576</v>
      </c>
      <c r="AN107" t="s">
        <v>1587</v>
      </c>
      <c r="AO107">
        <v>0</v>
      </c>
      <c r="AP107">
        <v>17920</v>
      </c>
      <c r="AQ107">
        <v>0</v>
      </c>
      <c r="AR107">
        <v>0</v>
      </c>
    </row>
    <row r="108" spans="1:44" x14ac:dyDescent="0.35">
      <c r="A108" t="s">
        <v>871</v>
      </c>
      <c r="B108">
        <v>37</v>
      </c>
      <c r="C108" t="s">
        <v>802</v>
      </c>
      <c r="D108" t="s">
        <v>40</v>
      </c>
      <c r="E108" t="s">
        <v>41</v>
      </c>
      <c r="F108">
        <v>1373</v>
      </c>
      <c r="G108" t="s">
        <v>42</v>
      </c>
      <c r="H108">
        <v>2</v>
      </c>
      <c r="I108">
        <v>2</v>
      </c>
      <c r="J108" t="s">
        <v>73</v>
      </c>
      <c r="K108">
        <v>1</v>
      </c>
      <c r="L108">
        <v>4</v>
      </c>
      <c r="M108">
        <v>4</v>
      </c>
      <c r="N108" t="s">
        <v>44</v>
      </c>
      <c r="O108">
        <v>92</v>
      </c>
      <c r="P108">
        <v>2</v>
      </c>
      <c r="Q108">
        <v>1</v>
      </c>
      <c r="R108" t="s">
        <v>45</v>
      </c>
      <c r="S108">
        <v>3</v>
      </c>
      <c r="T108" t="s">
        <v>46</v>
      </c>
      <c r="U108">
        <v>2090</v>
      </c>
      <c r="V108" t="s">
        <v>47</v>
      </c>
      <c r="W108">
        <v>2396</v>
      </c>
      <c r="X108">
        <v>6</v>
      </c>
      <c r="Y108" t="s">
        <v>48</v>
      </c>
      <c r="Z108" t="s">
        <v>40</v>
      </c>
      <c r="AA108">
        <v>15</v>
      </c>
      <c r="AB108">
        <v>3</v>
      </c>
      <c r="AC108">
        <v>2</v>
      </c>
      <c r="AD108">
        <v>80</v>
      </c>
      <c r="AE108">
        <v>0</v>
      </c>
      <c r="AF108">
        <v>7</v>
      </c>
      <c r="AG108">
        <v>3</v>
      </c>
      <c r="AH108">
        <v>3</v>
      </c>
      <c r="AI108">
        <v>0</v>
      </c>
      <c r="AJ108">
        <v>0</v>
      </c>
      <c r="AK108" s="14">
        <v>46097</v>
      </c>
      <c r="AL108">
        <v>55</v>
      </c>
      <c r="AM108" t="s">
        <v>1576</v>
      </c>
      <c r="AN108" t="s">
        <v>1587</v>
      </c>
      <c r="AO108">
        <v>31</v>
      </c>
      <c r="AP108">
        <v>17088</v>
      </c>
      <c r="AQ108">
        <v>26</v>
      </c>
      <c r="AR108">
        <v>0</v>
      </c>
    </row>
    <row r="109" spans="1:44" x14ac:dyDescent="0.35">
      <c r="A109" t="s">
        <v>859</v>
      </c>
      <c r="B109">
        <v>36</v>
      </c>
      <c r="C109" t="s">
        <v>802</v>
      </c>
      <c r="D109" t="s">
        <v>40</v>
      </c>
      <c r="E109" t="s">
        <v>41</v>
      </c>
      <c r="F109">
        <v>1456</v>
      </c>
      <c r="G109" t="s">
        <v>51</v>
      </c>
      <c r="H109">
        <v>13</v>
      </c>
      <c r="I109">
        <v>5</v>
      </c>
      <c r="J109" t="s">
        <v>57</v>
      </c>
      <c r="K109">
        <v>1</v>
      </c>
      <c r="L109">
        <v>1733</v>
      </c>
      <c r="M109">
        <v>2</v>
      </c>
      <c r="N109" t="s">
        <v>44</v>
      </c>
      <c r="O109">
        <v>96</v>
      </c>
      <c r="P109">
        <v>2</v>
      </c>
      <c r="Q109">
        <v>2</v>
      </c>
      <c r="R109" t="s">
        <v>137</v>
      </c>
      <c r="S109">
        <v>1</v>
      </c>
      <c r="T109" t="s">
        <v>102</v>
      </c>
      <c r="U109">
        <v>6134</v>
      </c>
      <c r="V109" t="s">
        <v>163</v>
      </c>
      <c r="W109">
        <v>8658</v>
      </c>
      <c r="X109">
        <v>5</v>
      </c>
      <c r="Y109" t="s">
        <v>48</v>
      </c>
      <c r="Z109" t="s">
        <v>40</v>
      </c>
      <c r="AA109">
        <v>13</v>
      </c>
      <c r="AB109">
        <v>3</v>
      </c>
      <c r="AC109">
        <v>2</v>
      </c>
      <c r="AD109">
        <v>80</v>
      </c>
      <c r="AE109">
        <v>3</v>
      </c>
      <c r="AF109">
        <v>16</v>
      </c>
      <c r="AG109">
        <v>3</v>
      </c>
      <c r="AH109">
        <v>3</v>
      </c>
      <c r="AI109">
        <v>2</v>
      </c>
      <c r="AJ109">
        <v>2</v>
      </c>
      <c r="AK109" s="14">
        <v>46084</v>
      </c>
      <c r="AL109">
        <v>30</v>
      </c>
      <c r="AM109" t="s">
        <v>1576</v>
      </c>
      <c r="AN109" t="s">
        <v>1587</v>
      </c>
      <c r="AO109">
        <v>9</v>
      </c>
      <c r="AP109">
        <v>5554</v>
      </c>
      <c r="AQ109">
        <v>2</v>
      </c>
      <c r="AR109">
        <v>2</v>
      </c>
    </row>
    <row r="110" spans="1:44" x14ac:dyDescent="0.35">
      <c r="A110" t="s">
        <v>837</v>
      </c>
      <c r="B110">
        <v>36</v>
      </c>
      <c r="C110" t="s">
        <v>802</v>
      </c>
      <c r="D110" t="s">
        <v>40</v>
      </c>
      <c r="E110" t="s">
        <v>41</v>
      </c>
      <c r="F110">
        <v>660</v>
      </c>
      <c r="G110" t="s">
        <v>42</v>
      </c>
      <c r="H110">
        <v>15</v>
      </c>
      <c r="I110">
        <v>3</v>
      </c>
      <c r="J110" t="s">
        <v>73</v>
      </c>
      <c r="K110">
        <v>1</v>
      </c>
      <c r="L110">
        <v>1052</v>
      </c>
      <c r="M110">
        <v>1</v>
      </c>
      <c r="N110" t="s">
        <v>44</v>
      </c>
      <c r="O110">
        <v>81</v>
      </c>
      <c r="P110">
        <v>3</v>
      </c>
      <c r="Q110">
        <v>2</v>
      </c>
      <c r="R110" t="s">
        <v>45</v>
      </c>
      <c r="S110">
        <v>3</v>
      </c>
      <c r="T110" t="s">
        <v>102</v>
      </c>
      <c r="U110">
        <v>4834</v>
      </c>
      <c r="V110" t="s">
        <v>47</v>
      </c>
      <c r="W110">
        <v>7858</v>
      </c>
      <c r="X110">
        <v>7</v>
      </c>
      <c r="Y110" t="s">
        <v>48</v>
      </c>
      <c r="Z110" t="s">
        <v>49</v>
      </c>
      <c r="AA110">
        <v>14</v>
      </c>
      <c r="AB110">
        <v>3</v>
      </c>
      <c r="AC110">
        <v>2</v>
      </c>
      <c r="AD110">
        <v>80</v>
      </c>
      <c r="AE110">
        <v>1</v>
      </c>
      <c r="AF110">
        <v>9</v>
      </c>
      <c r="AG110">
        <v>3</v>
      </c>
      <c r="AH110">
        <v>2</v>
      </c>
      <c r="AI110">
        <v>0</v>
      </c>
      <c r="AJ110">
        <v>0</v>
      </c>
      <c r="AK110" s="14">
        <v>46062</v>
      </c>
      <c r="AL110">
        <v>26</v>
      </c>
      <c r="AM110" t="s">
        <v>1576</v>
      </c>
      <c r="AN110" t="s">
        <v>1582</v>
      </c>
      <c r="AO110">
        <v>5</v>
      </c>
      <c r="AP110">
        <v>15772</v>
      </c>
      <c r="AQ110">
        <v>2</v>
      </c>
      <c r="AR110">
        <v>2</v>
      </c>
    </row>
    <row r="111" spans="1:44" x14ac:dyDescent="0.35">
      <c r="A111" t="s">
        <v>836</v>
      </c>
      <c r="B111">
        <v>36</v>
      </c>
      <c r="C111" t="s">
        <v>802</v>
      </c>
      <c r="D111" t="s">
        <v>40</v>
      </c>
      <c r="E111" t="s">
        <v>41</v>
      </c>
      <c r="F111">
        <v>885</v>
      </c>
      <c r="G111" t="s">
        <v>42</v>
      </c>
      <c r="H111">
        <v>16</v>
      </c>
      <c r="I111">
        <v>4</v>
      </c>
      <c r="J111" t="s">
        <v>43</v>
      </c>
      <c r="K111">
        <v>1</v>
      </c>
      <c r="L111">
        <v>1042</v>
      </c>
      <c r="M111">
        <v>3</v>
      </c>
      <c r="N111" t="s">
        <v>53</v>
      </c>
      <c r="O111">
        <v>43</v>
      </c>
      <c r="P111">
        <v>4</v>
      </c>
      <c r="Q111">
        <v>1</v>
      </c>
      <c r="R111" t="s">
        <v>45</v>
      </c>
      <c r="S111">
        <v>1</v>
      </c>
      <c r="T111" t="s">
        <v>46</v>
      </c>
      <c r="U111">
        <v>2743</v>
      </c>
      <c r="V111" t="s">
        <v>47</v>
      </c>
      <c r="W111">
        <v>8269</v>
      </c>
      <c r="X111">
        <v>1</v>
      </c>
      <c r="Y111" t="s">
        <v>48</v>
      </c>
      <c r="Z111" t="s">
        <v>49</v>
      </c>
      <c r="AA111">
        <v>16</v>
      </c>
      <c r="AB111">
        <v>3</v>
      </c>
      <c r="AC111">
        <v>3</v>
      </c>
      <c r="AD111">
        <v>80</v>
      </c>
      <c r="AE111">
        <v>0</v>
      </c>
      <c r="AF111">
        <v>18</v>
      </c>
      <c r="AG111">
        <v>1</v>
      </c>
      <c r="AH111">
        <v>3</v>
      </c>
      <c r="AI111">
        <v>15</v>
      </c>
      <c r="AJ111">
        <v>14</v>
      </c>
      <c r="AK111" s="14">
        <v>46061</v>
      </c>
      <c r="AL111">
        <v>49</v>
      </c>
      <c r="AM111" t="s">
        <v>1576</v>
      </c>
      <c r="AN111" t="s">
        <v>1582</v>
      </c>
      <c r="AO111">
        <v>30</v>
      </c>
      <c r="AP111">
        <v>22255</v>
      </c>
      <c r="AQ111">
        <v>29</v>
      </c>
      <c r="AR111">
        <v>12</v>
      </c>
    </row>
    <row r="112" spans="1:44" x14ac:dyDescent="0.35">
      <c r="A112" t="s">
        <v>176</v>
      </c>
      <c r="B112">
        <v>25</v>
      </c>
      <c r="C112" t="s">
        <v>39</v>
      </c>
      <c r="D112" t="s">
        <v>40</v>
      </c>
      <c r="E112" t="s">
        <v>41</v>
      </c>
      <c r="F112">
        <v>867</v>
      </c>
      <c r="G112" t="s">
        <v>51</v>
      </c>
      <c r="H112">
        <v>19</v>
      </c>
      <c r="I112">
        <v>2</v>
      </c>
      <c r="J112" t="s">
        <v>57</v>
      </c>
      <c r="K112">
        <v>1</v>
      </c>
      <c r="L112">
        <v>952</v>
      </c>
      <c r="M112">
        <v>3</v>
      </c>
      <c r="N112" t="s">
        <v>44</v>
      </c>
      <c r="O112">
        <v>36</v>
      </c>
      <c r="P112">
        <v>2</v>
      </c>
      <c r="Q112">
        <v>1</v>
      </c>
      <c r="R112" t="s">
        <v>54</v>
      </c>
      <c r="S112">
        <v>2</v>
      </c>
      <c r="T112" t="s">
        <v>105</v>
      </c>
      <c r="U112">
        <v>2413</v>
      </c>
      <c r="V112" t="s">
        <v>47</v>
      </c>
      <c r="W112">
        <v>18798</v>
      </c>
      <c r="X112">
        <v>1</v>
      </c>
      <c r="Y112" t="s">
        <v>48</v>
      </c>
      <c r="Z112" t="s">
        <v>40</v>
      </c>
      <c r="AA112">
        <v>18</v>
      </c>
      <c r="AB112">
        <v>2</v>
      </c>
      <c r="AC112">
        <v>3</v>
      </c>
      <c r="AD112">
        <v>80</v>
      </c>
      <c r="AE112">
        <v>3</v>
      </c>
      <c r="AF112">
        <v>1</v>
      </c>
      <c r="AG112">
        <v>2</v>
      </c>
      <c r="AH112">
        <v>3</v>
      </c>
      <c r="AI112">
        <v>0</v>
      </c>
      <c r="AJ112">
        <v>0</v>
      </c>
      <c r="AK112" s="14">
        <v>46133</v>
      </c>
      <c r="AL112">
        <v>35</v>
      </c>
      <c r="AM112" t="s">
        <v>1576</v>
      </c>
      <c r="AN112" t="s">
        <v>1586</v>
      </c>
      <c r="AO112">
        <v>17</v>
      </c>
      <c r="AP112">
        <v>23270</v>
      </c>
      <c r="AQ112">
        <v>1</v>
      </c>
      <c r="AR112">
        <v>0</v>
      </c>
    </row>
    <row r="113" spans="1:44" x14ac:dyDescent="0.35">
      <c r="A113" t="s">
        <v>177</v>
      </c>
      <c r="B113">
        <v>25</v>
      </c>
      <c r="C113" t="s">
        <v>39</v>
      </c>
      <c r="D113" t="s">
        <v>40</v>
      </c>
      <c r="E113" t="s">
        <v>41</v>
      </c>
      <c r="F113">
        <v>1219</v>
      </c>
      <c r="G113" t="s">
        <v>42</v>
      </c>
      <c r="H113">
        <v>4</v>
      </c>
      <c r="I113">
        <v>1</v>
      </c>
      <c r="J113" t="s">
        <v>68</v>
      </c>
      <c r="K113">
        <v>1</v>
      </c>
      <c r="L113">
        <v>1106</v>
      </c>
      <c r="M113">
        <v>4</v>
      </c>
      <c r="N113" t="s">
        <v>44</v>
      </c>
      <c r="O113">
        <v>32</v>
      </c>
      <c r="P113">
        <v>3</v>
      </c>
      <c r="Q113">
        <v>1</v>
      </c>
      <c r="R113" t="s">
        <v>45</v>
      </c>
      <c r="S113">
        <v>4</v>
      </c>
      <c r="T113" t="s">
        <v>105</v>
      </c>
      <c r="U113">
        <v>3691</v>
      </c>
      <c r="V113" t="s">
        <v>47</v>
      </c>
      <c r="W113">
        <v>4605</v>
      </c>
      <c r="X113">
        <v>1</v>
      </c>
      <c r="Y113" t="s">
        <v>48</v>
      </c>
      <c r="Z113" t="s">
        <v>40</v>
      </c>
      <c r="AA113">
        <v>15</v>
      </c>
      <c r="AB113">
        <v>2</v>
      </c>
      <c r="AC113">
        <v>2</v>
      </c>
      <c r="AD113">
        <v>80</v>
      </c>
      <c r="AE113">
        <v>1</v>
      </c>
      <c r="AF113">
        <v>7</v>
      </c>
      <c r="AG113">
        <v>3</v>
      </c>
      <c r="AH113">
        <v>4</v>
      </c>
      <c r="AI113">
        <v>5</v>
      </c>
      <c r="AJ113">
        <v>6</v>
      </c>
      <c r="AK113" s="14">
        <v>46134</v>
      </c>
      <c r="AL113">
        <v>40</v>
      </c>
      <c r="AM113" t="s">
        <v>1576</v>
      </c>
      <c r="AN113" t="s">
        <v>1586</v>
      </c>
      <c r="AO113">
        <v>1</v>
      </c>
      <c r="AP113">
        <v>23733</v>
      </c>
      <c r="AQ113">
        <v>0</v>
      </c>
      <c r="AR113">
        <v>0</v>
      </c>
    </row>
    <row r="114" spans="1:44" x14ac:dyDescent="0.35">
      <c r="A114" t="s">
        <v>834</v>
      </c>
      <c r="B114">
        <v>36</v>
      </c>
      <c r="C114" t="s">
        <v>802</v>
      </c>
      <c r="D114" t="s">
        <v>40</v>
      </c>
      <c r="E114" t="s">
        <v>41</v>
      </c>
      <c r="F114">
        <v>530</v>
      </c>
      <c r="G114" t="s">
        <v>51</v>
      </c>
      <c r="H114">
        <v>3</v>
      </c>
      <c r="I114">
        <v>1</v>
      </c>
      <c r="J114" t="s">
        <v>43</v>
      </c>
      <c r="K114">
        <v>1</v>
      </c>
      <c r="L114">
        <v>967</v>
      </c>
      <c r="M114">
        <v>3</v>
      </c>
      <c r="N114" t="s">
        <v>44</v>
      </c>
      <c r="O114">
        <v>51</v>
      </c>
      <c r="P114">
        <v>2</v>
      </c>
      <c r="Q114">
        <v>3</v>
      </c>
      <c r="R114" t="s">
        <v>137</v>
      </c>
      <c r="S114">
        <v>4</v>
      </c>
      <c r="T114" t="s">
        <v>105</v>
      </c>
      <c r="U114">
        <v>10325</v>
      </c>
      <c r="V114" t="s">
        <v>253</v>
      </c>
      <c r="W114">
        <v>5518</v>
      </c>
      <c r="X114">
        <v>1</v>
      </c>
      <c r="Y114" t="s">
        <v>48</v>
      </c>
      <c r="Z114" t="s">
        <v>40</v>
      </c>
      <c r="AA114">
        <v>11</v>
      </c>
      <c r="AB114">
        <v>3</v>
      </c>
      <c r="AC114">
        <v>1</v>
      </c>
      <c r="AD114">
        <v>80</v>
      </c>
      <c r="AE114">
        <v>1</v>
      </c>
      <c r="AF114">
        <v>16</v>
      </c>
      <c r="AG114">
        <v>6</v>
      </c>
      <c r="AH114">
        <v>3</v>
      </c>
      <c r="AI114">
        <v>3</v>
      </c>
      <c r="AJ114">
        <v>7</v>
      </c>
      <c r="AK114" s="14">
        <v>46059</v>
      </c>
      <c r="AL114">
        <v>22</v>
      </c>
      <c r="AM114" t="s">
        <v>1576</v>
      </c>
      <c r="AN114" t="s">
        <v>1582</v>
      </c>
      <c r="AO114">
        <v>3</v>
      </c>
      <c r="AP114">
        <v>5455</v>
      </c>
      <c r="AQ114">
        <v>0</v>
      </c>
      <c r="AR114">
        <v>0</v>
      </c>
    </row>
    <row r="115" spans="1:44" x14ac:dyDescent="0.35">
      <c r="A115" t="s">
        <v>179</v>
      </c>
      <c r="B115">
        <v>25</v>
      </c>
      <c r="C115" t="s">
        <v>39</v>
      </c>
      <c r="D115" t="s">
        <v>40</v>
      </c>
      <c r="E115" t="s">
        <v>56</v>
      </c>
      <c r="F115">
        <v>599</v>
      </c>
      <c r="G115" t="s">
        <v>51</v>
      </c>
      <c r="H115">
        <v>24</v>
      </c>
      <c r="I115">
        <v>1</v>
      </c>
      <c r="J115" t="s">
        <v>43</v>
      </c>
      <c r="K115">
        <v>1</v>
      </c>
      <c r="L115">
        <v>1273</v>
      </c>
      <c r="M115">
        <v>3</v>
      </c>
      <c r="N115" t="s">
        <v>44</v>
      </c>
      <c r="O115">
        <v>73</v>
      </c>
      <c r="P115">
        <v>1</v>
      </c>
      <c r="Q115">
        <v>1</v>
      </c>
      <c r="R115" t="s">
        <v>54</v>
      </c>
      <c r="S115">
        <v>4</v>
      </c>
      <c r="T115" t="s">
        <v>46</v>
      </c>
      <c r="U115">
        <v>1118</v>
      </c>
      <c r="V115" t="s">
        <v>47</v>
      </c>
      <c r="W115">
        <v>8040</v>
      </c>
      <c r="X115">
        <v>1</v>
      </c>
      <c r="Y115" t="s">
        <v>48</v>
      </c>
      <c r="Z115" t="s">
        <v>40</v>
      </c>
      <c r="AA115">
        <v>14</v>
      </c>
      <c r="AB115">
        <v>2</v>
      </c>
      <c r="AC115">
        <v>4</v>
      </c>
      <c r="AD115">
        <v>80</v>
      </c>
      <c r="AE115">
        <v>0</v>
      </c>
      <c r="AF115">
        <v>1</v>
      </c>
      <c r="AG115">
        <v>4</v>
      </c>
      <c r="AH115">
        <v>3</v>
      </c>
      <c r="AI115">
        <v>1</v>
      </c>
      <c r="AJ115">
        <v>0</v>
      </c>
      <c r="AK115" s="14">
        <v>46136</v>
      </c>
      <c r="AL115">
        <v>53</v>
      </c>
      <c r="AM115" t="s">
        <v>1576</v>
      </c>
      <c r="AN115" t="s">
        <v>1586</v>
      </c>
      <c r="AO115">
        <v>35</v>
      </c>
      <c r="AP115">
        <v>20355</v>
      </c>
      <c r="AQ115">
        <v>16</v>
      </c>
      <c r="AR115">
        <v>13</v>
      </c>
    </row>
    <row r="116" spans="1:44" x14ac:dyDescent="0.35">
      <c r="A116" t="s">
        <v>807</v>
      </c>
      <c r="B116">
        <v>36</v>
      </c>
      <c r="C116" t="s">
        <v>802</v>
      </c>
      <c r="D116" t="s">
        <v>40</v>
      </c>
      <c r="E116" t="s">
        <v>41</v>
      </c>
      <c r="F116">
        <v>318</v>
      </c>
      <c r="G116" t="s">
        <v>42</v>
      </c>
      <c r="H116">
        <v>9</v>
      </c>
      <c r="I116">
        <v>3</v>
      </c>
      <c r="J116" t="s">
        <v>52</v>
      </c>
      <c r="K116">
        <v>1</v>
      </c>
      <c r="L116">
        <v>90</v>
      </c>
      <c r="M116">
        <v>4</v>
      </c>
      <c r="N116" t="s">
        <v>44</v>
      </c>
      <c r="O116">
        <v>79</v>
      </c>
      <c r="P116">
        <v>2</v>
      </c>
      <c r="Q116">
        <v>1</v>
      </c>
      <c r="R116" t="s">
        <v>60</v>
      </c>
      <c r="S116">
        <v>3</v>
      </c>
      <c r="T116" t="s">
        <v>105</v>
      </c>
      <c r="U116">
        <v>3388</v>
      </c>
      <c r="V116" t="s">
        <v>47</v>
      </c>
      <c r="W116">
        <v>21777</v>
      </c>
      <c r="X116">
        <v>0</v>
      </c>
      <c r="Y116" t="s">
        <v>48</v>
      </c>
      <c r="Z116" t="s">
        <v>40</v>
      </c>
      <c r="AA116">
        <v>17</v>
      </c>
      <c r="AB116">
        <v>3</v>
      </c>
      <c r="AC116">
        <v>1</v>
      </c>
      <c r="AD116">
        <v>80</v>
      </c>
      <c r="AE116">
        <v>1</v>
      </c>
      <c r="AF116">
        <v>2</v>
      </c>
      <c r="AG116">
        <v>0</v>
      </c>
      <c r="AH116">
        <v>2</v>
      </c>
      <c r="AI116">
        <v>0</v>
      </c>
      <c r="AK116" s="14">
        <v>46032</v>
      </c>
      <c r="AL116">
        <v>46</v>
      </c>
      <c r="AM116" t="s">
        <v>1576</v>
      </c>
      <c r="AN116" t="s">
        <v>1577</v>
      </c>
      <c r="AO116">
        <v>8</v>
      </c>
      <c r="AP116">
        <v>4456</v>
      </c>
      <c r="AQ116">
        <v>5</v>
      </c>
      <c r="AR116">
        <v>2</v>
      </c>
    </row>
    <row r="117" spans="1:44" x14ac:dyDescent="0.35">
      <c r="A117" t="s">
        <v>803</v>
      </c>
      <c r="B117">
        <v>36</v>
      </c>
      <c r="C117" t="s">
        <v>802</v>
      </c>
      <c r="D117" t="s">
        <v>40</v>
      </c>
      <c r="E117" t="s">
        <v>41</v>
      </c>
      <c r="F117">
        <v>1218</v>
      </c>
      <c r="G117" t="s">
        <v>51</v>
      </c>
      <c r="H117">
        <v>9</v>
      </c>
      <c r="I117">
        <v>4</v>
      </c>
      <c r="J117" t="s">
        <v>43</v>
      </c>
      <c r="K117">
        <v>1</v>
      </c>
      <c r="L117">
        <v>27</v>
      </c>
      <c r="M117">
        <v>3</v>
      </c>
      <c r="N117" t="s">
        <v>44</v>
      </c>
      <c r="O117">
        <v>82</v>
      </c>
      <c r="P117">
        <v>2</v>
      </c>
      <c r="Q117">
        <v>1</v>
      </c>
      <c r="R117" t="s">
        <v>54</v>
      </c>
      <c r="S117">
        <v>1</v>
      </c>
      <c r="T117" t="s">
        <v>46</v>
      </c>
      <c r="U117">
        <v>3407</v>
      </c>
      <c r="V117" t="s">
        <v>47</v>
      </c>
      <c r="W117">
        <v>6986</v>
      </c>
      <c r="X117">
        <v>7</v>
      </c>
      <c r="Y117" t="s">
        <v>48</v>
      </c>
      <c r="Z117" t="s">
        <v>49</v>
      </c>
      <c r="AA117">
        <v>23</v>
      </c>
      <c r="AB117">
        <v>4</v>
      </c>
      <c r="AC117">
        <v>2</v>
      </c>
      <c r="AD117">
        <v>80</v>
      </c>
      <c r="AE117">
        <v>0</v>
      </c>
      <c r="AF117">
        <v>10</v>
      </c>
      <c r="AG117">
        <v>4</v>
      </c>
      <c r="AH117">
        <v>3</v>
      </c>
      <c r="AI117">
        <v>0</v>
      </c>
      <c r="AJ117">
        <v>3</v>
      </c>
      <c r="AK117" s="14">
        <v>46028</v>
      </c>
      <c r="AL117">
        <v>25</v>
      </c>
      <c r="AM117" t="s">
        <v>1576</v>
      </c>
      <c r="AN117" t="s">
        <v>1577</v>
      </c>
      <c r="AO117">
        <v>1</v>
      </c>
      <c r="AP117">
        <v>20942</v>
      </c>
      <c r="AQ117">
        <v>1</v>
      </c>
      <c r="AR117">
        <v>0</v>
      </c>
    </row>
    <row r="118" spans="1:44" x14ac:dyDescent="0.35">
      <c r="A118" t="s">
        <v>790</v>
      </c>
      <c r="B118">
        <v>35</v>
      </c>
      <c r="C118" t="s">
        <v>190</v>
      </c>
      <c r="D118" t="s">
        <v>40</v>
      </c>
      <c r="E118" t="s">
        <v>41</v>
      </c>
      <c r="F118">
        <v>303</v>
      </c>
      <c r="G118" t="s">
        <v>51</v>
      </c>
      <c r="H118">
        <v>27</v>
      </c>
      <c r="I118">
        <v>3</v>
      </c>
      <c r="J118" t="s">
        <v>43</v>
      </c>
      <c r="K118">
        <v>1</v>
      </c>
      <c r="L118">
        <v>1797</v>
      </c>
      <c r="M118">
        <v>3</v>
      </c>
      <c r="N118" t="s">
        <v>44</v>
      </c>
      <c r="O118">
        <v>84</v>
      </c>
      <c r="P118">
        <v>3</v>
      </c>
      <c r="Q118">
        <v>2</v>
      </c>
      <c r="R118" t="s">
        <v>137</v>
      </c>
      <c r="S118">
        <v>4</v>
      </c>
      <c r="T118" t="s">
        <v>46</v>
      </c>
      <c r="U118">
        <v>5813</v>
      </c>
      <c r="V118" t="s">
        <v>163</v>
      </c>
      <c r="W118">
        <v>13492</v>
      </c>
      <c r="X118">
        <v>1</v>
      </c>
      <c r="Y118" t="s">
        <v>48</v>
      </c>
      <c r="Z118" t="s">
        <v>40</v>
      </c>
      <c r="AA118">
        <v>18</v>
      </c>
      <c r="AB118">
        <v>3</v>
      </c>
      <c r="AC118">
        <v>4</v>
      </c>
      <c r="AD118">
        <v>80</v>
      </c>
      <c r="AE118">
        <v>0</v>
      </c>
      <c r="AF118">
        <v>10</v>
      </c>
      <c r="AG118">
        <v>2</v>
      </c>
      <c r="AH118">
        <v>3</v>
      </c>
      <c r="AI118">
        <v>7</v>
      </c>
      <c r="AJ118">
        <v>7</v>
      </c>
      <c r="AK118" s="14">
        <v>46381</v>
      </c>
      <c r="AL118">
        <v>39</v>
      </c>
      <c r="AM118" t="s">
        <v>1576</v>
      </c>
      <c r="AN118" t="s">
        <v>1578</v>
      </c>
      <c r="AO118">
        <v>10</v>
      </c>
      <c r="AP118">
        <v>11478</v>
      </c>
      <c r="AQ118">
        <v>1</v>
      </c>
      <c r="AR118">
        <v>0</v>
      </c>
    </row>
    <row r="119" spans="1:44" x14ac:dyDescent="0.35">
      <c r="A119" t="s">
        <v>787</v>
      </c>
      <c r="B119">
        <v>35</v>
      </c>
      <c r="C119" t="s">
        <v>190</v>
      </c>
      <c r="D119" t="s">
        <v>40</v>
      </c>
      <c r="E119" t="s">
        <v>56</v>
      </c>
      <c r="F119">
        <v>880</v>
      </c>
      <c r="G119" t="s">
        <v>51</v>
      </c>
      <c r="H119">
        <v>12</v>
      </c>
      <c r="I119">
        <v>4</v>
      </c>
      <c r="J119" t="s">
        <v>73</v>
      </c>
      <c r="K119">
        <v>1</v>
      </c>
      <c r="L119">
        <v>1667</v>
      </c>
      <c r="M119">
        <v>4</v>
      </c>
      <c r="N119" t="s">
        <v>44</v>
      </c>
      <c r="O119">
        <v>36</v>
      </c>
      <c r="P119">
        <v>3</v>
      </c>
      <c r="Q119">
        <v>2</v>
      </c>
      <c r="R119" t="s">
        <v>137</v>
      </c>
      <c r="S119">
        <v>4</v>
      </c>
      <c r="T119" t="s">
        <v>46</v>
      </c>
      <c r="U119">
        <v>4581</v>
      </c>
      <c r="V119" t="s">
        <v>47</v>
      </c>
      <c r="W119">
        <v>10414</v>
      </c>
      <c r="X119">
        <v>3</v>
      </c>
      <c r="Y119" t="s">
        <v>48</v>
      </c>
      <c r="Z119" t="s">
        <v>40</v>
      </c>
      <c r="AA119">
        <v>24</v>
      </c>
      <c r="AB119">
        <v>4</v>
      </c>
      <c r="AC119">
        <v>1</v>
      </c>
      <c r="AD119">
        <v>80</v>
      </c>
      <c r="AE119">
        <v>0</v>
      </c>
      <c r="AF119">
        <v>13</v>
      </c>
      <c r="AG119">
        <v>2</v>
      </c>
      <c r="AH119">
        <v>4</v>
      </c>
      <c r="AI119">
        <v>6</v>
      </c>
      <c r="AJ119">
        <v>7</v>
      </c>
      <c r="AK119" s="14">
        <v>46378</v>
      </c>
      <c r="AL119">
        <v>46</v>
      </c>
      <c r="AM119" t="s">
        <v>1576</v>
      </c>
      <c r="AN119" t="s">
        <v>1578</v>
      </c>
      <c r="AO119">
        <v>6</v>
      </c>
      <c r="AP119">
        <v>16030</v>
      </c>
      <c r="AQ119">
        <v>0</v>
      </c>
      <c r="AR119">
        <v>0</v>
      </c>
    </row>
    <row r="120" spans="1:44" x14ac:dyDescent="0.35">
      <c r="A120" t="s">
        <v>184</v>
      </c>
      <c r="B120">
        <v>25</v>
      </c>
      <c r="C120" t="s">
        <v>39</v>
      </c>
      <c r="D120" t="s">
        <v>40</v>
      </c>
      <c r="E120" t="s">
        <v>41</v>
      </c>
      <c r="F120">
        <v>383</v>
      </c>
      <c r="G120" t="s">
        <v>51</v>
      </c>
      <c r="H120">
        <v>9</v>
      </c>
      <c r="I120">
        <v>2</v>
      </c>
      <c r="J120" t="s">
        <v>43</v>
      </c>
      <c r="K120">
        <v>1</v>
      </c>
      <c r="L120">
        <v>1439</v>
      </c>
      <c r="M120">
        <v>1</v>
      </c>
      <c r="N120" t="s">
        <v>44</v>
      </c>
      <c r="O120">
        <v>68</v>
      </c>
      <c r="P120">
        <v>2</v>
      </c>
      <c r="Q120">
        <v>1</v>
      </c>
      <c r="R120" t="s">
        <v>54</v>
      </c>
      <c r="S120">
        <v>1</v>
      </c>
      <c r="T120" t="s">
        <v>105</v>
      </c>
      <c r="U120">
        <v>4400</v>
      </c>
      <c r="V120" t="s">
        <v>47</v>
      </c>
      <c r="W120">
        <v>15182</v>
      </c>
      <c r="X120">
        <v>3</v>
      </c>
      <c r="Y120" t="s">
        <v>48</v>
      </c>
      <c r="Z120" t="s">
        <v>49</v>
      </c>
      <c r="AA120">
        <v>12</v>
      </c>
      <c r="AB120">
        <v>2</v>
      </c>
      <c r="AC120">
        <v>1</v>
      </c>
      <c r="AD120">
        <v>80</v>
      </c>
      <c r="AE120">
        <v>0</v>
      </c>
      <c r="AF120">
        <v>6</v>
      </c>
      <c r="AG120">
        <v>2</v>
      </c>
      <c r="AH120">
        <v>3</v>
      </c>
      <c r="AI120">
        <v>2</v>
      </c>
      <c r="AJ120">
        <v>2</v>
      </c>
      <c r="AK120" s="14">
        <v>46141</v>
      </c>
      <c r="AL120">
        <v>18</v>
      </c>
      <c r="AM120" t="s">
        <v>1576</v>
      </c>
      <c r="AN120" t="s">
        <v>1586</v>
      </c>
      <c r="AO120">
        <v>0</v>
      </c>
      <c r="AP120">
        <v>18963</v>
      </c>
      <c r="AQ120">
        <v>0</v>
      </c>
      <c r="AR120">
        <v>0</v>
      </c>
    </row>
    <row r="121" spans="1:44" x14ac:dyDescent="0.35">
      <c r="A121" t="s">
        <v>786</v>
      </c>
      <c r="B121">
        <v>35</v>
      </c>
      <c r="C121" t="s">
        <v>190</v>
      </c>
      <c r="D121" t="s">
        <v>40</v>
      </c>
      <c r="E121" t="s">
        <v>41</v>
      </c>
      <c r="F121">
        <v>763</v>
      </c>
      <c r="G121" t="s">
        <v>51</v>
      </c>
      <c r="H121">
        <v>15</v>
      </c>
      <c r="I121">
        <v>2</v>
      </c>
      <c r="J121" t="s">
        <v>52</v>
      </c>
      <c r="K121">
        <v>1</v>
      </c>
      <c r="L121">
        <v>1645</v>
      </c>
      <c r="M121">
        <v>1</v>
      </c>
      <c r="N121" t="s">
        <v>44</v>
      </c>
      <c r="O121">
        <v>59</v>
      </c>
      <c r="P121">
        <v>1</v>
      </c>
      <c r="Q121">
        <v>2</v>
      </c>
      <c r="R121" t="s">
        <v>137</v>
      </c>
      <c r="S121">
        <v>4</v>
      </c>
      <c r="T121" t="s">
        <v>102</v>
      </c>
      <c r="U121">
        <v>5440</v>
      </c>
      <c r="V121" t="s">
        <v>163</v>
      </c>
      <c r="W121">
        <v>22098</v>
      </c>
      <c r="X121">
        <v>6</v>
      </c>
      <c r="Y121" t="s">
        <v>48</v>
      </c>
      <c r="Z121" t="s">
        <v>40</v>
      </c>
      <c r="AA121">
        <v>14</v>
      </c>
      <c r="AB121">
        <v>3</v>
      </c>
      <c r="AC121">
        <v>4</v>
      </c>
      <c r="AD121">
        <v>80</v>
      </c>
      <c r="AE121">
        <v>2</v>
      </c>
      <c r="AF121">
        <v>7</v>
      </c>
      <c r="AG121">
        <v>2</v>
      </c>
      <c r="AH121">
        <v>2</v>
      </c>
      <c r="AI121">
        <v>2</v>
      </c>
      <c r="AJ121">
        <v>2</v>
      </c>
      <c r="AK121" s="14">
        <v>46377</v>
      </c>
      <c r="AL121">
        <v>42</v>
      </c>
      <c r="AM121" t="s">
        <v>1576</v>
      </c>
      <c r="AN121" t="s">
        <v>1578</v>
      </c>
      <c r="AO121">
        <v>24</v>
      </c>
      <c r="AP121">
        <v>16538</v>
      </c>
      <c r="AQ121">
        <v>13</v>
      </c>
      <c r="AR121">
        <v>1</v>
      </c>
    </row>
    <row r="122" spans="1:44" x14ac:dyDescent="0.35">
      <c r="A122" t="s">
        <v>785</v>
      </c>
      <c r="B122">
        <v>35</v>
      </c>
      <c r="C122" t="s">
        <v>190</v>
      </c>
      <c r="D122" t="s">
        <v>40</v>
      </c>
      <c r="E122" t="s">
        <v>41</v>
      </c>
      <c r="F122">
        <v>737</v>
      </c>
      <c r="G122" t="s">
        <v>51</v>
      </c>
      <c r="H122">
        <v>10</v>
      </c>
      <c r="I122">
        <v>3</v>
      </c>
      <c r="J122" t="s">
        <v>52</v>
      </c>
      <c r="K122">
        <v>1</v>
      </c>
      <c r="L122">
        <v>1639</v>
      </c>
      <c r="M122">
        <v>4</v>
      </c>
      <c r="N122" t="s">
        <v>44</v>
      </c>
      <c r="O122">
        <v>55</v>
      </c>
      <c r="P122">
        <v>2</v>
      </c>
      <c r="Q122">
        <v>3</v>
      </c>
      <c r="R122" t="s">
        <v>137</v>
      </c>
      <c r="S122">
        <v>1</v>
      </c>
      <c r="T122" t="s">
        <v>105</v>
      </c>
      <c r="U122">
        <v>10306</v>
      </c>
      <c r="V122" t="s">
        <v>253</v>
      </c>
      <c r="W122">
        <v>21530</v>
      </c>
      <c r="X122">
        <v>9</v>
      </c>
      <c r="Y122" t="s">
        <v>48</v>
      </c>
      <c r="Z122" t="s">
        <v>49</v>
      </c>
      <c r="AA122">
        <v>17</v>
      </c>
      <c r="AB122">
        <v>3</v>
      </c>
      <c r="AC122">
        <v>3</v>
      </c>
      <c r="AD122">
        <v>80</v>
      </c>
      <c r="AE122">
        <v>0</v>
      </c>
      <c r="AF122">
        <v>15</v>
      </c>
      <c r="AG122">
        <v>3</v>
      </c>
      <c r="AH122">
        <v>3</v>
      </c>
      <c r="AI122">
        <v>6</v>
      </c>
      <c r="AJ122">
        <v>0</v>
      </c>
      <c r="AK122" s="14">
        <v>46376</v>
      </c>
      <c r="AL122">
        <v>60</v>
      </c>
      <c r="AM122" t="s">
        <v>1576</v>
      </c>
      <c r="AN122" t="s">
        <v>1578</v>
      </c>
      <c r="AO122">
        <v>39</v>
      </c>
      <c r="AP122">
        <v>15496</v>
      </c>
      <c r="AQ122">
        <v>8</v>
      </c>
      <c r="AR122">
        <v>1</v>
      </c>
    </row>
    <row r="123" spans="1:44" x14ac:dyDescent="0.35">
      <c r="A123" t="s">
        <v>779</v>
      </c>
      <c r="B123">
        <v>35</v>
      </c>
      <c r="C123" t="s">
        <v>190</v>
      </c>
      <c r="D123" t="s">
        <v>40</v>
      </c>
      <c r="E123" t="s">
        <v>41</v>
      </c>
      <c r="F123">
        <v>104</v>
      </c>
      <c r="G123" t="s">
        <v>42</v>
      </c>
      <c r="H123">
        <v>2</v>
      </c>
      <c r="I123">
        <v>3</v>
      </c>
      <c r="J123" t="s">
        <v>43</v>
      </c>
      <c r="K123">
        <v>1</v>
      </c>
      <c r="L123">
        <v>1569</v>
      </c>
      <c r="M123">
        <v>1</v>
      </c>
      <c r="N123" t="s">
        <v>53</v>
      </c>
      <c r="O123">
        <v>69</v>
      </c>
      <c r="P123">
        <v>3</v>
      </c>
      <c r="Q123">
        <v>1</v>
      </c>
      <c r="R123" t="s">
        <v>45</v>
      </c>
      <c r="S123">
        <v>1</v>
      </c>
      <c r="T123" t="s">
        <v>102</v>
      </c>
      <c r="U123">
        <v>2074</v>
      </c>
      <c r="V123" t="s">
        <v>47</v>
      </c>
      <c r="W123">
        <v>26619</v>
      </c>
      <c r="X123">
        <v>1</v>
      </c>
      <c r="Y123" t="s">
        <v>48</v>
      </c>
      <c r="Z123" t="s">
        <v>40</v>
      </c>
      <c r="AA123">
        <v>12</v>
      </c>
      <c r="AB123">
        <v>3</v>
      </c>
      <c r="AC123">
        <v>4</v>
      </c>
      <c r="AD123">
        <v>80</v>
      </c>
      <c r="AE123">
        <v>1</v>
      </c>
      <c r="AF123">
        <v>1</v>
      </c>
      <c r="AG123">
        <v>2</v>
      </c>
      <c r="AH123">
        <v>3</v>
      </c>
      <c r="AI123">
        <v>0</v>
      </c>
      <c r="AJ123">
        <v>0</v>
      </c>
      <c r="AK123" s="14">
        <v>46370</v>
      </c>
      <c r="AL123">
        <v>28</v>
      </c>
      <c r="AM123" t="s">
        <v>1576</v>
      </c>
      <c r="AN123" t="s">
        <v>1578</v>
      </c>
      <c r="AO123">
        <v>4</v>
      </c>
      <c r="AP123">
        <v>6943</v>
      </c>
      <c r="AQ123">
        <v>3</v>
      </c>
      <c r="AR123">
        <v>0</v>
      </c>
    </row>
    <row r="124" spans="1:44" x14ac:dyDescent="0.35">
      <c r="A124" t="s">
        <v>773</v>
      </c>
      <c r="B124">
        <v>35</v>
      </c>
      <c r="C124" t="s">
        <v>190</v>
      </c>
      <c r="D124" t="s">
        <v>40</v>
      </c>
      <c r="E124" t="s">
        <v>56</v>
      </c>
      <c r="F124">
        <v>662</v>
      </c>
      <c r="G124" t="s">
        <v>51</v>
      </c>
      <c r="H124">
        <v>18</v>
      </c>
      <c r="I124">
        <v>4</v>
      </c>
      <c r="J124" t="s">
        <v>57</v>
      </c>
      <c r="K124">
        <v>1</v>
      </c>
      <c r="L124">
        <v>1380</v>
      </c>
      <c r="M124">
        <v>4</v>
      </c>
      <c r="N124" t="s">
        <v>53</v>
      </c>
      <c r="O124">
        <v>67</v>
      </c>
      <c r="P124">
        <v>3</v>
      </c>
      <c r="Q124">
        <v>2</v>
      </c>
      <c r="R124" t="s">
        <v>137</v>
      </c>
      <c r="S124">
        <v>3</v>
      </c>
      <c r="T124" t="s">
        <v>105</v>
      </c>
      <c r="U124">
        <v>4614</v>
      </c>
      <c r="V124" t="s">
        <v>47</v>
      </c>
      <c r="W124">
        <v>23288</v>
      </c>
      <c r="X124">
        <v>0</v>
      </c>
      <c r="Y124" t="s">
        <v>48</v>
      </c>
      <c r="Z124" t="s">
        <v>40</v>
      </c>
      <c r="AA124">
        <v>18</v>
      </c>
      <c r="AB124">
        <v>3</v>
      </c>
      <c r="AC124">
        <v>3</v>
      </c>
      <c r="AD124">
        <v>80</v>
      </c>
      <c r="AE124">
        <v>1</v>
      </c>
      <c r="AF124">
        <v>5</v>
      </c>
      <c r="AG124">
        <v>0</v>
      </c>
      <c r="AH124">
        <v>2</v>
      </c>
      <c r="AI124">
        <v>3</v>
      </c>
      <c r="AJ124">
        <v>2</v>
      </c>
      <c r="AK124" s="14">
        <v>46364</v>
      </c>
      <c r="AL124">
        <v>33</v>
      </c>
      <c r="AM124" t="s">
        <v>1576</v>
      </c>
      <c r="AN124" t="s">
        <v>1578</v>
      </c>
      <c r="AO124">
        <v>15</v>
      </c>
      <c r="AP124">
        <v>10690</v>
      </c>
      <c r="AQ124">
        <v>15</v>
      </c>
      <c r="AR124">
        <v>12</v>
      </c>
    </row>
    <row r="125" spans="1:44" x14ac:dyDescent="0.35">
      <c r="A125" t="s">
        <v>189</v>
      </c>
      <c r="B125">
        <v>26</v>
      </c>
      <c r="C125" t="s">
        <v>190</v>
      </c>
      <c r="D125" t="s">
        <v>40</v>
      </c>
      <c r="E125" t="s">
        <v>41</v>
      </c>
      <c r="F125">
        <v>1357</v>
      </c>
      <c r="G125" t="s">
        <v>42</v>
      </c>
      <c r="H125">
        <v>25</v>
      </c>
      <c r="I125">
        <v>3</v>
      </c>
      <c r="J125" t="s">
        <v>43</v>
      </c>
      <c r="K125">
        <v>1</v>
      </c>
      <c r="L125">
        <v>55</v>
      </c>
      <c r="M125">
        <v>1</v>
      </c>
      <c r="N125" t="s">
        <v>44</v>
      </c>
      <c r="O125">
        <v>48</v>
      </c>
      <c r="P125">
        <v>1</v>
      </c>
      <c r="Q125">
        <v>1</v>
      </c>
      <c r="R125" t="s">
        <v>45</v>
      </c>
      <c r="S125">
        <v>3</v>
      </c>
      <c r="T125" t="s">
        <v>46</v>
      </c>
      <c r="U125">
        <v>2293</v>
      </c>
      <c r="V125" t="s">
        <v>47</v>
      </c>
      <c r="W125">
        <v>10558</v>
      </c>
      <c r="X125">
        <v>1</v>
      </c>
      <c r="Y125" t="s">
        <v>48</v>
      </c>
      <c r="Z125" t="s">
        <v>49</v>
      </c>
      <c r="AA125">
        <v>12</v>
      </c>
      <c r="AB125">
        <v>2</v>
      </c>
      <c r="AC125">
        <v>3</v>
      </c>
      <c r="AD125">
        <v>80</v>
      </c>
      <c r="AE125">
        <v>0</v>
      </c>
      <c r="AF125">
        <v>1</v>
      </c>
      <c r="AG125">
        <v>2</v>
      </c>
      <c r="AH125">
        <v>2</v>
      </c>
      <c r="AI125">
        <v>0</v>
      </c>
      <c r="AJ125">
        <v>1</v>
      </c>
      <c r="AK125" s="14">
        <v>46146</v>
      </c>
      <c r="AL125">
        <v>29</v>
      </c>
      <c r="AM125" t="s">
        <v>1576</v>
      </c>
      <c r="AN125" t="s">
        <v>1585</v>
      </c>
      <c r="AO125">
        <v>5</v>
      </c>
      <c r="AP125">
        <v>9579</v>
      </c>
      <c r="AQ125">
        <v>3</v>
      </c>
      <c r="AR125">
        <v>0</v>
      </c>
    </row>
    <row r="126" spans="1:44" x14ac:dyDescent="0.35">
      <c r="A126" t="s">
        <v>762</v>
      </c>
      <c r="B126">
        <v>35</v>
      </c>
      <c r="C126" t="s">
        <v>190</v>
      </c>
      <c r="D126" t="s">
        <v>40</v>
      </c>
      <c r="E126" t="s">
        <v>41</v>
      </c>
      <c r="F126">
        <v>1204</v>
      </c>
      <c r="G126" t="s">
        <v>51</v>
      </c>
      <c r="H126">
        <v>4</v>
      </c>
      <c r="I126">
        <v>3</v>
      </c>
      <c r="J126" t="s">
        <v>68</v>
      </c>
      <c r="K126">
        <v>1</v>
      </c>
      <c r="L126">
        <v>1100</v>
      </c>
      <c r="M126">
        <v>4</v>
      </c>
      <c r="N126" t="s">
        <v>44</v>
      </c>
      <c r="O126">
        <v>86</v>
      </c>
      <c r="P126">
        <v>3</v>
      </c>
      <c r="Q126">
        <v>3</v>
      </c>
      <c r="R126" t="s">
        <v>137</v>
      </c>
      <c r="S126">
        <v>1</v>
      </c>
      <c r="T126" t="s">
        <v>46</v>
      </c>
      <c r="U126">
        <v>9582</v>
      </c>
      <c r="V126" t="s">
        <v>163</v>
      </c>
      <c r="W126">
        <v>10333</v>
      </c>
      <c r="X126">
        <v>0</v>
      </c>
      <c r="Y126" t="s">
        <v>48</v>
      </c>
      <c r="Z126" t="s">
        <v>40</v>
      </c>
      <c r="AA126">
        <v>22</v>
      </c>
      <c r="AB126">
        <v>4</v>
      </c>
      <c r="AC126">
        <v>1</v>
      </c>
      <c r="AD126">
        <v>80</v>
      </c>
      <c r="AE126">
        <v>0</v>
      </c>
      <c r="AF126">
        <v>9</v>
      </c>
      <c r="AG126">
        <v>2</v>
      </c>
      <c r="AH126">
        <v>3</v>
      </c>
      <c r="AI126">
        <v>4</v>
      </c>
      <c r="AJ126">
        <v>7</v>
      </c>
      <c r="AK126" s="14">
        <v>46353</v>
      </c>
      <c r="AL126">
        <v>18</v>
      </c>
      <c r="AM126" t="s">
        <v>1576</v>
      </c>
      <c r="AN126" t="s">
        <v>1588</v>
      </c>
      <c r="AO126">
        <v>1</v>
      </c>
      <c r="AP126">
        <v>7970</v>
      </c>
      <c r="AQ126">
        <v>0</v>
      </c>
      <c r="AR126">
        <v>0</v>
      </c>
    </row>
    <row r="127" spans="1:44" x14ac:dyDescent="0.35">
      <c r="A127" t="s">
        <v>759</v>
      </c>
      <c r="B127">
        <v>35</v>
      </c>
      <c r="C127" t="s">
        <v>190</v>
      </c>
      <c r="D127" t="s">
        <v>40</v>
      </c>
      <c r="E127" t="s">
        <v>41</v>
      </c>
      <c r="F127">
        <v>622</v>
      </c>
      <c r="G127" t="s">
        <v>42</v>
      </c>
      <c r="H127">
        <v>14</v>
      </c>
      <c r="I127">
        <v>4</v>
      </c>
      <c r="J127" t="s">
        <v>73</v>
      </c>
      <c r="K127">
        <v>1</v>
      </c>
      <c r="L127">
        <v>1010</v>
      </c>
      <c r="M127">
        <v>3</v>
      </c>
      <c r="N127" t="s">
        <v>44</v>
      </c>
      <c r="O127">
        <v>39</v>
      </c>
      <c r="P127">
        <v>2</v>
      </c>
      <c r="Q127">
        <v>1</v>
      </c>
      <c r="R127" t="s">
        <v>45</v>
      </c>
      <c r="S127">
        <v>2</v>
      </c>
      <c r="T127" t="s">
        <v>102</v>
      </c>
      <c r="U127">
        <v>3743</v>
      </c>
      <c r="V127" t="s">
        <v>47</v>
      </c>
      <c r="W127">
        <v>10074</v>
      </c>
      <c r="X127">
        <v>1</v>
      </c>
      <c r="Y127" t="s">
        <v>48</v>
      </c>
      <c r="Z127" t="s">
        <v>40</v>
      </c>
      <c r="AA127">
        <v>24</v>
      </c>
      <c r="AB127">
        <v>4</v>
      </c>
      <c r="AC127">
        <v>4</v>
      </c>
      <c r="AD127">
        <v>80</v>
      </c>
      <c r="AE127">
        <v>1</v>
      </c>
      <c r="AF127">
        <v>5</v>
      </c>
      <c r="AG127">
        <v>2</v>
      </c>
      <c r="AH127">
        <v>1</v>
      </c>
      <c r="AI127">
        <v>0</v>
      </c>
      <c r="AJ127">
        <v>2</v>
      </c>
      <c r="AK127" s="14">
        <v>46350</v>
      </c>
      <c r="AL127">
        <v>49</v>
      </c>
      <c r="AM127" t="s">
        <v>1576</v>
      </c>
      <c r="AN127" t="s">
        <v>1588</v>
      </c>
      <c r="AO127">
        <v>27</v>
      </c>
      <c r="AP127">
        <v>14278</v>
      </c>
      <c r="AQ127">
        <v>23</v>
      </c>
      <c r="AR127">
        <v>14</v>
      </c>
    </row>
    <row r="128" spans="1:44" x14ac:dyDescent="0.35">
      <c r="A128" t="s">
        <v>754</v>
      </c>
      <c r="B128">
        <v>35</v>
      </c>
      <c r="C128" t="s">
        <v>190</v>
      </c>
      <c r="D128" t="s">
        <v>40</v>
      </c>
      <c r="E128" t="s">
        <v>56</v>
      </c>
      <c r="F128">
        <v>130</v>
      </c>
      <c r="G128" t="s">
        <v>42</v>
      </c>
      <c r="H128">
        <v>25</v>
      </c>
      <c r="I128">
        <v>4</v>
      </c>
      <c r="J128" t="s">
        <v>43</v>
      </c>
      <c r="K128">
        <v>1</v>
      </c>
      <c r="L128">
        <v>881</v>
      </c>
      <c r="M128">
        <v>4</v>
      </c>
      <c r="N128" t="s">
        <v>53</v>
      </c>
      <c r="O128">
        <v>96</v>
      </c>
      <c r="P128">
        <v>3</v>
      </c>
      <c r="Q128">
        <v>1</v>
      </c>
      <c r="R128" t="s">
        <v>60</v>
      </c>
      <c r="S128">
        <v>2</v>
      </c>
      <c r="T128" t="s">
        <v>102</v>
      </c>
      <c r="U128">
        <v>2022</v>
      </c>
      <c r="V128" t="s">
        <v>47</v>
      </c>
      <c r="W128">
        <v>16612</v>
      </c>
      <c r="X128">
        <v>1</v>
      </c>
      <c r="Y128" t="s">
        <v>48</v>
      </c>
      <c r="Z128" t="s">
        <v>40</v>
      </c>
      <c r="AA128">
        <v>19</v>
      </c>
      <c r="AB128">
        <v>3</v>
      </c>
      <c r="AC128">
        <v>1</v>
      </c>
      <c r="AD128">
        <v>80</v>
      </c>
      <c r="AE128">
        <v>1</v>
      </c>
      <c r="AF128">
        <v>10</v>
      </c>
      <c r="AG128">
        <v>3</v>
      </c>
      <c r="AH128">
        <v>2</v>
      </c>
      <c r="AI128">
        <v>7</v>
      </c>
      <c r="AJ128">
        <v>8</v>
      </c>
      <c r="AK128" s="14">
        <v>46345</v>
      </c>
      <c r="AL128">
        <v>29</v>
      </c>
      <c r="AM128" t="s">
        <v>1576</v>
      </c>
      <c r="AN128" t="s">
        <v>1588</v>
      </c>
      <c r="AO128">
        <v>1</v>
      </c>
      <c r="AP128">
        <v>20620</v>
      </c>
      <c r="AQ128">
        <v>1</v>
      </c>
      <c r="AR128">
        <v>0</v>
      </c>
    </row>
    <row r="129" spans="1:44" x14ac:dyDescent="0.35">
      <c r="A129" t="s">
        <v>734</v>
      </c>
      <c r="B129">
        <v>35</v>
      </c>
      <c r="C129" t="s">
        <v>190</v>
      </c>
      <c r="D129" t="s">
        <v>40</v>
      </c>
      <c r="E129" t="s">
        <v>41</v>
      </c>
      <c r="F129">
        <v>556</v>
      </c>
      <c r="G129" t="s">
        <v>42</v>
      </c>
      <c r="H129">
        <v>23</v>
      </c>
      <c r="I129">
        <v>2</v>
      </c>
      <c r="J129" t="s">
        <v>43</v>
      </c>
      <c r="K129">
        <v>1</v>
      </c>
      <c r="L129">
        <v>261</v>
      </c>
      <c r="M129">
        <v>2</v>
      </c>
      <c r="N129" t="s">
        <v>44</v>
      </c>
      <c r="O129">
        <v>50</v>
      </c>
      <c r="P129">
        <v>2</v>
      </c>
      <c r="Q129">
        <v>2</v>
      </c>
      <c r="R129" t="s">
        <v>112</v>
      </c>
      <c r="S129">
        <v>3</v>
      </c>
      <c r="T129" t="s">
        <v>105</v>
      </c>
      <c r="U129">
        <v>5916</v>
      </c>
      <c r="V129" t="s">
        <v>163</v>
      </c>
      <c r="W129">
        <v>15497</v>
      </c>
      <c r="X129">
        <v>3</v>
      </c>
      <c r="Y129" t="s">
        <v>48</v>
      </c>
      <c r="Z129" t="s">
        <v>40</v>
      </c>
      <c r="AA129">
        <v>13</v>
      </c>
      <c r="AB129">
        <v>3</v>
      </c>
      <c r="AC129">
        <v>1</v>
      </c>
      <c r="AD129">
        <v>80</v>
      </c>
      <c r="AE129">
        <v>0</v>
      </c>
      <c r="AF129">
        <v>8</v>
      </c>
      <c r="AG129">
        <v>1</v>
      </c>
      <c r="AH129">
        <v>3</v>
      </c>
      <c r="AI129">
        <v>0</v>
      </c>
      <c r="AJ129">
        <v>1</v>
      </c>
      <c r="AK129" s="14">
        <v>46325</v>
      </c>
      <c r="AL129">
        <v>35</v>
      </c>
      <c r="AM129" t="s">
        <v>1576</v>
      </c>
      <c r="AN129" t="s">
        <v>1579</v>
      </c>
      <c r="AO129">
        <v>6</v>
      </c>
      <c r="AP129">
        <v>19553</v>
      </c>
      <c r="AQ129">
        <v>1</v>
      </c>
      <c r="AR129">
        <v>1</v>
      </c>
    </row>
    <row r="130" spans="1:44" x14ac:dyDescent="0.35">
      <c r="A130" t="s">
        <v>716</v>
      </c>
      <c r="B130">
        <v>34</v>
      </c>
      <c r="C130" t="s">
        <v>190</v>
      </c>
      <c r="D130" t="s">
        <v>40</v>
      </c>
      <c r="E130" t="s">
        <v>59</v>
      </c>
      <c r="F130">
        <v>967</v>
      </c>
      <c r="G130" t="s">
        <v>42</v>
      </c>
      <c r="H130">
        <v>16</v>
      </c>
      <c r="I130">
        <v>4</v>
      </c>
      <c r="J130" t="s">
        <v>68</v>
      </c>
      <c r="K130">
        <v>1</v>
      </c>
      <c r="L130">
        <v>1905</v>
      </c>
      <c r="M130">
        <v>4</v>
      </c>
      <c r="N130" t="s">
        <v>44</v>
      </c>
      <c r="O130">
        <v>85</v>
      </c>
      <c r="P130">
        <v>1</v>
      </c>
      <c r="Q130">
        <v>1</v>
      </c>
      <c r="R130" t="s">
        <v>60</v>
      </c>
      <c r="S130">
        <v>1</v>
      </c>
      <c r="T130" t="s">
        <v>105</v>
      </c>
      <c r="U130">
        <v>2307</v>
      </c>
      <c r="V130" t="s">
        <v>47</v>
      </c>
      <c r="W130">
        <v>14460</v>
      </c>
      <c r="X130">
        <v>1</v>
      </c>
      <c r="Y130" t="s">
        <v>48</v>
      </c>
      <c r="Z130" t="s">
        <v>40</v>
      </c>
      <c r="AA130">
        <v>23</v>
      </c>
      <c r="AB130">
        <v>4</v>
      </c>
      <c r="AC130">
        <v>2</v>
      </c>
      <c r="AD130">
        <v>80</v>
      </c>
      <c r="AE130">
        <v>1</v>
      </c>
      <c r="AF130">
        <v>5</v>
      </c>
      <c r="AG130">
        <v>2</v>
      </c>
      <c r="AH130">
        <v>3</v>
      </c>
      <c r="AI130">
        <v>3</v>
      </c>
      <c r="AJ130">
        <v>0</v>
      </c>
      <c r="AK130" s="14">
        <v>46306</v>
      </c>
      <c r="AL130">
        <v>48</v>
      </c>
      <c r="AM130" t="s">
        <v>1576</v>
      </c>
      <c r="AN130" t="s">
        <v>1579</v>
      </c>
      <c r="AO130">
        <v>11</v>
      </c>
      <c r="AP130">
        <v>9101</v>
      </c>
      <c r="AQ130">
        <v>7</v>
      </c>
      <c r="AR130">
        <v>4</v>
      </c>
    </row>
    <row r="131" spans="1:44" x14ac:dyDescent="0.35">
      <c r="A131" t="s">
        <v>196</v>
      </c>
      <c r="B131">
        <v>26</v>
      </c>
      <c r="C131" t="s">
        <v>190</v>
      </c>
      <c r="D131" t="s">
        <v>40</v>
      </c>
      <c r="E131" t="s">
        <v>41</v>
      </c>
      <c r="F131">
        <v>1449</v>
      </c>
      <c r="G131" t="s">
        <v>42</v>
      </c>
      <c r="H131">
        <v>16</v>
      </c>
      <c r="I131">
        <v>4</v>
      </c>
      <c r="J131" t="s">
        <v>52</v>
      </c>
      <c r="K131">
        <v>1</v>
      </c>
      <c r="L131">
        <v>394</v>
      </c>
      <c r="M131">
        <v>1</v>
      </c>
      <c r="N131" t="s">
        <v>44</v>
      </c>
      <c r="O131">
        <v>45</v>
      </c>
      <c r="P131">
        <v>3</v>
      </c>
      <c r="Q131">
        <v>1</v>
      </c>
      <c r="R131" t="s">
        <v>45</v>
      </c>
      <c r="S131">
        <v>2</v>
      </c>
      <c r="T131" t="s">
        <v>102</v>
      </c>
      <c r="U131">
        <v>2373</v>
      </c>
      <c r="V131" t="s">
        <v>47</v>
      </c>
      <c r="W131">
        <v>14180</v>
      </c>
      <c r="X131">
        <v>2</v>
      </c>
      <c r="Y131" t="s">
        <v>48</v>
      </c>
      <c r="Z131" t="s">
        <v>40</v>
      </c>
      <c r="AA131">
        <v>13</v>
      </c>
      <c r="AB131">
        <v>2</v>
      </c>
      <c r="AC131">
        <v>4</v>
      </c>
      <c r="AD131">
        <v>80</v>
      </c>
      <c r="AE131">
        <v>1</v>
      </c>
      <c r="AF131">
        <v>5</v>
      </c>
      <c r="AG131">
        <v>2</v>
      </c>
      <c r="AH131">
        <v>3</v>
      </c>
      <c r="AI131">
        <v>0</v>
      </c>
      <c r="AJ131">
        <v>2</v>
      </c>
      <c r="AK131" s="14">
        <v>46152</v>
      </c>
      <c r="AL131">
        <v>47</v>
      </c>
      <c r="AM131" t="s">
        <v>1576</v>
      </c>
      <c r="AN131" t="s">
        <v>1585</v>
      </c>
      <c r="AO131">
        <v>0</v>
      </c>
      <c r="AP131">
        <v>11174</v>
      </c>
      <c r="AQ131">
        <v>0</v>
      </c>
      <c r="AR131">
        <v>0</v>
      </c>
    </row>
    <row r="132" spans="1:44" x14ac:dyDescent="0.35">
      <c r="A132" t="s">
        <v>197</v>
      </c>
      <c r="B132">
        <v>26</v>
      </c>
      <c r="C132" t="s">
        <v>190</v>
      </c>
      <c r="D132" t="s">
        <v>40</v>
      </c>
      <c r="E132" t="s">
        <v>41</v>
      </c>
      <c r="F132">
        <v>950</v>
      </c>
      <c r="G132" t="s">
        <v>51</v>
      </c>
      <c r="H132">
        <v>4</v>
      </c>
      <c r="I132">
        <v>4</v>
      </c>
      <c r="J132" t="s">
        <v>57</v>
      </c>
      <c r="K132">
        <v>1</v>
      </c>
      <c r="L132">
        <v>401</v>
      </c>
      <c r="M132">
        <v>4</v>
      </c>
      <c r="N132" t="s">
        <v>44</v>
      </c>
      <c r="O132">
        <v>48</v>
      </c>
      <c r="P132">
        <v>2</v>
      </c>
      <c r="Q132">
        <v>2</v>
      </c>
      <c r="R132" t="s">
        <v>137</v>
      </c>
      <c r="S132">
        <v>4</v>
      </c>
      <c r="T132" t="s">
        <v>46</v>
      </c>
      <c r="U132">
        <v>5828</v>
      </c>
      <c r="V132" t="s">
        <v>163</v>
      </c>
      <c r="W132">
        <v>8450</v>
      </c>
      <c r="X132">
        <v>1</v>
      </c>
      <c r="Y132" t="s">
        <v>48</v>
      </c>
      <c r="Z132" t="s">
        <v>40</v>
      </c>
      <c r="AA132">
        <v>12</v>
      </c>
      <c r="AB132">
        <v>2</v>
      </c>
      <c r="AC132">
        <v>2</v>
      </c>
      <c r="AD132">
        <v>80</v>
      </c>
      <c r="AE132">
        <v>0</v>
      </c>
      <c r="AF132">
        <v>8</v>
      </c>
      <c r="AG132">
        <v>0</v>
      </c>
      <c r="AH132">
        <v>3</v>
      </c>
      <c r="AI132">
        <v>7</v>
      </c>
      <c r="AJ132">
        <v>4</v>
      </c>
      <c r="AK132" s="14">
        <v>46153</v>
      </c>
      <c r="AL132">
        <v>24</v>
      </c>
      <c r="AM132" t="s">
        <v>1576</v>
      </c>
      <c r="AN132" t="s">
        <v>1585</v>
      </c>
      <c r="AO132">
        <v>0</v>
      </c>
      <c r="AP132">
        <v>20813</v>
      </c>
      <c r="AQ132">
        <v>0</v>
      </c>
      <c r="AR132">
        <v>0</v>
      </c>
    </row>
    <row r="133" spans="1:44" x14ac:dyDescent="0.35">
      <c r="A133" t="s">
        <v>713</v>
      </c>
      <c r="B133">
        <v>34</v>
      </c>
      <c r="C133" t="s">
        <v>190</v>
      </c>
      <c r="D133" t="s">
        <v>40</v>
      </c>
      <c r="E133" t="s">
        <v>56</v>
      </c>
      <c r="F133">
        <v>234</v>
      </c>
      <c r="G133" t="s">
        <v>42</v>
      </c>
      <c r="H133">
        <v>9</v>
      </c>
      <c r="I133">
        <v>4</v>
      </c>
      <c r="J133" t="s">
        <v>43</v>
      </c>
      <c r="K133">
        <v>1</v>
      </c>
      <c r="L133">
        <v>1807</v>
      </c>
      <c r="M133">
        <v>4</v>
      </c>
      <c r="N133" t="s">
        <v>44</v>
      </c>
      <c r="O133">
        <v>93</v>
      </c>
      <c r="P133">
        <v>3</v>
      </c>
      <c r="Q133">
        <v>2</v>
      </c>
      <c r="R133" t="s">
        <v>45</v>
      </c>
      <c r="S133">
        <v>1</v>
      </c>
      <c r="T133" t="s">
        <v>105</v>
      </c>
      <c r="U133">
        <v>5346</v>
      </c>
      <c r="V133" t="s">
        <v>163</v>
      </c>
      <c r="W133">
        <v>6208</v>
      </c>
      <c r="X133">
        <v>4</v>
      </c>
      <c r="Y133" t="s">
        <v>48</v>
      </c>
      <c r="Z133" t="s">
        <v>49</v>
      </c>
      <c r="AA133">
        <v>17</v>
      </c>
      <c r="AB133">
        <v>3</v>
      </c>
      <c r="AC133">
        <v>3</v>
      </c>
      <c r="AD133">
        <v>80</v>
      </c>
      <c r="AE133">
        <v>1</v>
      </c>
      <c r="AF133">
        <v>11</v>
      </c>
      <c r="AG133">
        <v>3</v>
      </c>
      <c r="AH133">
        <v>2</v>
      </c>
      <c r="AI133">
        <v>0</v>
      </c>
      <c r="AJ133">
        <v>7</v>
      </c>
      <c r="AK133" s="14">
        <v>46303</v>
      </c>
      <c r="AL133">
        <v>32</v>
      </c>
      <c r="AM133" t="s">
        <v>1576</v>
      </c>
      <c r="AN133" t="s">
        <v>1579</v>
      </c>
      <c r="AO133">
        <v>3</v>
      </c>
      <c r="AP133">
        <v>9686</v>
      </c>
      <c r="AQ133">
        <v>0</v>
      </c>
      <c r="AR133">
        <v>0</v>
      </c>
    </row>
    <row r="134" spans="1:44" x14ac:dyDescent="0.35">
      <c r="A134" t="s">
        <v>199</v>
      </c>
      <c r="B134">
        <v>26</v>
      </c>
      <c r="C134" t="s">
        <v>190</v>
      </c>
      <c r="D134" t="s">
        <v>40</v>
      </c>
      <c r="E134" t="s">
        <v>56</v>
      </c>
      <c r="F134">
        <v>575</v>
      </c>
      <c r="G134" t="s">
        <v>42</v>
      </c>
      <c r="H134">
        <v>3</v>
      </c>
      <c r="I134">
        <v>1</v>
      </c>
      <c r="J134" t="s">
        <v>68</v>
      </c>
      <c r="K134">
        <v>1</v>
      </c>
      <c r="L134">
        <v>510</v>
      </c>
      <c r="M134">
        <v>3</v>
      </c>
      <c r="N134" t="s">
        <v>44</v>
      </c>
      <c r="O134">
        <v>73</v>
      </c>
      <c r="P134">
        <v>3</v>
      </c>
      <c r="Q134">
        <v>1</v>
      </c>
      <c r="R134" t="s">
        <v>60</v>
      </c>
      <c r="S134">
        <v>1</v>
      </c>
      <c r="T134" t="s">
        <v>46</v>
      </c>
      <c r="U134">
        <v>3102</v>
      </c>
      <c r="V134" t="s">
        <v>47</v>
      </c>
      <c r="W134">
        <v>6582</v>
      </c>
      <c r="X134">
        <v>0</v>
      </c>
      <c r="Y134" t="s">
        <v>48</v>
      </c>
      <c r="Z134" t="s">
        <v>49</v>
      </c>
      <c r="AA134">
        <v>22</v>
      </c>
      <c r="AB134">
        <v>2</v>
      </c>
      <c r="AC134">
        <v>3</v>
      </c>
      <c r="AD134">
        <v>80</v>
      </c>
      <c r="AE134">
        <v>0</v>
      </c>
      <c r="AF134">
        <v>7</v>
      </c>
      <c r="AG134">
        <v>2</v>
      </c>
      <c r="AH134">
        <v>3</v>
      </c>
      <c r="AI134">
        <v>0</v>
      </c>
      <c r="AJ134">
        <v>4</v>
      </c>
      <c r="AK134" s="14">
        <v>46155</v>
      </c>
      <c r="AL134">
        <v>31</v>
      </c>
      <c r="AM134" t="s">
        <v>1576</v>
      </c>
      <c r="AN134" t="s">
        <v>1585</v>
      </c>
      <c r="AO134">
        <v>1</v>
      </c>
      <c r="AP134">
        <v>17114</v>
      </c>
      <c r="AQ134">
        <v>0</v>
      </c>
      <c r="AR134">
        <v>0</v>
      </c>
    </row>
    <row r="135" spans="1:44" x14ac:dyDescent="0.35">
      <c r="A135" t="s">
        <v>700</v>
      </c>
      <c r="B135">
        <v>34</v>
      </c>
      <c r="C135" t="s">
        <v>190</v>
      </c>
      <c r="D135" t="s">
        <v>40</v>
      </c>
      <c r="E135" t="s">
        <v>41</v>
      </c>
      <c r="F135">
        <v>790</v>
      </c>
      <c r="G135" t="s">
        <v>51</v>
      </c>
      <c r="H135">
        <v>24</v>
      </c>
      <c r="I135">
        <v>4</v>
      </c>
      <c r="J135" t="s">
        <v>52</v>
      </c>
      <c r="K135">
        <v>1</v>
      </c>
      <c r="L135">
        <v>1489</v>
      </c>
      <c r="M135">
        <v>1</v>
      </c>
      <c r="N135" t="s">
        <v>53</v>
      </c>
      <c r="O135">
        <v>40</v>
      </c>
      <c r="P135">
        <v>2</v>
      </c>
      <c r="Q135">
        <v>2</v>
      </c>
      <c r="R135" t="s">
        <v>137</v>
      </c>
      <c r="S135">
        <v>2</v>
      </c>
      <c r="T135" t="s">
        <v>46</v>
      </c>
      <c r="U135">
        <v>4599</v>
      </c>
      <c r="V135" t="s">
        <v>47</v>
      </c>
      <c r="W135">
        <v>7815</v>
      </c>
      <c r="X135">
        <v>0</v>
      </c>
      <c r="Y135" t="s">
        <v>48</v>
      </c>
      <c r="Z135" t="s">
        <v>40</v>
      </c>
      <c r="AA135">
        <v>23</v>
      </c>
      <c r="AB135">
        <v>4</v>
      </c>
      <c r="AC135">
        <v>3</v>
      </c>
      <c r="AD135">
        <v>80</v>
      </c>
      <c r="AE135">
        <v>0</v>
      </c>
      <c r="AF135">
        <v>16</v>
      </c>
      <c r="AG135">
        <v>2</v>
      </c>
      <c r="AH135">
        <v>4</v>
      </c>
      <c r="AI135">
        <v>10</v>
      </c>
      <c r="AJ135">
        <v>10</v>
      </c>
      <c r="AK135" s="14">
        <v>46290</v>
      </c>
      <c r="AL135">
        <v>22</v>
      </c>
      <c r="AM135" t="s">
        <v>1576</v>
      </c>
      <c r="AN135" t="s">
        <v>1580</v>
      </c>
      <c r="AO135">
        <v>3</v>
      </c>
      <c r="AP135">
        <v>6201</v>
      </c>
      <c r="AQ135">
        <v>0</v>
      </c>
      <c r="AR135">
        <v>0</v>
      </c>
    </row>
    <row r="136" spans="1:44" x14ac:dyDescent="0.35">
      <c r="A136" t="s">
        <v>201</v>
      </c>
      <c r="B136">
        <v>26</v>
      </c>
      <c r="C136" t="s">
        <v>190</v>
      </c>
      <c r="D136" t="s">
        <v>40</v>
      </c>
      <c r="E136" t="s">
        <v>56</v>
      </c>
      <c r="F136">
        <v>426</v>
      </c>
      <c r="G136" t="s">
        <v>71</v>
      </c>
      <c r="H136">
        <v>17</v>
      </c>
      <c r="I136">
        <v>4</v>
      </c>
      <c r="J136" t="s">
        <v>43</v>
      </c>
      <c r="K136">
        <v>1</v>
      </c>
      <c r="L136">
        <v>608</v>
      </c>
      <c r="M136">
        <v>2</v>
      </c>
      <c r="N136" t="s">
        <v>53</v>
      </c>
      <c r="O136">
        <v>58</v>
      </c>
      <c r="P136">
        <v>3</v>
      </c>
      <c r="Q136">
        <v>1</v>
      </c>
      <c r="R136" t="s">
        <v>71</v>
      </c>
      <c r="S136">
        <v>3</v>
      </c>
      <c r="T136" t="s">
        <v>102</v>
      </c>
      <c r="U136">
        <v>2741</v>
      </c>
      <c r="V136" t="s">
        <v>47</v>
      </c>
      <c r="W136">
        <v>22808</v>
      </c>
      <c r="X136">
        <v>0</v>
      </c>
      <c r="Y136" t="s">
        <v>48</v>
      </c>
      <c r="Z136" t="s">
        <v>40</v>
      </c>
      <c r="AA136">
        <v>11</v>
      </c>
      <c r="AB136">
        <v>2</v>
      </c>
      <c r="AC136">
        <v>2</v>
      </c>
      <c r="AD136">
        <v>80</v>
      </c>
      <c r="AE136">
        <v>1</v>
      </c>
      <c r="AF136">
        <v>8</v>
      </c>
      <c r="AG136">
        <v>2</v>
      </c>
      <c r="AH136">
        <v>2</v>
      </c>
      <c r="AI136">
        <v>1</v>
      </c>
      <c r="AJ136">
        <v>0</v>
      </c>
      <c r="AK136" s="14">
        <v>46157</v>
      </c>
      <c r="AL136">
        <v>48</v>
      </c>
      <c r="AM136" t="s">
        <v>1576</v>
      </c>
      <c r="AN136" t="s">
        <v>1585</v>
      </c>
      <c r="AO136">
        <v>30</v>
      </c>
      <c r="AP136">
        <v>9209</v>
      </c>
      <c r="AQ136">
        <v>24</v>
      </c>
      <c r="AR136">
        <v>2</v>
      </c>
    </row>
    <row r="137" spans="1:44" x14ac:dyDescent="0.35">
      <c r="A137" t="s">
        <v>697</v>
      </c>
      <c r="B137">
        <v>34</v>
      </c>
      <c r="C137" t="s">
        <v>190</v>
      </c>
      <c r="D137" t="s">
        <v>40</v>
      </c>
      <c r="E137" t="s">
        <v>41</v>
      </c>
      <c r="F137">
        <v>1107</v>
      </c>
      <c r="G137" t="s">
        <v>71</v>
      </c>
      <c r="H137">
        <v>9</v>
      </c>
      <c r="I137">
        <v>4</v>
      </c>
      <c r="J137" t="s">
        <v>68</v>
      </c>
      <c r="K137">
        <v>1</v>
      </c>
      <c r="L137">
        <v>1467</v>
      </c>
      <c r="M137">
        <v>1</v>
      </c>
      <c r="N137" t="s">
        <v>53</v>
      </c>
      <c r="O137">
        <v>52</v>
      </c>
      <c r="P137">
        <v>3</v>
      </c>
      <c r="Q137">
        <v>1</v>
      </c>
      <c r="R137" t="s">
        <v>71</v>
      </c>
      <c r="S137">
        <v>3</v>
      </c>
      <c r="T137" t="s">
        <v>105</v>
      </c>
      <c r="U137">
        <v>2742</v>
      </c>
      <c r="V137" t="s">
        <v>47</v>
      </c>
      <c r="W137">
        <v>3072</v>
      </c>
      <c r="X137">
        <v>1</v>
      </c>
      <c r="Y137" t="s">
        <v>48</v>
      </c>
      <c r="Z137" t="s">
        <v>49</v>
      </c>
      <c r="AA137">
        <v>15</v>
      </c>
      <c r="AB137">
        <v>3</v>
      </c>
      <c r="AC137">
        <v>4</v>
      </c>
      <c r="AD137">
        <v>80</v>
      </c>
      <c r="AE137">
        <v>0</v>
      </c>
      <c r="AF137">
        <v>2</v>
      </c>
      <c r="AG137">
        <v>0</v>
      </c>
      <c r="AH137">
        <v>3</v>
      </c>
      <c r="AI137">
        <v>2</v>
      </c>
      <c r="AJ137">
        <v>2</v>
      </c>
      <c r="AK137" s="14">
        <v>46287</v>
      </c>
      <c r="AL137">
        <v>54</v>
      </c>
      <c r="AM137" t="s">
        <v>1576</v>
      </c>
      <c r="AN137" t="s">
        <v>1580</v>
      </c>
      <c r="AO137">
        <v>16</v>
      </c>
      <c r="AP137">
        <v>24023</v>
      </c>
      <c r="AQ137">
        <v>3</v>
      </c>
      <c r="AR137">
        <v>0</v>
      </c>
    </row>
    <row r="138" spans="1:44" x14ac:dyDescent="0.35">
      <c r="A138" t="s">
        <v>203</v>
      </c>
      <c r="B138">
        <v>26</v>
      </c>
      <c r="C138" t="s">
        <v>190</v>
      </c>
      <c r="D138" t="s">
        <v>40</v>
      </c>
      <c r="E138" t="s">
        <v>41</v>
      </c>
      <c r="F138">
        <v>471</v>
      </c>
      <c r="G138" t="s">
        <v>42</v>
      </c>
      <c r="H138">
        <v>24</v>
      </c>
      <c r="I138">
        <v>3</v>
      </c>
      <c r="J138" t="s">
        <v>68</v>
      </c>
      <c r="K138">
        <v>1</v>
      </c>
      <c r="L138">
        <v>622</v>
      </c>
      <c r="M138">
        <v>3</v>
      </c>
      <c r="N138" t="s">
        <v>44</v>
      </c>
      <c r="O138">
        <v>66</v>
      </c>
      <c r="P138">
        <v>1</v>
      </c>
      <c r="Q138">
        <v>1</v>
      </c>
      <c r="R138" t="s">
        <v>45</v>
      </c>
      <c r="S138">
        <v>4</v>
      </c>
      <c r="T138" t="s">
        <v>46</v>
      </c>
      <c r="U138">
        <v>2340</v>
      </c>
      <c r="V138" t="s">
        <v>47</v>
      </c>
      <c r="W138">
        <v>23213</v>
      </c>
      <c r="X138">
        <v>1</v>
      </c>
      <c r="Y138" t="s">
        <v>48</v>
      </c>
      <c r="Z138" t="s">
        <v>40</v>
      </c>
      <c r="AA138">
        <v>18</v>
      </c>
      <c r="AB138">
        <v>2</v>
      </c>
      <c r="AC138">
        <v>2</v>
      </c>
      <c r="AD138">
        <v>80</v>
      </c>
      <c r="AE138">
        <v>0</v>
      </c>
      <c r="AF138">
        <v>1</v>
      </c>
      <c r="AG138">
        <v>3</v>
      </c>
      <c r="AH138">
        <v>1</v>
      </c>
      <c r="AI138">
        <v>0</v>
      </c>
      <c r="AJ138">
        <v>0</v>
      </c>
      <c r="AK138" s="14">
        <v>46159</v>
      </c>
      <c r="AL138">
        <v>26</v>
      </c>
      <c r="AM138" t="s">
        <v>1576</v>
      </c>
      <c r="AN138" t="s">
        <v>1585</v>
      </c>
      <c r="AO138">
        <v>0</v>
      </c>
      <c r="AP138">
        <v>6534</v>
      </c>
      <c r="AQ138">
        <v>0</v>
      </c>
      <c r="AR138">
        <v>0</v>
      </c>
    </row>
    <row r="139" spans="1:44" x14ac:dyDescent="0.35">
      <c r="A139" t="s">
        <v>664</v>
      </c>
      <c r="B139">
        <v>34</v>
      </c>
      <c r="C139" t="s">
        <v>190</v>
      </c>
      <c r="D139" t="s">
        <v>40</v>
      </c>
      <c r="E139" t="s">
        <v>56</v>
      </c>
      <c r="F139">
        <v>988</v>
      </c>
      <c r="G139" t="s">
        <v>71</v>
      </c>
      <c r="H139">
        <v>23</v>
      </c>
      <c r="I139">
        <v>3</v>
      </c>
      <c r="J139" t="s">
        <v>71</v>
      </c>
      <c r="K139">
        <v>1</v>
      </c>
      <c r="L139">
        <v>590</v>
      </c>
      <c r="M139">
        <v>2</v>
      </c>
      <c r="N139" t="s">
        <v>53</v>
      </c>
      <c r="O139">
        <v>43</v>
      </c>
      <c r="P139">
        <v>3</v>
      </c>
      <c r="Q139">
        <v>3</v>
      </c>
      <c r="R139" t="s">
        <v>71</v>
      </c>
      <c r="S139">
        <v>1</v>
      </c>
      <c r="T139" t="s">
        <v>102</v>
      </c>
      <c r="U139">
        <v>9950</v>
      </c>
      <c r="V139" t="s">
        <v>163</v>
      </c>
      <c r="W139">
        <v>11533</v>
      </c>
      <c r="X139">
        <v>9</v>
      </c>
      <c r="Y139" t="s">
        <v>48</v>
      </c>
      <c r="Z139" t="s">
        <v>40</v>
      </c>
      <c r="AA139">
        <v>15</v>
      </c>
      <c r="AB139">
        <v>3</v>
      </c>
      <c r="AC139">
        <v>3</v>
      </c>
      <c r="AD139">
        <v>80</v>
      </c>
      <c r="AE139">
        <v>3</v>
      </c>
      <c r="AF139">
        <v>11</v>
      </c>
      <c r="AG139">
        <v>2</v>
      </c>
      <c r="AH139">
        <v>3</v>
      </c>
      <c r="AI139">
        <v>0</v>
      </c>
      <c r="AJ139">
        <v>2</v>
      </c>
      <c r="AK139" s="14">
        <v>46254</v>
      </c>
      <c r="AL139">
        <v>48</v>
      </c>
      <c r="AM139" t="s">
        <v>1576</v>
      </c>
      <c r="AN139" t="s">
        <v>1581</v>
      </c>
      <c r="AO139">
        <v>0</v>
      </c>
      <c r="AP139">
        <v>10245</v>
      </c>
      <c r="AQ139">
        <v>0</v>
      </c>
      <c r="AR139">
        <v>0</v>
      </c>
    </row>
    <row r="140" spans="1:44" x14ac:dyDescent="0.35">
      <c r="A140" t="s">
        <v>662</v>
      </c>
      <c r="B140">
        <v>34</v>
      </c>
      <c r="C140" t="s">
        <v>190</v>
      </c>
      <c r="D140" t="s">
        <v>40</v>
      </c>
      <c r="E140" t="s">
        <v>56</v>
      </c>
      <c r="F140">
        <v>296</v>
      </c>
      <c r="G140" t="s">
        <v>51</v>
      </c>
      <c r="H140">
        <v>6</v>
      </c>
      <c r="I140">
        <v>2</v>
      </c>
      <c r="J140" t="s">
        <v>57</v>
      </c>
      <c r="K140">
        <v>1</v>
      </c>
      <c r="L140">
        <v>555</v>
      </c>
      <c r="M140">
        <v>4</v>
      </c>
      <c r="N140" t="s">
        <v>53</v>
      </c>
      <c r="O140">
        <v>33</v>
      </c>
      <c r="P140">
        <v>1</v>
      </c>
      <c r="Q140">
        <v>1</v>
      </c>
      <c r="R140" t="s">
        <v>54</v>
      </c>
      <c r="S140">
        <v>3</v>
      </c>
      <c r="T140" t="s">
        <v>102</v>
      </c>
      <c r="U140">
        <v>2351</v>
      </c>
      <c r="V140" t="s">
        <v>47</v>
      </c>
      <c r="W140">
        <v>12253</v>
      </c>
      <c r="X140">
        <v>0</v>
      </c>
      <c r="Y140" t="s">
        <v>48</v>
      </c>
      <c r="Z140" t="s">
        <v>49</v>
      </c>
      <c r="AA140">
        <v>16</v>
      </c>
      <c r="AB140">
        <v>3</v>
      </c>
      <c r="AC140">
        <v>4</v>
      </c>
      <c r="AD140">
        <v>80</v>
      </c>
      <c r="AE140">
        <v>1</v>
      </c>
      <c r="AF140">
        <v>3</v>
      </c>
      <c r="AG140">
        <v>3</v>
      </c>
      <c r="AH140">
        <v>2</v>
      </c>
      <c r="AI140">
        <v>1</v>
      </c>
      <c r="AJ140">
        <v>0</v>
      </c>
      <c r="AK140" s="14">
        <v>46252</v>
      </c>
      <c r="AL140">
        <v>46</v>
      </c>
      <c r="AM140" t="s">
        <v>1576</v>
      </c>
      <c r="AN140" t="s">
        <v>1581</v>
      </c>
      <c r="AO140">
        <v>12</v>
      </c>
      <c r="AP140">
        <v>8355</v>
      </c>
      <c r="AQ140">
        <v>3</v>
      </c>
      <c r="AR140">
        <v>1</v>
      </c>
    </row>
    <row r="141" spans="1:44" x14ac:dyDescent="0.35">
      <c r="A141" t="s">
        <v>660</v>
      </c>
      <c r="B141">
        <v>34</v>
      </c>
      <c r="C141" t="s">
        <v>190</v>
      </c>
      <c r="D141" t="s">
        <v>40</v>
      </c>
      <c r="E141" t="s">
        <v>59</v>
      </c>
      <c r="F141">
        <v>1362</v>
      </c>
      <c r="G141" t="s">
        <v>51</v>
      </c>
      <c r="H141">
        <v>19</v>
      </c>
      <c r="I141">
        <v>3</v>
      </c>
      <c r="J141" t="s">
        <v>57</v>
      </c>
      <c r="K141">
        <v>1</v>
      </c>
      <c r="L141">
        <v>502</v>
      </c>
      <c r="M141">
        <v>1</v>
      </c>
      <c r="N141" t="s">
        <v>44</v>
      </c>
      <c r="O141">
        <v>67</v>
      </c>
      <c r="P141">
        <v>4</v>
      </c>
      <c r="Q141">
        <v>2</v>
      </c>
      <c r="R141" t="s">
        <v>137</v>
      </c>
      <c r="S141">
        <v>4</v>
      </c>
      <c r="T141" t="s">
        <v>46</v>
      </c>
      <c r="U141">
        <v>5304</v>
      </c>
      <c r="V141" t="s">
        <v>163</v>
      </c>
      <c r="W141">
        <v>4652</v>
      </c>
      <c r="X141">
        <v>8</v>
      </c>
      <c r="Y141" t="s">
        <v>48</v>
      </c>
      <c r="Z141" t="s">
        <v>40</v>
      </c>
      <c r="AA141">
        <v>13</v>
      </c>
      <c r="AB141">
        <v>3</v>
      </c>
      <c r="AC141">
        <v>2</v>
      </c>
      <c r="AD141">
        <v>80</v>
      </c>
      <c r="AE141">
        <v>0</v>
      </c>
      <c r="AF141">
        <v>9</v>
      </c>
      <c r="AG141">
        <v>3</v>
      </c>
      <c r="AH141">
        <v>2</v>
      </c>
      <c r="AI141">
        <v>0</v>
      </c>
      <c r="AJ141">
        <v>4</v>
      </c>
      <c r="AK141" s="14">
        <v>46250</v>
      </c>
      <c r="AL141">
        <v>60</v>
      </c>
      <c r="AM141" t="s">
        <v>1576</v>
      </c>
      <c r="AN141" t="s">
        <v>1581</v>
      </c>
      <c r="AO141">
        <v>12</v>
      </c>
      <c r="AP141">
        <v>8772</v>
      </c>
      <c r="AQ141">
        <v>12</v>
      </c>
      <c r="AR141">
        <v>9</v>
      </c>
    </row>
    <row r="142" spans="1:44" x14ac:dyDescent="0.35">
      <c r="A142" t="s">
        <v>207</v>
      </c>
      <c r="B142">
        <v>26</v>
      </c>
      <c r="C142" t="s">
        <v>190</v>
      </c>
      <c r="D142" t="s">
        <v>40</v>
      </c>
      <c r="E142" t="s">
        <v>41</v>
      </c>
      <c r="F142">
        <v>1146</v>
      </c>
      <c r="G142" t="s">
        <v>51</v>
      </c>
      <c r="H142">
        <v>8</v>
      </c>
      <c r="I142">
        <v>3</v>
      </c>
      <c r="J142" t="s">
        <v>68</v>
      </c>
      <c r="K142">
        <v>1</v>
      </c>
      <c r="L142">
        <v>796</v>
      </c>
      <c r="M142">
        <v>4</v>
      </c>
      <c r="N142" t="s">
        <v>44</v>
      </c>
      <c r="O142">
        <v>38</v>
      </c>
      <c r="P142">
        <v>2</v>
      </c>
      <c r="Q142">
        <v>2</v>
      </c>
      <c r="R142" t="s">
        <v>137</v>
      </c>
      <c r="S142">
        <v>1</v>
      </c>
      <c r="T142" t="s">
        <v>46</v>
      </c>
      <c r="U142">
        <v>5326</v>
      </c>
      <c r="V142" t="s">
        <v>163</v>
      </c>
      <c r="W142">
        <v>3064</v>
      </c>
      <c r="X142">
        <v>6</v>
      </c>
      <c r="Y142" t="s">
        <v>48</v>
      </c>
      <c r="Z142" t="s">
        <v>49</v>
      </c>
      <c r="AA142">
        <v>17</v>
      </c>
      <c r="AB142">
        <v>2</v>
      </c>
      <c r="AC142">
        <v>3</v>
      </c>
      <c r="AD142">
        <v>80</v>
      </c>
      <c r="AE142">
        <v>0</v>
      </c>
      <c r="AF142">
        <v>6</v>
      </c>
      <c r="AG142">
        <v>2</v>
      </c>
      <c r="AH142">
        <v>2</v>
      </c>
      <c r="AI142">
        <v>1</v>
      </c>
      <c r="AJ142">
        <v>2</v>
      </c>
      <c r="AK142" s="14">
        <v>46163</v>
      </c>
      <c r="AL142">
        <v>60</v>
      </c>
      <c r="AM142" t="s">
        <v>1576</v>
      </c>
      <c r="AN142" t="s">
        <v>1585</v>
      </c>
      <c r="AO142">
        <v>24</v>
      </c>
      <c r="AP142">
        <v>11062</v>
      </c>
      <c r="AQ142">
        <v>23</v>
      </c>
      <c r="AR142">
        <v>9</v>
      </c>
    </row>
    <row r="143" spans="1:44" x14ac:dyDescent="0.35">
      <c r="A143" t="s">
        <v>208</v>
      </c>
      <c r="B143">
        <v>26</v>
      </c>
      <c r="C143" t="s">
        <v>190</v>
      </c>
      <c r="D143" t="s">
        <v>40</v>
      </c>
      <c r="E143" t="s">
        <v>56</v>
      </c>
      <c r="F143">
        <v>887</v>
      </c>
      <c r="G143" t="s">
        <v>42</v>
      </c>
      <c r="H143">
        <v>5</v>
      </c>
      <c r="I143">
        <v>2</v>
      </c>
      <c r="J143" t="s">
        <v>52</v>
      </c>
      <c r="K143">
        <v>1</v>
      </c>
      <c r="L143">
        <v>848</v>
      </c>
      <c r="M143">
        <v>3</v>
      </c>
      <c r="N143" t="s">
        <v>53</v>
      </c>
      <c r="O143">
        <v>88</v>
      </c>
      <c r="P143">
        <v>2</v>
      </c>
      <c r="Q143">
        <v>1</v>
      </c>
      <c r="R143" t="s">
        <v>60</v>
      </c>
      <c r="S143">
        <v>3</v>
      </c>
      <c r="T143" t="s">
        <v>105</v>
      </c>
      <c r="U143">
        <v>2366</v>
      </c>
      <c r="V143" t="s">
        <v>47</v>
      </c>
      <c r="W143">
        <v>20898</v>
      </c>
      <c r="X143">
        <v>1</v>
      </c>
      <c r="Y143" t="s">
        <v>48</v>
      </c>
      <c r="Z143" t="s">
        <v>40</v>
      </c>
      <c r="AA143">
        <v>14</v>
      </c>
      <c r="AB143">
        <v>2</v>
      </c>
      <c r="AC143">
        <v>1</v>
      </c>
      <c r="AD143">
        <v>80</v>
      </c>
      <c r="AE143">
        <v>1</v>
      </c>
      <c r="AF143">
        <v>8</v>
      </c>
      <c r="AG143">
        <v>2</v>
      </c>
      <c r="AH143">
        <v>3</v>
      </c>
      <c r="AI143">
        <v>1</v>
      </c>
      <c r="AJ143">
        <v>7</v>
      </c>
      <c r="AK143" s="14">
        <v>46164</v>
      </c>
      <c r="AL143">
        <v>26</v>
      </c>
      <c r="AM143" t="s">
        <v>1576</v>
      </c>
      <c r="AN143" t="s">
        <v>1585</v>
      </c>
      <c r="AO143">
        <v>6</v>
      </c>
      <c r="AP143">
        <v>10974</v>
      </c>
      <c r="AQ143">
        <v>0</v>
      </c>
      <c r="AR143">
        <v>0</v>
      </c>
    </row>
    <row r="144" spans="1:44" x14ac:dyDescent="0.35">
      <c r="A144" t="s">
        <v>652</v>
      </c>
      <c r="B144">
        <v>34</v>
      </c>
      <c r="C144" t="s">
        <v>190</v>
      </c>
      <c r="D144" t="s">
        <v>40</v>
      </c>
      <c r="E144" t="s">
        <v>56</v>
      </c>
      <c r="F144">
        <v>658</v>
      </c>
      <c r="G144" t="s">
        <v>42</v>
      </c>
      <c r="H144">
        <v>7</v>
      </c>
      <c r="I144">
        <v>3</v>
      </c>
      <c r="J144" t="s">
        <v>43</v>
      </c>
      <c r="K144">
        <v>1</v>
      </c>
      <c r="L144">
        <v>147</v>
      </c>
      <c r="M144">
        <v>1</v>
      </c>
      <c r="N144" t="s">
        <v>44</v>
      </c>
      <c r="O144">
        <v>66</v>
      </c>
      <c r="P144">
        <v>1</v>
      </c>
      <c r="Q144">
        <v>2</v>
      </c>
      <c r="R144" t="s">
        <v>45</v>
      </c>
      <c r="S144">
        <v>3</v>
      </c>
      <c r="T144" t="s">
        <v>46</v>
      </c>
      <c r="U144">
        <v>6074</v>
      </c>
      <c r="V144" t="s">
        <v>163</v>
      </c>
      <c r="W144">
        <v>22887</v>
      </c>
      <c r="X144">
        <v>1</v>
      </c>
      <c r="Y144" t="s">
        <v>48</v>
      </c>
      <c r="Z144" t="s">
        <v>40</v>
      </c>
      <c r="AA144">
        <v>24</v>
      </c>
      <c r="AB144">
        <v>4</v>
      </c>
      <c r="AC144">
        <v>4</v>
      </c>
      <c r="AD144">
        <v>80</v>
      </c>
      <c r="AE144">
        <v>0</v>
      </c>
      <c r="AF144">
        <v>9</v>
      </c>
      <c r="AG144">
        <v>3</v>
      </c>
      <c r="AH144">
        <v>3</v>
      </c>
      <c r="AI144">
        <v>0</v>
      </c>
      <c r="AJ144">
        <v>6</v>
      </c>
      <c r="AK144" s="14">
        <v>46242</v>
      </c>
      <c r="AL144">
        <v>37</v>
      </c>
      <c r="AM144" t="s">
        <v>1576</v>
      </c>
      <c r="AN144" t="s">
        <v>1581</v>
      </c>
      <c r="AO144">
        <v>19</v>
      </c>
      <c r="AP144">
        <v>9498</v>
      </c>
      <c r="AQ144">
        <v>6</v>
      </c>
      <c r="AR144">
        <v>4</v>
      </c>
    </row>
    <row r="145" spans="1:44" x14ac:dyDescent="0.35">
      <c r="A145" t="s">
        <v>648</v>
      </c>
      <c r="B145">
        <v>34</v>
      </c>
      <c r="C145" t="s">
        <v>190</v>
      </c>
      <c r="D145" t="s">
        <v>40</v>
      </c>
      <c r="E145" t="s">
        <v>41</v>
      </c>
      <c r="F145">
        <v>699</v>
      </c>
      <c r="G145" t="s">
        <v>42</v>
      </c>
      <c r="H145">
        <v>6</v>
      </c>
      <c r="I145">
        <v>1</v>
      </c>
      <c r="J145" t="s">
        <v>52</v>
      </c>
      <c r="K145">
        <v>1</v>
      </c>
      <c r="L145">
        <v>31</v>
      </c>
      <c r="M145">
        <v>2</v>
      </c>
      <c r="N145" t="s">
        <v>44</v>
      </c>
      <c r="O145">
        <v>83</v>
      </c>
      <c r="P145">
        <v>3</v>
      </c>
      <c r="Q145">
        <v>1</v>
      </c>
      <c r="R145" t="s">
        <v>60</v>
      </c>
      <c r="S145">
        <v>1</v>
      </c>
      <c r="T145" t="s">
        <v>46</v>
      </c>
      <c r="U145">
        <v>2960</v>
      </c>
      <c r="V145" t="s">
        <v>47</v>
      </c>
      <c r="W145">
        <v>17102</v>
      </c>
      <c r="X145">
        <v>2</v>
      </c>
      <c r="Y145" t="s">
        <v>48</v>
      </c>
      <c r="Z145" t="s">
        <v>49</v>
      </c>
      <c r="AA145">
        <v>11</v>
      </c>
      <c r="AB145">
        <v>3</v>
      </c>
      <c r="AC145">
        <v>3</v>
      </c>
      <c r="AD145">
        <v>80</v>
      </c>
      <c r="AE145">
        <v>0</v>
      </c>
      <c r="AF145">
        <v>8</v>
      </c>
      <c r="AG145">
        <v>2</v>
      </c>
      <c r="AH145">
        <v>3</v>
      </c>
      <c r="AI145">
        <v>1</v>
      </c>
      <c r="AK145" s="14">
        <v>46238</v>
      </c>
      <c r="AL145">
        <v>29</v>
      </c>
      <c r="AM145" t="s">
        <v>1576</v>
      </c>
      <c r="AN145" t="s">
        <v>1581</v>
      </c>
      <c r="AO145">
        <v>11</v>
      </c>
      <c r="AP145">
        <v>22332</v>
      </c>
      <c r="AQ145">
        <v>10</v>
      </c>
      <c r="AR145">
        <v>3</v>
      </c>
    </row>
    <row r="146" spans="1:44" x14ac:dyDescent="0.35">
      <c r="A146" t="s">
        <v>211</v>
      </c>
      <c r="B146">
        <v>26</v>
      </c>
      <c r="C146" t="s">
        <v>190</v>
      </c>
      <c r="D146" t="s">
        <v>40</v>
      </c>
      <c r="E146" t="s">
        <v>59</v>
      </c>
      <c r="F146">
        <v>265</v>
      </c>
      <c r="G146" t="s">
        <v>51</v>
      </c>
      <c r="H146">
        <v>29</v>
      </c>
      <c r="I146">
        <v>2</v>
      </c>
      <c r="J146" t="s">
        <v>52</v>
      </c>
      <c r="K146">
        <v>1</v>
      </c>
      <c r="L146">
        <v>1037</v>
      </c>
      <c r="M146">
        <v>2</v>
      </c>
      <c r="N146" t="s">
        <v>44</v>
      </c>
      <c r="O146">
        <v>79</v>
      </c>
      <c r="P146">
        <v>1</v>
      </c>
      <c r="Q146">
        <v>2</v>
      </c>
      <c r="R146" t="s">
        <v>137</v>
      </c>
      <c r="S146">
        <v>1</v>
      </c>
      <c r="T146" t="s">
        <v>46</v>
      </c>
      <c r="U146">
        <v>4969</v>
      </c>
      <c r="V146" t="s">
        <v>47</v>
      </c>
      <c r="W146">
        <v>21813</v>
      </c>
      <c r="X146">
        <v>8</v>
      </c>
      <c r="Y146" t="s">
        <v>48</v>
      </c>
      <c r="Z146" t="s">
        <v>49</v>
      </c>
      <c r="AA146">
        <v>18</v>
      </c>
      <c r="AB146">
        <v>2</v>
      </c>
      <c r="AC146">
        <v>4</v>
      </c>
      <c r="AD146">
        <v>80</v>
      </c>
      <c r="AE146">
        <v>0</v>
      </c>
      <c r="AF146">
        <v>7</v>
      </c>
      <c r="AG146">
        <v>6</v>
      </c>
      <c r="AH146">
        <v>3</v>
      </c>
      <c r="AI146">
        <v>2</v>
      </c>
      <c r="AJ146">
        <v>2</v>
      </c>
      <c r="AK146" s="14">
        <v>46167</v>
      </c>
      <c r="AL146">
        <v>58</v>
      </c>
      <c r="AM146" t="s">
        <v>1576</v>
      </c>
      <c r="AN146" t="s">
        <v>1585</v>
      </c>
      <c r="AO146">
        <v>5</v>
      </c>
      <c r="AP146">
        <v>4414</v>
      </c>
      <c r="AQ146">
        <v>4</v>
      </c>
      <c r="AR146">
        <v>4</v>
      </c>
    </row>
    <row r="147" spans="1:44" x14ac:dyDescent="0.35">
      <c r="A147" t="s">
        <v>212</v>
      </c>
      <c r="B147">
        <v>26</v>
      </c>
      <c r="C147" t="s">
        <v>190</v>
      </c>
      <c r="D147" t="s">
        <v>40</v>
      </c>
      <c r="E147" t="s">
        <v>56</v>
      </c>
      <c r="F147">
        <v>342</v>
      </c>
      <c r="G147" t="s">
        <v>42</v>
      </c>
      <c r="H147">
        <v>2</v>
      </c>
      <c r="I147">
        <v>3</v>
      </c>
      <c r="J147" t="s">
        <v>43</v>
      </c>
      <c r="K147">
        <v>1</v>
      </c>
      <c r="L147">
        <v>1053</v>
      </c>
      <c r="M147">
        <v>1</v>
      </c>
      <c r="N147" t="s">
        <v>44</v>
      </c>
      <c r="O147">
        <v>57</v>
      </c>
      <c r="P147">
        <v>3</v>
      </c>
      <c r="Q147">
        <v>1</v>
      </c>
      <c r="R147" t="s">
        <v>60</v>
      </c>
      <c r="S147">
        <v>1</v>
      </c>
      <c r="T147" t="s">
        <v>105</v>
      </c>
      <c r="U147">
        <v>2042</v>
      </c>
      <c r="V147" t="s">
        <v>47</v>
      </c>
      <c r="W147">
        <v>15346</v>
      </c>
      <c r="X147">
        <v>6</v>
      </c>
      <c r="Y147" t="s">
        <v>48</v>
      </c>
      <c r="Z147" t="s">
        <v>40</v>
      </c>
      <c r="AA147">
        <v>14</v>
      </c>
      <c r="AB147">
        <v>2</v>
      </c>
      <c r="AC147">
        <v>2</v>
      </c>
      <c r="AD147">
        <v>80</v>
      </c>
      <c r="AE147">
        <v>1</v>
      </c>
      <c r="AF147">
        <v>6</v>
      </c>
      <c r="AG147">
        <v>2</v>
      </c>
      <c r="AH147">
        <v>3</v>
      </c>
      <c r="AI147">
        <v>1</v>
      </c>
      <c r="AJ147">
        <v>2</v>
      </c>
      <c r="AK147" s="14">
        <v>46168</v>
      </c>
      <c r="AL147">
        <v>19</v>
      </c>
      <c r="AM147" t="s">
        <v>1576</v>
      </c>
      <c r="AN147" t="s">
        <v>1585</v>
      </c>
      <c r="AO147">
        <v>1</v>
      </c>
      <c r="AP147">
        <v>13154</v>
      </c>
      <c r="AQ147">
        <v>1</v>
      </c>
      <c r="AR147">
        <v>0</v>
      </c>
    </row>
    <row r="148" spans="1:44" x14ac:dyDescent="0.35">
      <c r="A148" t="s">
        <v>639</v>
      </c>
      <c r="B148">
        <v>33</v>
      </c>
      <c r="C148" t="s">
        <v>190</v>
      </c>
      <c r="D148" t="s">
        <v>40</v>
      </c>
      <c r="E148" t="s">
        <v>41</v>
      </c>
      <c r="F148">
        <v>211</v>
      </c>
      <c r="G148" t="s">
        <v>51</v>
      </c>
      <c r="H148">
        <v>16</v>
      </c>
      <c r="I148">
        <v>3</v>
      </c>
      <c r="J148" t="s">
        <v>43</v>
      </c>
      <c r="K148">
        <v>1</v>
      </c>
      <c r="L148">
        <v>1758</v>
      </c>
      <c r="M148">
        <v>1</v>
      </c>
      <c r="N148" t="s">
        <v>53</v>
      </c>
      <c r="O148">
        <v>74</v>
      </c>
      <c r="P148">
        <v>3</v>
      </c>
      <c r="Q148">
        <v>3</v>
      </c>
      <c r="R148" t="s">
        <v>137</v>
      </c>
      <c r="S148">
        <v>1</v>
      </c>
      <c r="T148" t="s">
        <v>46</v>
      </c>
      <c r="U148">
        <v>8564</v>
      </c>
      <c r="V148" t="s">
        <v>163</v>
      </c>
      <c r="W148">
        <v>10092</v>
      </c>
      <c r="X148">
        <v>2</v>
      </c>
      <c r="Y148" t="s">
        <v>48</v>
      </c>
      <c r="Z148" t="s">
        <v>40</v>
      </c>
      <c r="AA148">
        <v>20</v>
      </c>
      <c r="AB148">
        <v>4</v>
      </c>
      <c r="AC148">
        <v>3</v>
      </c>
      <c r="AD148">
        <v>80</v>
      </c>
      <c r="AE148">
        <v>0</v>
      </c>
      <c r="AF148">
        <v>11</v>
      </c>
      <c r="AG148">
        <v>2</v>
      </c>
      <c r="AH148">
        <v>2</v>
      </c>
      <c r="AI148">
        <v>0</v>
      </c>
      <c r="AJ148">
        <v>0</v>
      </c>
      <c r="AK148" s="14">
        <v>46229</v>
      </c>
      <c r="AL148">
        <v>47</v>
      </c>
      <c r="AM148" t="s">
        <v>1576</v>
      </c>
      <c r="AN148" t="s">
        <v>1583</v>
      </c>
      <c r="AO148">
        <v>9</v>
      </c>
      <c r="AP148">
        <v>19896</v>
      </c>
      <c r="AQ148">
        <v>7</v>
      </c>
      <c r="AR148">
        <v>2</v>
      </c>
    </row>
    <row r="149" spans="1:44" x14ac:dyDescent="0.35">
      <c r="A149" t="s">
        <v>623</v>
      </c>
      <c r="B149">
        <v>33</v>
      </c>
      <c r="C149" t="s">
        <v>190</v>
      </c>
      <c r="D149" t="s">
        <v>40</v>
      </c>
      <c r="E149" t="s">
        <v>41</v>
      </c>
      <c r="F149">
        <v>603</v>
      </c>
      <c r="G149" t="s">
        <v>51</v>
      </c>
      <c r="H149">
        <v>9</v>
      </c>
      <c r="I149">
        <v>4</v>
      </c>
      <c r="J149" t="s">
        <v>57</v>
      </c>
      <c r="K149">
        <v>1</v>
      </c>
      <c r="L149">
        <v>1157</v>
      </c>
      <c r="M149">
        <v>1</v>
      </c>
      <c r="N149" t="s">
        <v>53</v>
      </c>
      <c r="O149">
        <v>77</v>
      </c>
      <c r="P149">
        <v>3</v>
      </c>
      <c r="Q149">
        <v>2</v>
      </c>
      <c r="R149" t="s">
        <v>137</v>
      </c>
      <c r="S149">
        <v>1</v>
      </c>
      <c r="T149" t="s">
        <v>46</v>
      </c>
      <c r="U149">
        <v>8224</v>
      </c>
      <c r="V149" t="s">
        <v>163</v>
      </c>
      <c r="W149">
        <v>18385</v>
      </c>
      <c r="X149">
        <v>0</v>
      </c>
      <c r="Y149" t="s">
        <v>48</v>
      </c>
      <c r="Z149" t="s">
        <v>40</v>
      </c>
      <c r="AA149">
        <v>17</v>
      </c>
      <c r="AB149">
        <v>3</v>
      </c>
      <c r="AC149">
        <v>1</v>
      </c>
      <c r="AD149">
        <v>80</v>
      </c>
      <c r="AE149">
        <v>0</v>
      </c>
      <c r="AF149">
        <v>6</v>
      </c>
      <c r="AG149">
        <v>3</v>
      </c>
      <c r="AH149">
        <v>3</v>
      </c>
      <c r="AI149">
        <v>0</v>
      </c>
      <c r="AJ149">
        <v>3</v>
      </c>
      <c r="AK149" s="14">
        <v>46213</v>
      </c>
      <c r="AL149">
        <v>18</v>
      </c>
      <c r="AM149" t="s">
        <v>1576</v>
      </c>
      <c r="AN149" t="s">
        <v>1583</v>
      </c>
      <c r="AO149">
        <v>0</v>
      </c>
      <c r="AP149">
        <v>6065</v>
      </c>
      <c r="AQ149">
        <v>0</v>
      </c>
      <c r="AR149">
        <v>0</v>
      </c>
    </row>
    <row r="150" spans="1:44" x14ac:dyDescent="0.35">
      <c r="A150" t="s">
        <v>215</v>
      </c>
      <c r="B150">
        <v>26</v>
      </c>
      <c r="C150" t="s">
        <v>190</v>
      </c>
      <c r="D150" t="s">
        <v>40</v>
      </c>
      <c r="E150" t="s">
        <v>41</v>
      </c>
      <c r="F150">
        <v>1330</v>
      </c>
      <c r="G150" t="s">
        <v>42</v>
      </c>
      <c r="H150">
        <v>21</v>
      </c>
      <c r="I150">
        <v>3</v>
      </c>
      <c r="J150" t="s">
        <v>52</v>
      </c>
      <c r="K150">
        <v>1</v>
      </c>
      <c r="L150">
        <v>1107</v>
      </c>
      <c r="M150">
        <v>1</v>
      </c>
      <c r="N150" t="s">
        <v>44</v>
      </c>
      <c r="O150">
        <v>37</v>
      </c>
      <c r="P150">
        <v>3</v>
      </c>
      <c r="Q150">
        <v>1</v>
      </c>
      <c r="R150" t="s">
        <v>45</v>
      </c>
      <c r="S150">
        <v>3</v>
      </c>
      <c r="T150" t="s">
        <v>102</v>
      </c>
      <c r="U150">
        <v>2377</v>
      </c>
      <c r="V150" t="s">
        <v>47</v>
      </c>
      <c r="W150">
        <v>19373</v>
      </c>
      <c r="X150">
        <v>1</v>
      </c>
      <c r="Y150" t="s">
        <v>48</v>
      </c>
      <c r="Z150" t="s">
        <v>49</v>
      </c>
      <c r="AA150">
        <v>20</v>
      </c>
      <c r="AB150">
        <v>2</v>
      </c>
      <c r="AC150">
        <v>3</v>
      </c>
      <c r="AD150">
        <v>80</v>
      </c>
      <c r="AE150">
        <v>1</v>
      </c>
      <c r="AF150">
        <v>1</v>
      </c>
      <c r="AG150">
        <v>0</v>
      </c>
      <c r="AH150">
        <v>2</v>
      </c>
      <c r="AI150">
        <v>0</v>
      </c>
      <c r="AJ150">
        <v>0</v>
      </c>
      <c r="AK150" s="14">
        <v>46171</v>
      </c>
      <c r="AL150">
        <v>29</v>
      </c>
      <c r="AM150" t="s">
        <v>1576</v>
      </c>
      <c r="AN150" t="s">
        <v>1585</v>
      </c>
      <c r="AO150">
        <v>2</v>
      </c>
      <c r="AP150">
        <v>15966</v>
      </c>
      <c r="AQ150">
        <v>0</v>
      </c>
      <c r="AR150">
        <v>0</v>
      </c>
    </row>
    <row r="151" spans="1:44" x14ac:dyDescent="0.35">
      <c r="A151" t="s">
        <v>621</v>
      </c>
      <c r="B151">
        <v>33</v>
      </c>
      <c r="C151" t="s">
        <v>190</v>
      </c>
      <c r="D151" t="s">
        <v>40</v>
      </c>
      <c r="E151" t="s">
        <v>41</v>
      </c>
      <c r="F151">
        <v>1017</v>
      </c>
      <c r="G151" t="s">
        <v>42</v>
      </c>
      <c r="H151">
        <v>25</v>
      </c>
      <c r="I151">
        <v>3</v>
      </c>
      <c r="J151" t="s">
        <v>52</v>
      </c>
      <c r="K151">
        <v>1</v>
      </c>
      <c r="L151">
        <v>1108</v>
      </c>
      <c r="M151">
        <v>1</v>
      </c>
      <c r="N151" t="s">
        <v>44</v>
      </c>
      <c r="O151">
        <v>55</v>
      </c>
      <c r="P151">
        <v>2</v>
      </c>
      <c r="Q151">
        <v>1</v>
      </c>
      <c r="R151" t="s">
        <v>60</v>
      </c>
      <c r="S151">
        <v>2</v>
      </c>
      <c r="T151" t="s">
        <v>46</v>
      </c>
      <c r="U151">
        <v>2313</v>
      </c>
      <c r="V151" t="s">
        <v>47</v>
      </c>
      <c r="W151">
        <v>2993</v>
      </c>
      <c r="X151">
        <v>4</v>
      </c>
      <c r="Y151" t="s">
        <v>48</v>
      </c>
      <c r="Z151" t="s">
        <v>40</v>
      </c>
      <c r="AA151">
        <v>20</v>
      </c>
      <c r="AB151">
        <v>4</v>
      </c>
      <c r="AC151">
        <v>2</v>
      </c>
      <c r="AD151">
        <v>80</v>
      </c>
      <c r="AE151">
        <v>0</v>
      </c>
      <c r="AF151">
        <v>5</v>
      </c>
      <c r="AG151">
        <v>0</v>
      </c>
      <c r="AH151">
        <v>3</v>
      </c>
      <c r="AI151">
        <v>2</v>
      </c>
      <c r="AJ151">
        <v>2</v>
      </c>
      <c r="AK151" s="14">
        <v>46211</v>
      </c>
      <c r="AL151">
        <v>34</v>
      </c>
      <c r="AM151" t="s">
        <v>1576</v>
      </c>
      <c r="AN151" t="s">
        <v>1583</v>
      </c>
      <c r="AO151">
        <v>14</v>
      </c>
      <c r="AP151">
        <v>15145</v>
      </c>
      <c r="AQ151">
        <v>4</v>
      </c>
      <c r="AR151">
        <v>0</v>
      </c>
    </row>
    <row r="152" spans="1:44" x14ac:dyDescent="0.35">
      <c r="A152" t="s">
        <v>620</v>
      </c>
      <c r="B152">
        <v>33</v>
      </c>
      <c r="C152" t="s">
        <v>190</v>
      </c>
      <c r="D152" t="s">
        <v>40</v>
      </c>
      <c r="E152" t="s">
        <v>56</v>
      </c>
      <c r="F152">
        <v>827</v>
      </c>
      <c r="G152" t="s">
        <v>42</v>
      </c>
      <c r="H152">
        <v>29</v>
      </c>
      <c r="I152">
        <v>4</v>
      </c>
      <c r="J152" t="s">
        <v>52</v>
      </c>
      <c r="K152">
        <v>1</v>
      </c>
      <c r="L152">
        <v>1101</v>
      </c>
      <c r="M152">
        <v>1</v>
      </c>
      <c r="N152" t="s">
        <v>53</v>
      </c>
      <c r="O152">
        <v>54</v>
      </c>
      <c r="P152">
        <v>2</v>
      </c>
      <c r="Q152">
        <v>2</v>
      </c>
      <c r="R152" t="s">
        <v>60</v>
      </c>
      <c r="S152">
        <v>3</v>
      </c>
      <c r="T152" t="s">
        <v>46</v>
      </c>
      <c r="U152">
        <v>4508</v>
      </c>
      <c r="V152" t="s">
        <v>47</v>
      </c>
      <c r="W152">
        <v>3129</v>
      </c>
      <c r="X152">
        <v>1</v>
      </c>
      <c r="Y152" t="s">
        <v>48</v>
      </c>
      <c r="Z152" t="s">
        <v>49</v>
      </c>
      <c r="AA152">
        <v>22</v>
      </c>
      <c r="AB152">
        <v>4</v>
      </c>
      <c r="AC152">
        <v>2</v>
      </c>
      <c r="AD152">
        <v>80</v>
      </c>
      <c r="AE152">
        <v>0</v>
      </c>
      <c r="AF152">
        <v>14</v>
      </c>
      <c r="AG152">
        <v>4</v>
      </c>
      <c r="AH152">
        <v>3</v>
      </c>
      <c r="AI152">
        <v>3</v>
      </c>
      <c r="AJ152">
        <v>8</v>
      </c>
      <c r="AK152" s="14">
        <v>46210</v>
      </c>
      <c r="AL152">
        <v>18</v>
      </c>
      <c r="AM152" t="s">
        <v>1576</v>
      </c>
      <c r="AN152" t="s">
        <v>1583</v>
      </c>
      <c r="AO152">
        <v>0</v>
      </c>
      <c r="AP152">
        <v>8931</v>
      </c>
      <c r="AQ152">
        <v>0</v>
      </c>
      <c r="AR152">
        <v>0</v>
      </c>
    </row>
    <row r="153" spans="1:44" x14ac:dyDescent="0.35">
      <c r="A153" t="s">
        <v>610</v>
      </c>
      <c r="B153">
        <v>33</v>
      </c>
      <c r="C153" t="s">
        <v>190</v>
      </c>
      <c r="D153" t="s">
        <v>40</v>
      </c>
      <c r="E153" t="s">
        <v>41</v>
      </c>
      <c r="F153">
        <v>118</v>
      </c>
      <c r="G153" t="s">
        <v>51</v>
      </c>
      <c r="H153">
        <v>16</v>
      </c>
      <c r="I153">
        <v>3</v>
      </c>
      <c r="J153" t="s">
        <v>57</v>
      </c>
      <c r="K153">
        <v>1</v>
      </c>
      <c r="L153">
        <v>819</v>
      </c>
      <c r="M153">
        <v>1</v>
      </c>
      <c r="N153" t="s">
        <v>53</v>
      </c>
      <c r="O153">
        <v>69</v>
      </c>
      <c r="P153">
        <v>3</v>
      </c>
      <c r="Q153">
        <v>2</v>
      </c>
      <c r="R153" t="s">
        <v>137</v>
      </c>
      <c r="S153">
        <v>1</v>
      </c>
      <c r="T153" t="s">
        <v>46</v>
      </c>
      <c r="U153">
        <v>5324</v>
      </c>
      <c r="V153" t="s">
        <v>163</v>
      </c>
      <c r="W153">
        <v>26507</v>
      </c>
      <c r="X153">
        <v>5</v>
      </c>
      <c r="Y153" t="s">
        <v>48</v>
      </c>
      <c r="Z153" t="s">
        <v>49</v>
      </c>
      <c r="AA153">
        <v>15</v>
      </c>
      <c r="AB153">
        <v>3</v>
      </c>
      <c r="AC153">
        <v>3</v>
      </c>
      <c r="AD153">
        <v>80</v>
      </c>
      <c r="AE153">
        <v>0</v>
      </c>
      <c r="AF153">
        <v>6</v>
      </c>
      <c r="AG153">
        <v>3</v>
      </c>
      <c r="AH153">
        <v>3</v>
      </c>
      <c r="AI153">
        <v>0</v>
      </c>
      <c r="AJ153">
        <v>2</v>
      </c>
      <c r="AK153" s="14">
        <v>46200</v>
      </c>
      <c r="AL153">
        <v>45</v>
      </c>
      <c r="AM153" t="s">
        <v>1576</v>
      </c>
      <c r="AN153" t="s">
        <v>1584</v>
      </c>
      <c r="AO153">
        <v>9</v>
      </c>
      <c r="AP153">
        <v>24134</v>
      </c>
      <c r="AQ153">
        <v>4</v>
      </c>
      <c r="AR153">
        <v>4</v>
      </c>
    </row>
    <row r="154" spans="1:44" x14ac:dyDescent="0.35">
      <c r="A154" t="s">
        <v>608</v>
      </c>
      <c r="B154">
        <v>33</v>
      </c>
      <c r="C154" t="s">
        <v>190</v>
      </c>
      <c r="D154" t="s">
        <v>40</v>
      </c>
      <c r="E154" t="s">
        <v>41</v>
      </c>
      <c r="F154">
        <v>527</v>
      </c>
      <c r="G154" t="s">
        <v>42</v>
      </c>
      <c r="H154">
        <v>1</v>
      </c>
      <c r="I154">
        <v>4</v>
      </c>
      <c r="J154" t="s">
        <v>73</v>
      </c>
      <c r="K154">
        <v>1</v>
      </c>
      <c r="L154">
        <v>780</v>
      </c>
      <c r="M154">
        <v>4</v>
      </c>
      <c r="N154" t="s">
        <v>44</v>
      </c>
      <c r="O154">
        <v>63</v>
      </c>
      <c r="P154">
        <v>3</v>
      </c>
      <c r="Q154">
        <v>1</v>
      </c>
      <c r="R154" t="s">
        <v>60</v>
      </c>
      <c r="S154">
        <v>4</v>
      </c>
      <c r="T154" t="s">
        <v>46</v>
      </c>
      <c r="U154">
        <v>2686</v>
      </c>
      <c r="V154" t="s">
        <v>47</v>
      </c>
      <c r="W154">
        <v>5207</v>
      </c>
      <c r="X154">
        <v>1</v>
      </c>
      <c r="Y154" t="s">
        <v>48</v>
      </c>
      <c r="Z154" t="s">
        <v>40</v>
      </c>
      <c r="AA154">
        <v>13</v>
      </c>
      <c r="AB154">
        <v>3</v>
      </c>
      <c r="AC154">
        <v>3</v>
      </c>
      <c r="AD154">
        <v>80</v>
      </c>
      <c r="AE154">
        <v>0</v>
      </c>
      <c r="AF154">
        <v>10</v>
      </c>
      <c r="AG154">
        <v>2</v>
      </c>
      <c r="AH154">
        <v>2</v>
      </c>
      <c r="AI154">
        <v>7</v>
      </c>
      <c r="AJ154">
        <v>8</v>
      </c>
      <c r="AK154" s="14">
        <v>46198</v>
      </c>
      <c r="AL154">
        <v>37</v>
      </c>
      <c r="AM154" t="s">
        <v>1576</v>
      </c>
      <c r="AN154" t="s">
        <v>1584</v>
      </c>
      <c r="AO154">
        <v>10</v>
      </c>
      <c r="AP154">
        <v>15731</v>
      </c>
      <c r="AQ154">
        <v>2</v>
      </c>
      <c r="AR154">
        <v>0</v>
      </c>
    </row>
    <row r="155" spans="1:44" x14ac:dyDescent="0.35">
      <c r="A155" t="s">
        <v>607</v>
      </c>
      <c r="B155">
        <v>33</v>
      </c>
      <c r="C155" t="s">
        <v>190</v>
      </c>
      <c r="D155" t="s">
        <v>40</v>
      </c>
      <c r="E155" t="s">
        <v>56</v>
      </c>
      <c r="F155">
        <v>1076</v>
      </c>
      <c r="G155" t="s">
        <v>42</v>
      </c>
      <c r="H155">
        <v>3</v>
      </c>
      <c r="I155">
        <v>3</v>
      </c>
      <c r="J155" t="s">
        <v>43</v>
      </c>
      <c r="K155">
        <v>1</v>
      </c>
      <c r="L155">
        <v>702</v>
      </c>
      <c r="M155">
        <v>1</v>
      </c>
      <c r="N155" t="s">
        <v>44</v>
      </c>
      <c r="O155">
        <v>70</v>
      </c>
      <c r="P155">
        <v>3</v>
      </c>
      <c r="Q155">
        <v>1</v>
      </c>
      <c r="R155" t="s">
        <v>60</v>
      </c>
      <c r="S155">
        <v>1</v>
      </c>
      <c r="T155" t="s">
        <v>46</v>
      </c>
      <c r="U155">
        <v>3348</v>
      </c>
      <c r="V155" t="s">
        <v>47</v>
      </c>
      <c r="W155">
        <v>3164</v>
      </c>
      <c r="X155">
        <v>1</v>
      </c>
      <c r="Y155" t="s">
        <v>48</v>
      </c>
      <c r="Z155" t="s">
        <v>40</v>
      </c>
      <c r="AA155">
        <v>11</v>
      </c>
      <c r="AB155">
        <v>3</v>
      </c>
      <c r="AC155">
        <v>1</v>
      </c>
      <c r="AD155">
        <v>80</v>
      </c>
      <c r="AE155">
        <v>0</v>
      </c>
      <c r="AF155">
        <v>10</v>
      </c>
      <c r="AG155">
        <v>3</v>
      </c>
      <c r="AH155">
        <v>3</v>
      </c>
      <c r="AI155">
        <v>9</v>
      </c>
      <c r="AJ155">
        <v>7</v>
      </c>
      <c r="AK155" s="14">
        <v>46197</v>
      </c>
      <c r="AL155">
        <v>41</v>
      </c>
      <c r="AM155" t="s">
        <v>1576</v>
      </c>
      <c r="AN155" t="s">
        <v>1584</v>
      </c>
      <c r="AO155">
        <v>15</v>
      </c>
      <c r="AP155">
        <v>5731</v>
      </c>
      <c r="AQ155">
        <v>3</v>
      </c>
      <c r="AR155">
        <v>2</v>
      </c>
    </row>
    <row r="156" spans="1:44" x14ac:dyDescent="0.35">
      <c r="A156" t="s">
        <v>603</v>
      </c>
      <c r="B156">
        <v>33</v>
      </c>
      <c r="C156" t="s">
        <v>190</v>
      </c>
      <c r="D156" t="s">
        <v>40</v>
      </c>
      <c r="E156" t="s">
        <v>41</v>
      </c>
      <c r="F156">
        <v>587</v>
      </c>
      <c r="G156" t="s">
        <v>42</v>
      </c>
      <c r="H156">
        <v>10</v>
      </c>
      <c r="I156">
        <v>1</v>
      </c>
      <c r="J156" t="s">
        <v>52</v>
      </c>
      <c r="K156">
        <v>1</v>
      </c>
      <c r="L156">
        <v>584</v>
      </c>
      <c r="M156">
        <v>1</v>
      </c>
      <c r="N156" t="s">
        <v>44</v>
      </c>
      <c r="O156">
        <v>38</v>
      </c>
      <c r="P156">
        <v>1</v>
      </c>
      <c r="Q156">
        <v>1</v>
      </c>
      <c r="R156" t="s">
        <v>45</v>
      </c>
      <c r="S156">
        <v>4</v>
      </c>
      <c r="T156" t="s">
        <v>102</v>
      </c>
      <c r="U156">
        <v>3408</v>
      </c>
      <c r="V156" t="s">
        <v>47</v>
      </c>
      <c r="W156">
        <v>6705</v>
      </c>
      <c r="X156">
        <v>7</v>
      </c>
      <c r="Y156" t="s">
        <v>48</v>
      </c>
      <c r="Z156" t="s">
        <v>49</v>
      </c>
      <c r="AA156">
        <v>13</v>
      </c>
      <c r="AB156">
        <v>3</v>
      </c>
      <c r="AC156">
        <v>1</v>
      </c>
      <c r="AD156">
        <v>80</v>
      </c>
      <c r="AE156">
        <v>3</v>
      </c>
      <c r="AF156">
        <v>8</v>
      </c>
      <c r="AG156">
        <v>2</v>
      </c>
      <c r="AH156">
        <v>3</v>
      </c>
      <c r="AI156">
        <v>1</v>
      </c>
      <c r="AJ156">
        <v>3</v>
      </c>
      <c r="AK156" s="14">
        <v>46193</v>
      </c>
      <c r="AL156">
        <v>21</v>
      </c>
      <c r="AM156" t="s">
        <v>1576</v>
      </c>
      <c r="AN156" t="s">
        <v>1584</v>
      </c>
      <c r="AO156">
        <v>1</v>
      </c>
      <c r="AP156">
        <v>11702</v>
      </c>
      <c r="AQ156">
        <v>1</v>
      </c>
      <c r="AR156">
        <v>0</v>
      </c>
    </row>
    <row r="157" spans="1:44" x14ac:dyDescent="0.35">
      <c r="A157" t="s">
        <v>602</v>
      </c>
      <c r="B157">
        <v>33</v>
      </c>
      <c r="C157" t="s">
        <v>190</v>
      </c>
      <c r="D157" t="s">
        <v>40</v>
      </c>
      <c r="E157" t="s">
        <v>41</v>
      </c>
      <c r="F157">
        <v>1277</v>
      </c>
      <c r="G157" t="s">
        <v>42</v>
      </c>
      <c r="H157">
        <v>15</v>
      </c>
      <c r="I157">
        <v>1</v>
      </c>
      <c r="J157" t="s">
        <v>52</v>
      </c>
      <c r="K157">
        <v>1</v>
      </c>
      <c r="L157">
        <v>582</v>
      </c>
      <c r="M157">
        <v>2</v>
      </c>
      <c r="N157" t="s">
        <v>44</v>
      </c>
      <c r="O157">
        <v>56</v>
      </c>
      <c r="P157">
        <v>3</v>
      </c>
      <c r="Q157">
        <v>3</v>
      </c>
      <c r="R157" t="s">
        <v>442</v>
      </c>
      <c r="S157">
        <v>3</v>
      </c>
      <c r="T157" t="s">
        <v>105</v>
      </c>
      <c r="U157">
        <v>13610</v>
      </c>
      <c r="V157" t="s">
        <v>253</v>
      </c>
      <c r="W157">
        <v>24619</v>
      </c>
      <c r="X157">
        <v>7</v>
      </c>
      <c r="Y157" t="s">
        <v>48</v>
      </c>
      <c r="Z157" t="s">
        <v>40</v>
      </c>
      <c r="AA157">
        <v>12</v>
      </c>
      <c r="AB157">
        <v>3</v>
      </c>
      <c r="AC157">
        <v>4</v>
      </c>
      <c r="AD157">
        <v>80</v>
      </c>
      <c r="AE157">
        <v>0</v>
      </c>
      <c r="AF157">
        <v>15</v>
      </c>
      <c r="AG157">
        <v>2</v>
      </c>
      <c r="AH157">
        <v>4</v>
      </c>
      <c r="AI157">
        <v>7</v>
      </c>
      <c r="AJ157">
        <v>7</v>
      </c>
      <c r="AK157" s="14">
        <v>46192</v>
      </c>
      <c r="AL157">
        <v>58</v>
      </c>
      <c r="AM157" t="s">
        <v>1576</v>
      </c>
      <c r="AN157" t="s">
        <v>1584</v>
      </c>
      <c r="AO157">
        <v>2</v>
      </c>
      <c r="AP157">
        <v>8953</v>
      </c>
      <c r="AQ157">
        <v>1</v>
      </c>
      <c r="AR157">
        <v>1</v>
      </c>
    </row>
    <row r="158" spans="1:44" x14ac:dyDescent="0.35">
      <c r="A158" t="s">
        <v>223</v>
      </c>
      <c r="B158">
        <v>26</v>
      </c>
      <c r="C158" t="s">
        <v>190</v>
      </c>
      <c r="D158" t="s">
        <v>40</v>
      </c>
      <c r="E158" t="s">
        <v>41</v>
      </c>
      <c r="F158">
        <v>920</v>
      </c>
      <c r="G158" t="s">
        <v>71</v>
      </c>
      <c r="H158">
        <v>20</v>
      </c>
      <c r="I158">
        <v>2</v>
      </c>
      <c r="J158" t="s">
        <v>52</v>
      </c>
      <c r="K158">
        <v>1</v>
      </c>
      <c r="L158">
        <v>1818</v>
      </c>
      <c r="M158">
        <v>4</v>
      </c>
      <c r="N158" t="s">
        <v>53</v>
      </c>
      <c r="O158">
        <v>69</v>
      </c>
      <c r="P158">
        <v>3</v>
      </c>
      <c r="Q158">
        <v>1</v>
      </c>
      <c r="R158" t="s">
        <v>71</v>
      </c>
      <c r="S158">
        <v>2</v>
      </c>
      <c r="T158" t="s">
        <v>105</v>
      </c>
      <c r="U158">
        <v>2148</v>
      </c>
      <c r="V158" t="s">
        <v>47</v>
      </c>
      <c r="W158">
        <v>6889</v>
      </c>
      <c r="X158">
        <v>0</v>
      </c>
      <c r="Y158" t="s">
        <v>48</v>
      </c>
      <c r="Z158" t="s">
        <v>40</v>
      </c>
      <c r="AA158">
        <v>11</v>
      </c>
      <c r="AB158">
        <v>2</v>
      </c>
      <c r="AC158">
        <v>3</v>
      </c>
      <c r="AD158">
        <v>80</v>
      </c>
      <c r="AE158">
        <v>0</v>
      </c>
      <c r="AF158">
        <v>6</v>
      </c>
      <c r="AG158">
        <v>3</v>
      </c>
      <c r="AH158">
        <v>3</v>
      </c>
      <c r="AI158">
        <v>1</v>
      </c>
      <c r="AJ158">
        <v>4</v>
      </c>
      <c r="AK158" s="14">
        <v>46179</v>
      </c>
      <c r="AL158">
        <v>32</v>
      </c>
      <c r="AM158" t="s">
        <v>1576</v>
      </c>
      <c r="AN158" t="s">
        <v>1584</v>
      </c>
      <c r="AO158">
        <v>13</v>
      </c>
      <c r="AP158">
        <v>6129</v>
      </c>
      <c r="AQ158">
        <v>4</v>
      </c>
      <c r="AR158">
        <v>4</v>
      </c>
    </row>
    <row r="159" spans="1:44" x14ac:dyDescent="0.35">
      <c r="A159" t="s">
        <v>601</v>
      </c>
      <c r="B159">
        <v>33</v>
      </c>
      <c r="C159" t="s">
        <v>190</v>
      </c>
      <c r="D159" t="s">
        <v>40</v>
      </c>
      <c r="E159" t="s">
        <v>41</v>
      </c>
      <c r="F159">
        <v>350</v>
      </c>
      <c r="G159" t="s">
        <v>51</v>
      </c>
      <c r="H159">
        <v>5</v>
      </c>
      <c r="I159">
        <v>3</v>
      </c>
      <c r="J159" t="s">
        <v>57</v>
      </c>
      <c r="K159">
        <v>1</v>
      </c>
      <c r="L159">
        <v>485</v>
      </c>
      <c r="M159">
        <v>4</v>
      </c>
      <c r="N159" t="s">
        <v>53</v>
      </c>
      <c r="O159">
        <v>34</v>
      </c>
      <c r="P159">
        <v>3</v>
      </c>
      <c r="Q159">
        <v>1</v>
      </c>
      <c r="R159" t="s">
        <v>54</v>
      </c>
      <c r="S159">
        <v>3</v>
      </c>
      <c r="T159" t="s">
        <v>46</v>
      </c>
      <c r="U159">
        <v>2851</v>
      </c>
      <c r="V159" t="s">
        <v>47</v>
      </c>
      <c r="W159">
        <v>9150</v>
      </c>
      <c r="X159">
        <v>1</v>
      </c>
      <c r="Y159" t="s">
        <v>48</v>
      </c>
      <c r="Z159" t="s">
        <v>40</v>
      </c>
      <c r="AA159">
        <v>13</v>
      </c>
      <c r="AB159">
        <v>3</v>
      </c>
      <c r="AC159">
        <v>2</v>
      </c>
      <c r="AD159">
        <v>80</v>
      </c>
      <c r="AE159">
        <v>0</v>
      </c>
      <c r="AF159">
        <v>1</v>
      </c>
      <c r="AG159">
        <v>2</v>
      </c>
      <c r="AH159">
        <v>3</v>
      </c>
      <c r="AI159">
        <v>0</v>
      </c>
      <c r="AJ159">
        <v>0</v>
      </c>
      <c r="AK159" s="14">
        <v>46191</v>
      </c>
      <c r="AL159">
        <v>44</v>
      </c>
      <c r="AM159" t="s">
        <v>1576</v>
      </c>
      <c r="AN159" t="s">
        <v>1584</v>
      </c>
      <c r="AO159">
        <v>21</v>
      </c>
      <c r="AP159">
        <v>15926</v>
      </c>
      <c r="AQ159">
        <v>7</v>
      </c>
      <c r="AR159">
        <v>0</v>
      </c>
    </row>
    <row r="160" spans="1:44" x14ac:dyDescent="0.35">
      <c r="A160" t="s">
        <v>597</v>
      </c>
      <c r="B160">
        <v>33</v>
      </c>
      <c r="C160" t="s">
        <v>190</v>
      </c>
      <c r="D160" t="s">
        <v>40</v>
      </c>
      <c r="E160" t="s">
        <v>41</v>
      </c>
      <c r="F160">
        <v>465</v>
      </c>
      <c r="G160" t="s">
        <v>42</v>
      </c>
      <c r="H160">
        <v>2</v>
      </c>
      <c r="I160">
        <v>2</v>
      </c>
      <c r="J160" t="s">
        <v>43</v>
      </c>
      <c r="K160">
        <v>1</v>
      </c>
      <c r="L160">
        <v>328</v>
      </c>
      <c r="M160">
        <v>1</v>
      </c>
      <c r="N160" t="s">
        <v>53</v>
      </c>
      <c r="O160">
        <v>39</v>
      </c>
      <c r="P160">
        <v>3</v>
      </c>
      <c r="Q160">
        <v>1</v>
      </c>
      <c r="R160" t="s">
        <v>45</v>
      </c>
      <c r="S160">
        <v>1</v>
      </c>
      <c r="T160" t="s">
        <v>105</v>
      </c>
      <c r="U160">
        <v>2707</v>
      </c>
      <c r="V160" t="s">
        <v>47</v>
      </c>
      <c r="W160">
        <v>21509</v>
      </c>
      <c r="X160">
        <v>7</v>
      </c>
      <c r="Y160" t="s">
        <v>48</v>
      </c>
      <c r="Z160" t="s">
        <v>49</v>
      </c>
      <c r="AA160">
        <v>20</v>
      </c>
      <c r="AB160">
        <v>4</v>
      </c>
      <c r="AC160">
        <v>1</v>
      </c>
      <c r="AD160">
        <v>80</v>
      </c>
      <c r="AE160">
        <v>0</v>
      </c>
      <c r="AF160">
        <v>13</v>
      </c>
      <c r="AG160">
        <v>3</v>
      </c>
      <c r="AH160">
        <v>4</v>
      </c>
      <c r="AI160">
        <v>1</v>
      </c>
      <c r="AJ160">
        <v>7</v>
      </c>
      <c r="AK160" s="14">
        <v>46187</v>
      </c>
      <c r="AL160">
        <v>23</v>
      </c>
      <c r="AM160" t="s">
        <v>1576</v>
      </c>
      <c r="AN160" t="s">
        <v>1584</v>
      </c>
      <c r="AO160">
        <v>5</v>
      </c>
      <c r="AP160">
        <v>12375</v>
      </c>
      <c r="AQ160">
        <v>1</v>
      </c>
      <c r="AR160">
        <v>0</v>
      </c>
    </row>
    <row r="161" spans="1:44" x14ac:dyDescent="0.35">
      <c r="A161" t="s">
        <v>596</v>
      </c>
      <c r="B161">
        <v>33</v>
      </c>
      <c r="C161" t="s">
        <v>190</v>
      </c>
      <c r="D161" t="s">
        <v>40</v>
      </c>
      <c r="E161" t="s">
        <v>41</v>
      </c>
      <c r="F161">
        <v>813</v>
      </c>
      <c r="G161" t="s">
        <v>42</v>
      </c>
      <c r="H161">
        <v>14</v>
      </c>
      <c r="I161">
        <v>3</v>
      </c>
      <c r="J161" t="s">
        <v>52</v>
      </c>
      <c r="K161">
        <v>1</v>
      </c>
      <c r="L161">
        <v>325</v>
      </c>
      <c r="M161">
        <v>3</v>
      </c>
      <c r="N161" t="s">
        <v>44</v>
      </c>
      <c r="O161">
        <v>58</v>
      </c>
      <c r="P161">
        <v>3</v>
      </c>
      <c r="Q161">
        <v>1</v>
      </c>
      <c r="R161" t="s">
        <v>45</v>
      </c>
      <c r="S161">
        <v>4</v>
      </c>
      <c r="T161" t="s">
        <v>105</v>
      </c>
      <c r="U161">
        <v>2436</v>
      </c>
      <c r="V161" t="s">
        <v>47</v>
      </c>
      <c r="W161">
        <v>22149</v>
      </c>
      <c r="X161">
        <v>5</v>
      </c>
      <c r="Y161" t="s">
        <v>48</v>
      </c>
      <c r="Z161" t="s">
        <v>40</v>
      </c>
      <c r="AA161">
        <v>13</v>
      </c>
      <c r="AB161">
        <v>3</v>
      </c>
      <c r="AC161">
        <v>3</v>
      </c>
      <c r="AD161">
        <v>80</v>
      </c>
      <c r="AE161">
        <v>1</v>
      </c>
      <c r="AF161">
        <v>8</v>
      </c>
      <c r="AG161">
        <v>2</v>
      </c>
      <c r="AH161">
        <v>1</v>
      </c>
      <c r="AI161">
        <v>0</v>
      </c>
      <c r="AJ161">
        <v>4</v>
      </c>
      <c r="AK161" s="14">
        <v>46186</v>
      </c>
      <c r="AL161">
        <v>49</v>
      </c>
      <c r="AM161" t="s">
        <v>1576</v>
      </c>
      <c r="AN161" t="s">
        <v>1584</v>
      </c>
      <c r="AO161">
        <v>1</v>
      </c>
      <c r="AP161">
        <v>20155</v>
      </c>
      <c r="AQ161">
        <v>1</v>
      </c>
      <c r="AR161">
        <v>0</v>
      </c>
    </row>
    <row r="162" spans="1:44" x14ac:dyDescent="0.35">
      <c r="A162" t="s">
        <v>581</v>
      </c>
      <c r="B162">
        <v>32</v>
      </c>
      <c r="C162" t="s">
        <v>190</v>
      </c>
      <c r="D162" t="s">
        <v>40</v>
      </c>
      <c r="E162" t="s">
        <v>56</v>
      </c>
      <c r="F162">
        <v>238</v>
      </c>
      <c r="G162" t="s">
        <v>42</v>
      </c>
      <c r="H162">
        <v>5</v>
      </c>
      <c r="I162">
        <v>2</v>
      </c>
      <c r="J162" t="s">
        <v>43</v>
      </c>
      <c r="K162">
        <v>1</v>
      </c>
      <c r="L162">
        <v>1939</v>
      </c>
      <c r="M162">
        <v>1</v>
      </c>
      <c r="N162" t="s">
        <v>53</v>
      </c>
      <c r="O162">
        <v>47</v>
      </c>
      <c r="P162">
        <v>4</v>
      </c>
      <c r="Q162">
        <v>1</v>
      </c>
      <c r="R162" t="s">
        <v>60</v>
      </c>
      <c r="S162">
        <v>3</v>
      </c>
      <c r="T162" t="s">
        <v>46</v>
      </c>
      <c r="U162">
        <v>2432</v>
      </c>
      <c r="V162" t="s">
        <v>47</v>
      </c>
      <c r="W162">
        <v>15318</v>
      </c>
      <c r="X162">
        <v>3</v>
      </c>
      <c r="Y162" t="s">
        <v>48</v>
      </c>
      <c r="Z162" t="s">
        <v>40</v>
      </c>
      <c r="AA162">
        <v>14</v>
      </c>
      <c r="AB162">
        <v>3</v>
      </c>
      <c r="AC162">
        <v>1</v>
      </c>
      <c r="AD162">
        <v>80</v>
      </c>
      <c r="AE162">
        <v>0</v>
      </c>
      <c r="AF162">
        <v>8</v>
      </c>
      <c r="AG162">
        <v>2</v>
      </c>
      <c r="AH162">
        <v>3</v>
      </c>
      <c r="AI162">
        <v>0</v>
      </c>
      <c r="AJ162">
        <v>3</v>
      </c>
      <c r="AK162" s="14">
        <v>46171</v>
      </c>
      <c r="AL162">
        <v>26</v>
      </c>
      <c r="AM162" t="s">
        <v>1576</v>
      </c>
      <c r="AN162" t="s">
        <v>1585</v>
      </c>
      <c r="AO162">
        <v>8</v>
      </c>
      <c r="AP162">
        <v>7123</v>
      </c>
      <c r="AQ162">
        <v>3</v>
      </c>
      <c r="AR162">
        <v>2</v>
      </c>
    </row>
    <row r="163" spans="1:44" x14ac:dyDescent="0.35">
      <c r="A163" t="s">
        <v>580</v>
      </c>
      <c r="B163">
        <v>32</v>
      </c>
      <c r="C163" t="s">
        <v>190</v>
      </c>
      <c r="D163" t="s">
        <v>40</v>
      </c>
      <c r="E163" t="s">
        <v>41</v>
      </c>
      <c r="F163">
        <v>414</v>
      </c>
      <c r="G163" t="s">
        <v>51</v>
      </c>
      <c r="H163">
        <v>2</v>
      </c>
      <c r="I163">
        <v>4</v>
      </c>
      <c r="J163" t="s">
        <v>57</v>
      </c>
      <c r="K163">
        <v>1</v>
      </c>
      <c r="L163">
        <v>1862</v>
      </c>
      <c r="M163">
        <v>3</v>
      </c>
      <c r="N163" t="s">
        <v>44</v>
      </c>
      <c r="O163">
        <v>82</v>
      </c>
      <c r="P163">
        <v>2</v>
      </c>
      <c r="Q163">
        <v>2</v>
      </c>
      <c r="R163" t="s">
        <v>137</v>
      </c>
      <c r="S163">
        <v>2</v>
      </c>
      <c r="T163" t="s">
        <v>46</v>
      </c>
      <c r="U163">
        <v>9907</v>
      </c>
      <c r="V163" t="s">
        <v>163</v>
      </c>
      <c r="W163">
        <v>26186</v>
      </c>
      <c r="X163">
        <v>7</v>
      </c>
      <c r="Y163" t="s">
        <v>48</v>
      </c>
      <c r="Z163" t="s">
        <v>40</v>
      </c>
      <c r="AA163">
        <v>12</v>
      </c>
      <c r="AB163">
        <v>3</v>
      </c>
      <c r="AC163">
        <v>3</v>
      </c>
      <c r="AD163">
        <v>80</v>
      </c>
      <c r="AE163">
        <v>0</v>
      </c>
      <c r="AF163">
        <v>7</v>
      </c>
      <c r="AG163">
        <v>3</v>
      </c>
      <c r="AH163">
        <v>2</v>
      </c>
      <c r="AI163">
        <v>2</v>
      </c>
      <c r="AJ163">
        <v>2</v>
      </c>
      <c r="AK163" s="14">
        <v>46170</v>
      </c>
      <c r="AL163">
        <v>31</v>
      </c>
      <c r="AM163" t="s">
        <v>1576</v>
      </c>
      <c r="AN163" t="s">
        <v>1585</v>
      </c>
      <c r="AO163">
        <v>7</v>
      </c>
      <c r="AP163">
        <v>15551</v>
      </c>
      <c r="AQ163">
        <v>5</v>
      </c>
      <c r="AR163">
        <v>1</v>
      </c>
    </row>
    <row r="164" spans="1:44" x14ac:dyDescent="0.35">
      <c r="A164" t="s">
        <v>576</v>
      </c>
      <c r="B164">
        <v>32</v>
      </c>
      <c r="C164" t="s">
        <v>190</v>
      </c>
      <c r="D164" t="s">
        <v>40</v>
      </c>
      <c r="E164" t="s">
        <v>41</v>
      </c>
      <c r="F164">
        <v>964</v>
      </c>
      <c r="G164" t="s">
        <v>51</v>
      </c>
      <c r="H164">
        <v>1</v>
      </c>
      <c r="I164">
        <v>2</v>
      </c>
      <c r="J164" t="s">
        <v>43</v>
      </c>
      <c r="K164">
        <v>1</v>
      </c>
      <c r="L164">
        <v>1734</v>
      </c>
      <c r="M164">
        <v>1</v>
      </c>
      <c r="N164" t="s">
        <v>44</v>
      </c>
      <c r="O164">
        <v>34</v>
      </c>
      <c r="P164">
        <v>1</v>
      </c>
      <c r="Q164">
        <v>2</v>
      </c>
      <c r="R164" t="s">
        <v>137</v>
      </c>
      <c r="S164">
        <v>2</v>
      </c>
      <c r="T164" t="s">
        <v>46</v>
      </c>
      <c r="U164">
        <v>6735</v>
      </c>
      <c r="V164" t="s">
        <v>163</v>
      </c>
      <c r="W164">
        <v>12147</v>
      </c>
      <c r="X164">
        <v>6</v>
      </c>
      <c r="Y164" t="s">
        <v>48</v>
      </c>
      <c r="Z164" t="s">
        <v>49</v>
      </c>
      <c r="AA164">
        <v>15</v>
      </c>
      <c r="AB164">
        <v>3</v>
      </c>
      <c r="AC164">
        <v>2</v>
      </c>
      <c r="AD164">
        <v>80</v>
      </c>
      <c r="AE164">
        <v>0</v>
      </c>
      <c r="AF164">
        <v>10</v>
      </c>
      <c r="AG164">
        <v>2</v>
      </c>
      <c r="AH164">
        <v>3</v>
      </c>
      <c r="AI164">
        <v>0</v>
      </c>
      <c r="AJ164">
        <v>0</v>
      </c>
      <c r="AK164" s="14">
        <v>46166</v>
      </c>
      <c r="AL164">
        <v>44</v>
      </c>
      <c r="AM164" t="s">
        <v>1576</v>
      </c>
      <c r="AN164" t="s">
        <v>1585</v>
      </c>
      <c r="AO164">
        <v>8</v>
      </c>
      <c r="AP164">
        <v>13579</v>
      </c>
      <c r="AQ164">
        <v>3</v>
      </c>
      <c r="AR164">
        <v>2</v>
      </c>
    </row>
    <row r="165" spans="1:44" x14ac:dyDescent="0.35">
      <c r="A165" t="s">
        <v>574</v>
      </c>
      <c r="B165">
        <v>32</v>
      </c>
      <c r="C165" t="s">
        <v>190</v>
      </c>
      <c r="D165" t="s">
        <v>40</v>
      </c>
      <c r="E165" t="s">
        <v>41</v>
      </c>
      <c r="F165">
        <v>1259</v>
      </c>
      <c r="G165" t="s">
        <v>42</v>
      </c>
      <c r="H165">
        <v>2</v>
      </c>
      <c r="I165">
        <v>4</v>
      </c>
      <c r="J165" t="s">
        <v>43</v>
      </c>
      <c r="K165">
        <v>1</v>
      </c>
      <c r="L165">
        <v>1692</v>
      </c>
      <c r="M165">
        <v>4</v>
      </c>
      <c r="N165" t="s">
        <v>44</v>
      </c>
      <c r="O165">
        <v>95</v>
      </c>
      <c r="P165">
        <v>3</v>
      </c>
      <c r="Q165">
        <v>1</v>
      </c>
      <c r="R165" t="s">
        <v>45</v>
      </c>
      <c r="S165">
        <v>2</v>
      </c>
      <c r="T165" t="s">
        <v>46</v>
      </c>
      <c r="U165">
        <v>1393</v>
      </c>
      <c r="V165" t="s">
        <v>47</v>
      </c>
      <c r="W165">
        <v>24852</v>
      </c>
      <c r="X165">
        <v>1</v>
      </c>
      <c r="Y165" t="s">
        <v>48</v>
      </c>
      <c r="Z165" t="s">
        <v>49</v>
      </c>
      <c r="AA165">
        <v>12</v>
      </c>
      <c r="AB165">
        <v>3</v>
      </c>
      <c r="AC165">
        <v>1</v>
      </c>
      <c r="AD165">
        <v>80</v>
      </c>
      <c r="AE165">
        <v>0</v>
      </c>
      <c r="AF165">
        <v>1</v>
      </c>
      <c r="AG165">
        <v>2</v>
      </c>
      <c r="AH165">
        <v>3</v>
      </c>
      <c r="AI165">
        <v>0</v>
      </c>
      <c r="AJ165">
        <v>0</v>
      </c>
      <c r="AK165" s="14">
        <v>46164</v>
      </c>
      <c r="AL165">
        <v>31</v>
      </c>
      <c r="AM165" t="s">
        <v>1576</v>
      </c>
      <c r="AN165" t="s">
        <v>1585</v>
      </c>
      <c r="AO165">
        <v>9</v>
      </c>
      <c r="AP165">
        <v>18392</v>
      </c>
      <c r="AQ165">
        <v>7</v>
      </c>
      <c r="AR165">
        <v>5</v>
      </c>
    </row>
    <row r="166" spans="1:44" x14ac:dyDescent="0.35">
      <c r="A166" t="s">
        <v>566</v>
      </c>
      <c r="B166">
        <v>32</v>
      </c>
      <c r="C166" t="s">
        <v>190</v>
      </c>
      <c r="D166" t="s">
        <v>40</v>
      </c>
      <c r="E166" t="s">
        <v>41</v>
      </c>
      <c r="F166">
        <v>1089</v>
      </c>
      <c r="G166" t="s">
        <v>42</v>
      </c>
      <c r="H166">
        <v>7</v>
      </c>
      <c r="I166">
        <v>2</v>
      </c>
      <c r="J166" t="s">
        <v>43</v>
      </c>
      <c r="K166">
        <v>1</v>
      </c>
      <c r="L166">
        <v>1309</v>
      </c>
      <c r="M166">
        <v>4</v>
      </c>
      <c r="N166" t="s">
        <v>44</v>
      </c>
      <c r="O166">
        <v>79</v>
      </c>
      <c r="P166">
        <v>3</v>
      </c>
      <c r="Q166">
        <v>2</v>
      </c>
      <c r="R166" t="s">
        <v>45</v>
      </c>
      <c r="S166">
        <v>3</v>
      </c>
      <c r="T166" t="s">
        <v>105</v>
      </c>
      <c r="U166">
        <v>4883</v>
      </c>
      <c r="V166" t="s">
        <v>47</v>
      </c>
      <c r="W166">
        <v>22845</v>
      </c>
      <c r="X166">
        <v>1</v>
      </c>
      <c r="Y166" t="s">
        <v>48</v>
      </c>
      <c r="Z166" t="s">
        <v>49</v>
      </c>
      <c r="AA166">
        <v>18</v>
      </c>
      <c r="AB166">
        <v>3</v>
      </c>
      <c r="AC166">
        <v>1</v>
      </c>
      <c r="AD166">
        <v>80</v>
      </c>
      <c r="AE166">
        <v>1</v>
      </c>
      <c r="AF166">
        <v>10</v>
      </c>
      <c r="AG166">
        <v>3</v>
      </c>
      <c r="AH166">
        <v>3</v>
      </c>
      <c r="AI166">
        <v>1</v>
      </c>
      <c r="AJ166">
        <v>1</v>
      </c>
      <c r="AK166" s="14">
        <v>46156</v>
      </c>
      <c r="AL166">
        <v>32</v>
      </c>
      <c r="AM166" t="s">
        <v>1576</v>
      </c>
      <c r="AN166" t="s">
        <v>1585</v>
      </c>
      <c r="AO166">
        <v>14</v>
      </c>
      <c r="AP166">
        <v>3603</v>
      </c>
      <c r="AQ166">
        <v>10</v>
      </c>
      <c r="AR166">
        <v>10</v>
      </c>
    </row>
    <row r="167" spans="1:44" x14ac:dyDescent="0.35">
      <c r="A167" t="s">
        <v>558</v>
      </c>
      <c r="B167">
        <v>32</v>
      </c>
      <c r="C167" t="s">
        <v>190</v>
      </c>
      <c r="D167" t="s">
        <v>40</v>
      </c>
      <c r="E167" t="s">
        <v>41</v>
      </c>
      <c r="F167">
        <v>374</v>
      </c>
      <c r="G167" t="s">
        <v>42</v>
      </c>
      <c r="H167">
        <v>25</v>
      </c>
      <c r="I167">
        <v>4</v>
      </c>
      <c r="J167" t="s">
        <v>43</v>
      </c>
      <c r="K167">
        <v>1</v>
      </c>
      <c r="L167">
        <v>911</v>
      </c>
      <c r="M167">
        <v>1</v>
      </c>
      <c r="N167" t="s">
        <v>44</v>
      </c>
      <c r="O167">
        <v>87</v>
      </c>
      <c r="P167">
        <v>3</v>
      </c>
      <c r="Q167">
        <v>1</v>
      </c>
      <c r="R167" t="s">
        <v>45</v>
      </c>
      <c r="S167">
        <v>4</v>
      </c>
      <c r="T167" t="s">
        <v>46</v>
      </c>
      <c r="U167">
        <v>2795</v>
      </c>
      <c r="V167" t="s">
        <v>47</v>
      </c>
      <c r="W167">
        <v>18016</v>
      </c>
      <c r="X167">
        <v>1</v>
      </c>
      <c r="Y167" t="s">
        <v>48</v>
      </c>
      <c r="Z167" t="s">
        <v>40</v>
      </c>
      <c r="AA167">
        <v>24</v>
      </c>
      <c r="AB167">
        <v>4</v>
      </c>
      <c r="AC167">
        <v>3</v>
      </c>
      <c r="AD167">
        <v>80</v>
      </c>
      <c r="AE167">
        <v>0</v>
      </c>
      <c r="AF167">
        <v>1</v>
      </c>
      <c r="AG167">
        <v>2</v>
      </c>
      <c r="AH167">
        <v>1</v>
      </c>
      <c r="AI167">
        <v>0</v>
      </c>
      <c r="AJ167">
        <v>1</v>
      </c>
      <c r="AK167" s="14">
        <v>46148</v>
      </c>
      <c r="AL167">
        <v>34</v>
      </c>
      <c r="AM167" t="s">
        <v>1576</v>
      </c>
      <c r="AN167" t="s">
        <v>1585</v>
      </c>
      <c r="AO167">
        <v>15</v>
      </c>
      <c r="AP167">
        <v>13590</v>
      </c>
      <c r="AQ167">
        <v>8</v>
      </c>
      <c r="AR167">
        <v>5</v>
      </c>
    </row>
    <row r="168" spans="1:44" x14ac:dyDescent="0.35">
      <c r="A168" t="s">
        <v>548</v>
      </c>
      <c r="B168">
        <v>32</v>
      </c>
      <c r="C168" t="s">
        <v>190</v>
      </c>
      <c r="D168" t="s">
        <v>40</v>
      </c>
      <c r="E168" t="s">
        <v>59</v>
      </c>
      <c r="F168">
        <v>1474</v>
      </c>
      <c r="G168" t="s">
        <v>51</v>
      </c>
      <c r="H168">
        <v>11</v>
      </c>
      <c r="I168">
        <v>4</v>
      </c>
      <c r="J168" t="s">
        <v>73</v>
      </c>
      <c r="K168">
        <v>1</v>
      </c>
      <c r="L168">
        <v>631</v>
      </c>
      <c r="M168">
        <v>4</v>
      </c>
      <c r="N168" t="s">
        <v>44</v>
      </c>
      <c r="O168">
        <v>60</v>
      </c>
      <c r="P168">
        <v>4</v>
      </c>
      <c r="Q168">
        <v>2</v>
      </c>
      <c r="R168" t="s">
        <v>137</v>
      </c>
      <c r="S168">
        <v>3</v>
      </c>
      <c r="T168" t="s">
        <v>105</v>
      </c>
      <c r="U168">
        <v>4707</v>
      </c>
      <c r="V168" t="s">
        <v>47</v>
      </c>
      <c r="W168">
        <v>23914</v>
      </c>
      <c r="X168">
        <v>8</v>
      </c>
      <c r="Y168" t="s">
        <v>48</v>
      </c>
      <c r="Z168" t="s">
        <v>49</v>
      </c>
      <c r="AA168">
        <v>12</v>
      </c>
      <c r="AB168">
        <v>3</v>
      </c>
      <c r="AC168">
        <v>4</v>
      </c>
      <c r="AD168">
        <v>80</v>
      </c>
      <c r="AE168">
        <v>0</v>
      </c>
      <c r="AF168">
        <v>6</v>
      </c>
      <c r="AG168">
        <v>2</v>
      </c>
      <c r="AH168">
        <v>3</v>
      </c>
      <c r="AI168">
        <v>1</v>
      </c>
      <c r="AJ168">
        <v>2</v>
      </c>
      <c r="AK168" s="14">
        <v>46138</v>
      </c>
      <c r="AL168">
        <v>38</v>
      </c>
      <c r="AM168" t="s">
        <v>1576</v>
      </c>
      <c r="AN168" t="s">
        <v>1586</v>
      </c>
      <c r="AO168">
        <v>15</v>
      </c>
      <c r="AP168">
        <v>7142</v>
      </c>
      <c r="AQ168">
        <v>1</v>
      </c>
      <c r="AR168">
        <v>1</v>
      </c>
    </row>
    <row r="169" spans="1:44" x14ac:dyDescent="0.35">
      <c r="A169" t="s">
        <v>540</v>
      </c>
      <c r="B169">
        <v>32</v>
      </c>
      <c r="C169" t="s">
        <v>190</v>
      </c>
      <c r="D169" t="s">
        <v>40</v>
      </c>
      <c r="E169" t="s">
        <v>41</v>
      </c>
      <c r="F169">
        <v>515</v>
      </c>
      <c r="G169" t="s">
        <v>42</v>
      </c>
      <c r="H169">
        <v>1</v>
      </c>
      <c r="I169">
        <v>3</v>
      </c>
      <c r="J169" t="s">
        <v>43</v>
      </c>
      <c r="K169">
        <v>1</v>
      </c>
      <c r="L169">
        <v>331</v>
      </c>
      <c r="M169">
        <v>4</v>
      </c>
      <c r="N169" t="s">
        <v>44</v>
      </c>
      <c r="O169">
        <v>62</v>
      </c>
      <c r="P169">
        <v>2</v>
      </c>
      <c r="Q169">
        <v>1</v>
      </c>
      <c r="R169" t="s">
        <v>45</v>
      </c>
      <c r="S169">
        <v>3</v>
      </c>
      <c r="T169" t="s">
        <v>46</v>
      </c>
      <c r="U169">
        <v>3730</v>
      </c>
      <c r="V169" t="s">
        <v>47</v>
      </c>
      <c r="W169">
        <v>9571</v>
      </c>
      <c r="X169">
        <v>0</v>
      </c>
      <c r="Y169" t="s">
        <v>48</v>
      </c>
      <c r="Z169" t="s">
        <v>40</v>
      </c>
      <c r="AA169">
        <v>14</v>
      </c>
      <c r="AB169">
        <v>3</v>
      </c>
      <c r="AC169">
        <v>4</v>
      </c>
      <c r="AD169">
        <v>80</v>
      </c>
      <c r="AE169">
        <v>0</v>
      </c>
      <c r="AF169">
        <v>4</v>
      </c>
      <c r="AG169">
        <v>2</v>
      </c>
      <c r="AH169">
        <v>1</v>
      </c>
      <c r="AI169">
        <v>1</v>
      </c>
      <c r="AJ169">
        <v>2</v>
      </c>
      <c r="AK169" s="14">
        <v>46130</v>
      </c>
      <c r="AL169">
        <v>23</v>
      </c>
      <c r="AM169" t="s">
        <v>1576</v>
      </c>
      <c r="AN169" t="s">
        <v>1586</v>
      </c>
      <c r="AO169">
        <v>1</v>
      </c>
      <c r="AP169">
        <v>7456</v>
      </c>
      <c r="AQ169">
        <v>0</v>
      </c>
      <c r="AR169">
        <v>0</v>
      </c>
    </row>
    <row r="170" spans="1:44" x14ac:dyDescent="0.35">
      <c r="A170" t="s">
        <v>538</v>
      </c>
      <c r="B170">
        <v>32</v>
      </c>
      <c r="C170" t="s">
        <v>190</v>
      </c>
      <c r="D170" t="s">
        <v>40</v>
      </c>
      <c r="E170" t="s">
        <v>41</v>
      </c>
      <c r="F170">
        <v>1045</v>
      </c>
      <c r="G170" t="s">
        <v>51</v>
      </c>
      <c r="H170">
        <v>4</v>
      </c>
      <c r="I170">
        <v>4</v>
      </c>
      <c r="J170" t="s">
        <v>52</v>
      </c>
      <c r="K170">
        <v>1</v>
      </c>
      <c r="L170">
        <v>291</v>
      </c>
      <c r="M170">
        <v>4</v>
      </c>
      <c r="N170" t="s">
        <v>44</v>
      </c>
      <c r="O170">
        <v>32</v>
      </c>
      <c r="P170">
        <v>1</v>
      </c>
      <c r="Q170">
        <v>3</v>
      </c>
      <c r="R170" t="s">
        <v>137</v>
      </c>
      <c r="S170">
        <v>4</v>
      </c>
      <c r="T170" t="s">
        <v>105</v>
      </c>
      <c r="U170">
        <v>10400</v>
      </c>
      <c r="V170" t="s">
        <v>253</v>
      </c>
      <c r="W170">
        <v>25812</v>
      </c>
      <c r="X170">
        <v>1</v>
      </c>
      <c r="Y170" t="s">
        <v>48</v>
      </c>
      <c r="Z170" t="s">
        <v>49</v>
      </c>
      <c r="AA170">
        <v>11</v>
      </c>
      <c r="AB170">
        <v>3</v>
      </c>
      <c r="AC170">
        <v>3</v>
      </c>
      <c r="AD170">
        <v>80</v>
      </c>
      <c r="AE170">
        <v>0</v>
      </c>
      <c r="AF170">
        <v>14</v>
      </c>
      <c r="AG170">
        <v>2</v>
      </c>
      <c r="AH170">
        <v>2</v>
      </c>
      <c r="AI170">
        <v>9</v>
      </c>
      <c r="AK170" s="14">
        <v>46128</v>
      </c>
      <c r="AL170">
        <v>54</v>
      </c>
      <c r="AM170" t="s">
        <v>1576</v>
      </c>
      <c r="AN170" t="s">
        <v>1586</v>
      </c>
      <c r="AO170">
        <v>27</v>
      </c>
      <c r="AP170">
        <v>20598</v>
      </c>
      <c r="AQ170">
        <v>4</v>
      </c>
      <c r="AR170">
        <v>3</v>
      </c>
    </row>
    <row r="171" spans="1:44" x14ac:dyDescent="0.35">
      <c r="A171" t="s">
        <v>534</v>
      </c>
      <c r="B171">
        <v>32</v>
      </c>
      <c r="C171" t="s">
        <v>190</v>
      </c>
      <c r="D171" t="s">
        <v>40</v>
      </c>
      <c r="E171" t="s">
        <v>41</v>
      </c>
      <c r="F171">
        <v>1033</v>
      </c>
      <c r="G171" t="s">
        <v>42</v>
      </c>
      <c r="H171">
        <v>9</v>
      </c>
      <c r="I171">
        <v>3</v>
      </c>
      <c r="J171" t="s">
        <v>52</v>
      </c>
      <c r="K171">
        <v>1</v>
      </c>
      <c r="L171">
        <v>190</v>
      </c>
      <c r="M171">
        <v>1</v>
      </c>
      <c r="N171" t="s">
        <v>53</v>
      </c>
      <c r="O171">
        <v>41</v>
      </c>
      <c r="P171">
        <v>3</v>
      </c>
      <c r="Q171">
        <v>1</v>
      </c>
      <c r="R171" t="s">
        <v>45</v>
      </c>
      <c r="S171">
        <v>1</v>
      </c>
      <c r="T171" t="s">
        <v>46</v>
      </c>
      <c r="U171">
        <v>4200</v>
      </c>
      <c r="V171" t="s">
        <v>47</v>
      </c>
      <c r="W171">
        <v>10224</v>
      </c>
      <c r="X171">
        <v>7</v>
      </c>
      <c r="Y171" t="s">
        <v>48</v>
      </c>
      <c r="Z171" t="s">
        <v>49</v>
      </c>
      <c r="AA171">
        <v>22</v>
      </c>
      <c r="AB171">
        <v>4</v>
      </c>
      <c r="AC171">
        <v>1</v>
      </c>
      <c r="AD171">
        <v>80</v>
      </c>
      <c r="AE171">
        <v>0</v>
      </c>
      <c r="AF171">
        <v>10</v>
      </c>
      <c r="AG171">
        <v>2</v>
      </c>
      <c r="AH171">
        <v>4</v>
      </c>
      <c r="AI171">
        <v>0</v>
      </c>
      <c r="AK171" s="14">
        <v>46124</v>
      </c>
      <c r="AL171">
        <v>30</v>
      </c>
      <c r="AM171" t="s">
        <v>1576</v>
      </c>
      <c r="AN171" t="s">
        <v>1586</v>
      </c>
      <c r="AO171">
        <v>10</v>
      </c>
      <c r="AP171">
        <v>12672</v>
      </c>
      <c r="AQ171">
        <v>9</v>
      </c>
      <c r="AR171">
        <v>0</v>
      </c>
    </row>
    <row r="172" spans="1:44" x14ac:dyDescent="0.35">
      <c r="A172" t="s">
        <v>529</v>
      </c>
      <c r="B172">
        <v>32</v>
      </c>
      <c r="C172" t="s">
        <v>190</v>
      </c>
      <c r="D172" t="s">
        <v>40</v>
      </c>
      <c r="E172" t="s">
        <v>56</v>
      </c>
      <c r="F172">
        <v>1125</v>
      </c>
      <c r="G172" t="s">
        <v>42</v>
      </c>
      <c r="H172">
        <v>16</v>
      </c>
      <c r="I172">
        <v>1</v>
      </c>
      <c r="J172" t="s">
        <v>43</v>
      </c>
      <c r="K172">
        <v>1</v>
      </c>
      <c r="L172">
        <v>33</v>
      </c>
      <c r="M172">
        <v>2</v>
      </c>
      <c r="N172" t="s">
        <v>53</v>
      </c>
      <c r="O172">
        <v>72</v>
      </c>
      <c r="P172">
        <v>1</v>
      </c>
      <c r="Q172">
        <v>1</v>
      </c>
      <c r="R172" t="s">
        <v>60</v>
      </c>
      <c r="S172">
        <v>1</v>
      </c>
      <c r="T172" t="s">
        <v>46</v>
      </c>
      <c r="U172">
        <v>3919</v>
      </c>
      <c r="V172" t="s">
        <v>47</v>
      </c>
      <c r="W172">
        <v>4681</v>
      </c>
      <c r="X172">
        <v>1</v>
      </c>
      <c r="Y172" t="s">
        <v>48</v>
      </c>
      <c r="Z172" t="s">
        <v>40</v>
      </c>
      <c r="AA172">
        <v>22</v>
      </c>
      <c r="AB172">
        <v>4</v>
      </c>
      <c r="AC172">
        <v>2</v>
      </c>
      <c r="AD172">
        <v>80</v>
      </c>
      <c r="AE172">
        <v>0</v>
      </c>
      <c r="AF172">
        <v>10</v>
      </c>
      <c r="AG172">
        <v>5</v>
      </c>
      <c r="AH172">
        <v>3</v>
      </c>
      <c r="AI172">
        <v>6</v>
      </c>
      <c r="AK172" s="14">
        <v>46119</v>
      </c>
      <c r="AL172">
        <v>47</v>
      </c>
      <c r="AM172" t="s">
        <v>1576</v>
      </c>
      <c r="AN172" t="s">
        <v>1586</v>
      </c>
      <c r="AO172">
        <v>21</v>
      </c>
      <c r="AP172">
        <v>17854</v>
      </c>
      <c r="AQ172">
        <v>2</v>
      </c>
      <c r="AR172">
        <v>1</v>
      </c>
    </row>
    <row r="173" spans="1:44" x14ac:dyDescent="0.35">
      <c r="A173" t="s">
        <v>522</v>
      </c>
      <c r="B173">
        <v>31</v>
      </c>
      <c r="C173" t="s">
        <v>190</v>
      </c>
      <c r="D173" t="s">
        <v>40</v>
      </c>
      <c r="E173" t="s">
        <v>56</v>
      </c>
      <c r="F173">
        <v>754</v>
      </c>
      <c r="G173" t="s">
        <v>51</v>
      </c>
      <c r="H173">
        <v>26</v>
      </c>
      <c r="I173">
        <v>4</v>
      </c>
      <c r="J173" t="s">
        <v>57</v>
      </c>
      <c r="K173">
        <v>1</v>
      </c>
      <c r="L173">
        <v>1967</v>
      </c>
      <c r="M173">
        <v>1</v>
      </c>
      <c r="N173" t="s">
        <v>44</v>
      </c>
      <c r="O173">
        <v>63</v>
      </c>
      <c r="P173">
        <v>3</v>
      </c>
      <c r="Q173">
        <v>2</v>
      </c>
      <c r="R173" t="s">
        <v>137</v>
      </c>
      <c r="S173">
        <v>4</v>
      </c>
      <c r="T173" t="s">
        <v>105</v>
      </c>
      <c r="U173">
        <v>5617</v>
      </c>
      <c r="V173" t="s">
        <v>163</v>
      </c>
      <c r="W173">
        <v>21075</v>
      </c>
      <c r="X173">
        <v>1</v>
      </c>
      <c r="Y173" t="s">
        <v>48</v>
      </c>
      <c r="Z173" t="s">
        <v>40</v>
      </c>
      <c r="AA173">
        <v>11</v>
      </c>
      <c r="AB173">
        <v>3</v>
      </c>
      <c r="AC173">
        <v>3</v>
      </c>
      <c r="AD173">
        <v>80</v>
      </c>
      <c r="AE173">
        <v>0</v>
      </c>
      <c r="AF173">
        <v>10</v>
      </c>
      <c r="AG173">
        <v>4</v>
      </c>
      <c r="AH173">
        <v>3</v>
      </c>
      <c r="AI173">
        <v>0</v>
      </c>
      <c r="AJ173">
        <v>8</v>
      </c>
      <c r="AK173" s="14">
        <v>46111</v>
      </c>
      <c r="AL173">
        <v>59</v>
      </c>
      <c r="AM173" t="s">
        <v>1576</v>
      </c>
      <c r="AN173" t="s">
        <v>1587</v>
      </c>
      <c r="AO173">
        <v>0</v>
      </c>
      <c r="AP173">
        <v>6524</v>
      </c>
      <c r="AQ173">
        <v>0</v>
      </c>
      <c r="AR173">
        <v>0</v>
      </c>
    </row>
    <row r="174" spans="1:44" x14ac:dyDescent="0.35">
      <c r="A174" t="s">
        <v>516</v>
      </c>
      <c r="B174">
        <v>31</v>
      </c>
      <c r="C174" t="s">
        <v>190</v>
      </c>
      <c r="D174" t="s">
        <v>40</v>
      </c>
      <c r="E174" t="s">
        <v>41</v>
      </c>
      <c r="F174">
        <v>359</v>
      </c>
      <c r="G174" t="s">
        <v>71</v>
      </c>
      <c r="H174">
        <v>18</v>
      </c>
      <c r="I174">
        <v>5</v>
      </c>
      <c r="J174" t="s">
        <v>71</v>
      </c>
      <c r="K174">
        <v>1</v>
      </c>
      <c r="L174">
        <v>1842</v>
      </c>
      <c r="M174">
        <v>4</v>
      </c>
      <c r="N174" t="s">
        <v>44</v>
      </c>
      <c r="O174">
        <v>89</v>
      </c>
      <c r="P174">
        <v>4</v>
      </c>
      <c r="Q174">
        <v>1</v>
      </c>
      <c r="R174" t="s">
        <v>71</v>
      </c>
      <c r="S174">
        <v>1</v>
      </c>
      <c r="T174" t="s">
        <v>105</v>
      </c>
      <c r="U174">
        <v>2956</v>
      </c>
      <c r="V174" t="s">
        <v>47</v>
      </c>
      <c r="W174">
        <v>21495</v>
      </c>
      <c r="X174">
        <v>0</v>
      </c>
      <c r="Y174" t="s">
        <v>48</v>
      </c>
      <c r="Z174" t="s">
        <v>49</v>
      </c>
      <c r="AA174">
        <v>17</v>
      </c>
      <c r="AB174">
        <v>3</v>
      </c>
      <c r="AC174">
        <v>3</v>
      </c>
      <c r="AD174">
        <v>80</v>
      </c>
      <c r="AE174">
        <v>0</v>
      </c>
      <c r="AF174">
        <v>2</v>
      </c>
      <c r="AG174">
        <v>4</v>
      </c>
      <c r="AH174">
        <v>3</v>
      </c>
      <c r="AI174">
        <v>0</v>
      </c>
      <c r="AJ174">
        <v>0</v>
      </c>
      <c r="AK174" s="14">
        <v>46105</v>
      </c>
      <c r="AL174">
        <v>42</v>
      </c>
      <c r="AM174" t="s">
        <v>1576</v>
      </c>
      <c r="AN174" t="s">
        <v>1587</v>
      </c>
      <c r="AO174">
        <v>21</v>
      </c>
      <c r="AP174">
        <v>11699</v>
      </c>
      <c r="AQ174">
        <v>3</v>
      </c>
      <c r="AR174">
        <v>3</v>
      </c>
    </row>
    <row r="175" spans="1:44" x14ac:dyDescent="0.35">
      <c r="A175" t="s">
        <v>513</v>
      </c>
      <c r="B175">
        <v>31</v>
      </c>
      <c r="C175" t="s">
        <v>190</v>
      </c>
      <c r="D175" t="s">
        <v>40</v>
      </c>
      <c r="E175" t="s">
        <v>41</v>
      </c>
      <c r="F175">
        <v>1079</v>
      </c>
      <c r="G175" t="s">
        <v>51</v>
      </c>
      <c r="H175">
        <v>16</v>
      </c>
      <c r="I175">
        <v>4</v>
      </c>
      <c r="J175" t="s">
        <v>57</v>
      </c>
      <c r="K175">
        <v>1</v>
      </c>
      <c r="L175">
        <v>1761</v>
      </c>
      <c r="M175">
        <v>1</v>
      </c>
      <c r="N175" t="s">
        <v>44</v>
      </c>
      <c r="O175">
        <v>70</v>
      </c>
      <c r="P175">
        <v>3</v>
      </c>
      <c r="Q175">
        <v>3</v>
      </c>
      <c r="R175" t="s">
        <v>137</v>
      </c>
      <c r="S175">
        <v>3</v>
      </c>
      <c r="T175" t="s">
        <v>105</v>
      </c>
      <c r="U175">
        <v>8161</v>
      </c>
      <c r="V175" t="s">
        <v>163</v>
      </c>
      <c r="W175">
        <v>19002</v>
      </c>
      <c r="X175">
        <v>2</v>
      </c>
      <c r="Y175" t="s">
        <v>48</v>
      </c>
      <c r="Z175" t="s">
        <v>49</v>
      </c>
      <c r="AA175">
        <v>13</v>
      </c>
      <c r="AB175">
        <v>3</v>
      </c>
      <c r="AC175">
        <v>1</v>
      </c>
      <c r="AD175">
        <v>80</v>
      </c>
      <c r="AE175">
        <v>3</v>
      </c>
      <c r="AF175">
        <v>10</v>
      </c>
      <c r="AG175">
        <v>2</v>
      </c>
      <c r="AH175">
        <v>3</v>
      </c>
      <c r="AI175">
        <v>0</v>
      </c>
      <c r="AJ175">
        <v>0</v>
      </c>
      <c r="AK175" s="14">
        <v>46102</v>
      </c>
      <c r="AL175">
        <v>28</v>
      </c>
      <c r="AM175" t="s">
        <v>1576</v>
      </c>
      <c r="AN175" t="s">
        <v>1587</v>
      </c>
      <c r="AO175">
        <v>2</v>
      </c>
      <c r="AP175">
        <v>10601</v>
      </c>
      <c r="AQ175">
        <v>1</v>
      </c>
      <c r="AR175">
        <v>0</v>
      </c>
    </row>
    <row r="176" spans="1:44" x14ac:dyDescent="0.35">
      <c r="A176" t="s">
        <v>507</v>
      </c>
      <c r="B176">
        <v>31</v>
      </c>
      <c r="C176" t="s">
        <v>190</v>
      </c>
      <c r="D176" t="s">
        <v>40</v>
      </c>
      <c r="E176" t="s">
        <v>56</v>
      </c>
      <c r="F176">
        <v>561</v>
      </c>
      <c r="G176" t="s">
        <v>42</v>
      </c>
      <c r="H176">
        <v>3</v>
      </c>
      <c r="I176">
        <v>3</v>
      </c>
      <c r="J176" t="s">
        <v>43</v>
      </c>
      <c r="K176">
        <v>1</v>
      </c>
      <c r="L176">
        <v>1537</v>
      </c>
      <c r="M176">
        <v>4</v>
      </c>
      <c r="N176" t="s">
        <v>53</v>
      </c>
      <c r="O176">
        <v>33</v>
      </c>
      <c r="P176">
        <v>3</v>
      </c>
      <c r="Q176">
        <v>1</v>
      </c>
      <c r="R176" t="s">
        <v>60</v>
      </c>
      <c r="S176">
        <v>3</v>
      </c>
      <c r="T176" t="s">
        <v>46</v>
      </c>
      <c r="U176">
        <v>4084</v>
      </c>
      <c r="V176" t="s">
        <v>47</v>
      </c>
      <c r="W176">
        <v>4156</v>
      </c>
      <c r="X176">
        <v>1</v>
      </c>
      <c r="Y176" t="s">
        <v>48</v>
      </c>
      <c r="Z176" t="s">
        <v>49</v>
      </c>
      <c r="AA176">
        <v>12</v>
      </c>
      <c r="AB176">
        <v>3</v>
      </c>
      <c r="AC176">
        <v>1</v>
      </c>
      <c r="AD176">
        <v>80</v>
      </c>
      <c r="AE176">
        <v>0</v>
      </c>
      <c r="AF176">
        <v>7</v>
      </c>
      <c r="AG176">
        <v>2</v>
      </c>
      <c r="AH176">
        <v>1</v>
      </c>
      <c r="AI176">
        <v>7</v>
      </c>
      <c r="AJ176">
        <v>7</v>
      </c>
      <c r="AK176" s="14">
        <v>46096</v>
      </c>
      <c r="AL176">
        <v>59</v>
      </c>
      <c r="AM176" t="s">
        <v>1576</v>
      </c>
      <c r="AN176" t="s">
        <v>1587</v>
      </c>
      <c r="AO176">
        <v>12</v>
      </c>
      <c r="AP176">
        <v>15468</v>
      </c>
      <c r="AQ176">
        <v>3</v>
      </c>
      <c r="AR176">
        <v>3</v>
      </c>
    </row>
    <row r="177" spans="1:44" x14ac:dyDescent="0.35">
      <c r="A177" t="s">
        <v>506</v>
      </c>
      <c r="B177">
        <v>31</v>
      </c>
      <c r="C177" t="s">
        <v>190</v>
      </c>
      <c r="D177" t="s">
        <v>40</v>
      </c>
      <c r="E177" t="s">
        <v>56</v>
      </c>
      <c r="F177">
        <v>523</v>
      </c>
      <c r="G177" t="s">
        <v>42</v>
      </c>
      <c r="H177">
        <v>2</v>
      </c>
      <c r="I177">
        <v>3</v>
      </c>
      <c r="J177" t="s">
        <v>43</v>
      </c>
      <c r="K177">
        <v>1</v>
      </c>
      <c r="L177">
        <v>1464</v>
      </c>
      <c r="M177">
        <v>2</v>
      </c>
      <c r="N177" t="s">
        <v>44</v>
      </c>
      <c r="O177">
        <v>94</v>
      </c>
      <c r="P177">
        <v>3</v>
      </c>
      <c r="Q177">
        <v>1</v>
      </c>
      <c r="R177" t="s">
        <v>45</v>
      </c>
      <c r="S177">
        <v>4</v>
      </c>
      <c r="T177" t="s">
        <v>105</v>
      </c>
      <c r="U177">
        <v>3722</v>
      </c>
      <c r="V177" t="s">
        <v>47</v>
      </c>
      <c r="W177">
        <v>21081</v>
      </c>
      <c r="X177">
        <v>6</v>
      </c>
      <c r="Y177" t="s">
        <v>48</v>
      </c>
      <c r="Z177" t="s">
        <v>40</v>
      </c>
      <c r="AA177">
        <v>13</v>
      </c>
      <c r="AB177">
        <v>3</v>
      </c>
      <c r="AC177">
        <v>3</v>
      </c>
      <c r="AD177">
        <v>80</v>
      </c>
      <c r="AE177">
        <v>1</v>
      </c>
      <c r="AF177">
        <v>7</v>
      </c>
      <c r="AG177">
        <v>2</v>
      </c>
      <c r="AH177">
        <v>1</v>
      </c>
      <c r="AI177">
        <v>2</v>
      </c>
      <c r="AJ177">
        <v>2</v>
      </c>
      <c r="AK177" s="14">
        <v>46095</v>
      </c>
      <c r="AL177">
        <v>49</v>
      </c>
      <c r="AM177" t="s">
        <v>1576</v>
      </c>
      <c r="AN177" t="s">
        <v>1587</v>
      </c>
      <c r="AO177">
        <v>23</v>
      </c>
      <c r="AP177">
        <v>21179</v>
      </c>
      <c r="AQ177">
        <v>10</v>
      </c>
      <c r="AR177">
        <v>4</v>
      </c>
    </row>
    <row r="178" spans="1:44" x14ac:dyDescent="0.35">
      <c r="A178" t="s">
        <v>504</v>
      </c>
      <c r="B178">
        <v>31</v>
      </c>
      <c r="C178" t="s">
        <v>190</v>
      </c>
      <c r="D178" t="s">
        <v>40</v>
      </c>
      <c r="E178" t="s">
        <v>56</v>
      </c>
      <c r="F178">
        <v>1445</v>
      </c>
      <c r="G178" t="s">
        <v>42</v>
      </c>
      <c r="H178">
        <v>1</v>
      </c>
      <c r="I178">
        <v>5</v>
      </c>
      <c r="J178" t="s">
        <v>43</v>
      </c>
      <c r="K178">
        <v>1</v>
      </c>
      <c r="L178">
        <v>1459</v>
      </c>
      <c r="M178">
        <v>3</v>
      </c>
      <c r="N178" t="s">
        <v>53</v>
      </c>
      <c r="O178">
        <v>100</v>
      </c>
      <c r="P178">
        <v>4</v>
      </c>
      <c r="Q178">
        <v>3</v>
      </c>
      <c r="R178" t="s">
        <v>112</v>
      </c>
      <c r="S178">
        <v>2</v>
      </c>
      <c r="T178" t="s">
        <v>46</v>
      </c>
      <c r="U178">
        <v>7446</v>
      </c>
      <c r="V178" t="s">
        <v>163</v>
      </c>
      <c r="W178">
        <v>8931</v>
      </c>
      <c r="X178">
        <v>1</v>
      </c>
      <c r="Y178" t="s">
        <v>48</v>
      </c>
      <c r="Z178" t="s">
        <v>49</v>
      </c>
      <c r="AA178">
        <v>11</v>
      </c>
      <c r="AB178">
        <v>3</v>
      </c>
      <c r="AC178">
        <v>1</v>
      </c>
      <c r="AD178">
        <v>80</v>
      </c>
      <c r="AE178">
        <v>0</v>
      </c>
      <c r="AF178">
        <v>10</v>
      </c>
      <c r="AG178">
        <v>2</v>
      </c>
      <c r="AH178">
        <v>3</v>
      </c>
      <c r="AI178">
        <v>4</v>
      </c>
      <c r="AJ178">
        <v>7</v>
      </c>
      <c r="AK178" s="14">
        <v>46093</v>
      </c>
      <c r="AL178">
        <v>55</v>
      </c>
      <c r="AM178" t="s">
        <v>1576</v>
      </c>
      <c r="AN178" t="s">
        <v>1587</v>
      </c>
      <c r="AO178">
        <v>9</v>
      </c>
      <c r="AP178">
        <v>8546</v>
      </c>
      <c r="AQ178">
        <v>3</v>
      </c>
      <c r="AR178">
        <v>0</v>
      </c>
    </row>
    <row r="179" spans="1:44" x14ac:dyDescent="0.35">
      <c r="A179" t="s">
        <v>502</v>
      </c>
      <c r="B179">
        <v>31</v>
      </c>
      <c r="C179" t="s">
        <v>190</v>
      </c>
      <c r="D179" t="s">
        <v>40</v>
      </c>
      <c r="E179" t="s">
        <v>41</v>
      </c>
      <c r="F179">
        <v>202</v>
      </c>
      <c r="G179" t="s">
        <v>42</v>
      </c>
      <c r="H179">
        <v>8</v>
      </c>
      <c r="I179">
        <v>3</v>
      </c>
      <c r="J179" t="s">
        <v>43</v>
      </c>
      <c r="K179">
        <v>1</v>
      </c>
      <c r="L179">
        <v>1433</v>
      </c>
      <c r="M179">
        <v>1</v>
      </c>
      <c r="N179" t="s">
        <v>53</v>
      </c>
      <c r="O179">
        <v>34</v>
      </c>
      <c r="P179">
        <v>2</v>
      </c>
      <c r="Q179">
        <v>1</v>
      </c>
      <c r="R179" t="s">
        <v>60</v>
      </c>
      <c r="S179">
        <v>2</v>
      </c>
      <c r="T179" t="s">
        <v>46</v>
      </c>
      <c r="U179">
        <v>1261</v>
      </c>
      <c r="V179" t="s">
        <v>47</v>
      </c>
      <c r="W179">
        <v>22262</v>
      </c>
      <c r="X179">
        <v>1</v>
      </c>
      <c r="Y179" t="s">
        <v>48</v>
      </c>
      <c r="Z179" t="s">
        <v>49</v>
      </c>
      <c r="AA179">
        <v>12</v>
      </c>
      <c r="AB179">
        <v>3</v>
      </c>
      <c r="AC179">
        <v>3</v>
      </c>
      <c r="AD179">
        <v>80</v>
      </c>
      <c r="AE179">
        <v>0</v>
      </c>
      <c r="AF179">
        <v>1</v>
      </c>
      <c r="AG179">
        <v>3</v>
      </c>
      <c r="AH179">
        <v>4</v>
      </c>
      <c r="AI179">
        <v>0</v>
      </c>
      <c r="AJ179">
        <v>0</v>
      </c>
      <c r="AK179" s="14">
        <v>46091</v>
      </c>
      <c r="AL179">
        <v>49</v>
      </c>
      <c r="AM179" t="s">
        <v>1576</v>
      </c>
      <c r="AN179" t="s">
        <v>1587</v>
      </c>
      <c r="AO179">
        <v>31</v>
      </c>
      <c r="AP179">
        <v>15409</v>
      </c>
      <c r="AQ179">
        <v>25</v>
      </c>
      <c r="AR179">
        <v>4</v>
      </c>
    </row>
    <row r="180" spans="1:44" x14ac:dyDescent="0.35">
      <c r="A180" t="s">
        <v>244</v>
      </c>
      <c r="B180">
        <v>27</v>
      </c>
      <c r="C180" t="s">
        <v>190</v>
      </c>
      <c r="D180" t="s">
        <v>40</v>
      </c>
      <c r="E180" t="s">
        <v>41</v>
      </c>
      <c r="F180">
        <v>1420</v>
      </c>
      <c r="G180" t="s">
        <v>71</v>
      </c>
      <c r="H180">
        <v>2</v>
      </c>
      <c r="I180">
        <v>1</v>
      </c>
      <c r="J180" t="s">
        <v>57</v>
      </c>
      <c r="K180">
        <v>1</v>
      </c>
      <c r="L180">
        <v>667</v>
      </c>
      <c r="M180">
        <v>3</v>
      </c>
      <c r="N180" t="s">
        <v>44</v>
      </c>
      <c r="O180">
        <v>85</v>
      </c>
      <c r="P180">
        <v>3</v>
      </c>
      <c r="Q180">
        <v>1</v>
      </c>
      <c r="R180" t="s">
        <v>54</v>
      </c>
      <c r="S180">
        <v>1</v>
      </c>
      <c r="T180" t="s">
        <v>102</v>
      </c>
      <c r="U180">
        <v>3041</v>
      </c>
      <c r="V180" t="s">
        <v>47</v>
      </c>
      <c r="W180">
        <v>16346</v>
      </c>
      <c r="X180">
        <v>0</v>
      </c>
      <c r="Y180" t="s">
        <v>48</v>
      </c>
      <c r="Z180" t="s">
        <v>49</v>
      </c>
      <c r="AA180">
        <v>11</v>
      </c>
      <c r="AB180">
        <v>3</v>
      </c>
      <c r="AC180">
        <v>2</v>
      </c>
      <c r="AD180">
        <v>80</v>
      </c>
      <c r="AE180">
        <v>1</v>
      </c>
      <c r="AF180">
        <v>5</v>
      </c>
      <c r="AG180">
        <v>3</v>
      </c>
      <c r="AH180">
        <v>3</v>
      </c>
      <c r="AI180">
        <v>0</v>
      </c>
      <c r="AJ180">
        <v>2</v>
      </c>
      <c r="AK180" s="14">
        <v>46201</v>
      </c>
      <c r="AL180">
        <v>53</v>
      </c>
      <c r="AM180" t="s">
        <v>1576</v>
      </c>
      <c r="AN180" t="s">
        <v>1584</v>
      </c>
      <c r="AO180">
        <v>35</v>
      </c>
      <c r="AP180">
        <v>18696</v>
      </c>
      <c r="AQ180">
        <v>0</v>
      </c>
      <c r="AR180">
        <v>0</v>
      </c>
    </row>
    <row r="181" spans="1:44" x14ac:dyDescent="0.35">
      <c r="A181" t="s">
        <v>500</v>
      </c>
      <c r="B181">
        <v>31</v>
      </c>
      <c r="C181" t="s">
        <v>190</v>
      </c>
      <c r="D181" t="s">
        <v>40</v>
      </c>
      <c r="E181" t="s">
        <v>56</v>
      </c>
      <c r="F181">
        <v>667</v>
      </c>
      <c r="G181" t="s">
        <v>51</v>
      </c>
      <c r="H181">
        <v>1</v>
      </c>
      <c r="I181">
        <v>4</v>
      </c>
      <c r="J181" t="s">
        <v>43</v>
      </c>
      <c r="K181">
        <v>1</v>
      </c>
      <c r="L181">
        <v>1427</v>
      </c>
      <c r="M181">
        <v>2</v>
      </c>
      <c r="N181" t="s">
        <v>53</v>
      </c>
      <c r="O181">
        <v>50</v>
      </c>
      <c r="P181">
        <v>1</v>
      </c>
      <c r="Q181">
        <v>1</v>
      </c>
      <c r="R181" t="s">
        <v>54</v>
      </c>
      <c r="S181">
        <v>3</v>
      </c>
      <c r="T181" t="s">
        <v>46</v>
      </c>
      <c r="U181">
        <v>1359</v>
      </c>
      <c r="V181" t="s">
        <v>47</v>
      </c>
      <c r="W181">
        <v>16154</v>
      </c>
      <c r="X181">
        <v>1</v>
      </c>
      <c r="Y181" t="s">
        <v>48</v>
      </c>
      <c r="Z181" t="s">
        <v>49</v>
      </c>
      <c r="AA181">
        <v>12</v>
      </c>
      <c r="AB181">
        <v>3</v>
      </c>
      <c r="AC181">
        <v>2</v>
      </c>
      <c r="AD181">
        <v>80</v>
      </c>
      <c r="AE181">
        <v>0</v>
      </c>
      <c r="AF181">
        <v>1</v>
      </c>
      <c r="AG181">
        <v>3</v>
      </c>
      <c r="AH181">
        <v>3</v>
      </c>
      <c r="AI181">
        <v>0</v>
      </c>
      <c r="AJ181">
        <v>0</v>
      </c>
      <c r="AK181" s="14">
        <v>46089</v>
      </c>
      <c r="AL181">
        <v>51</v>
      </c>
      <c r="AM181" t="s">
        <v>1576</v>
      </c>
      <c r="AN181" t="s">
        <v>1587</v>
      </c>
      <c r="AO181">
        <v>32</v>
      </c>
      <c r="AP181">
        <v>3862</v>
      </c>
      <c r="AQ181">
        <v>28</v>
      </c>
      <c r="AR181">
        <v>4</v>
      </c>
    </row>
    <row r="182" spans="1:44" x14ac:dyDescent="0.35">
      <c r="A182" t="s">
        <v>499</v>
      </c>
      <c r="B182">
        <v>31</v>
      </c>
      <c r="C182" t="s">
        <v>190</v>
      </c>
      <c r="D182" t="s">
        <v>40</v>
      </c>
      <c r="E182" t="s">
        <v>41</v>
      </c>
      <c r="F182">
        <v>330</v>
      </c>
      <c r="G182" t="s">
        <v>42</v>
      </c>
      <c r="H182">
        <v>22</v>
      </c>
      <c r="I182">
        <v>4</v>
      </c>
      <c r="J182" t="s">
        <v>52</v>
      </c>
      <c r="K182">
        <v>1</v>
      </c>
      <c r="L182">
        <v>1389</v>
      </c>
      <c r="M182">
        <v>4</v>
      </c>
      <c r="N182" t="s">
        <v>44</v>
      </c>
      <c r="O182">
        <v>98</v>
      </c>
      <c r="P182">
        <v>3</v>
      </c>
      <c r="Q182">
        <v>2</v>
      </c>
      <c r="R182" t="s">
        <v>112</v>
      </c>
      <c r="S182">
        <v>3</v>
      </c>
      <c r="T182" t="s">
        <v>105</v>
      </c>
      <c r="U182">
        <v>6179</v>
      </c>
      <c r="V182" t="s">
        <v>163</v>
      </c>
      <c r="W182">
        <v>21057</v>
      </c>
      <c r="X182">
        <v>1</v>
      </c>
      <c r="Y182" t="s">
        <v>48</v>
      </c>
      <c r="Z182" t="s">
        <v>40</v>
      </c>
      <c r="AA182">
        <v>15</v>
      </c>
      <c r="AB182">
        <v>3</v>
      </c>
      <c r="AC182">
        <v>4</v>
      </c>
      <c r="AD182">
        <v>80</v>
      </c>
      <c r="AE182">
        <v>2</v>
      </c>
      <c r="AF182">
        <v>10</v>
      </c>
      <c r="AG182">
        <v>3</v>
      </c>
      <c r="AH182">
        <v>2</v>
      </c>
      <c r="AI182">
        <v>6</v>
      </c>
      <c r="AJ182">
        <v>7</v>
      </c>
      <c r="AK182" s="14">
        <v>46088</v>
      </c>
      <c r="AL182">
        <v>47</v>
      </c>
      <c r="AM182" t="s">
        <v>1576</v>
      </c>
      <c r="AN182" t="s">
        <v>1587</v>
      </c>
      <c r="AO182">
        <v>28</v>
      </c>
      <c r="AP182">
        <v>17520</v>
      </c>
      <c r="AQ182">
        <v>19</v>
      </c>
      <c r="AR182">
        <v>15</v>
      </c>
    </row>
    <row r="183" spans="1:44" x14ac:dyDescent="0.35">
      <c r="A183" t="s">
        <v>498</v>
      </c>
      <c r="B183">
        <v>31</v>
      </c>
      <c r="C183" t="s">
        <v>190</v>
      </c>
      <c r="D183" t="s">
        <v>40</v>
      </c>
      <c r="E183" t="s">
        <v>56</v>
      </c>
      <c r="F183">
        <v>703</v>
      </c>
      <c r="G183" t="s">
        <v>51</v>
      </c>
      <c r="H183">
        <v>2</v>
      </c>
      <c r="I183">
        <v>3</v>
      </c>
      <c r="J183" t="s">
        <v>43</v>
      </c>
      <c r="K183">
        <v>1</v>
      </c>
      <c r="L183">
        <v>1379</v>
      </c>
      <c r="M183">
        <v>3</v>
      </c>
      <c r="N183" t="s">
        <v>53</v>
      </c>
      <c r="O183">
        <v>90</v>
      </c>
      <c r="P183">
        <v>2</v>
      </c>
      <c r="Q183">
        <v>1</v>
      </c>
      <c r="R183" t="s">
        <v>54</v>
      </c>
      <c r="S183">
        <v>4</v>
      </c>
      <c r="T183" t="s">
        <v>46</v>
      </c>
      <c r="U183">
        <v>2785</v>
      </c>
      <c r="V183" t="s">
        <v>47</v>
      </c>
      <c r="W183">
        <v>11882</v>
      </c>
      <c r="X183">
        <v>7</v>
      </c>
      <c r="Y183" t="s">
        <v>48</v>
      </c>
      <c r="Z183" t="s">
        <v>49</v>
      </c>
      <c r="AA183">
        <v>14</v>
      </c>
      <c r="AB183">
        <v>3</v>
      </c>
      <c r="AC183">
        <v>3</v>
      </c>
      <c r="AD183">
        <v>80</v>
      </c>
      <c r="AE183">
        <v>0</v>
      </c>
      <c r="AF183">
        <v>3</v>
      </c>
      <c r="AG183">
        <v>3</v>
      </c>
      <c r="AH183">
        <v>4</v>
      </c>
      <c r="AI183">
        <v>0</v>
      </c>
      <c r="AJ183">
        <v>0</v>
      </c>
      <c r="AK183" s="14">
        <v>46087</v>
      </c>
      <c r="AL183">
        <v>49</v>
      </c>
      <c r="AM183" t="s">
        <v>1576</v>
      </c>
      <c r="AN183" t="s">
        <v>1587</v>
      </c>
      <c r="AO183">
        <v>24</v>
      </c>
      <c r="AP183">
        <v>13392</v>
      </c>
      <c r="AQ183">
        <v>5</v>
      </c>
      <c r="AR183">
        <v>2</v>
      </c>
    </row>
    <row r="184" spans="1:44" x14ac:dyDescent="0.35">
      <c r="A184" t="s">
        <v>497</v>
      </c>
      <c r="B184">
        <v>31</v>
      </c>
      <c r="C184" t="s">
        <v>190</v>
      </c>
      <c r="D184" t="s">
        <v>40</v>
      </c>
      <c r="E184" t="s">
        <v>56</v>
      </c>
      <c r="F184">
        <v>1060</v>
      </c>
      <c r="G184" t="s">
        <v>51</v>
      </c>
      <c r="H184">
        <v>1</v>
      </c>
      <c r="I184">
        <v>3</v>
      </c>
      <c r="J184" t="s">
        <v>43</v>
      </c>
      <c r="K184">
        <v>1</v>
      </c>
      <c r="L184">
        <v>1331</v>
      </c>
      <c r="M184">
        <v>4</v>
      </c>
      <c r="N184" t="s">
        <v>53</v>
      </c>
      <c r="O184">
        <v>54</v>
      </c>
      <c r="P184">
        <v>3</v>
      </c>
      <c r="Q184">
        <v>1</v>
      </c>
      <c r="R184" t="s">
        <v>54</v>
      </c>
      <c r="S184">
        <v>2</v>
      </c>
      <c r="T184" t="s">
        <v>46</v>
      </c>
      <c r="U184">
        <v>2302</v>
      </c>
      <c r="V184" t="s">
        <v>47</v>
      </c>
      <c r="W184">
        <v>8319</v>
      </c>
      <c r="X184">
        <v>1</v>
      </c>
      <c r="Y184" t="s">
        <v>48</v>
      </c>
      <c r="Z184" t="s">
        <v>40</v>
      </c>
      <c r="AA184">
        <v>11</v>
      </c>
      <c r="AB184">
        <v>3</v>
      </c>
      <c r="AC184">
        <v>1</v>
      </c>
      <c r="AD184">
        <v>80</v>
      </c>
      <c r="AE184">
        <v>0</v>
      </c>
      <c r="AF184">
        <v>3</v>
      </c>
      <c r="AG184">
        <v>2</v>
      </c>
      <c r="AH184">
        <v>4</v>
      </c>
      <c r="AI184">
        <v>2</v>
      </c>
      <c r="AJ184">
        <v>2</v>
      </c>
      <c r="AK184" s="14">
        <v>46086</v>
      </c>
      <c r="AL184">
        <v>18</v>
      </c>
      <c r="AM184" t="s">
        <v>1576</v>
      </c>
      <c r="AN184" t="s">
        <v>1587</v>
      </c>
      <c r="AO184">
        <v>0</v>
      </c>
      <c r="AP184">
        <v>24105</v>
      </c>
      <c r="AQ184">
        <v>0</v>
      </c>
      <c r="AR184">
        <v>0</v>
      </c>
    </row>
    <row r="185" spans="1:44" x14ac:dyDescent="0.35">
      <c r="A185" t="s">
        <v>493</v>
      </c>
      <c r="B185">
        <v>31</v>
      </c>
      <c r="C185" t="s">
        <v>190</v>
      </c>
      <c r="D185" t="s">
        <v>40</v>
      </c>
      <c r="E185" t="s">
        <v>56</v>
      </c>
      <c r="F185">
        <v>874</v>
      </c>
      <c r="G185" t="s">
        <v>42</v>
      </c>
      <c r="H185">
        <v>15</v>
      </c>
      <c r="I185">
        <v>3</v>
      </c>
      <c r="J185" t="s">
        <v>52</v>
      </c>
      <c r="K185">
        <v>1</v>
      </c>
      <c r="L185">
        <v>1160</v>
      </c>
      <c r="M185">
        <v>3</v>
      </c>
      <c r="N185" t="s">
        <v>44</v>
      </c>
      <c r="O185">
        <v>72</v>
      </c>
      <c r="P185">
        <v>3</v>
      </c>
      <c r="Q185">
        <v>1</v>
      </c>
      <c r="R185" t="s">
        <v>45</v>
      </c>
      <c r="S185">
        <v>3</v>
      </c>
      <c r="T185" t="s">
        <v>105</v>
      </c>
      <c r="U185">
        <v>2610</v>
      </c>
      <c r="V185" t="s">
        <v>47</v>
      </c>
      <c r="W185">
        <v>6233</v>
      </c>
      <c r="X185">
        <v>1</v>
      </c>
      <c r="Y185" t="s">
        <v>48</v>
      </c>
      <c r="Z185" t="s">
        <v>49</v>
      </c>
      <c r="AA185">
        <v>12</v>
      </c>
      <c r="AB185">
        <v>3</v>
      </c>
      <c r="AC185">
        <v>3</v>
      </c>
      <c r="AD185">
        <v>80</v>
      </c>
      <c r="AE185">
        <v>1</v>
      </c>
      <c r="AF185">
        <v>2</v>
      </c>
      <c r="AG185">
        <v>5</v>
      </c>
      <c r="AH185">
        <v>2</v>
      </c>
      <c r="AI185">
        <v>2</v>
      </c>
      <c r="AJ185">
        <v>2</v>
      </c>
      <c r="AK185" s="14">
        <v>46082</v>
      </c>
      <c r="AL185">
        <v>52</v>
      </c>
      <c r="AM185" t="s">
        <v>1576</v>
      </c>
      <c r="AN185" t="s">
        <v>1587</v>
      </c>
      <c r="AO185">
        <v>7</v>
      </c>
      <c r="AP185">
        <v>13307</v>
      </c>
      <c r="AQ185">
        <v>6</v>
      </c>
      <c r="AR185">
        <v>0</v>
      </c>
    </row>
    <row r="186" spans="1:44" x14ac:dyDescent="0.35">
      <c r="A186" t="s">
        <v>490</v>
      </c>
      <c r="B186">
        <v>31</v>
      </c>
      <c r="C186" t="s">
        <v>190</v>
      </c>
      <c r="D186" t="s">
        <v>40</v>
      </c>
      <c r="E186" t="s">
        <v>59</v>
      </c>
      <c r="F186">
        <v>335</v>
      </c>
      <c r="G186" t="s">
        <v>42</v>
      </c>
      <c r="H186">
        <v>9</v>
      </c>
      <c r="I186">
        <v>2</v>
      </c>
      <c r="J186" t="s">
        <v>52</v>
      </c>
      <c r="K186">
        <v>1</v>
      </c>
      <c r="L186">
        <v>991</v>
      </c>
      <c r="M186">
        <v>3</v>
      </c>
      <c r="N186" t="s">
        <v>44</v>
      </c>
      <c r="O186">
        <v>46</v>
      </c>
      <c r="P186">
        <v>2</v>
      </c>
      <c r="Q186">
        <v>1</v>
      </c>
      <c r="R186" t="s">
        <v>60</v>
      </c>
      <c r="S186">
        <v>1</v>
      </c>
      <c r="T186" t="s">
        <v>46</v>
      </c>
      <c r="U186">
        <v>2321</v>
      </c>
      <c r="V186" t="s">
        <v>47</v>
      </c>
      <c r="W186">
        <v>10322</v>
      </c>
      <c r="X186">
        <v>0</v>
      </c>
      <c r="Y186" t="s">
        <v>48</v>
      </c>
      <c r="Z186" t="s">
        <v>40</v>
      </c>
      <c r="AA186">
        <v>22</v>
      </c>
      <c r="AB186">
        <v>4</v>
      </c>
      <c r="AC186">
        <v>1</v>
      </c>
      <c r="AD186">
        <v>80</v>
      </c>
      <c r="AE186">
        <v>0</v>
      </c>
      <c r="AF186">
        <v>4</v>
      </c>
      <c r="AG186">
        <v>0</v>
      </c>
      <c r="AH186">
        <v>3</v>
      </c>
      <c r="AI186">
        <v>1</v>
      </c>
      <c r="AJ186">
        <v>2</v>
      </c>
      <c r="AK186" s="14">
        <v>46079</v>
      </c>
      <c r="AL186">
        <v>20</v>
      </c>
      <c r="AM186" t="s">
        <v>1576</v>
      </c>
      <c r="AN186" t="s">
        <v>1582</v>
      </c>
      <c r="AO186">
        <v>0</v>
      </c>
      <c r="AP186">
        <v>2910</v>
      </c>
      <c r="AQ186">
        <v>0</v>
      </c>
      <c r="AR186">
        <v>0</v>
      </c>
    </row>
    <row r="187" spans="1:44" x14ac:dyDescent="0.35">
      <c r="A187" t="s">
        <v>484</v>
      </c>
      <c r="B187">
        <v>31</v>
      </c>
      <c r="C187" t="s">
        <v>190</v>
      </c>
      <c r="D187" t="s">
        <v>40</v>
      </c>
      <c r="E187" t="s">
        <v>41</v>
      </c>
      <c r="F187">
        <v>1365</v>
      </c>
      <c r="G187" t="s">
        <v>51</v>
      </c>
      <c r="H187">
        <v>13</v>
      </c>
      <c r="I187">
        <v>4</v>
      </c>
      <c r="J187" t="s">
        <v>52</v>
      </c>
      <c r="K187">
        <v>1</v>
      </c>
      <c r="L187">
        <v>650</v>
      </c>
      <c r="M187">
        <v>2</v>
      </c>
      <c r="N187" t="s">
        <v>44</v>
      </c>
      <c r="O187">
        <v>46</v>
      </c>
      <c r="P187">
        <v>3</v>
      </c>
      <c r="Q187">
        <v>2</v>
      </c>
      <c r="R187" t="s">
        <v>137</v>
      </c>
      <c r="S187">
        <v>1</v>
      </c>
      <c r="T187" t="s">
        <v>102</v>
      </c>
      <c r="U187">
        <v>4233</v>
      </c>
      <c r="V187" t="s">
        <v>47</v>
      </c>
      <c r="W187">
        <v>11512</v>
      </c>
      <c r="X187">
        <v>2</v>
      </c>
      <c r="Y187" t="s">
        <v>48</v>
      </c>
      <c r="Z187" t="s">
        <v>49</v>
      </c>
      <c r="AA187">
        <v>17</v>
      </c>
      <c r="AB187">
        <v>3</v>
      </c>
      <c r="AC187">
        <v>3</v>
      </c>
      <c r="AD187">
        <v>80</v>
      </c>
      <c r="AE187">
        <v>0</v>
      </c>
      <c r="AF187">
        <v>9</v>
      </c>
      <c r="AG187">
        <v>2</v>
      </c>
      <c r="AH187">
        <v>1</v>
      </c>
      <c r="AI187">
        <v>1</v>
      </c>
      <c r="AJ187">
        <v>2</v>
      </c>
      <c r="AK187" s="14">
        <v>46073</v>
      </c>
      <c r="AL187">
        <v>60</v>
      </c>
      <c r="AM187" t="s">
        <v>1576</v>
      </c>
      <c r="AN187" t="s">
        <v>1582</v>
      </c>
      <c r="AO187">
        <v>10</v>
      </c>
      <c r="AP187">
        <v>15313</v>
      </c>
      <c r="AQ187">
        <v>0</v>
      </c>
      <c r="AR187">
        <v>0</v>
      </c>
    </row>
    <row r="188" spans="1:44" x14ac:dyDescent="0.35">
      <c r="A188" t="s">
        <v>481</v>
      </c>
      <c r="B188">
        <v>31</v>
      </c>
      <c r="C188" t="s">
        <v>190</v>
      </c>
      <c r="D188" t="s">
        <v>40</v>
      </c>
      <c r="E188" t="s">
        <v>56</v>
      </c>
      <c r="F188">
        <v>534</v>
      </c>
      <c r="G188" t="s">
        <v>42</v>
      </c>
      <c r="H188">
        <v>20</v>
      </c>
      <c r="I188">
        <v>3</v>
      </c>
      <c r="J188" t="s">
        <v>43</v>
      </c>
      <c r="K188">
        <v>1</v>
      </c>
      <c r="L188">
        <v>587</v>
      </c>
      <c r="M188">
        <v>1</v>
      </c>
      <c r="N188" t="s">
        <v>44</v>
      </c>
      <c r="O188">
        <v>66</v>
      </c>
      <c r="P188">
        <v>3</v>
      </c>
      <c r="Q188">
        <v>3</v>
      </c>
      <c r="R188" t="s">
        <v>161</v>
      </c>
      <c r="S188">
        <v>3</v>
      </c>
      <c r="T188" t="s">
        <v>105</v>
      </c>
      <c r="U188">
        <v>9824</v>
      </c>
      <c r="V188" t="s">
        <v>163</v>
      </c>
      <c r="W188">
        <v>22908</v>
      </c>
      <c r="X188">
        <v>3</v>
      </c>
      <c r="Y188" t="s">
        <v>48</v>
      </c>
      <c r="Z188" t="s">
        <v>49</v>
      </c>
      <c r="AA188">
        <v>12</v>
      </c>
      <c r="AB188">
        <v>3</v>
      </c>
      <c r="AC188">
        <v>1</v>
      </c>
      <c r="AD188">
        <v>80</v>
      </c>
      <c r="AE188">
        <v>0</v>
      </c>
      <c r="AF188">
        <v>12</v>
      </c>
      <c r="AG188">
        <v>2</v>
      </c>
      <c r="AH188">
        <v>3</v>
      </c>
      <c r="AI188">
        <v>0</v>
      </c>
      <c r="AJ188">
        <v>0</v>
      </c>
      <c r="AK188" s="14">
        <v>46070</v>
      </c>
      <c r="AL188">
        <v>36</v>
      </c>
      <c r="AM188" t="s">
        <v>1576</v>
      </c>
      <c r="AN188" t="s">
        <v>1582</v>
      </c>
      <c r="AO188">
        <v>2</v>
      </c>
      <c r="AP188">
        <v>8262</v>
      </c>
      <c r="AQ188">
        <v>0</v>
      </c>
      <c r="AR188">
        <v>0</v>
      </c>
    </row>
    <row r="189" spans="1:44" x14ac:dyDescent="0.35">
      <c r="A189" t="s">
        <v>467</v>
      </c>
      <c r="B189">
        <v>31</v>
      </c>
      <c r="C189" t="s">
        <v>190</v>
      </c>
      <c r="D189" t="s">
        <v>40</v>
      </c>
      <c r="E189" t="s">
        <v>56</v>
      </c>
      <c r="F189">
        <v>307</v>
      </c>
      <c r="G189" t="s">
        <v>42</v>
      </c>
      <c r="H189">
        <v>29</v>
      </c>
      <c r="I189">
        <v>2</v>
      </c>
      <c r="J189" t="s">
        <v>52</v>
      </c>
      <c r="K189">
        <v>1</v>
      </c>
      <c r="L189">
        <v>355</v>
      </c>
      <c r="M189">
        <v>3</v>
      </c>
      <c r="N189" t="s">
        <v>44</v>
      </c>
      <c r="O189">
        <v>71</v>
      </c>
      <c r="P189">
        <v>2</v>
      </c>
      <c r="Q189">
        <v>1</v>
      </c>
      <c r="R189" t="s">
        <v>45</v>
      </c>
      <c r="S189">
        <v>2</v>
      </c>
      <c r="T189" t="s">
        <v>46</v>
      </c>
      <c r="U189">
        <v>3479</v>
      </c>
      <c r="V189" t="s">
        <v>47</v>
      </c>
      <c r="W189">
        <v>11652</v>
      </c>
      <c r="X189">
        <v>0</v>
      </c>
      <c r="Y189" t="s">
        <v>48</v>
      </c>
      <c r="Z189" t="s">
        <v>49</v>
      </c>
      <c r="AA189">
        <v>11</v>
      </c>
      <c r="AB189">
        <v>5</v>
      </c>
      <c r="AC189">
        <v>2</v>
      </c>
      <c r="AD189">
        <v>80</v>
      </c>
      <c r="AE189">
        <v>0</v>
      </c>
      <c r="AF189">
        <v>6</v>
      </c>
      <c r="AG189">
        <v>2</v>
      </c>
      <c r="AH189">
        <v>4</v>
      </c>
      <c r="AI189">
        <v>1</v>
      </c>
      <c r="AJ189">
        <v>4</v>
      </c>
      <c r="AK189" s="14">
        <v>46056</v>
      </c>
      <c r="AL189">
        <v>38</v>
      </c>
      <c r="AM189" t="s">
        <v>1576</v>
      </c>
      <c r="AN189" t="s">
        <v>1582</v>
      </c>
      <c r="AO189">
        <v>5</v>
      </c>
      <c r="AP189">
        <v>8459</v>
      </c>
      <c r="AQ189">
        <v>3</v>
      </c>
      <c r="AR189">
        <v>0</v>
      </c>
    </row>
    <row r="190" spans="1:44" x14ac:dyDescent="0.35">
      <c r="A190" t="s">
        <v>463</v>
      </c>
      <c r="B190">
        <v>31</v>
      </c>
      <c r="C190" t="s">
        <v>190</v>
      </c>
      <c r="D190" t="s">
        <v>40</v>
      </c>
      <c r="E190" t="s">
        <v>41</v>
      </c>
      <c r="F190">
        <v>542</v>
      </c>
      <c r="G190" t="s">
        <v>51</v>
      </c>
      <c r="H190">
        <v>20</v>
      </c>
      <c r="I190">
        <v>3</v>
      </c>
      <c r="J190" t="s">
        <v>43</v>
      </c>
      <c r="K190">
        <v>1</v>
      </c>
      <c r="L190">
        <v>175</v>
      </c>
      <c r="M190">
        <v>2</v>
      </c>
      <c r="N190" t="s">
        <v>53</v>
      </c>
      <c r="O190">
        <v>71</v>
      </c>
      <c r="P190">
        <v>1</v>
      </c>
      <c r="Q190">
        <v>2</v>
      </c>
      <c r="R190" t="s">
        <v>137</v>
      </c>
      <c r="S190">
        <v>3</v>
      </c>
      <c r="T190" t="s">
        <v>105</v>
      </c>
      <c r="U190">
        <v>4559</v>
      </c>
      <c r="V190" t="s">
        <v>47</v>
      </c>
      <c r="W190">
        <v>24788</v>
      </c>
      <c r="X190">
        <v>3</v>
      </c>
      <c r="Y190" t="s">
        <v>48</v>
      </c>
      <c r="Z190" t="s">
        <v>40</v>
      </c>
      <c r="AA190">
        <v>11</v>
      </c>
      <c r="AB190">
        <v>5</v>
      </c>
      <c r="AC190">
        <v>3</v>
      </c>
      <c r="AD190">
        <v>80</v>
      </c>
      <c r="AE190">
        <v>1</v>
      </c>
      <c r="AF190">
        <v>4</v>
      </c>
      <c r="AG190">
        <v>2</v>
      </c>
      <c r="AH190">
        <v>3</v>
      </c>
      <c r="AI190">
        <v>2</v>
      </c>
      <c r="AJ190">
        <v>2</v>
      </c>
      <c r="AK190" s="14">
        <v>46052</v>
      </c>
      <c r="AL190">
        <v>32</v>
      </c>
      <c r="AM190" t="s">
        <v>1576</v>
      </c>
      <c r="AN190" t="s">
        <v>1577</v>
      </c>
      <c r="AO190">
        <v>3</v>
      </c>
      <c r="AP190">
        <v>12474</v>
      </c>
      <c r="AQ190">
        <v>0</v>
      </c>
      <c r="AR190">
        <v>0</v>
      </c>
    </row>
    <row r="191" spans="1:44" x14ac:dyDescent="0.35">
      <c r="A191" t="s">
        <v>462</v>
      </c>
      <c r="B191">
        <v>31</v>
      </c>
      <c r="C191" t="s">
        <v>190</v>
      </c>
      <c r="D191" t="s">
        <v>40</v>
      </c>
      <c r="E191" t="s">
        <v>41</v>
      </c>
      <c r="F191">
        <v>249</v>
      </c>
      <c r="G191" t="s">
        <v>51</v>
      </c>
      <c r="H191">
        <v>6</v>
      </c>
      <c r="I191">
        <v>4</v>
      </c>
      <c r="J191" t="s">
        <v>43</v>
      </c>
      <c r="K191">
        <v>1</v>
      </c>
      <c r="L191">
        <v>163</v>
      </c>
      <c r="M191">
        <v>2</v>
      </c>
      <c r="N191" t="s">
        <v>44</v>
      </c>
      <c r="O191">
        <v>76</v>
      </c>
      <c r="P191">
        <v>1</v>
      </c>
      <c r="Q191">
        <v>2</v>
      </c>
      <c r="R191" t="s">
        <v>137</v>
      </c>
      <c r="S191">
        <v>3</v>
      </c>
      <c r="T191" t="s">
        <v>105</v>
      </c>
      <c r="U191">
        <v>6172</v>
      </c>
      <c r="V191" t="s">
        <v>163</v>
      </c>
      <c r="W191">
        <v>20739</v>
      </c>
      <c r="X191">
        <v>4</v>
      </c>
      <c r="Y191" t="s">
        <v>48</v>
      </c>
      <c r="Z191" t="s">
        <v>40</v>
      </c>
      <c r="AA191">
        <v>18</v>
      </c>
      <c r="AB191">
        <v>5</v>
      </c>
      <c r="AC191">
        <v>2</v>
      </c>
      <c r="AD191">
        <v>80</v>
      </c>
      <c r="AE191">
        <v>0</v>
      </c>
      <c r="AF191">
        <v>12</v>
      </c>
      <c r="AG191">
        <v>3</v>
      </c>
      <c r="AH191">
        <v>2</v>
      </c>
      <c r="AI191">
        <v>7</v>
      </c>
      <c r="AJ191">
        <v>7</v>
      </c>
      <c r="AK191" s="14">
        <v>46051</v>
      </c>
      <c r="AL191">
        <v>23</v>
      </c>
      <c r="AM191" t="s">
        <v>1576</v>
      </c>
      <c r="AN191" t="s">
        <v>1577</v>
      </c>
      <c r="AO191">
        <v>0</v>
      </c>
      <c r="AP191">
        <v>5445</v>
      </c>
      <c r="AQ191">
        <v>0</v>
      </c>
      <c r="AR191">
        <v>0</v>
      </c>
    </row>
    <row r="192" spans="1:44" x14ac:dyDescent="0.35">
      <c r="A192" t="s">
        <v>456</v>
      </c>
      <c r="B192">
        <v>30</v>
      </c>
      <c r="C192" t="s">
        <v>190</v>
      </c>
      <c r="D192" t="s">
        <v>40</v>
      </c>
      <c r="E192" t="s">
        <v>41</v>
      </c>
      <c r="F192">
        <v>945</v>
      </c>
      <c r="G192" t="s">
        <v>51</v>
      </c>
      <c r="H192">
        <v>9</v>
      </c>
      <c r="I192">
        <v>3</v>
      </c>
      <c r="J192" t="s">
        <v>52</v>
      </c>
      <c r="K192">
        <v>1</v>
      </c>
      <c r="L192">
        <v>1876</v>
      </c>
      <c r="M192">
        <v>2</v>
      </c>
      <c r="N192" t="s">
        <v>44</v>
      </c>
      <c r="O192">
        <v>89</v>
      </c>
      <c r="P192">
        <v>3</v>
      </c>
      <c r="Q192">
        <v>1</v>
      </c>
      <c r="R192" t="s">
        <v>54</v>
      </c>
      <c r="S192">
        <v>4</v>
      </c>
      <c r="T192" t="s">
        <v>46</v>
      </c>
      <c r="U192">
        <v>1081</v>
      </c>
      <c r="V192" t="s">
        <v>47</v>
      </c>
      <c r="W192">
        <v>16019</v>
      </c>
      <c r="X192">
        <v>1</v>
      </c>
      <c r="Y192" t="s">
        <v>48</v>
      </c>
      <c r="Z192" t="s">
        <v>49</v>
      </c>
      <c r="AA192">
        <v>13</v>
      </c>
      <c r="AB192">
        <v>5</v>
      </c>
      <c r="AC192">
        <v>3</v>
      </c>
      <c r="AD192">
        <v>80</v>
      </c>
      <c r="AE192">
        <v>0</v>
      </c>
      <c r="AF192">
        <v>1</v>
      </c>
      <c r="AG192">
        <v>3</v>
      </c>
      <c r="AH192">
        <v>2</v>
      </c>
      <c r="AI192">
        <v>0</v>
      </c>
      <c r="AJ192">
        <v>0</v>
      </c>
      <c r="AK192" s="14">
        <v>46045</v>
      </c>
      <c r="AL192">
        <v>52</v>
      </c>
      <c r="AM192" t="s">
        <v>1576</v>
      </c>
      <c r="AN192" t="s">
        <v>1577</v>
      </c>
      <c r="AO192">
        <v>26</v>
      </c>
      <c r="AP192">
        <v>9156</v>
      </c>
      <c r="AQ192">
        <v>15</v>
      </c>
      <c r="AR192">
        <v>2</v>
      </c>
    </row>
    <row r="193" spans="1:44" x14ac:dyDescent="0.35">
      <c r="A193" t="s">
        <v>452</v>
      </c>
      <c r="B193">
        <v>30</v>
      </c>
      <c r="C193" t="s">
        <v>190</v>
      </c>
      <c r="D193" t="s">
        <v>40</v>
      </c>
      <c r="E193" t="s">
        <v>56</v>
      </c>
      <c r="F193">
        <v>600</v>
      </c>
      <c r="G193" t="s">
        <v>71</v>
      </c>
      <c r="H193">
        <v>8</v>
      </c>
      <c r="I193">
        <v>3</v>
      </c>
      <c r="J193" t="s">
        <v>71</v>
      </c>
      <c r="K193">
        <v>1</v>
      </c>
      <c r="L193">
        <v>1747</v>
      </c>
      <c r="M193">
        <v>3</v>
      </c>
      <c r="N193" t="s">
        <v>53</v>
      </c>
      <c r="O193">
        <v>66</v>
      </c>
      <c r="P193">
        <v>2</v>
      </c>
      <c r="Q193">
        <v>1</v>
      </c>
      <c r="R193" t="s">
        <v>71</v>
      </c>
      <c r="S193">
        <v>4</v>
      </c>
      <c r="T193" t="s">
        <v>102</v>
      </c>
      <c r="U193">
        <v>2180</v>
      </c>
      <c r="V193" t="s">
        <v>47</v>
      </c>
      <c r="W193">
        <v>9732</v>
      </c>
      <c r="X193">
        <v>6</v>
      </c>
      <c r="Y193" t="s">
        <v>48</v>
      </c>
      <c r="Z193" t="s">
        <v>49</v>
      </c>
      <c r="AA193">
        <v>11</v>
      </c>
      <c r="AB193">
        <v>5</v>
      </c>
      <c r="AC193">
        <v>3</v>
      </c>
      <c r="AD193">
        <v>80</v>
      </c>
      <c r="AE193">
        <v>1</v>
      </c>
      <c r="AF193">
        <v>6</v>
      </c>
      <c r="AG193">
        <v>0</v>
      </c>
      <c r="AH193">
        <v>2</v>
      </c>
      <c r="AI193">
        <v>1</v>
      </c>
      <c r="AJ193">
        <v>2</v>
      </c>
      <c r="AK193" s="14">
        <v>46041</v>
      </c>
      <c r="AL193">
        <v>55</v>
      </c>
      <c r="AM193" t="s">
        <v>1576</v>
      </c>
      <c r="AN193" t="s">
        <v>1577</v>
      </c>
      <c r="AO193">
        <v>0</v>
      </c>
      <c r="AP193">
        <v>9462</v>
      </c>
      <c r="AQ193">
        <v>0</v>
      </c>
      <c r="AR193">
        <v>0</v>
      </c>
    </row>
    <row r="194" spans="1:44" x14ac:dyDescent="0.35">
      <c r="A194" t="s">
        <v>447</v>
      </c>
      <c r="B194">
        <v>30</v>
      </c>
      <c r="C194" t="s">
        <v>190</v>
      </c>
      <c r="D194" t="s">
        <v>40</v>
      </c>
      <c r="E194" t="s">
        <v>41</v>
      </c>
      <c r="F194">
        <v>740</v>
      </c>
      <c r="G194" t="s">
        <v>51</v>
      </c>
      <c r="H194">
        <v>1</v>
      </c>
      <c r="I194">
        <v>3</v>
      </c>
      <c r="J194" t="s">
        <v>43</v>
      </c>
      <c r="K194">
        <v>1</v>
      </c>
      <c r="L194">
        <v>1562</v>
      </c>
      <c r="M194">
        <v>2</v>
      </c>
      <c r="N194" t="s">
        <v>44</v>
      </c>
      <c r="O194">
        <v>64</v>
      </c>
      <c r="P194">
        <v>2</v>
      </c>
      <c r="Q194">
        <v>2</v>
      </c>
      <c r="R194" t="s">
        <v>137</v>
      </c>
      <c r="S194">
        <v>1</v>
      </c>
      <c r="T194" t="s">
        <v>105</v>
      </c>
      <c r="U194">
        <v>9714</v>
      </c>
      <c r="V194" t="s">
        <v>163</v>
      </c>
      <c r="W194">
        <v>5323</v>
      </c>
      <c r="X194">
        <v>1</v>
      </c>
      <c r="Y194" t="s">
        <v>48</v>
      </c>
      <c r="Z194" t="s">
        <v>49</v>
      </c>
      <c r="AA194">
        <v>11</v>
      </c>
      <c r="AB194">
        <v>5</v>
      </c>
      <c r="AC194">
        <v>4</v>
      </c>
      <c r="AD194">
        <v>80</v>
      </c>
      <c r="AE194">
        <v>1</v>
      </c>
      <c r="AF194">
        <v>10</v>
      </c>
      <c r="AG194">
        <v>4</v>
      </c>
      <c r="AH194">
        <v>3</v>
      </c>
      <c r="AI194">
        <v>6</v>
      </c>
      <c r="AJ194">
        <v>7</v>
      </c>
      <c r="AK194" s="14">
        <v>46036</v>
      </c>
      <c r="AL194">
        <v>52</v>
      </c>
      <c r="AM194" t="s">
        <v>1576</v>
      </c>
      <c r="AN194" t="s">
        <v>1577</v>
      </c>
      <c r="AO194">
        <v>24</v>
      </c>
      <c r="AP194">
        <v>11548</v>
      </c>
      <c r="AQ194">
        <v>22</v>
      </c>
      <c r="AR194">
        <v>11</v>
      </c>
    </row>
    <row r="195" spans="1:44" x14ac:dyDescent="0.35">
      <c r="A195" t="s">
        <v>433</v>
      </c>
      <c r="B195">
        <v>30</v>
      </c>
      <c r="C195" t="s">
        <v>190</v>
      </c>
      <c r="D195" t="s">
        <v>40</v>
      </c>
      <c r="E195" t="s">
        <v>56</v>
      </c>
      <c r="F195">
        <v>109</v>
      </c>
      <c r="G195" t="s">
        <v>42</v>
      </c>
      <c r="H195">
        <v>5</v>
      </c>
      <c r="I195">
        <v>3</v>
      </c>
      <c r="J195" t="s">
        <v>52</v>
      </c>
      <c r="K195">
        <v>1</v>
      </c>
      <c r="L195">
        <v>1017</v>
      </c>
      <c r="M195">
        <v>2</v>
      </c>
      <c r="N195" t="s">
        <v>53</v>
      </c>
      <c r="O195">
        <v>60</v>
      </c>
      <c r="P195">
        <v>3</v>
      </c>
      <c r="Q195">
        <v>1</v>
      </c>
      <c r="R195" t="s">
        <v>45</v>
      </c>
      <c r="S195">
        <v>2</v>
      </c>
      <c r="T195" t="s">
        <v>46</v>
      </c>
      <c r="U195">
        <v>2422</v>
      </c>
      <c r="V195" t="s">
        <v>47</v>
      </c>
      <c r="W195">
        <v>25725</v>
      </c>
      <c r="X195">
        <v>0</v>
      </c>
      <c r="Y195" t="s">
        <v>48</v>
      </c>
      <c r="Z195" t="s">
        <v>49</v>
      </c>
      <c r="AA195">
        <v>17</v>
      </c>
      <c r="AB195">
        <v>3</v>
      </c>
      <c r="AC195">
        <v>1</v>
      </c>
      <c r="AD195">
        <v>80</v>
      </c>
      <c r="AE195">
        <v>0</v>
      </c>
      <c r="AF195">
        <v>4</v>
      </c>
      <c r="AG195">
        <v>3</v>
      </c>
      <c r="AH195">
        <v>3</v>
      </c>
      <c r="AI195">
        <v>1</v>
      </c>
      <c r="AJ195">
        <v>2</v>
      </c>
      <c r="AK195" s="14">
        <v>46023</v>
      </c>
      <c r="AL195">
        <v>31</v>
      </c>
      <c r="AM195" t="s">
        <v>1576</v>
      </c>
      <c r="AN195" t="s">
        <v>1577</v>
      </c>
      <c r="AO195">
        <v>7</v>
      </c>
      <c r="AP195">
        <v>3713</v>
      </c>
      <c r="AQ195">
        <v>5</v>
      </c>
      <c r="AR195">
        <v>0</v>
      </c>
    </row>
    <row r="196" spans="1:44" x14ac:dyDescent="0.35">
      <c r="A196" t="s">
        <v>431</v>
      </c>
      <c r="B196">
        <v>30</v>
      </c>
      <c r="C196" t="s">
        <v>190</v>
      </c>
      <c r="D196" t="s">
        <v>40</v>
      </c>
      <c r="E196" t="s">
        <v>41</v>
      </c>
      <c r="F196">
        <v>138</v>
      </c>
      <c r="G196" t="s">
        <v>42</v>
      </c>
      <c r="H196">
        <v>22</v>
      </c>
      <c r="I196">
        <v>3</v>
      </c>
      <c r="J196" t="s">
        <v>43</v>
      </c>
      <c r="K196">
        <v>1</v>
      </c>
      <c r="L196">
        <v>1004</v>
      </c>
      <c r="M196">
        <v>1</v>
      </c>
      <c r="N196" t="s">
        <v>53</v>
      </c>
      <c r="O196">
        <v>48</v>
      </c>
      <c r="P196">
        <v>3</v>
      </c>
      <c r="Q196">
        <v>1</v>
      </c>
      <c r="R196" t="s">
        <v>60</v>
      </c>
      <c r="S196">
        <v>3</v>
      </c>
      <c r="T196" t="s">
        <v>105</v>
      </c>
      <c r="U196">
        <v>2132</v>
      </c>
      <c r="V196" t="s">
        <v>47</v>
      </c>
      <c r="W196">
        <v>11539</v>
      </c>
      <c r="X196">
        <v>4</v>
      </c>
      <c r="Y196" t="s">
        <v>48</v>
      </c>
      <c r="Z196" t="s">
        <v>40</v>
      </c>
      <c r="AA196">
        <v>11</v>
      </c>
      <c r="AB196">
        <v>3</v>
      </c>
      <c r="AC196">
        <v>2</v>
      </c>
      <c r="AD196">
        <v>80</v>
      </c>
      <c r="AE196">
        <v>0</v>
      </c>
      <c r="AF196">
        <v>7</v>
      </c>
      <c r="AG196">
        <v>2</v>
      </c>
      <c r="AH196">
        <v>3</v>
      </c>
      <c r="AI196">
        <v>0</v>
      </c>
      <c r="AJ196">
        <v>1</v>
      </c>
      <c r="AK196" s="14">
        <v>46386</v>
      </c>
      <c r="AL196">
        <v>33</v>
      </c>
      <c r="AM196" t="s">
        <v>1576</v>
      </c>
      <c r="AN196" t="s">
        <v>1578</v>
      </c>
      <c r="AO196">
        <v>13</v>
      </c>
      <c r="AP196">
        <v>14182</v>
      </c>
      <c r="AQ196">
        <v>8</v>
      </c>
      <c r="AR196">
        <v>7</v>
      </c>
    </row>
    <row r="197" spans="1:44" x14ac:dyDescent="0.35">
      <c r="A197" t="s">
        <v>424</v>
      </c>
      <c r="B197">
        <v>30</v>
      </c>
      <c r="C197" t="s">
        <v>190</v>
      </c>
      <c r="D197" t="s">
        <v>40</v>
      </c>
      <c r="E197" t="s">
        <v>56</v>
      </c>
      <c r="F197">
        <v>448</v>
      </c>
      <c r="G197" t="s">
        <v>51</v>
      </c>
      <c r="H197">
        <v>12</v>
      </c>
      <c r="I197">
        <v>4</v>
      </c>
      <c r="J197" t="s">
        <v>43</v>
      </c>
      <c r="K197">
        <v>1</v>
      </c>
      <c r="L197">
        <v>648</v>
      </c>
      <c r="M197">
        <v>2</v>
      </c>
      <c r="N197" t="s">
        <v>44</v>
      </c>
      <c r="O197">
        <v>74</v>
      </c>
      <c r="P197">
        <v>2</v>
      </c>
      <c r="Q197">
        <v>1</v>
      </c>
      <c r="R197" t="s">
        <v>54</v>
      </c>
      <c r="S197">
        <v>1</v>
      </c>
      <c r="T197" t="s">
        <v>105</v>
      </c>
      <c r="U197">
        <v>2033</v>
      </c>
      <c r="V197" t="s">
        <v>47</v>
      </c>
      <c r="W197">
        <v>14470</v>
      </c>
      <c r="X197">
        <v>1</v>
      </c>
      <c r="Y197" t="s">
        <v>48</v>
      </c>
      <c r="Z197" t="s">
        <v>49</v>
      </c>
      <c r="AA197">
        <v>18</v>
      </c>
      <c r="AB197">
        <v>3</v>
      </c>
      <c r="AC197">
        <v>3</v>
      </c>
      <c r="AD197">
        <v>80</v>
      </c>
      <c r="AE197">
        <v>1</v>
      </c>
      <c r="AF197">
        <v>1</v>
      </c>
      <c r="AG197">
        <v>2</v>
      </c>
      <c r="AH197">
        <v>4</v>
      </c>
      <c r="AI197">
        <v>0</v>
      </c>
      <c r="AJ197">
        <v>0</v>
      </c>
      <c r="AK197" s="14">
        <v>46379</v>
      </c>
      <c r="AL197">
        <v>25</v>
      </c>
      <c r="AM197" t="s">
        <v>1576</v>
      </c>
      <c r="AN197" t="s">
        <v>1578</v>
      </c>
      <c r="AO197">
        <v>5</v>
      </c>
      <c r="AP197">
        <v>14584</v>
      </c>
      <c r="AQ197">
        <v>4</v>
      </c>
      <c r="AR197">
        <v>2</v>
      </c>
    </row>
    <row r="198" spans="1:44" x14ac:dyDescent="0.35">
      <c r="A198" t="s">
        <v>417</v>
      </c>
      <c r="B198">
        <v>30</v>
      </c>
      <c r="C198" t="s">
        <v>190</v>
      </c>
      <c r="D198" t="s">
        <v>40</v>
      </c>
      <c r="E198" t="s">
        <v>56</v>
      </c>
      <c r="F198">
        <v>464</v>
      </c>
      <c r="G198" t="s">
        <v>42</v>
      </c>
      <c r="H198">
        <v>4</v>
      </c>
      <c r="I198">
        <v>3</v>
      </c>
      <c r="J198" t="s">
        <v>68</v>
      </c>
      <c r="K198">
        <v>1</v>
      </c>
      <c r="L198">
        <v>514</v>
      </c>
      <c r="M198">
        <v>3</v>
      </c>
      <c r="N198" t="s">
        <v>44</v>
      </c>
      <c r="O198">
        <v>40</v>
      </c>
      <c r="P198">
        <v>3</v>
      </c>
      <c r="Q198">
        <v>1</v>
      </c>
      <c r="R198" t="s">
        <v>60</v>
      </c>
      <c r="S198">
        <v>4</v>
      </c>
      <c r="T198" t="s">
        <v>46</v>
      </c>
      <c r="U198">
        <v>2285</v>
      </c>
      <c r="V198" t="s">
        <v>47</v>
      </c>
      <c r="W198">
        <v>3427</v>
      </c>
      <c r="X198">
        <v>9</v>
      </c>
      <c r="Y198" t="s">
        <v>48</v>
      </c>
      <c r="Z198" t="s">
        <v>40</v>
      </c>
      <c r="AA198">
        <v>23</v>
      </c>
      <c r="AB198">
        <v>4</v>
      </c>
      <c r="AC198">
        <v>3</v>
      </c>
      <c r="AD198">
        <v>80</v>
      </c>
      <c r="AE198">
        <v>0</v>
      </c>
      <c r="AF198">
        <v>3</v>
      </c>
      <c r="AG198">
        <v>4</v>
      </c>
      <c r="AH198">
        <v>3</v>
      </c>
      <c r="AI198">
        <v>0</v>
      </c>
      <c r="AJ198">
        <v>0</v>
      </c>
      <c r="AK198" s="14">
        <v>46372</v>
      </c>
      <c r="AL198">
        <v>36</v>
      </c>
      <c r="AM198" t="s">
        <v>1576</v>
      </c>
      <c r="AN198" t="s">
        <v>1578</v>
      </c>
      <c r="AO198">
        <v>16</v>
      </c>
      <c r="AP198">
        <v>17406</v>
      </c>
      <c r="AQ198">
        <v>5</v>
      </c>
      <c r="AR198">
        <v>0</v>
      </c>
    </row>
    <row r="199" spans="1:44" x14ac:dyDescent="0.35">
      <c r="A199" t="s">
        <v>265</v>
      </c>
      <c r="B199">
        <v>27</v>
      </c>
      <c r="C199" t="s">
        <v>190</v>
      </c>
      <c r="D199" t="s">
        <v>40</v>
      </c>
      <c r="E199" t="s">
        <v>41</v>
      </c>
      <c r="F199">
        <v>135</v>
      </c>
      <c r="G199" t="s">
        <v>1547</v>
      </c>
      <c r="H199">
        <v>17</v>
      </c>
      <c r="I199">
        <v>4</v>
      </c>
      <c r="J199" t="s">
        <v>43</v>
      </c>
      <c r="K199">
        <v>1</v>
      </c>
      <c r="L199">
        <v>1405</v>
      </c>
      <c r="M199">
        <v>4</v>
      </c>
      <c r="N199" t="s">
        <v>53</v>
      </c>
      <c r="O199">
        <v>51</v>
      </c>
      <c r="P199">
        <v>3</v>
      </c>
      <c r="Q199">
        <v>1</v>
      </c>
      <c r="R199" t="s">
        <v>60</v>
      </c>
      <c r="S199">
        <v>3</v>
      </c>
      <c r="T199" t="s">
        <v>46</v>
      </c>
      <c r="U199">
        <v>2394</v>
      </c>
      <c r="V199" t="s">
        <v>47</v>
      </c>
      <c r="W199">
        <v>25681</v>
      </c>
      <c r="X199">
        <v>1</v>
      </c>
      <c r="Y199" t="s">
        <v>48</v>
      </c>
      <c r="Z199" t="s">
        <v>40</v>
      </c>
      <c r="AA199">
        <v>13</v>
      </c>
      <c r="AB199">
        <v>1</v>
      </c>
      <c r="AC199">
        <v>4</v>
      </c>
      <c r="AD199">
        <v>80</v>
      </c>
      <c r="AE199">
        <v>0</v>
      </c>
      <c r="AF199">
        <v>8</v>
      </c>
      <c r="AG199">
        <v>2</v>
      </c>
      <c r="AH199">
        <v>3</v>
      </c>
      <c r="AI199">
        <v>7</v>
      </c>
      <c r="AJ199">
        <v>7</v>
      </c>
      <c r="AK199" s="14">
        <v>46220</v>
      </c>
      <c r="AL199">
        <v>59</v>
      </c>
      <c r="AM199" t="s">
        <v>1576</v>
      </c>
      <c r="AN199" t="s">
        <v>1583</v>
      </c>
      <c r="AO199">
        <v>24</v>
      </c>
      <c r="AP199">
        <v>15187</v>
      </c>
      <c r="AQ199">
        <v>11</v>
      </c>
      <c r="AR199">
        <v>9</v>
      </c>
    </row>
    <row r="200" spans="1:44" x14ac:dyDescent="0.35">
      <c r="A200" t="s">
        <v>412</v>
      </c>
      <c r="B200">
        <v>30</v>
      </c>
      <c r="C200" t="s">
        <v>190</v>
      </c>
      <c r="D200" t="s">
        <v>40</v>
      </c>
      <c r="E200" t="s">
        <v>56</v>
      </c>
      <c r="F200">
        <v>334</v>
      </c>
      <c r="G200" t="s">
        <v>51</v>
      </c>
      <c r="H200">
        <v>26</v>
      </c>
      <c r="I200">
        <v>4</v>
      </c>
      <c r="J200" t="s">
        <v>57</v>
      </c>
      <c r="K200">
        <v>1</v>
      </c>
      <c r="L200">
        <v>299</v>
      </c>
      <c r="M200">
        <v>3</v>
      </c>
      <c r="N200" t="s">
        <v>53</v>
      </c>
      <c r="O200">
        <v>52</v>
      </c>
      <c r="P200">
        <v>2</v>
      </c>
      <c r="Q200">
        <v>2</v>
      </c>
      <c r="R200" t="s">
        <v>137</v>
      </c>
      <c r="S200">
        <v>1</v>
      </c>
      <c r="T200" t="s">
        <v>46</v>
      </c>
      <c r="U200">
        <v>6696</v>
      </c>
      <c r="V200" t="s">
        <v>163</v>
      </c>
      <c r="W200">
        <v>22967</v>
      </c>
      <c r="X200">
        <v>5</v>
      </c>
      <c r="Y200" t="s">
        <v>48</v>
      </c>
      <c r="Z200" t="s">
        <v>49</v>
      </c>
      <c r="AA200">
        <v>15</v>
      </c>
      <c r="AB200">
        <v>3</v>
      </c>
      <c r="AC200">
        <v>3</v>
      </c>
      <c r="AD200">
        <v>80</v>
      </c>
      <c r="AE200">
        <v>0</v>
      </c>
      <c r="AF200">
        <v>9</v>
      </c>
      <c r="AG200">
        <v>5</v>
      </c>
      <c r="AH200">
        <v>2</v>
      </c>
      <c r="AI200">
        <v>0</v>
      </c>
      <c r="AJ200">
        <v>1</v>
      </c>
      <c r="AK200" s="14">
        <v>46367</v>
      </c>
      <c r="AL200">
        <v>54</v>
      </c>
      <c r="AM200" t="s">
        <v>1576</v>
      </c>
      <c r="AN200" t="s">
        <v>1578</v>
      </c>
      <c r="AO200">
        <v>20</v>
      </c>
      <c r="AP200">
        <v>8855</v>
      </c>
      <c r="AQ200">
        <v>17</v>
      </c>
      <c r="AR200">
        <v>2</v>
      </c>
    </row>
    <row r="201" spans="1:44" x14ac:dyDescent="0.35">
      <c r="A201" t="s">
        <v>411</v>
      </c>
      <c r="B201">
        <v>30</v>
      </c>
      <c r="C201" t="s">
        <v>190</v>
      </c>
      <c r="D201" t="s">
        <v>40</v>
      </c>
      <c r="E201" t="s">
        <v>41</v>
      </c>
      <c r="F201">
        <v>1005</v>
      </c>
      <c r="G201" t="s">
        <v>42</v>
      </c>
      <c r="H201">
        <v>3</v>
      </c>
      <c r="I201">
        <v>3</v>
      </c>
      <c r="J201" t="s">
        <v>68</v>
      </c>
      <c r="K201">
        <v>1</v>
      </c>
      <c r="L201">
        <v>297</v>
      </c>
      <c r="M201">
        <v>4</v>
      </c>
      <c r="N201" t="s">
        <v>53</v>
      </c>
      <c r="O201">
        <v>88</v>
      </c>
      <c r="P201">
        <v>3</v>
      </c>
      <c r="Q201">
        <v>1</v>
      </c>
      <c r="R201" t="s">
        <v>60</v>
      </c>
      <c r="S201">
        <v>1</v>
      </c>
      <c r="T201" t="s">
        <v>46</v>
      </c>
      <c r="U201">
        <v>2657</v>
      </c>
      <c r="V201" t="s">
        <v>47</v>
      </c>
      <c r="W201">
        <v>8556</v>
      </c>
      <c r="X201">
        <v>5</v>
      </c>
      <c r="Y201" t="s">
        <v>48</v>
      </c>
      <c r="Z201" t="s">
        <v>40</v>
      </c>
      <c r="AA201">
        <v>11</v>
      </c>
      <c r="AB201">
        <v>3</v>
      </c>
      <c r="AC201">
        <v>3</v>
      </c>
      <c r="AD201">
        <v>80</v>
      </c>
      <c r="AE201">
        <v>0</v>
      </c>
      <c r="AF201">
        <v>8</v>
      </c>
      <c r="AG201">
        <v>5</v>
      </c>
      <c r="AH201">
        <v>3</v>
      </c>
      <c r="AI201">
        <v>0</v>
      </c>
      <c r="AJ201">
        <v>4</v>
      </c>
      <c r="AK201" s="14">
        <v>46366</v>
      </c>
      <c r="AL201">
        <v>39</v>
      </c>
      <c r="AM201" t="s">
        <v>1576</v>
      </c>
      <c r="AN201" t="s">
        <v>1578</v>
      </c>
      <c r="AO201">
        <v>0</v>
      </c>
      <c r="AP201">
        <v>23925</v>
      </c>
      <c r="AQ201">
        <v>0</v>
      </c>
      <c r="AR201">
        <v>0</v>
      </c>
    </row>
    <row r="202" spans="1:44" x14ac:dyDescent="0.35">
      <c r="A202" t="s">
        <v>394</v>
      </c>
      <c r="B202">
        <v>29</v>
      </c>
      <c r="C202" t="s">
        <v>190</v>
      </c>
      <c r="D202" t="s">
        <v>40</v>
      </c>
      <c r="E202" t="s">
        <v>41</v>
      </c>
      <c r="F202">
        <v>1092</v>
      </c>
      <c r="G202" t="s">
        <v>42</v>
      </c>
      <c r="H202">
        <v>1</v>
      </c>
      <c r="I202">
        <v>4</v>
      </c>
      <c r="J202" t="s">
        <v>52</v>
      </c>
      <c r="K202">
        <v>1</v>
      </c>
      <c r="L202">
        <v>2027</v>
      </c>
      <c r="M202">
        <v>1</v>
      </c>
      <c r="N202" t="s">
        <v>44</v>
      </c>
      <c r="O202">
        <v>36</v>
      </c>
      <c r="P202">
        <v>3</v>
      </c>
      <c r="Q202">
        <v>1</v>
      </c>
      <c r="R202" t="s">
        <v>60</v>
      </c>
      <c r="S202">
        <v>4</v>
      </c>
      <c r="T202" t="s">
        <v>105</v>
      </c>
      <c r="U202">
        <v>4787</v>
      </c>
      <c r="V202" t="s">
        <v>47</v>
      </c>
      <c r="W202">
        <v>26124</v>
      </c>
      <c r="X202">
        <v>9</v>
      </c>
      <c r="Y202" t="s">
        <v>48</v>
      </c>
      <c r="Z202" t="s">
        <v>40</v>
      </c>
      <c r="AA202">
        <v>14</v>
      </c>
      <c r="AB202">
        <v>3</v>
      </c>
      <c r="AC202">
        <v>2</v>
      </c>
      <c r="AD202">
        <v>80</v>
      </c>
      <c r="AE202">
        <v>3</v>
      </c>
      <c r="AF202">
        <v>4</v>
      </c>
      <c r="AG202">
        <v>3</v>
      </c>
      <c r="AH202">
        <v>4</v>
      </c>
      <c r="AI202">
        <v>2</v>
      </c>
      <c r="AJ202">
        <v>2</v>
      </c>
      <c r="AK202" s="14">
        <v>46348</v>
      </c>
      <c r="AL202">
        <v>18</v>
      </c>
      <c r="AM202" t="s">
        <v>1576</v>
      </c>
      <c r="AN202" t="s">
        <v>1588</v>
      </c>
      <c r="AO202">
        <v>1</v>
      </c>
      <c r="AP202">
        <v>7799</v>
      </c>
      <c r="AQ202">
        <v>1</v>
      </c>
      <c r="AR202">
        <v>1</v>
      </c>
    </row>
    <row r="203" spans="1:44" x14ac:dyDescent="0.35">
      <c r="A203" t="s">
        <v>392</v>
      </c>
      <c r="B203">
        <v>29</v>
      </c>
      <c r="C203" t="s">
        <v>190</v>
      </c>
      <c r="D203" t="s">
        <v>40</v>
      </c>
      <c r="E203" t="s">
        <v>56</v>
      </c>
      <c r="F203">
        <v>746</v>
      </c>
      <c r="G203" t="s">
        <v>51</v>
      </c>
      <c r="H203">
        <v>24</v>
      </c>
      <c r="I203">
        <v>3</v>
      </c>
      <c r="J203" t="s">
        <v>68</v>
      </c>
      <c r="K203">
        <v>1</v>
      </c>
      <c r="L203">
        <v>1928</v>
      </c>
      <c r="M203">
        <v>3</v>
      </c>
      <c r="N203" t="s">
        <v>44</v>
      </c>
      <c r="O203">
        <v>45</v>
      </c>
      <c r="P203">
        <v>4</v>
      </c>
      <c r="Q203">
        <v>1</v>
      </c>
      <c r="R203" t="s">
        <v>54</v>
      </c>
      <c r="S203">
        <v>1</v>
      </c>
      <c r="T203" t="s">
        <v>46</v>
      </c>
      <c r="U203">
        <v>1091</v>
      </c>
      <c r="V203" t="s">
        <v>47</v>
      </c>
      <c r="W203">
        <v>10642</v>
      </c>
      <c r="X203">
        <v>1</v>
      </c>
      <c r="Y203" t="s">
        <v>48</v>
      </c>
      <c r="Z203" t="s">
        <v>49</v>
      </c>
      <c r="AA203">
        <v>17</v>
      </c>
      <c r="AB203">
        <v>3</v>
      </c>
      <c r="AC203">
        <v>4</v>
      </c>
      <c r="AD203">
        <v>80</v>
      </c>
      <c r="AE203">
        <v>0</v>
      </c>
      <c r="AF203">
        <v>1</v>
      </c>
      <c r="AG203">
        <v>3</v>
      </c>
      <c r="AH203">
        <v>3</v>
      </c>
      <c r="AI203">
        <v>0</v>
      </c>
      <c r="AJ203">
        <v>0</v>
      </c>
      <c r="AK203" s="14">
        <v>46346</v>
      </c>
      <c r="AL203">
        <v>25</v>
      </c>
      <c r="AM203" t="s">
        <v>1576</v>
      </c>
      <c r="AN203" t="s">
        <v>1588</v>
      </c>
      <c r="AO203">
        <v>5</v>
      </c>
      <c r="AP203">
        <v>11730</v>
      </c>
      <c r="AQ203">
        <v>2</v>
      </c>
      <c r="AR203">
        <v>2</v>
      </c>
    </row>
    <row r="204" spans="1:44" x14ac:dyDescent="0.35">
      <c r="A204" t="s">
        <v>390</v>
      </c>
      <c r="B204">
        <v>29</v>
      </c>
      <c r="C204" t="s">
        <v>190</v>
      </c>
      <c r="D204" t="s">
        <v>40</v>
      </c>
      <c r="E204" t="s">
        <v>56</v>
      </c>
      <c r="F204">
        <v>459</v>
      </c>
      <c r="G204" t="s">
        <v>42</v>
      </c>
      <c r="H204">
        <v>24</v>
      </c>
      <c r="I204">
        <v>2</v>
      </c>
      <c r="J204" t="s">
        <v>43</v>
      </c>
      <c r="K204">
        <v>1</v>
      </c>
      <c r="L204">
        <v>1868</v>
      </c>
      <c r="M204">
        <v>4</v>
      </c>
      <c r="N204" t="s">
        <v>44</v>
      </c>
      <c r="O204">
        <v>73</v>
      </c>
      <c r="P204">
        <v>2</v>
      </c>
      <c r="Q204">
        <v>1</v>
      </c>
      <c r="R204" t="s">
        <v>60</v>
      </c>
      <c r="S204">
        <v>4</v>
      </c>
      <c r="T204" t="s">
        <v>46</v>
      </c>
      <c r="U204">
        <v>2439</v>
      </c>
      <c r="V204" t="s">
        <v>47</v>
      </c>
      <c r="W204">
        <v>14753</v>
      </c>
      <c r="X204">
        <v>1</v>
      </c>
      <c r="Y204" t="s">
        <v>48</v>
      </c>
      <c r="Z204" t="s">
        <v>40</v>
      </c>
      <c r="AA204">
        <v>24</v>
      </c>
      <c r="AB204">
        <v>4</v>
      </c>
      <c r="AC204">
        <v>2</v>
      </c>
      <c r="AD204">
        <v>80</v>
      </c>
      <c r="AE204">
        <v>0</v>
      </c>
      <c r="AF204">
        <v>1</v>
      </c>
      <c r="AG204">
        <v>3</v>
      </c>
      <c r="AH204">
        <v>2</v>
      </c>
      <c r="AI204">
        <v>1</v>
      </c>
      <c r="AJ204">
        <v>0</v>
      </c>
      <c r="AK204" s="14">
        <v>46344</v>
      </c>
      <c r="AL204">
        <v>30</v>
      </c>
      <c r="AM204" t="s">
        <v>1576</v>
      </c>
      <c r="AN204" t="s">
        <v>1588</v>
      </c>
      <c r="AO204">
        <v>0</v>
      </c>
      <c r="AP204">
        <v>17555</v>
      </c>
      <c r="AQ204">
        <v>0</v>
      </c>
      <c r="AR204">
        <v>0</v>
      </c>
    </row>
    <row r="205" spans="1:44" x14ac:dyDescent="0.35">
      <c r="A205" t="s">
        <v>386</v>
      </c>
      <c r="B205">
        <v>29</v>
      </c>
      <c r="C205" t="s">
        <v>190</v>
      </c>
      <c r="D205" t="s">
        <v>40</v>
      </c>
      <c r="E205" t="s">
        <v>41</v>
      </c>
      <c r="F205">
        <v>350</v>
      </c>
      <c r="G205" t="s">
        <v>71</v>
      </c>
      <c r="H205">
        <v>13</v>
      </c>
      <c r="I205">
        <v>3</v>
      </c>
      <c r="J205" t="s">
        <v>71</v>
      </c>
      <c r="K205">
        <v>1</v>
      </c>
      <c r="L205">
        <v>1844</v>
      </c>
      <c r="M205">
        <v>1</v>
      </c>
      <c r="N205" t="s">
        <v>44</v>
      </c>
      <c r="O205">
        <v>56</v>
      </c>
      <c r="P205">
        <v>2</v>
      </c>
      <c r="Q205">
        <v>1</v>
      </c>
      <c r="R205" t="s">
        <v>71</v>
      </c>
      <c r="S205">
        <v>1</v>
      </c>
      <c r="T205" t="s">
        <v>102</v>
      </c>
      <c r="U205">
        <v>2335</v>
      </c>
      <c r="V205" t="s">
        <v>47</v>
      </c>
      <c r="W205">
        <v>3157</v>
      </c>
      <c r="X205">
        <v>4</v>
      </c>
      <c r="Y205" t="s">
        <v>48</v>
      </c>
      <c r="Z205" t="s">
        <v>40</v>
      </c>
      <c r="AA205">
        <v>15</v>
      </c>
      <c r="AB205">
        <v>3</v>
      </c>
      <c r="AC205">
        <v>4</v>
      </c>
      <c r="AD205">
        <v>80</v>
      </c>
      <c r="AE205">
        <v>3</v>
      </c>
      <c r="AF205">
        <v>4</v>
      </c>
      <c r="AG205">
        <v>3</v>
      </c>
      <c r="AH205">
        <v>3</v>
      </c>
      <c r="AI205">
        <v>2</v>
      </c>
      <c r="AJ205">
        <v>0</v>
      </c>
      <c r="AK205" s="14">
        <v>46340</v>
      </c>
      <c r="AL205">
        <v>19</v>
      </c>
      <c r="AM205" t="s">
        <v>1576</v>
      </c>
      <c r="AN205" t="s">
        <v>1588</v>
      </c>
      <c r="AO205">
        <v>1</v>
      </c>
      <c r="AP205">
        <v>6602</v>
      </c>
      <c r="AQ205">
        <v>0</v>
      </c>
      <c r="AR205">
        <v>0</v>
      </c>
    </row>
    <row r="206" spans="1:44" x14ac:dyDescent="0.35">
      <c r="A206" t="s">
        <v>383</v>
      </c>
      <c r="B206">
        <v>29</v>
      </c>
      <c r="C206" t="s">
        <v>190</v>
      </c>
      <c r="D206" t="s">
        <v>40</v>
      </c>
      <c r="E206" t="s">
        <v>41</v>
      </c>
      <c r="F206">
        <v>428</v>
      </c>
      <c r="G206" t="s">
        <v>51</v>
      </c>
      <c r="H206">
        <v>9</v>
      </c>
      <c r="I206">
        <v>3</v>
      </c>
      <c r="J206" t="s">
        <v>57</v>
      </c>
      <c r="K206">
        <v>1</v>
      </c>
      <c r="L206">
        <v>1752</v>
      </c>
      <c r="M206">
        <v>2</v>
      </c>
      <c r="N206" t="s">
        <v>53</v>
      </c>
      <c r="O206">
        <v>52</v>
      </c>
      <c r="P206">
        <v>1</v>
      </c>
      <c r="Q206">
        <v>1</v>
      </c>
      <c r="R206" t="s">
        <v>54</v>
      </c>
      <c r="S206">
        <v>2</v>
      </c>
      <c r="T206" t="s">
        <v>46</v>
      </c>
      <c r="U206">
        <v>2760</v>
      </c>
      <c r="V206" t="s">
        <v>47</v>
      </c>
      <c r="W206">
        <v>14630</v>
      </c>
      <c r="X206">
        <v>1</v>
      </c>
      <c r="Y206" t="s">
        <v>48</v>
      </c>
      <c r="Z206" t="s">
        <v>49</v>
      </c>
      <c r="AA206">
        <v>13</v>
      </c>
      <c r="AB206">
        <v>3</v>
      </c>
      <c r="AC206">
        <v>3</v>
      </c>
      <c r="AD206">
        <v>80</v>
      </c>
      <c r="AE206">
        <v>0</v>
      </c>
      <c r="AF206">
        <v>2</v>
      </c>
      <c r="AG206">
        <v>3</v>
      </c>
      <c r="AH206">
        <v>3</v>
      </c>
      <c r="AI206">
        <v>2</v>
      </c>
      <c r="AJ206">
        <v>2</v>
      </c>
      <c r="AK206" s="14">
        <v>46337</v>
      </c>
      <c r="AL206">
        <v>25</v>
      </c>
      <c r="AM206" t="s">
        <v>1576</v>
      </c>
      <c r="AN206" t="s">
        <v>1588</v>
      </c>
      <c r="AO206">
        <v>6</v>
      </c>
      <c r="AP206">
        <v>3838</v>
      </c>
      <c r="AQ206">
        <v>3</v>
      </c>
      <c r="AR206">
        <v>2</v>
      </c>
    </row>
    <row r="207" spans="1:44" x14ac:dyDescent="0.35">
      <c r="A207" t="s">
        <v>375</v>
      </c>
      <c r="B207">
        <v>29</v>
      </c>
      <c r="C207" t="s">
        <v>190</v>
      </c>
      <c r="D207" t="s">
        <v>40</v>
      </c>
      <c r="E207" t="s">
        <v>41</v>
      </c>
      <c r="F207">
        <v>224</v>
      </c>
      <c r="G207" t="s">
        <v>42</v>
      </c>
      <c r="H207">
        <v>1</v>
      </c>
      <c r="I207">
        <v>4</v>
      </c>
      <c r="J207" t="s">
        <v>68</v>
      </c>
      <c r="K207">
        <v>1</v>
      </c>
      <c r="L207">
        <v>1522</v>
      </c>
      <c r="M207">
        <v>1</v>
      </c>
      <c r="N207" t="s">
        <v>44</v>
      </c>
      <c r="O207">
        <v>100</v>
      </c>
      <c r="P207">
        <v>2</v>
      </c>
      <c r="Q207">
        <v>1</v>
      </c>
      <c r="R207" t="s">
        <v>60</v>
      </c>
      <c r="S207">
        <v>1</v>
      </c>
      <c r="T207" t="s">
        <v>46</v>
      </c>
      <c r="U207">
        <v>2362</v>
      </c>
      <c r="V207" t="s">
        <v>47</v>
      </c>
      <c r="W207">
        <v>7568</v>
      </c>
      <c r="X207">
        <v>6</v>
      </c>
      <c r="Y207" t="s">
        <v>48</v>
      </c>
      <c r="Z207" t="s">
        <v>49</v>
      </c>
      <c r="AA207">
        <v>13</v>
      </c>
      <c r="AB207">
        <v>3</v>
      </c>
      <c r="AC207">
        <v>3</v>
      </c>
      <c r="AD207">
        <v>80</v>
      </c>
      <c r="AE207">
        <v>0</v>
      </c>
      <c r="AF207">
        <v>11</v>
      </c>
      <c r="AG207">
        <v>2</v>
      </c>
      <c r="AH207">
        <v>1</v>
      </c>
      <c r="AI207">
        <v>0</v>
      </c>
      <c r="AJ207">
        <v>7</v>
      </c>
      <c r="AK207" s="14">
        <v>46329</v>
      </c>
      <c r="AL207">
        <v>46</v>
      </c>
      <c r="AM207" t="s">
        <v>1576</v>
      </c>
      <c r="AN207" t="s">
        <v>1588</v>
      </c>
      <c r="AO207">
        <v>28</v>
      </c>
      <c r="AP207">
        <v>6213</v>
      </c>
      <c r="AQ207">
        <v>19</v>
      </c>
      <c r="AR207">
        <v>10</v>
      </c>
    </row>
    <row r="208" spans="1:44" x14ac:dyDescent="0.35">
      <c r="A208" t="s">
        <v>372</v>
      </c>
      <c r="B208">
        <v>29</v>
      </c>
      <c r="C208" t="s">
        <v>190</v>
      </c>
      <c r="D208" t="s">
        <v>40</v>
      </c>
      <c r="E208" t="s">
        <v>56</v>
      </c>
      <c r="F208">
        <v>115</v>
      </c>
      <c r="G208" t="s">
        <v>51</v>
      </c>
      <c r="H208">
        <v>13</v>
      </c>
      <c r="I208">
        <v>3</v>
      </c>
      <c r="J208" t="s">
        <v>68</v>
      </c>
      <c r="K208">
        <v>1</v>
      </c>
      <c r="L208">
        <v>1487</v>
      </c>
      <c r="M208">
        <v>1</v>
      </c>
      <c r="N208" t="s">
        <v>53</v>
      </c>
      <c r="O208">
        <v>51</v>
      </c>
      <c r="P208">
        <v>3</v>
      </c>
      <c r="Q208">
        <v>2</v>
      </c>
      <c r="R208" t="s">
        <v>137</v>
      </c>
      <c r="S208">
        <v>2</v>
      </c>
      <c r="T208" t="s">
        <v>46</v>
      </c>
      <c r="U208">
        <v>5765</v>
      </c>
      <c r="V208" t="s">
        <v>163</v>
      </c>
      <c r="W208">
        <v>17485</v>
      </c>
      <c r="X208">
        <v>5</v>
      </c>
      <c r="Y208" t="s">
        <v>48</v>
      </c>
      <c r="Z208" t="s">
        <v>49</v>
      </c>
      <c r="AA208">
        <v>11</v>
      </c>
      <c r="AB208">
        <v>3</v>
      </c>
      <c r="AC208">
        <v>1</v>
      </c>
      <c r="AD208">
        <v>80</v>
      </c>
      <c r="AE208">
        <v>0</v>
      </c>
      <c r="AF208">
        <v>7</v>
      </c>
      <c r="AG208">
        <v>4</v>
      </c>
      <c r="AH208">
        <v>1</v>
      </c>
      <c r="AI208">
        <v>0</v>
      </c>
      <c r="AJ208">
        <v>0</v>
      </c>
      <c r="AK208" s="14">
        <v>46326</v>
      </c>
      <c r="AL208">
        <v>45</v>
      </c>
      <c r="AM208" t="s">
        <v>1576</v>
      </c>
      <c r="AN208" t="s">
        <v>1579</v>
      </c>
      <c r="AO208">
        <v>27</v>
      </c>
      <c r="AP208">
        <v>21284</v>
      </c>
      <c r="AQ208">
        <v>8</v>
      </c>
      <c r="AR208">
        <v>7</v>
      </c>
    </row>
    <row r="209" spans="1:44" x14ac:dyDescent="0.35">
      <c r="A209" t="s">
        <v>371</v>
      </c>
      <c r="B209">
        <v>29</v>
      </c>
      <c r="C209" t="s">
        <v>190</v>
      </c>
      <c r="D209" t="s">
        <v>40</v>
      </c>
      <c r="E209" t="s">
        <v>56</v>
      </c>
      <c r="F209">
        <v>337</v>
      </c>
      <c r="G209" t="s">
        <v>42</v>
      </c>
      <c r="H209">
        <v>14</v>
      </c>
      <c r="I209">
        <v>1</v>
      </c>
      <c r="J209" t="s">
        <v>73</v>
      </c>
      <c r="K209">
        <v>1</v>
      </c>
      <c r="L209">
        <v>1421</v>
      </c>
      <c r="M209">
        <v>3</v>
      </c>
      <c r="N209" t="s">
        <v>53</v>
      </c>
      <c r="O209">
        <v>84</v>
      </c>
      <c r="P209">
        <v>3</v>
      </c>
      <c r="Q209">
        <v>3</v>
      </c>
      <c r="R209" t="s">
        <v>161</v>
      </c>
      <c r="S209">
        <v>4</v>
      </c>
      <c r="T209" t="s">
        <v>46</v>
      </c>
      <c r="U209">
        <v>7553</v>
      </c>
      <c r="V209" t="s">
        <v>163</v>
      </c>
      <c r="W209">
        <v>22930</v>
      </c>
      <c r="X209">
        <v>0</v>
      </c>
      <c r="Y209" t="s">
        <v>48</v>
      </c>
      <c r="Z209" t="s">
        <v>40</v>
      </c>
      <c r="AA209">
        <v>12</v>
      </c>
      <c r="AB209">
        <v>3</v>
      </c>
      <c r="AC209">
        <v>1</v>
      </c>
      <c r="AD209">
        <v>80</v>
      </c>
      <c r="AE209">
        <v>0</v>
      </c>
      <c r="AF209">
        <v>9</v>
      </c>
      <c r="AG209">
        <v>1</v>
      </c>
      <c r="AH209">
        <v>3</v>
      </c>
      <c r="AI209">
        <v>7</v>
      </c>
      <c r="AJ209">
        <v>7</v>
      </c>
      <c r="AK209" s="14">
        <v>46325</v>
      </c>
      <c r="AL209">
        <v>47</v>
      </c>
      <c r="AM209" t="s">
        <v>1576</v>
      </c>
      <c r="AN209" t="s">
        <v>1579</v>
      </c>
      <c r="AO209">
        <v>7</v>
      </c>
      <c r="AP209">
        <v>18138</v>
      </c>
      <c r="AQ209">
        <v>0</v>
      </c>
      <c r="AR209">
        <v>0</v>
      </c>
    </row>
    <row r="210" spans="1:44" x14ac:dyDescent="0.35">
      <c r="A210" t="s">
        <v>277</v>
      </c>
      <c r="B210">
        <v>27</v>
      </c>
      <c r="C210" t="s">
        <v>190</v>
      </c>
      <c r="D210" t="s">
        <v>40</v>
      </c>
      <c r="E210" t="s">
        <v>56</v>
      </c>
      <c r="F210">
        <v>1337</v>
      </c>
      <c r="G210" t="s">
        <v>71</v>
      </c>
      <c r="H210">
        <v>22</v>
      </c>
      <c r="I210">
        <v>3</v>
      </c>
      <c r="J210" t="s">
        <v>71</v>
      </c>
      <c r="K210">
        <v>1</v>
      </c>
      <c r="L210">
        <v>1944</v>
      </c>
      <c r="M210">
        <v>1</v>
      </c>
      <c r="N210" t="s">
        <v>53</v>
      </c>
      <c r="O210">
        <v>58</v>
      </c>
      <c r="P210">
        <v>2</v>
      </c>
      <c r="Q210">
        <v>1</v>
      </c>
      <c r="R210" t="s">
        <v>71</v>
      </c>
      <c r="S210">
        <v>2</v>
      </c>
      <c r="T210" t="s">
        <v>105</v>
      </c>
      <c r="U210">
        <v>2863</v>
      </c>
      <c r="V210" t="s">
        <v>47</v>
      </c>
      <c r="W210">
        <v>19555</v>
      </c>
      <c r="X210">
        <v>1</v>
      </c>
      <c r="Y210" t="s">
        <v>48</v>
      </c>
      <c r="Z210" t="s">
        <v>49</v>
      </c>
      <c r="AA210">
        <v>12</v>
      </c>
      <c r="AB210">
        <v>1</v>
      </c>
      <c r="AC210">
        <v>1</v>
      </c>
      <c r="AD210">
        <v>80</v>
      </c>
      <c r="AE210">
        <v>0</v>
      </c>
      <c r="AF210">
        <v>1</v>
      </c>
      <c r="AG210">
        <v>2</v>
      </c>
      <c r="AH210">
        <v>3</v>
      </c>
      <c r="AI210">
        <v>0</v>
      </c>
      <c r="AJ210">
        <v>0</v>
      </c>
      <c r="AK210" s="14">
        <v>46231</v>
      </c>
      <c r="AL210">
        <v>33</v>
      </c>
      <c r="AM210" t="s">
        <v>1576</v>
      </c>
      <c r="AN210" t="s">
        <v>1583</v>
      </c>
      <c r="AO210">
        <v>10</v>
      </c>
      <c r="AP210">
        <v>4704</v>
      </c>
      <c r="AQ210">
        <v>7</v>
      </c>
      <c r="AR210">
        <v>7</v>
      </c>
    </row>
    <row r="211" spans="1:44" x14ac:dyDescent="0.35">
      <c r="A211" t="s">
        <v>369</v>
      </c>
      <c r="B211">
        <v>29</v>
      </c>
      <c r="C211" t="s">
        <v>190</v>
      </c>
      <c r="D211" t="s">
        <v>40</v>
      </c>
      <c r="E211" t="s">
        <v>41</v>
      </c>
      <c r="F211">
        <v>806</v>
      </c>
      <c r="G211" t="s">
        <v>42</v>
      </c>
      <c r="H211">
        <v>7</v>
      </c>
      <c r="I211">
        <v>3</v>
      </c>
      <c r="J211" t="s">
        <v>68</v>
      </c>
      <c r="K211">
        <v>1</v>
      </c>
      <c r="L211">
        <v>1299</v>
      </c>
      <c r="M211">
        <v>2</v>
      </c>
      <c r="N211" t="s">
        <v>53</v>
      </c>
      <c r="O211">
        <v>39</v>
      </c>
      <c r="P211">
        <v>3</v>
      </c>
      <c r="Q211">
        <v>1</v>
      </c>
      <c r="R211" t="s">
        <v>45</v>
      </c>
      <c r="S211">
        <v>3</v>
      </c>
      <c r="T211" t="s">
        <v>102</v>
      </c>
      <c r="U211">
        <v>3339</v>
      </c>
      <c r="V211" t="s">
        <v>47</v>
      </c>
      <c r="W211">
        <v>17285</v>
      </c>
      <c r="X211">
        <v>3</v>
      </c>
      <c r="Y211" t="s">
        <v>48</v>
      </c>
      <c r="Z211" t="s">
        <v>40</v>
      </c>
      <c r="AA211">
        <v>13</v>
      </c>
      <c r="AB211">
        <v>1</v>
      </c>
      <c r="AC211">
        <v>1</v>
      </c>
      <c r="AD211">
        <v>80</v>
      </c>
      <c r="AE211">
        <v>2</v>
      </c>
      <c r="AF211">
        <v>10</v>
      </c>
      <c r="AG211">
        <v>2</v>
      </c>
      <c r="AH211">
        <v>3</v>
      </c>
      <c r="AI211">
        <v>7</v>
      </c>
      <c r="AJ211">
        <v>7</v>
      </c>
      <c r="AK211" s="14">
        <v>46323</v>
      </c>
      <c r="AL211">
        <v>46</v>
      </c>
      <c r="AM211" t="s">
        <v>1576</v>
      </c>
      <c r="AN211" t="s">
        <v>1579</v>
      </c>
      <c r="AO211">
        <v>27</v>
      </c>
      <c r="AP211">
        <v>17677</v>
      </c>
      <c r="AQ211">
        <v>17</v>
      </c>
      <c r="AR211">
        <v>2</v>
      </c>
    </row>
    <row r="212" spans="1:44" x14ac:dyDescent="0.35">
      <c r="A212" t="s">
        <v>362</v>
      </c>
      <c r="B212">
        <v>29</v>
      </c>
      <c r="C212" t="s">
        <v>190</v>
      </c>
      <c r="D212" t="s">
        <v>40</v>
      </c>
      <c r="E212" t="s">
        <v>41</v>
      </c>
      <c r="F212">
        <v>408</v>
      </c>
      <c r="G212" t="s">
        <v>51</v>
      </c>
      <c r="H212">
        <v>23</v>
      </c>
      <c r="I212">
        <v>1</v>
      </c>
      <c r="J212" t="s">
        <v>43</v>
      </c>
      <c r="K212">
        <v>1</v>
      </c>
      <c r="L212">
        <v>1165</v>
      </c>
      <c r="M212">
        <v>4</v>
      </c>
      <c r="N212" t="s">
        <v>53</v>
      </c>
      <c r="O212">
        <v>45</v>
      </c>
      <c r="P212">
        <v>2</v>
      </c>
      <c r="Q212">
        <v>3</v>
      </c>
      <c r="R212" t="s">
        <v>137</v>
      </c>
      <c r="S212">
        <v>1</v>
      </c>
      <c r="T212" t="s">
        <v>105</v>
      </c>
      <c r="U212">
        <v>7336</v>
      </c>
      <c r="V212" t="s">
        <v>163</v>
      </c>
      <c r="W212">
        <v>11162</v>
      </c>
      <c r="X212">
        <v>1</v>
      </c>
      <c r="Y212" t="s">
        <v>48</v>
      </c>
      <c r="Z212" t="s">
        <v>49</v>
      </c>
      <c r="AA212">
        <v>13</v>
      </c>
      <c r="AB212">
        <v>1</v>
      </c>
      <c r="AC212">
        <v>1</v>
      </c>
      <c r="AD212">
        <v>80</v>
      </c>
      <c r="AE212">
        <v>1</v>
      </c>
      <c r="AF212">
        <v>11</v>
      </c>
      <c r="AG212">
        <v>3</v>
      </c>
      <c r="AH212">
        <v>1</v>
      </c>
      <c r="AI212">
        <v>3</v>
      </c>
      <c r="AJ212">
        <v>10</v>
      </c>
      <c r="AK212" s="14">
        <v>46317</v>
      </c>
      <c r="AL212">
        <v>29</v>
      </c>
      <c r="AM212" t="s">
        <v>1576</v>
      </c>
      <c r="AN212" t="s">
        <v>1579</v>
      </c>
      <c r="AO212">
        <v>4</v>
      </c>
      <c r="AP212">
        <v>7456</v>
      </c>
      <c r="AQ212">
        <v>0</v>
      </c>
      <c r="AR212">
        <v>0</v>
      </c>
    </row>
    <row r="213" spans="1:44" x14ac:dyDescent="0.35">
      <c r="A213" t="s">
        <v>358</v>
      </c>
      <c r="B213">
        <v>29</v>
      </c>
      <c r="C213" t="s">
        <v>190</v>
      </c>
      <c r="D213" t="s">
        <v>40</v>
      </c>
      <c r="E213" t="s">
        <v>41</v>
      </c>
      <c r="F213">
        <v>906</v>
      </c>
      <c r="G213" t="s">
        <v>42</v>
      </c>
      <c r="H213">
        <v>10</v>
      </c>
      <c r="I213">
        <v>3</v>
      </c>
      <c r="J213" t="s">
        <v>43</v>
      </c>
      <c r="K213">
        <v>1</v>
      </c>
      <c r="L213">
        <v>994</v>
      </c>
      <c r="M213">
        <v>4</v>
      </c>
      <c r="N213" t="s">
        <v>53</v>
      </c>
      <c r="O213">
        <v>92</v>
      </c>
      <c r="P213">
        <v>2</v>
      </c>
      <c r="Q213">
        <v>1</v>
      </c>
      <c r="R213" t="s">
        <v>60</v>
      </c>
      <c r="S213">
        <v>1</v>
      </c>
      <c r="T213" t="s">
        <v>46</v>
      </c>
      <c r="U213">
        <v>2404</v>
      </c>
      <c r="V213" t="s">
        <v>47</v>
      </c>
      <c r="W213">
        <v>11479</v>
      </c>
      <c r="X213">
        <v>6</v>
      </c>
      <c r="Y213" t="s">
        <v>48</v>
      </c>
      <c r="Z213" t="s">
        <v>40</v>
      </c>
      <c r="AA213">
        <v>20</v>
      </c>
      <c r="AB213">
        <v>1</v>
      </c>
      <c r="AC213">
        <v>3</v>
      </c>
      <c r="AD213">
        <v>80</v>
      </c>
      <c r="AE213">
        <v>0</v>
      </c>
      <c r="AF213">
        <v>3</v>
      </c>
      <c r="AG213">
        <v>5</v>
      </c>
      <c r="AH213">
        <v>3</v>
      </c>
      <c r="AI213">
        <v>0</v>
      </c>
      <c r="AJ213">
        <v>0</v>
      </c>
      <c r="AK213" s="14">
        <v>46313</v>
      </c>
      <c r="AL213">
        <v>18</v>
      </c>
      <c r="AM213" t="s">
        <v>1576</v>
      </c>
      <c r="AN213" t="s">
        <v>1579</v>
      </c>
      <c r="AO213">
        <v>1</v>
      </c>
      <c r="AP213">
        <v>5089</v>
      </c>
      <c r="AQ213">
        <v>0</v>
      </c>
      <c r="AR213">
        <v>0</v>
      </c>
    </row>
    <row r="214" spans="1:44" x14ac:dyDescent="0.35">
      <c r="A214" t="s">
        <v>280</v>
      </c>
      <c r="B214">
        <v>28</v>
      </c>
      <c r="C214" t="s">
        <v>190</v>
      </c>
      <c r="D214" t="s">
        <v>40</v>
      </c>
      <c r="E214" t="s">
        <v>41</v>
      </c>
      <c r="F214">
        <v>103</v>
      </c>
      <c r="G214" t="s">
        <v>71</v>
      </c>
      <c r="H214">
        <v>24</v>
      </c>
      <c r="I214">
        <v>3</v>
      </c>
      <c r="J214" t="s">
        <v>43</v>
      </c>
      <c r="K214">
        <v>1</v>
      </c>
      <c r="L214">
        <v>19</v>
      </c>
      <c r="M214">
        <v>3</v>
      </c>
      <c r="N214" t="s">
        <v>44</v>
      </c>
      <c r="O214">
        <v>50</v>
      </c>
      <c r="P214">
        <v>2</v>
      </c>
      <c r="Q214">
        <v>1</v>
      </c>
      <c r="R214" t="s">
        <v>45</v>
      </c>
      <c r="S214">
        <v>3</v>
      </c>
      <c r="T214" t="s">
        <v>46</v>
      </c>
      <c r="U214">
        <v>2028</v>
      </c>
      <c r="V214" t="s">
        <v>47</v>
      </c>
      <c r="W214">
        <v>12947</v>
      </c>
      <c r="X214">
        <v>5</v>
      </c>
      <c r="Y214" t="s">
        <v>48</v>
      </c>
      <c r="Z214" t="s">
        <v>40</v>
      </c>
      <c r="AA214">
        <v>14</v>
      </c>
      <c r="AB214">
        <v>1</v>
      </c>
      <c r="AC214">
        <v>2</v>
      </c>
      <c r="AD214">
        <v>80</v>
      </c>
      <c r="AE214">
        <v>0</v>
      </c>
      <c r="AF214">
        <v>6</v>
      </c>
      <c r="AG214">
        <v>4</v>
      </c>
      <c r="AH214">
        <v>3</v>
      </c>
      <c r="AI214">
        <v>0</v>
      </c>
      <c r="AJ214">
        <v>3</v>
      </c>
      <c r="AK214" s="14">
        <v>46235</v>
      </c>
      <c r="AL214">
        <v>48</v>
      </c>
      <c r="AM214" t="s">
        <v>1576</v>
      </c>
      <c r="AN214" t="s">
        <v>1581</v>
      </c>
      <c r="AO214">
        <v>30</v>
      </c>
      <c r="AP214">
        <v>10156</v>
      </c>
      <c r="AQ214">
        <v>19</v>
      </c>
      <c r="AR214">
        <v>10</v>
      </c>
    </row>
    <row r="215" spans="1:44" x14ac:dyDescent="0.35">
      <c r="A215" t="s">
        <v>281</v>
      </c>
      <c r="B215">
        <v>28</v>
      </c>
      <c r="C215" t="s">
        <v>190</v>
      </c>
      <c r="D215" t="s">
        <v>40</v>
      </c>
      <c r="E215" t="s">
        <v>41</v>
      </c>
      <c r="F215">
        <v>1434</v>
      </c>
      <c r="G215" t="s">
        <v>1547</v>
      </c>
      <c r="H215">
        <v>5</v>
      </c>
      <c r="I215">
        <v>4</v>
      </c>
      <c r="J215" t="s">
        <v>68</v>
      </c>
      <c r="K215">
        <v>1</v>
      </c>
      <c r="L215">
        <v>65</v>
      </c>
      <c r="M215">
        <v>3</v>
      </c>
      <c r="N215" t="s">
        <v>44</v>
      </c>
      <c r="O215">
        <v>50</v>
      </c>
      <c r="P215">
        <v>3</v>
      </c>
      <c r="Q215">
        <v>1</v>
      </c>
      <c r="R215" t="s">
        <v>45</v>
      </c>
      <c r="S215">
        <v>3</v>
      </c>
      <c r="T215" t="s">
        <v>46</v>
      </c>
      <c r="U215">
        <v>3441</v>
      </c>
      <c r="V215" t="s">
        <v>47</v>
      </c>
      <c r="W215">
        <v>11179</v>
      </c>
      <c r="X215">
        <v>1</v>
      </c>
      <c r="Y215" t="s">
        <v>48</v>
      </c>
      <c r="Z215" t="s">
        <v>40</v>
      </c>
      <c r="AA215">
        <v>13</v>
      </c>
      <c r="AB215">
        <v>1</v>
      </c>
      <c r="AC215">
        <v>3</v>
      </c>
      <c r="AD215">
        <v>80</v>
      </c>
      <c r="AE215">
        <v>0</v>
      </c>
      <c r="AF215">
        <v>2</v>
      </c>
      <c r="AG215">
        <v>3</v>
      </c>
      <c r="AH215">
        <v>2</v>
      </c>
      <c r="AI215">
        <v>2</v>
      </c>
      <c r="AJ215">
        <v>2</v>
      </c>
      <c r="AK215" s="14">
        <v>46236</v>
      </c>
      <c r="AL215">
        <v>45</v>
      </c>
      <c r="AM215" t="s">
        <v>1576</v>
      </c>
      <c r="AN215" t="s">
        <v>1581</v>
      </c>
      <c r="AO215">
        <v>27</v>
      </c>
      <c r="AP215">
        <v>10620</v>
      </c>
      <c r="AQ215">
        <v>12</v>
      </c>
      <c r="AR215">
        <v>3</v>
      </c>
    </row>
    <row r="216" spans="1:44" x14ac:dyDescent="0.35">
      <c r="A216" t="s">
        <v>355</v>
      </c>
      <c r="B216">
        <v>29</v>
      </c>
      <c r="C216" t="s">
        <v>190</v>
      </c>
      <c r="D216" t="s">
        <v>40</v>
      </c>
      <c r="E216" t="s">
        <v>41</v>
      </c>
      <c r="F216">
        <v>341</v>
      </c>
      <c r="G216" t="s">
        <v>51</v>
      </c>
      <c r="H216">
        <v>1</v>
      </c>
      <c r="I216">
        <v>3</v>
      </c>
      <c r="J216" t="s">
        <v>52</v>
      </c>
      <c r="K216">
        <v>1</v>
      </c>
      <c r="L216">
        <v>896</v>
      </c>
      <c r="M216">
        <v>2</v>
      </c>
      <c r="N216" t="s">
        <v>53</v>
      </c>
      <c r="O216">
        <v>48</v>
      </c>
      <c r="P216">
        <v>2</v>
      </c>
      <c r="Q216">
        <v>1</v>
      </c>
      <c r="R216" t="s">
        <v>54</v>
      </c>
      <c r="S216">
        <v>3</v>
      </c>
      <c r="T216" t="s">
        <v>102</v>
      </c>
      <c r="U216">
        <v>2800</v>
      </c>
      <c r="V216" t="s">
        <v>47</v>
      </c>
      <c r="W216">
        <v>23522</v>
      </c>
      <c r="X216">
        <v>6</v>
      </c>
      <c r="Y216" t="s">
        <v>48</v>
      </c>
      <c r="Z216" t="s">
        <v>40</v>
      </c>
      <c r="AA216">
        <v>19</v>
      </c>
      <c r="AB216">
        <v>1</v>
      </c>
      <c r="AC216">
        <v>3</v>
      </c>
      <c r="AD216">
        <v>80</v>
      </c>
      <c r="AE216">
        <v>3</v>
      </c>
      <c r="AF216">
        <v>5</v>
      </c>
      <c r="AG216">
        <v>3</v>
      </c>
      <c r="AH216">
        <v>3</v>
      </c>
      <c r="AI216">
        <v>0</v>
      </c>
      <c r="AJ216">
        <v>2</v>
      </c>
      <c r="AK216" s="14">
        <v>46310</v>
      </c>
      <c r="AL216">
        <v>45</v>
      </c>
      <c r="AM216" t="s">
        <v>1576</v>
      </c>
      <c r="AN216" t="s">
        <v>1579</v>
      </c>
      <c r="AO216">
        <v>4</v>
      </c>
      <c r="AP216">
        <v>17795</v>
      </c>
      <c r="AQ216">
        <v>1</v>
      </c>
      <c r="AR216">
        <v>1</v>
      </c>
    </row>
    <row r="217" spans="1:44" x14ac:dyDescent="0.35">
      <c r="A217" t="s">
        <v>353</v>
      </c>
      <c r="B217">
        <v>29</v>
      </c>
      <c r="C217" t="s">
        <v>190</v>
      </c>
      <c r="D217" t="s">
        <v>40</v>
      </c>
      <c r="E217" t="s">
        <v>41</v>
      </c>
      <c r="F217">
        <v>805</v>
      </c>
      <c r="G217" t="s">
        <v>42</v>
      </c>
      <c r="H217">
        <v>1</v>
      </c>
      <c r="I217">
        <v>2</v>
      </c>
      <c r="J217" t="s">
        <v>43</v>
      </c>
      <c r="K217">
        <v>1</v>
      </c>
      <c r="L217">
        <v>816</v>
      </c>
      <c r="M217">
        <v>2</v>
      </c>
      <c r="N217" t="s">
        <v>53</v>
      </c>
      <c r="O217">
        <v>36</v>
      </c>
      <c r="P217">
        <v>2</v>
      </c>
      <c r="Q217">
        <v>1</v>
      </c>
      <c r="R217" t="s">
        <v>45</v>
      </c>
      <c r="S217">
        <v>1</v>
      </c>
      <c r="T217" t="s">
        <v>105</v>
      </c>
      <c r="U217">
        <v>2319</v>
      </c>
      <c r="V217" t="s">
        <v>47</v>
      </c>
      <c r="W217">
        <v>6689</v>
      </c>
      <c r="X217">
        <v>1</v>
      </c>
      <c r="Y217" t="s">
        <v>48</v>
      </c>
      <c r="Z217" t="s">
        <v>40</v>
      </c>
      <c r="AA217">
        <v>11</v>
      </c>
      <c r="AB217">
        <v>1</v>
      </c>
      <c r="AC217">
        <v>4</v>
      </c>
      <c r="AD217">
        <v>80</v>
      </c>
      <c r="AE217">
        <v>1</v>
      </c>
      <c r="AF217">
        <v>1</v>
      </c>
      <c r="AG217">
        <v>1</v>
      </c>
      <c r="AH217">
        <v>3</v>
      </c>
      <c r="AI217">
        <v>0</v>
      </c>
      <c r="AJ217">
        <v>0</v>
      </c>
      <c r="AK217" s="14">
        <v>46308</v>
      </c>
      <c r="AL217">
        <v>28</v>
      </c>
      <c r="AM217" t="s">
        <v>1576</v>
      </c>
      <c r="AN217" t="s">
        <v>1579</v>
      </c>
      <c r="AO217">
        <v>10</v>
      </c>
      <c r="AP217">
        <v>10679</v>
      </c>
      <c r="AQ217">
        <v>0</v>
      </c>
      <c r="AR217">
        <v>0</v>
      </c>
    </row>
    <row r="218" spans="1:44" x14ac:dyDescent="0.35">
      <c r="A218" t="s">
        <v>284</v>
      </c>
      <c r="B218">
        <v>28</v>
      </c>
      <c r="C218" t="s">
        <v>190</v>
      </c>
      <c r="D218" t="s">
        <v>40</v>
      </c>
      <c r="E218" t="s">
        <v>41</v>
      </c>
      <c r="F218">
        <v>529</v>
      </c>
      <c r="G218" t="s">
        <v>71</v>
      </c>
      <c r="H218">
        <v>2</v>
      </c>
      <c r="I218">
        <v>4</v>
      </c>
      <c r="J218" t="s">
        <v>43</v>
      </c>
      <c r="K218">
        <v>1</v>
      </c>
      <c r="L218">
        <v>364</v>
      </c>
      <c r="M218">
        <v>1</v>
      </c>
      <c r="N218" t="s">
        <v>44</v>
      </c>
      <c r="O218">
        <v>79</v>
      </c>
      <c r="P218">
        <v>3</v>
      </c>
      <c r="Q218">
        <v>1</v>
      </c>
      <c r="R218" t="s">
        <v>45</v>
      </c>
      <c r="S218">
        <v>3</v>
      </c>
      <c r="T218" t="s">
        <v>46</v>
      </c>
      <c r="U218">
        <v>3485</v>
      </c>
      <c r="V218" t="s">
        <v>47</v>
      </c>
      <c r="W218">
        <v>14935</v>
      </c>
      <c r="X218">
        <v>2</v>
      </c>
      <c r="Y218" t="s">
        <v>48</v>
      </c>
      <c r="Z218" t="s">
        <v>49</v>
      </c>
      <c r="AA218">
        <v>11</v>
      </c>
      <c r="AB218">
        <v>1</v>
      </c>
      <c r="AC218">
        <v>3</v>
      </c>
      <c r="AD218">
        <v>80</v>
      </c>
      <c r="AE218">
        <v>0</v>
      </c>
      <c r="AF218">
        <v>5</v>
      </c>
      <c r="AG218">
        <v>5</v>
      </c>
      <c r="AH218">
        <v>1</v>
      </c>
      <c r="AI218">
        <v>0</v>
      </c>
      <c r="AJ218">
        <v>0</v>
      </c>
      <c r="AK218" s="14">
        <v>46239</v>
      </c>
      <c r="AL218">
        <v>32</v>
      </c>
      <c r="AM218" t="s">
        <v>1576</v>
      </c>
      <c r="AN218" t="s">
        <v>1581</v>
      </c>
      <c r="AO218">
        <v>5</v>
      </c>
      <c r="AP218">
        <v>15335</v>
      </c>
      <c r="AQ218">
        <v>2</v>
      </c>
      <c r="AR218">
        <v>2</v>
      </c>
    </row>
    <row r="219" spans="1:44" x14ac:dyDescent="0.35">
      <c r="A219" t="s">
        <v>346</v>
      </c>
      <c r="B219">
        <v>29</v>
      </c>
      <c r="C219" t="s">
        <v>190</v>
      </c>
      <c r="D219" t="s">
        <v>40</v>
      </c>
      <c r="E219" t="s">
        <v>41</v>
      </c>
      <c r="F219">
        <v>408</v>
      </c>
      <c r="G219" t="s">
        <v>42</v>
      </c>
      <c r="H219">
        <v>25</v>
      </c>
      <c r="I219">
        <v>5</v>
      </c>
      <c r="J219" t="s">
        <v>68</v>
      </c>
      <c r="K219">
        <v>1</v>
      </c>
      <c r="L219">
        <v>565</v>
      </c>
      <c r="M219">
        <v>3</v>
      </c>
      <c r="N219" t="s">
        <v>53</v>
      </c>
      <c r="O219">
        <v>71</v>
      </c>
      <c r="P219">
        <v>2</v>
      </c>
      <c r="Q219">
        <v>1</v>
      </c>
      <c r="R219" t="s">
        <v>60</v>
      </c>
      <c r="S219">
        <v>2</v>
      </c>
      <c r="T219" t="s">
        <v>105</v>
      </c>
      <c r="U219">
        <v>2546</v>
      </c>
      <c r="V219" t="s">
        <v>47</v>
      </c>
      <c r="W219">
        <v>18300</v>
      </c>
      <c r="X219">
        <v>5</v>
      </c>
      <c r="Y219" t="s">
        <v>48</v>
      </c>
      <c r="Z219" t="s">
        <v>49</v>
      </c>
      <c r="AA219">
        <v>16</v>
      </c>
      <c r="AB219">
        <v>1</v>
      </c>
      <c r="AC219">
        <v>2</v>
      </c>
      <c r="AD219">
        <v>80</v>
      </c>
      <c r="AE219">
        <v>0</v>
      </c>
      <c r="AF219">
        <v>6</v>
      </c>
      <c r="AG219">
        <v>2</v>
      </c>
      <c r="AH219">
        <v>4</v>
      </c>
      <c r="AI219">
        <v>1</v>
      </c>
      <c r="AJ219">
        <v>1</v>
      </c>
      <c r="AK219" s="14">
        <v>46301</v>
      </c>
      <c r="AL219">
        <v>45</v>
      </c>
      <c r="AM219" t="s">
        <v>1576</v>
      </c>
      <c r="AN219" t="s">
        <v>1579</v>
      </c>
      <c r="AO219">
        <v>12</v>
      </c>
      <c r="AP219">
        <v>18020</v>
      </c>
      <c r="AQ219">
        <v>11</v>
      </c>
      <c r="AR219">
        <v>1</v>
      </c>
    </row>
    <row r="220" spans="1:44" x14ac:dyDescent="0.35">
      <c r="A220" t="s">
        <v>340</v>
      </c>
      <c r="B220">
        <v>29</v>
      </c>
      <c r="C220" t="s">
        <v>190</v>
      </c>
      <c r="D220" t="s">
        <v>40</v>
      </c>
      <c r="E220" t="s">
        <v>41</v>
      </c>
      <c r="F220">
        <v>318</v>
      </c>
      <c r="G220" t="s">
        <v>42</v>
      </c>
      <c r="H220">
        <v>8</v>
      </c>
      <c r="I220">
        <v>4</v>
      </c>
      <c r="J220" t="s">
        <v>73</v>
      </c>
      <c r="K220">
        <v>1</v>
      </c>
      <c r="L220">
        <v>454</v>
      </c>
      <c r="M220">
        <v>2</v>
      </c>
      <c r="N220" t="s">
        <v>44</v>
      </c>
      <c r="O220">
        <v>77</v>
      </c>
      <c r="P220">
        <v>1</v>
      </c>
      <c r="Q220">
        <v>1</v>
      </c>
      <c r="R220" t="s">
        <v>45</v>
      </c>
      <c r="S220">
        <v>1</v>
      </c>
      <c r="T220" t="s">
        <v>105</v>
      </c>
      <c r="U220">
        <v>2119</v>
      </c>
      <c r="V220" t="s">
        <v>47</v>
      </c>
      <c r="W220">
        <v>4759</v>
      </c>
      <c r="X220">
        <v>1</v>
      </c>
      <c r="Y220" t="s">
        <v>48</v>
      </c>
      <c r="Z220" t="s">
        <v>40</v>
      </c>
      <c r="AA220">
        <v>11</v>
      </c>
      <c r="AB220">
        <v>1</v>
      </c>
      <c r="AC220">
        <v>4</v>
      </c>
      <c r="AD220">
        <v>80</v>
      </c>
      <c r="AE220">
        <v>0</v>
      </c>
      <c r="AF220">
        <v>7</v>
      </c>
      <c r="AG220">
        <v>4</v>
      </c>
      <c r="AH220">
        <v>2</v>
      </c>
      <c r="AI220">
        <v>0</v>
      </c>
      <c r="AJ220">
        <v>7</v>
      </c>
      <c r="AK220" s="14">
        <v>46295</v>
      </c>
      <c r="AL220">
        <v>34</v>
      </c>
      <c r="AM220" t="s">
        <v>1576</v>
      </c>
      <c r="AN220" t="s">
        <v>1580</v>
      </c>
      <c r="AO220">
        <v>3</v>
      </c>
      <c r="AP220">
        <v>19096</v>
      </c>
      <c r="AQ220">
        <v>0</v>
      </c>
      <c r="AR220">
        <v>0</v>
      </c>
    </row>
    <row r="221" spans="1:44" x14ac:dyDescent="0.35">
      <c r="A221" t="s">
        <v>335</v>
      </c>
      <c r="B221">
        <v>29</v>
      </c>
      <c r="C221" t="s">
        <v>190</v>
      </c>
      <c r="D221" t="s">
        <v>40</v>
      </c>
      <c r="E221" t="s">
        <v>41</v>
      </c>
      <c r="F221">
        <v>896</v>
      </c>
      <c r="G221" t="s">
        <v>42</v>
      </c>
      <c r="H221">
        <v>18</v>
      </c>
      <c r="I221">
        <v>1</v>
      </c>
      <c r="J221" t="s">
        <v>52</v>
      </c>
      <c r="K221">
        <v>1</v>
      </c>
      <c r="L221">
        <v>315</v>
      </c>
      <c r="M221">
        <v>3</v>
      </c>
      <c r="N221" t="s">
        <v>44</v>
      </c>
      <c r="O221">
        <v>86</v>
      </c>
      <c r="P221">
        <v>2</v>
      </c>
      <c r="Q221">
        <v>1</v>
      </c>
      <c r="R221" t="s">
        <v>60</v>
      </c>
      <c r="S221">
        <v>4</v>
      </c>
      <c r="T221" t="s">
        <v>46</v>
      </c>
      <c r="U221">
        <v>2389</v>
      </c>
      <c r="V221" t="s">
        <v>47</v>
      </c>
      <c r="W221">
        <v>14961</v>
      </c>
      <c r="X221">
        <v>1</v>
      </c>
      <c r="Y221" t="s">
        <v>48</v>
      </c>
      <c r="Z221" t="s">
        <v>40</v>
      </c>
      <c r="AA221">
        <v>13</v>
      </c>
      <c r="AB221">
        <v>1</v>
      </c>
      <c r="AC221">
        <v>3</v>
      </c>
      <c r="AD221">
        <v>80</v>
      </c>
      <c r="AE221">
        <v>0</v>
      </c>
      <c r="AF221">
        <v>4</v>
      </c>
      <c r="AG221">
        <v>3</v>
      </c>
      <c r="AH221">
        <v>2</v>
      </c>
      <c r="AI221">
        <v>0</v>
      </c>
      <c r="AJ221">
        <v>1</v>
      </c>
      <c r="AK221" s="14">
        <v>46290</v>
      </c>
      <c r="AL221">
        <v>23</v>
      </c>
      <c r="AM221" t="s">
        <v>1576</v>
      </c>
      <c r="AN221" t="s">
        <v>1580</v>
      </c>
      <c r="AO221">
        <v>1</v>
      </c>
      <c r="AP221">
        <v>17427</v>
      </c>
      <c r="AQ221">
        <v>1</v>
      </c>
      <c r="AR221">
        <v>1</v>
      </c>
    </row>
    <row r="222" spans="1:44" x14ac:dyDescent="0.35">
      <c r="A222" t="s">
        <v>288</v>
      </c>
      <c r="B222">
        <v>28</v>
      </c>
      <c r="C222" t="s">
        <v>190</v>
      </c>
      <c r="D222" t="s">
        <v>40</v>
      </c>
      <c r="E222" t="s">
        <v>41</v>
      </c>
      <c r="F222">
        <v>1157</v>
      </c>
      <c r="G222" t="s">
        <v>71</v>
      </c>
      <c r="H222">
        <v>2</v>
      </c>
      <c r="I222">
        <v>4</v>
      </c>
      <c r="J222" t="s">
        <v>52</v>
      </c>
      <c r="K222">
        <v>1</v>
      </c>
      <c r="L222">
        <v>440</v>
      </c>
      <c r="M222">
        <v>1</v>
      </c>
      <c r="N222" t="s">
        <v>44</v>
      </c>
      <c r="O222">
        <v>84</v>
      </c>
      <c r="P222">
        <v>1</v>
      </c>
      <c r="Q222">
        <v>1</v>
      </c>
      <c r="R222" t="s">
        <v>60</v>
      </c>
      <c r="S222">
        <v>4</v>
      </c>
      <c r="T222" t="s">
        <v>105</v>
      </c>
      <c r="U222">
        <v>3464</v>
      </c>
      <c r="V222" t="s">
        <v>47</v>
      </c>
      <c r="W222">
        <v>24737</v>
      </c>
      <c r="X222">
        <v>5</v>
      </c>
      <c r="Y222" t="s">
        <v>48</v>
      </c>
      <c r="Z222" t="s">
        <v>40</v>
      </c>
      <c r="AA222">
        <v>13</v>
      </c>
      <c r="AB222">
        <v>1</v>
      </c>
      <c r="AC222">
        <v>4</v>
      </c>
      <c r="AD222">
        <v>80</v>
      </c>
      <c r="AE222">
        <v>0</v>
      </c>
      <c r="AF222">
        <v>5</v>
      </c>
      <c r="AG222">
        <v>4</v>
      </c>
      <c r="AH222">
        <v>2</v>
      </c>
      <c r="AI222">
        <v>2</v>
      </c>
      <c r="AJ222">
        <v>2</v>
      </c>
      <c r="AK222" s="14">
        <v>46243</v>
      </c>
      <c r="AL222">
        <v>53</v>
      </c>
      <c r="AM222" t="s">
        <v>1576</v>
      </c>
      <c r="AN222" t="s">
        <v>1581</v>
      </c>
      <c r="AO222">
        <v>27</v>
      </c>
      <c r="AP222">
        <v>16631</v>
      </c>
      <c r="AQ222">
        <v>12</v>
      </c>
      <c r="AR222">
        <v>3</v>
      </c>
    </row>
    <row r="223" spans="1:44" x14ac:dyDescent="0.35">
      <c r="A223" t="s">
        <v>333</v>
      </c>
      <c r="B223">
        <v>29</v>
      </c>
      <c r="C223" t="s">
        <v>190</v>
      </c>
      <c r="D223" t="s">
        <v>40</v>
      </c>
      <c r="E223" t="s">
        <v>41</v>
      </c>
      <c r="F223">
        <v>992</v>
      </c>
      <c r="G223" t="s">
        <v>42</v>
      </c>
      <c r="H223">
        <v>1</v>
      </c>
      <c r="I223">
        <v>3</v>
      </c>
      <c r="J223" t="s">
        <v>68</v>
      </c>
      <c r="K223">
        <v>1</v>
      </c>
      <c r="L223">
        <v>300</v>
      </c>
      <c r="M223">
        <v>3</v>
      </c>
      <c r="N223" t="s">
        <v>44</v>
      </c>
      <c r="O223">
        <v>85</v>
      </c>
      <c r="P223">
        <v>3</v>
      </c>
      <c r="Q223">
        <v>1</v>
      </c>
      <c r="R223" t="s">
        <v>60</v>
      </c>
      <c r="S223">
        <v>3</v>
      </c>
      <c r="T223" t="s">
        <v>46</v>
      </c>
      <c r="U223">
        <v>2058</v>
      </c>
      <c r="V223" t="s">
        <v>47</v>
      </c>
      <c r="W223">
        <v>19757</v>
      </c>
      <c r="X223">
        <v>0</v>
      </c>
      <c r="Y223" t="s">
        <v>48</v>
      </c>
      <c r="Z223" t="s">
        <v>49</v>
      </c>
      <c r="AA223">
        <v>14</v>
      </c>
      <c r="AB223">
        <v>1</v>
      </c>
      <c r="AC223">
        <v>4</v>
      </c>
      <c r="AD223">
        <v>80</v>
      </c>
      <c r="AE223">
        <v>0</v>
      </c>
      <c r="AF223">
        <v>7</v>
      </c>
      <c r="AG223">
        <v>1</v>
      </c>
      <c r="AH223">
        <v>2</v>
      </c>
      <c r="AI223">
        <v>1</v>
      </c>
      <c r="AJ223">
        <v>5</v>
      </c>
      <c r="AK223" s="14">
        <v>46288</v>
      </c>
      <c r="AL223">
        <v>18</v>
      </c>
      <c r="AM223" t="s">
        <v>1576</v>
      </c>
      <c r="AN223" t="s">
        <v>1580</v>
      </c>
      <c r="AO223">
        <v>1</v>
      </c>
      <c r="AP223">
        <v>4740</v>
      </c>
      <c r="AQ223">
        <v>0</v>
      </c>
      <c r="AR223">
        <v>0</v>
      </c>
    </row>
    <row r="224" spans="1:44" x14ac:dyDescent="0.35">
      <c r="A224" t="s">
        <v>332</v>
      </c>
      <c r="B224">
        <v>29</v>
      </c>
      <c r="C224" t="s">
        <v>190</v>
      </c>
      <c r="D224" t="s">
        <v>40</v>
      </c>
      <c r="E224" t="s">
        <v>41</v>
      </c>
      <c r="F224">
        <v>121</v>
      </c>
      <c r="G224" t="s">
        <v>51</v>
      </c>
      <c r="H224">
        <v>27</v>
      </c>
      <c r="I224">
        <v>3</v>
      </c>
      <c r="J224" t="s">
        <v>57</v>
      </c>
      <c r="K224">
        <v>1</v>
      </c>
      <c r="L224">
        <v>283</v>
      </c>
      <c r="M224">
        <v>2</v>
      </c>
      <c r="N224" t="s">
        <v>53</v>
      </c>
      <c r="O224">
        <v>35</v>
      </c>
      <c r="P224">
        <v>3</v>
      </c>
      <c r="Q224">
        <v>3</v>
      </c>
      <c r="R224" t="s">
        <v>137</v>
      </c>
      <c r="S224">
        <v>4</v>
      </c>
      <c r="T224" t="s">
        <v>105</v>
      </c>
      <c r="U224">
        <v>7639</v>
      </c>
      <c r="V224" t="s">
        <v>163</v>
      </c>
      <c r="W224">
        <v>24525</v>
      </c>
      <c r="X224">
        <v>1</v>
      </c>
      <c r="Y224" t="s">
        <v>48</v>
      </c>
      <c r="Z224" t="s">
        <v>49</v>
      </c>
      <c r="AA224">
        <v>22</v>
      </c>
      <c r="AB224">
        <v>1</v>
      </c>
      <c r="AC224">
        <v>4</v>
      </c>
      <c r="AD224">
        <v>80</v>
      </c>
      <c r="AE224">
        <v>3</v>
      </c>
      <c r="AF224">
        <v>10</v>
      </c>
      <c r="AG224">
        <v>3</v>
      </c>
      <c r="AH224">
        <v>2</v>
      </c>
      <c r="AI224">
        <v>1</v>
      </c>
      <c r="AK224" s="14">
        <v>46287</v>
      </c>
      <c r="AL224">
        <v>31</v>
      </c>
      <c r="AM224" t="s">
        <v>1576</v>
      </c>
      <c r="AN224" t="s">
        <v>1580</v>
      </c>
      <c r="AO224">
        <v>13</v>
      </c>
      <c r="AP224">
        <v>8978</v>
      </c>
      <c r="AQ224">
        <v>2</v>
      </c>
      <c r="AR224">
        <v>2</v>
      </c>
    </row>
    <row r="225" spans="1:44" x14ac:dyDescent="0.35">
      <c r="A225" t="s">
        <v>291</v>
      </c>
      <c r="B225">
        <v>28</v>
      </c>
      <c r="C225" t="s">
        <v>190</v>
      </c>
      <c r="D225" t="s">
        <v>40</v>
      </c>
      <c r="E225" t="s">
        <v>41</v>
      </c>
      <c r="F225">
        <v>654</v>
      </c>
      <c r="G225" t="s">
        <v>1547</v>
      </c>
      <c r="H225">
        <v>1</v>
      </c>
      <c r="I225">
        <v>2</v>
      </c>
      <c r="J225" t="s">
        <v>43</v>
      </c>
      <c r="K225">
        <v>1</v>
      </c>
      <c r="L225">
        <v>741</v>
      </c>
      <c r="M225">
        <v>1</v>
      </c>
      <c r="N225" t="s">
        <v>53</v>
      </c>
      <c r="O225">
        <v>67</v>
      </c>
      <c r="P225">
        <v>1</v>
      </c>
      <c r="Q225">
        <v>1</v>
      </c>
      <c r="R225" t="s">
        <v>60</v>
      </c>
      <c r="S225">
        <v>2</v>
      </c>
      <c r="T225" t="s">
        <v>46</v>
      </c>
      <c r="U225">
        <v>2216</v>
      </c>
      <c r="V225" t="s">
        <v>47</v>
      </c>
      <c r="W225">
        <v>3872</v>
      </c>
      <c r="X225">
        <v>7</v>
      </c>
      <c r="Y225" t="s">
        <v>48</v>
      </c>
      <c r="Z225" t="s">
        <v>40</v>
      </c>
      <c r="AA225">
        <v>13</v>
      </c>
      <c r="AB225">
        <v>1</v>
      </c>
      <c r="AC225">
        <v>4</v>
      </c>
      <c r="AD225">
        <v>80</v>
      </c>
      <c r="AE225">
        <v>0</v>
      </c>
      <c r="AF225">
        <v>10</v>
      </c>
      <c r="AG225">
        <v>4</v>
      </c>
      <c r="AH225">
        <v>3</v>
      </c>
      <c r="AI225">
        <v>3</v>
      </c>
      <c r="AJ225">
        <v>7</v>
      </c>
      <c r="AK225" s="14">
        <v>46246</v>
      </c>
      <c r="AL225">
        <v>48</v>
      </c>
      <c r="AM225" t="s">
        <v>1576</v>
      </c>
      <c r="AN225" t="s">
        <v>1581</v>
      </c>
      <c r="AO225">
        <v>5</v>
      </c>
      <c r="AP225">
        <v>10651</v>
      </c>
      <c r="AQ225">
        <v>1</v>
      </c>
      <c r="AR225">
        <v>1</v>
      </c>
    </row>
    <row r="226" spans="1:44" x14ac:dyDescent="0.35">
      <c r="A226" t="s">
        <v>292</v>
      </c>
      <c r="B226">
        <v>28</v>
      </c>
      <c r="C226" t="s">
        <v>190</v>
      </c>
      <c r="D226" t="s">
        <v>40</v>
      </c>
      <c r="E226" t="s">
        <v>41</v>
      </c>
      <c r="F226">
        <v>890</v>
      </c>
      <c r="G226" t="s">
        <v>71</v>
      </c>
      <c r="H226">
        <v>2</v>
      </c>
      <c r="I226">
        <v>4</v>
      </c>
      <c r="J226" t="s">
        <v>52</v>
      </c>
      <c r="K226">
        <v>1</v>
      </c>
      <c r="L226">
        <v>828</v>
      </c>
      <c r="M226">
        <v>3</v>
      </c>
      <c r="N226" t="s">
        <v>44</v>
      </c>
      <c r="O226">
        <v>46</v>
      </c>
      <c r="P226">
        <v>3</v>
      </c>
      <c r="Q226">
        <v>1</v>
      </c>
      <c r="R226" t="s">
        <v>60</v>
      </c>
      <c r="S226">
        <v>3</v>
      </c>
      <c r="T226" t="s">
        <v>46</v>
      </c>
      <c r="U226">
        <v>4382</v>
      </c>
      <c r="V226" t="s">
        <v>47</v>
      </c>
      <c r="W226">
        <v>16374</v>
      </c>
      <c r="X226">
        <v>6</v>
      </c>
      <c r="Y226" t="s">
        <v>48</v>
      </c>
      <c r="Z226" t="s">
        <v>49</v>
      </c>
      <c r="AA226">
        <v>17</v>
      </c>
      <c r="AB226">
        <v>1</v>
      </c>
      <c r="AC226">
        <v>4</v>
      </c>
      <c r="AD226">
        <v>80</v>
      </c>
      <c r="AE226">
        <v>0</v>
      </c>
      <c r="AF226">
        <v>5</v>
      </c>
      <c r="AG226">
        <v>3</v>
      </c>
      <c r="AH226">
        <v>2</v>
      </c>
      <c r="AI226">
        <v>2</v>
      </c>
      <c r="AJ226">
        <v>1</v>
      </c>
      <c r="AK226" s="14">
        <v>46247</v>
      </c>
      <c r="AL226">
        <v>58</v>
      </c>
      <c r="AM226" t="s">
        <v>1576</v>
      </c>
      <c r="AN226" t="s">
        <v>1581</v>
      </c>
      <c r="AO226">
        <v>2</v>
      </c>
      <c r="AP226">
        <v>12094</v>
      </c>
      <c r="AQ226">
        <v>2</v>
      </c>
      <c r="AR226">
        <v>2</v>
      </c>
    </row>
    <row r="227" spans="1:44" x14ac:dyDescent="0.35">
      <c r="A227" t="s">
        <v>327</v>
      </c>
      <c r="B227">
        <v>28</v>
      </c>
      <c r="C227" t="s">
        <v>190</v>
      </c>
      <c r="D227" t="s">
        <v>40</v>
      </c>
      <c r="E227" t="s">
        <v>41</v>
      </c>
      <c r="F227">
        <v>1404</v>
      </c>
      <c r="G227" t="s">
        <v>42</v>
      </c>
      <c r="H227">
        <v>17</v>
      </c>
      <c r="I227">
        <v>3</v>
      </c>
      <c r="J227" t="s">
        <v>68</v>
      </c>
      <c r="K227">
        <v>1</v>
      </c>
      <c r="L227">
        <v>1960</v>
      </c>
      <c r="M227">
        <v>3</v>
      </c>
      <c r="N227" t="s">
        <v>44</v>
      </c>
      <c r="O227">
        <v>32</v>
      </c>
      <c r="P227">
        <v>2</v>
      </c>
      <c r="Q227">
        <v>1</v>
      </c>
      <c r="R227" t="s">
        <v>45</v>
      </c>
      <c r="S227">
        <v>4</v>
      </c>
      <c r="T227" t="s">
        <v>102</v>
      </c>
      <c r="U227">
        <v>2367</v>
      </c>
      <c r="V227" t="s">
        <v>47</v>
      </c>
      <c r="W227">
        <v>18779</v>
      </c>
      <c r="X227">
        <v>5</v>
      </c>
      <c r="Y227" t="s">
        <v>48</v>
      </c>
      <c r="Z227" t="s">
        <v>49</v>
      </c>
      <c r="AA227">
        <v>12</v>
      </c>
      <c r="AB227">
        <v>1</v>
      </c>
      <c r="AC227">
        <v>1</v>
      </c>
      <c r="AD227">
        <v>80</v>
      </c>
      <c r="AE227">
        <v>1</v>
      </c>
      <c r="AF227">
        <v>6</v>
      </c>
      <c r="AG227">
        <v>2</v>
      </c>
      <c r="AH227">
        <v>2</v>
      </c>
      <c r="AI227">
        <v>0</v>
      </c>
      <c r="AJ227">
        <v>3</v>
      </c>
      <c r="AK227" s="14">
        <v>46282</v>
      </c>
      <c r="AL227">
        <v>36</v>
      </c>
      <c r="AM227" t="s">
        <v>1576</v>
      </c>
      <c r="AN227" t="s">
        <v>1580</v>
      </c>
      <c r="AO227">
        <v>18</v>
      </c>
      <c r="AP227">
        <v>14605</v>
      </c>
      <c r="AQ227">
        <v>7</v>
      </c>
      <c r="AR227">
        <v>2</v>
      </c>
    </row>
    <row r="228" spans="1:44" x14ac:dyDescent="0.35">
      <c r="A228" t="s">
        <v>325</v>
      </c>
      <c r="B228">
        <v>28</v>
      </c>
      <c r="C228" t="s">
        <v>190</v>
      </c>
      <c r="D228" t="s">
        <v>40</v>
      </c>
      <c r="E228" t="s">
        <v>41</v>
      </c>
      <c r="F228">
        <v>1475</v>
      </c>
      <c r="G228" t="s">
        <v>51</v>
      </c>
      <c r="H228">
        <v>13</v>
      </c>
      <c r="I228">
        <v>2</v>
      </c>
      <c r="J228" t="s">
        <v>57</v>
      </c>
      <c r="K228">
        <v>1</v>
      </c>
      <c r="L228">
        <v>1933</v>
      </c>
      <c r="M228">
        <v>4</v>
      </c>
      <c r="N228" t="s">
        <v>53</v>
      </c>
      <c r="O228">
        <v>84</v>
      </c>
      <c r="P228">
        <v>3</v>
      </c>
      <c r="Q228">
        <v>2</v>
      </c>
      <c r="R228" t="s">
        <v>137</v>
      </c>
      <c r="S228">
        <v>3</v>
      </c>
      <c r="T228" t="s">
        <v>46</v>
      </c>
      <c r="U228">
        <v>9854</v>
      </c>
      <c r="V228" t="s">
        <v>163</v>
      </c>
      <c r="W228">
        <v>23352</v>
      </c>
      <c r="X228">
        <v>3</v>
      </c>
      <c r="Y228" t="s">
        <v>48</v>
      </c>
      <c r="Z228" t="s">
        <v>40</v>
      </c>
      <c r="AA228">
        <v>11</v>
      </c>
      <c r="AB228">
        <v>1</v>
      </c>
      <c r="AC228">
        <v>4</v>
      </c>
      <c r="AD228">
        <v>80</v>
      </c>
      <c r="AE228">
        <v>0</v>
      </c>
      <c r="AF228">
        <v>6</v>
      </c>
      <c r="AG228">
        <v>0</v>
      </c>
      <c r="AH228">
        <v>3</v>
      </c>
      <c r="AI228">
        <v>2</v>
      </c>
      <c r="AJ228">
        <v>2</v>
      </c>
      <c r="AK228" s="14">
        <v>46280</v>
      </c>
      <c r="AL228">
        <v>24</v>
      </c>
      <c r="AM228" t="s">
        <v>1576</v>
      </c>
      <c r="AN228" t="s">
        <v>1580</v>
      </c>
      <c r="AO228">
        <v>6</v>
      </c>
      <c r="AP228">
        <v>19752</v>
      </c>
      <c r="AQ228">
        <v>4</v>
      </c>
      <c r="AR228">
        <v>1</v>
      </c>
    </row>
    <row r="229" spans="1:44" x14ac:dyDescent="0.35">
      <c r="A229" t="s">
        <v>318</v>
      </c>
      <c r="B229">
        <v>28</v>
      </c>
      <c r="C229" t="s">
        <v>190</v>
      </c>
      <c r="D229" t="s">
        <v>40</v>
      </c>
      <c r="E229" t="s">
        <v>41</v>
      </c>
      <c r="F229">
        <v>329</v>
      </c>
      <c r="G229" t="s">
        <v>42</v>
      </c>
      <c r="H229">
        <v>24</v>
      </c>
      <c r="I229">
        <v>3</v>
      </c>
      <c r="J229" t="s">
        <v>52</v>
      </c>
      <c r="K229">
        <v>1</v>
      </c>
      <c r="L229">
        <v>1604</v>
      </c>
      <c r="M229">
        <v>3</v>
      </c>
      <c r="N229" t="s">
        <v>44</v>
      </c>
      <c r="O229">
        <v>51</v>
      </c>
      <c r="P229">
        <v>3</v>
      </c>
      <c r="Q229">
        <v>1</v>
      </c>
      <c r="R229" t="s">
        <v>45</v>
      </c>
      <c r="S229">
        <v>2</v>
      </c>
      <c r="T229" t="s">
        <v>105</v>
      </c>
      <c r="U229">
        <v>2408</v>
      </c>
      <c r="V229" t="s">
        <v>47</v>
      </c>
      <c r="W229">
        <v>7324</v>
      </c>
      <c r="X229">
        <v>1</v>
      </c>
      <c r="Y229" t="s">
        <v>48</v>
      </c>
      <c r="Z229" t="s">
        <v>40</v>
      </c>
      <c r="AA229">
        <v>17</v>
      </c>
      <c r="AB229">
        <v>1</v>
      </c>
      <c r="AC229">
        <v>3</v>
      </c>
      <c r="AD229">
        <v>80</v>
      </c>
      <c r="AE229">
        <v>3</v>
      </c>
      <c r="AF229">
        <v>1</v>
      </c>
      <c r="AG229">
        <v>3</v>
      </c>
      <c r="AH229">
        <v>3</v>
      </c>
      <c r="AI229">
        <v>0</v>
      </c>
      <c r="AJ229">
        <v>0</v>
      </c>
      <c r="AK229" s="14">
        <v>46273</v>
      </c>
      <c r="AL229">
        <v>20</v>
      </c>
      <c r="AM229" t="s">
        <v>1576</v>
      </c>
      <c r="AN229" t="s">
        <v>1580</v>
      </c>
      <c r="AO229">
        <v>2</v>
      </c>
      <c r="AP229">
        <v>5050</v>
      </c>
      <c r="AQ229">
        <v>2</v>
      </c>
      <c r="AR229">
        <v>2</v>
      </c>
    </row>
    <row r="230" spans="1:44" x14ac:dyDescent="0.35">
      <c r="A230" t="s">
        <v>314</v>
      </c>
      <c r="B230">
        <v>28</v>
      </c>
      <c r="C230" t="s">
        <v>190</v>
      </c>
      <c r="D230" t="s">
        <v>40</v>
      </c>
      <c r="E230" t="s">
        <v>56</v>
      </c>
      <c r="F230">
        <v>289</v>
      </c>
      <c r="G230" t="s">
        <v>42</v>
      </c>
      <c r="H230">
        <v>2</v>
      </c>
      <c r="I230">
        <v>2</v>
      </c>
      <c r="J230" t="s">
        <v>52</v>
      </c>
      <c r="K230">
        <v>1</v>
      </c>
      <c r="L230">
        <v>1504</v>
      </c>
      <c r="M230">
        <v>3</v>
      </c>
      <c r="N230" t="s">
        <v>44</v>
      </c>
      <c r="O230">
        <v>38</v>
      </c>
      <c r="P230">
        <v>2</v>
      </c>
      <c r="Q230">
        <v>1</v>
      </c>
      <c r="R230" t="s">
        <v>45</v>
      </c>
      <c r="S230">
        <v>1</v>
      </c>
      <c r="T230" t="s">
        <v>46</v>
      </c>
      <c r="U230">
        <v>2561</v>
      </c>
      <c r="V230" t="s">
        <v>47</v>
      </c>
      <c r="W230">
        <v>5355</v>
      </c>
      <c r="X230">
        <v>7</v>
      </c>
      <c r="Y230" t="s">
        <v>48</v>
      </c>
      <c r="Z230" t="s">
        <v>49</v>
      </c>
      <c r="AA230">
        <v>11</v>
      </c>
      <c r="AB230">
        <v>1</v>
      </c>
      <c r="AC230">
        <v>3</v>
      </c>
      <c r="AD230">
        <v>80</v>
      </c>
      <c r="AE230">
        <v>0</v>
      </c>
      <c r="AF230">
        <v>8</v>
      </c>
      <c r="AG230">
        <v>2</v>
      </c>
      <c r="AH230">
        <v>2</v>
      </c>
      <c r="AI230">
        <v>0</v>
      </c>
      <c r="AJ230">
        <v>0</v>
      </c>
      <c r="AK230" s="14">
        <v>46269</v>
      </c>
      <c r="AL230">
        <v>36</v>
      </c>
      <c r="AM230" t="s">
        <v>1576</v>
      </c>
      <c r="AN230" t="s">
        <v>1580</v>
      </c>
      <c r="AO230">
        <v>14</v>
      </c>
      <c r="AP230">
        <v>7987</v>
      </c>
      <c r="AQ230">
        <v>6</v>
      </c>
      <c r="AR230">
        <v>2</v>
      </c>
    </row>
    <row r="231" spans="1:44" x14ac:dyDescent="0.35">
      <c r="A231" t="s">
        <v>313</v>
      </c>
      <c r="B231">
        <v>28</v>
      </c>
      <c r="C231" t="s">
        <v>190</v>
      </c>
      <c r="D231" t="s">
        <v>40</v>
      </c>
      <c r="E231" t="s">
        <v>56</v>
      </c>
      <c r="F231">
        <v>1496</v>
      </c>
      <c r="G231" t="s">
        <v>51</v>
      </c>
      <c r="H231">
        <v>1</v>
      </c>
      <c r="I231">
        <v>3</v>
      </c>
      <c r="J231" t="s">
        <v>68</v>
      </c>
      <c r="K231">
        <v>1</v>
      </c>
      <c r="L231">
        <v>1486</v>
      </c>
      <c r="M231">
        <v>1</v>
      </c>
      <c r="N231" t="s">
        <v>44</v>
      </c>
      <c r="O231">
        <v>92</v>
      </c>
      <c r="P231">
        <v>3</v>
      </c>
      <c r="Q231">
        <v>1</v>
      </c>
      <c r="R231" t="s">
        <v>54</v>
      </c>
      <c r="S231">
        <v>3</v>
      </c>
      <c r="T231" t="s">
        <v>105</v>
      </c>
      <c r="U231">
        <v>2909</v>
      </c>
      <c r="V231" t="s">
        <v>47</v>
      </c>
      <c r="W231">
        <v>15747</v>
      </c>
      <c r="X231">
        <v>3</v>
      </c>
      <c r="Y231" t="s">
        <v>48</v>
      </c>
      <c r="Z231" t="s">
        <v>49</v>
      </c>
      <c r="AA231">
        <v>15</v>
      </c>
      <c r="AB231">
        <v>1</v>
      </c>
      <c r="AC231">
        <v>4</v>
      </c>
      <c r="AD231">
        <v>80</v>
      </c>
      <c r="AE231">
        <v>1</v>
      </c>
      <c r="AF231">
        <v>5</v>
      </c>
      <c r="AG231">
        <v>3</v>
      </c>
      <c r="AH231">
        <v>4</v>
      </c>
      <c r="AI231">
        <v>1</v>
      </c>
      <c r="AJ231">
        <v>2</v>
      </c>
      <c r="AK231" s="14">
        <v>46268</v>
      </c>
      <c r="AL231">
        <v>33</v>
      </c>
      <c r="AM231" t="s">
        <v>1576</v>
      </c>
      <c r="AN231" t="s">
        <v>1580</v>
      </c>
      <c r="AO231">
        <v>13</v>
      </c>
      <c r="AP231">
        <v>16124</v>
      </c>
      <c r="AQ231">
        <v>6</v>
      </c>
      <c r="AR231">
        <v>6</v>
      </c>
    </row>
    <row r="232" spans="1:44" x14ac:dyDescent="0.35">
      <c r="A232" t="s">
        <v>298</v>
      </c>
      <c r="B232">
        <v>28</v>
      </c>
      <c r="C232" t="s">
        <v>190</v>
      </c>
      <c r="D232" t="s">
        <v>40</v>
      </c>
      <c r="E232" t="s">
        <v>59</v>
      </c>
      <c r="F232">
        <v>1366</v>
      </c>
      <c r="G232" t="s">
        <v>42</v>
      </c>
      <c r="H232">
        <v>24</v>
      </c>
      <c r="I232">
        <v>2</v>
      </c>
      <c r="J232" t="s">
        <v>68</v>
      </c>
      <c r="K232">
        <v>1</v>
      </c>
      <c r="L232">
        <v>1082</v>
      </c>
      <c r="M232">
        <v>2</v>
      </c>
      <c r="N232" t="s">
        <v>44</v>
      </c>
      <c r="O232">
        <v>72</v>
      </c>
      <c r="P232">
        <v>2</v>
      </c>
      <c r="Q232">
        <v>3</v>
      </c>
      <c r="R232" t="s">
        <v>161</v>
      </c>
      <c r="S232">
        <v>1</v>
      </c>
      <c r="T232" t="s">
        <v>46</v>
      </c>
      <c r="U232">
        <v>8722</v>
      </c>
      <c r="V232" t="s">
        <v>163</v>
      </c>
      <c r="W232">
        <v>12355</v>
      </c>
      <c r="X232">
        <v>1</v>
      </c>
      <c r="Y232" t="s">
        <v>48</v>
      </c>
      <c r="Z232" t="s">
        <v>49</v>
      </c>
      <c r="AA232">
        <v>12</v>
      </c>
      <c r="AB232">
        <v>1</v>
      </c>
      <c r="AC232">
        <v>1</v>
      </c>
      <c r="AD232">
        <v>80</v>
      </c>
      <c r="AE232">
        <v>0</v>
      </c>
      <c r="AF232">
        <v>10</v>
      </c>
      <c r="AG232">
        <v>2</v>
      </c>
      <c r="AH232">
        <v>2</v>
      </c>
      <c r="AI232">
        <v>1</v>
      </c>
      <c r="AJ232">
        <v>9</v>
      </c>
      <c r="AK232" s="14">
        <v>46253</v>
      </c>
      <c r="AL232">
        <v>31</v>
      </c>
      <c r="AM232" t="s">
        <v>1576</v>
      </c>
      <c r="AN232" t="s">
        <v>1581</v>
      </c>
      <c r="AO232">
        <v>8</v>
      </c>
      <c r="AP232">
        <v>20014</v>
      </c>
      <c r="AQ232">
        <v>1</v>
      </c>
      <c r="AR232">
        <v>0</v>
      </c>
    </row>
    <row r="233" spans="1:44" x14ac:dyDescent="0.35">
      <c r="A233" t="s">
        <v>305</v>
      </c>
      <c r="B233">
        <v>28</v>
      </c>
      <c r="C233" t="s">
        <v>190</v>
      </c>
      <c r="D233" t="s">
        <v>40</v>
      </c>
      <c r="E233" t="s">
        <v>41</v>
      </c>
      <c r="F233">
        <v>1485</v>
      </c>
      <c r="G233" t="s">
        <v>42</v>
      </c>
      <c r="H233">
        <v>12</v>
      </c>
      <c r="I233">
        <v>1</v>
      </c>
      <c r="J233" t="s">
        <v>43</v>
      </c>
      <c r="K233">
        <v>1</v>
      </c>
      <c r="L233">
        <v>1175</v>
      </c>
      <c r="M233">
        <v>3</v>
      </c>
      <c r="N233" t="s">
        <v>53</v>
      </c>
      <c r="O233">
        <v>79</v>
      </c>
      <c r="P233">
        <v>3</v>
      </c>
      <c r="Q233">
        <v>1</v>
      </c>
      <c r="R233" t="s">
        <v>45</v>
      </c>
      <c r="S233">
        <v>4</v>
      </c>
      <c r="T233" t="s">
        <v>105</v>
      </c>
      <c r="U233">
        <v>2515</v>
      </c>
      <c r="V233" t="s">
        <v>47</v>
      </c>
      <c r="W233">
        <v>22955</v>
      </c>
      <c r="X233">
        <v>1</v>
      </c>
      <c r="Y233" t="s">
        <v>48</v>
      </c>
      <c r="Z233" t="s">
        <v>40</v>
      </c>
      <c r="AA233">
        <v>11</v>
      </c>
      <c r="AB233">
        <v>1</v>
      </c>
      <c r="AC233">
        <v>4</v>
      </c>
      <c r="AD233">
        <v>80</v>
      </c>
      <c r="AE233">
        <v>0</v>
      </c>
      <c r="AF233">
        <v>1</v>
      </c>
      <c r="AG233">
        <v>4</v>
      </c>
      <c r="AH233">
        <v>2</v>
      </c>
      <c r="AI233">
        <v>0</v>
      </c>
      <c r="AJ233">
        <v>0</v>
      </c>
      <c r="AK233" s="14">
        <v>46260</v>
      </c>
      <c r="AL233">
        <v>40</v>
      </c>
      <c r="AM233" t="s">
        <v>1576</v>
      </c>
      <c r="AN233" t="s">
        <v>1581</v>
      </c>
      <c r="AO233">
        <v>6</v>
      </c>
      <c r="AP233">
        <v>12261</v>
      </c>
      <c r="AQ233">
        <v>2</v>
      </c>
      <c r="AR233">
        <v>1</v>
      </c>
    </row>
    <row r="234" spans="1:44" x14ac:dyDescent="0.35">
      <c r="A234" t="s">
        <v>301</v>
      </c>
      <c r="B234">
        <v>28</v>
      </c>
      <c r="C234" t="s">
        <v>190</v>
      </c>
      <c r="D234" t="s">
        <v>40</v>
      </c>
      <c r="E234" t="s">
        <v>56</v>
      </c>
      <c r="F234">
        <v>1009</v>
      </c>
      <c r="G234" t="s">
        <v>42</v>
      </c>
      <c r="H234">
        <v>1</v>
      </c>
      <c r="I234">
        <v>3</v>
      </c>
      <c r="J234" t="s">
        <v>52</v>
      </c>
      <c r="K234">
        <v>1</v>
      </c>
      <c r="L234">
        <v>1111</v>
      </c>
      <c r="M234">
        <v>1</v>
      </c>
      <c r="N234" t="s">
        <v>44</v>
      </c>
      <c r="O234">
        <v>45</v>
      </c>
      <c r="P234">
        <v>2</v>
      </c>
      <c r="Q234">
        <v>1</v>
      </c>
      <c r="R234" t="s">
        <v>45</v>
      </c>
      <c r="S234">
        <v>2</v>
      </c>
      <c r="T234" t="s">
        <v>102</v>
      </c>
      <c r="U234">
        <v>2596</v>
      </c>
      <c r="V234" t="s">
        <v>47</v>
      </c>
      <c r="W234">
        <v>7160</v>
      </c>
      <c r="X234">
        <v>1</v>
      </c>
      <c r="Y234" t="s">
        <v>48</v>
      </c>
      <c r="Z234" t="s">
        <v>49</v>
      </c>
      <c r="AA234">
        <v>15</v>
      </c>
      <c r="AB234">
        <v>1</v>
      </c>
      <c r="AC234">
        <v>1</v>
      </c>
      <c r="AD234">
        <v>80</v>
      </c>
      <c r="AE234">
        <v>2</v>
      </c>
      <c r="AF234">
        <v>1</v>
      </c>
      <c r="AG234">
        <v>2</v>
      </c>
      <c r="AH234">
        <v>3</v>
      </c>
      <c r="AI234">
        <v>0</v>
      </c>
      <c r="AJ234">
        <v>0</v>
      </c>
      <c r="AK234" s="14">
        <v>46256</v>
      </c>
      <c r="AL234">
        <v>40</v>
      </c>
      <c r="AM234" t="s">
        <v>1576</v>
      </c>
      <c r="AN234" t="s">
        <v>1581</v>
      </c>
      <c r="AO234">
        <v>4</v>
      </c>
      <c r="AP234">
        <v>12034</v>
      </c>
      <c r="AQ234">
        <v>1</v>
      </c>
      <c r="AR234">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AR1248"/>
  <sheetViews>
    <sheetView workbookViewId="0">
      <selection activeCell="D24" sqref="D24"/>
    </sheetView>
  </sheetViews>
  <sheetFormatPr defaultRowHeight="14.5" x14ac:dyDescent="0.35"/>
  <cols>
    <col min="3" max="3" width="11.1796875" customWidth="1"/>
    <col min="4" max="4" width="10" customWidth="1"/>
    <col min="5" max="5" width="15.08984375" customWidth="1"/>
    <col min="6" max="6" width="10.7265625" customWidth="1"/>
    <col min="7" max="7" width="13.08984375" customWidth="1"/>
    <col min="8" max="8" width="19.36328125" customWidth="1"/>
    <col min="9" max="9" width="11.1796875" customWidth="1"/>
    <col min="10" max="10" width="15.08984375" customWidth="1"/>
    <col min="11" max="11" width="16.08984375" customWidth="1"/>
    <col min="12" max="12" width="17.81640625" customWidth="1"/>
    <col min="13" max="13" width="23.36328125" customWidth="1"/>
    <col min="14" max="14" width="9" customWidth="1"/>
    <col min="15" max="15" width="12.1796875" customWidth="1"/>
    <col min="16" max="16" width="16.08984375" customWidth="1"/>
    <col min="17" max="17" width="9.81640625" customWidth="1"/>
    <col min="18" max="18" width="9.26953125" customWidth="1"/>
    <col min="19" max="19" width="15.36328125" customWidth="1"/>
    <col min="20" max="20" width="14.1796875" customWidth="1"/>
    <col min="21" max="21" width="16.08984375" customWidth="1"/>
    <col min="22" max="22" width="11.26953125" customWidth="1"/>
    <col min="23" max="23" width="13.7265625" customWidth="1"/>
    <col min="24" max="24" width="22.81640625" customWidth="1"/>
    <col min="25" max="25" width="8.81640625" customWidth="1"/>
    <col min="26" max="26" width="10.90625" customWidth="1"/>
    <col min="27" max="27" width="18" customWidth="1"/>
    <col min="28" max="28" width="18.90625" customWidth="1"/>
    <col min="29" max="29" width="22.90625" customWidth="1"/>
    <col min="30" max="30" width="15.453125" customWidth="1"/>
    <col min="31" max="31" width="17.36328125" customWidth="1"/>
    <col min="32" max="32" width="18.7265625" customWidth="1"/>
    <col min="33" max="33" width="21.54296875" customWidth="1"/>
    <col min="34" max="34" width="16.81640625" customWidth="1"/>
    <col min="35" max="35" width="24" customWidth="1"/>
    <col min="36" max="36" width="22.54296875" customWidth="1"/>
    <col min="37" max="37" width="10.26953125" customWidth="1"/>
    <col min="41" max="41" width="19.7265625" customWidth="1"/>
    <col min="43" max="43" width="17.1796875" customWidth="1"/>
    <col min="44" max="44" width="19.08984375" customWidth="1"/>
  </cols>
  <sheetData>
    <row r="1" spans="1:4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36</v>
      </c>
      <c r="AJ1" t="s">
        <v>37</v>
      </c>
      <c r="AK1" t="s">
        <v>1557</v>
      </c>
      <c r="AL1" t="s">
        <v>1574</v>
      </c>
      <c r="AM1" t="s">
        <v>1568</v>
      </c>
      <c r="AN1" t="s">
        <v>1569</v>
      </c>
      <c r="AO1" t="s">
        <v>1575</v>
      </c>
      <c r="AP1" t="s">
        <v>1559</v>
      </c>
      <c r="AQ1" t="s">
        <v>34</v>
      </c>
      <c r="AR1" t="s">
        <v>35</v>
      </c>
    </row>
    <row r="2" spans="1:44" x14ac:dyDescent="0.35">
      <c r="A2" t="s">
        <v>1537</v>
      </c>
      <c r="B2">
        <v>59</v>
      </c>
      <c r="C2" t="s">
        <v>1498</v>
      </c>
      <c r="D2" t="s">
        <v>49</v>
      </c>
      <c r="E2" t="s">
        <v>41</v>
      </c>
      <c r="F2">
        <v>1089</v>
      </c>
      <c r="G2" t="s">
        <v>51</v>
      </c>
      <c r="H2">
        <v>1</v>
      </c>
      <c r="I2">
        <v>2</v>
      </c>
      <c r="J2" t="s">
        <v>68</v>
      </c>
      <c r="K2">
        <v>1</v>
      </c>
      <c r="L2">
        <v>1048</v>
      </c>
      <c r="M2">
        <v>2</v>
      </c>
      <c r="N2" t="s">
        <v>44</v>
      </c>
      <c r="O2">
        <v>66</v>
      </c>
      <c r="P2">
        <v>3</v>
      </c>
      <c r="Q2">
        <v>3</v>
      </c>
      <c r="R2" t="s">
        <v>442</v>
      </c>
      <c r="S2">
        <v>4</v>
      </c>
      <c r="T2" t="s">
        <v>105</v>
      </c>
      <c r="U2">
        <v>11904</v>
      </c>
      <c r="V2" t="s">
        <v>253</v>
      </c>
      <c r="W2">
        <v>11038</v>
      </c>
      <c r="X2">
        <v>3</v>
      </c>
      <c r="Y2" t="s">
        <v>48</v>
      </c>
      <c r="Z2" t="s">
        <v>40</v>
      </c>
      <c r="AA2">
        <v>14</v>
      </c>
      <c r="AB2">
        <v>3</v>
      </c>
      <c r="AC2">
        <v>3</v>
      </c>
      <c r="AD2">
        <v>80</v>
      </c>
      <c r="AE2">
        <v>1</v>
      </c>
      <c r="AF2">
        <v>14</v>
      </c>
      <c r="AG2">
        <v>1</v>
      </c>
      <c r="AH2">
        <v>1</v>
      </c>
      <c r="AI2">
        <v>0</v>
      </c>
      <c r="AJ2">
        <v>4</v>
      </c>
      <c r="AK2" s="14">
        <v>46042</v>
      </c>
      <c r="AL2">
        <v>43</v>
      </c>
      <c r="AM2" t="s">
        <v>1576</v>
      </c>
      <c r="AN2" t="s">
        <v>1577</v>
      </c>
      <c r="AO2">
        <v>16</v>
      </c>
      <c r="AP2">
        <v>5878</v>
      </c>
      <c r="AQ2">
        <v>7</v>
      </c>
      <c r="AR2">
        <v>6</v>
      </c>
    </row>
    <row r="3" spans="1:44" x14ac:dyDescent="0.35">
      <c r="A3" t="s">
        <v>50</v>
      </c>
      <c r="B3">
        <v>18</v>
      </c>
      <c r="C3" t="s">
        <v>39</v>
      </c>
      <c r="D3" t="s">
        <v>49</v>
      </c>
      <c r="E3" t="s">
        <v>41</v>
      </c>
      <c r="F3">
        <v>812</v>
      </c>
      <c r="G3" t="s">
        <v>51</v>
      </c>
      <c r="H3">
        <v>10</v>
      </c>
      <c r="I3">
        <v>3</v>
      </c>
      <c r="J3" t="s">
        <v>52</v>
      </c>
      <c r="K3">
        <v>1</v>
      </c>
      <c r="L3">
        <v>411</v>
      </c>
      <c r="M3">
        <v>4</v>
      </c>
      <c r="N3" t="s">
        <v>53</v>
      </c>
      <c r="O3">
        <v>69</v>
      </c>
      <c r="P3">
        <v>2</v>
      </c>
      <c r="Q3">
        <v>1</v>
      </c>
      <c r="R3" t="s">
        <v>54</v>
      </c>
      <c r="S3">
        <v>3</v>
      </c>
      <c r="T3" t="s">
        <v>46</v>
      </c>
      <c r="U3">
        <v>1200</v>
      </c>
      <c r="V3" t="s">
        <v>47</v>
      </c>
      <c r="W3">
        <v>9724</v>
      </c>
      <c r="X3">
        <v>1</v>
      </c>
      <c r="Y3" t="s">
        <v>48</v>
      </c>
      <c r="Z3" t="s">
        <v>49</v>
      </c>
      <c r="AA3">
        <v>12</v>
      </c>
      <c r="AB3">
        <v>1</v>
      </c>
      <c r="AC3">
        <v>1</v>
      </c>
      <c r="AD3">
        <v>80</v>
      </c>
      <c r="AE3">
        <v>0</v>
      </c>
      <c r="AF3">
        <v>0</v>
      </c>
      <c r="AG3">
        <v>2</v>
      </c>
      <c r="AH3">
        <v>3</v>
      </c>
      <c r="AI3">
        <v>0</v>
      </c>
      <c r="AJ3">
        <v>0</v>
      </c>
      <c r="AK3" s="14">
        <v>46024</v>
      </c>
      <c r="AL3">
        <v>55</v>
      </c>
      <c r="AM3" t="s">
        <v>1576</v>
      </c>
      <c r="AN3" t="s">
        <v>1577</v>
      </c>
      <c r="AO3">
        <v>17</v>
      </c>
      <c r="AP3">
        <v>9499</v>
      </c>
      <c r="AQ3">
        <v>0</v>
      </c>
      <c r="AR3">
        <v>0</v>
      </c>
    </row>
    <row r="4" spans="1:44" x14ac:dyDescent="0.35">
      <c r="A4" t="s">
        <v>1536</v>
      </c>
      <c r="B4">
        <v>59</v>
      </c>
      <c r="C4" t="s">
        <v>1498</v>
      </c>
      <c r="D4" t="s">
        <v>49</v>
      </c>
      <c r="E4" t="s">
        <v>41</v>
      </c>
      <c r="F4">
        <v>715</v>
      </c>
      <c r="G4" t="s">
        <v>42</v>
      </c>
      <c r="H4">
        <v>2</v>
      </c>
      <c r="I4">
        <v>3</v>
      </c>
      <c r="J4" t="s">
        <v>43</v>
      </c>
      <c r="K4">
        <v>1</v>
      </c>
      <c r="L4">
        <v>1032</v>
      </c>
      <c r="M4">
        <v>3</v>
      </c>
      <c r="N4" t="s">
        <v>53</v>
      </c>
      <c r="O4">
        <v>69</v>
      </c>
      <c r="P4">
        <v>2</v>
      </c>
      <c r="Q4">
        <v>4</v>
      </c>
      <c r="R4" t="s">
        <v>112</v>
      </c>
      <c r="S4">
        <v>4</v>
      </c>
      <c r="T4" t="s">
        <v>46</v>
      </c>
      <c r="U4">
        <v>13726</v>
      </c>
      <c r="V4" t="s">
        <v>253</v>
      </c>
      <c r="W4">
        <v>21829</v>
      </c>
      <c r="X4">
        <v>3</v>
      </c>
      <c r="Y4" t="s">
        <v>48</v>
      </c>
      <c r="Z4" t="s">
        <v>40</v>
      </c>
      <c r="AA4">
        <v>13</v>
      </c>
      <c r="AB4">
        <v>3</v>
      </c>
      <c r="AC4">
        <v>1</v>
      </c>
      <c r="AD4">
        <v>80</v>
      </c>
      <c r="AE4">
        <v>0</v>
      </c>
      <c r="AF4">
        <v>30</v>
      </c>
      <c r="AG4">
        <v>4</v>
      </c>
      <c r="AH4">
        <v>3</v>
      </c>
      <c r="AI4">
        <v>4</v>
      </c>
      <c r="AJ4">
        <v>3</v>
      </c>
      <c r="AK4" s="14">
        <v>46041</v>
      </c>
      <c r="AL4">
        <v>52</v>
      </c>
      <c r="AM4" t="s">
        <v>1576</v>
      </c>
      <c r="AN4" t="s">
        <v>1577</v>
      </c>
      <c r="AO4">
        <v>24</v>
      </c>
      <c r="AP4">
        <v>11032</v>
      </c>
      <c r="AQ4">
        <v>3</v>
      </c>
      <c r="AR4">
        <v>0</v>
      </c>
    </row>
    <row r="5" spans="1:44" x14ac:dyDescent="0.35">
      <c r="A5" t="s">
        <v>58</v>
      </c>
      <c r="B5">
        <v>18</v>
      </c>
      <c r="C5" t="s">
        <v>39</v>
      </c>
      <c r="D5" t="s">
        <v>49</v>
      </c>
      <c r="E5" t="s">
        <v>59</v>
      </c>
      <c r="F5">
        <v>287</v>
      </c>
      <c r="G5" t="s">
        <v>1547</v>
      </c>
      <c r="H5">
        <v>5</v>
      </c>
      <c r="I5">
        <v>2</v>
      </c>
      <c r="J5" t="s">
        <v>43</v>
      </c>
      <c r="K5">
        <v>1</v>
      </c>
      <c r="L5">
        <v>1012</v>
      </c>
      <c r="M5">
        <v>2</v>
      </c>
      <c r="N5" t="s">
        <v>44</v>
      </c>
      <c r="O5">
        <v>73</v>
      </c>
      <c r="P5">
        <v>3</v>
      </c>
      <c r="Q5">
        <v>1</v>
      </c>
      <c r="R5" t="s">
        <v>60</v>
      </c>
      <c r="S5">
        <v>4</v>
      </c>
      <c r="T5" t="s">
        <v>46</v>
      </c>
      <c r="U5">
        <v>1051</v>
      </c>
      <c r="V5" t="s">
        <v>47</v>
      </c>
      <c r="W5">
        <v>13493</v>
      </c>
      <c r="X5">
        <v>1</v>
      </c>
      <c r="Y5" t="s">
        <v>48</v>
      </c>
      <c r="Z5" t="s">
        <v>49</v>
      </c>
      <c r="AA5">
        <v>15</v>
      </c>
      <c r="AB5">
        <v>1</v>
      </c>
      <c r="AC5">
        <v>4</v>
      </c>
      <c r="AD5">
        <v>80</v>
      </c>
      <c r="AE5">
        <v>0</v>
      </c>
      <c r="AF5">
        <v>0</v>
      </c>
      <c r="AG5">
        <v>2</v>
      </c>
      <c r="AH5">
        <v>3</v>
      </c>
      <c r="AI5">
        <v>0</v>
      </c>
      <c r="AJ5">
        <v>0</v>
      </c>
      <c r="AK5" s="14">
        <v>46026</v>
      </c>
      <c r="AL5">
        <v>33</v>
      </c>
      <c r="AM5" t="s">
        <v>1576</v>
      </c>
      <c r="AN5" t="s">
        <v>1577</v>
      </c>
      <c r="AO5">
        <v>5</v>
      </c>
      <c r="AP5">
        <v>5234</v>
      </c>
      <c r="AQ5">
        <v>3</v>
      </c>
      <c r="AR5">
        <v>3</v>
      </c>
    </row>
    <row r="6" spans="1:44" x14ac:dyDescent="0.35">
      <c r="A6" t="s">
        <v>1535</v>
      </c>
      <c r="B6">
        <v>59</v>
      </c>
      <c r="C6" t="s">
        <v>1498</v>
      </c>
      <c r="D6" t="s">
        <v>49</v>
      </c>
      <c r="E6" t="s">
        <v>41</v>
      </c>
      <c r="F6">
        <v>818</v>
      </c>
      <c r="G6" t="s">
        <v>71</v>
      </c>
      <c r="H6">
        <v>6</v>
      </c>
      <c r="I6">
        <v>2</v>
      </c>
      <c r="J6" t="s">
        <v>52</v>
      </c>
      <c r="K6">
        <v>1</v>
      </c>
      <c r="L6">
        <v>321</v>
      </c>
      <c r="M6">
        <v>2</v>
      </c>
      <c r="N6" t="s">
        <v>44</v>
      </c>
      <c r="O6">
        <v>52</v>
      </c>
      <c r="P6">
        <v>3</v>
      </c>
      <c r="Q6">
        <v>1</v>
      </c>
      <c r="R6" t="s">
        <v>71</v>
      </c>
      <c r="S6">
        <v>3</v>
      </c>
      <c r="T6" t="s">
        <v>105</v>
      </c>
      <c r="U6">
        <v>2267</v>
      </c>
      <c r="V6" t="s">
        <v>47</v>
      </c>
      <c r="W6">
        <v>25657</v>
      </c>
      <c r="X6">
        <v>8</v>
      </c>
      <c r="Y6" t="s">
        <v>48</v>
      </c>
      <c r="Z6" t="s">
        <v>49</v>
      </c>
      <c r="AA6">
        <v>17</v>
      </c>
      <c r="AB6">
        <v>3</v>
      </c>
      <c r="AC6">
        <v>4</v>
      </c>
      <c r="AD6">
        <v>80</v>
      </c>
      <c r="AE6">
        <v>0</v>
      </c>
      <c r="AF6">
        <v>7</v>
      </c>
      <c r="AG6">
        <v>2</v>
      </c>
      <c r="AH6">
        <v>2</v>
      </c>
      <c r="AI6">
        <v>2</v>
      </c>
      <c r="AJ6">
        <v>2</v>
      </c>
      <c r="AK6" s="14">
        <v>46040</v>
      </c>
      <c r="AL6">
        <v>25</v>
      </c>
      <c r="AM6" t="s">
        <v>1576</v>
      </c>
      <c r="AN6" t="s">
        <v>1577</v>
      </c>
      <c r="AO6">
        <v>4</v>
      </c>
      <c r="AP6">
        <v>6584</v>
      </c>
      <c r="AQ6">
        <v>2</v>
      </c>
      <c r="AR6">
        <v>2</v>
      </c>
    </row>
    <row r="7" spans="1:44" x14ac:dyDescent="0.35">
      <c r="A7" t="s">
        <v>62</v>
      </c>
      <c r="B7">
        <v>18</v>
      </c>
      <c r="C7" t="s">
        <v>39</v>
      </c>
      <c r="D7" t="s">
        <v>49</v>
      </c>
      <c r="E7" t="s">
        <v>59</v>
      </c>
      <c r="F7">
        <v>1124</v>
      </c>
      <c r="G7" t="s">
        <v>1547</v>
      </c>
      <c r="H7">
        <v>1</v>
      </c>
      <c r="I7">
        <v>3</v>
      </c>
      <c r="J7" t="s">
        <v>43</v>
      </c>
      <c r="K7">
        <v>1</v>
      </c>
      <c r="L7">
        <v>1368</v>
      </c>
      <c r="M7">
        <v>4</v>
      </c>
      <c r="N7" t="s">
        <v>53</v>
      </c>
      <c r="O7">
        <v>97</v>
      </c>
      <c r="P7">
        <v>3</v>
      </c>
      <c r="Q7">
        <v>1</v>
      </c>
      <c r="R7" t="s">
        <v>45</v>
      </c>
      <c r="S7">
        <v>4</v>
      </c>
      <c r="T7" t="s">
        <v>46</v>
      </c>
      <c r="U7">
        <v>1611</v>
      </c>
      <c r="V7" t="s">
        <v>47</v>
      </c>
      <c r="W7">
        <v>19305</v>
      </c>
      <c r="X7">
        <v>1</v>
      </c>
      <c r="Y7" t="s">
        <v>48</v>
      </c>
      <c r="Z7" t="s">
        <v>49</v>
      </c>
      <c r="AA7">
        <v>15</v>
      </c>
      <c r="AB7">
        <v>1</v>
      </c>
      <c r="AC7">
        <v>3</v>
      </c>
      <c r="AD7">
        <v>80</v>
      </c>
      <c r="AE7">
        <v>0</v>
      </c>
      <c r="AF7">
        <v>0</v>
      </c>
      <c r="AG7">
        <v>5</v>
      </c>
      <c r="AH7">
        <v>4</v>
      </c>
      <c r="AI7">
        <v>0</v>
      </c>
      <c r="AJ7">
        <v>0</v>
      </c>
      <c r="AK7" s="14">
        <v>46028</v>
      </c>
      <c r="AL7">
        <v>47</v>
      </c>
      <c r="AM7" t="s">
        <v>1576</v>
      </c>
      <c r="AN7" t="s">
        <v>1577</v>
      </c>
      <c r="AO7">
        <v>16</v>
      </c>
      <c r="AP7">
        <v>21114</v>
      </c>
      <c r="AQ7">
        <v>8</v>
      </c>
      <c r="AR7">
        <v>8</v>
      </c>
    </row>
    <row r="8" spans="1:44" x14ac:dyDescent="0.35">
      <c r="A8" t="s">
        <v>1534</v>
      </c>
      <c r="B8">
        <v>59</v>
      </c>
      <c r="C8" t="s">
        <v>1498</v>
      </c>
      <c r="D8" t="s">
        <v>49</v>
      </c>
      <c r="E8" t="s">
        <v>41</v>
      </c>
      <c r="F8">
        <v>142</v>
      </c>
      <c r="G8" t="s">
        <v>42</v>
      </c>
      <c r="H8">
        <v>3</v>
      </c>
      <c r="I8">
        <v>3</v>
      </c>
      <c r="J8" t="s">
        <v>43</v>
      </c>
      <c r="K8">
        <v>1</v>
      </c>
      <c r="L8">
        <v>309</v>
      </c>
      <c r="M8">
        <v>3</v>
      </c>
      <c r="N8" t="s">
        <v>44</v>
      </c>
      <c r="O8">
        <v>70</v>
      </c>
      <c r="P8">
        <v>2</v>
      </c>
      <c r="Q8">
        <v>1</v>
      </c>
      <c r="R8" t="s">
        <v>60</v>
      </c>
      <c r="S8">
        <v>4</v>
      </c>
      <c r="T8" t="s">
        <v>105</v>
      </c>
      <c r="U8">
        <v>2177</v>
      </c>
      <c r="V8" t="s">
        <v>47</v>
      </c>
      <c r="W8">
        <v>8456</v>
      </c>
      <c r="X8">
        <v>3</v>
      </c>
      <c r="Y8" t="s">
        <v>48</v>
      </c>
      <c r="Z8" t="s">
        <v>49</v>
      </c>
      <c r="AA8">
        <v>17</v>
      </c>
      <c r="AB8">
        <v>3</v>
      </c>
      <c r="AC8">
        <v>1</v>
      </c>
      <c r="AD8">
        <v>80</v>
      </c>
      <c r="AE8">
        <v>1</v>
      </c>
      <c r="AF8">
        <v>7</v>
      </c>
      <c r="AG8">
        <v>6</v>
      </c>
      <c r="AH8">
        <v>3</v>
      </c>
      <c r="AI8">
        <v>0</v>
      </c>
      <c r="AJ8">
        <v>0</v>
      </c>
      <c r="AK8" s="14">
        <v>46039</v>
      </c>
      <c r="AL8">
        <v>35</v>
      </c>
      <c r="AM8" t="s">
        <v>1576</v>
      </c>
      <c r="AN8" t="s">
        <v>1577</v>
      </c>
      <c r="AO8">
        <v>16</v>
      </c>
      <c r="AP8">
        <v>15210</v>
      </c>
      <c r="AQ8">
        <v>13</v>
      </c>
      <c r="AR8">
        <v>11</v>
      </c>
    </row>
    <row r="9" spans="1:44" x14ac:dyDescent="0.35">
      <c r="A9" t="s">
        <v>64</v>
      </c>
      <c r="B9">
        <v>18</v>
      </c>
      <c r="C9" t="s">
        <v>39</v>
      </c>
      <c r="D9" t="s">
        <v>49</v>
      </c>
      <c r="E9" t="s">
        <v>59</v>
      </c>
      <c r="F9">
        <v>1431</v>
      </c>
      <c r="G9" t="s">
        <v>1547</v>
      </c>
      <c r="H9">
        <v>14</v>
      </c>
      <c r="I9">
        <v>3</v>
      </c>
      <c r="J9" t="s">
        <v>52</v>
      </c>
      <c r="K9">
        <v>1</v>
      </c>
      <c r="L9">
        <v>1839</v>
      </c>
      <c r="M9">
        <v>2</v>
      </c>
      <c r="N9" t="s">
        <v>53</v>
      </c>
      <c r="O9">
        <v>33</v>
      </c>
      <c r="P9">
        <v>3</v>
      </c>
      <c r="Q9">
        <v>1</v>
      </c>
      <c r="R9" t="s">
        <v>60</v>
      </c>
      <c r="S9">
        <v>3</v>
      </c>
      <c r="T9" t="s">
        <v>46</v>
      </c>
      <c r="U9">
        <v>1514</v>
      </c>
      <c r="V9" t="s">
        <v>47</v>
      </c>
      <c r="W9">
        <v>8018</v>
      </c>
      <c r="X9">
        <v>1</v>
      </c>
      <c r="Y9" t="s">
        <v>48</v>
      </c>
      <c r="Z9" t="s">
        <v>49</v>
      </c>
      <c r="AA9">
        <v>16</v>
      </c>
      <c r="AB9">
        <v>1</v>
      </c>
      <c r="AC9">
        <v>3</v>
      </c>
      <c r="AD9">
        <v>80</v>
      </c>
      <c r="AE9">
        <v>0</v>
      </c>
      <c r="AF9">
        <v>0</v>
      </c>
      <c r="AG9">
        <v>4</v>
      </c>
      <c r="AH9">
        <v>1</v>
      </c>
      <c r="AI9">
        <v>0</v>
      </c>
      <c r="AJ9">
        <v>0</v>
      </c>
      <c r="AK9" s="14">
        <v>46030</v>
      </c>
      <c r="AL9">
        <v>22</v>
      </c>
      <c r="AM9" t="s">
        <v>1576</v>
      </c>
      <c r="AN9" t="s">
        <v>1577</v>
      </c>
      <c r="AO9">
        <v>4</v>
      </c>
      <c r="AP9">
        <v>22409</v>
      </c>
      <c r="AQ9">
        <v>1</v>
      </c>
      <c r="AR9">
        <v>0</v>
      </c>
    </row>
    <row r="10" spans="1:44" x14ac:dyDescent="0.35">
      <c r="A10" t="s">
        <v>1533</v>
      </c>
      <c r="B10">
        <v>59</v>
      </c>
      <c r="C10" t="s">
        <v>1498</v>
      </c>
      <c r="D10" t="s">
        <v>49</v>
      </c>
      <c r="E10" t="s">
        <v>59</v>
      </c>
      <c r="F10">
        <v>1420</v>
      </c>
      <c r="G10" t="s">
        <v>71</v>
      </c>
      <c r="H10">
        <v>2</v>
      </c>
      <c r="I10">
        <v>4</v>
      </c>
      <c r="J10" t="s">
        <v>71</v>
      </c>
      <c r="K10">
        <v>1</v>
      </c>
      <c r="L10">
        <v>140</v>
      </c>
      <c r="M10">
        <v>3</v>
      </c>
      <c r="N10" t="s">
        <v>53</v>
      </c>
      <c r="O10">
        <v>32</v>
      </c>
      <c r="P10">
        <v>2</v>
      </c>
      <c r="Q10">
        <v>5</v>
      </c>
      <c r="R10" t="s">
        <v>442</v>
      </c>
      <c r="S10">
        <v>4</v>
      </c>
      <c r="T10" t="s">
        <v>105</v>
      </c>
      <c r="U10">
        <v>18844</v>
      </c>
      <c r="V10" t="s">
        <v>368</v>
      </c>
      <c r="W10">
        <v>21922</v>
      </c>
      <c r="X10">
        <v>9</v>
      </c>
      <c r="Y10" t="s">
        <v>48</v>
      </c>
      <c r="Z10" t="s">
        <v>49</v>
      </c>
      <c r="AA10">
        <v>21</v>
      </c>
      <c r="AB10">
        <v>4</v>
      </c>
      <c r="AC10">
        <v>4</v>
      </c>
      <c r="AD10">
        <v>80</v>
      </c>
      <c r="AE10">
        <v>1</v>
      </c>
      <c r="AF10">
        <v>30</v>
      </c>
      <c r="AG10">
        <v>3</v>
      </c>
      <c r="AH10">
        <v>3</v>
      </c>
      <c r="AI10">
        <v>2</v>
      </c>
      <c r="AJ10">
        <v>2</v>
      </c>
      <c r="AK10" s="14">
        <v>46038</v>
      </c>
      <c r="AL10">
        <v>28</v>
      </c>
      <c r="AM10" t="s">
        <v>1576</v>
      </c>
      <c r="AN10" t="s">
        <v>1577</v>
      </c>
      <c r="AO10">
        <v>3</v>
      </c>
      <c r="AP10">
        <v>21185</v>
      </c>
      <c r="AQ10">
        <v>3</v>
      </c>
      <c r="AR10">
        <v>3</v>
      </c>
    </row>
    <row r="11" spans="1:44" x14ac:dyDescent="0.35">
      <c r="A11" t="s">
        <v>66</v>
      </c>
      <c r="B11">
        <v>19</v>
      </c>
      <c r="C11" t="s">
        <v>39</v>
      </c>
      <c r="D11" t="s">
        <v>49</v>
      </c>
      <c r="E11" t="s">
        <v>41</v>
      </c>
      <c r="F11">
        <v>1181</v>
      </c>
      <c r="G11" t="s">
        <v>1547</v>
      </c>
      <c r="H11">
        <v>3</v>
      </c>
      <c r="I11">
        <v>1</v>
      </c>
      <c r="J11" t="s">
        <v>52</v>
      </c>
      <c r="K11">
        <v>1</v>
      </c>
      <c r="L11">
        <v>201</v>
      </c>
      <c r="M11">
        <v>2</v>
      </c>
      <c r="N11" t="s">
        <v>53</v>
      </c>
      <c r="O11">
        <v>79</v>
      </c>
      <c r="P11">
        <v>3</v>
      </c>
      <c r="Q11">
        <v>1</v>
      </c>
      <c r="R11" t="s">
        <v>45</v>
      </c>
      <c r="S11">
        <v>2</v>
      </c>
      <c r="T11" t="s">
        <v>46</v>
      </c>
      <c r="U11">
        <v>1483</v>
      </c>
      <c r="V11" t="s">
        <v>47</v>
      </c>
      <c r="W11">
        <v>16102</v>
      </c>
      <c r="X11">
        <v>1</v>
      </c>
      <c r="Y11" t="s">
        <v>48</v>
      </c>
      <c r="Z11" t="s">
        <v>49</v>
      </c>
      <c r="AA11">
        <v>14</v>
      </c>
      <c r="AB11">
        <v>3</v>
      </c>
      <c r="AC11">
        <v>4</v>
      </c>
      <c r="AD11">
        <v>80</v>
      </c>
      <c r="AE11">
        <v>0</v>
      </c>
      <c r="AF11">
        <v>1</v>
      </c>
      <c r="AG11">
        <v>3</v>
      </c>
      <c r="AH11">
        <v>3</v>
      </c>
      <c r="AI11">
        <v>0</v>
      </c>
      <c r="AJ11">
        <v>0</v>
      </c>
      <c r="AK11" s="14">
        <v>46032</v>
      </c>
      <c r="AL11">
        <v>24</v>
      </c>
      <c r="AM11" t="s">
        <v>1576</v>
      </c>
      <c r="AN11" t="s">
        <v>1577</v>
      </c>
      <c r="AO11">
        <v>0</v>
      </c>
      <c r="AP11">
        <v>5553</v>
      </c>
      <c r="AQ11">
        <v>0</v>
      </c>
      <c r="AR11">
        <v>0</v>
      </c>
    </row>
    <row r="12" spans="1:44" x14ac:dyDescent="0.35">
      <c r="A12" t="s">
        <v>1532</v>
      </c>
      <c r="B12">
        <v>59</v>
      </c>
      <c r="C12" t="s">
        <v>1498</v>
      </c>
      <c r="D12" t="s">
        <v>49</v>
      </c>
      <c r="E12" t="s">
        <v>56</v>
      </c>
      <c r="F12">
        <v>1225</v>
      </c>
      <c r="G12" t="s">
        <v>51</v>
      </c>
      <c r="H12">
        <v>1</v>
      </c>
      <c r="I12">
        <v>1</v>
      </c>
      <c r="J12" t="s">
        <v>43</v>
      </c>
      <c r="K12">
        <v>1</v>
      </c>
      <c r="L12">
        <v>91</v>
      </c>
      <c r="M12">
        <v>1</v>
      </c>
      <c r="N12" t="s">
        <v>53</v>
      </c>
      <c r="O12">
        <v>57</v>
      </c>
      <c r="P12">
        <v>2</v>
      </c>
      <c r="Q12">
        <v>2</v>
      </c>
      <c r="R12" t="s">
        <v>137</v>
      </c>
      <c r="S12">
        <v>3</v>
      </c>
      <c r="T12" t="s">
        <v>46</v>
      </c>
      <c r="U12">
        <v>5473</v>
      </c>
      <c r="V12" t="s">
        <v>163</v>
      </c>
      <c r="W12">
        <v>24668</v>
      </c>
      <c r="X12">
        <v>7</v>
      </c>
      <c r="Y12" t="s">
        <v>48</v>
      </c>
      <c r="Z12" t="s">
        <v>49</v>
      </c>
      <c r="AA12">
        <v>11</v>
      </c>
      <c r="AB12">
        <v>3</v>
      </c>
      <c r="AC12">
        <v>4</v>
      </c>
      <c r="AD12">
        <v>80</v>
      </c>
      <c r="AE12">
        <v>0</v>
      </c>
      <c r="AF12">
        <v>20</v>
      </c>
      <c r="AG12">
        <v>2</v>
      </c>
      <c r="AH12">
        <v>2</v>
      </c>
      <c r="AI12">
        <v>1</v>
      </c>
      <c r="AK12" s="14">
        <v>46037</v>
      </c>
      <c r="AL12">
        <v>56</v>
      </c>
      <c r="AM12" t="s">
        <v>1576</v>
      </c>
      <c r="AN12" t="s">
        <v>1577</v>
      </c>
      <c r="AO12">
        <v>0</v>
      </c>
      <c r="AP12">
        <v>9160</v>
      </c>
      <c r="AQ12">
        <v>0</v>
      </c>
      <c r="AR12">
        <v>0</v>
      </c>
    </row>
    <row r="13" spans="1:44" x14ac:dyDescent="0.35">
      <c r="A13" t="s">
        <v>1531</v>
      </c>
      <c r="B13">
        <v>59</v>
      </c>
      <c r="C13" t="s">
        <v>1498</v>
      </c>
      <c r="D13" t="s">
        <v>49</v>
      </c>
      <c r="E13" t="s">
        <v>41</v>
      </c>
      <c r="F13">
        <v>1435</v>
      </c>
      <c r="G13" t="s">
        <v>51</v>
      </c>
      <c r="H13">
        <v>25</v>
      </c>
      <c r="I13">
        <v>3</v>
      </c>
      <c r="J13" t="s">
        <v>43</v>
      </c>
      <c r="K13">
        <v>1</v>
      </c>
      <c r="L13">
        <v>81</v>
      </c>
      <c r="M13">
        <v>1</v>
      </c>
      <c r="N13" t="s">
        <v>53</v>
      </c>
      <c r="O13">
        <v>99</v>
      </c>
      <c r="P13">
        <v>3</v>
      </c>
      <c r="Q13">
        <v>3</v>
      </c>
      <c r="R13" t="s">
        <v>137</v>
      </c>
      <c r="S13">
        <v>1</v>
      </c>
      <c r="T13" t="s">
        <v>46</v>
      </c>
      <c r="U13">
        <v>7637</v>
      </c>
      <c r="V13" t="s">
        <v>163</v>
      </c>
      <c r="W13">
        <v>2354</v>
      </c>
      <c r="X13">
        <v>7</v>
      </c>
      <c r="Y13" t="s">
        <v>48</v>
      </c>
      <c r="Z13" t="s">
        <v>49</v>
      </c>
      <c r="AA13">
        <v>11</v>
      </c>
      <c r="AB13">
        <v>3</v>
      </c>
      <c r="AC13">
        <v>4</v>
      </c>
      <c r="AD13">
        <v>80</v>
      </c>
      <c r="AE13">
        <v>0</v>
      </c>
      <c r="AF13">
        <v>28</v>
      </c>
      <c r="AG13">
        <v>3</v>
      </c>
      <c r="AH13">
        <v>2</v>
      </c>
      <c r="AI13">
        <v>7</v>
      </c>
      <c r="AJ13">
        <v>9</v>
      </c>
      <c r="AK13" s="14">
        <v>46036</v>
      </c>
      <c r="AL13">
        <v>49</v>
      </c>
      <c r="AM13" t="s">
        <v>1576</v>
      </c>
      <c r="AN13" t="s">
        <v>1577</v>
      </c>
      <c r="AO13">
        <v>4</v>
      </c>
      <c r="AP13">
        <v>10952</v>
      </c>
      <c r="AQ13">
        <v>2</v>
      </c>
      <c r="AR13">
        <v>2</v>
      </c>
    </row>
    <row r="14" spans="1:44" x14ac:dyDescent="0.35">
      <c r="A14" t="s">
        <v>1537</v>
      </c>
      <c r="B14">
        <v>59</v>
      </c>
      <c r="C14" t="s">
        <v>1498</v>
      </c>
      <c r="D14" t="s">
        <v>49</v>
      </c>
      <c r="E14" t="s">
        <v>41</v>
      </c>
      <c r="F14">
        <v>1089</v>
      </c>
      <c r="G14" t="s">
        <v>51</v>
      </c>
      <c r="H14">
        <v>1</v>
      </c>
      <c r="I14">
        <v>2</v>
      </c>
      <c r="J14" t="s">
        <v>68</v>
      </c>
      <c r="K14">
        <v>1</v>
      </c>
      <c r="L14">
        <v>1048</v>
      </c>
      <c r="M14">
        <v>2</v>
      </c>
      <c r="N14" t="s">
        <v>44</v>
      </c>
      <c r="O14">
        <v>66</v>
      </c>
      <c r="P14">
        <v>3</v>
      </c>
      <c r="Q14">
        <v>3</v>
      </c>
      <c r="R14" t="s">
        <v>442</v>
      </c>
      <c r="S14">
        <v>4</v>
      </c>
      <c r="T14" t="s">
        <v>105</v>
      </c>
      <c r="U14">
        <v>11904</v>
      </c>
      <c r="V14" t="s">
        <v>253</v>
      </c>
      <c r="W14">
        <v>11038</v>
      </c>
      <c r="X14">
        <v>3</v>
      </c>
      <c r="Y14" t="s">
        <v>48</v>
      </c>
      <c r="Z14" t="s">
        <v>40</v>
      </c>
      <c r="AA14">
        <v>14</v>
      </c>
      <c r="AB14">
        <v>3</v>
      </c>
      <c r="AC14">
        <v>3</v>
      </c>
      <c r="AD14">
        <v>80</v>
      </c>
      <c r="AE14">
        <v>1</v>
      </c>
      <c r="AF14">
        <v>14</v>
      </c>
      <c r="AG14">
        <v>1</v>
      </c>
      <c r="AH14">
        <v>1</v>
      </c>
      <c r="AI14">
        <v>0</v>
      </c>
      <c r="AJ14">
        <v>4</v>
      </c>
      <c r="AK14" s="14">
        <v>46035</v>
      </c>
      <c r="AL14">
        <v>47</v>
      </c>
      <c r="AM14" t="s">
        <v>1576</v>
      </c>
      <c r="AN14" t="s">
        <v>1577</v>
      </c>
      <c r="AO14">
        <v>0</v>
      </c>
      <c r="AP14">
        <v>17629</v>
      </c>
      <c r="AQ14">
        <v>0</v>
      </c>
      <c r="AR14">
        <v>0</v>
      </c>
    </row>
    <row r="15" spans="1:44" x14ac:dyDescent="0.35">
      <c r="A15" t="s">
        <v>1536</v>
      </c>
      <c r="B15">
        <v>59</v>
      </c>
      <c r="C15" t="s">
        <v>1498</v>
      </c>
      <c r="D15" t="s">
        <v>49</v>
      </c>
      <c r="E15" t="s">
        <v>41</v>
      </c>
      <c r="F15">
        <v>715</v>
      </c>
      <c r="G15" t="s">
        <v>42</v>
      </c>
      <c r="H15">
        <v>2</v>
      </c>
      <c r="I15">
        <v>3</v>
      </c>
      <c r="J15" t="s">
        <v>43</v>
      </c>
      <c r="K15">
        <v>1</v>
      </c>
      <c r="L15">
        <v>1032</v>
      </c>
      <c r="M15">
        <v>3</v>
      </c>
      <c r="N15" t="s">
        <v>53</v>
      </c>
      <c r="O15">
        <v>69</v>
      </c>
      <c r="P15">
        <v>2</v>
      </c>
      <c r="Q15">
        <v>4</v>
      </c>
      <c r="R15" t="s">
        <v>112</v>
      </c>
      <c r="S15">
        <v>4</v>
      </c>
      <c r="T15" t="s">
        <v>46</v>
      </c>
      <c r="U15">
        <v>13726</v>
      </c>
      <c r="V15" t="s">
        <v>253</v>
      </c>
      <c r="W15">
        <v>21829</v>
      </c>
      <c r="X15">
        <v>3</v>
      </c>
      <c r="Y15" t="s">
        <v>48</v>
      </c>
      <c r="Z15" t="s">
        <v>40</v>
      </c>
      <c r="AA15">
        <v>13</v>
      </c>
      <c r="AB15">
        <v>3</v>
      </c>
      <c r="AC15">
        <v>1</v>
      </c>
      <c r="AD15">
        <v>80</v>
      </c>
      <c r="AE15">
        <v>0</v>
      </c>
      <c r="AF15">
        <v>30</v>
      </c>
      <c r="AG15">
        <v>4</v>
      </c>
      <c r="AH15">
        <v>3</v>
      </c>
      <c r="AI15">
        <v>4</v>
      </c>
      <c r="AJ15">
        <v>3</v>
      </c>
      <c r="AK15" s="14">
        <v>46034</v>
      </c>
      <c r="AL15">
        <v>22</v>
      </c>
      <c r="AM15" t="s">
        <v>1576</v>
      </c>
      <c r="AN15" t="s">
        <v>1577</v>
      </c>
      <c r="AO15">
        <v>3</v>
      </c>
      <c r="AP15">
        <v>20971</v>
      </c>
      <c r="AQ15">
        <v>1</v>
      </c>
      <c r="AR15">
        <v>0</v>
      </c>
    </row>
    <row r="16" spans="1:44" x14ac:dyDescent="0.35">
      <c r="A16" t="s">
        <v>74</v>
      </c>
      <c r="B16">
        <v>19</v>
      </c>
      <c r="C16" t="s">
        <v>39</v>
      </c>
      <c r="D16" t="s">
        <v>49</v>
      </c>
      <c r="E16" t="s">
        <v>41</v>
      </c>
      <c r="F16">
        <v>645</v>
      </c>
      <c r="G16" t="s">
        <v>1547</v>
      </c>
      <c r="H16">
        <v>9</v>
      </c>
      <c r="I16">
        <v>2</v>
      </c>
      <c r="J16" t="s">
        <v>43</v>
      </c>
      <c r="K16">
        <v>1</v>
      </c>
      <c r="L16">
        <v>1193</v>
      </c>
      <c r="M16">
        <v>3</v>
      </c>
      <c r="N16" t="s">
        <v>44</v>
      </c>
      <c r="O16">
        <v>54</v>
      </c>
      <c r="P16">
        <v>3</v>
      </c>
      <c r="Q16">
        <v>1</v>
      </c>
      <c r="R16" t="s">
        <v>60</v>
      </c>
      <c r="S16">
        <v>1</v>
      </c>
      <c r="T16" t="s">
        <v>46</v>
      </c>
      <c r="U16">
        <v>2552</v>
      </c>
      <c r="V16" t="s">
        <v>47</v>
      </c>
      <c r="W16">
        <v>7172</v>
      </c>
      <c r="X16">
        <v>1</v>
      </c>
      <c r="Y16" t="s">
        <v>48</v>
      </c>
      <c r="Z16" t="s">
        <v>49</v>
      </c>
      <c r="AA16">
        <v>25</v>
      </c>
      <c r="AB16">
        <v>4</v>
      </c>
      <c r="AC16">
        <v>3</v>
      </c>
      <c r="AD16">
        <v>80</v>
      </c>
      <c r="AE16">
        <v>0</v>
      </c>
      <c r="AF16">
        <v>1</v>
      </c>
      <c r="AG16">
        <v>4</v>
      </c>
      <c r="AH16">
        <v>3</v>
      </c>
      <c r="AI16">
        <v>0</v>
      </c>
      <c r="AJ16">
        <v>0</v>
      </c>
      <c r="AK16" s="14">
        <v>46037</v>
      </c>
      <c r="AL16">
        <v>25</v>
      </c>
      <c r="AM16" t="s">
        <v>1576</v>
      </c>
      <c r="AN16" t="s">
        <v>1577</v>
      </c>
      <c r="AO16">
        <v>1</v>
      </c>
      <c r="AP16">
        <v>11318</v>
      </c>
      <c r="AQ16">
        <v>0</v>
      </c>
      <c r="AR16">
        <v>0</v>
      </c>
    </row>
    <row r="17" spans="1:44" x14ac:dyDescent="0.35">
      <c r="A17" t="s">
        <v>1535</v>
      </c>
      <c r="B17">
        <v>59</v>
      </c>
      <c r="C17" t="s">
        <v>1498</v>
      </c>
      <c r="D17" t="s">
        <v>49</v>
      </c>
      <c r="E17" t="s">
        <v>41</v>
      </c>
      <c r="F17">
        <v>818</v>
      </c>
      <c r="G17" t="s">
        <v>71</v>
      </c>
      <c r="H17">
        <v>6</v>
      </c>
      <c r="I17">
        <v>2</v>
      </c>
      <c r="J17" t="s">
        <v>52</v>
      </c>
      <c r="K17">
        <v>1</v>
      </c>
      <c r="L17">
        <v>321</v>
      </c>
      <c r="M17">
        <v>2</v>
      </c>
      <c r="N17" t="s">
        <v>44</v>
      </c>
      <c r="O17">
        <v>52</v>
      </c>
      <c r="P17">
        <v>3</v>
      </c>
      <c r="Q17">
        <v>1</v>
      </c>
      <c r="R17" t="s">
        <v>71</v>
      </c>
      <c r="S17">
        <v>3</v>
      </c>
      <c r="T17" t="s">
        <v>105</v>
      </c>
      <c r="U17">
        <v>2267</v>
      </c>
      <c r="V17" t="s">
        <v>47</v>
      </c>
      <c r="W17">
        <v>25657</v>
      </c>
      <c r="X17">
        <v>8</v>
      </c>
      <c r="Y17" t="s">
        <v>48</v>
      </c>
      <c r="Z17" t="s">
        <v>49</v>
      </c>
      <c r="AA17">
        <v>17</v>
      </c>
      <c r="AB17">
        <v>3</v>
      </c>
      <c r="AC17">
        <v>4</v>
      </c>
      <c r="AD17">
        <v>80</v>
      </c>
      <c r="AE17">
        <v>0</v>
      </c>
      <c r="AF17">
        <v>7</v>
      </c>
      <c r="AG17">
        <v>2</v>
      </c>
      <c r="AH17">
        <v>2</v>
      </c>
      <c r="AI17">
        <v>2</v>
      </c>
      <c r="AJ17">
        <v>2</v>
      </c>
      <c r="AK17" s="14">
        <v>46033</v>
      </c>
      <c r="AL17">
        <v>28</v>
      </c>
      <c r="AM17" t="s">
        <v>1576</v>
      </c>
      <c r="AN17" t="s">
        <v>1577</v>
      </c>
      <c r="AO17">
        <v>0</v>
      </c>
      <c r="AP17">
        <v>18713</v>
      </c>
      <c r="AQ17">
        <v>0</v>
      </c>
      <c r="AR17">
        <v>0</v>
      </c>
    </row>
    <row r="18" spans="1:44" x14ac:dyDescent="0.35">
      <c r="A18" t="s">
        <v>76</v>
      </c>
      <c r="B18">
        <v>19</v>
      </c>
      <c r="C18" t="s">
        <v>39</v>
      </c>
      <c r="D18" t="s">
        <v>49</v>
      </c>
      <c r="E18" t="s">
        <v>41</v>
      </c>
      <c r="F18">
        <v>265</v>
      </c>
      <c r="G18" t="s">
        <v>1547</v>
      </c>
      <c r="H18">
        <v>25</v>
      </c>
      <c r="I18">
        <v>3</v>
      </c>
      <c r="J18" t="s">
        <v>43</v>
      </c>
      <c r="K18">
        <v>1</v>
      </c>
      <c r="L18">
        <v>1269</v>
      </c>
      <c r="M18">
        <v>2</v>
      </c>
      <c r="N18" t="s">
        <v>53</v>
      </c>
      <c r="O18">
        <v>57</v>
      </c>
      <c r="P18">
        <v>4</v>
      </c>
      <c r="Q18">
        <v>1</v>
      </c>
      <c r="R18" t="s">
        <v>60</v>
      </c>
      <c r="S18">
        <v>4</v>
      </c>
      <c r="T18" t="s">
        <v>46</v>
      </c>
      <c r="U18">
        <v>2994</v>
      </c>
      <c r="V18" t="s">
        <v>47</v>
      </c>
      <c r="W18">
        <v>21221</v>
      </c>
      <c r="X18">
        <v>1</v>
      </c>
      <c r="Y18" t="s">
        <v>48</v>
      </c>
      <c r="Z18" t="s">
        <v>40</v>
      </c>
      <c r="AA18">
        <v>12</v>
      </c>
      <c r="AB18">
        <v>3</v>
      </c>
      <c r="AC18">
        <v>4</v>
      </c>
      <c r="AD18">
        <v>80</v>
      </c>
      <c r="AE18">
        <v>0</v>
      </c>
      <c r="AF18">
        <v>1</v>
      </c>
      <c r="AG18">
        <v>2</v>
      </c>
      <c r="AH18">
        <v>3</v>
      </c>
      <c r="AI18">
        <v>0</v>
      </c>
      <c r="AJ18">
        <v>1</v>
      </c>
      <c r="AK18" s="14">
        <v>46039</v>
      </c>
      <c r="AL18">
        <v>53</v>
      </c>
      <c r="AM18" t="s">
        <v>1576</v>
      </c>
      <c r="AN18" t="s">
        <v>1577</v>
      </c>
      <c r="AO18">
        <v>26</v>
      </c>
      <c r="AP18">
        <v>11211</v>
      </c>
      <c r="AQ18">
        <v>19</v>
      </c>
      <c r="AR18">
        <v>4</v>
      </c>
    </row>
    <row r="19" spans="1:44" x14ac:dyDescent="0.35">
      <c r="A19" t="s">
        <v>1534</v>
      </c>
      <c r="B19">
        <v>59</v>
      </c>
      <c r="C19" t="s">
        <v>1498</v>
      </c>
      <c r="D19" t="s">
        <v>49</v>
      </c>
      <c r="E19" t="s">
        <v>41</v>
      </c>
      <c r="F19">
        <v>142</v>
      </c>
      <c r="G19" t="s">
        <v>42</v>
      </c>
      <c r="H19">
        <v>3</v>
      </c>
      <c r="I19">
        <v>3</v>
      </c>
      <c r="J19" t="s">
        <v>43</v>
      </c>
      <c r="K19">
        <v>1</v>
      </c>
      <c r="L19">
        <v>309</v>
      </c>
      <c r="M19">
        <v>3</v>
      </c>
      <c r="N19" t="s">
        <v>44</v>
      </c>
      <c r="O19">
        <v>70</v>
      </c>
      <c r="P19">
        <v>2</v>
      </c>
      <c r="Q19">
        <v>1</v>
      </c>
      <c r="R19" t="s">
        <v>60</v>
      </c>
      <c r="S19">
        <v>4</v>
      </c>
      <c r="T19" t="s">
        <v>105</v>
      </c>
      <c r="U19">
        <v>2177</v>
      </c>
      <c r="V19" t="s">
        <v>47</v>
      </c>
      <c r="W19">
        <v>8456</v>
      </c>
      <c r="X19">
        <v>3</v>
      </c>
      <c r="Y19" t="s">
        <v>48</v>
      </c>
      <c r="Z19" t="s">
        <v>49</v>
      </c>
      <c r="AA19">
        <v>17</v>
      </c>
      <c r="AB19">
        <v>3</v>
      </c>
      <c r="AC19">
        <v>1</v>
      </c>
      <c r="AD19">
        <v>80</v>
      </c>
      <c r="AE19">
        <v>1</v>
      </c>
      <c r="AF19">
        <v>7</v>
      </c>
      <c r="AG19">
        <v>6</v>
      </c>
      <c r="AH19">
        <v>3</v>
      </c>
      <c r="AI19">
        <v>0</v>
      </c>
      <c r="AJ19">
        <v>0</v>
      </c>
      <c r="AK19" s="14">
        <v>46032</v>
      </c>
      <c r="AL19">
        <v>27</v>
      </c>
      <c r="AM19" t="s">
        <v>1576</v>
      </c>
      <c r="AN19" t="s">
        <v>1577</v>
      </c>
      <c r="AO19">
        <v>3</v>
      </c>
      <c r="AP19">
        <v>8042</v>
      </c>
      <c r="AQ19">
        <v>3</v>
      </c>
      <c r="AR19">
        <v>3</v>
      </c>
    </row>
    <row r="20" spans="1:44" x14ac:dyDescent="0.35">
      <c r="A20" t="s">
        <v>78</v>
      </c>
      <c r="B20">
        <v>20</v>
      </c>
      <c r="C20" t="s">
        <v>39</v>
      </c>
      <c r="D20" t="s">
        <v>49</v>
      </c>
      <c r="E20" t="s">
        <v>41</v>
      </c>
      <c r="F20">
        <v>959</v>
      </c>
      <c r="G20" t="s">
        <v>1547</v>
      </c>
      <c r="H20">
        <v>1</v>
      </c>
      <c r="I20">
        <v>3</v>
      </c>
      <c r="J20" t="s">
        <v>43</v>
      </c>
      <c r="K20">
        <v>1</v>
      </c>
      <c r="L20">
        <v>657</v>
      </c>
      <c r="M20">
        <v>4</v>
      </c>
      <c r="N20" t="s">
        <v>53</v>
      </c>
      <c r="O20">
        <v>83</v>
      </c>
      <c r="P20">
        <v>2</v>
      </c>
      <c r="Q20">
        <v>1</v>
      </c>
      <c r="R20" t="s">
        <v>60</v>
      </c>
      <c r="S20">
        <v>2</v>
      </c>
      <c r="T20" t="s">
        <v>46</v>
      </c>
      <c r="U20">
        <v>2836</v>
      </c>
      <c r="V20" t="s">
        <v>47</v>
      </c>
      <c r="W20">
        <v>11757</v>
      </c>
      <c r="X20">
        <v>1</v>
      </c>
      <c r="Y20" t="s">
        <v>48</v>
      </c>
      <c r="Z20" t="s">
        <v>49</v>
      </c>
      <c r="AA20">
        <v>13</v>
      </c>
      <c r="AB20">
        <v>3</v>
      </c>
      <c r="AC20">
        <v>4</v>
      </c>
      <c r="AD20">
        <v>80</v>
      </c>
      <c r="AE20">
        <v>0</v>
      </c>
      <c r="AF20">
        <v>1</v>
      </c>
      <c r="AG20">
        <v>0</v>
      </c>
      <c r="AH20">
        <v>4</v>
      </c>
      <c r="AI20">
        <v>0</v>
      </c>
      <c r="AJ20">
        <v>0</v>
      </c>
      <c r="AK20" s="14">
        <v>46041</v>
      </c>
      <c r="AL20">
        <v>38</v>
      </c>
      <c r="AM20" t="s">
        <v>1576</v>
      </c>
      <c r="AN20" t="s">
        <v>1577</v>
      </c>
      <c r="AO20">
        <v>13</v>
      </c>
      <c r="AP20">
        <v>10268</v>
      </c>
      <c r="AQ20">
        <v>9</v>
      </c>
      <c r="AR20">
        <v>8</v>
      </c>
    </row>
    <row r="21" spans="1:44" x14ac:dyDescent="0.35">
      <c r="A21" t="s">
        <v>1533</v>
      </c>
      <c r="B21">
        <v>59</v>
      </c>
      <c r="C21" t="s">
        <v>1498</v>
      </c>
      <c r="D21" t="s">
        <v>49</v>
      </c>
      <c r="E21" t="s">
        <v>59</v>
      </c>
      <c r="F21">
        <v>1420</v>
      </c>
      <c r="G21" t="s">
        <v>71</v>
      </c>
      <c r="H21">
        <v>2</v>
      </c>
      <c r="I21">
        <v>4</v>
      </c>
      <c r="J21" t="s">
        <v>71</v>
      </c>
      <c r="K21">
        <v>1</v>
      </c>
      <c r="L21">
        <v>140</v>
      </c>
      <c r="M21">
        <v>3</v>
      </c>
      <c r="N21" t="s">
        <v>53</v>
      </c>
      <c r="O21">
        <v>32</v>
      </c>
      <c r="P21">
        <v>2</v>
      </c>
      <c r="Q21">
        <v>5</v>
      </c>
      <c r="R21" t="s">
        <v>442</v>
      </c>
      <c r="S21">
        <v>4</v>
      </c>
      <c r="T21" t="s">
        <v>105</v>
      </c>
      <c r="U21">
        <v>18844</v>
      </c>
      <c r="V21" t="s">
        <v>368</v>
      </c>
      <c r="W21">
        <v>21922</v>
      </c>
      <c r="X21">
        <v>9</v>
      </c>
      <c r="Y21" t="s">
        <v>48</v>
      </c>
      <c r="Z21" t="s">
        <v>49</v>
      </c>
      <c r="AA21">
        <v>21</v>
      </c>
      <c r="AB21">
        <v>4</v>
      </c>
      <c r="AC21">
        <v>4</v>
      </c>
      <c r="AD21">
        <v>80</v>
      </c>
      <c r="AE21">
        <v>1</v>
      </c>
      <c r="AF21">
        <v>30</v>
      </c>
      <c r="AG21">
        <v>3</v>
      </c>
      <c r="AH21">
        <v>3</v>
      </c>
      <c r="AI21">
        <v>2</v>
      </c>
      <c r="AJ21">
        <v>2</v>
      </c>
      <c r="AK21" s="14">
        <v>46031</v>
      </c>
      <c r="AL21">
        <v>52</v>
      </c>
      <c r="AM21" t="s">
        <v>1576</v>
      </c>
      <c r="AN21" t="s">
        <v>1577</v>
      </c>
      <c r="AO21">
        <v>33</v>
      </c>
      <c r="AP21">
        <v>13703</v>
      </c>
      <c r="AQ21">
        <v>22</v>
      </c>
      <c r="AR21">
        <v>2</v>
      </c>
    </row>
    <row r="22" spans="1:44" x14ac:dyDescent="0.35">
      <c r="A22" t="s">
        <v>1532</v>
      </c>
      <c r="B22">
        <v>59</v>
      </c>
      <c r="C22" t="s">
        <v>1498</v>
      </c>
      <c r="D22" t="s">
        <v>49</v>
      </c>
      <c r="E22" t="s">
        <v>56</v>
      </c>
      <c r="F22">
        <v>1225</v>
      </c>
      <c r="G22" t="s">
        <v>51</v>
      </c>
      <c r="H22">
        <v>1</v>
      </c>
      <c r="I22">
        <v>1</v>
      </c>
      <c r="J22" t="s">
        <v>43</v>
      </c>
      <c r="K22">
        <v>1</v>
      </c>
      <c r="L22">
        <v>91</v>
      </c>
      <c r="M22">
        <v>1</v>
      </c>
      <c r="N22" t="s">
        <v>53</v>
      </c>
      <c r="O22">
        <v>57</v>
      </c>
      <c r="P22">
        <v>2</v>
      </c>
      <c r="Q22">
        <v>2</v>
      </c>
      <c r="R22" t="s">
        <v>137</v>
      </c>
      <c r="S22">
        <v>3</v>
      </c>
      <c r="T22" t="s">
        <v>46</v>
      </c>
      <c r="U22">
        <v>5473</v>
      </c>
      <c r="V22" t="s">
        <v>163</v>
      </c>
      <c r="W22">
        <v>24668</v>
      </c>
      <c r="X22">
        <v>7</v>
      </c>
      <c r="Y22" t="s">
        <v>48</v>
      </c>
      <c r="Z22" t="s">
        <v>49</v>
      </c>
      <c r="AA22">
        <v>11</v>
      </c>
      <c r="AB22">
        <v>3</v>
      </c>
      <c r="AC22">
        <v>4</v>
      </c>
      <c r="AD22">
        <v>80</v>
      </c>
      <c r="AE22">
        <v>0</v>
      </c>
      <c r="AF22">
        <v>20</v>
      </c>
      <c r="AG22">
        <v>2</v>
      </c>
      <c r="AH22">
        <v>2</v>
      </c>
      <c r="AI22">
        <v>1</v>
      </c>
      <c r="AK22" s="14">
        <v>46030</v>
      </c>
      <c r="AL22">
        <v>29</v>
      </c>
      <c r="AM22" t="s">
        <v>1576</v>
      </c>
      <c r="AN22" t="s">
        <v>1577</v>
      </c>
      <c r="AO22">
        <v>7</v>
      </c>
      <c r="AP22">
        <v>7717</v>
      </c>
      <c r="AQ22">
        <v>3</v>
      </c>
      <c r="AR22">
        <v>2</v>
      </c>
    </row>
    <row r="23" spans="1:44" x14ac:dyDescent="0.35">
      <c r="A23" t="s">
        <v>1531</v>
      </c>
      <c r="B23">
        <v>59</v>
      </c>
      <c r="C23" t="s">
        <v>1498</v>
      </c>
      <c r="D23" t="s">
        <v>49</v>
      </c>
      <c r="E23" t="s">
        <v>41</v>
      </c>
      <c r="F23">
        <v>1435</v>
      </c>
      <c r="G23" t="s">
        <v>51</v>
      </c>
      <c r="H23">
        <v>25</v>
      </c>
      <c r="I23">
        <v>3</v>
      </c>
      <c r="J23" t="s">
        <v>43</v>
      </c>
      <c r="K23">
        <v>1</v>
      </c>
      <c r="L23">
        <v>81</v>
      </c>
      <c r="M23">
        <v>1</v>
      </c>
      <c r="N23" t="s">
        <v>53</v>
      </c>
      <c r="O23">
        <v>99</v>
      </c>
      <c r="P23">
        <v>3</v>
      </c>
      <c r="Q23">
        <v>3</v>
      </c>
      <c r="R23" t="s">
        <v>137</v>
      </c>
      <c r="S23">
        <v>1</v>
      </c>
      <c r="T23" t="s">
        <v>46</v>
      </c>
      <c r="U23">
        <v>7637</v>
      </c>
      <c r="V23" t="s">
        <v>163</v>
      </c>
      <c r="W23">
        <v>2354</v>
      </c>
      <c r="X23">
        <v>7</v>
      </c>
      <c r="Y23" t="s">
        <v>48</v>
      </c>
      <c r="Z23" t="s">
        <v>49</v>
      </c>
      <c r="AA23">
        <v>11</v>
      </c>
      <c r="AB23">
        <v>3</v>
      </c>
      <c r="AC23">
        <v>4</v>
      </c>
      <c r="AD23">
        <v>80</v>
      </c>
      <c r="AE23">
        <v>0</v>
      </c>
      <c r="AF23">
        <v>28</v>
      </c>
      <c r="AG23">
        <v>3</v>
      </c>
      <c r="AH23">
        <v>2</v>
      </c>
      <c r="AI23">
        <v>7</v>
      </c>
      <c r="AJ23">
        <v>9</v>
      </c>
      <c r="AK23" s="14">
        <v>46029</v>
      </c>
      <c r="AL23">
        <v>44</v>
      </c>
      <c r="AM23" t="s">
        <v>1576</v>
      </c>
      <c r="AN23" t="s">
        <v>1577</v>
      </c>
      <c r="AO23">
        <v>0</v>
      </c>
      <c r="AP23">
        <v>11146</v>
      </c>
      <c r="AQ23">
        <v>0</v>
      </c>
      <c r="AR23">
        <v>0</v>
      </c>
    </row>
    <row r="24" spans="1:44" x14ac:dyDescent="0.35">
      <c r="A24" t="s">
        <v>1530</v>
      </c>
      <c r="B24">
        <v>59</v>
      </c>
      <c r="C24" t="s">
        <v>1498</v>
      </c>
      <c r="D24" t="s">
        <v>49</v>
      </c>
      <c r="E24" t="s">
        <v>41</v>
      </c>
      <c r="F24">
        <v>1324</v>
      </c>
      <c r="G24" t="s">
        <v>42</v>
      </c>
      <c r="H24">
        <v>3</v>
      </c>
      <c r="I24">
        <v>3</v>
      </c>
      <c r="J24" t="s">
        <v>52</v>
      </c>
      <c r="K24">
        <v>1</v>
      </c>
      <c r="L24">
        <v>10</v>
      </c>
      <c r="M24">
        <v>3</v>
      </c>
      <c r="N24" t="s">
        <v>53</v>
      </c>
      <c r="O24">
        <v>81</v>
      </c>
      <c r="P24">
        <v>4</v>
      </c>
      <c r="Q24">
        <v>1</v>
      </c>
      <c r="R24" t="s">
        <v>45</v>
      </c>
      <c r="S24">
        <v>1</v>
      </c>
      <c r="T24" t="s">
        <v>105</v>
      </c>
      <c r="U24">
        <v>2670</v>
      </c>
      <c r="V24" t="s">
        <v>47</v>
      </c>
      <c r="W24">
        <v>9964</v>
      </c>
      <c r="X24">
        <v>4</v>
      </c>
      <c r="Y24" t="s">
        <v>48</v>
      </c>
      <c r="Z24" t="s">
        <v>40</v>
      </c>
      <c r="AA24">
        <v>20</v>
      </c>
      <c r="AB24">
        <v>4</v>
      </c>
      <c r="AC24">
        <v>1</v>
      </c>
      <c r="AD24">
        <v>80</v>
      </c>
      <c r="AE24">
        <v>3</v>
      </c>
      <c r="AF24">
        <v>12</v>
      </c>
      <c r="AG24">
        <v>3</v>
      </c>
      <c r="AH24">
        <v>2</v>
      </c>
      <c r="AI24">
        <v>0</v>
      </c>
      <c r="AK24" s="14">
        <v>46028</v>
      </c>
      <c r="AL24">
        <v>29</v>
      </c>
      <c r="AM24" t="s">
        <v>1576</v>
      </c>
      <c r="AN24" t="s">
        <v>1577</v>
      </c>
      <c r="AO24">
        <v>11</v>
      </c>
      <c r="AP24">
        <v>21780</v>
      </c>
      <c r="AQ24">
        <v>1</v>
      </c>
      <c r="AR24">
        <v>0</v>
      </c>
    </row>
    <row r="25" spans="1:44" x14ac:dyDescent="0.35">
      <c r="A25" t="s">
        <v>1529</v>
      </c>
      <c r="B25">
        <v>58</v>
      </c>
      <c r="C25" t="s">
        <v>1498</v>
      </c>
      <c r="D25" t="s">
        <v>49</v>
      </c>
      <c r="E25" t="s">
        <v>41</v>
      </c>
      <c r="F25">
        <v>605</v>
      </c>
      <c r="G25" t="s">
        <v>51</v>
      </c>
      <c r="H25">
        <v>21</v>
      </c>
      <c r="I25">
        <v>3</v>
      </c>
      <c r="J25" t="s">
        <v>43</v>
      </c>
      <c r="K25">
        <v>1</v>
      </c>
      <c r="L25">
        <v>1938</v>
      </c>
      <c r="M25">
        <v>4</v>
      </c>
      <c r="N25" t="s">
        <v>53</v>
      </c>
      <c r="O25">
        <v>72</v>
      </c>
      <c r="P25">
        <v>3</v>
      </c>
      <c r="Q25">
        <v>4</v>
      </c>
      <c r="R25" t="s">
        <v>442</v>
      </c>
      <c r="S25">
        <v>4</v>
      </c>
      <c r="T25" t="s">
        <v>105</v>
      </c>
      <c r="U25">
        <v>17875</v>
      </c>
      <c r="V25" t="s">
        <v>368</v>
      </c>
      <c r="W25">
        <v>11761</v>
      </c>
      <c r="X25">
        <v>4</v>
      </c>
      <c r="Y25" t="s">
        <v>48</v>
      </c>
      <c r="Z25" t="s">
        <v>40</v>
      </c>
      <c r="AA25">
        <v>13</v>
      </c>
      <c r="AB25">
        <v>3</v>
      </c>
      <c r="AC25">
        <v>3</v>
      </c>
      <c r="AD25">
        <v>80</v>
      </c>
      <c r="AE25">
        <v>1</v>
      </c>
      <c r="AF25">
        <v>29</v>
      </c>
      <c r="AG25">
        <v>2</v>
      </c>
      <c r="AH25">
        <v>2</v>
      </c>
      <c r="AI25">
        <v>0</v>
      </c>
      <c r="AJ25">
        <v>0</v>
      </c>
      <c r="AK25" s="14">
        <v>46027</v>
      </c>
      <c r="AL25">
        <v>30</v>
      </c>
      <c r="AM25" t="s">
        <v>1576</v>
      </c>
      <c r="AN25" t="s">
        <v>1577</v>
      </c>
      <c r="AO25">
        <v>11</v>
      </c>
      <c r="AP25">
        <v>6216</v>
      </c>
      <c r="AQ25">
        <v>5</v>
      </c>
      <c r="AR25">
        <v>5</v>
      </c>
    </row>
    <row r="26" spans="1:44" x14ac:dyDescent="0.35">
      <c r="A26" t="s">
        <v>84</v>
      </c>
      <c r="B26">
        <v>20</v>
      </c>
      <c r="C26" t="s">
        <v>39</v>
      </c>
      <c r="D26" t="s">
        <v>49</v>
      </c>
      <c r="E26" t="s">
        <v>41</v>
      </c>
      <c r="F26">
        <v>805</v>
      </c>
      <c r="G26" t="s">
        <v>1547</v>
      </c>
      <c r="H26">
        <v>3</v>
      </c>
      <c r="I26">
        <v>3</v>
      </c>
      <c r="J26" t="s">
        <v>43</v>
      </c>
      <c r="K26">
        <v>1</v>
      </c>
      <c r="L26">
        <v>1198</v>
      </c>
      <c r="M26">
        <v>1</v>
      </c>
      <c r="N26" t="s">
        <v>44</v>
      </c>
      <c r="O26">
        <v>87</v>
      </c>
      <c r="P26">
        <v>2</v>
      </c>
      <c r="Q26">
        <v>1</v>
      </c>
      <c r="R26" t="s">
        <v>45</v>
      </c>
      <c r="S26">
        <v>3</v>
      </c>
      <c r="T26" t="s">
        <v>46</v>
      </c>
      <c r="U26">
        <v>3033</v>
      </c>
      <c r="V26" t="s">
        <v>47</v>
      </c>
      <c r="W26">
        <v>12828</v>
      </c>
      <c r="X26">
        <v>1</v>
      </c>
      <c r="Y26" t="s">
        <v>48</v>
      </c>
      <c r="Z26" t="s">
        <v>49</v>
      </c>
      <c r="AA26">
        <v>12</v>
      </c>
      <c r="AB26">
        <v>2</v>
      </c>
      <c r="AC26">
        <v>1</v>
      </c>
      <c r="AD26">
        <v>80</v>
      </c>
      <c r="AE26">
        <v>0</v>
      </c>
      <c r="AF26">
        <v>2</v>
      </c>
      <c r="AG26">
        <v>2</v>
      </c>
      <c r="AH26">
        <v>2</v>
      </c>
      <c r="AI26">
        <v>1</v>
      </c>
      <c r="AJ26">
        <v>2</v>
      </c>
      <c r="AK26" s="14">
        <v>46047</v>
      </c>
      <c r="AL26">
        <v>55</v>
      </c>
      <c r="AM26" t="s">
        <v>1576</v>
      </c>
      <c r="AN26" t="s">
        <v>1577</v>
      </c>
      <c r="AO26">
        <v>1</v>
      </c>
      <c r="AP26">
        <v>15308</v>
      </c>
      <c r="AQ26">
        <v>1</v>
      </c>
      <c r="AR26">
        <v>1</v>
      </c>
    </row>
    <row r="27" spans="1:44" x14ac:dyDescent="0.35">
      <c r="A27" t="s">
        <v>85</v>
      </c>
      <c r="B27">
        <v>20</v>
      </c>
      <c r="C27" t="s">
        <v>39</v>
      </c>
      <c r="D27" t="s">
        <v>49</v>
      </c>
      <c r="E27" t="s">
        <v>41</v>
      </c>
      <c r="F27">
        <v>654</v>
      </c>
      <c r="G27" t="s">
        <v>1547</v>
      </c>
      <c r="H27">
        <v>21</v>
      </c>
      <c r="I27">
        <v>3</v>
      </c>
      <c r="J27" t="s">
        <v>57</v>
      </c>
      <c r="K27">
        <v>1</v>
      </c>
      <c r="L27">
        <v>1226</v>
      </c>
      <c r="M27">
        <v>3</v>
      </c>
      <c r="N27" t="s">
        <v>44</v>
      </c>
      <c r="O27">
        <v>43</v>
      </c>
      <c r="P27">
        <v>4</v>
      </c>
      <c r="Q27">
        <v>1</v>
      </c>
      <c r="R27" t="s">
        <v>54</v>
      </c>
      <c r="S27">
        <v>4</v>
      </c>
      <c r="T27" t="s">
        <v>46</v>
      </c>
      <c r="U27">
        <v>2678</v>
      </c>
      <c r="V27" t="s">
        <v>47</v>
      </c>
      <c r="W27">
        <v>5050</v>
      </c>
      <c r="X27">
        <v>1</v>
      </c>
      <c r="Y27" t="s">
        <v>48</v>
      </c>
      <c r="Z27" t="s">
        <v>49</v>
      </c>
      <c r="AA27">
        <v>17</v>
      </c>
      <c r="AB27">
        <v>2</v>
      </c>
      <c r="AC27">
        <v>4</v>
      </c>
      <c r="AD27">
        <v>80</v>
      </c>
      <c r="AE27">
        <v>0</v>
      </c>
      <c r="AF27">
        <v>2</v>
      </c>
      <c r="AG27">
        <v>2</v>
      </c>
      <c r="AH27">
        <v>3</v>
      </c>
      <c r="AI27">
        <v>2</v>
      </c>
      <c r="AJ27">
        <v>2</v>
      </c>
      <c r="AK27" s="14">
        <v>46048</v>
      </c>
      <c r="AL27">
        <v>26</v>
      </c>
      <c r="AM27" t="s">
        <v>1576</v>
      </c>
      <c r="AN27" t="s">
        <v>1577</v>
      </c>
      <c r="AO27">
        <v>8</v>
      </c>
      <c r="AP27">
        <v>7790</v>
      </c>
      <c r="AQ27">
        <v>0</v>
      </c>
      <c r="AR27">
        <v>0</v>
      </c>
    </row>
    <row r="28" spans="1:44" x14ac:dyDescent="0.35">
      <c r="A28" t="s">
        <v>86</v>
      </c>
      <c r="B28">
        <v>20</v>
      </c>
      <c r="C28" t="s">
        <v>39</v>
      </c>
      <c r="D28" t="s">
        <v>49</v>
      </c>
      <c r="E28" t="s">
        <v>41</v>
      </c>
      <c r="F28">
        <v>1141</v>
      </c>
      <c r="G28" t="s">
        <v>1547</v>
      </c>
      <c r="H28">
        <v>2</v>
      </c>
      <c r="I28">
        <v>3</v>
      </c>
      <c r="J28" t="s">
        <v>52</v>
      </c>
      <c r="K28">
        <v>1</v>
      </c>
      <c r="L28">
        <v>1657</v>
      </c>
      <c r="M28">
        <v>3</v>
      </c>
      <c r="N28" t="s">
        <v>53</v>
      </c>
      <c r="O28">
        <v>31</v>
      </c>
      <c r="P28">
        <v>3</v>
      </c>
      <c r="Q28">
        <v>1</v>
      </c>
      <c r="R28" t="s">
        <v>54</v>
      </c>
      <c r="S28">
        <v>3</v>
      </c>
      <c r="T28" t="s">
        <v>46</v>
      </c>
      <c r="U28">
        <v>2783</v>
      </c>
      <c r="V28" t="s">
        <v>47</v>
      </c>
      <c r="W28">
        <v>13251</v>
      </c>
      <c r="X28">
        <v>1</v>
      </c>
      <c r="Y28" t="s">
        <v>48</v>
      </c>
      <c r="Z28" t="s">
        <v>49</v>
      </c>
      <c r="AA28">
        <v>19</v>
      </c>
      <c r="AB28">
        <v>2</v>
      </c>
      <c r="AC28">
        <v>1</v>
      </c>
      <c r="AD28">
        <v>80</v>
      </c>
      <c r="AE28">
        <v>0</v>
      </c>
      <c r="AF28">
        <v>2</v>
      </c>
      <c r="AG28">
        <v>3</v>
      </c>
      <c r="AH28">
        <v>3</v>
      </c>
      <c r="AI28">
        <v>2</v>
      </c>
      <c r="AJ28">
        <v>2</v>
      </c>
      <c r="AK28" s="14">
        <v>46049</v>
      </c>
      <c r="AL28">
        <v>52</v>
      </c>
      <c r="AM28" t="s">
        <v>1576</v>
      </c>
      <c r="AN28" t="s">
        <v>1577</v>
      </c>
      <c r="AO28">
        <v>3</v>
      </c>
      <c r="AP28">
        <v>4112</v>
      </c>
      <c r="AQ28">
        <v>2</v>
      </c>
      <c r="AR28">
        <v>0</v>
      </c>
    </row>
    <row r="29" spans="1:44" x14ac:dyDescent="0.35">
      <c r="A29" t="s">
        <v>87</v>
      </c>
      <c r="B29">
        <v>20</v>
      </c>
      <c r="C29" t="s">
        <v>39</v>
      </c>
      <c r="D29" t="s">
        <v>49</v>
      </c>
      <c r="E29" t="s">
        <v>41</v>
      </c>
      <c r="F29">
        <v>727</v>
      </c>
      <c r="G29" t="s">
        <v>1547</v>
      </c>
      <c r="H29">
        <v>9</v>
      </c>
      <c r="I29">
        <v>1</v>
      </c>
      <c r="J29" t="s">
        <v>43</v>
      </c>
      <c r="K29">
        <v>1</v>
      </c>
      <c r="L29">
        <v>1680</v>
      </c>
      <c r="M29">
        <v>4</v>
      </c>
      <c r="N29" t="s">
        <v>44</v>
      </c>
      <c r="O29">
        <v>54</v>
      </c>
      <c r="P29">
        <v>3</v>
      </c>
      <c r="Q29">
        <v>1</v>
      </c>
      <c r="R29" t="s">
        <v>54</v>
      </c>
      <c r="S29">
        <v>1</v>
      </c>
      <c r="T29" t="s">
        <v>46</v>
      </c>
      <c r="U29">
        <v>2728</v>
      </c>
      <c r="V29" t="s">
        <v>47</v>
      </c>
      <c r="W29">
        <v>21082</v>
      </c>
      <c r="X29">
        <v>1</v>
      </c>
      <c r="Y29" t="s">
        <v>48</v>
      </c>
      <c r="Z29" t="s">
        <v>49</v>
      </c>
      <c r="AA29">
        <v>11</v>
      </c>
      <c r="AB29">
        <v>2</v>
      </c>
      <c r="AC29">
        <v>1</v>
      </c>
      <c r="AD29">
        <v>80</v>
      </c>
      <c r="AE29">
        <v>0</v>
      </c>
      <c r="AF29">
        <v>2</v>
      </c>
      <c r="AG29">
        <v>3</v>
      </c>
      <c r="AH29">
        <v>3</v>
      </c>
      <c r="AI29">
        <v>0</v>
      </c>
      <c r="AJ29">
        <v>2</v>
      </c>
      <c r="AK29" s="14">
        <v>46050</v>
      </c>
      <c r="AL29">
        <v>56</v>
      </c>
      <c r="AM29" t="s">
        <v>1576</v>
      </c>
      <c r="AN29" t="s">
        <v>1577</v>
      </c>
      <c r="AO29">
        <v>38</v>
      </c>
      <c r="AP29">
        <v>9802</v>
      </c>
      <c r="AQ29">
        <v>30</v>
      </c>
      <c r="AR29">
        <v>3</v>
      </c>
    </row>
    <row r="30" spans="1:44" x14ac:dyDescent="0.35">
      <c r="A30" t="s">
        <v>88</v>
      </c>
      <c r="B30">
        <v>21</v>
      </c>
      <c r="C30" t="s">
        <v>39</v>
      </c>
      <c r="D30" t="s">
        <v>49</v>
      </c>
      <c r="E30" t="s">
        <v>41</v>
      </c>
      <c r="F30">
        <v>391</v>
      </c>
      <c r="G30" t="s">
        <v>1547</v>
      </c>
      <c r="H30">
        <v>15</v>
      </c>
      <c r="I30">
        <v>2</v>
      </c>
      <c r="J30" t="s">
        <v>43</v>
      </c>
      <c r="K30">
        <v>1</v>
      </c>
      <c r="L30">
        <v>30</v>
      </c>
      <c r="M30">
        <v>3</v>
      </c>
      <c r="N30" t="s">
        <v>44</v>
      </c>
      <c r="O30">
        <v>96</v>
      </c>
      <c r="P30">
        <v>3</v>
      </c>
      <c r="Q30">
        <v>1</v>
      </c>
      <c r="R30" t="s">
        <v>60</v>
      </c>
      <c r="S30">
        <v>4</v>
      </c>
      <c r="T30" t="s">
        <v>46</v>
      </c>
      <c r="U30">
        <v>1232</v>
      </c>
      <c r="V30" t="s">
        <v>47</v>
      </c>
      <c r="W30">
        <v>19281</v>
      </c>
      <c r="X30">
        <v>1</v>
      </c>
      <c r="Y30" t="s">
        <v>48</v>
      </c>
      <c r="Z30" t="s">
        <v>49</v>
      </c>
      <c r="AA30">
        <v>14</v>
      </c>
      <c r="AB30">
        <v>2</v>
      </c>
      <c r="AC30">
        <v>4</v>
      </c>
      <c r="AD30">
        <v>80</v>
      </c>
      <c r="AE30">
        <v>0</v>
      </c>
      <c r="AF30">
        <v>0</v>
      </c>
      <c r="AG30">
        <v>6</v>
      </c>
      <c r="AH30">
        <v>3</v>
      </c>
      <c r="AI30">
        <v>0</v>
      </c>
      <c r="AK30" s="14">
        <v>46051</v>
      </c>
      <c r="AL30">
        <v>54</v>
      </c>
      <c r="AM30" t="s">
        <v>1576</v>
      </c>
      <c r="AN30" t="s">
        <v>1577</v>
      </c>
      <c r="AO30">
        <v>2</v>
      </c>
      <c r="AP30">
        <v>13605</v>
      </c>
      <c r="AQ30">
        <v>1</v>
      </c>
      <c r="AR30">
        <v>1</v>
      </c>
    </row>
    <row r="31" spans="1:44" x14ac:dyDescent="0.35">
      <c r="A31" t="s">
        <v>89</v>
      </c>
      <c r="B31">
        <v>21</v>
      </c>
      <c r="C31" t="s">
        <v>39</v>
      </c>
      <c r="D31" t="s">
        <v>49</v>
      </c>
      <c r="E31" t="s">
        <v>41</v>
      </c>
      <c r="F31">
        <v>996</v>
      </c>
      <c r="G31" t="s">
        <v>1547</v>
      </c>
      <c r="H31">
        <v>3</v>
      </c>
      <c r="I31">
        <v>2</v>
      </c>
      <c r="J31" t="s">
        <v>52</v>
      </c>
      <c r="K31">
        <v>1</v>
      </c>
      <c r="L31">
        <v>379</v>
      </c>
      <c r="M31">
        <v>4</v>
      </c>
      <c r="N31" t="s">
        <v>44</v>
      </c>
      <c r="O31">
        <v>100</v>
      </c>
      <c r="P31">
        <v>2</v>
      </c>
      <c r="Q31">
        <v>1</v>
      </c>
      <c r="R31" t="s">
        <v>60</v>
      </c>
      <c r="S31">
        <v>3</v>
      </c>
      <c r="T31" t="s">
        <v>46</v>
      </c>
      <c r="U31">
        <v>3230</v>
      </c>
      <c r="V31" t="s">
        <v>47</v>
      </c>
      <c r="W31">
        <v>10531</v>
      </c>
      <c r="X31">
        <v>1</v>
      </c>
      <c r="Y31" t="s">
        <v>48</v>
      </c>
      <c r="Z31" t="s">
        <v>49</v>
      </c>
      <c r="AA31">
        <v>17</v>
      </c>
      <c r="AB31">
        <v>2</v>
      </c>
      <c r="AC31">
        <v>1</v>
      </c>
      <c r="AD31">
        <v>80</v>
      </c>
      <c r="AE31">
        <v>0</v>
      </c>
      <c r="AF31">
        <v>3</v>
      </c>
      <c r="AG31">
        <v>4</v>
      </c>
      <c r="AH31">
        <v>4</v>
      </c>
      <c r="AI31">
        <v>1</v>
      </c>
      <c r="AJ31">
        <v>0</v>
      </c>
      <c r="AK31" s="14">
        <v>46052</v>
      </c>
      <c r="AL31">
        <v>55</v>
      </c>
      <c r="AM31" t="s">
        <v>1576</v>
      </c>
      <c r="AN31" t="s">
        <v>1577</v>
      </c>
      <c r="AO31">
        <v>17</v>
      </c>
      <c r="AP31">
        <v>12890</v>
      </c>
      <c r="AQ31">
        <v>10</v>
      </c>
      <c r="AR31">
        <v>3</v>
      </c>
    </row>
    <row r="32" spans="1:44" x14ac:dyDescent="0.35">
      <c r="A32" t="s">
        <v>1528</v>
      </c>
      <c r="B32">
        <v>58</v>
      </c>
      <c r="C32" t="s">
        <v>1498</v>
      </c>
      <c r="D32" t="s">
        <v>49</v>
      </c>
      <c r="E32" t="s">
        <v>56</v>
      </c>
      <c r="F32">
        <v>1216</v>
      </c>
      <c r="G32" t="s">
        <v>42</v>
      </c>
      <c r="H32">
        <v>15</v>
      </c>
      <c r="I32">
        <v>4</v>
      </c>
      <c r="J32" t="s">
        <v>43</v>
      </c>
      <c r="K32">
        <v>1</v>
      </c>
      <c r="L32">
        <v>1837</v>
      </c>
      <c r="M32">
        <v>1</v>
      </c>
      <c r="N32" t="s">
        <v>44</v>
      </c>
      <c r="O32">
        <v>87</v>
      </c>
      <c r="P32">
        <v>3</v>
      </c>
      <c r="Q32">
        <v>4</v>
      </c>
      <c r="R32" t="s">
        <v>252</v>
      </c>
      <c r="S32">
        <v>3</v>
      </c>
      <c r="T32" t="s">
        <v>105</v>
      </c>
      <c r="U32">
        <v>15787</v>
      </c>
      <c r="V32" t="s">
        <v>368</v>
      </c>
      <c r="W32">
        <v>21624</v>
      </c>
      <c r="X32">
        <v>2</v>
      </c>
      <c r="Y32" t="s">
        <v>48</v>
      </c>
      <c r="Z32" t="s">
        <v>40</v>
      </c>
      <c r="AA32">
        <v>14</v>
      </c>
      <c r="AB32">
        <v>3</v>
      </c>
      <c r="AC32">
        <v>2</v>
      </c>
      <c r="AD32">
        <v>80</v>
      </c>
      <c r="AE32">
        <v>0</v>
      </c>
      <c r="AF32">
        <v>23</v>
      </c>
      <c r="AG32">
        <v>3</v>
      </c>
      <c r="AH32">
        <v>3</v>
      </c>
      <c r="AI32">
        <v>2</v>
      </c>
      <c r="AJ32">
        <v>2</v>
      </c>
      <c r="AK32" s="14">
        <v>46026</v>
      </c>
      <c r="AL32">
        <v>22</v>
      </c>
      <c r="AM32" t="s">
        <v>1576</v>
      </c>
      <c r="AN32" t="s">
        <v>1577</v>
      </c>
      <c r="AO32">
        <v>4</v>
      </c>
      <c r="AP32">
        <v>12748</v>
      </c>
      <c r="AQ32">
        <v>1</v>
      </c>
      <c r="AR32">
        <v>0</v>
      </c>
    </row>
    <row r="33" spans="1:44" x14ac:dyDescent="0.35">
      <c r="A33" t="s">
        <v>91</v>
      </c>
      <c r="B33">
        <v>21</v>
      </c>
      <c r="C33" t="s">
        <v>39</v>
      </c>
      <c r="D33" t="s">
        <v>49</v>
      </c>
      <c r="E33" t="s">
        <v>59</v>
      </c>
      <c r="F33">
        <v>895</v>
      </c>
      <c r="G33" t="s">
        <v>1547</v>
      </c>
      <c r="H33">
        <v>9</v>
      </c>
      <c r="I33">
        <v>2</v>
      </c>
      <c r="J33" t="s">
        <v>52</v>
      </c>
      <c r="K33">
        <v>1</v>
      </c>
      <c r="L33">
        <v>484</v>
      </c>
      <c r="M33">
        <v>1</v>
      </c>
      <c r="N33" t="s">
        <v>44</v>
      </c>
      <c r="O33">
        <v>39</v>
      </c>
      <c r="P33">
        <v>3</v>
      </c>
      <c r="Q33">
        <v>1</v>
      </c>
      <c r="R33" t="s">
        <v>54</v>
      </c>
      <c r="S33">
        <v>4</v>
      </c>
      <c r="T33" t="s">
        <v>46</v>
      </c>
      <c r="U33">
        <v>2610</v>
      </c>
      <c r="V33" t="s">
        <v>47</v>
      </c>
      <c r="W33">
        <v>2851</v>
      </c>
      <c r="X33">
        <v>1</v>
      </c>
      <c r="Y33" t="s">
        <v>48</v>
      </c>
      <c r="Z33" t="s">
        <v>49</v>
      </c>
      <c r="AA33">
        <v>24</v>
      </c>
      <c r="AB33">
        <v>2</v>
      </c>
      <c r="AC33">
        <v>3</v>
      </c>
      <c r="AD33">
        <v>80</v>
      </c>
      <c r="AE33">
        <v>0</v>
      </c>
      <c r="AF33">
        <v>3</v>
      </c>
      <c r="AG33">
        <v>3</v>
      </c>
      <c r="AH33">
        <v>2</v>
      </c>
      <c r="AI33">
        <v>2</v>
      </c>
      <c r="AK33" s="14">
        <v>46054</v>
      </c>
      <c r="AL33">
        <v>53</v>
      </c>
      <c r="AM33" t="s">
        <v>1576</v>
      </c>
      <c r="AN33" t="s">
        <v>1582</v>
      </c>
      <c r="AO33">
        <v>33</v>
      </c>
      <c r="AP33">
        <v>17822</v>
      </c>
      <c r="AQ33">
        <v>11</v>
      </c>
      <c r="AR33">
        <v>6</v>
      </c>
    </row>
    <row r="34" spans="1:44" x14ac:dyDescent="0.35">
      <c r="A34" t="s">
        <v>1527</v>
      </c>
      <c r="B34">
        <v>58</v>
      </c>
      <c r="C34" t="s">
        <v>1498</v>
      </c>
      <c r="D34" t="s">
        <v>49</v>
      </c>
      <c r="E34" t="s">
        <v>59</v>
      </c>
      <c r="F34">
        <v>350</v>
      </c>
      <c r="G34" t="s">
        <v>51</v>
      </c>
      <c r="H34">
        <v>2</v>
      </c>
      <c r="I34">
        <v>3</v>
      </c>
      <c r="J34" t="s">
        <v>52</v>
      </c>
      <c r="K34">
        <v>1</v>
      </c>
      <c r="L34">
        <v>1824</v>
      </c>
      <c r="M34">
        <v>2</v>
      </c>
      <c r="N34" t="s">
        <v>44</v>
      </c>
      <c r="O34">
        <v>52</v>
      </c>
      <c r="P34">
        <v>3</v>
      </c>
      <c r="Q34">
        <v>4</v>
      </c>
      <c r="R34" t="s">
        <v>442</v>
      </c>
      <c r="S34">
        <v>2</v>
      </c>
      <c r="T34" t="s">
        <v>102</v>
      </c>
      <c r="U34">
        <v>16291</v>
      </c>
      <c r="V34" t="s">
        <v>368</v>
      </c>
      <c r="W34">
        <v>22577</v>
      </c>
      <c r="X34">
        <v>4</v>
      </c>
      <c r="Y34" t="s">
        <v>48</v>
      </c>
      <c r="Z34" t="s">
        <v>49</v>
      </c>
      <c r="AA34">
        <v>22</v>
      </c>
      <c r="AB34">
        <v>4</v>
      </c>
      <c r="AC34">
        <v>4</v>
      </c>
      <c r="AD34">
        <v>80</v>
      </c>
      <c r="AE34">
        <v>1</v>
      </c>
      <c r="AF34">
        <v>37</v>
      </c>
      <c r="AG34">
        <v>0</v>
      </c>
      <c r="AH34">
        <v>2</v>
      </c>
      <c r="AI34">
        <v>14</v>
      </c>
      <c r="AJ34">
        <v>14</v>
      </c>
      <c r="AK34" s="14">
        <v>46025</v>
      </c>
      <c r="AL34">
        <v>50</v>
      </c>
      <c r="AM34" t="s">
        <v>1576</v>
      </c>
      <c r="AN34" t="s">
        <v>1577</v>
      </c>
      <c r="AO34">
        <v>23</v>
      </c>
      <c r="AP34">
        <v>8297</v>
      </c>
      <c r="AQ34">
        <v>9</v>
      </c>
      <c r="AR34">
        <v>1</v>
      </c>
    </row>
    <row r="35" spans="1:44" x14ac:dyDescent="0.35">
      <c r="A35" t="s">
        <v>93</v>
      </c>
      <c r="B35">
        <v>21</v>
      </c>
      <c r="C35" t="s">
        <v>39</v>
      </c>
      <c r="D35" t="s">
        <v>49</v>
      </c>
      <c r="E35" t="s">
        <v>41</v>
      </c>
      <c r="F35">
        <v>1343</v>
      </c>
      <c r="G35" t="s">
        <v>1547</v>
      </c>
      <c r="H35">
        <v>22</v>
      </c>
      <c r="I35">
        <v>1</v>
      </c>
      <c r="J35" t="s">
        <v>68</v>
      </c>
      <c r="K35">
        <v>1</v>
      </c>
      <c r="L35">
        <v>669</v>
      </c>
      <c r="M35">
        <v>3</v>
      </c>
      <c r="N35" t="s">
        <v>44</v>
      </c>
      <c r="O35">
        <v>49</v>
      </c>
      <c r="P35">
        <v>3</v>
      </c>
      <c r="Q35">
        <v>1</v>
      </c>
      <c r="R35" t="s">
        <v>54</v>
      </c>
      <c r="S35">
        <v>3</v>
      </c>
      <c r="T35" t="s">
        <v>46</v>
      </c>
      <c r="U35">
        <v>3447</v>
      </c>
      <c r="V35" t="s">
        <v>47</v>
      </c>
      <c r="W35">
        <v>24444</v>
      </c>
      <c r="X35">
        <v>1</v>
      </c>
      <c r="Y35" t="s">
        <v>48</v>
      </c>
      <c r="Z35" t="s">
        <v>49</v>
      </c>
      <c r="AA35">
        <v>11</v>
      </c>
      <c r="AB35">
        <v>2</v>
      </c>
      <c r="AC35">
        <v>3</v>
      </c>
      <c r="AD35">
        <v>80</v>
      </c>
      <c r="AE35">
        <v>0</v>
      </c>
      <c r="AF35">
        <v>3</v>
      </c>
      <c r="AG35">
        <v>2</v>
      </c>
      <c r="AH35">
        <v>3</v>
      </c>
      <c r="AI35">
        <v>1</v>
      </c>
      <c r="AJ35">
        <v>2</v>
      </c>
      <c r="AK35" s="14">
        <v>46056</v>
      </c>
      <c r="AL35">
        <v>29</v>
      </c>
      <c r="AM35" t="s">
        <v>1576</v>
      </c>
      <c r="AN35" t="s">
        <v>1582</v>
      </c>
      <c r="AO35">
        <v>0</v>
      </c>
      <c r="AP35">
        <v>6007</v>
      </c>
      <c r="AQ35">
        <v>0</v>
      </c>
      <c r="AR35">
        <v>0</v>
      </c>
    </row>
    <row r="36" spans="1:44" x14ac:dyDescent="0.35">
      <c r="A36" t="s">
        <v>1526</v>
      </c>
      <c r="B36">
        <v>58</v>
      </c>
      <c r="C36" t="s">
        <v>1498</v>
      </c>
      <c r="D36" t="s">
        <v>49</v>
      </c>
      <c r="E36" t="s">
        <v>41</v>
      </c>
      <c r="F36">
        <v>1055</v>
      </c>
      <c r="G36" t="s">
        <v>42</v>
      </c>
      <c r="H36">
        <v>1</v>
      </c>
      <c r="I36">
        <v>3</v>
      </c>
      <c r="J36" t="s">
        <v>52</v>
      </c>
      <c r="K36">
        <v>1</v>
      </c>
      <c r="L36">
        <v>1423</v>
      </c>
      <c r="M36">
        <v>4</v>
      </c>
      <c r="N36" t="s">
        <v>53</v>
      </c>
      <c r="O36">
        <v>76</v>
      </c>
      <c r="P36">
        <v>3</v>
      </c>
      <c r="Q36">
        <v>5</v>
      </c>
      <c r="R36" t="s">
        <v>252</v>
      </c>
      <c r="S36">
        <v>1</v>
      </c>
      <c r="T36" t="s">
        <v>105</v>
      </c>
      <c r="U36">
        <v>19701</v>
      </c>
      <c r="V36" t="s">
        <v>368</v>
      </c>
      <c r="W36">
        <v>22456</v>
      </c>
      <c r="X36">
        <v>3</v>
      </c>
      <c r="Y36" t="s">
        <v>48</v>
      </c>
      <c r="Z36" t="s">
        <v>40</v>
      </c>
      <c r="AA36">
        <v>21</v>
      </c>
      <c r="AB36">
        <v>4</v>
      </c>
      <c r="AC36">
        <v>3</v>
      </c>
      <c r="AD36">
        <v>80</v>
      </c>
      <c r="AE36">
        <v>1</v>
      </c>
      <c r="AF36">
        <v>32</v>
      </c>
      <c r="AG36">
        <v>3</v>
      </c>
      <c r="AH36">
        <v>3</v>
      </c>
      <c r="AI36">
        <v>1</v>
      </c>
      <c r="AJ36">
        <v>5</v>
      </c>
      <c r="AK36" s="14">
        <v>46024</v>
      </c>
      <c r="AL36">
        <v>55</v>
      </c>
      <c r="AM36" t="s">
        <v>1576</v>
      </c>
      <c r="AN36" t="s">
        <v>1577</v>
      </c>
      <c r="AO36">
        <v>18</v>
      </c>
      <c r="AP36">
        <v>21837</v>
      </c>
      <c r="AQ36">
        <v>11</v>
      </c>
      <c r="AR36">
        <v>7</v>
      </c>
    </row>
    <row r="37" spans="1:44" x14ac:dyDescent="0.35">
      <c r="A37" t="s">
        <v>1524</v>
      </c>
      <c r="B37">
        <v>58</v>
      </c>
      <c r="C37" t="s">
        <v>1498</v>
      </c>
      <c r="D37" t="s">
        <v>49</v>
      </c>
      <c r="E37" t="s">
        <v>41</v>
      </c>
      <c r="F37">
        <v>848</v>
      </c>
      <c r="G37" t="s">
        <v>42</v>
      </c>
      <c r="H37">
        <v>23</v>
      </c>
      <c r="I37">
        <v>4</v>
      </c>
      <c r="J37" t="s">
        <v>43</v>
      </c>
      <c r="K37">
        <v>1</v>
      </c>
      <c r="L37">
        <v>1308</v>
      </c>
      <c r="M37">
        <v>1</v>
      </c>
      <c r="N37" t="s">
        <v>44</v>
      </c>
      <c r="O37">
        <v>88</v>
      </c>
      <c r="P37">
        <v>3</v>
      </c>
      <c r="Q37">
        <v>1</v>
      </c>
      <c r="R37" t="s">
        <v>60</v>
      </c>
      <c r="S37">
        <v>3</v>
      </c>
      <c r="T37" t="s">
        <v>102</v>
      </c>
      <c r="U37">
        <v>2372</v>
      </c>
      <c r="V37" t="s">
        <v>47</v>
      </c>
      <c r="W37">
        <v>26076</v>
      </c>
      <c r="X37">
        <v>1</v>
      </c>
      <c r="Y37" t="s">
        <v>48</v>
      </c>
      <c r="Z37" t="s">
        <v>49</v>
      </c>
      <c r="AA37">
        <v>12</v>
      </c>
      <c r="AB37">
        <v>3</v>
      </c>
      <c r="AC37">
        <v>4</v>
      </c>
      <c r="AD37">
        <v>80</v>
      </c>
      <c r="AE37">
        <v>2</v>
      </c>
      <c r="AF37">
        <v>2</v>
      </c>
      <c r="AG37">
        <v>3</v>
      </c>
      <c r="AH37">
        <v>3</v>
      </c>
      <c r="AI37">
        <v>2</v>
      </c>
      <c r="AJ37">
        <v>2</v>
      </c>
      <c r="AK37" s="14">
        <v>46387</v>
      </c>
      <c r="AL37">
        <v>23</v>
      </c>
      <c r="AM37" t="s">
        <v>1576</v>
      </c>
      <c r="AN37" t="s">
        <v>1578</v>
      </c>
      <c r="AO37">
        <v>1</v>
      </c>
      <c r="AP37">
        <v>12155</v>
      </c>
      <c r="AQ37">
        <v>0</v>
      </c>
      <c r="AR37">
        <v>0</v>
      </c>
    </row>
    <row r="38" spans="1:44" x14ac:dyDescent="0.35">
      <c r="A38" t="s">
        <v>96</v>
      </c>
      <c r="B38">
        <v>21</v>
      </c>
      <c r="C38" t="s">
        <v>39</v>
      </c>
      <c r="D38" t="s">
        <v>49</v>
      </c>
      <c r="E38" t="s">
        <v>41</v>
      </c>
      <c r="F38">
        <v>984</v>
      </c>
      <c r="G38" t="s">
        <v>1547</v>
      </c>
      <c r="H38">
        <v>1</v>
      </c>
      <c r="I38">
        <v>1</v>
      </c>
      <c r="J38" t="s">
        <v>68</v>
      </c>
      <c r="K38">
        <v>1</v>
      </c>
      <c r="L38">
        <v>1131</v>
      </c>
      <c r="M38">
        <v>4</v>
      </c>
      <c r="N38" t="s">
        <v>53</v>
      </c>
      <c r="O38">
        <v>70</v>
      </c>
      <c r="P38">
        <v>2</v>
      </c>
      <c r="Q38">
        <v>1</v>
      </c>
      <c r="R38" t="s">
        <v>60</v>
      </c>
      <c r="S38">
        <v>2</v>
      </c>
      <c r="T38" t="s">
        <v>46</v>
      </c>
      <c r="U38">
        <v>2070</v>
      </c>
      <c r="V38" t="s">
        <v>47</v>
      </c>
      <c r="W38">
        <v>25326</v>
      </c>
      <c r="X38">
        <v>1</v>
      </c>
      <c r="Y38" t="s">
        <v>48</v>
      </c>
      <c r="Z38" t="s">
        <v>40</v>
      </c>
      <c r="AA38">
        <v>11</v>
      </c>
      <c r="AB38">
        <v>2</v>
      </c>
      <c r="AC38">
        <v>3</v>
      </c>
      <c r="AD38">
        <v>80</v>
      </c>
      <c r="AE38">
        <v>0</v>
      </c>
      <c r="AF38">
        <v>2</v>
      </c>
      <c r="AG38">
        <v>6</v>
      </c>
      <c r="AH38">
        <v>4</v>
      </c>
      <c r="AI38">
        <v>2</v>
      </c>
      <c r="AJ38">
        <v>2</v>
      </c>
      <c r="AK38" s="14">
        <v>46059</v>
      </c>
      <c r="AL38">
        <v>37</v>
      </c>
      <c r="AM38" t="s">
        <v>1576</v>
      </c>
      <c r="AN38" t="s">
        <v>1582</v>
      </c>
      <c r="AO38">
        <v>19</v>
      </c>
      <c r="AP38">
        <v>13188</v>
      </c>
      <c r="AQ38">
        <v>18</v>
      </c>
      <c r="AR38">
        <v>9</v>
      </c>
    </row>
    <row r="39" spans="1:44" x14ac:dyDescent="0.35">
      <c r="A39" t="s">
        <v>1522</v>
      </c>
      <c r="B39">
        <v>58</v>
      </c>
      <c r="C39" t="s">
        <v>1498</v>
      </c>
      <c r="D39" t="s">
        <v>49</v>
      </c>
      <c r="E39" t="s">
        <v>41</v>
      </c>
      <c r="F39">
        <v>1272</v>
      </c>
      <c r="G39" t="s">
        <v>42</v>
      </c>
      <c r="H39">
        <v>5</v>
      </c>
      <c r="I39">
        <v>3</v>
      </c>
      <c r="J39" t="s">
        <v>68</v>
      </c>
      <c r="K39">
        <v>1</v>
      </c>
      <c r="L39">
        <v>940</v>
      </c>
      <c r="M39">
        <v>3</v>
      </c>
      <c r="N39" t="s">
        <v>53</v>
      </c>
      <c r="O39">
        <v>37</v>
      </c>
      <c r="P39">
        <v>2</v>
      </c>
      <c r="Q39">
        <v>3</v>
      </c>
      <c r="R39" t="s">
        <v>161</v>
      </c>
      <c r="S39">
        <v>2</v>
      </c>
      <c r="T39" t="s">
        <v>102</v>
      </c>
      <c r="U39">
        <v>10552</v>
      </c>
      <c r="V39" t="s">
        <v>253</v>
      </c>
      <c r="W39">
        <v>9255</v>
      </c>
      <c r="X39">
        <v>2</v>
      </c>
      <c r="Y39" t="s">
        <v>48</v>
      </c>
      <c r="Z39" t="s">
        <v>40</v>
      </c>
      <c r="AA39">
        <v>13</v>
      </c>
      <c r="AB39">
        <v>3</v>
      </c>
      <c r="AC39">
        <v>4</v>
      </c>
      <c r="AD39">
        <v>80</v>
      </c>
      <c r="AE39">
        <v>1</v>
      </c>
      <c r="AF39">
        <v>24</v>
      </c>
      <c r="AG39">
        <v>3</v>
      </c>
      <c r="AH39">
        <v>3</v>
      </c>
      <c r="AI39">
        <v>0</v>
      </c>
      <c r="AJ39">
        <v>4</v>
      </c>
      <c r="AK39" s="14">
        <v>46385</v>
      </c>
      <c r="AL39">
        <v>59</v>
      </c>
      <c r="AM39" t="s">
        <v>1576</v>
      </c>
      <c r="AN39" t="s">
        <v>1578</v>
      </c>
      <c r="AO39">
        <v>29</v>
      </c>
      <c r="AP39">
        <v>12702</v>
      </c>
      <c r="AQ39">
        <v>7</v>
      </c>
      <c r="AR39">
        <v>6</v>
      </c>
    </row>
    <row r="40" spans="1:44" x14ac:dyDescent="0.35">
      <c r="A40" t="s">
        <v>98</v>
      </c>
      <c r="B40">
        <v>21</v>
      </c>
      <c r="C40" t="s">
        <v>39</v>
      </c>
      <c r="D40" t="s">
        <v>49</v>
      </c>
      <c r="E40" t="s">
        <v>41</v>
      </c>
      <c r="F40">
        <v>546</v>
      </c>
      <c r="G40" t="s">
        <v>1547</v>
      </c>
      <c r="H40">
        <v>5</v>
      </c>
      <c r="I40">
        <v>1</v>
      </c>
      <c r="J40" t="s">
        <v>52</v>
      </c>
      <c r="K40">
        <v>1</v>
      </c>
      <c r="L40">
        <v>1623</v>
      </c>
      <c r="M40">
        <v>3</v>
      </c>
      <c r="N40" t="s">
        <v>44</v>
      </c>
      <c r="O40">
        <v>97</v>
      </c>
      <c r="P40">
        <v>3</v>
      </c>
      <c r="Q40">
        <v>1</v>
      </c>
      <c r="R40" t="s">
        <v>60</v>
      </c>
      <c r="S40">
        <v>4</v>
      </c>
      <c r="T40" t="s">
        <v>46</v>
      </c>
      <c r="U40">
        <v>3117</v>
      </c>
      <c r="V40" t="s">
        <v>47</v>
      </c>
      <c r="W40">
        <v>26009</v>
      </c>
      <c r="X40">
        <v>1</v>
      </c>
      <c r="Y40" t="s">
        <v>48</v>
      </c>
      <c r="Z40" t="s">
        <v>49</v>
      </c>
      <c r="AA40">
        <v>18</v>
      </c>
      <c r="AB40">
        <v>2</v>
      </c>
      <c r="AC40">
        <v>3</v>
      </c>
      <c r="AD40">
        <v>80</v>
      </c>
      <c r="AE40">
        <v>0</v>
      </c>
      <c r="AF40">
        <v>3</v>
      </c>
      <c r="AG40">
        <v>2</v>
      </c>
      <c r="AH40">
        <v>3</v>
      </c>
      <c r="AI40">
        <v>2</v>
      </c>
      <c r="AJ40">
        <v>2</v>
      </c>
      <c r="AK40" s="14">
        <v>46061</v>
      </c>
      <c r="AL40">
        <v>49</v>
      </c>
      <c r="AM40" t="s">
        <v>1576</v>
      </c>
      <c r="AN40" t="s">
        <v>1582</v>
      </c>
      <c r="AO40">
        <v>18</v>
      </c>
      <c r="AP40">
        <v>13222</v>
      </c>
      <c r="AQ40">
        <v>12</v>
      </c>
      <c r="AR40">
        <v>12</v>
      </c>
    </row>
    <row r="41" spans="1:44" x14ac:dyDescent="0.35">
      <c r="A41" t="s">
        <v>1519</v>
      </c>
      <c r="B41">
        <v>58</v>
      </c>
      <c r="C41" t="s">
        <v>1498</v>
      </c>
      <c r="D41" t="s">
        <v>49</v>
      </c>
      <c r="E41" t="s">
        <v>59</v>
      </c>
      <c r="F41">
        <v>390</v>
      </c>
      <c r="G41" t="s">
        <v>42</v>
      </c>
      <c r="H41">
        <v>1</v>
      </c>
      <c r="I41">
        <v>4</v>
      </c>
      <c r="J41" t="s">
        <v>43</v>
      </c>
      <c r="K41">
        <v>1</v>
      </c>
      <c r="L41">
        <v>422</v>
      </c>
      <c r="M41">
        <v>4</v>
      </c>
      <c r="N41" t="s">
        <v>44</v>
      </c>
      <c r="O41">
        <v>32</v>
      </c>
      <c r="P41">
        <v>1</v>
      </c>
      <c r="Q41">
        <v>2</v>
      </c>
      <c r="R41" t="s">
        <v>161</v>
      </c>
      <c r="S41">
        <v>3</v>
      </c>
      <c r="T41" t="s">
        <v>102</v>
      </c>
      <c r="U41">
        <v>5660</v>
      </c>
      <c r="V41" t="s">
        <v>163</v>
      </c>
      <c r="W41">
        <v>17056</v>
      </c>
      <c r="X41">
        <v>2</v>
      </c>
      <c r="Y41" t="s">
        <v>48</v>
      </c>
      <c r="Z41" t="s">
        <v>40</v>
      </c>
      <c r="AA41">
        <v>13</v>
      </c>
      <c r="AB41">
        <v>3</v>
      </c>
      <c r="AC41">
        <v>4</v>
      </c>
      <c r="AD41">
        <v>80</v>
      </c>
      <c r="AE41">
        <v>1</v>
      </c>
      <c r="AF41">
        <v>12</v>
      </c>
      <c r="AG41">
        <v>2</v>
      </c>
      <c r="AH41">
        <v>3</v>
      </c>
      <c r="AI41">
        <v>1</v>
      </c>
      <c r="AJ41">
        <v>2</v>
      </c>
      <c r="AK41" s="14">
        <v>46382</v>
      </c>
      <c r="AL41">
        <v>23</v>
      </c>
      <c r="AM41" t="s">
        <v>1576</v>
      </c>
      <c r="AN41" t="s">
        <v>1578</v>
      </c>
      <c r="AO41">
        <v>5</v>
      </c>
      <c r="AP41">
        <v>13373</v>
      </c>
      <c r="AQ41">
        <v>0</v>
      </c>
      <c r="AR41">
        <v>0</v>
      </c>
    </row>
    <row r="42" spans="1:44" x14ac:dyDescent="0.35">
      <c r="A42" t="s">
        <v>100</v>
      </c>
      <c r="B42">
        <v>21</v>
      </c>
      <c r="C42" t="s">
        <v>39</v>
      </c>
      <c r="D42" t="s">
        <v>49</v>
      </c>
      <c r="E42" t="s">
        <v>41</v>
      </c>
      <c r="F42">
        <v>501</v>
      </c>
      <c r="G42" t="s">
        <v>1547</v>
      </c>
      <c r="H42">
        <v>5</v>
      </c>
      <c r="I42">
        <v>1</v>
      </c>
      <c r="J42" t="s">
        <v>52</v>
      </c>
      <c r="K42">
        <v>1</v>
      </c>
      <c r="L42">
        <v>2021</v>
      </c>
      <c r="M42">
        <v>3</v>
      </c>
      <c r="N42" t="s">
        <v>44</v>
      </c>
      <c r="O42">
        <v>58</v>
      </c>
      <c r="P42">
        <v>3</v>
      </c>
      <c r="Q42">
        <v>1</v>
      </c>
      <c r="R42" t="s">
        <v>54</v>
      </c>
      <c r="S42">
        <v>1</v>
      </c>
      <c r="T42" t="s">
        <v>46</v>
      </c>
      <c r="U42">
        <v>2380</v>
      </c>
      <c r="V42" t="s">
        <v>47</v>
      </c>
      <c r="W42">
        <v>25479</v>
      </c>
      <c r="X42">
        <v>1</v>
      </c>
      <c r="Y42" t="s">
        <v>48</v>
      </c>
      <c r="Z42" t="s">
        <v>40</v>
      </c>
      <c r="AA42">
        <v>11</v>
      </c>
      <c r="AB42">
        <v>2</v>
      </c>
      <c r="AC42">
        <v>4</v>
      </c>
      <c r="AD42">
        <v>80</v>
      </c>
      <c r="AE42">
        <v>0</v>
      </c>
      <c r="AF42">
        <v>2</v>
      </c>
      <c r="AG42">
        <v>6</v>
      </c>
      <c r="AH42">
        <v>3</v>
      </c>
      <c r="AI42">
        <v>1</v>
      </c>
      <c r="AJ42">
        <v>2</v>
      </c>
      <c r="AK42" s="14">
        <v>46063</v>
      </c>
      <c r="AL42">
        <v>48</v>
      </c>
      <c r="AM42" t="s">
        <v>1576</v>
      </c>
      <c r="AN42" t="s">
        <v>1582</v>
      </c>
      <c r="AO42">
        <v>15</v>
      </c>
      <c r="AP42">
        <v>22260</v>
      </c>
      <c r="AQ42">
        <v>7</v>
      </c>
      <c r="AR42">
        <v>7</v>
      </c>
    </row>
    <row r="43" spans="1:44" x14ac:dyDescent="0.35">
      <c r="A43" t="s">
        <v>101</v>
      </c>
      <c r="B43">
        <v>22</v>
      </c>
      <c r="C43" t="s">
        <v>39</v>
      </c>
      <c r="D43" t="s">
        <v>49</v>
      </c>
      <c r="E43" t="s">
        <v>59</v>
      </c>
      <c r="F43">
        <v>1123</v>
      </c>
      <c r="G43" t="s">
        <v>1547</v>
      </c>
      <c r="H43">
        <v>16</v>
      </c>
      <c r="I43">
        <v>2</v>
      </c>
      <c r="J43" t="s">
        <v>52</v>
      </c>
      <c r="K43">
        <v>1</v>
      </c>
      <c r="L43">
        <v>22</v>
      </c>
      <c r="M43">
        <v>4</v>
      </c>
      <c r="N43" t="s">
        <v>44</v>
      </c>
      <c r="O43">
        <v>96</v>
      </c>
      <c r="P43">
        <v>4</v>
      </c>
      <c r="Q43">
        <v>1</v>
      </c>
      <c r="R43" t="s">
        <v>45</v>
      </c>
      <c r="S43">
        <v>4</v>
      </c>
      <c r="T43" t="s">
        <v>102</v>
      </c>
      <c r="U43">
        <v>2935</v>
      </c>
      <c r="V43" t="s">
        <v>47</v>
      </c>
      <c r="W43">
        <v>7324</v>
      </c>
      <c r="X43">
        <v>1</v>
      </c>
      <c r="Y43" t="s">
        <v>48</v>
      </c>
      <c r="Z43" t="s">
        <v>40</v>
      </c>
      <c r="AA43">
        <v>13</v>
      </c>
      <c r="AB43">
        <v>2</v>
      </c>
      <c r="AC43">
        <v>2</v>
      </c>
      <c r="AD43">
        <v>80</v>
      </c>
      <c r="AE43">
        <v>2</v>
      </c>
      <c r="AF43">
        <v>1</v>
      </c>
      <c r="AG43">
        <v>2</v>
      </c>
      <c r="AH43">
        <v>2</v>
      </c>
      <c r="AI43">
        <v>0</v>
      </c>
      <c r="AJ43">
        <v>0</v>
      </c>
      <c r="AK43" s="14">
        <v>46064</v>
      </c>
      <c r="AL43">
        <v>27</v>
      </c>
      <c r="AM43" t="s">
        <v>1576</v>
      </c>
      <c r="AN43" t="s">
        <v>1582</v>
      </c>
      <c r="AO43">
        <v>7</v>
      </c>
      <c r="AP43">
        <v>13330</v>
      </c>
      <c r="AQ43">
        <v>7</v>
      </c>
      <c r="AR43">
        <v>5</v>
      </c>
    </row>
    <row r="44" spans="1:44" x14ac:dyDescent="0.35">
      <c r="A44" t="s">
        <v>103</v>
      </c>
      <c r="B44">
        <v>22</v>
      </c>
      <c r="C44" t="s">
        <v>39</v>
      </c>
      <c r="D44" t="s">
        <v>49</v>
      </c>
      <c r="E44" t="s">
        <v>41</v>
      </c>
      <c r="F44">
        <v>534</v>
      </c>
      <c r="G44" t="s">
        <v>1547</v>
      </c>
      <c r="H44">
        <v>15</v>
      </c>
      <c r="I44">
        <v>3</v>
      </c>
      <c r="J44" t="s">
        <v>52</v>
      </c>
      <c r="K44">
        <v>1</v>
      </c>
      <c r="L44">
        <v>144</v>
      </c>
      <c r="M44">
        <v>2</v>
      </c>
      <c r="N44" t="s">
        <v>53</v>
      </c>
      <c r="O44">
        <v>59</v>
      </c>
      <c r="P44">
        <v>3</v>
      </c>
      <c r="Q44">
        <v>1</v>
      </c>
      <c r="R44" t="s">
        <v>45</v>
      </c>
      <c r="S44">
        <v>4</v>
      </c>
      <c r="T44" t="s">
        <v>46</v>
      </c>
      <c r="U44">
        <v>2871</v>
      </c>
      <c r="V44" t="s">
        <v>47</v>
      </c>
      <c r="W44">
        <v>23785</v>
      </c>
      <c r="X44">
        <v>1</v>
      </c>
      <c r="Y44" t="s">
        <v>48</v>
      </c>
      <c r="Z44" t="s">
        <v>49</v>
      </c>
      <c r="AA44">
        <v>15</v>
      </c>
      <c r="AB44">
        <v>2</v>
      </c>
      <c r="AC44">
        <v>3</v>
      </c>
      <c r="AD44">
        <v>80</v>
      </c>
      <c r="AE44">
        <v>0</v>
      </c>
      <c r="AF44">
        <v>1</v>
      </c>
      <c r="AG44">
        <v>5</v>
      </c>
      <c r="AH44">
        <v>3</v>
      </c>
      <c r="AI44">
        <v>0</v>
      </c>
      <c r="AJ44">
        <v>0</v>
      </c>
      <c r="AK44" s="14">
        <v>46065</v>
      </c>
      <c r="AL44">
        <v>20</v>
      </c>
      <c r="AM44" t="s">
        <v>1576</v>
      </c>
      <c r="AN44" t="s">
        <v>1582</v>
      </c>
      <c r="AO44">
        <v>0</v>
      </c>
      <c r="AP44">
        <v>17402</v>
      </c>
      <c r="AQ44">
        <v>0</v>
      </c>
      <c r="AR44">
        <v>0</v>
      </c>
    </row>
    <row r="45" spans="1:44" x14ac:dyDescent="0.35">
      <c r="A45" t="s">
        <v>104</v>
      </c>
      <c r="B45">
        <v>22</v>
      </c>
      <c r="C45" t="s">
        <v>39</v>
      </c>
      <c r="D45" t="s">
        <v>49</v>
      </c>
      <c r="E45" t="s">
        <v>41</v>
      </c>
      <c r="F45">
        <v>594</v>
      </c>
      <c r="G45" t="s">
        <v>1547</v>
      </c>
      <c r="H45">
        <v>2</v>
      </c>
      <c r="I45">
        <v>1</v>
      </c>
      <c r="J45" t="s">
        <v>68</v>
      </c>
      <c r="K45">
        <v>1</v>
      </c>
      <c r="L45">
        <v>169</v>
      </c>
      <c r="M45">
        <v>3</v>
      </c>
      <c r="N45" t="s">
        <v>44</v>
      </c>
      <c r="O45">
        <v>100</v>
      </c>
      <c r="P45">
        <v>3</v>
      </c>
      <c r="Q45">
        <v>1</v>
      </c>
      <c r="R45" t="s">
        <v>45</v>
      </c>
      <c r="S45">
        <v>4</v>
      </c>
      <c r="T45" t="s">
        <v>105</v>
      </c>
      <c r="U45">
        <v>2523</v>
      </c>
      <c r="V45" t="s">
        <v>47</v>
      </c>
      <c r="W45">
        <v>19299</v>
      </c>
      <c r="X45">
        <v>0</v>
      </c>
      <c r="Y45" t="s">
        <v>48</v>
      </c>
      <c r="Z45" t="s">
        <v>49</v>
      </c>
      <c r="AA45">
        <v>14</v>
      </c>
      <c r="AB45">
        <v>2</v>
      </c>
      <c r="AC45">
        <v>3</v>
      </c>
      <c r="AD45">
        <v>80</v>
      </c>
      <c r="AE45">
        <v>1</v>
      </c>
      <c r="AF45">
        <v>3</v>
      </c>
      <c r="AG45">
        <v>2</v>
      </c>
      <c r="AH45">
        <v>3</v>
      </c>
      <c r="AI45">
        <v>2</v>
      </c>
      <c r="AJ45">
        <v>1</v>
      </c>
      <c r="AK45" s="14">
        <v>46066</v>
      </c>
      <c r="AL45">
        <v>58</v>
      </c>
      <c r="AM45" t="s">
        <v>1576</v>
      </c>
      <c r="AN45" t="s">
        <v>1582</v>
      </c>
      <c r="AO45">
        <v>31</v>
      </c>
      <c r="AP45">
        <v>11748</v>
      </c>
      <c r="AQ45">
        <v>27</v>
      </c>
      <c r="AR45">
        <v>1</v>
      </c>
    </row>
    <row r="46" spans="1:44" x14ac:dyDescent="0.35">
      <c r="A46" t="s">
        <v>106</v>
      </c>
      <c r="B46">
        <v>22</v>
      </c>
      <c r="C46" t="s">
        <v>39</v>
      </c>
      <c r="D46" t="s">
        <v>49</v>
      </c>
      <c r="E46" t="s">
        <v>41</v>
      </c>
      <c r="F46">
        <v>1256</v>
      </c>
      <c r="G46" t="s">
        <v>1547</v>
      </c>
      <c r="H46">
        <v>19</v>
      </c>
      <c r="I46">
        <v>1</v>
      </c>
      <c r="J46" t="s">
        <v>52</v>
      </c>
      <c r="K46">
        <v>1</v>
      </c>
      <c r="L46">
        <v>217</v>
      </c>
      <c r="M46">
        <v>3</v>
      </c>
      <c r="N46" t="s">
        <v>44</v>
      </c>
      <c r="O46">
        <v>80</v>
      </c>
      <c r="P46">
        <v>3</v>
      </c>
      <c r="Q46">
        <v>1</v>
      </c>
      <c r="R46" t="s">
        <v>60</v>
      </c>
      <c r="S46">
        <v>4</v>
      </c>
      <c r="T46" t="s">
        <v>105</v>
      </c>
      <c r="U46">
        <v>2323</v>
      </c>
      <c r="V46" t="s">
        <v>47</v>
      </c>
      <c r="W46">
        <v>11992</v>
      </c>
      <c r="X46">
        <v>1</v>
      </c>
      <c r="Y46" t="s">
        <v>48</v>
      </c>
      <c r="Z46" t="s">
        <v>49</v>
      </c>
      <c r="AA46">
        <v>24</v>
      </c>
      <c r="AB46">
        <v>2</v>
      </c>
      <c r="AC46">
        <v>1</v>
      </c>
      <c r="AD46">
        <v>80</v>
      </c>
      <c r="AE46">
        <v>2</v>
      </c>
      <c r="AF46">
        <v>2</v>
      </c>
      <c r="AG46">
        <v>6</v>
      </c>
      <c r="AH46">
        <v>3</v>
      </c>
      <c r="AI46">
        <v>2</v>
      </c>
      <c r="AJ46">
        <v>2</v>
      </c>
      <c r="AK46" s="14">
        <v>46067</v>
      </c>
      <c r="AL46">
        <v>27</v>
      </c>
      <c r="AM46" t="s">
        <v>1576</v>
      </c>
      <c r="AN46" t="s">
        <v>1582</v>
      </c>
      <c r="AO46">
        <v>3</v>
      </c>
      <c r="AP46">
        <v>15269</v>
      </c>
      <c r="AQ46">
        <v>3</v>
      </c>
      <c r="AR46">
        <v>1</v>
      </c>
    </row>
    <row r="47" spans="1:44" x14ac:dyDescent="0.35">
      <c r="A47" t="s">
        <v>107</v>
      </c>
      <c r="B47">
        <v>22</v>
      </c>
      <c r="C47" t="s">
        <v>39</v>
      </c>
      <c r="D47" t="s">
        <v>49</v>
      </c>
      <c r="E47" t="s">
        <v>41</v>
      </c>
      <c r="F47">
        <v>1136</v>
      </c>
      <c r="G47" t="s">
        <v>1547</v>
      </c>
      <c r="H47">
        <v>5</v>
      </c>
      <c r="I47">
        <v>3</v>
      </c>
      <c r="J47" t="s">
        <v>43</v>
      </c>
      <c r="K47">
        <v>1</v>
      </c>
      <c r="L47">
        <v>284</v>
      </c>
      <c r="M47">
        <v>4</v>
      </c>
      <c r="N47" t="s">
        <v>44</v>
      </c>
      <c r="O47">
        <v>60</v>
      </c>
      <c r="P47">
        <v>4</v>
      </c>
      <c r="Q47">
        <v>1</v>
      </c>
      <c r="R47" t="s">
        <v>60</v>
      </c>
      <c r="S47">
        <v>2</v>
      </c>
      <c r="T47" t="s">
        <v>102</v>
      </c>
      <c r="U47">
        <v>2328</v>
      </c>
      <c r="V47" t="s">
        <v>47</v>
      </c>
      <c r="W47">
        <v>12392</v>
      </c>
      <c r="X47">
        <v>1</v>
      </c>
      <c r="Y47" t="s">
        <v>48</v>
      </c>
      <c r="Z47" t="s">
        <v>40</v>
      </c>
      <c r="AA47">
        <v>16</v>
      </c>
      <c r="AB47">
        <v>2</v>
      </c>
      <c r="AC47">
        <v>1</v>
      </c>
      <c r="AD47">
        <v>80</v>
      </c>
      <c r="AE47">
        <v>1</v>
      </c>
      <c r="AF47">
        <v>4</v>
      </c>
      <c r="AG47">
        <v>2</v>
      </c>
      <c r="AH47">
        <v>2</v>
      </c>
      <c r="AI47">
        <v>2</v>
      </c>
      <c r="AK47" s="14">
        <v>46068</v>
      </c>
      <c r="AL47">
        <v>46</v>
      </c>
      <c r="AM47" t="s">
        <v>1576</v>
      </c>
      <c r="AN47" t="s">
        <v>1582</v>
      </c>
      <c r="AO47">
        <v>11</v>
      </c>
      <c r="AP47">
        <v>12705</v>
      </c>
      <c r="AQ47">
        <v>9</v>
      </c>
      <c r="AR47">
        <v>4</v>
      </c>
    </row>
    <row r="48" spans="1:44" x14ac:dyDescent="0.35">
      <c r="A48" t="s">
        <v>108</v>
      </c>
      <c r="B48">
        <v>22</v>
      </c>
      <c r="C48" t="s">
        <v>39</v>
      </c>
      <c r="D48" t="s">
        <v>49</v>
      </c>
      <c r="E48" t="s">
        <v>41</v>
      </c>
      <c r="F48">
        <v>253</v>
      </c>
      <c r="G48" t="s">
        <v>1547</v>
      </c>
      <c r="H48">
        <v>11</v>
      </c>
      <c r="I48">
        <v>3</v>
      </c>
      <c r="J48" t="s">
        <v>52</v>
      </c>
      <c r="K48">
        <v>1</v>
      </c>
      <c r="L48">
        <v>511</v>
      </c>
      <c r="M48">
        <v>1</v>
      </c>
      <c r="N48" t="s">
        <v>53</v>
      </c>
      <c r="O48">
        <v>43</v>
      </c>
      <c r="P48">
        <v>3</v>
      </c>
      <c r="Q48">
        <v>1</v>
      </c>
      <c r="R48" t="s">
        <v>60</v>
      </c>
      <c r="S48">
        <v>2</v>
      </c>
      <c r="T48" t="s">
        <v>105</v>
      </c>
      <c r="U48">
        <v>2244</v>
      </c>
      <c r="V48" t="s">
        <v>47</v>
      </c>
      <c r="W48">
        <v>24440</v>
      </c>
      <c r="X48">
        <v>1</v>
      </c>
      <c r="Y48" t="s">
        <v>48</v>
      </c>
      <c r="Z48" t="s">
        <v>49</v>
      </c>
      <c r="AA48">
        <v>13</v>
      </c>
      <c r="AB48">
        <v>2</v>
      </c>
      <c r="AC48">
        <v>4</v>
      </c>
      <c r="AD48">
        <v>80</v>
      </c>
      <c r="AE48">
        <v>1</v>
      </c>
      <c r="AF48">
        <v>2</v>
      </c>
      <c r="AG48">
        <v>1</v>
      </c>
      <c r="AH48">
        <v>3</v>
      </c>
      <c r="AI48">
        <v>1</v>
      </c>
      <c r="AJ48">
        <v>2</v>
      </c>
      <c r="AK48" s="14">
        <v>46069</v>
      </c>
      <c r="AL48">
        <v>54</v>
      </c>
      <c r="AM48" t="s">
        <v>1576</v>
      </c>
      <c r="AN48" t="s">
        <v>1582</v>
      </c>
      <c r="AO48">
        <v>3</v>
      </c>
      <c r="AP48">
        <v>8965</v>
      </c>
      <c r="AQ48">
        <v>3</v>
      </c>
      <c r="AR48">
        <v>2</v>
      </c>
    </row>
    <row r="49" spans="1:44" x14ac:dyDescent="0.35">
      <c r="A49" t="s">
        <v>1518</v>
      </c>
      <c r="B49">
        <v>58</v>
      </c>
      <c r="C49" t="s">
        <v>1498</v>
      </c>
      <c r="D49" t="s">
        <v>49</v>
      </c>
      <c r="E49" t="s">
        <v>41</v>
      </c>
      <c r="F49">
        <v>1145</v>
      </c>
      <c r="G49" t="s">
        <v>42</v>
      </c>
      <c r="H49">
        <v>9</v>
      </c>
      <c r="I49">
        <v>3</v>
      </c>
      <c r="J49" t="s">
        <v>52</v>
      </c>
      <c r="K49">
        <v>1</v>
      </c>
      <c r="L49">
        <v>214</v>
      </c>
      <c r="M49">
        <v>2</v>
      </c>
      <c r="N49" t="s">
        <v>53</v>
      </c>
      <c r="O49">
        <v>75</v>
      </c>
      <c r="P49">
        <v>2</v>
      </c>
      <c r="Q49">
        <v>1</v>
      </c>
      <c r="R49" t="s">
        <v>60</v>
      </c>
      <c r="S49">
        <v>2</v>
      </c>
      <c r="T49" t="s">
        <v>105</v>
      </c>
      <c r="U49">
        <v>3346</v>
      </c>
      <c r="V49" t="s">
        <v>47</v>
      </c>
      <c r="W49">
        <v>11873</v>
      </c>
      <c r="X49">
        <v>4</v>
      </c>
      <c r="Y49" t="s">
        <v>48</v>
      </c>
      <c r="Z49" t="s">
        <v>40</v>
      </c>
      <c r="AA49">
        <v>20</v>
      </c>
      <c r="AB49">
        <v>4</v>
      </c>
      <c r="AC49">
        <v>2</v>
      </c>
      <c r="AD49">
        <v>80</v>
      </c>
      <c r="AE49">
        <v>1</v>
      </c>
      <c r="AF49">
        <v>9</v>
      </c>
      <c r="AG49">
        <v>3</v>
      </c>
      <c r="AH49">
        <v>2</v>
      </c>
      <c r="AI49">
        <v>0</v>
      </c>
      <c r="AJ49">
        <v>0</v>
      </c>
      <c r="AK49" s="14">
        <v>46381</v>
      </c>
      <c r="AL49">
        <v>48</v>
      </c>
      <c r="AM49" t="s">
        <v>1576</v>
      </c>
      <c r="AN49" t="s">
        <v>1578</v>
      </c>
      <c r="AO49">
        <v>17</v>
      </c>
      <c r="AP49">
        <v>14343</v>
      </c>
      <c r="AQ49">
        <v>12</v>
      </c>
      <c r="AR49">
        <v>2</v>
      </c>
    </row>
    <row r="50" spans="1:44" x14ac:dyDescent="0.35">
      <c r="A50" t="s">
        <v>110</v>
      </c>
      <c r="B50">
        <v>22</v>
      </c>
      <c r="C50" t="s">
        <v>39</v>
      </c>
      <c r="D50" t="s">
        <v>49</v>
      </c>
      <c r="E50" t="s">
        <v>41</v>
      </c>
      <c r="F50">
        <v>604</v>
      </c>
      <c r="G50" t="s">
        <v>1547</v>
      </c>
      <c r="H50">
        <v>6</v>
      </c>
      <c r="I50">
        <v>1</v>
      </c>
      <c r="J50" t="s">
        <v>52</v>
      </c>
      <c r="K50">
        <v>1</v>
      </c>
      <c r="L50">
        <v>675</v>
      </c>
      <c r="M50">
        <v>1</v>
      </c>
      <c r="N50" t="s">
        <v>44</v>
      </c>
      <c r="O50">
        <v>69</v>
      </c>
      <c r="P50">
        <v>3</v>
      </c>
      <c r="Q50">
        <v>1</v>
      </c>
      <c r="R50" t="s">
        <v>60</v>
      </c>
      <c r="S50">
        <v>3</v>
      </c>
      <c r="T50" t="s">
        <v>105</v>
      </c>
      <c r="U50">
        <v>2773</v>
      </c>
      <c r="V50" t="s">
        <v>47</v>
      </c>
      <c r="W50">
        <v>12145</v>
      </c>
      <c r="X50">
        <v>0</v>
      </c>
      <c r="Y50" t="s">
        <v>48</v>
      </c>
      <c r="Z50" t="s">
        <v>49</v>
      </c>
      <c r="AA50">
        <v>20</v>
      </c>
      <c r="AB50">
        <v>2</v>
      </c>
      <c r="AC50">
        <v>4</v>
      </c>
      <c r="AD50">
        <v>80</v>
      </c>
      <c r="AE50">
        <v>0</v>
      </c>
      <c r="AF50">
        <v>3</v>
      </c>
      <c r="AG50">
        <v>3</v>
      </c>
      <c r="AH50">
        <v>3</v>
      </c>
      <c r="AI50">
        <v>2</v>
      </c>
      <c r="AJ50">
        <v>2</v>
      </c>
      <c r="AK50" s="14">
        <v>46071</v>
      </c>
      <c r="AL50">
        <v>34</v>
      </c>
      <c r="AM50" t="s">
        <v>1576</v>
      </c>
      <c r="AN50" t="s">
        <v>1582</v>
      </c>
      <c r="AO50">
        <v>3</v>
      </c>
      <c r="AP50">
        <v>15202</v>
      </c>
      <c r="AQ50">
        <v>3</v>
      </c>
      <c r="AR50">
        <v>2</v>
      </c>
    </row>
    <row r="51" spans="1:44" x14ac:dyDescent="0.35">
      <c r="A51" t="s">
        <v>111</v>
      </c>
      <c r="B51">
        <v>22</v>
      </c>
      <c r="C51" t="s">
        <v>39</v>
      </c>
      <c r="D51" t="s">
        <v>49</v>
      </c>
      <c r="E51" t="s">
        <v>41</v>
      </c>
      <c r="F51">
        <v>1230</v>
      </c>
      <c r="G51" t="s">
        <v>1547</v>
      </c>
      <c r="H51">
        <v>1</v>
      </c>
      <c r="I51">
        <v>2</v>
      </c>
      <c r="J51" t="s">
        <v>43</v>
      </c>
      <c r="K51">
        <v>1</v>
      </c>
      <c r="L51">
        <v>872</v>
      </c>
      <c r="M51">
        <v>4</v>
      </c>
      <c r="N51" t="s">
        <v>44</v>
      </c>
      <c r="O51">
        <v>33</v>
      </c>
      <c r="P51">
        <v>2</v>
      </c>
      <c r="Q51">
        <v>2</v>
      </c>
      <c r="R51" t="s">
        <v>112</v>
      </c>
      <c r="S51">
        <v>4</v>
      </c>
      <c r="T51" t="s">
        <v>105</v>
      </c>
      <c r="U51">
        <v>4775</v>
      </c>
      <c r="V51" t="s">
        <v>47</v>
      </c>
      <c r="W51">
        <v>19146</v>
      </c>
      <c r="X51">
        <v>6</v>
      </c>
      <c r="Y51" t="s">
        <v>48</v>
      </c>
      <c r="Z51" t="s">
        <v>49</v>
      </c>
      <c r="AA51">
        <v>22</v>
      </c>
      <c r="AB51">
        <v>2</v>
      </c>
      <c r="AC51">
        <v>1</v>
      </c>
      <c r="AD51">
        <v>80</v>
      </c>
      <c r="AE51">
        <v>2</v>
      </c>
      <c r="AF51">
        <v>4</v>
      </c>
      <c r="AG51">
        <v>2</v>
      </c>
      <c r="AH51">
        <v>1</v>
      </c>
      <c r="AI51">
        <v>2</v>
      </c>
      <c r="AJ51">
        <v>2</v>
      </c>
      <c r="AK51" s="14">
        <v>46072</v>
      </c>
      <c r="AL51">
        <v>20</v>
      </c>
      <c r="AM51" t="s">
        <v>1576</v>
      </c>
      <c r="AN51" t="s">
        <v>1582</v>
      </c>
      <c r="AO51">
        <v>0</v>
      </c>
      <c r="AP51">
        <v>19852</v>
      </c>
      <c r="AQ51">
        <v>0</v>
      </c>
      <c r="AR51">
        <v>0</v>
      </c>
    </row>
    <row r="52" spans="1:44" x14ac:dyDescent="0.35">
      <c r="A52" t="s">
        <v>1516</v>
      </c>
      <c r="B52">
        <v>58</v>
      </c>
      <c r="C52" t="s">
        <v>1498</v>
      </c>
      <c r="D52" t="s">
        <v>49</v>
      </c>
      <c r="E52" t="s">
        <v>41</v>
      </c>
      <c r="F52">
        <v>682</v>
      </c>
      <c r="G52" t="s">
        <v>51</v>
      </c>
      <c r="H52">
        <v>10</v>
      </c>
      <c r="I52">
        <v>4</v>
      </c>
      <c r="J52" t="s">
        <v>52</v>
      </c>
      <c r="K52">
        <v>1</v>
      </c>
      <c r="L52">
        <v>131</v>
      </c>
      <c r="M52">
        <v>4</v>
      </c>
      <c r="N52" t="s">
        <v>44</v>
      </c>
      <c r="O52">
        <v>37</v>
      </c>
      <c r="P52">
        <v>3</v>
      </c>
      <c r="Q52">
        <v>4</v>
      </c>
      <c r="R52" t="s">
        <v>137</v>
      </c>
      <c r="S52">
        <v>3</v>
      </c>
      <c r="T52" t="s">
        <v>46</v>
      </c>
      <c r="U52">
        <v>13872</v>
      </c>
      <c r="V52" t="s">
        <v>253</v>
      </c>
      <c r="W52">
        <v>24409</v>
      </c>
      <c r="X52">
        <v>0</v>
      </c>
      <c r="Y52" t="s">
        <v>48</v>
      </c>
      <c r="Z52" t="s">
        <v>49</v>
      </c>
      <c r="AA52">
        <v>13</v>
      </c>
      <c r="AB52">
        <v>3</v>
      </c>
      <c r="AC52">
        <v>3</v>
      </c>
      <c r="AD52">
        <v>80</v>
      </c>
      <c r="AE52">
        <v>0</v>
      </c>
      <c r="AF52">
        <v>38</v>
      </c>
      <c r="AG52">
        <v>1</v>
      </c>
      <c r="AH52">
        <v>2</v>
      </c>
      <c r="AI52">
        <v>1</v>
      </c>
      <c r="AJ52">
        <v>8</v>
      </c>
      <c r="AK52" s="14">
        <v>46379</v>
      </c>
      <c r="AL52">
        <v>28</v>
      </c>
      <c r="AM52" t="s">
        <v>1576</v>
      </c>
      <c r="AN52" t="s">
        <v>1578</v>
      </c>
      <c r="AO52">
        <v>10</v>
      </c>
      <c r="AP52">
        <v>14013</v>
      </c>
      <c r="AQ52">
        <v>8</v>
      </c>
      <c r="AR52">
        <v>8</v>
      </c>
    </row>
    <row r="53" spans="1:44" x14ac:dyDescent="0.35">
      <c r="A53" t="s">
        <v>114</v>
      </c>
      <c r="B53">
        <v>22</v>
      </c>
      <c r="C53" t="s">
        <v>39</v>
      </c>
      <c r="D53" t="s">
        <v>49</v>
      </c>
      <c r="E53" t="s">
        <v>41</v>
      </c>
      <c r="F53">
        <v>217</v>
      </c>
      <c r="G53" t="s">
        <v>1547</v>
      </c>
      <c r="H53">
        <v>8</v>
      </c>
      <c r="I53">
        <v>1</v>
      </c>
      <c r="J53" t="s">
        <v>43</v>
      </c>
      <c r="K53">
        <v>1</v>
      </c>
      <c r="L53">
        <v>1019</v>
      </c>
      <c r="M53">
        <v>2</v>
      </c>
      <c r="N53" t="s">
        <v>44</v>
      </c>
      <c r="O53">
        <v>94</v>
      </c>
      <c r="P53">
        <v>1</v>
      </c>
      <c r="Q53">
        <v>1</v>
      </c>
      <c r="R53" t="s">
        <v>45</v>
      </c>
      <c r="S53">
        <v>1</v>
      </c>
      <c r="T53" t="s">
        <v>105</v>
      </c>
      <c r="U53">
        <v>2451</v>
      </c>
      <c r="V53" t="s">
        <v>47</v>
      </c>
      <c r="W53">
        <v>6881</v>
      </c>
      <c r="X53">
        <v>1</v>
      </c>
      <c r="Y53" t="s">
        <v>48</v>
      </c>
      <c r="Z53" t="s">
        <v>49</v>
      </c>
      <c r="AA53">
        <v>15</v>
      </c>
      <c r="AB53">
        <v>2</v>
      </c>
      <c r="AC53">
        <v>1</v>
      </c>
      <c r="AD53">
        <v>80</v>
      </c>
      <c r="AE53">
        <v>1</v>
      </c>
      <c r="AF53">
        <v>4</v>
      </c>
      <c r="AG53">
        <v>3</v>
      </c>
      <c r="AH53">
        <v>2</v>
      </c>
      <c r="AI53">
        <v>1</v>
      </c>
      <c r="AJ53">
        <v>1</v>
      </c>
      <c r="AK53" s="14">
        <v>46074</v>
      </c>
      <c r="AL53">
        <v>54</v>
      </c>
      <c r="AM53" t="s">
        <v>1576</v>
      </c>
      <c r="AN53" t="s">
        <v>1582</v>
      </c>
      <c r="AO53">
        <v>13</v>
      </c>
      <c r="AP53">
        <v>8455</v>
      </c>
      <c r="AQ53">
        <v>1</v>
      </c>
      <c r="AR53">
        <v>0</v>
      </c>
    </row>
    <row r="54" spans="1:44" x14ac:dyDescent="0.35">
      <c r="A54" t="s">
        <v>1515</v>
      </c>
      <c r="B54">
        <v>57</v>
      </c>
      <c r="C54" t="s">
        <v>1498</v>
      </c>
      <c r="D54" t="s">
        <v>49</v>
      </c>
      <c r="E54" t="s">
        <v>41</v>
      </c>
      <c r="F54">
        <v>405</v>
      </c>
      <c r="G54" t="s">
        <v>42</v>
      </c>
      <c r="H54">
        <v>1</v>
      </c>
      <c r="I54">
        <v>2</v>
      </c>
      <c r="J54" t="s">
        <v>43</v>
      </c>
      <c r="K54">
        <v>1</v>
      </c>
      <c r="L54">
        <v>1483</v>
      </c>
      <c r="M54">
        <v>2</v>
      </c>
      <c r="N54" t="s">
        <v>44</v>
      </c>
      <c r="O54">
        <v>93</v>
      </c>
      <c r="P54">
        <v>4</v>
      </c>
      <c r="Q54">
        <v>2</v>
      </c>
      <c r="R54" t="s">
        <v>60</v>
      </c>
      <c r="S54">
        <v>3</v>
      </c>
      <c r="T54" t="s">
        <v>105</v>
      </c>
      <c r="U54">
        <v>4900</v>
      </c>
      <c r="V54" t="s">
        <v>47</v>
      </c>
      <c r="W54">
        <v>2721</v>
      </c>
      <c r="X54">
        <v>0</v>
      </c>
      <c r="Y54" t="s">
        <v>48</v>
      </c>
      <c r="Z54" t="s">
        <v>49</v>
      </c>
      <c r="AA54">
        <v>24</v>
      </c>
      <c r="AB54">
        <v>4</v>
      </c>
      <c r="AC54">
        <v>1</v>
      </c>
      <c r="AD54">
        <v>80</v>
      </c>
      <c r="AE54">
        <v>1</v>
      </c>
      <c r="AF54">
        <v>13</v>
      </c>
      <c r="AG54">
        <v>2</v>
      </c>
      <c r="AH54">
        <v>2</v>
      </c>
      <c r="AI54">
        <v>2</v>
      </c>
      <c r="AJ54">
        <v>8</v>
      </c>
      <c r="AK54" s="14">
        <v>46378</v>
      </c>
      <c r="AL54">
        <v>43</v>
      </c>
      <c r="AM54" t="s">
        <v>1576</v>
      </c>
      <c r="AN54" t="s">
        <v>1578</v>
      </c>
      <c r="AO54">
        <v>13</v>
      </c>
      <c r="AP54">
        <v>19811</v>
      </c>
      <c r="AQ54">
        <v>1</v>
      </c>
      <c r="AR54">
        <v>1</v>
      </c>
    </row>
    <row r="55" spans="1:44" x14ac:dyDescent="0.35">
      <c r="A55" t="s">
        <v>116</v>
      </c>
      <c r="B55">
        <v>22</v>
      </c>
      <c r="C55" t="s">
        <v>39</v>
      </c>
      <c r="D55" t="s">
        <v>49</v>
      </c>
      <c r="E55" t="s">
        <v>59</v>
      </c>
      <c r="F55">
        <v>457</v>
      </c>
      <c r="G55" t="s">
        <v>1547</v>
      </c>
      <c r="H55">
        <v>26</v>
      </c>
      <c r="I55">
        <v>2</v>
      </c>
      <c r="J55" t="s">
        <v>73</v>
      </c>
      <c r="K55">
        <v>1</v>
      </c>
      <c r="L55">
        <v>1605</v>
      </c>
      <c r="M55">
        <v>2</v>
      </c>
      <c r="N55" t="s">
        <v>53</v>
      </c>
      <c r="O55">
        <v>85</v>
      </c>
      <c r="P55">
        <v>2</v>
      </c>
      <c r="Q55">
        <v>1</v>
      </c>
      <c r="R55" t="s">
        <v>60</v>
      </c>
      <c r="S55">
        <v>3</v>
      </c>
      <c r="T55" t="s">
        <v>105</v>
      </c>
      <c r="U55">
        <v>2814</v>
      </c>
      <c r="V55" t="s">
        <v>47</v>
      </c>
      <c r="W55">
        <v>10293</v>
      </c>
      <c r="X55">
        <v>1</v>
      </c>
      <c r="Y55" t="s">
        <v>48</v>
      </c>
      <c r="Z55" t="s">
        <v>40</v>
      </c>
      <c r="AA55">
        <v>14</v>
      </c>
      <c r="AB55">
        <v>2</v>
      </c>
      <c r="AC55">
        <v>2</v>
      </c>
      <c r="AD55">
        <v>80</v>
      </c>
      <c r="AE55">
        <v>0</v>
      </c>
      <c r="AF55">
        <v>4</v>
      </c>
      <c r="AG55">
        <v>2</v>
      </c>
      <c r="AH55">
        <v>2</v>
      </c>
      <c r="AI55">
        <v>1</v>
      </c>
      <c r="AJ55">
        <v>3</v>
      </c>
      <c r="AK55" s="14">
        <v>46076</v>
      </c>
      <c r="AL55">
        <v>43</v>
      </c>
      <c r="AM55" t="s">
        <v>1576</v>
      </c>
      <c r="AN55" t="s">
        <v>1582</v>
      </c>
      <c r="AO55">
        <v>13</v>
      </c>
      <c r="AP55">
        <v>5076</v>
      </c>
      <c r="AQ55">
        <v>10</v>
      </c>
      <c r="AR55">
        <v>1</v>
      </c>
    </row>
    <row r="56" spans="1:44" x14ac:dyDescent="0.35">
      <c r="A56" t="s">
        <v>1514</v>
      </c>
      <c r="B56">
        <v>57</v>
      </c>
      <c r="C56" t="s">
        <v>1498</v>
      </c>
      <c r="D56" t="s">
        <v>49</v>
      </c>
      <c r="E56" t="s">
        <v>41</v>
      </c>
      <c r="F56">
        <v>210</v>
      </c>
      <c r="G56" t="s">
        <v>51</v>
      </c>
      <c r="H56">
        <v>29</v>
      </c>
      <c r="I56">
        <v>3</v>
      </c>
      <c r="J56" t="s">
        <v>57</v>
      </c>
      <c r="K56">
        <v>1</v>
      </c>
      <c r="L56">
        <v>568</v>
      </c>
      <c r="M56">
        <v>1</v>
      </c>
      <c r="N56" t="s">
        <v>44</v>
      </c>
      <c r="O56">
        <v>56</v>
      </c>
      <c r="P56">
        <v>2</v>
      </c>
      <c r="Q56">
        <v>4</v>
      </c>
      <c r="R56" t="s">
        <v>442</v>
      </c>
      <c r="S56">
        <v>4</v>
      </c>
      <c r="T56" t="s">
        <v>102</v>
      </c>
      <c r="U56">
        <v>14118</v>
      </c>
      <c r="V56" t="s">
        <v>253</v>
      </c>
      <c r="W56">
        <v>22102</v>
      </c>
      <c r="X56">
        <v>3</v>
      </c>
      <c r="Y56" t="s">
        <v>48</v>
      </c>
      <c r="Z56" t="s">
        <v>49</v>
      </c>
      <c r="AA56">
        <v>12</v>
      </c>
      <c r="AB56">
        <v>3</v>
      </c>
      <c r="AC56">
        <v>3</v>
      </c>
      <c r="AD56">
        <v>80</v>
      </c>
      <c r="AE56">
        <v>1</v>
      </c>
      <c r="AF56">
        <v>32</v>
      </c>
      <c r="AG56">
        <v>3</v>
      </c>
      <c r="AH56">
        <v>2</v>
      </c>
      <c r="AI56">
        <v>0</v>
      </c>
      <c r="AJ56">
        <v>0</v>
      </c>
      <c r="AK56" s="14">
        <v>46377</v>
      </c>
      <c r="AL56">
        <v>52</v>
      </c>
      <c r="AM56" t="s">
        <v>1576</v>
      </c>
      <c r="AN56" t="s">
        <v>1578</v>
      </c>
      <c r="AO56">
        <v>26</v>
      </c>
      <c r="AP56">
        <v>14795</v>
      </c>
      <c r="AQ56">
        <v>20</v>
      </c>
      <c r="AR56">
        <v>5</v>
      </c>
    </row>
    <row r="57" spans="1:44" x14ac:dyDescent="0.35">
      <c r="A57" t="s">
        <v>1513</v>
      </c>
      <c r="B57">
        <v>57</v>
      </c>
      <c r="C57" t="s">
        <v>1498</v>
      </c>
      <c r="D57" t="s">
        <v>49</v>
      </c>
      <c r="E57" t="s">
        <v>41</v>
      </c>
      <c r="F57">
        <v>593</v>
      </c>
      <c r="G57" t="s">
        <v>42</v>
      </c>
      <c r="H57">
        <v>1</v>
      </c>
      <c r="I57">
        <v>4</v>
      </c>
      <c r="J57" t="s">
        <v>52</v>
      </c>
      <c r="K57">
        <v>1</v>
      </c>
      <c r="L57">
        <v>482</v>
      </c>
      <c r="M57">
        <v>4</v>
      </c>
      <c r="N57" t="s">
        <v>44</v>
      </c>
      <c r="O57">
        <v>88</v>
      </c>
      <c r="P57">
        <v>3</v>
      </c>
      <c r="Q57">
        <v>2</v>
      </c>
      <c r="R57" t="s">
        <v>161</v>
      </c>
      <c r="S57">
        <v>3</v>
      </c>
      <c r="T57" t="s">
        <v>105</v>
      </c>
      <c r="U57">
        <v>6755</v>
      </c>
      <c r="V57" t="s">
        <v>163</v>
      </c>
      <c r="W57">
        <v>2967</v>
      </c>
      <c r="X57">
        <v>2</v>
      </c>
      <c r="Y57" t="s">
        <v>48</v>
      </c>
      <c r="Z57" t="s">
        <v>49</v>
      </c>
      <c r="AA57">
        <v>11</v>
      </c>
      <c r="AB57">
        <v>3</v>
      </c>
      <c r="AC57">
        <v>3</v>
      </c>
      <c r="AD57">
        <v>80</v>
      </c>
      <c r="AE57">
        <v>0</v>
      </c>
      <c r="AF57">
        <v>15</v>
      </c>
      <c r="AG57">
        <v>2</v>
      </c>
      <c r="AH57">
        <v>3</v>
      </c>
      <c r="AI57">
        <v>1</v>
      </c>
      <c r="AK57" s="14">
        <v>46376</v>
      </c>
      <c r="AL57">
        <v>44</v>
      </c>
      <c r="AM57" t="s">
        <v>1576</v>
      </c>
      <c r="AN57" t="s">
        <v>1578</v>
      </c>
      <c r="AO57">
        <v>10</v>
      </c>
      <c r="AP57">
        <v>11020</v>
      </c>
      <c r="AQ57">
        <v>9</v>
      </c>
      <c r="AR57">
        <v>4</v>
      </c>
    </row>
    <row r="58" spans="1:44" x14ac:dyDescent="0.35">
      <c r="A58" t="s">
        <v>119</v>
      </c>
      <c r="B58">
        <v>22</v>
      </c>
      <c r="C58" t="s">
        <v>39</v>
      </c>
      <c r="D58" t="s">
        <v>49</v>
      </c>
      <c r="E58" t="s">
        <v>41</v>
      </c>
      <c r="F58">
        <v>581</v>
      </c>
      <c r="G58" t="s">
        <v>1547</v>
      </c>
      <c r="H58">
        <v>1</v>
      </c>
      <c r="I58">
        <v>2</v>
      </c>
      <c r="J58" t="s">
        <v>43</v>
      </c>
      <c r="K58">
        <v>1</v>
      </c>
      <c r="L58">
        <v>2007</v>
      </c>
      <c r="M58">
        <v>4</v>
      </c>
      <c r="N58" t="s">
        <v>44</v>
      </c>
      <c r="O58">
        <v>63</v>
      </c>
      <c r="P58">
        <v>3</v>
      </c>
      <c r="Q58">
        <v>1</v>
      </c>
      <c r="R58" t="s">
        <v>60</v>
      </c>
      <c r="S58">
        <v>3</v>
      </c>
      <c r="T58" t="s">
        <v>46</v>
      </c>
      <c r="U58">
        <v>3375</v>
      </c>
      <c r="V58" t="s">
        <v>47</v>
      </c>
      <c r="W58">
        <v>17624</v>
      </c>
      <c r="X58">
        <v>0</v>
      </c>
      <c r="Y58" t="s">
        <v>48</v>
      </c>
      <c r="Z58" t="s">
        <v>49</v>
      </c>
      <c r="AA58">
        <v>12</v>
      </c>
      <c r="AB58">
        <v>2</v>
      </c>
      <c r="AC58">
        <v>4</v>
      </c>
      <c r="AD58">
        <v>80</v>
      </c>
      <c r="AE58">
        <v>0</v>
      </c>
      <c r="AF58">
        <v>4</v>
      </c>
      <c r="AG58">
        <v>2</v>
      </c>
      <c r="AH58">
        <v>4</v>
      </c>
      <c r="AI58">
        <v>1</v>
      </c>
      <c r="AJ58">
        <v>2</v>
      </c>
      <c r="AK58" s="14">
        <v>46079</v>
      </c>
      <c r="AL58">
        <v>60</v>
      </c>
      <c r="AM58" t="s">
        <v>1576</v>
      </c>
      <c r="AN58" t="s">
        <v>1582</v>
      </c>
      <c r="AO58">
        <v>30</v>
      </c>
      <c r="AP58">
        <v>11815</v>
      </c>
      <c r="AQ58">
        <v>7</v>
      </c>
      <c r="AR58">
        <v>1</v>
      </c>
    </row>
    <row r="59" spans="1:44" x14ac:dyDescent="0.35">
      <c r="A59" t="s">
        <v>120</v>
      </c>
      <c r="B59">
        <v>23</v>
      </c>
      <c r="C59" t="s">
        <v>39</v>
      </c>
      <c r="D59" t="s">
        <v>49</v>
      </c>
      <c r="E59" t="s">
        <v>41</v>
      </c>
      <c r="F59">
        <v>541</v>
      </c>
      <c r="G59" t="s">
        <v>1547</v>
      </c>
      <c r="H59">
        <v>2</v>
      </c>
      <c r="I59">
        <v>1</v>
      </c>
      <c r="J59" t="s">
        <v>68</v>
      </c>
      <c r="K59">
        <v>1</v>
      </c>
      <c r="L59">
        <v>113</v>
      </c>
      <c r="M59">
        <v>3</v>
      </c>
      <c r="N59" t="s">
        <v>44</v>
      </c>
      <c r="O59">
        <v>62</v>
      </c>
      <c r="P59">
        <v>3</v>
      </c>
      <c r="Q59">
        <v>1</v>
      </c>
      <c r="R59" t="s">
        <v>54</v>
      </c>
      <c r="S59">
        <v>1</v>
      </c>
      <c r="T59" t="s">
        <v>102</v>
      </c>
      <c r="U59">
        <v>2322</v>
      </c>
      <c r="V59" t="s">
        <v>47</v>
      </c>
      <c r="W59">
        <v>9518</v>
      </c>
      <c r="X59">
        <v>3</v>
      </c>
      <c r="Y59" t="s">
        <v>48</v>
      </c>
      <c r="Z59" t="s">
        <v>49</v>
      </c>
      <c r="AA59">
        <v>13</v>
      </c>
      <c r="AB59">
        <v>2</v>
      </c>
      <c r="AC59">
        <v>3</v>
      </c>
      <c r="AD59">
        <v>80</v>
      </c>
      <c r="AE59">
        <v>1</v>
      </c>
      <c r="AF59">
        <v>3</v>
      </c>
      <c r="AG59">
        <v>3</v>
      </c>
      <c r="AH59">
        <v>3</v>
      </c>
      <c r="AI59">
        <v>0</v>
      </c>
      <c r="AJ59">
        <v>0</v>
      </c>
      <c r="AK59" s="14">
        <v>46080</v>
      </c>
      <c r="AL59">
        <v>60</v>
      </c>
      <c r="AM59" t="s">
        <v>1576</v>
      </c>
      <c r="AN59" t="s">
        <v>1582</v>
      </c>
      <c r="AO59">
        <v>25</v>
      </c>
      <c r="AP59">
        <v>9021</v>
      </c>
      <c r="AQ59">
        <v>2</v>
      </c>
      <c r="AR59">
        <v>0</v>
      </c>
    </row>
    <row r="60" spans="1:44" x14ac:dyDescent="0.35">
      <c r="A60" t="s">
        <v>121</v>
      </c>
      <c r="B60">
        <v>23</v>
      </c>
      <c r="C60" t="s">
        <v>39</v>
      </c>
      <c r="D60" t="s">
        <v>49</v>
      </c>
      <c r="E60" t="s">
        <v>41</v>
      </c>
      <c r="F60">
        <v>1309</v>
      </c>
      <c r="G60" t="s">
        <v>1547</v>
      </c>
      <c r="H60">
        <v>26</v>
      </c>
      <c r="I60">
        <v>1</v>
      </c>
      <c r="J60" t="s">
        <v>43</v>
      </c>
      <c r="K60">
        <v>1</v>
      </c>
      <c r="L60">
        <v>465</v>
      </c>
      <c r="M60">
        <v>3</v>
      </c>
      <c r="N60" t="s">
        <v>44</v>
      </c>
      <c r="O60">
        <v>83</v>
      </c>
      <c r="P60">
        <v>3</v>
      </c>
      <c r="Q60">
        <v>1</v>
      </c>
      <c r="R60" t="s">
        <v>60</v>
      </c>
      <c r="S60">
        <v>4</v>
      </c>
      <c r="T60" t="s">
        <v>102</v>
      </c>
      <c r="U60">
        <v>2904</v>
      </c>
      <c r="V60" t="s">
        <v>47</v>
      </c>
      <c r="W60">
        <v>16092</v>
      </c>
      <c r="X60">
        <v>1</v>
      </c>
      <c r="Y60" t="s">
        <v>48</v>
      </c>
      <c r="Z60" t="s">
        <v>49</v>
      </c>
      <c r="AA60">
        <v>12</v>
      </c>
      <c r="AB60">
        <v>2</v>
      </c>
      <c r="AC60">
        <v>3</v>
      </c>
      <c r="AD60">
        <v>80</v>
      </c>
      <c r="AE60">
        <v>2</v>
      </c>
      <c r="AF60">
        <v>4</v>
      </c>
      <c r="AG60">
        <v>2</v>
      </c>
      <c r="AH60">
        <v>2</v>
      </c>
      <c r="AI60">
        <v>0</v>
      </c>
      <c r="AJ60">
        <v>2</v>
      </c>
      <c r="AK60" s="14">
        <v>46081</v>
      </c>
      <c r="AL60">
        <v>57</v>
      </c>
      <c r="AM60" t="s">
        <v>1576</v>
      </c>
      <c r="AN60" t="s">
        <v>1582</v>
      </c>
      <c r="AO60">
        <v>3</v>
      </c>
      <c r="AP60">
        <v>17732</v>
      </c>
      <c r="AQ60">
        <v>0</v>
      </c>
      <c r="AR60">
        <v>0</v>
      </c>
    </row>
    <row r="61" spans="1:44" x14ac:dyDescent="0.35">
      <c r="A61" t="s">
        <v>122</v>
      </c>
      <c r="B61">
        <v>23</v>
      </c>
      <c r="C61" t="s">
        <v>39</v>
      </c>
      <c r="D61" t="s">
        <v>49</v>
      </c>
      <c r="E61" t="s">
        <v>41</v>
      </c>
      <c r="F61">
        <v>885</v>
      </c>
      <c r="G61" t="s">
        <v>1547</v>
      </c>
      <c r="H61">
        <v>4</v>
      </c>
      <c r="I61">
        <v>3</v>
      </c>
      <c r="J61" t="s">
        <v>52</v>
      </c>
      <c r="K61">
        <v>1</v>
      </c>
      <c r="L61">
        <v>705</v>
      </c>
      <c r="M61">
        <v>1</v>
      </c>
      <c r="N61" t="s">
        <v>44</v>
      </c>
      <c r="O61">
        <v>58</v>
      </c>
      <c r="P61">
        <v>4</v>
      </c>
      <c r="Q61">
        <v>1</v>
      </c>
      <c r="R61" t="s">
        <v>60</v>
      </c>
      <c r="S61">
        <v>1</v>
      </c>
      <c r="T61" t="s">
        <v>105</v>
      </c>
      <c r="U61">
        <v>2819</v>
      </c>
      <c r="V61" t="s">
        <v>47</v>
      </c>
      <c r="W61">
        <v>8544</v>
      </c>
      <c r="X61">
        <v>2</v>
      </c>
      <c r="Y61" t="s">
        <v>48</v>
      </c>
      <c r="Z61" t="s">
        <v>49</v>
      </c>
      <c r="AA61">
        <v>16</v>
      </c>
      <c r="AB61">
        <v>2</v>
      </c>
      <c r="AC61">
        <v>1</v>
      </c>
      <c r="AD61">
        <v>80</v>
      </c>
      <c r="AE61">
        <v>1</v>
      </c>
      <c r="AF61">
        <v>5</v>
      </c>
      <c r="AG61">
        <v>3</v>
      </c>
      <c r="AH61">
        <v>4</v>
      </c>
      <c r="AI61">
        <v>0</v>
      </c>
      <c r="AJ61">
        <v>2</v>
      </c>
      <c r="AK61" s="14">
        <v>46082</v>
      </c>
      <c r="AL61">
        <v>21</v>
      </c>
      <c r="AM61" t="s">
        <v>1576</v>
      </c>
      <c r="AN61" t="s">
        <v>1587</v>
      </c>
      <c r="AO61">
        <v>0</v>
      </c>
      <c r="AP61">
        <v>13189</v>
      </c>
      <c r="AQ61">
        <v>0</v>
      </c>
      <c r="AR61">
        <v>0</v>
      </c>
    </row>
    <row r="62" spans="1:44" x14ac:dyDescent="0.35">
      <c r="A62" t="s">
        <v>123</v>
      </c>
      <c r="B62">
        <v>23</v>
      </c>
      <c r="C62" t="s">
        <v>39</v>
      </c>
      <c r="D62" t="s">
        <v>49</v>
      </c>
      <c r="E62" t="s">
        <v>41</v>
      </c>
      <c r="F62">
        <v>650</v>
      </c>
      <c r="G62" t="s">
        <v>1547</v>
      </c>
      <c r="H62">
        <v>9</v>
      </c>
      <c r="I62">
        <v>1</v>
      </c>
      <c r="J62" t="s">
        <v>52</v>
      </c>
      <c r="K62">
        <v>1</v>
      </c>
      <c r="L62">
        <v>758</v>
      </c>
      <c r="M62">
        <v>2</v>
      </c>
      <c r="N62" t="s">
        <v>44</v>
      </c>
      <c r="O62">
        <v>37</v>
      </c>
      <c r="P62">
        <v>3</v>
      </c>
      <c r="Q62">
        <v>1</v>
      </c>
      <c r="R62" t="s">
        <v>45</v>
      </c>
      <c r="S62">
        <v>1</v>
      </c>
      <c r="T62" t="s">
        <v>105</v>
      </c>
      <c r="U62">
        <v>2500</v>
      </c>
      <c r="V62" t="s">
        <v>47</v>
      </c>
      <c r="W62">
        <v>4344</v>
      </c>
      <c r="X62">
        <v>1</v>
      </c>
      <c r="Y62" t="s">
        <v>48</v>
      </c>
      <c r="Z62" t="s">
        <v>49</v>
      </c>
      <c r="AA62">
        <v>14</v>
      </c>
      <c r="AB62">
        <v>2</v>
      </c>
      <c r="AC62">
        <v>4</v>
      </c>
      <c r="AD62">
        <v>80</v>
      </c>
      <c r="AE62">
        <v>1</v>
      </c>
      <c r="AF62">
        <v>5</v>
      </c>
      <c r="AG62">
        <v>2</v>
      </c>
      <c r="AH62">
        <v>4</v>
      </c>
      <c r="AI62">
        <v>0</v>
      </c>
      <c r="AJ62">
        <v>2</v>
      </c>
      <c r="AK62" s="14">
        <v>46083</v>
      </c>
      <c r="AL62">
        <v>19</v>
      </c>
      <c r="AM62" t="s">
        <v>1576</v>
      </c>
      <c r="AN62" t="s">
        <v>1587</v>
      </c>
      <c r="AO62">
        <v>1</v>
      </c>
      <c r="AP62">
        <v>17274</v>
      </c>
      <c r="AQ62">
        <v>0</v>
      </c>
      <c r="AR62">
        <v>0</v>
      </c>
    </row>
    <row r="63" spans="1:44" x14ac:dyDescent="0.35">
      <c r="A63" t="s">
        <v>124</v>
      </c>
      <c r="B63">
        <v>23</v>
      </c>
      <c r="C63" t="s">
        <v>39</v>
      </c>
      <c r="D63" t="s">
        <v>49</v>
      </c>
      <c r="E63" t="s">
        <v>41</v>
      </c>
      <c r="F63">
        <v>310</v>
      </c>
      <c r="G63" t="s">
        <v>1547</v>
      </c>
      <c r="H63">
        <v>10</v>
      </c>
      <c r="I63">
        <v>1</v>
      </c>
      <c r="J63" t="s">
        <v>52</v>
      </c>
      <c r="K63">
        <v>1</v>
      </c>
      <c r="L63">
        <v>784</v>
      </c>
      <c r="M63">
        <v>1</v>
      </c>
      <c r="N63" t="s">
        <v>44</v>
      </c>
      <c r="O63">
        <v>79</v>
      </c>
      <c r="P63">
        <v>4</v>
      </c>
      <c r="Q63">
        <v>1</v>
      </c>
      <c r="R63" t="s">
        <v>60</v>
      </c>
      <c r="S63">
        <v>3</v>
      </c>
      <c r="T63" t="s">
        <v>46</v>
      </c>
      <c r="U63">
        <v>3505</v>
      </c>
      <c r="V63" t="s">
        <v>47</v>
      </c>
      <c r="W63">
        <v>19630</v>
      </c>
      <c r="X63">
        <v>1</v>
      </c>
      <c r="Y63" t="s">
        <v>48</v>
      </c>
      <c r="Z63" t="s">
        <v>49</v>
      </c>
      <c r="AA63">
        <v>18</v>
      </c>
      <c r="AB63">
        <v>2</v>
      </c>
      <c r="AC63">
        <v>4</v>
      </c>
      <c r="AD63">
        <v>80</v>
      </c>
      <c r="AE63">
        <v>0</v>
      </c>
      <c r="AF63">
        <v>2</v>
      </c>
      <c r="AG63">
        <v>3</v>
      </c>
      <c r="AH63">
        <v>3</v>
      </c>
      <c r="AI63">
        <v>0</v>
      </c>
      <c r="AJ63">
        <v>2</v>
      </c>
      <c r="AK63" s="14">
        <v>46084</v>
      </c>
      <c r="AL63">
        <v>55</v>
      </c>
      <c r="AM63" t="s">
        <v>1576</v>
      </c>
      <c r="AN63" t="s">
        <v>1587</v>
      </c>
      <c r="AO63">
        <v>25</v>
      </c>
      <c r="AP63">
        <v>10983</v>
      </c>
      <c r="AQ63">
        <v>16</v>
      </c>
      <c r="AR63">
        <v>2</v>
      </c>
    </row>
    <row r="64" spans="1:44" x14ac:dyDescent="0.35">
      <c r="A64" t="s">
        <v>1512</v>
      </c>
      <c r="B64">
        <v>57</v>
      </c>
      <c r="C64" t="s">
        <v>1498</v>
      </c>
      <c r="D64" t="s">
        <v>49</v>
      </c>
      <c r="E64" t="s">
        <v>41</v>
      </c>
      <c r="F64">
        <v>334</v>
      </c>
      <c r="G64" t="s">
        <v>42</v>
      </c>
      <c r="H64">
        <v>24</v>
      </c>
      <c r="I64">
        <v>2</v>
      </c>
      <c r="J64" t="s">
        <v>43</v>
      </c>
      <c r="K64">
        <v>1</v>
      </c>
      <c r="L64">
        <v>223</v>
      </c>
      <c r="M64">
        <v>3</v>
      </c>
      <c r="N64" t="s">
        <v>44</v>
      </c>
      <c r="O64">
        <v>83</v>
      </c>
      <c r="P64">
        <v>4</v>
      </c>
      <c r="Q64">
        <v>3</v>
      </c>
      <c r="R64" t="s">
        <v>161</v>
      </c>
      <c r="S64">
        <v>4</v>
      </c>
      <c r="T64" t="s">
        <v>102</v>
      </c>
      <c r="U64">
        <v>9439</v>
      </c>
      <c r="V64" t="s">
        <v>163</v>
      </c>
      <c r="W64">
        <v>23402</v>
      </c>
      <c r="X64">
        <v>3</v>
      </c>
      <c r="Y64" t="s">
        <v>48</v>
      </c>
      <c r="Z64" t="s">
        <v>40</v>
      </c>
      <c r="AA64">
        <v>16</v>
      </c>
      <c r="AB64">
        <v>3</v>
      </c>
      <c r="AC64">
        <v>2</v>
      </c>
      <c r="AD64">
        <v>80</v>
      </c>
      <c r="AE64">
        <v>1</v>
      </c>
      <c r="AF64">
        <v>12</v>
      </c>
      <c r="AG64">
        <v>2</v>
      </c>
      <c r="AH64">
        <v>1</v>
      </c>
      <c r="AI64">
        <v>1</v>
      </c>
      <c r="AJ64">
        <v>4</v>
      </c>
      <c r="AK64" s="14">
        <v>46375</v>
      </c>
      <c r="AL64">
        <v>27</v>
      </c>
      <c r="AM64" t="s">
        <v>1576</v>
      </c>
      <c r="AN64" t="s">
        <v>1578</v>
      </c>
      <c r="AO64">
        <v>4</v>
      </c>
      <c r="AP64">
        <v>17595</v>
      </c>
      <c r="AQ64">
        <v>4</v>
      </c>
      <c r="AR64">
        <v>2</v>
      </c>
    </row>
    <row r="65" spans="1:44" x14ac:dyDescent="0.35">
      <c r="A65" t="s">
        <v>126</v>
      </c>
      <c r="B65">
        <v>23</v>
      </c>
      <c r="C65" t="s">
        <v>39</v>
      </c>
      <c r="D65" t="s">
        <v>49</v>
      </c>
      <c r="E65" t="s">
        <v>41</v>
      </c>
      <c r="F65">
        <v>373</v>
      </c>
      <c r="G65" t="s">
        <v>1547</v>
      </c>
      <c r="H65">
        <v>1</v>
      </c>
      <c r="I65">
        <v>2</v>
      </c>
      <c r="J65" t="s">
        <v>43</v>
      </c>
      <c r="K65">
        <v>1</v>
      </c>
      <c r="L65">
        <v>1270</v>
      </c>
      <c r="M65">
        <v>4</v>
      </c>
      <c r="N65" t="s">
        <v>44</v>
      </c>
      <c r="O65">
        <v>47</v>
      </c>
      <c r="P65">
        <v>3</v>
      </c>
      <c r="Q65">
        <v>1</v>
      </c>
      <c r="R65" t="s">
        <v>60</v>
      </c>
      <c r="S65">
        <v>3</v>
      </c>
      <c r="T65" t="s">
        <v>105</v>
      </c>
      <c r="U65">
        <v>1223</v>
      </c>
      <c r="V65" t="s">
        <v>47</v>
      </c>
      <c r="W65">
        <v>16901</v>
      </c>
      <c r="X65">
        <v>1</v>
      </c>
      <c r="Y65" t="s">
        <v>48</v>
      </c>
      <c r="Z65" t="s">
        <v>49</v>
      </c>
      <c r="AA65">
        <v>22</v>
      </c>
      <c r="AB65">
        <v>2</v>
      </c>
      <c r="AC65">
        <v>4</v>
      </c>
      <c r="AD65">
        <v>80</v>
      </c>
      <c r="AE65">
        <v>1</v>
      </c>
      <c r="AF65">
        <v>1</v>
      </c>
      <c r="AG65">
        <v>2</v>
      </c>
      <c r="AH65">
        <v>3</v>
      </c>
      <c r="AI65">
        <v>0</v>
      </c>
      <c r="AJ65">
        <v>1</v>
      </c>
      <c r="AK65" s="14">
        <v>46086</v>
      </c>
      <c r="AL65">
        <v>21</v>
      </c>
      <c r="AM65" t="s">
        <v>1576</v>
      </c>
      <c r="AN65" t="s">
        <v>1587</v>
      </c>
      <c r="AO65">
        <v>2</v>
      </c>
      <c r="AP65">
        <v>5018</v>
      </c>
      <c r="AQ65">
        <v>2</v>
      </c>
      <c r="AR65">
        <v>0</v>
      </c>
    </row>
    <row r="66" spans="1:44" x14ac:dyDescent="0.35">
      <c r="A66" t="s">
        <v>127</v>
      </c>
      <c r="B66">
        <v>23</v>
      </c>
      <c r="C66" t="s">
        <v>39</v>
      </c>
      <c r="D66" t="s">
        <v>49</v>
      </c>
      <c r="E66" t="s">
        <v>41</v>
      </c>
      <c r="F66">
        <v>507</v>
      </c>
      <c r="G66" t="s">
        <v>1547</v>
      </c>
      <c r="H66">
        <v>20</v>
      </c>
      <c r="I66">
        <v>1</v>
      </c>
      <c r="J66" t="s">
        <v>43</v>
      </c>
      <c r="K66">
        <v>1</v>
      </c>
      <c r="L66">
        <v>1533</v>
      </c>
      <c r="M66">
        <v>1</v>
      </c>
      <c r="N66" t="s">
        <v>44</v>
      </c>
      <c r="O66">
        <v>97</v>
      </c>
      <c r="P66">
        <v>3</v>
      </c>
      <c r="Q66">
        <v>2</v>
      </c>
      <c r="R66" t="s">
        <v>45</v>
      </c>
      <c r="S66">
        <v>3</v>
      </c>
      <c r="T66" t="s">
        <v>46</v>
      </c>
      <c r="U66">
        <v>2272</v>
      </c>
      <c r="V66" t="s">
        <v>47</v>
      </c>
      <c r="W66">
        <v>24812</v>
      </c>
      <c r="X66">
        <v>0</v>
      </c>
      <c r="Y66" t="s">
        <v>48</v>
      </c>
      <c r="Z66" t="s">
        <v>49</v>
      </c>
      <c r="AA66">
        <v>14</v>
      </c>
      <c r="AB66">
        <v>2</v>
      </c>
      <c r="AC66">
        <v>2</v>
      </c>
      <c r="AD66">
        <v>80</v>
      </c>
      <c r="AE66">
        <v>0</v>
      </c>
      <c r="AF66">
        <v>5</v>
      </c>
      <c r="AG66">
        <v>2</v>
      </c>
      <c r="AH66">
        <v>3</v>
      </c>
      <c r="AI66">
        <v>1</v>
      </c>
      <c r="AJ66">
        <v>2</v>
      </c>
      <c r="AK66" s="14">
        <v>46087</v>
      </c>
      <c r="AL66">
        <v>46</v>
      </c>
      <c r="AM66" t="s">
        <v>1576</v>
      </c>
      <c r="AN66" t="s">
        <v>1587</v>
      </c>
      <c r="AO66">
        <v>3</v>
      </c>
      <c r="AP66">
        <v>4188</v>
      </c>
      <c r="AQ66">
        <v>2</v>
      </c>
      <c r="AR66">
        <v>2</v>
      </c>
    </row>
    <row r="67" spans="1:44" x14ac:dyDescent="0.35">
      <c r="A67" t="s">
        <v>128</v>
      </c>
      <c r="B67">
        <v>23</v>
      </c>
      <c r="C67" t="s">
        <v>39</v>
      </c>
      <c r="D67" t="s">
        <v>49</v>
      </c>
      <c r="E67" t="s">
        <v>41</v>
      </c>
      <c r="F67">
        <v>977</v>
      </c>
      <c r="G67" t="s">
        <v>1547</v>
      </c>
      <c r="H67">
        <v>10</v>
      </c>
      <c r="I67">
        <v>3</v>
      </c>
      <c r="J67" t="s">
        <v>68</v>
      </c>
      <c r="K67">
        <v>1</v>
      </c>
      <c r="L67">
        <v>1592</v>
      </c>
      <c r="M67">
        <v>4</v>
      </c>
      <c r="N67" t="s">
        <v>44</v>
      </c>
      <c r="O67">
        <v>45</v>
      </c>
      <c r="P67">
        <v>4</v>
      </c>
      <c r="Q67">
        <v>1</v>
      </c>
      <c r="R67" t="s">
        <v>60</v>
      </c>
      <c r="S67">
        <v>3</v>
      </c>
      <c r="T67" t="s">
        <v>105</v>
      </c>
      <c r="U67">
        <v>2073</v>
      </c>
      <c r="V67" t="s">
        <v>47</v>
      </c>
      <c r="W67">
        <v>12826</v>
      </c>
      <c r="X67">
        <v>2</v>
      </c>
      <c r="Y67" t="s">
        <v>48</v>
      </c>
      <c r="Z67" t="s">
        <v>49</v>
      </c>
      <c r="AA67">
        <v>16</v>
      </c>
      <c r="AB67">
        <v>2</v>
      </c>
      <c r="AC67">
        <v>4</v>
      </c>
      <c r="AD67">
        <v>80</v>
      </c>
      <c r="AE67">
        <v>1</v>
      </c>
      <c r="AF67">
        <v>4</v>
      </c>
      <c r="AG67">
        <v>2</v>
      </c>
      <c r="AH67">
        <v>3</v>
      </c>
      <c r="AI67">
        <v>2</v>
      </c>
      <c r="AJ67">
        <v>2</v>
      </c>
      <c r="AK67" s="14">
        <v>46088</v>
      </c>
      <c r="AL67">
        <v>53</v>
      </c>
      <c r="AM67" t="s">
        <v>1576</v>
      </c>
      <c r="AN67" t="s">
        <v>1587</v>
      </c>
      <c r="AO67">
        <v>24</v>
      </c>
      <c r="AP67">
        <v>22853</v>
      </c>
      <c r="AQ67">
        <v>9</v>
      </c>
      <c r="AR67">
        <v>4</v>
      </c>
    </row>
    <row r="68" spans="1:44" x14ac:dyDescent="0.35">
      <c r="A68" t="s">
        <v>1510</v>
      </c>
      <c r="B68">
        <v>56</v>
      </c>
      <c r="C68" t="s">
        <v>1498</v>
      </c>
      <c r="D68" t="s">
        <v>49</v>
      </c>
      <c r="E68" t="s">
        <v>59</v>
      </c>
      <c r="F68">
        <v>667</v>
      </c>
      <c r="G68" t="s">
        <v>42</v>
      </c>
      <c r="H68">
        <v>1</v>
      </c>
      <c r="I68">
        <v>4</v>
      </c>
      <c r="J68" t="s">
        <v>43</v>
      </c>
      <c r="K68">
        <v>1</v>
      </c>
      <c r="L68">
        <v>2026</v>
      </c>
      <c r="M68">
        <v>3</v>
      </c>
      <c r="N68" t="s">
        <v>44</v>
      </c>
      <c r="O68">
        <v>57</v>
      </c>
      <c r="P68">
        <v>3</v>
      </c>
      <c r="Q68">
        <v>2</v>
      </c>
      <c r="R68" t="s">
        <v>161</v>
      </c>
      <c r="S68">
        <v>3</v>
      </c>
      <c r="T68" t="s">
        <v>102</v>
      </c>
      <c r="U68">
        <v>6306</v>
      </c>
      <c r="V68" t="s">
        <v>163</v>
      </c>
      <c r="W68">
        <v>26236</v>
      </c>
      <c r="X68">
        <v>1</v>
      </c>
      <c r="Y68" t="s">
        <v>48</v>
      </c>
      <c r="Z68" t="s">
        <v>49</v>
      </c>
      <c r="AA68">
        <v>21</v>
      </c>
      <c r="AB68">
        <v>4</v>
      </c>
      <c r="AC68">
        <v>1</v>
      </c>
      <c r="AD68">
        <v>80</v>
      </c>
      <c r="AE68">
        <v>1</v>
      </c>
      <c r="AF68">
        <v>13</v>
      </c>
      <c r="AG68">
        <v>2</v>
      </c>
      <c r="AH68">
        <v>2</v>
      </c>
      <c r="AI68">
        <v>1</v>
      </c>
      <c r="AJ68">
        <v>9</v>
      </c>
      <c r="AK68" s="14">
        <v>46373</v>
      </c>
      <c r="AL68">
        <v>52</v>
      </c>
      <c r="AM68" t="s">
        <v>1576</v>
      </c>
      <c r="AN68" t="s">
        <v>1578</v>
      </c>
      <c r="AO68">
        <v>3</v>
      </c>
      <c r="AP68">
        <v>9927</v>
      </c>
      <c r="AQ68">
        <v>2</v>
      </c>
      <c r="AR68">
        <v>1</v>
      </c>
    </row>
    <row r="69" spans="1:44" x14ac:dyDescent="0.35">
      <c r="A69" t="s">
        <v>1509</v>
      </c>
      <c r="B69">
        <v>56</v>
      </c>
      <c r="C69" t="s">
        <v>1498</v>
      </c>
      <c r="D69" t="s">
        <v>49</v>
      </c>
      <c r="E69" t="s">
        <v>41</v>
      </c>
      <c r="F69">
        <v>1443</v>
      </c>
      <c r="G69" t="s">
        <v>51</v>
      </c>
      <c r="H69">
        <v>11</v>
      </c>
      <c r="I69">
        <v>5</v>
      </c>
      <c r="J69" t="s">
        <v>57</v>
      </c>
      <c r="K69">
        <v>1</v>
      </c>
      <c r="L69">
        <v>1935</v>
      </c>
      <c r="M69">
        <v>4</v>
      </c>
      <c r="N69" t="s">
        <v>53</v>
      </c>
      <c r="O69">
        <v>89</v>
      </c>
      <c r="P69">
        <v>2</v>
      </c>
      <c r="Q69">
        <v>2</v>
      </c>
      <c r="R69" t="s">
        <v>137</v>
      </c>
      <c r="S69">
        <v>1</v>
      </c>
      <c r="T69" t="s">
        <v>105</v>
      </c>
      <c r="U69">
        <v>5380</v>
      </c>
      <c r="V69" t="s">
        <v>163</v>
      </c>
      <c r="W69">
        <v>20328</v>
      </c>
      <c r="X69">
        <v>4</v>
      </c>
      <c r="Y69" t="s">
        <v>48</v>
      </c>
      <c r="Z69" t="s">
        <v>49</v>
      </c>
      <c r="AA69">
        <v>16</v>
      </c>
      <c r="AB69">
        <v>3</v>
      </c>
      <c r="AC69">
        <v>3</v>
      </c>
      <c r="AD69">
        <v>80</v>
      </c>
      <c r="AE69">
        <v>1</v>
      </c>
      <c r="AF69">
        <v>6</v>
      </c>
      <c r="AG69">
        <v>3</v>
      </c>
      <c r="AH69">
        <v>3</v>
      </c>
      <c r="AI69">
        <v>0</v>
      </c>
      <c r="AJ69">
        <v>0</v>
      </c>
      <c r="AK69" s="14">
        <v>46372</v>
      </c>
      <c r="AL69">
        <v>34</v>
      </c>
      <c r="AM69" t="s">
        <v>1576</v>
      </c>
      <c r="AN69" t="s">
        <v>1578</v>
      </c>
      <c r="AO69">
        <v>8</v>
      </c>
      <c r="AP69">
        <v>21485</v>
      </c>
      <c r="AQ69">
        <v>7</v>
      </c>
      <c r="AR69">
        <v>4</v>
      </c>
    </row>
    <row r="70" spans="1:44" x14ac:dyDescent="0.35">
      <c r="A70" t="s">
        <v>131</v>
      </c>
      <c r="B70">
        <v>23</v>
      </c>
      <c r="C70" t="s">
        <v>39</v>
      </c>
      <c r="D70" t="s">
        <v>49</v>
      </c>
      <c r="E70" t="s">
        <v>41</v>
      </c>
      <c r="F70">
        <v>160</v>
      </c>
      <c r="G70" t="s">
        <v>1547</v>
      </c>
      <c r="H70">
        <v>4</v>
      </c>
      <c r="I70">
        <v>1</v>
      </c>
      <c r="J70" t="s">
        <v>52</v>
      </c>
      <c r="K70">
        <v>1</v>
      </c>
      <c r="L70">
        <v>1735</v>
      </c>
      <c r="M70">
        <v>3</v>
      </c>
      <c r="N70" t="s">
        <v>53</v>
      </c>
      <c r="O70">
        <v>51</v>
      </c>
      <c r="P70">
        <v>3</v>
      </c>
      <c r="Q70">
        <v>1</v>
      </c>
      <c r="R70" t="s">
        <v>45</v>
      </c>
      <c r="S70">
        <v>2</v>
      </c>
      <c r="T70" t="s">
        <v>46</v>
      </c>
      <c r="U70">
        <v>3295</v>
      </c>
      <c r="V70" t="s">
        <v>47</v>
      </c>
      <c r="W70">
        <v>12862</v>
      </c>
      <c r="X70">
        <v>1</v>
      </c>
      <c r="Y70" t="s">
        <v>48</v>
      </c>
      <c r="Z70" t="s">
        <v>49</v>
      </c>
      <c r="AA70">
        <v>13</v>
      </c>
      <c r="AB70">
        <v>2</v>
      </c>
      <c r="AC70">
        <v>3</v>
      </c>
      <c r="AD70">
        <v>80</v>
      </c>
      <c r="AE70">
        <v>0</v>
      </c>
      <c r="AF70">
        <v>3</v>
      </c>
      <c r="AG70">
        <v>3</v>
      </c>
      <c r="AH70">
        <v>1</v>
      </c>
      <c r="AI70">
        <v>1</v>
      </c>
      <c r="AJ70">
        <v>2</v>
      </c>
      <c r="AK70" s="14">
        <v>46091</v>
      </c>
      <c r="AL70">
        <v>54</v>
      </c>
      <c r="AM70" t="s">
        <v>1576</v>
      </c>
      <c r="AN70" t="s">
        <v>1587</v>
      </c>
      <c r="AO70">
        <v>28</v>
      </c>
      <c r="AP70">
        <v>20539</v>
      </c>
      <c r="AQ70">
        <v>14</v>
      </c>
      <c r="AR70">
        <v>12</v>
      </c>
    </row>
    <row r="71" spans="1:44" x14ac:dyDescent="0.35">
      <c r="A71" t="s">
        <v>132</v>
      </c>
      <c r="B71">
        <v>23</v>
      </c>
      <c r="C71" t="s">
        <v>39</v>
      </c>
      <c r="D71" t="s">
        <v>49</v>
      </c>
      <c r="E71" t="s">
        <v>41</v>
      </c>
      <c r="F71">
        <v>571</v>
      </c>
      <c r="G71" t="s">
        <v>1547</v>
      </c>
      <c r="H71">
        <v>12</v>
      </c>
      <c r="I71">
        <v>2</v>
      </c>
      <c r="J71" t="s">
        <v>73</v>
      </c>
      <c r="K71">
        <v>1</v>
      </c>
      <c r="L71">
        <v>1982</v>
      </c>
      <c r="M71">
        <v>4</v>
      </c>
      <c r="N71" t="s">
        <v>44</v>
      </c>
      <c r="O71">
        <v>78</v>
      </c>
      <c r="P71">
        <v>3</v>
      </c>
      <c r="Q71">
        <v>1</v>
      </c>
      <c r="R71" t="s">
        <v>45</v>
      </c>
      <c r="S71">
        <v>4</v>
      </c>
      <c r="T71" t="s">
        <v>46</v>
      </c>
      <c r="U71">
        <v>2647</v>
      </c>
      <c r="V71" t="s">
        <v>47</v>
      </c>
      <c r="W71">
        <v>13672</v>
      </c>
      <c r="X71">
        <v>1</v>
      </c>
      <c r="Y71" t="s">
        <v>48</v>
      </c>
      <c r="Z71" t="s">
        <v>49</v>
      </c>
      <c r="AA71">
        <v>13</v>
      </c>
      <c r="AB71">
        <v>2</v>
      </c>
      <c r="AC71">
        <v>3</v>
      </c>
      <c r="AD71">
        <v>80</v>
      </c>
      <c r="AE71">
        <v>0</v>
      </c>
      <c r="AF71">
        <v>5</v>
      </c>
      <c r="AG71">
        <v>6</v>
      </c>
      <c r="AH71">
        <v>4</v>
      </c>
      <c r="AI71">
        <v>1</v>
      </c>
      <c r="AJ71">
        <v>4</v>
      </c>
      <c r="AK71" s="14">
        <v>46092</v>
      </c>
      <c r="AL71">
        <v>46</v>
      </c>
      <c r="AM71" t="s">
        <v>1576</v>
      </c>
      <c r="AN71" t="s">
        <v>1587</v>
      </c>
      <c r="AO71">
        <v>28</v>
      </c>
      <c r="AP71">
        <v>12119</v>
      </c>
      <c r="AQ71">
        <v>16</v>
      </c>
      <c r="AR71">
        <v>4</v>
      </c>
    </row>
    <row r="72" spans="1:44" x14ac:dyDescent="0.35">
      <c r="A72" t="s">
        <v>1508</v>
      </c>
      <c r="B72">
        <v>56</v>
      </c>
      <c r="C72" t="s">
        <v>1498</v>
      </c>
      <c r="D72" t="s">
        <v>49</v>
      </c>
      <c r="E72" t="s">
        <v>41</v>
      </c>
      <c r="F72">
        <v>1162</v>
      </c>
      <c r="G72" t="s">
        <v>42</v>
      </c>
      <c r="H72">
        <v>24</v>
      </c>
      <c r="I72">
        <v>2</v>
      </c>
      <c r="J72" t="s">
        <v>43</v>
      </c>
      <c r="K72">
        <v>1</v>
      </c>
      <c r="L72">
        <v>1907</v>
      </c>
      <c r="M72">
        <v>1</v>
      </c>
      <c r="N72" t="s">
        <v>44</v>
      </c>
      <c r="O72">
        <v>97</v>
      </c>
      <c r="P72">
        <v>3</v>
      </c>
      <c r="Q72">
        <v>1</v>
      </c>
      <c r="R72" t="s">
        <v>45</v>
      </c>
      <c r="S72">
        <v>4</v>
      </c>
      <c r="T72" t="s">
        <v>46</v>
      </c>
      <c r="U72">
        <v>2587</v>
      </c>
      <c r="V72" t="s">
        <v>47</v>
      </c>
      <c r="W72">
        <v>10261</v>
      </c>
      <c r="X72">
        <v>1</v>
      </c>
      <c r="Y72" t="s">
        <v>48</v>
      </c>
      <c r="Z72" t="s">
        <v>49</v>
      </c>
      <c r="AA72">
        <v>16</v>
      </c>
      <c r="AB72">
        <v>3</v>
      </c>
      <c r="AC72">
        <v>4</v>
      </c>
      <c r="AD72">
        <v>80</v>
      </c>
      <c r="AE72">
        <v>0</v>
      </c>
      <c r="AF72">
        <v>5</v>
      </c>
      <c r="AG72">
        <v>3</v>
      </c>
      <c r="AH72">
        <v>3</v>
      </c>
      <c r="AI72">
        <v>1</v>
      </c>
      <c r="AJ72">
        <v>0</v>
      </c>
      <c r="AK72" s="14">
        <v>46371</v>
      </c>
      <c r="AL72">
        <v>60</v>
      </c>
      <c r="AM72" t="s">
        <v>1576</v>
      </c>
      <c r="AN72" t="s">
        <v>1578</v>
      </c>
      <c r="AO72">
        <v>26</v>
      </c>
      <c r="AP72">
        <v>7123</v>
      </c>
      <c r="AQ72">
        <v>8</v>
      </c>
      <c r="AR72">
        <v>2</v>
      </c>
    </row>
    <row r="73" spans="1:44" x14ac:dyDescent="0.35">
      <c r="A73" t="s">
        <v>134</v>
      </c>
      <c r="B73">
        <v>24</v>
      </c>
      <c r="C73" t="s">
        <v>39</v>
      </c>
      <c r="D73" t="s">
        <v>49</v>
      </c>
      <c r="E73" t="s">
        <v>59</v>
      </c>
      <c r="F73">
        <v>673</v>
      </c>
      <c r="G73" t="s">
        <v>42</v>
      </c>
      <c r="H73">
        <v>11</v>
      </c>
      <c r="I73">
        <v>2</v>
      </c>
      <c r="J73" t="s">
        <v>73</v>
      </c>
      <c r="K73">
        <v>1</v>
      </c>
      <c r="L73">
        <v>26</v>
      </c>
      <c r="M73">
        <v>1</v>
      </c>
      <c r="N73" t="s">
        <v>53</v>
      </c>
      <c r="O73">
        <v>96</v>
      </c>
      <c r="P73">
        <v>4</v>
      </c>
      <c r="Q73">
        <v>2</v>
      </c>
      <c r="R73" t="s">
        <v>112</v>
      </c>
      <c r="S73">
        <v>3</v>
      </c>
      <c r="T73" t="s">
        <v>102</v>
      </c>
      <c r="U73">
        <v>4011</v>
      </c>
      <c r="V73" t="s">
        <v>47</v>
      </c>
      <c r="W73">
        <v>8232</v>
      </c>
      <c r="X73">
        <v>0</v>
      </c>
      <c r="Y73" t="s">
        <v>48</v>
      </c>
      <c r="Z73" t="s">
        <v>49</v>
      </c>
      <c r="AA73">
        <v>18</v>
      </c>
      <c r="AB73">
        <v>2</v>
      </c>
      <c r="AC73">
        <v>4</v>
      </c>
      <c r="AD73">
        <v>80</v>
      </c>
      <c r="AE73">
        <v>1</v>
      </c>
      <c r="AF73">
        <v>5</v>
      </c>
      <c r="AG73">
        <v>5</v>
      </c>
      <c r="AH73">
        <v>2</v>
      </c>
      <c r="AI73">
        <v>1</v>
      </c>
      <c r="AJ73">
        <v>3</v>
      </c>
      <c r="AK73" s="14">
        <v>46094</v>
      </c>
      <c r="AL73">
        <v>37</v>
      </c>
      <c r="AM73" t="s">
        <v>1576</v>
      </c>
      <c r="AN73" t="s">
        <v>1587</v>
      </c>
      <c r="AO73">
        <v>3</v>
      </c>
      <c r="AP73">
        <v>19089</v>
      </c>
      <c r="AQ73">
        <v>0</v>
      </c>
      <c r="AR73">
        <v>0</v>
      </c>
    </row>
    <row r="74" spans="1:44" x14ac:dyDescent="0.35">
      <c r="A74" t="s">
        <v>1507</v>
      </c>
      <c r="B74">
        <v>56</v>
      </c>
      <c r="C74" t="s">
        <v>1498</v>
      </c>
      <c r="D74" t="s">
        <v>49</v>
      </c>
      <c r="E74" t="s">
        <v>41</v>
      </c>
      <c r="F74">
        <v>1255</v>
      </c>
      <c r="G74" t="s">
        <v>42</v>
      </c>
      <c r="H74">
        <v>1</v>
      </c>
      <c r="I74">
        <v>2</v>
      </c>
      <c r="J74" t="s">
        <v>43</v>
      </c>
      <c r="K74">
        <v>1</v>
      </c>
      <c r="L74">
        <v>1441</v>
      </c>
      <c r="M74">
        <v>1</v>
      </c>
      <c r="N74" t="s">
        <v>53</v>
      </c>
      <c r="O74">
        <v>90</v>
      </c>
      <c r="P74">
        <v>3</v>
      </c>
      <c r="Q74">
        <v>1</v>
      </c>
      <c r="R74" t="s">
        <v>60</v>
      </c>
      <c r="S74">
        <v>1</v>
      </c>
      <c r="T74" t="s">
        <v>105</v>
      </c>
      <c r="U74">
        <v>2066</v>
      </c>
      <c r="V74" t="s">
        <v>47</v>
      </c>
      <c r="W74">
        <v>10494</v>
      </c>
      <c r="X74">
        <v>2</v>
      </c>
      <c r="Y74" t="s">
        <v>48</v>
      </c>
      <c r="Z74" t="s">
        <v>49</v>
      </c>
      <c r="AA74">
        <v>22</v>
      </c>
      <c r="AB74">
        <v>4</v>
      </c>
      <c r="AC74">
        <v>4</v>
      </c>
      <c r="AD74">
        <v>80</v>
      </c>
      <c r="AE74">
        <v>1</v>
      </c>
      <c r="AF74">
        <v>5</v>
      </c>
      <c r="AG74">
        <v>3</v>
      </c>
      <c r="AH74">
        <v>4</v>
      </c>
      <c r="AI74">
        <v>1</v>
      </c>
      <c r="AJ74">
        <v>0</v>
      </c>
      <c r="AK74" s="14">
        <v>46370</v>
      </c>
      <c r="AL74">
        <v>45</v>
      </c>
      <c r="AM74" t="s">
        <v>1576</v>
      </c>
      <c r="AN74" t="s">
        <v>1578</v>
      </c>
      <c r="AO74">
        <v>16</v>
      </c>
      <c r="AP74">
        <v>14387</v>
      </c>
      <c r="AQ74">
        <v>10</v>
      </c>
      <c r="AR74">
        <v>9</v>
      </c>
    </row>
    <row r="75" spans="1:44" x14ac:dyDescent="0.35">
      <c r="A75" t="s">
        <v>136</v>
      </c>
      <c r="B75">
        <v>24</v>
      </c>
      <c r="C75" t="s">
        <v>39</v>
      </c>
      <c r="D75" t="s">
        <v>49</v>
      </c>
      <c r="E75" t="s">
        <v>41</v>
      </c>
      <c r="F75">
        <v>1353</v>
      </c>
      <c r="G75" t="s">
        <v>51</v>
      </c>
      <c r="H75">
        <v>3</v>
      </c>
      <c r="I75">
        <v>2</v>
      </c>
      <c r="J75" t="s">
        <v>73</v>
      </c>
      <c r="K75">
        <v>1</v>
      </c>
      <c r="L75">
        <v>128</v>
      </c>
      <c r="M75">
        <v>1</v>
      </c>
      <c r="N75" t="s">
        <v>53</v>
      </c>
      <c r="O75">
        <v>33</v>
      </c>
      <c r="P75">
        <v>3</v>
      </c>
      <c r="Q75">
        <v>2</v>
      </c>
      <c r="R75" t="s">
        <v>137</v>
      </c>
      <c r="S75">
        <v>3</v>
      </c>
      <c r="T75" t="s">
        <v>105</v>
      </c>
      <c r="U75">
        <v>4999</v>
      </c>
      <c r="V75" t="s">
        <v>47</v>
      </c>
      <c r="W75">
        <v>17519</v>
      </c>
      <c r="X75">
        <v>0</v>
      </c>
      <c r="Y75" t="s">
        <v>48</v>
      </c>
      <c r="Z75" t="s">
        <v>49</v>
      </c>
      <c r="AA75">
        <v>21</v>
      </c>
      <c r="AB75">
        <v>2</v>
      </c>
      <c r="AC75">
        <v>1</v>
      </c>
      <c r="AD75">
        <v>80</v>
      </c>
      <c r="AE75">
        <v>1</v>
      </c>
      <c r="AF75">
        <v>4</v>
      </c>
      <c r="AG75">
        <v>2</v>
      </c>
      <c r="AH75">
        <v>2</v>
      </c>
      <c r="AI75">
        <v>0</v>
      </c>
      <c r="AJ75">
        <v>2</v>
      </c>
      <c r="AK75" s="14">
        <v>46096</v>
      </c>
      <c r="AL75">
        <v>59</v>
      </c>
      <c r="AM75" t="s">
        <v>1576</v>
      </c>
      <c r="AN75" t="s">
        <v>1587</v>
      </c>
      <c r="AO75">
        <v>11</v>
      </c>
      <c r="AP75">
        <v>6582</v>
      </c>
      <c r="AQ75">
        <v>10</v>
      </c>
      <c r="AR75">
        <v>7</v>
      </c>
    </row>
    <row r="76" spans="1:44" x14ac:dyDescent="0.35">
      <c r="A76" t="s">
        <v>138</v>
      </c>
      <c r="B76">
        <v>24</v>
      </c>
      <c r="C76" t="s">
        <v>39</v>
      </c>
      <c r="D76" t="s">
        <v>49</v>
      </c>
      <c r="E76" t="s">
        <v>41</v>
      </c>
      <c r="F76">
        <v>1127</v>
      </c>
      <c r="G76" t="s">
        <v>42</v>
      </c>
      <c r="H76">
        <v>18</v>
      </c>
      <c r="I76">
        <v>1</v>
      </c>
      <c r="J76" t="s">
        <v>43</v>
      </c>
      <c r="K76">
        <v>1</v>
      </c>
      <c r="L76">
        <v>150</v>
      </c>
      <c r="M76">
        <v>2</v>
      </c>
      <c r="N76" t="s">
        <v>44</v>
      </c>
      <c r="O76">
        <v>52</v>
      </c>
      <c r="P76">
        <v>3</v>
      </c>
      <c r="Q76">
        <v>1</v>
      </c>
      <c r="R76" t="s">
        <v>45</v>
      </c>
      <c r="S76">
        <v>3</v>
      </c>
      <c r="T76" t="s">
        <v>105</v>
      </c>
      <c r="U76">
        <v>2774</v>
      </c>
      <c r="V76" t="s">
        <v>47</v>
      </c>
      <c r="W76">
        <v>13257</v>
      </c>
      <c r="X76">
        <v>0</v>
      </c>
      <c r="Y76" t="s">
        <v>48</v>
      </c>
      <c r="Z76" t="s">
        <v>49</v>
      </c>
      <c r="AA76">
        <v>12</v>
      </c>
      <c r="AB76">
        <v>2</v>
      </c>
      <c r="AC76">
        <v>3</v>
      </c>
      <c r="AD76">
        <v>80</v>
      </c>
      <c r="AE76">
        <v>1</v>
      </c>
      <c r="AF76">
        <v>6</v>
      </c>
      <c r="AG76">
        <v>2</v>
      </c>
      <c r="AH76">
        <v>3</v>
      </c>
      <c r="AI76">
        <v>1</v>
      </c>
      <c r="AJ76">
        <v>2</v>
      </c>
      <c r="AK76" s="14">
        <v>46097</v>
      </c>
      <c r="AL76">
        <v>59</v>
      </c>
      <c r="AM76" t="s">
        <v>1576</v>
      </c>
      <c r="AN76" t="s">
        <v>1587</v>
      </c>
      <c r="AO76">
        <v>12</v>
      </c>
      <c r="AP76">
        <v>14606</v>
      </c>
      <c r="AQ76">
        <v>4</v>
      </c>
      <c r="AR76">
        <v>2</v>
      </c>
    </row>
    <row r="77" spans="1:44" x14ac:dyDescent="0.35">
      <c r="A77" t="s">
        <v>139</v>
      </c>
      <c r="B77">
        <v>24</v>
      </c>
      <c r="C77" t="s">
        <v>39</v>
      </c>
      <c r="D77" t="s">
        <v>49</v>
      </c>
      <c r="E77" t="s">
        <v>41</v>
      </c>
      <c r="F77">
        <v>1371</v>
      </c>
      <c r="G77" t="s">
        <v>51</v>
      </c>
      <c r="H77">
        <v>10</v>
      </c>
      <c r="I77">
        <v>4</v>
      </c>
      <c r="J77" t="s">
        <v>57</v>
      </c>
      <c r="K77">
        <v>1</v>
      </c>
      <c r="L77">
        <v>507</v>
      </c>
      <c r="M77">
        <v>4</v>
      </c>
      <c r="N77" t="s">
        <v>53</v>
      </c>
      <c r="O77">
        <v>77</v>
      </c>
      <c r="P77">
        <v>3</v>
      </c>
      <c r="Q77">
        <v>2</v>
      </c>
      <c r="R77" t="s">
        <v>137</v>
      </c>
      <c r="S77">
        <v>3</v>
      </c>
      <c r="T77" t="s">
        <v>102</v>
      </c>
      <c r="U77">
        <v>4260</v>
      </c>
      <c r="V77" t="s">
        <v>47</v>
      </c>
      <c r="W77">
        <v>5915</v>
      </c>
      <c r="X77">
        <v>1</v>
      </c>
      <c r="Y77" t="s">
        <v>48</v>
      </c>
      <c r="Z77" t="s">
        <v>40</v>
      </c>
      <c r="AA77">
        <v>12</v>
      </c>
      <c r="AB77">
        <v>2</v>
      </c>
      <c r="AC77">
        <v>4</v>
      </c>
      <c r="AD77">
        <v>80</v>
      </c>
      <c r="AE77">
        <v>1</v>
      </c>
      <c r="AF77">
        <v>5</v>
      </c>
      <c r="AG77">
        <v>2</v>
      </c>
      <c r="AH77">
        <v>4</v>
      </c>
      <c r="AI77">
        <v>0</v>
      </c>
      <c r="AJ77">
        <v>3</v>
      </c>
      <c r="AK77" s="14">
        <v>46098</v>
      </c>
      <c r="AL77">
        <v>56</v>
      </c>
      <c r="AM77" t="s">
        <v>1576</v>
      </c>
      <c r="AN77" t="s">
        <v>1587</v>
      </c>
      <c r="AO77">
        <v>11</v>
      </c>
      <c r="AP77">
        <v>12100</v>
      </c>
      <c r="AQ77">
        <v>8</v>
      </c>
      <c r="AR77">
        <v>4</v>
      </c>
    </row>
    <row r="78" spans="1:44" x14ac:dyDescent="0.35">
      <c r="A78" t="s">
        <v>1506</v>
      </c>
      <c r="B78">
        <v>56</v>
      </c>
      <c r="C78" t="s">
        <v>1498</v>
      </c>
      <c r="D78" t="s">
        <v>49</v>
      </c>
      <c r="E78" t="s">
        <v>41</v>
      </c>
      <c r="F78">
        <v>1369</v>
      </c>
      <c r="G78" t="s">
        <v>42</v>
      </c>
      <c r="H78">
        <v>23</v>
      </c>
      <c r="I78">
        <v>3</v>
      </c>
      <c r="J78" t="s">
        <v>43</v>
      </c>
      <c r="K78">
        <v>1</v>
      </c>
      <c r="L78">
        <v>1373</v>
      </c>
      <c r="M78">
        <v>4</v>
      </c>
      <c r="N78" t="s">
        <v>44</v>
      </c>
      <c r="O78">
        <v>68</v>
      </c>
      <c r="P78">
        <v>3</v>
      </c>
      <c r="Q78">
        <v>4</v>
      </c>
      <c r="R78" t="s">
        <v>112</v>
      </c>
      <c r="S78">
        <v>2</v>
      </c>
      <c r="T78" t="s">
        <v>105</v>
      </c>
      <c r="U78">
        <v>13402</v>
      </c>
      <c r="V78" t="s">
        <v>253</v>
      </c>
      <c r="W78">
        <v>18235</v>
      </c>
      <c r="X78">
        <v>4</v>
      </c>
      <c r="Y78" t="s">
        <v>48</v>
      </c>
      <c r="Z78" t="s">
        <v>40</v>
      </c>
      <c r="AA78">
        <v>12</v>
      </c>
      <c r="AB78">
        <v>3</v>
      </c>
      <c r="AC78">
        <v>1</v>
      </c>
      <c r="AD78">
        <v>80</v>
      </c>
      <c r="AE78">
        <v>1</v>
      </c>
      <c r="AF78">
        <v>33</v>
      </c>
      <c r="AG78">
        <v>0</v>
      </c>
      <c r="AH78">
        <v>3</v>
      </c>
      <c r="AI78">
        <v>15</v>
      </c>
      <c r="AJ78">
        <v>9</v>
      </c>
      <c r="AK78" s="14">
        <v>46369</v>
      </c>
      <c r="AL78">
        <v>57</v>
      </c>
      <c r="AM78" t="s">
        <v>1576</v>
      </c>
      <c r="AN78" t="s">
        <v>1578</v>
      </c>
      <c r="AO78">
        <v>36</v>
      </c>
      <c r="AP78">
        <v>10402</v>
      </c>
      <c r="AQ78">
        <v>17</v>
      </c>
      <c r="AR78">
        <v>13</v>
      </c>
    </row>
    <row r="79" spans="1:44" x14ac:dyDescent="0.35">
      <c r="A79" t="s">
        <v>141</v>
      </c>
      <c r="B79">
        <v>24</v>
      </c>
      <c r="C79" t="s">
        <v>39</v>
      </c>
      <c r="D79" t="s">
        <v>49</v>
      </c>
      <c r="E79" t="s">
        <v>56</v>
      </c>
      <c r="F79">
        <v>535</v>
      </c>
      <c r="G79" t="s">
        <v>51</v>
      </c>
      <c r="H79">
        <v>24</v>
      </c>
      <c r="I79">
        <v>3</v>
      </c>
      <c r="J79" t="s">
        <v>52</v>
      </c>
      <c r="K79">
        <v>1</v>
      </c>
      <c r="L79">
        <v>632</v>
      </c>
      <c r="M79">
        <v>4</v>
      </c>
      <c r="N79" t="s">
        <v>44</v>
      </c>
      <c r="O79">
        <v>38</v>
      </c>
      <c r="P79">
        <v>3</v>
      </c>
      <c r="Q79">
        <v>1</v>
      </c>
      <c r="R79" t="s">
        <v>54</v>
      </c>
      <c r="S79">
        <v>4</v>
      </c>
      <c r="T79" t="s">
        <v>105</v>
      </c>
      <c r="U79">
        <v>2400</v>
      </c>
      <c r="V79" t="s">
        <v>47</v>
      </c>
      <c r="W79">
        <v>5530</v>
      </c>
      <c r="X79">
        <v>0</v>
      </c>
      <c r="Y79" t="s">
        <v>48</v>
      </c>
      <c r="Z79" t="s">
        <v>49</v>
      </c>
      <c r="AA79">
        <v>13</v>
      </c>
      <c r="AB79">
        <v>2</v>
      </c>
      <c r="AC79">
        <v>3</v>
      </c>
      <c r="AD79">
        <v>80</v>
      </c>
      <c r="AE79">
        <v>2</v>
      </c>
      <c r="AF79">
        <v>3</v>
      </c>
      <c r="AG79">
        <v>3</v>
      </c>
      <c r="AH79">
        <v>3</v>
      </c>
      <c r="AI79">
        <v>2</v>
      </c>
      <c r="AJ79">
        <v>1</v>
      </c>
      <c r="AK79" s="14">
        <v>46100</v>
      </c>
      <c r="AL79">
        <v>46</v>
      </c>
      <c r="AM79" t="s">
        <v>1576</v>
      </c>
      <c r="AN79" t="s">
        <v>1587</v>
      </c>
      <c r="AO79">
        <v>24</v>
      </c>
      <c r="AP79">
        <v>14031</v>
      </c>
      <c r="AQ79">
        <v>2</v>
      </c>
      <c r="AR79">
        <v>2</v>
      </c>
    </row>
    <row r="80" spans="1:44" x14ac:dyDescent="0.35">
      <c r="A80" t="s">
        <v>142</v>
      </c>
      <c r="B80">
        <v>24</v>
      </c>
      <c r="C80" t="s">
        <v>39</v>
      </c>
      <c r="D80" t="s">
        <v>49</v>
      </c>
      <c r="E80" t="s">
        <v>41</v>
      </c>
      <c r="F80">
        <v>691</v>
      </c>
      <c r="G80" t="s">
        <v>42</v>
      </c>
      <c r="H80">
        <v>23</v>
      </c>
      <c r="I80">
        <v>3</v>
      </c>
      <c r="J80" t="s">
        <v>52</v>
      </c>
      <c r="K80">
        <v>1</v>
      </c>
      <c r="L80">
        <v>639</v>
      </c>
      <c r="M80">
        <v>2</v>
      </c>
      <c r="N80" t="s">
        <v>44</v>
      </c>
      <c r="O80">
        <v>89</v>
      </c>
      <c r="P80">
        <v>4</v>
      </c>
      <c r="Q80">
        <v>1</v>
      </c>
      <c r="R80" t="s">
        <v>60</v>
      </c>
      <c r="S80">
        <v>4</v>
      </c>
      <c r="T80" t="s">
        <v>105</v>
      </c>
      <c r="U80">
        <v>2725</v>
      </c>
      <c r="V80" t="s">
        <v>47</v>
      </c>
      <c r="W80">
        <v>21630</v>
      </c>
      <c r="X80">
        <v>1</v>
      </c>
      <c r="Y80" t="s">
        <v>48</v>
      </c>
      <c r="Z80" t="s">
        <v>40</v>
      </c>
      <c r="AA80">
        <v>11</v>
      </c>
      <c r="AB80">
        <v>2</v>
      </c>
      <c r="AC80">
        <v>2</v>
      </c>
      <c r="AD80">
        <v>80</v>
      </c>
      <c r="AE80">
        <v>2</v>
      </c>
      <c r="AF80">
        <v>6</v>
      </c>
      <c r="AG80">
        <v>3</v>
      </c>
      <c r="AH80">
        <v>3</v>
      </c>
      <c r="AI80">
        <v>1</v>
      </c>
      <c r="AJ80">
        <v>4</v>
      </c>
      <c r="AK80" s="14">
        <v>46101</v>
      </c>
      <c r="AL80">
        <v>49</v>
      </c>
      <c r="AM80" t="s">
        <v>1576</v>
      </c>
      <c r="AN80" t="s">
        <v>1587</v>
      </c>
      <c r="AO80">
        <v>12</v>
      </c>
      <c r="AP80">
        <v>16774</v>
      </c>
      <c r="AQ80">
        <v>1</v>
      </c>
      <c r="AR80">
        <v>0</v>
      </c>
    </row>
    <row r="81" spans="1:44" x14ac:dyDescent="0.35">
      <c r="A81" t="s">
        <v>143</v>
      </c>
      <c r="B81">
        <v>24</v>
      </c>
      <c r="C81" t="s">
        <v>39</v>
      </c>
      <c r="D81" t="s">
        <v>49</v>
      </c>
      <c r="E81" t="s">
        <v>41</v>
      </c>
      <c r="F81">
        <v>823</v>
      </c>
      <c r="G81" t="s">
        <v>42</v>
      </c>
      <c r="H81">
        <v>17</v>
      </c>
      <c r="I81">
        <v>2</v>
      </c>
      <c r="J81" t="s">
        <v>73</v>
      </c>
      <c r="K81">
        <v>1</v>
      </c>
      <c r="L81">
        <v>643</v>
      </c>
      <c r="M81">
        <v>4</v>
      </c>
      <c r="N81" t="s">
        <v>44</v>
      </c>
      <c r="O81">
        <v>94</v>
      </c>
      <c r="P81">
        <v>2</v>
      </c>
      <c r="Q81">
        <v>1</v>
      </c>
      <c r="R81" t="s">
        <v>45</v>
      </c>
      <c r="S81">
        <v>2</v>
      </c>
      <c r="T81" t="s">
        <v>105</v>
      </c>
      <c r="U81">
        <v>2127</v>
      </c>
      <c r="V81" t="s">
        <v>47</v>
      </c>
      <c r="W81">
        <v>9100</v>
      </c>
      <c r="X81">
        <v>1</v>
      </c>
      <c r="Y81" t="s">
        <v>48</v>
      </c>
      <c r="Z81" t="s">
        <v>49</v>
      </c>
      <c r="AA81">
        <v>21</v>
      </c>
      <c r="AB81">
        <v>2</v>
      </c>
      <c r="AC81">
        <v>4</v>
      </c>
      <c r="AD81">
        <v>80</v>
      </c>
      <c r="AE81">
        <v>1</v>
      </c>
      <c r="AF81">
        <v>1</v>
      </c>
      <c r="AG81">
        <v>2</v>
      </c>
      <c r="AH81">
        <v>3</v>
      </c>
      <c r="AI81">
        <v>0</v>
      </c>
      <c r="AJ81">
        <v>0</v>
      </c>
      <c r="AK81" s="14">
        <v>46102</v>
      </c>
      <c r="AL81">
        <v>26</v>
      </c>
      <c r="AM81" t="s">
        <v>1576</v>
      </c>
      <c r="AN81" t="s">
        <v>1587</v>
      </c>
      <c r="AO81">
        <v>3</v>
      </c>
      <c r="AP81">
        <v>20740</v>
      </c>
      <c r="AQ81">
        <v>3</v>
      </c>
      <c r="AR81">
        <v>0</v>
      </c>
    </row>
    <row r="82" spans="1:44" x14ac:dyDescent="0.35">
      <c r="A82" t="s">
        <v>1505</v>
      </c>
      <c r="B82">
        <v>56</v>
      </c>
      <c r="C82" t="s">
        <v>1498</v>
      </c>
      <c r="D82" t="s">
        <v>49</v>
      </c>
      <c r="E82" t="s">
        <v>41</v>
      </c>
      <c r="F82">
        <v>206</v>
      </c>
      <c r="G82" t="s">
        <v>71</v>
      </c>
      <c r="H82">
        <v>8</v>
      </c>
      <c r="I82">
        <v>4</v>
      </c>
      <c r="J82" t="s">
        <v>43</v>
      </c>
      <c r="K82">
        <v>1</v>
      </c>
      <c r="L82">
        <v>1338</v>
      </c>
      <c r="M82">
        <v>4</v>
      </c>
      <c r="N82" t="s">
        <v>44</v>
      </c>
      <c r="O82">
        <v>99</v>
      </c>
      <c r="P82">
        <v>3</v>
      </c>
      <c r="Q82">
        <v>5</v>
      </c>
      <c r="R82" t="s">
        <v>442</v>
      </c>
      <c r="S82">
        <v>2</v>
      </c>
      <c r="T82" t="s">
        <v>46</v>
      </c>
      <c r="U82">
        <v>19717</v>
      </c>
      <c r="V82" t="s">
        <v>368</v>
      </c>
      <c r="W82">
        <v>4022</v>
      </c>
      <c r="X82">
        <v>6</v>
      </c>
      <c r="Y82" t="s">
        <v>48</v>
      </c>
      <c r="Z82" t="s">
        <v>49</v>
      </c>
      <c r="AA82">
        <v>14</v>
      </c>
      <c r="AB82">
        <v>3</v>
      </c>
      <c r="AC82">
        <v>1</v>
      </c>
      <c r="AD82">
        <v>80</v>
      </c>
      <c r="AE82">
        <v>0</v>
      </c>
      <c r="AF82">
        <v>36</v>
      </c>
      <c r="AG82">
        <v>4</v>
      </c>
      <c r="AH82">
        <v>3</v>
      </c>
      <c r="AI82">
        <v>7</v>
      </c>
      <c r="AJ82">
        <v>7</v>
      </c>
      <c r="AK82" s="14">
        <v>46368</v>
      </c>
      <c r="AL82">
        <v>50</v>
      </c>
      <c r="AM82" t="s">
        <v>1576</v>
      </c>
      <c r="AN82" t="s">
        <v>1578</v>
      </c>
      <c r="AO82">
        <v>5</v>
      </c>
      <c r="AP82">
        <v>4226</v>
      </c>
      <c r="AQ82">
        <v>2</v>
      </c>
      <c r="AR82">
        <v>1</v>
      </c>
    </row>
    <row r="83" spans="1:44" x14ac:dyDescent="0.35">
      <c r="A83" t="s">
        <v>1504</v>
      </c>
      <c r="B83">
        <v>56</v>
      </c>
      <c r="C83" t="s">
        <v>1498</v>
      </c>
      <c r="D83" t="s">
        <v>49</v>
      </c>
      <c r="E83" t="s">
        <v>41</v>
      </c>
      <c r="F83">
        <v>718</v>
      </c>
      <c r="G83" t="s">
        <v>42</v>
      </c>
      <c r="H83">
        <v>4</v>
      </c>
      <c r="I83">
        <v>4</v>
      </c>
      <c r="J83" t="s">
        <v>68</v>
      </c>
      <c r="K83">
        <v>1</v>
      </c>
      <c r="L83">
        <v>1191</v>
      </c>
      <c r="M83">
        <v>4</v>
      </c>
      <c r="N83" t="s">
        <v>53</v>
      </c>
      <c r="O83">
        <v>92</v>
      </c>
      <c r="P83">
        <v>3</v>
      </c>
      <c r="Q83">
        <v>5</v>
      </c>
      <c r="R83" t="s">
        <v>442</v>
      </c>
      <c r="S83">
        <v>1</v>
      </c>
      <c r="T83" t="s">
        <v>102</v>
      </c>
      <c r="U83">
        <v>19943</v>
      </c>
      <c r="V83" t="s">
        <v>368</v>
      </c>
      <c r="W83">
        <v>18575</v>
      </c>
      <c r="X83">
        <v>4</v>
      </c>
      <c r="Y83" t="s">
        <v>48</v>
      </c>
      <c r="Z83" t="s">
        <v>49</v>
      </c>
      <c r="AA83">
        <v>13</v>
      </c>
      <c r="AB83">
        <v>3</v>
      </c>
      <c r="AC83">
        <v>4</v>
      </c>
      <c r="AD83">
        <v>80</v>
      </c>
      <c r="AE83">
        <v>1</v>
      </c>
      <c r="AF83">
        <v>28</v>
      </c>
      <c r="AG83">
        <v>2</v>
      </c>
      <c r="AH83">
        <v>3</v>
      </c>
      <c r="AI83">
        <v>4</v>
      </c>
      <c r="AJ83">
        <v>2</v>
      </c>
      <c r="AK83" s="14">
        <v>46367</v>
      </c>
      <c r="AL83">
        <v>43</v>
      </c>
      <c r="AM83" t="s">
        <v>1576</v>
      </c>
      <c r="AN83" t="s">
        <v>1578</v>
      </c>
      <c r="AO83">
        <v>23</v>
      </c>
      <c r="AP83">
        <v>15056</v>
      </c>
      <c r="AQ83">
        <v>18</v>
      </c>
      <c r="AR83">
        <v>14</v>
      </c>
    </row>
    <row r="84" spans="1:44" x14ac:dyDescent="0.35">
      <c r="A84" t="s">
        <v>146</v>
      </c>
      <c r="B84">
        <v>24</v>
      </c>
      <c r="C84" t="s">
        <v>39</v>
      </c>
      <c r="D84" t="s">
        <v>49</v>
      </c>
      <c r="E84" t="s">
        <v>59</v>
      </c>
      <c r="F84">
        <v>1092</v>
      </c>
      <c r="G84" t="s">
        <v>42</v>
      </c>
      <c r="H84">
        <v>9</v>
      </c>
      <c r="I84">
        <v>3</v>
      </c>
      <c r="J84" t="s">
        <v>43</v>
      </c>
      <c r="K84">
        <v>1</v>
      </c>
      <c r="L84">
        <v>812</v>
      </c>
      <c r="M84">
        <v>3</v>
      </c>
      <c r="N84" t="s">
        <v>44</v>
      </c>
      <c r="O84">
        <v>60</v>
      </c>
      <c r="P84">
        <v>2</v>
      </c>
      <c r="Q84">
        <v>1</v>
      </c>
      <c r="R84" t="s">
        <v>45</v>
      </c>
      <c r="S84">
        <v>2</v>
      </c>
      <c r="T84" t="s">
        <v>102</v>
      </c>
      <c r="U84">
        <v>2694</v>
      </c>
      <c r="V84" t="s">
        <v>47</v>
      </c>
      <c r="W84">
        <v>26551</v>
      </c>
      <c r="X84">
        <v>1</v>
      </c>
      <c r="Y84" t="s">
        <v>48</v>
      </c>
      <c r="Z84" t="s">
        <v>49</v>
      </c>
      <c r="AA84">
        <v>11</v>
      </c>
      <c r="AB84">
        <v>2</v>
      </c>
      <c r="AC84">
        <v>3</v>
      </c>
      <c r="AD84">
        <v>80</v>
      </c>
      <c r="AE84">
        <v>3</v>
      </c>
      <c r="AF84">
        <v>1</v>
      </c>
      <c r="AG84">
        <v>4</v>
      </c>
      <c r="AH84">
        <v>3</v>
      </c>
      <c r="AI84">
        <v>0</v>
      </c>
      <c r="AJ84">
        <v>0</v>
      </c>
      <c r="AK84" s="14">
        <v>46105</v>
      </c>
      <c r="AL84">
        <v>58</v>
      </c>
      <c r="AM84" t="s">
        <v>1576</v>
      </c>
      <c r="AN84" t="s">
        <v>1587</v>
      </c>
      <c r="AO84">
        <v>1</v>
      </c>
      <c r="AP84">
        <v>15710</v>
      </c>
      <c r="AQ84">
        <v>1</v>
      </c>
      <c r="AR84">
        <v>1</v>
      </c>
    </row>
    <row r="85" spans="1:44" x14ac:dyDescent="0.35">
      <c r="A85" t="s">
        <v>147</v>
      </c>
      <c r="B85">
        <v>24</v>
      </c>
      <c r="C85" t="s">
        <v>39</v>
      </c>
      <c r="D85" t="s">
        <v>49</v>
      </c>
      <c r="E85" t="s">
        <v>59</v>
      </c>
      <c r="F85">
        <v>1269</v>
      </c>
      <c r="G85" t="s">
        <v>42</v>
      </c>
      <c r="H85">
        <v>4</v>
      </c>
      <c r="I85">
        <v>1</v>
      </c>
      <c r="J85" t="s">
        <v>43</v>
      </c>
      <c r="K85">
        <v>1</v>
      </c>
      <c r="L85">
        <v>888</v>
      </c>
      <c r="M85">
        <v>1</v>
      </c>
      <c r="N85" t="s">
        <v>44</v>
      </c>
      <c r="O85">
        <v>46</v>
      </c>
      <c r="P85">
        <v>2</v>
      </c>
      <c r="Q85">
        <v>1</v>
      </c>
      <c r="R85" t="s">
        <v>45</v>
      </c>
      <c r="S85">
        <v>4</v>
      </c>
      <c r="T85" t="s">
        <v>105</v>
      </c>
      <c r="U85">
        <v>3162</v>
      </c>
      <c r="V85" t="s">
        <v>47</v>
      </c>
      <c r="W85">
        <v>10778</v>
      </c>
      <c r="X85">
        <v>0</v>
      </c>
      <c r="Y85" t="s">
        <v>48</v>
      </c>
      <c r="Z85" t="s">
        <v>49</v>
      </c>
      <c r="AA85">
        <v>17</v>
      </c>
      <c r="AB85">
        <v>2</v>
      </c>
      <c r="AC85">
        <v>4</v>
      </c>
      <c r="AD85">
        <v>80</v>
      </c>
      <c r="AE85">
        <v>0</v>
      </c>
      <c r="AF85">
        <v>6</v>
      </c>
      <c r="AG85">
        <v>2</v>
      </c>
      <c r="AH85">
        <v>2</v>
      </c>
      <c r="AI85">
        <v>3</v>
      </c>
      <c r="AJ85">
        <v>4</v>
      </c>
      <c r="AK85" s="14">
        <v>46106</v>
      </c>
      <c r="AL85">
        <v>26</v>
      </c>
      <c r="AM85" t="s">
        <v>1576</v>
      </c>
      <c r="AN85" t="s">
        <v>1587</v>
      </c>
      <c r="AO85">
        <v>5</v>
      </c>
      <c r="AP85">
        <v>6387</v>
      </c>
      <c r="AQ85">
        <v>4</v>
      </c>
      <c r="AR85">
        <v>4</v>
      </c>
    </row>
    <row r="86" spans="1:44" x14ac:dyDescent="0.35">
      <c r="A86" t="s">
        <v>148</v>
      </c>
      <c r="B86">
        <v>24</v>
      </c>
      <c r="C86" t="s">
        <v>39</v>
      </c>
      <c r="D86" t="s">
        <v>49</v>
      </c>
      <c r="E86" t="s">
        <v>41</v>
      </c>
      <c r="F86">
        <v>1206</v>
      </c>
      <c r="G86" t="s">
        <v>42</v>
      </c>
      <c r="H86">
        <v>17</v>
      </c>
      <c r="I86">
        <v>1</v>
      </c>
      <c r="J86" t="s">
        <v>52</v>
      </c>
      <c r="K86">
        <v>1</v>
      </c>
      <c r="L86">
        <v>1009</v>
      </c>
      <c r="M86">
        <v>4</v>
      </c>
      <c r="N86" t="s">
        <v>53</v>
      </c>
      <c r="O86">
        <v>41</v>
      </c>
      <c r="P86">
        <v>2</v>
      </c>
      <c r="Q86">
        <v>2</v>
      </c>
      <c r="R86" t="s">
        <v>112</v>
      </c>
      <c r="S86">
        <v>3</v>
      </c>
      <c r="T86" t="s">
        <v>102</v>
      </c>
      <c r="U86">
        <v>4377</v>
      </c>
      <c r="V86" t="s">
        <v>47</v>
      </c>
      <c r="W86">
        <v>24117</v>
      </c>
      <c r="X86">
        <v>1</v>
      </c>
      <c r="Y86" t="s">
        <v>48</v>
      </c>
      <c r="Z86" t="s">
        <v>49</v>
      </c>
      <c r="AA86">
        <v>15</v>
      </c>
      <c r="AB86">
        <v>2</v>
      </c>
      <c r="AC86">
        <v>2</v>
      </c>
      <c r="AD86">
        <v>80</v>
      </c>
      <c r="AE86">
        <v>2</v>
      </c>
      <c r="AF86">
        <v>5</v>
      </c>
      <c r="AG86">
        <v>6</v>
      </c>
      <c r="AH86">
        <v>3</v>
      </c>
      <c r="AI86">
        <v>3</v>
      </c>
      <c r="AJ86">
        <v>2</v>
      </c>
      <c r="AK86" s="14">
        <v>46107</v>
      </c>
      <c r="AL86">
        <v>28</v>
      </c>
      <c r="AM86" t="s">
        <v>1576</v>
      </c>
      <c r="AN86" t="s">
        <v>1587</v>
      </c>
      <c r="AO86">
        <v>7</v>
      </c>
      <c r="AP86">
        <v>15502</v>
      </c>
      <c r="AQ86">
        <v>7</v>
      </c>
      <c r="AR86">
        <v>7</v>
      </c>
    </row>
    <row r="87" spans="1:44" x14ac:dyDescent="0.35">
      <c r="A87" t="s">
        <v>149</v>
      </c>
      <c r="B87">
        <v>24</v>
      </c>
      <c r="C87" t="s">
        <v>39</v>
      </c>
      <c r="D87" t="s">
        <v>49</v>
      </c>
      <c r="E87" t="s">
        <v>41</v>
      </c>
      <c r="F87">
        <v>477</v>
      </c>
      <c r="G87" t="s">
        <v>42</v>
      </c>
      <c r="H87">
        <v>24</v>
      </c>
      <c r="I87">
        <v>3</v>
      </c>
      <c r="J87" t="s">
        <v>52</v>
      </c>
      <c r="K87">
        <v>1</v>
      </c>
      <c r="L87">
        <v>1173</v>
      </c>
      <c r="M87">
        <v>4</v>
      </c>
      <c r="N87" t="s">
        <v>44</v>
      </c>
      <c r="O87">
        <v>49</v>
      </c>
      <c r="P87">
        <v>3</v>
      </c>
      <c r="Q87">
        <v>1</v>
      </c>
      <c r="R87" t="s">
        <v>45</v>
      </c>
      <c r="S87">
        <v>2</v>
      </c>
      <c r="T87" t="s">
        <v>46</v>
      </c>
      <c r="U87">
        <v>3597</v>
      </c>
      <c r="V87" t="s">
        <v>47</v>
      </c>
      <c r="W87">
        <v>6409</v>
      </c>
      <c r="X87">
        <v>8</v>
      </c>
      <c r="Y87" t="s">
        <v>48</v>
      </c>
      <c r="Z87" t="s">
        <v>49</v>
      </c>
      <c r="AA87">
        <v>22</v>
      </c>
      <c r="AB87">
        <v>2</v>
      </c>
      <c r="AC87">
        <v>4</v>
      </c>
      <c r="AD87">
        <v>80</v>
      </c>
      <c r="AE87">
        <v>0</v>
      </c>
      <c r="AF87">
        <v>6</v>
      </c>
      <c r="AG87">
        <v>2</v>
      </c>
      <c r="AH87">
        <v>3</v>
      </c>
      <c r="AI87">
        <v>1</v>
      </c>
      <c r="AJ87">
        <v>2</v>
      </c>
      <c r="AK87" s="14">
        <v>46108</v>
      </c>
      <c r="AL87">
        <v>26</v>
      </c>
      <c r="AM87" t="s">
        <v>1576</v>
      </c>
      <c r="AN87" t="s">
        <v>1587</v>
      </c>
      <c r="AO87">
        <v>4</v>
      </c>
      <c r="AP87">
        <v>22236</v>
      </c>
      <c r="AQ87">
        <v>2</v>
      </c>
      <c r="AR87">
        <v>1</v>
      </c>
    </row>
    <row r="88" spans="1:44" x14ac:dyDescent="0.35">
      <c r="A88" t="s">
        <v>1503</v>
      </c>
      <c r="B88">
        <v>56</v>
      </c>
      <c r="C88" t="s">
        <v>1498</v>
      </c>
      <c r="D88" t="s">
        <v>49</v>
      </c>
      <c r="E88" t="s">
        <v>56</v>
      </c>
      <c r="F88">
        <v>1240</v>
      </c>
      <c r="G88" t="s">
        <v>42</v>
      </c>
      <c r="H88">
        <v>9</v>
      </c>
      <c r="I88">
        <v>3</v>
      </c>
      <c r="J88" t="s">
        <v>52</v>
      </c>
      <c r="K88">
        <v>1</v>
      </c>
      <c r="L88">
        <v>1071</v>
      </c>
      <c r="M88">
        <v>1</v>
      </c>
      <c r="N88" t="s">
        <v>53</v>
      </c>
      <c r="O88">
        <v>63</v>
      </c>
      <c r="P88">
        <v>3</v>
      </c>
      <c r="Q88">
        <v>1</v>
      </c>
      <c r="R88" t="s">
        <v>60</v>
      </c>
      <c r="S88">
        <v>3</v>
      </c>
      <c r="T88" t="s">
        <v>105</v>
      </c>
      <c r="U88">
        <v>2942</v>
      </c>
      <c r="V88" t="s">
        <v>47</v>
      </c>
      <c r="W88">
        <v>12154</v>
      </c>
      <c r="X88">
        <v>2</v>
      </c>
      <c r="Y88" t="s">
        <v>48</v>
      </c>
      <c r="Z88" t="s">
        <v>49</v>
      </c>
      <c r="AA88">
        <v>19</v>
      </c>
      <c r="AB88">
        <v>3</v>
      </c>
      <c r="AC88">
        <v>2</v>
      </c>
      <c r="AD88">
        <v>80</v>
      </c>
      <c r="AE88">
        <v>1</v>
      </c>
      <c r="AF88">
        <v>18</v>
      </c>
      <c r="AG88">
        <v>4</v>
      </c>
      <c r="AH88">
        <v>3</v>
      </c>
      <c r="AI88">
        <v>0</v>
      </c>
      <c r="AJ88">
        <v>3</v>
      </c>
      <c r="AK88" s="14">
        <v>46366</v>
      </c>
      <c r="AL88">
        <v>28</v>
      </c>
      <c r="AM88" t="s">
        <v>1576</v>
      </c>
      <c r="AN88" t="s">
        <v>1578</v>
      </c>
      <c r="AO88">
        <v>5</v>
      </c>
      <c r="AP88">
        <v>5246</v>
      </c>
      <c r="AQ88">
        <v>1</v>
      </c>
      <c r="AR88">
        <v>1</v>
      </c>
    </row>
    <row r="89" spans="1:44" x14ac:dyDescent="0.35">
      <c r="A89" t="s">
        <v>151</v>
      </c>
      <c r="B89">
        <v>24</v>
      </c>
      <c r="C89" t="s">
        <v>39</v>
      </c>
      <c r="D89" t="s">
        <v>49</v>
      </c>
      <c r="E89" t="s">
        <v>41</v>
      </c>
      <c r="F89">
        <v>1476</v>
      </c>
      <c r="G89" t="s">
        <v>51</v>
      </c>
      <c r="H89">
        <v>4</v>
      </c>
      <c r="I89">
        <v>1</v>
      </c>
      <c r="J89" t="s">
        <v>52</v>
      </c>
      <c r="K89">
        <v>1</v>
      </c>
      <c r="L89">
        <v>1445</v>
      </c>
      <c r="M89">
        <v>4</v>
      </c>
      <c r="N89" t="s">
        <v>53</v>
      </c>
      <c r="O89">
        <v>42</v>
      </c>
      <c r="P89">
        <v>3</v>
      </c>
      <c r="Q89">
        <v>2</v>
      </c>
      <c r="R89" t="s">
        <v>137</v>
      </c>
      <c r="S89">
        <v>3</v>
      </c>
      <c r="T89" t="s">
        <v>105</v>
      </c>
      <c r="U89">
        <v>4162</v>
      </c>
      <c r="V89" t="s">
        <v>47</v>
      </c>
      <c r="W89">
        <v>15211</v>
      </c>
      <c r="X89">
        <v>1</v>
      </c>
      <c r="Y89" t="s">
        <v>48</v>
      </c>
      <c r="Z89" t="s">
        <v>40</v>
      </c>
      <c r="AA89">
        <v>12</v>
      </c>
      <c r="AB89">
        <v>2</v>
      </c>
      <c r="AC89">
        <v>3</v>
      </c>
      <c r="AD89">
        <v>80</v>
      </c>
      <c r="AE89">
        <v>2</v>
      </c>
      <c r="AF89">
        <v>5</v>
      </c>
      <c r="AG89">
        <v>3</v>
      </c>
      <c r="AH89">
        <v>3</v>
      </c>
      <c r="AI89">
        <v>0</v>
      </c>
      <c r="AJ89">
        <v>3</v>
      </c>
      <c r="AK89" s="14">
        <v>46110</v>
      </c>
      <c r="AL89">
        <v>37</v>
      </c>
      <c r="AM89" t="s">
        <v>1576</v>
      </c>
      <c r="AN89" t="s">
        <v>1587</v>
      </c>
      <c r="AO89">
        <v>18</v>
      </c>
      <c r="AP89">
        <v>21457</v>
      </c>
      <c r="AQ89">
        <v>10</v>
      </c>
      <c r="AR89">
        <v>8</v>
      </c>
    </row>
    <row r="90" spans="1:44" x14ac:dyDescent="0.35">
      <c r="A90" t="s">
        <v>1502</v>
      </c>
      <c r="B90">
        <v>56</v>
      </c>
      <c r="C90" t="s">
        <v>1498</v>
      </c>
      <c r="D90" t="s">
        <v>49</v>
      </c>
      <c r="E90" t="s">
        <v>41</v>
      </c>
      <c r="F90">
        <v>832</v>
      </c>
      <c r="G90" t="s">
        <v>42</v>
      </c>
      <c r="H90">
        <v>9</v>
      </c>
      <c r="I90">
        <v>3</v>
      </c>
      <c r="J90" t="s">
        <v>52</v>
      </c>
      <c r="K90">
        <v>1</v>
      </c>
      <c r="L90">
        <v>762</v>
      </c>
      <c r="M90">
        <v>3</v>
      </c>
      <c r="N90" t="s">
        <v>44</v>
      </c>
      <c r="O90">
        <v>81</v>
      </c>
      <c r="P90">
        <v>3</v>
      </c>
      <c r="Q90">
        <v>4</v>
      </c>
      <c r="R90" t="s">
        <v>161</v>
      </c>
      <c r="S90">
        <v>4</v>
      </c>
      <c r="T90" t="s">
        <v>105</v>
      </c>
      <c r="U90">
        <v>11103</v>
      </c>
      <c r="V90" t="s">
        <v>253</v>
      </c>
      <c r="W90">
        <v>20420</v>
      </c>
      <c r="X90">
        <v>7</v>
      </c>
      <c r="Y90" t="s">
        <v>48</v>
      </c>
      <c r="Z90" t="s">
        <v>49</v>
      </c>
      <c r="AA90">
        <v>11</v>
      </c>
      <c r="AB90">
        <v>3</v>
      </c>
      <c r="AC90">
        <v>3</v>
      </c>
      <c r="AD90">
        <v>80</v>
      </c>
      <c r="AE90">
        <v>0</v>
      </c>
      <c r="AF90">
        <v>30</v>
      </c>
      <c r="AG90">
        <v>1</v>
      </c>
      <c r="AH90">
        <v>2</v>
      </c>
      <c r="AI90">
        <v>1</v>
      </c>
      <c r="AJ90">
        <v>1</v>
      </c>
      <c r="AK90" s="14">
        <v>46365</v>
      </c>
      <c r="AL90">
        <v>57</v>
      </c>
      <c r="AM90" t="s">
        <v>1576</v>
      </c>
      <c r="AN90" t="s">
        <v>1578</v>
      </c>
      <c r="AO90">
        <v>11</v>
      </c>
      <c r="AP90">
        <v>18568</v>
      </c>
      <c r="AQ90">
        <v>0</v>
      </c>
      <c r="AR90">
        <v>0</v>
      </c>
    </row>
    <row r="91" spans="1:44" x14ac:dyDescent="0.35">
      <c r="A91" t="s">
        <v>153</v>
      </c>
      <c r="B91">
        <v>24</v>
      </c>
      <c r="C91" t="s">
        <v>39</v>
      </c>
      <c r="D91" t="s">
        <v>49</v>
      </c>
      <c r="E91" t="s">
        <v>59</v>
      </c>
      <c r="F91">
        <v>830</v>
      </c>
      <c r="G91" t="s">
        <v>51</v>
      </c>
      <c r="H91">
        <v>13</v>
      </c>
      <c r="I91">
        <v>2</v>
      </c>
      <c r="J91" t="s">
        <v>43</v>
      </c>
      <c r="K91">
        <v>1</v>
      </c>
      <c r="L91">
        <v>1495</v>
      </c>
      <c r="M91">
        <v>4</v>
      </c>
      <c r="N91" t="s">
        <v>53</v>
      </c>
      <c r="O91">
        <v>78</v>
      </c>
      <c r="P91">
        <v>3</v>
      </c>
      <c r="Q91">
        <v>1</v>
      </c>
      <c r="R91" t="s">
        <v>54</v>
      </c>
      <c r="S91">
        <v>2</v>
      </c>
      <c r="T91" t="s">
        <v>105</v>
      </c>
      <c r="U91">
        <v>2033</v>
      </c>
      <c r="V91" t="s">
        <v>47</v>
      </c>
      <c r="W91">
        <v>7103</v>
      </c>
      <c r="X91">
        <v>1</v>
      </c>
      <c r="Y91" t="s">
        <v>48</v>
      </c>
      <c r="Z91" t="s">
        <v>49</v>
      </c>
      <c r="AA91">
        <v>13</v>
      </c>
      <c r="AB91">
        <v>2</v>
      </c>
      <c r="AC91">
        <v>3</v>
      </c>
      <c r="AD91">
        <v>80</v>
      </c>
      <c r="AE91">
        <v>1</v>
      </c>
      <c r="AF91">
        <v>1</v>
      </c>
      <c r="AG91">
        <v>2</v>
      </c>
      <c r="AH91">
        <v>3</v>
      </c>
      <c r="AI91">
        <v>0</v>
      </c>
      <c r="AJ91">
        <v>0</v>
      </c>
      <c r="AK91" s="14">
        <v>46112</v>
      </c>
      <c r="AL91">
        <v>38</v>
      </c>
      <c r="AM91" t="s">
        <v>1576</v>
      </c>
      <c r="AN91" t="s">
        <v>1587</v>
      </c>
      <c r="AO91">
        <v>15</v>
      </c>
      <c r="AP91">
        <v>16453</v>
      </c>
      <c r="AQ91">
        <v>12</v>
      </c>
      <c r="AR91">
        <v>5</v>
      </c>
    </row>
    <row r="92" spans="1:44" x14ac:dyDescent="0.35">
      <c r="A92" t="s">
        <v>154</v>
      </c>
      <c r="B92">
        <v>24</v>
      </c>
      <c r="C92" t="s">
        <v>39</v>
      </c>
      <c r="D92" t="s">
        <v>49</v>
      </c>
      <c r="E92" t="s">
        <v>41</v>
      </c>
      <c r="F92">
        <v>350</v>
      </c>
      <c r="G92" t="s">
        <v>42</v>
      </c>
      <c r="H92">
        <v>21</v>
      </c>
      <c r="I92">
        <v>2</v>
      </c>
      <c r="J92" t="s">
        <v>68</v>
      </c>
      <c r="K92">
        <v>1</v>
      </c>
      <c r="L92">
        <v>1551</v>
      </c>
      <c r="M92">
        <v>3</v>
      </c>
      <c r="N92" t="s">
        <v>44</v>
      </c>
      <c r="O92">
        <v>57</v>
      </c>
      <c r="P92">
        <v>2</v>
      </c>
      <c r="Q92">
        <v>1</v>
      </c>
      <c r="R92" t="s">
        <v>45</v>
      </c>
      <c r="S92">
        <v>1</v>
      </c>
      <c r="T92" t="s">
        <v>102</v>
      </c>
      <c r="U92">
        <v>2296</v>
      </c>
      <c r="V92" t="s">
        <v>47</v>
      </c>
      <c r="W92">
        <v>10036</v>
      </c>
      <c r="X92">
        <v>0</v>
      </c>
      <c r="Y92" t="s">
        <v>48</v>
      </c>
      <c r="Z92" t="s">
        <v>49</v>
      </c>
      <c r="AA92">
        <v>14</v>
      </c>
      <c r="AB92">
        <v>2</v>
      </c>
      <c r="AC92">
        <v>2</v>
      </c>
      <c r="AD92">
        <v>80</v>
      </c>
      <c r="AE92">
        <v>3</v>
      </c>
      <c r="AF92">
        <v>2</v>
      </c>
      <c r="AG92">
        <v>3</v>
      </c>
      <c r="AH92">
        <v>3</v>
      </c>
      <c r="AI92">
        <v>0</v>
      </c>
      <c r="AJ92">
        <v>0</v>
      </c>
      <c r="AK92" s="14">
        <v>46113</v>
      </c>
      <c r="AL92">
        <v>48</v>
      </c>
      <c r="AM92" t="s">
        <v>1576</v>
      </c>
      <c r="AN92" t="s">
        <v>1586</v>
      </c>
      <c r="AO92">
        <v>11</v>
      </c>
      <c r="AP92">
        <v>20975</v>
      </c>
      <c r="AQ92">
        <v>8</v>
      </c>
      <c r="AR92">
        <v>4</v>
      </c>
    </row>
    <row r="93" spans="1:44" x14ac:dyDescent="0.35">
      <c r="A93" t="s">
        <v>155</v>
      </c>
      <c r="B93">
        <v>24</v>
      </c>
      <c r="C93" t="s">
        <v>39</v>
      </c>
      <c r="D93" t="s">
        <v>49</v>
      </c>
      <c r="E93" t="s">
        <v>56</v>
      </c>
      <c r="F93">
        <v>567</v>
      </c>
      <c r="G93" t="s">
        <v>42</v>
      </c>
      <c r="H93">
        <v>2</v>
      </c>
      <c r="I93">
        <v>1</v>
      </c>
      <c r="J93" t="s">
        <v>68</v>
      </c>
      <c r="K93">
        <v>1</v>
      </c>
      <c r="L93">
        <v>1646</v>
      </c>
      <c r="M93">
        <v>1</v>
      </c>
      <c r="N93" t="s">
        <v>53</v>
      </c>
      <c r="O93">
        <v>32</v>
      </c>
      <c r="P93">
        <v>3</v>
      </c>
      <c r="Q93">
        <v>1</v>
      </c>
      <c r="R93" t="s">
        <v>60</v>
      </c>
      <c r="S93">
        <v>4</v>
      </c>
      <c r="T93" t="s">
        <v>46</v>
      </c>
      <c r="U93">
        <v>3760</v>
      </c>
      <c r="V93" t="s">
        <v>47</v>
      </c>
      <c r="W93">
        <v>17218</v>
      </c>
      <c r="X93">
        <v>1</v>
      </c>
      <c r="Y93" t="s">
        <v>48</v>
      </c>
      <c r="Z93" t="s">
        <v>40</v>
      </c>
      <c r="AA93">
        <v>13</v>
      </c>
      <c r="AB93">
        <v>2</v>
      </c>
      <c r="AC93">
        <v>3</v>
      </c>
      <c r="AD93">
        <v>80</v>
      </c>
      <c r="AE93">
        <v>0</v>
      </c>
      <c r="AF93">
        <v>6</v>
      </c>
      <c r="AG93">
        <v>2</v>
      </c>
      <c r="AH93">
        <v>3</v>
      </c>
      <c r="AI93">
        <v>1</v>
      </c>
      <c r="AJ93">
        <v>3</v>
      </c>
      <c r="AK93" s="14">
        <v>46114</v>
      </c>
      <c r="AL93">
        <v>52</v>
      </c>
      <c r="AM93" t="s">
        <v>1576</v>
      </c>
      <c r="AN93" t="s">
        <v>1586</v>
      </c>
      <c r="AO93">
        <v>17</v>
      </c>
      <c r="AP93">
        <v>22119</v>
      </c>
      <c r="AQ93">
        <v>17</v>
      </c>
      <c r="AR93">
        <v>8</v>
      </c>
    </row>
    <row r="94" spans="1:44" x14ac:dyDescent="0.35">
      <c r="A94" t="s">
        <v>156</v>
      </c>
      <c r="B94">
        <v>24</v>
      </c>
      <c r="C94" t="s">
        <v>39</v>
      </c>
      <c r="D94" t="s">
        <v>49</v>
      </c>
      <c r="E94" t="s">
        <v>41</v>
      </c>
      <c r="F94">
        <v>581</v>
      </c>
      <c r="G94" t="s">
        <v>42</v>
      </c>
      <c r="H94">
        <v>9</v>
      </c>
      <c r="I94">
        <v>3</v>
      </c>
      <c r="J94" t="s">
        <v>52</v>
      </c>
      <c r="K94">
        <v>1</v>
      </c>
      <c r="L94">
        <v>1707</v>
      </c>
      <c r="M94">
        <v>3</v>
      </c>
      <c r="N94" t="s">
        <v>44</v>
      </c>
      <c r="O94">
        <v>62</v>
      </c>
      <c r="P94">
        <v>4</v>
      </c>
      <c r="Q94">
        <v>1</v>
      </c>
      <c r="R94" t="s">
        <v>60</v>
      </c>
      <c r="S94">
        <v>3</v>
      </c>
      <c r="T94" t="s">
        <v>105</v>
      </c>
      <c r="U94">
        <v>4401</v>
      </c>
      <c r="V94" t="s">
        <v>47</v>
      </c>
      <c r="W94">
        <v>17616</v>
      </c>
      <c r="X94">
        <v>1</v>
      </c>
      <c r="Y94" t="s">
        <v>48</v>
      </c>
      <c r="Z94" t="s">
        <v>49</v>
      </c>
      <c r="AA94">
        <v>16</v>
      </c>
      <c r="AB94">
        <v>2</v>
      </c>
      <c r="AC94">
        <v>4</v>
      </c>
      <c r="AD94">
        <v>80</v>
      </c>
      <c r="AE94">
        <v>1</v>
      </c>
      <c r="AF94">
        <v>5</v>
      </c>
      <c r="AG94">
        <v>1</v>
      </c>
      <c r="AH94">
        <v>3</v>
      </c>
      <c r="AI94">
        <v>0</v>
      </c>
      <c r="AJ94">
        <v>4</v>
      </c>
      <c r="AK94" s="14">
        <v>46115</v>
      </c>
      <c r="AL94">
        <v>48</v>
      </c>
      <c r="AM94" t="s">
        <v>1576</v>
      </c>
      <c r="AN94" t="s">
        <v>1586</v>
      </c>
      <c r="AO94">
        <v>15</v>
      </c>
      <c r="AP94">
        <v>4129</v>
      </c>
      <c r="AQ94">
        <v>6</v>
      </c>
      <c r="AR94">
        <v>6</v>
      </c>
    </row>
    <row r="95" spans="1:44" x14ac:dyDescent="0.35">
      <c r="A95" t="s">
        <v>1501</v>
      </c>
      <c r="B95">
        <v>56</v>
      </c>
      <c r="C95" t="s">
        <v>1498</v>
      </c>
      <c r="D95" t="s">
        <v>49</v>
      </c>
      <c r="E95" t="s">
        <v>56</v>
      </c>
      <c r="F95">
        <v>906</v>
      </c>
      <c r="G95" t="s">
        <v>51</v>
      </c>
      <c r="H95">
        <v>6</v>
      </c>
      <c r="I95">
        <v>3</v>
      </c>
      <c r="J95" t="s">
        <v>43</v>
      </c>
      <c r="K95">
        <v>1</v>
      </c>
      <c r="L95">
        <v>532</v>
      </c>
      <c r="M95">
        <v>3</v>
      </c>
      <c r="N95" t="s">
        <v>53</v>
      </c>
      <c r="O95">
        <v>86</v>
      </c>
      <c r="P95">
        <v>4</v>
      </c>
      <c r="Q95">
        <v>4</v>
      </c>
      <c r="R95" t="s">
        <v>137</v>
      </c>
      <c r="S95">
        <v>1</v>
      </c>
      <c r="T95" t="s">
        <v>105</v>
      </c>
      <c r="U95">
        <v>13212</v>
      </c>
      <c r="V95" t="s">
        <v>253</v>
      </c>
      <c r="W95">
        <v>18256</v>
      </c>
      <c r="X95">
        <v>9</v>
      </c>
      <c r="Y95" t="s">
        <v>48</v>
      </c>
      <c r="Z95" t="s">
        <v>49</v>
      </c>
      <c r="AA95">
        <v>11</v>
      </c>
      <c r="AB95">
        <v>3</v>
      </c>
      <c r="AC95">
        <v>4</v>
      </c>
      <c r="AD95">
        <v>80</v>
      </c>
      <c r="AE95">
        <v>3</v>
      </c>
      <c r="AF95">
        <v>36</v>
      </c>
      <c r="AG95">
        <v>0</v>
      </c>
      <c r="AH95">
        <v>2</v>
      </c>
      <c r="AI95">
        <v>7</v>
      </c>
      <c r="AJ95">
        <v>7</v>
      </c>
      <c r="AK95" s="14">
        <v>46364</v>
      </c>
      <c r="AL95">
        <v>22</v>
      </c>
      <c r="AM95" t="s">
        <v>1576</v>
      </c>
      <c r="AN95" t="s">
        <v>1578</v>
      </c>
      <c r="AO95">
        <v>0</v>
      </c>
      <c r="AP95">
        <v>6085</v>
      </c>
      <c r="AQ95">
        <v>0</v>
      </c>
      <c r="AR95">
        <v>0</v>
      </c>
    </row>
    <row r="96" spans="1:44" x14ac:dyDescent="0.35">
      <c r="A96" t="s">
        <v>158</v>
      </c>
      <c r="B96">
        <v>24</v>
      </c>
      <c r="C96" t="s">
        <v>39</v>
      </c>
      <c r="D96" t="s">
        <v>49</v>
      </c>
      <c r="E96" t="s">
        <v>41</v>
      </c>
      <c r="F96">
        <v>506</v>
      </c>
      <c r="G96" t="s">
        <v>42</v>
      </c>
      <c r="H96">
        <v>29</v>
      </c>
      <c r="I96">
        <v>1</v>
      </c>
      <c r="J96" t="s">
        <v>52</v>
      </c>
      <c r="K96">
        <v>1</v>
      </c>
      <c r="L96">
        <v>1725</v>
      </c>
      <c r="M96">
        <v>2</v>
      </c>
      <c r="N96" t="s">
        <v>44</v>
      </c>
      <c r="O96">
        <v>91</v>
      </c>
      <c r="P96">
        <v>3</v>
      </c>
      <c r="Q96">
        <v>1</v>
      </c>
      <c r="R96" t="s">
        <v>45</v>
      </c>
      <c r="S96">
        <v>1</v>
      </c>
      <c r="T96" t="s">
        <v>102</v>
      </c>
      <c r="U96">
        <v>3907</v>
      </c>
      <c r="V96" t="s">
        <v>47</v>
      </c>
      <c r="W96">
        <v>3622</v>
      </c>
      <c r="X96">
        <v>1</v>
      </c>
      <c r="Y96" t="s">
        <v>48</v>
      </c>
      <c r="Z96" t="s">
        <v>49</v>
      </c>
      <c r="AA96">
        <v>13</v>
      </c>
      <c r="AB96">
        <v>2</v>
      </c>
      <c r="AC96">
        <v>2</v>
      </c>
      <c r="AD96">
        <v>80</v>
      </c>
      <c r="AE96">
        <v>3</v>
      </c>
      <c r="AF96">
        <v>6</v>
      </c>
      <c r="AG96">
        <v>2</v>
      </c>
      <c r="AH96">
        <v>4</v>
      </c>
      <c r="AI96">
        <v>1</v>
      </c>
      <c r="AJ96">
        <v>2</v>
      </c>
      <c r="AK96" s="14">
        <v>46117</v>
      </c>
      <c r="AL96">
        <v>36</v>
      </c>
      <c r="AM96" t="s">
        <v>1576</v>
      </c>
      <c r="AN96" t="s">
        <v>1586</v>
      </c>
      <c r="AO96">
        <v>18</v>
      </c>
      <c r="AP96">
        <v>16561</v>
      </c>
      <c r="AQ96">
        <v>6</v>
      </c>
      <c r="AR96">
        <v>1</v>
      </c>
    </row>
    <row r="97" spans="1:44" x14ac:dyDescent="0.35">
      <c r="A97" t="s">
        <v>159</v>
      </c>
      <c r="B97">
        <v>24</v>
      </c>
      <c r="C97" t="s">
        <v>39</v>
      </c>
      <c r="D97" t="s">
        <v>49</v>
      </c>
      <c r="E97" t="s">
        <v>56</v>
      </c>
      <c r="F97">
        <v>897</v>
      </c>
      <c r="G97" t="s">
        <v>71</v>
      </c>
      <c r="H97">
        <v>10</v>
      </c>
      <c r="I97">
        <v>3</v>
      </c>
      <c r="J97" t="s">
        <v>52</v>
      </c>
      <c r="K97">
        <v>1</v>
      </c>
      <c r="L97">
        <v>1746</v>
      </c>
      <c r="M97">
        <v>1</v>
      </c>
      <c r="N97" t="s">
        <v>44</v>
      </c>
      <c r="O97">
        <v>59</v>
      </c>
      <c r="P97">
        <v>3</v>
      </c>
      <c r="Q97">
        <v>1</v>
      </c>
      <c r="R97" t="s">
        <v>71</v>
      </c>
      <c r="S97">
        <v>4</v>
      </c>
      <c r="T97" t="s">
        <v>105</v>
      </c>
      <c r="U97">
        <v>2145</v>
      </c>
      <c r="V97" t="s">
        <v>47</v>
      </c>
      <c r="W97">
        <v>2097</v>
      </c>
      <c r="X97">
        <v>0</v>
      </c>
      <c r="Y97" t="s">
        <v>48</v>
      </c>
      <c r="Z97" t="s">
        <v>49</v>
      </c>
      <c r="AA97">
        <v>14</v>
      </c>
      <c r="AB97">
        <v>2</v>
      </c>
      <c r="AC97">
        <v>4</v>
      </c>
      <c r="AD97">
        <v>80</v>
      </c>
      <c r="AE97">
        <v>1</v>
      </c>
      <c r="AF97">
        <v>3</v>
      </c>
      <c r="AG97">
        <v>2</v>
      </c>
      <c r="AH97">
        <v>3</v>
      </c>
      <c r="AI97">
        <v>2</v>
      </c>
      <c r="AJ97">
        <v>1</v>
      </c>
      <c r="AK97" s="14">
        <v>46118</v>
      </c>
      <c r="AL97">
        <v>35</v>
      </c>
      <c r="AM97" t="s">
        <v>1576</v>
      </c>
      <c r="AN97" t="s">
        <v>1586</v>
      </c>
      <c r="AO97">
        <v>10</v>
      </c>
      <c r="AP97">
        <v>14122</v>
      </c>
      <c r="AQ97">
        <v>4</v>
      </c>
      <c r="AR97">
        <v>4</v>
      </c>
    </row>
    <row r="98" spans="1:44" x14ac:dyDescent="0.35">
      <c r="A98" t="s">
        <v>160</v>
      </c>
      <c r="B98">
        <v>24</v>
      </c>
      <c r="C98" t="s">
        <v>39</v>
      </c>
      <c r="D98" t="s">
        <v>49</v>
      </c>
      <c r="E98" t="s">
        <v>41</v>
      </c>
      <c r="F98">
        <v>771</v>
      </c>
      <c r="G98" t="s">
        <v>42</v>
      </c>
      <c r="H98">
        <v>1</v>
      </c>
      <c r="I98">
        <v>2</v>
      </c>
      <c r="J98" t="s">
        <v>43</v>
      </c>
      <c r="K98">
        <v>1</v>
      </c>
      <c r="L98">
        <v>1981</v>
      </c>
      <c r="M98">
        <v>2</v>
      </c>
      <c r="N98" t="s">
        <v>44</v>
      </c>
      <c r="O98">
        <v>45</v>
      </c>
      <c r="P98">
        <v>2</v>
      </c>
      <c r="Q98">
        <v>2</v>
      </c>
      <c r="R98" t="s">
        <v>161</v>
      </c>
      <c r="S98">
        <v>3</v>
      </c>
      <c r="T98" t="s">
        <v>46</v>
      </c>
      <c r="U98">
        <v>4617</v>
      </c>
      <c r="V98" t="s">
        <v>47</v>
      </c>
      <c r="W98">
        <v>14120</v>
      </c>
      <c r="X98">
        <v>1</v>
      </c>
      <c r="Y98" t="s">
        <v>48</v>
      </c>
      <c r="Z98" t="s">
        <v>49</v>
      </c>
      <c r="AA98">
        <v>12</v>
      </c>
      <c r="AB98">
        <v>2</v>
      </c>
      <c r="AC98">
        <v>2</v>
      </c>
      <c r="AD98">
        <v>80</v>
      </c>
      <c r="AE98">
        <v>0</v>
      </c>
      <c r="AF98">
        <v>4</v>
      </c>
      <c r="AG98">
        <v>2</v>
      </c>
      <c r="AH98">
        <v>2</v>
      </c>
      <c r="AI98">
        <v>1</v>
      </c>
      <c r="AJ98">
        <v>2</v>
      </c>
      <c r="AK98" s="14">
        <v>46119</v>
      </c>
      <c r="AL98">
        <v>26</v>
      </c>
      <c r="AM98" t="s">
        <v>1576</v>
      </c>
      <c r="AN98" t="s">
        <v>1586</v>
      </c>
      <c r="AO98">
        <v>7</v>
      </c>
      <c r="AP98">
        <v>21361</v>
      </c>
      <c r="AQ98">
        <v>2</v>
      </c>
      <c r="AR98">
        <v>1</v>
      </c>
    </row>
    <row r="99" spans="1:44" x14ac:dyDescent="0.35">
      <c r="A99" t="s">
        <v>1500</v>
      </c>
      <c r="B99">
        <v>56</v>
      </c>
      <c r="C99" t="s">
        <v>1498</v>
      </c>
      <c r="D99" t="s">
        <v>49</v>
      </c>
      <c r="E99" t="s">
        <v>41</v>
      </c>
      <c r="F99">
        <v>713</v>
      </c>
      <c r="G99" t="s">
        <v>42</v>
      </c>
      <c r="H99">
        <v>8</v>
      </c>
      <c r="I99">
        <v>3</v>
      </c>
      <c r="J99" t="s">
        <v>43</v>
      </c>
      <c r="K99">
        <v>1</v>
      </c>
      <c r="L99">
        <v>241</v>
      </c>
      <c r="M99">
        <v>3</v>
      </c>
      <c r="N99" t="s">
        <v>53</v>
      </c>
      <c r="O99">
        <v>67</v>
      </c>
      <c r="P99">
        <v>3</v>
      </c>
      <c r="Q99">
        <v>1</v>
      </c>
      <c r="R99" t="s">
        <v>60</v>
      </c>
      <c r="S99">
        <v>1</v>
      </c>
      <c r="T99" t="s">
        <v>102</v>
      </c>
      <c r="U99">
        <v>4257</v>
      </c>
      <c r="V99" t="s">
        <v>47</v>
      </c>
      <c r="W99">
        <v>13939</v>
      </c>
      <c r="X99">
        <v>4</v>
      </c>
      <c r="Y99" t="s">
        <v>48</v>
      </c>
      <c r="Z99" t="s">
        <v>40</v>
      </c>
      <c r="AA99">
        <v>18</v>
      </c>
      <c r="AB99">
        <v>3</v>
      </c>
      <c r="AC99">
        <v>3</v>
      </c>
      <c r="AD99">
        <v>80</v>
      </c>
      <c r="AE99">
        <v>1</v>
      </c>
      <c r="AF99">
        <v>19</v>
      </c>
      <c r="AG99">
        <v>3</v>
      </c>
      <c r="AH99">
        <v>3</v>
      </c>
      <c r="AI99">
        <v>2</v>
      </c>
      <c r="AJ99">
        <v>2</v>
      </c>
      <c r="AK99" s="14">
        <v>46363</v>
      </c>
      <c r="AL99">
        <v>24</v>
      </c>
      <c r="AM99" t="s">
        <v>1576</v>
      </c>
      <c r="AN99" t="s">
        <v>1578</v>
      </c>
      <c r="AO99">
        <v>5</v>
      </c>
      <c r="AP99">
        <v>9904</v>
      </c>
      <c r="AQ99">
        <v>0</v>
      </c>
      <c r="AR99">
        <v>0</v>
      </c>
    </row>
    <row r="100" spans="1:44" x14ac:dyDescent="0.35">
      <c r="A100" t="s">
        <v>164</v>
      </c>
      <c r="B100">
        <v>25</v>
      </c>
      <c r="C100" t="s">
        <v>39</v>
      </c>
      <c r="D100" t="s">
        <v>49</v>
      </c>
      <c r="E100" t="s">
        <v>41</v>
      </c>
      <c r="F100">
        <v>1280</v>
      </c>
      <c r="G100" t="s">
        <v>42</v>
      </c>
      <c r="H100">
        <v>7</v>
      </c>
      <c r="I100">
        <v>1</v>
      </c>
      <c r="J100" t="s">
        <v>52</v>
      </c>
      <c r="K100">
        <v>1</v>
      </c>
      <c r="L100">
        <v>143</v>
      </c>
      <c r="M100">
        <v>4</v>
      </c>
      <c r="N100" t="s">
        <v>44</v>
      </c>
      <c r="O100">
        <v>64</v>
      </c>
      <c r="P100">
        <v>2</v>
      </c>
      <c r="Q100">
        <v>1</v>
      </c>
      <c r="R100" t="s">
        <v>60</v>
      </c>
      <c r="S100">
        <v>4</v>
      </c>
      <c r="T100" t="s">
        <v>105</v>
      </c>
      <c r="U100">
        <v>2889</v>
      </c>
      <c r="V100" t="s">
        <v>47</v>
      </c>
      <c r="W100">
        <v>26897</v>
      </c>
      <c r="X100">
        <v>1</v>
      </c>
      <c r="Y100" t="s">
        <v>48</v>
      </c>
      <c r="Z100" t="s">
        <v>49</v>
      </c>
      <c r="AA100">
        <v>11</v>
      </c>
      <c r="AB100">
        <v>2</v>
      </c>
      <c r="AC100">
        <v>3</v>
      </c>
      <c r="AD100">
        <v>80</v>
      </c>
      <c r="AE100">
        <v>2</v>
      </c>
      <c r="AF100">
        <v>2</v>
      </c>
      <c r="AG100">
        <v>2</v>
      </c>
      <c r="AH100">
        <v>3</v>
      </c>
      <c r="AI100">
        <v>2</v>
      </c>
      <c r="AJ100">
        <v>1</v>
      </c>
      <c r="AK100" s="14">
        <v>46121</v>
      </c>
      <c r="AL100">
        <v>18</v>
      </c>
      <c r="AM100" t="s">
        <v>1576</v>
      </c>
      <c r="AN100" t="s">
        <v>1586</v>
      </c>
      <c r="AO100">
        <v>0</v>
      </c>
      <c r="AP100">
        <v>20615</v>
      </c>
      <c r="AQ100">
        <v>0</v>
      </c>
      <c r="AR100">
        <v>0</v>
      </c>
    </row>
    <row r="101" spans="1:44" x14ac:dyDescent="0.35">
      <c r="A101" t="s">
        <v>165</v>
      </c>
      <c r="B101">
        <v>25</v>
      </c>
      <c r="C101" t="s">
        <v>39</v>
      </c>
      <c r="D101" t="s">
        <v>49</v>
      </c>
      <c r="E101" t="s">
        <v>41</v>
      </c>
      <c r="F101">
        <v>959</v>
      </c>
      <c r="G101" t="s">
        <v>51</v>
      </c>
      <c r="H101">
        <v>28</v>
      </c>
      <c r="I101">
        <v>3</v>
      </c>
      <c r="J101" t="s">
        <v>43</v>
      </c>
      <c r="K101">
        <v>1</v>
      </c>
      <c r="L101">
        <v>183</v>
      </c>
      <c r="M101">
        <v>1</v>
      </c>
      <c r="N101" t="s">
        <v>44</v>
      </c>
      <c r="O101">
        <v>41</v>
      </c>
      <c r="P101">
        <v>2</v>
      </c>
      <c r="Q101">
        <v>2</v>
      </c>
      <c r="R101" t="s">
        <v>137</v>
      </c>
      <c r="S101">
        <v>3</v>
      </c>
      <c r="T101" t="s">
        <v>105</v>
      </c>
      <c r="U101">
        <v>8639</v>
      </c>
      <c r="V101" t="s">
        <v>163</v>
      </c>
      <c r="W101">
        <v>24835</v>
      </c>
      <c r="X101">
        <v>2</v>
      </c>
      <c r="Y101" t="s">
        <v>48</v>
      </c>
      <c r="Z101" t="s">
        <v>49</v>
      </c>
      <c r="AA101">
        <v>18</v>
      </c>
      <c r="AB101">
        <v>2</v>
      </c>
      <c r="AC101">
        <v>4</v>
      </c>
      <c r="AD101">
        <v>80</v>
      </c>
      <c r="AE101">
        <v>0</v>
      </c>
      <c r="AF101">
        <v>6</v>
      </c>
      <c r="AG101">
        <v>3</v>
      </c>
      <c r="AH101">
        <v>3</v>
      </c>
      <c r="AI101">
        <v>2</v>
      </c>
      <c r="AK101" s="14">
        <v>46122</v>
      </c>
      <c r="AL101">
        <v>42</v>
      </c>
      <c r="AM101" t="s">
        <v>1576</v>
      </c>
      <c r="AN101" t="s">
        <v>1586</v>
      </c>
      <c r="AO101">
        <v>12</v>
      </c>
      <c r="AP101">
        <v>20106</v>
      </c>
      <c r="AQ101">
        <v>1</v>
      </c>
      <c r="AR101">
        <v>0</v>
      </c>
    </row>
    <row r="102" spans="1:44" x14ac:dyDescent="0.35">
      <c r="A102" t="s">
        <v>166</v>
      </c>
      <c r="B102">
        <v>25</v>
      </c>
      <c r="C102" t="s">
        <v>39</v>
      </c>
      <c r="D102" t="s">
        <v>49</v>
      </c>
      <c r="E102" t="s">
        <v>41</v>
      </c>
      <c r="F102">
        <v>685</v>
      </c>
      <c r="G102" t="s">
        <v>42</v>
      </c>
      <c r="H102">
        <v>1</v>
      </c>
      <c r="I102">
        <v>3</v>
      </c>
      <c r="J102" t="s">
        <v>43</v>
      </c>
      <c r="K102">
        <v>1</v>
      </c>
      <c r="L102">
        <v>350</v>
      </c>
      <c r="M102">
        <v>1</v>
      </c>
      <c r="N102" t="s">
        <v>53</v>
      </c>
      <c r="O102">
        <v>62</v>
      </c>
      <c r="P102">
        <v>3</v>
      </c>
      <c r="Q102">
        <v>2</v>
      </c>
      <c r="R102" t="s">
        <v>112</v>
      </c>
      <c r="S102">
        <v>3</v>
      </c>
      <c r="T102" t="s">
        <v>105</v>
      </c>
      <c r="U102">
        <v>4898</v>
      </c>
      <c r="V102" t="s">
        <v>47</v>
      </c>
      <c r="W102">
        <v>7505</v>
      </c>
      <c r="X102">
        <v>0</v>
      </c>
      <c r="Y102" t="s">
        <v>48</v>
      </c>
      <c r="Z102" t="s">
        <v>49</v>
      </c>
      <c r="AA102">
        <v>12</v>
      </c>
      <c r="AB102">
        <v>2</v>
      </c>
      <c r="AC102">
        <v>4</v>
      </c>
      <c r="AD102">
        <v>80</v>
      </c>
      <c r="AE102">
        <v>2</v>
      </c>
      <c r="AF102">
        <v>5</v>
      </c>
      <c r="AG102">
        <v>3</v>
      </c>
      <c r="AH102">
        <v>3</v>
      </c>
      <c r="AI102">
        <v>1</v>
      </c>
      <c r="AK102" s="14">
        <v>46123</v>
      </c>
      <c r="AL102">
        <v>40</v>
      </c>
      <c r="AM102" t="s">
        <v>1576</v>
      </c>
      <c r="AN102" t="s">
        <v>1586</v>
      </c>
      <c r="AO102">
        <v>4</v>
      </c>
      <c r="AP102">
        <v>16466</v>
      </c>
      <c r="AQ102">
        <v>2</v>
      </c>
      <c r="AR102">
        <v>0</v>
      </c>
    </row>
    <row r="103" spans="1:44" x14ac:dyDescent="0.35">
      <c r="A103" t="s">
        <v>167</v>
      </c>
      <c r="B103">
        <v>25</v>
      </c>
      <c r="C103" t="s">
        <v>39</v>
      </c>
      <c r="D103" t="s">
        <v>49</v>
      </c>
      <c r="E103" t="s">
        <v>59</v>
      </c>
      <c r="F103">
        <v>675</v>
      </c>
      <c r="G103" t="s">
        <v>42</v>
      </c>
      <c r="H103">
        <v>5</v>
      </c>
      <c r="I103">
        <v>2</v>
      </c>
      <c r="J103" t="s">
        <v>43</v>
      </c>
      <c r="K103">
        <v>1</v>
      </c>
      <c r="L103">
        <v>369</v>
      </c>
      <c r="M103">
        <v>2</v>
      </c>
      <c r="N103" t="s">
        <v>44</v>
      </c>
      <c r="O103">
        <v>85</v>
      </c>
      <c r="P103">
        <v>4</v>
      </c>
      <c r="Q103">
        <v>2</v>
      </c>
      <c r="R103" t="s">
        <v>161</v>
      </c>
      <c r="S103">
        <v>1</v>
      </c>
      <c r="T103" t="s">
        <v>102</v>
      </c>
      <c r="U103">
        <v>4000</v>
      </c>
      <c r="V103" t="s">
        <v>47</v>
      </c>
      <c r="W103">
        <v>18384</v>
      </c>
      <c r="X103">
        <v>1</v>
      </c>
      <c r="Y103" t="s">
        <v>48</v>
      </c>
      <c r="Z103" t="s">
        <v>49</v>
      </c>
      <c r="AA103">
        <v>12</v>
      </c>
      <c r="AB103">
        <v>2</v>
      </c>
      <c r="AC103">
        <v>4</v>
      </c>
      <c r="AD103">
        <v>80</v>
      </c>
      <c r="AE103">
        <v>2</v>
      </c>
      <c r="AF103">
        <v>6</v>
      </c>
      <c r="AG103">
        <v>2</v>
      </c>
      <c r="AH103">
        <v>3</v>
      </c>
      <c r="AI103">
        <v>1</v>
      </c>
      <c r="AJ103">
        <v>5</v>
      </c>
      <c r="AK103" s="14">
        <v>46124</v>
      </c>
      <c r="AL103">
        <v>32</v>
      </c>
      <c r="AM103" t="s">
        <v>1576</v>
      </c>
      <c r="AN103" t="s">
        <v>1586</v>
      </c>
      <c r="AO103">
        <v>8</v>
      </c>
      <c r="AP103">
        <v>21303</v>
      </c>
      <c r="AQ103">
        <v>3</v>
      </c>
      <c r="AR103">
        <v>0</v>
      </c>
    </row>
    <row r="104" spans="1:44" x14ac:dyDescent="0.35">
      <c r="A104" t="s">
        <v>168</v>
      </c>
      <c r="B104">
        <v>25</v>
      </c>
      <c r="C104" t="s">
        <v>39</v>
      </c>
      <c r="D104" t="s">
        <v>49</v>
      </c>
      <c r="E104" t="s">
        <v>41</v>
      </c>
      <c r="F104">
        <v>891</v>
      </c>
      <c r="G104" t="s">
        <v>51</v>
      </c>
      <c r="H104">
        <v>4</v>
      </c>
      <c r="I104">
        <v>2</v>
      </c>
      <c r="J104" t="s">
        <v>43</v>
      </c>
      <c r="K104">
        <v>1</v>
      </c>
      <c r="L104">
        <v>527</v>
      </c>
      <c r="M104">
        <v>2</v>
      </c>
      <c r="N104" t="s">
        <v>53</v>
      </c>
      <c r="O104">
        <v>99</v>
      </c>
      <c r="P104">
        <v>2</v>
      </c>
      <c r="Q104">
        <v>2</v>
      </c>
      <c r="R104" t="s">
        <v>137</v>
      </c>
      <c r="S104">
        <v>4</v>
      </c>
      <c r="T104" t="s">
        <v>46</v>
      </c>
      <c r="U104">
        <v>4487</v>
      </c>
      <c r="V104" t="s">
        <v>47</v>
      </c>
      <c r="W104">
        <v>12090</v>
      </c>
      <c r="X104">
        <v>1</v>
      </c>
      <c r="Y104" t="s">
        <v>48</v>
      </c>
      <c r="Z104" t="s">
        <v>40</v>
      </c>
      <c r="AA104">
        <v>11</v>
      </c>
      <c r="AB104">
        <v>2</v>
      </c>
      <c r="AC104">
        <v>2</v>
      </c>
      <c r="AD104">
        <v>80</v>
      </c>
      <c r="AE104">
        <v>0</v>
      </c>
      <c r="AF104">
        <v>5</v>
      </c>
      <c r="AG104">
        <v>3</v>
      </c>
      <c r="AH104">
        <v>3</v>
      </c>
      <c r="AI104">
        <v>1</v>
      </c>
      <c r="AJ104">
        <v>3</v>
      </c>
      <c r="AK104" s="14">
        <v>46125</v>
      </c>
      <c r="AL104">
        <v>49</v>
      </c>
      <c r="AM104" t="s">
        <v>1576</v>
      </c>
      <c r="AN104" t="s">
        <v>1586</v>
      </c>
      <c r="AO104">
        <v>3</v>
      </c>
      <c r="AP104">
        <v>14422</v>
      </c>
      <c r="AQ104">
        <v>2</v>
      </c>
      <c r="AR104">
        <v>2</v>
      </c>
    </row>
    <row r="105" spans="1:44" x14ac:dyDescent="0.35">
      <c r="A105" t="s">
        <v>1499</v>
      </c>
      <c r="B105">
        <v>56</v>
      </c>
      <c r="C105" t="s">
        <v>1498</v>
      </c>
      <c r="D105" t="s">
        <v>49</v>
      </c>
      <c r="E105" t="s">
        <v>41</v>
      </c>
      <c r="F105">
        <v>441</v>
      </c>
      <c r="G105" t="s">
        <v>42</v>
      </c>
      <c r="H105">
        <v>14</v>
      </c>
      <c r="I105">
        <v>4</v>
      </c>
      <c r="J105" t="s">
        <v>43</v>
      </c>
      <c r="K105">
        <v>1</v>
      </c>
      <c r="L105">
        <v>161</v>
      </c>
      <c r="M105">
        <v>2</v>
      </c>
      <c r="N105" t="s">
        <v>53</v>
      </c>
      <c r="O105">
        <v>72</v>
      </c>
      <c r="P105">
        <v>3</v>
      </c>
      <c r="Q105">
        <v>1</v>
      </c>
      <c r="R105" t="s">
        <v>60</v>
      </c>
      <c r="S105">
        <v>2</v>
      </c>
      <c r="T105" t="s">
        <v>105</v>
      </c>
      <c r="U105">
        <v>4963</v>
      </c>
      <c r="V105" t="s">
        <v>47</v>
      </c>
      <c r="W105">
        <v>4510</v>
      </c>
      <c r="X105">
        <v>9</v>
      </c>
      <c r="Y105" t="s">
        <v>48</v>
      </c>
      <c r="Z105" t="s">
        <v>40</v>
      </c>
      <c r="AA105">
        <v>18</v>
      </c>
      <c r="AB105">
        <v>3</v>
      </c>
      <c r="AC105">
        <v>1</v>
      </c>
      <c r="AD105">
        <v>80</v>
      </c>
      <c r="AE105">
        <v>3</v>
      </c>
      <c r="AF105">
        <v>7</v>
      </c>
      <c r="AG105">
        <v>2</v>
      </c>
      <c r="AH105">
        <v>3</v>
      </c>
      <c r="AI105">
        <v>4</v>
      </c>
      <c r="AJ105">
        <v>3</v>
      </c>
      <c r="AK105" s="14">
        <v>46362</v>
      </c>
      <c r="AL105">
        <v>54</v>
      </c>
      <c r="AM105" t="s">
        <v>1576</v>
      </c>
      <c r="AN105" t="s">
        <v>1578</v>
      </c>
      <c r="AO105">
        <v>5</v>
      </c>
      <c r="AP105">
        <v>16519</v>
      </c>
      <c r="AQ105">
        <v>4</v>
      </c>
      <c r="AR105">
        <v>4</v>
      </c>
    </row>
    <row r="106" spans="1:44" x14ac:dyDescent="0.35">
      <c r="A106" t="s">
        <v>170</v>
      </c>
      <c r="B106">
        <v>25</v>
      </c>
      <c r="C106" t="s">
        <v>39</v>
      </c>
      <c r="D106" t="s">
        <v>49</v>
      </c>
      <c r="E106" t="s">
        <v>41</v>
      </c>
      <c r="F106">
        <v>622</v>
      </c>
      <c r="G106" t="s">
        <v>51</v>
      </c>
      <c r="H106">
        <v>13</v>
      </c>
      <c r="I106">
        <v>1</v>
      </c>
      <c r="J106" t="s">
        <v>52</v>
      </c>
      <c r="K106">
        <v>1</v>
      </c>
      <c r="L106">
        <v>645</v>
      </c>
      <c r="M106">
        <v>2</v>
      </c>
      <c r="N106" t="s">
        <v>44</v>
      </c>
      <c r="O106">
        <v>40</v>
      </c>
      <c r="P106">
        <v>3</v>
      </c>
      <c r="Q106">
        <v>1</v>
      </c>
      <c r="R106" t="s">
        <v>54</v>
      </c>
      <c r="S106">
        <v>3</v>
      </c>
      <c r="T106" t="s">
        <v>105</v>
      </c>
      <c r="U106">
        <v>2096</v>
      </c>
      <c r="V106" t="s">
        <v>47</v>
      </c>
      <c r="W106">
        <v>26376</v>
      </c>
      <c r="X106">
        <v>1</v>
      </c>
      <c r="Y106" t="s">
        <v>48</v>
      </c>
      <c r="Z106" t="s">
        <v>49</v>
      </c>
      <c r="AA106">
        <v>11</v>
      </c>
      <c r="AB106">
        <v>2</v>
      </c>
      <c r="AC106">
        <v>3</v>
      </c>
      <c r="AD106">
        <v>80</v>
      </c>
      <c r="AE106">
        <v>0</v>
      </c>
      <c r="AF106">
        <v>7</v>
      </c>
      <c r="AG106">
        <v>1</v>
      </c>
      <c r="AH106">
        <v>3</v>
      </c>
      <c r="AI106">
        <v>0</v>
      </c>
      <c r="AJ106">
        <v>6</v>
      </c>
      <c r="AK106" s="14">
        <v>46127</v>
      </c>
      <c r="AL106">
        <v>39</v>
      </c>
      <c r="AM106" t="s">
        <v>1576</v>
      </c>
      <c r="AN106" t="s">
        <v>1586</v>
      </c>
      <c r="AO106">
        <v>9</v>
      </c>
      <c r="AP106">
        <v>19137</v>
      </c>
      <c r="AQ106">
        <v>0</v>
      </c>
      <c r="AR106">
        <v>0</v>
      </c>
    </row>
    <row r="107" spans="1:44" x14ac:dyDescent="0.35">
      <c r="A107" t="s">
        <v>171</v>
      </c>
      <c r="B107">
        <v>25</v>
      </c>
      <c r="C107" t="s">
        <v>39</v>
      </c>
      <c r="D107" t="s">
        <v>49</v>
      </c>
      <c r="E107" t="s">
        <v>41</v>
      </c>
      <c r="F107">
        <v>810</v>
      </c>
      <c r="G107" t="s">
        <v>51</v>
      </c>
      <c r="H107">
        <v>8</v>
      </c>
      <c r="I107">
        <v>3</v>
      </c>
      <c r="J107" t="s">
        <v>43</v>
      </c>
      <c r="K107">
        <v>1</v>
      </c>
      <c r="L107">
        <v>707</v>
      </c>
      <c r="M107">
        <v>4</v>
      </c>
      <c r="N107" t="s">
        <v>44</v>
      </c>
      <c r="O107">
        <v>57</v>
      </c>
      <c r="P107">
        <v>4</v>
      </c>
      <c r="Q107">
        <v>2</v>
      </c>
      <c r="R107" t="s">
        <v>137</v>
      </c>
      <c r="S107">
        <v>2</v>
      </c>
      <c r="T107" t="s">
        <v>105</v>
      </c>
      <c r="U107">
        <v>4851</v>
      </c>
      <c r="V107" t="s">
        <v>47</v>
      </c>
      <c r="W107">
        <v>15678</v>
      </c>
      <c r="X107">
        <v>0</v>
      </c>
      <c r="Y107" t="s">
        <v>48</v>
      </c>
      <c r="Z107" t="s">
        <v>49</v>
      </c>
      <c r="AA107">
        <v>22</v>
      </c>
      <c r="AB107">
        <v>2</v>
      </c>
      <c r="AC107">
        <v>3</v>
      </c>
      <c r="AD107">
        <v>80</v>
      </c>
      <c r="AE107">
        <v>1</v>
      </c>
      <c r="AF107">
        <v>4</v>
      </c>
      <c r="AG107">
        <v>4</v>
      </c>
      <c r="AH107">
        <v>3</v>
      </c>
      <c r="AI107">
        <v>1</v>
      </c>
      <c r="AJ107">
        <v>2</v>
      </c>
      <c r="AK107" s="14">
        <v>46128</v>
      </c>
      <c r="AL107">
        <v>49</v>
      </c>
      <c r="AM107" t="s">
        <v>1576</v>
      </c>
      <c r="AN107" t="s">
        <v>1586</v>
      </c>
      <c r="AO107">
        <v>29</v>
      </c>
      <c r="AP107">
        <v>16055</v>
      </c>
      <c r="AQ107">
        <v>3</v>
      </c>
      <c r="AR107">
        <v>3</v>
      </c>
    </row>
    <row r="108" spans="1:44" x14ac:dyDescent="0.35">
      <c r="A108" t="s">
        <v>172</v>
      </c>
      <c r="B108">
        <v>25</v>
      </c>
      <c r="C108" t="s">
        <v>39</v>
      </c>
      <c r="D108" t="s">
        <v>49</v>
      </c>
      <c r="E108" t="s">
        <v>41</v>
      </c>
      <c r="F108">
        <v>883</v>
      </c>
      <c r="G108" t="s">
        <v>51</v>
      </c>
      <c r="H108">
        <v>26</v>
      </c>
      <c r="I108">
        <v>1</v>
      </c>
      <c r="J108" t="s">
        <v>52</v>
      </c>
      <c r="K108">
        <v>1</v>
      </c>
      <c r="L108">
        <v>781</v>
      </c>
      <c r="M108">
        <v>3</v>
      </c>
      <c r="N108" t="s">
        <v>53</v>
      </c>
      <c r="O108">
        <v>32</v>
      </c>
      <c r="P108">
        <v>3</v>
      </c>
      <c r="Q108">
        <v>2</v>
      </c>
      <c r="R108" t="s">
        <v>137</v>
      </c>
      <c r="S108">
        <v>4</v>
      </c>
      <c r="T108" t="s">
        <v>46</v>
      </c>
      <c r="U108">
        <v>6180</v>
      </c>
      <c r="V108" t="s">
        <v>163</v>
      </c>
      <c r="W108">
        <v>22807</v>
      </c>
      <c r="X108">
        <v>1</v>
      </c>
      <c r="Y108" t="s">
        <v>48</v>
      </c>
      <c r="Z108" t="s">
        <v>49</v>
      </c>
      <c r="AA108">
        <v>23</v>
      </c>
      <c r="AB108">
        <v>2</v>
      </c>
      <c r="AC108">
        <v>2</v>
      </c>
      <c r="AD108">
        <v>80</v>
      </c>
      <c r="AE108">
        <v>0</v>
      </c>
      <c r="AF108">
        <v>6</v>
      </c>
      <c r="AG108">
        <v>5</v>
      </c>
      <c r="AH108">
        <v>2</v>
      </c>
      <c r="AI108">
        <v>1</v>
      </c>
      <c r="AJ108">
        <v>4</v>
      </c>
      <c r="AK108" s="14">
        <v>46129</v>
      </c>
      <c r="AL108">
        <v>42</v>
      </c>
      <c r="AM108" t="s">
        <v>1576</v>
      </c>
      <c r="AN108" t="s">
        <v>1586</v>
      </c>
      <c r="AO108">
        <v>18</v>
      </c>
      <c r="AP108">
        <v>20682</v>
      </c>
      <c r="AQ108">
        <v>7</v>
      </c>
      <c r="AR108">
        <v>7</v>
      </c>
    </row>
    <row r="109" spans="1:44" x14ac:dyDescent="0.35">
      <c r="A109" t="s">
        <v>173</v>
      </c>
      <c r="B109">
        <v>25</v>
      </c>
      <c r="C109" t="s">
        <v>39</v>
      </c>
      <c r="D109" t="s">
        <v>49</v>
      </c>
      <c r="E109" t="s">
        <v>41</v>
      </c>
      <c r="F109">
        <v>180</v>
      </c>
      <c r="G109" t="s">
        <v>42</v>
      </c>
      <c r="H109">
        <v>2</v>
      </c>
      <c r="I109">
        <v>1</v>
      </c>
      <c r="J109" t="s">
        <v>52</v>
      </c>
      <c r="K109">
        <v>1</v>
      </c>
      <c r="L109">
        <v>854</v>
      </c>
      <c r="M109">
        <v>1</v>
      </c>
      <c r="N109" t="s">
        <v>44</v>
      </c>
      <c r="O109">
        <v>65</v>
      </c>
      <c r="P109">
        <v>4</v>
      </c>
      <c r="Q109">
        <v>1</v>
      </c>
      <c r="R109" t="s">
        <v>60</v>
      </c>
      <c r="S109">
        <v>1</v>
      </c>
      <c r="T109" t="s">
        <v>46</v>
      </c>
      <c r="U109">
        <v>3424</v>
      </c>
      <c r="V109" t="s">
        <v>47</v>
      </c>
      <c r="W109">
        <v>21632</v>
      </c>
      <c r="X109">
        <v>7</v>
      </c>
      <c r="Y109" t="s">
        <v>48</v>
      </c>
      <c r="Z109" t="s">
        <v>49</v>
      </c>
      <c r="AA109">
        <v>13</v>
      </c>
      <c r="AB109">
        <v>2</v>
      </c>
      <c r="AC109">
        <v>3</v>
      </c>
      <c r="AD109">
        <v>80</v>
      </c>
      <c r="AE109">
        <v>0</v>
      </c>
      <c r="AF109">
        <v>6</v>
      </c>
      <c r="AG109">
        <v>3</v>
      </c>
      <c r="AH109">
        <v>2</v>
      </c>
      <c r="AI109">
        <v>0</v>
      </c>
      <c r="AJ109">
        <v>1</v>
      </c>
      <c r="AK109" s="14">
        <v>46130</v>
      </c>
      <c r="AL109">
        <v>18</v>
      </c>
      <c r="AM109" t="s">
        <v>1576</v>
      </c>
      <c r="AN109" t="s">
        <v>1586</v>
      </c>
      <c r="AO109">
        <v>1</v>
      </c>
      <c r="AP109">
        <v>19137</v>
      </c>
      <c r="AQ109">
        <v>0</v>
      </c>
      <c r="AR109">
        <v>0</v>
      </c>
    </row>
    <row r="110" spans="1:44" x14ac:dyDescent="0.35">
      <c r="A110" t="s">
        <v>174</v>
      </c>
      <c r="B110">
        <v>25</v>
      </c>
      <c r="C110" t="s">
        <v>39</v>
      </c>
      <c r="D110" t="s">
        <v>49</v>
      </c>
      <c r="E110" t="s">
        <v>41</v>
      </c>
      <c r="F110">
        <v>141</v>
      </c>
      <c r="G110" t="s">
        <v>51</v>
      </c>
      <c r="H110">
        <v>3</v>
      </c>
      <c r="I110">
        <v>1</v>
      </c>
      <c r="J110" t="s">
        <v>73</v>
      </c>
      <c r="K110">
        <v>1</v>
      </c>
      <c r="L110">
        <v>879</v>
      </c>
      <c r="M110">
        <v>3</v>
      </c>
      <c r="N110" t="s">
        <v>44</v>
      </c>
      <c r="O110">
        <v>98</v>
      </c>
      <c r="P110">
        <v>3</v>
      </c>
      <c r="Q110">
        <v>2</v>
      </c>
      <c r="R110" t="s">
        <v>137</v>
      </c>
      <c r="S110">
        <v>1</v>
      </c>
      <c r="T110" t="s">
        <v>105</v>
      </c>
      <c r="U110">
        <v>4194</v>
      </c>
      <c r="V110" t="s">
        <v>47</v>
      </c>
      <c r="W110">
        <v>14363</v>
      </c>
      <c r="X110">
        <v>1</v>
      </c>
      <c r="Y110" t="s">
        <v>48</v>
      </c>
      <c r="Z110" t="s">
        <v>40</v>
      </c>
      <c r="AA110">
        <v>18</v>
      </c>
      <c r="AB110">
        <v>2</v>
      </c>
      <c r="AC110">
        <v>4</v>
      </c>
      <c r="AD110">
        <v>80</v>
      </c>
      <c r="AE110">
        <v>0</v>
      </c>
      <c r="AF110">
        <v>5</v>
      </c>
      <c r="AG110">
        <v>3</v>
      </c>
      <c r="AH110">
        <v>3</v>
      </c>
      <c r="AI110">
        <v>0</v>
      </c>
      <c r="AJ110">
        <v>3</v>
      </c>
      <c r="AK110" s="14">
        <v>46131</v>
      </c>
      <c r="AL110">
        <v>45</v>
      </c>
      <c r="AM110" t="s">
        <v>1576</v>
      </c>
      <c r="AN110" t="s">
        <v>1586</v>
      </c>
      <c r="AO110">
        <v>25</v>
      </c>
      <c r="AP110">
        <v>9023</v>
      </c>
      <c r="AQ110">
        <v>5</v>
      </c>
      <c r="AR110">
        <v>0</v>
      </c>
    </row>
    <row r="111" spans="1:44" x14ac:dyDescent="0.35">
      <c r="A111" t="s">
        <v>175</v>
      </c>
      <c r="B111">
        <v>25</v>
      </c>
      <c r="C111" t="s">
        <v>39</v>
      </c>
      <c r="D111" t="s">
        <v>49</v>
      </c>
      <c r="E111" t="s">
        <v>41</v>
      </c>
      <c r="F111">
        <v>583</v>
      </c>
      <c r="G111" t="s">
        <v>51</v>
      </c>
      <c r="H111">
        <v>4</v>
      </c>
      <c r="I111">
        <v>1</v>
      </c>
      <c r="J111" t="s">
        <v>57</v>
      </c>
      <c r="K111">
        <v>1</v>
      </c>
      <c r="L111">
        <v>885</v>
      </c>
      <c r="M111">
        <v>3</v>
      </c>
      <c r="N111" t="s">
        <v>44</v>
      </c>
      <c r="O111">
        <v>87</v>
      </c>
      <c r="P111">
        <v>2</v>
      </c>
      <c r="Q111">
        <v>2</v>
      </c>
      <c r="R111" t="s">
        <v>137</v>
      </c>
      <c r="S111">
        <v>1</v>
      </c>
      <c r="T111" t="s">
        <v>105</v>
      </c>
      <c r="U111">
        <v>4256</v>
      </c>
      <c r="V111" t="s">
        <v>47</v>
      </c>
      <c r="W111">
        <v>18154</v>
      </c>
      <c r="X111">
        <v>1</v>
      </c>
      <c r="Y111" t="s">
        <v>48</v>
      </c>
      <c r="Z111" t="s">
        <v>49</v>
      </c>
      <c r="AA111">
        <v>12</v>
      </c>
      <c r="AB111">
        <v>2</v>
      </c>
      <c r="AC111">
        <v>1</v>
      </c>
      <c r="AD111">
        <v>80</v>
      </c>
      <c r="AE111">
        <v>0</v>
      </c>
      <c r="AF111">
        <v>5</v>
      </c>
      <c r="AG111">
        <v>1</v>
      </c>
      <c r="AH111">
        <v>4</v>
      </c>
      <c r="AI111">
        <v>0</v>
      </c>
      <c r="AJ111">
        <v>3</v>
      </c>
      <c r="AK111" s="14">
        <v>46132</v>
      </c>
      <c r="AL111">
        <v>43</v>
      </c>
      <c r="AM111" t="s">
        <v>1576</v>
      </c>
      <c r="AN111" t="s">
        <v>1586</v>
      </c>
      <c r="AO111">
        <v>12</v>
      </c>
      <c r="AP111">
        <v>8183</v>
      </c>
      <c r="AQ111">
        <v>6</v>
      </c>
      <c r="AR111">
        <v>4</v>
      </c>
    </row>
    <row r="112" spans="1:44" x14ac:dyDescent="0.35">
      <c r="A112" t="s">
        <v>1497</v>
      </c>
      <c r="B112">
        <v>56</v>
      </c>
      <c r="C112" t="s">
        <v>1498</v>
      </c>
      <c r="D112" t="s">
        <v>49</v>
      </c>
      <c r="E112" t="s">
        <v>41</v>
      </c>
      <c r="F112">
        <v>1400</v>
      </c>
      <c r="G112" t="s">
        <v>42</v>
      </c>
      <c r="H112">
        <v>7</v>
      </c>
      <c r="I112">
        <v>3</v>
      </c>
      <c r="J112" t="s">
        <v>43</v>
      </c>
      <c r="K112">
        <v>1</v>
      </c>
      <c r="L112">
        <v>112</v>
      </c>
      <c r="M112">
        <v>4</v>
      </c>
      <c r="N112" t="s">
        <v>44</v>
      </c>
      <c r="O112">
        <v>49</v>
      </c>
      <c r="P112">
        <v>1</v>
      </c>
      <c r="Q112">
        <v>3</v>
      </c>
      <c r="R112" t="s">
        <v>112</v>
      </c>
      <c r="S112">
        <v>4</v>
      </c>
      <c r="T112" t="s">
        <v>46</v>
      </c>
      <c r="U112">
        <v>7260</v>
      </c>
      <c r="V112" t="s">
        <v>163</v>
      </c>
      <c r="W112">
        <v>21698</v>
      </c>
      <c r="X112">
        <v>4</v>
      </c>
      <c r="Y112" t="s">
        <v>48</v>
      </c>
      <c r="Z112" t="s">
        <v>49</v>
      </c>
      <c r="AA112">
        <v>11</v>
      </c>
      <c r="AB112">
        <v>3</v>
      </c>
      <c r="AC112">
        <v>1</v>
      </c>
      <c r="AD112">
        <v>80</v>
      </c>
      <c r="AE112">
        <v>0</v>
      </c>
      <c r="AF112">
        <v>37</v>
      </c>
      <c r="AG112">
        <v>3</v>
      </c>
      <c r="AH112">
        <v>2</v>
      </c>
      <c r="AI112">
        <v>0</v>
      </c>
      <c r="AJ112">
        <v>2</v>
      </c>
      <c r="AK112" s="14">
        <v>46361</v>
      </c>
      <c r="AL112">
        <v>48</v>
      </c>
      <c r="AM112" t="s">
        <v>1576</v>
      </c>
      <c r="AN112" t="s">
        <v>1578</v>
      </c>
      <c r="AO112">
        <v>27</v>
      </c>
      <c r="AP112">
        <v>21727</v>
      </c>
      <c r="AQ112">
        <v>18</v>
      </c>
      <c r="AR112">
        <v>11</v>
      </c>
    </row>
    <row r="113" spans="1:44" x14ac:dyDescent="0.35">
      <c r="A113" t="s">
        <v>1496</v>
      </c>
      <c r="B113">
        <v>55</v>
      </c>
      <c r="C113" t="s">
        <v>1271</v>
      </c>
      <c r="D113" t="s">
        <v>49</v>
      </c>
      <c r="E113" t="s">
        <v>41</v>
      </c>
      <c r="F113">
        <v>189</v>
      </c>
      <c r="G113" t="s">
        <v>71</v>
      </c>
      <c r="H113">
        <v>26</v>
      </c>
      <c r="I113">
        <v>4</v>
      </c>
      <c r="J113" t="s">
        <v>71</v>
      </c>
      <c r="K113">
        <v>1</v>
      </c>
      <c r="L113">
        <v>1973</v>
      </c>
      <c r="M113">
        <v>3</v>
      </c>
      <c r="N113" t="s">
        <v>44</v>
      </c>
      <c r="O113">
        <v>71</v>
      </c>
      <c r="P113">
        <v>4</v>
      </c>
      <c r="Q113">
        <v>5</v>
      </c>
      <c r="R113" t="s">
        <v>442</v>
      </c>
      <c r="S113">
        <v>2</v>
      </c>
      <c r="T113" t="s">
        <v>105</v>
      </c>
      <c r="U113">
        <v>19636</v>
      </c>
      <c r="V113" t="s">
        <v>368</v>
      </c>
      <c r="W113">
        <v>25811</v>
      </c>
      <c r="X113">
        <v>4</v>
      </c>
      <c r="Y113" t="s">
        <v>48</v>
      </c>
      <c r="Z113" t="s">
        <v>40</v>
      </c>
      <c r="AA113">
        <v>18</v>
      </c>
      <c r="AB113">
        <v>3</v>
      </c>
      <c r="AC113">
        <v>1</v>
      </c>
      <c r="AD113">
        <v>80</v>
      </c>
      <c r="AE113">
        <v>1</v>
      </c>
      <c r="AF113">
        <v>35</v>
      </c>
      <c r="AG113">
        <v>0</v>
      </c>
      <c r="AH113">
        <v>3</v>
      </c>
      <c r="AI113">
        <v>1</v>
      </c>
      <c r="AJ113">
        <v>4</v>
      </c>
      <c r="AK113" s="14">
        <v>46360</v>
      </c>
      <c r="AL113">
        <v>25</v>
      </c>
      <c r="AM113" t="s">
        <v>1576</v>
      </c>
      <c r="AN113" t="s">
        <v>1578</v>
      </c>
      <c r="AO113">
        <v>7</v>
      </c>
      <c r="AP113">
        <v>8082</v>
      </c>
      <c r="AQ113">
        <v>0</v>
      </c>
      <c r="AR113">
        <v>0</v>
      </c>
    </row>
    <row r="114" spans="1:44" x14ac:dyDescent="0.35">
      <c r="A114" t="s">
        <v>178</v>
      </c>
      <c r="B114">
        <v>25</v>
      </c>
      <c r="C114" t="s">
        <v>39</v>
      </c>
      <c r="D114" t="s">
        <v>49</v>
      </c>
      <c r="E114" t="s">
        <v>41</v>
      </c>
      <c r="F114">
        <v>1356</v>
      </c>
      <c r="G114" t="s">
        <v>51</v>
      </c>
      <c r="H114">
        <v>10</v>
      </c>
      <c r="I114">
        <v>4</v>
      </c>
      <c r="J114" t="s">
        <v>43</v>
      </c>
      <c r="K114">
        <v>1</v>
      </c>
      <c r="L114">
        <v>1240</v>
      </c>
      <c r="M114">
        <v>3</v>
      </c>
      <c r="N114" t="s">
        <v>44</v>
      </c>
      <c r="O114">
        <v>57</v>
      </c>
      <c r="P114">
        <v>3</v>
      </c>
      <c r="Q114">
        <v>2</v>
      </c>
      <c r="R114" t="s">
        <v>137</v>
      </c>
      <c r="S114">
        <v>4</v>
      </c>
      <c r="T114" t="s">
        <v>46</v>
      </c>
      <c r="U114">
        <v>4950</v>
      </c>
      <c r="V114" t="s">
        <v>47</v>
      </c>
      <c r="W114">
        <v>20623</v>
      </c>
      <c r="X114">
        <v>0</v>
      </c>
      <c r="Y114" t="s">
        <v>48</v>
      </c>
      <c r="Z114" t="s">
        <v>49</v>
      </c>
      <c r="AA114">
        <v>14</v>
      </c>
      <c r="AB114">
        <v>2</v>
      </c>
      <c r="AC114">
        <v>2</v>
      </c>
      <c r="AD114">
        <v>80</v>
      </c>
      <c r="AE114">
        <v>0</v>
      </c>
      <c r="AF114">
        <v>5</v>
      </c>
      <c r="AG114">
        <v>4</v>
      </c>
      <c r="AH114">
        <v>3</v>
      </c>
      <c r="AI114">
        <v>1</v>
      </c>
      <c r="AJ114">
        <v>1</v>
      </c>
      <c r="AK114" s="14">
        <v>46135</v>
      </c>
      <c r="AL114">
        <v>57</v>
      </c>
      <c r="AM114" t="s">
        <v>1576</v>
      </c>
      <c r="AN114" t="s">
        <v>1586</v>
      </c>
      <c r="AO114">
        <v>18</v>
      </c>
      <c r="AP114">
        <v>7553</v>
      </c>
      <c r="AQ114">
        <v>7</v>
      </c>
      <c r="AR114">
        <v>1</v>
      </c>
    </row>
    <row r="115" spans="1:44" x14ac:dyDescent="0.35">
      <c r="A115" t="s">
        <v>1495</v>
      </c>
      <c r="B115">
        <v>55</v>
      </c>
      <c r="C115" t="s">
        <v>1271</v>
      </c>
      <c r="D115" t="s">
        <v>49</v>
      </c>
      <c r="E115" t="s">
        <v>41</v>
      </c>
      <c r="F115">
        <v>836</v>
      </c>
      <c r="G115" t="s">
        <v>42</v>
      </c>
      <c r="H115">
        <v>2</v>
      </c>
      <c r="I115">
        <v>4</v>
      </c>
      <c r="J115" t="s">
        <v>68</v>
      </c>
      <c r="K115">
        <v>1</v>
      </c>
      <c r="L115">
        <v>1873</v>
      </c>
      <c r="M115">
        <v>2</v>
      </c>
      <c r="N115" t="s">
        <v>44</v>
      </c>
      <c r="O115">
        <v>98</v>
      </c>
      <c r="P115">
        <v>2</v>
      </c>
      <c r="Q115">
        <v>1</v>
      </c>
      <c r="R115" t="s">
        <v>60</v>
      </c>
      <c r="S115">
        <v>4</v>
      </c>
      <c r="T115" t="s">
        <v>105</v>
      </c>
      <c r="U115">
        <v>2662</v>
      </c>
      <c r="V115" t="s">
        <v>47</v>
      </c>
      <c r="W115">
        <v>7975</v>
      </c>
      <c r="X115">
        <v>8</v>
      </c>
      <c r="Y115" t="s">
        <v>48</v>
      </c>
      <c r="Z115" t="s">
        <v>49</v>
      </c>
      <c r="AA115">
        <v>20</v>
      </c>
      <c r="AB115">
        <v>4</v>
      </c>
      <c r="AC115">
        <v>2</v>
      </c>
      <c r="AD115">
        <v>80</v>
      </c>
      <c r="AE115">
        <v>1</v>
      </c>
      <c r="AF115">
        <v>19</v>
      </c>
      <c r="AG115">
        <v>2</v>
      </c>
      <c r="AH115">
        <v>4</v>
      </c>
      <c r="AI115">
        <v>0</v>
      </c>
      <c r="AJ115">
        <v>4</v>
      </c>
      <c r="AK115" s="14">
        <v>46359</v>
      </c>
      <c r="AL115">
        <v>56</v>
      </c>
      <c r="AM115" t="s">
        <v>1576</v>
      </c>
      <c r="AN115" t="s">
        <v>1578</v>
      </c>
      <c r="AO115">
        <v>17</v>
      </c>
      <c r="AP115">
        <v>5020</v>
      </c>
      <c r="AQ115">
        <v>13</v>
      </c>
      <c r="AR115">
        <v>5</v>
      </c>
    </row>
    <row r="116" spans="1:44" x14ac:dyDescent="0.35">
      <c r="A116" t="s">
        <v>180</v>
      </c>
      <c r="B116">
        <v>25</v>
      </c>
      <c r="C116" t="s">
        <v>39</v>
      </c>
      <c r="D116" t="s">
        <v>49</v>
      </c>
      <c r="E116" t="s">
        <v>41</v>
      </c>
      <c r="F116">
        <v>266</v>
      </c>
      <c r="G116" t="s">
        <v>42</v>
      </c>
      <c r="H116">
        <v>1</v>
      </c>
      <c r="I116">
        <v>3</v>
      </c>
      <c r="J116" t="s">
        <v>52</v>
      </c>
      <c r="K116">
        <v>1</v>
      </c>
      <c r="L116">
        <v>1303</v>
      </c>
      <c r="M116">
        <v>4</v>
      </c>
      <c r="N116" t="s">
        <v>53</v>
      </c>
      <c r="O116">
        <v>40</v>
      </c>
      <c r="P116">
        <v>3</v>
      </c>
      <c r="Q116">
        <v>1</v>
      </c>
      <c r="R116" t="s">
        <v>60</v>
      </c>
      <c r="S116">
        <v>2</v>
      </c>
      <c r="T116" t="s">
        <v>46</v>
      </c>
      <c r="U116">
        <v>2096</v>
      </c>
      <c r="V116" t="s">
        <v>47</v>
      </c>
      <c r="W116">
        <v>18830</v>
      </c>
      <c r="X116">
        <v>1</v>
      </c>
      <c r="Y116" t="s">
        <v>48</v>
      </c>
      <c r="Z116" t="s">
        <v>49</v>
      </c>
      <c r="AA116">
        <v>18</v>
      </c>
      <c r="AB116">
        <v>2</v>
      </c>
      <c r="AC116">
        <v>4</v>
      </c>
      <c r="AD116">
        <v>80</v>
      </c>
      <c r="AE116">
        <v>0</v>
      </c>
      <c r="AF116">
        <v>2</v>
      </c>
      <c r="AG116">
        <v>3</v>
      </c>
      <c r="AH116">
        <v>2</v>
      </c>
      <c r="AI116">
        <v>2</v>
      </c>
      <c r="AJ116">
        <v>1</v>
      </c>
      <c r="AK116" s="14">
        <v>46137</v>
      </c>
      <c r="AL116">
        <v>35</v>
      </c>
      <c r="AM116" t="s">
        <v>1576</v>
      </c>
      <c r="AN116" t="s">
        <v>1586</v>
      </c>
      <c r="AO116">
        <v>9</v>
      </c>
      <c r="AP116">
        <v>11573</v>
      </c>
      <c r="AQ116">
        <v>4</v>
      </c>
      <c r="AR116">
        <v>3</v>
      </c>
    </row>
    <row r="117" spans="1:44" x14ac:dyDescent="0.35">
      <c r="A117" t="s">
        <v>181</v>
      </c>
      <c r="B117">
        <v>25</v>
      </c>
      <c r="C117" t="s">
        <v>39</v>
      </c>
      <c r="D117" t="s">
        <v>49</v>
      </c>
      <c r="E117" t="s">
        <v>41</v>
      </c>
      <c r="F117">
        <v>882</v>
      </c>
      <c r="G117" t="s">
        <v>42</v>
      </c>
      <c r="H117">
        <v>19</v>
      </c>
      <c r="I117">
        <v>1</v>
      </c>
      <c r="J117" t="s">
        <v>52</v>
      </c>
      <c r="K117">
        <v>1</v>
      </c>
      <c r="L117">
        <v>1358</v>
      </c>
      <c r="M117">
        <v>4</v>
      </c>
      <c r="N117" t="s">
        <v>44</v>
      </c>
      <c r="O117">
        <v>67</v>
      </c>
      <c r="P117">
        <v>3</v>
      </c>
      <c r="Q117">
        <v>1</v>
      </c>
      <c r="R117" t="s">
        <v>45</v>
      </c>
      <c r="S117">
        <v>4</v>
      </c>
      <c r="T117" t="s">
        <v>105</v>
      </c>
      <c r="U117">
        <v>3669</v>
      </c>
      <c r="V117" t="s">
        <v>47</v>
      </c>
      <c r="W117">
        <v>9075</v>
      </c>
      <c r="X117">
        <v>3</v>
      </c>
      <c r="Y117" t="s">
        <v>48</v>
      </c>
      <c r="Z117" t="s">
        <v>49</v>
      </c>
      <c r="AA117">
        <v>11</v>
      </c>
      <c r="AB117">
        <v>2</v>
      </c>
      <c r="AC117">
        <v>3</v>
      </c>
      <c r="AD117">
        <v>80</v>
      </c>
      <c r="AE117">
        <v>3</v>
      </c>
      <c r="AF117">
        <v>7</v>
      </c>
      <c r="AG117">
        <v>6</v>
      </c>
      <c r="AH117">
        <v>2</v>
      </c>
      <c r="AI117">
        <v>1</v>
      </c>
      <c r="AJ117">
        <v>2</v>
      </c>
      <c r="AK117" s="14">
        <v>46138</v>
      </c>
      <c r="AL117">
        <v>43</v>
      </c>
      <c r="AM117" t="s">
        <v>1576</v>
      </c>
      <c r="AN117" t="s">
        <v>1586</v>
      </c>
      <c r="AO117">
        <v>10</v>
      </c>
      <c r="AP117">
        <v>22155</v>
      </c>
      <c r="AQ117">
        <v>9</v>
      </c>
      <c r="AR117">
        <v>6</v>
      </c>
    </row>
    <row r="118" spans="1:44" x14ac:dyDescent="0.35">
      <c r="A118" t="s">
        <v>182</v>
      </c>
      <c r="B118">
        <v>25</v>
      </c>
      <c r="C118" t="s">
        <v>39</v>
      </c>
      <c r="D118" t="s">
        <v>49</v>
      </c>
      <c r="E118" t="s">
        <v>41</v>
      </c>
      <c r="F118">
        <v>1372</v>
      </c>
      <c r="G118" t="s">
        <v>51</v>
      </c>
      <c r="H118">
        <v>18</v>
      </c>
      <c r="I118">
        <v>1</v>
      </c>
      <c r="J118" t="s">
        <v>43</v>
      </c>
      <c r="K118">
        <v>1</v>
      </c>
      <c r="L118">
        <v>1399</v>
      </c>
      <c r="M118">
        <v>1</v>
      </c>
      <c r="N118" t="s">
        <v>44</v>
      </c>
      <c r="O118">
        <v>93</v>
      </c>
      <c r="P118">
        <v>4</v>
      </c>
      <c r="Q118">
        <v>2</v>
      </c>
      <c r="R118" t="s">
        <v>137</v>
      </c>
      <c r="S118">
        <v>3</v>
      </c>
      <c r="T118" t="s">
        <v>105</v>
      </c>
      <c r="U118">
        <v>6232</v>
      </c>
      <c r="V118" t="s">
        <v>163</v>
      </c>
      <c r="W118">
        <v>12477</v>
      </c>
      <c r="X118">
        <v>2</v>
      </c>
      <c r="Y118" t="s">
        <v>48</v>
      </c>
      <c r="Z118" t="s">
        <v>49</v>
      </c>
      <c r="AA118">
        <v>11</v>
      </c>
      <c r="AB118">
        <v>2</v>
      </c>
      <c r="AC118">
        <v>2</v>
      </c>
      <c r="AD118">
        <v>80</v>
      </c>
      <c r="AE118">
        <v>0</v>
      </c>
      <c r="AF118">
        <v>6</v>
      </c>
      <c r="AG118">
        <v>3</v>
      </c>
      <c r="AH118">
        <v>2</v>
      </c>
      <c r="AI118">
        <v>1</v>
      </c>
      <c r="AJ118">
        <v>2</v>
      </c>
      <c r="AK118" s="14">
        <v>46139</v>
      </c>
      <c r="AL118">
        <v>43</v>
      </c>
      <c r="AM118" t="s">
        <v>1576</v>
      </c>
      <c r="AN118" t="s">
        <v>1586</v>
      </c>
      <c r="AO118">
        <v>11</v>
      </c>
      <c r="AP118">
        <v>19496</v>
      </c>
      <c r="AQ118">
        <v>1</v>
      </c>
      <c r="AR118">
        <v>0</v>
      </c>
    </row>
    <row r="119" spans="1:44" x14ac:dyDescent="0.35">
      <c r="A119" t="s">
        <v>183</v>
      </c>
      <c r="B119">
        <v>25</v>
      </c>
      <c r="C119" t="s">
        <v>39</v>
      </c>
      <c r="D119" t="s">
        <v>49</v>
      </c>
      <c r="E119" t="s">
        <v>41</v>
      </c>
      <c r="F119">
        <v>949</v>
      </c>
      <c r="G119" t="s">
        <v>42</v>
      </c>
      <c r="H119">
        <v>1</v>
      </c>
      <c r="I119">
        <v>3</v>
      </c>
      <c r="J119" t="s">
        <v>68</v>
      </c>
      <c r="K119">
        <v>1</v>
      </c>
      <c r="L119">
        <v>1415</v>
      </c>
      <c r="M119">
        <v>1</v>
      </c>
      <c r="N119" t="s">
        <v>44</v>
      </c>
      <c r="O119">
        <v>81</v>
      </c>
      <c r="P119">
        <v>3</v>
      </c>
      <c r="Q119">
        <v>1</v>
      </c>
      <c r="R119" t="s">
        <v>45</v>
      </c>
      <c r="S119">
        <v>4</v>
      </c>
      <c r="T119" t="s">
        <v>105</v>
      </c>
      <c r="U119">
        <v>3229</v>
      </c>
      <c r="V119" t="s">
        <v>47</v>
      </c>
      <c r="W119">
        <v>4910</v>
      </c>
      <c r="X119">
        <v>4</v>
      </c>
      <c r="Y119" t="s">
        <v>48</v>
      </c>
      <c r="Z119" t="s">
        <v>49</v>
      </c>
      <c r="AA119">
        <v>11</v>
      </c>
      <c r="AB119">
        <v>2</v>
      </c>
      <c r="AC119">
        <v>2</v>
      </c>
      <c r="AD119">
        <v>80</v>
      </c>
      <c r="AE119">
        <v>1</v>
      </c>
      <c r="AF119">
        <v>7</v>
      </c>
      <c r="AG119">
        <v>2</v>
      </c>
      <c r="AH119">
        <v>2</v>
      </c>
      <c r="AI119">
        <v>0</v>
      </c>
      <c r="AJ119">
        <v>2</v>
      </c>
      <c r="AK119" s="14">
        <v>46140</v>
      </c>
      <c r="AL119">
        <v>46</v>
      </c>
      <c r="AM119" t="s">
        <v>1576</v>
      </c>
      <c r="AN119" t="s">
        <v>1586</v>
      </c>
      <c r="AO119">
        <v>19</v>
      </c>
      <c r="AP119">
        <v>15279</v>
      </c>
      <c r="AQ119">
        <v>15</v>
      </c>
      <c r="AR119">
        <v>12</v>
      </c>
    </row>
    <row r="120" spans="1:44" x14ac:dyDescent="0.35">
      <c r="A120" t="s">
        <v>1494</v>
      </c>
      <c r="B120">
        <v>55</v>
      </c>
      <c r="C120" t="s">
        <v>1271</v>
      </c>
      <c r="D120" t="s">
        <v>49</v>
      </c>
      <c r="E120" t="s">
        <v>41</v>
      </c>
      <c r="F120">
        <v>478</v>
      </c>
      <c r="G120" t="s">
        <v>42</v>
      </c>
      <c r="H120">
        <v>2</v>
      </c>
      <c r="I120">
        <v>3</v>
      </c>
      <c r="J120" t="s">
        <v>52</v>
      </c>
      <c r="K120">
        <v>1</v>
      </c>
      <c r="L120">
        <v>1770</v>
      </c>
      <c r="M120">
        <v>3</v>
      </c>
      <c r="N120" t="s">
        <v>44</v>
      </c>
      <c r="O120">
        <v>60</v>
      </c>
      <c r="P120">
        <v>2</v>
      </c>
      <c r="Q120">
        <v>5</v>
      </c>
      <c r="R120" t="s">
        <v>252</v>
      </c>
      <c r="S120">
        <v>1</v>
      </c>
      <c r="T120" t="s">
        <v>105</v>
      </c>
      <c r="U120">
        <v>19038</v>
      </c>
      <c r="V120" t="s">
        <v>368</v>
      </c>
      <c r="W120">
        <v>19805</v>
      </c>
      <c r="X120">
        <v>8</v>
      </c>
      <c r="Y120" t="s">
        <v>48</v>
      </c>
      <c r="Z120" t="s">
        <v>49</v>
      </c>
      <c r="AA120">
        <v>12</v>
      </c>
      <c r="AB120">
        <v>3</v>
      </c>
      <c r="AC120">
        <v>2</v>
      </c>
      <c r="AD120">
        <v>80</v>
      </c>
      <c r="AE120">
        <v>3</v>
      </c>
      <c r="AF120">
        <v>34</v>
      </c>
      <c r="AG120">
        <v>2</v>
      </c>
      <c r="AH120">
        <v>3</v>
      </c>
      <c r="AI120">
        <v>0</v>
      </c>
      <c r="AJ120">
        <v>0</v>
      </c>
      <c r="AK120" s="14">
        <v>46358</v>
      </c>
      <c r="AL120">
        <v>44</v>
      </c>
      <c r="AM120" t="s">
        <v>1576</v>
      </c>
      <c r="AN120" t="s">
        <v>1578</v>
      </c>
      <c r="AO120">
        <v>0</v>
      </c>
      <c r="AP120">
        <v>11523</v>
      </c>
      <c r="AQ120">
        <v>0</v>
      </c>
      <c r="AR120">
        <v>0</v>
      </c>
    </row>
    <row r="121" spans="1:44" x14ac:dyDescent="0.35">
      <c r="A121" t="s">
        <v>185</v>
      </c>
      <c r="B121">
        <v>25</v>
      </c>
      <c r="C121" t="s">
        <v>39</v>
      </c>
      <c r="D121" t="s">
        <v>49</v>
      </c>
      <c r="E121" t="s">
        <v>56</v>
      </c>
      <c r="F121">
        <v>772</v>
      </c>
      <c r="G121" t="s">
        <v>42</v>
      </c>
      <c r="H121">
        <v>2</v>
      </c>
      <c r="I121">
        <v>1</v>
      </c>
      <c r="J121" t="s">
        <v>43</v>
      </c>
      <c r="K121">
        <v>1</v>
      </c>
      <c r="L121">
        <v>1653</v>
      </c>
      <c r="M121">
        <v>4</v>
      </c>
      <c r="N121" t="s">
        <v>44</v>
      </c>
      <c r="O121">
        <v>77</v>
      </c>
      <c r="P121">
        <v>4</v>
      </c>
      <c r="Q121">
        <v>2</v>
      </c>
      <c r="R121" t="s">
        <v>112</v>
      </c>
      <c r="S121">
        <v>3</v>
      </c>
      <c r="T121" t="s">
        <v>102</v>
      </c>
      <c r="U121">
        <v>5206</v>
      </c>
      <c r="V121" t="s">
        <v>163</v>
      </c>
      <c r="W121">
        <v>4973</v>
      </c>
      <c r="X121">
        <v>1</v>
      </c>
      <c r="Y121" t="s">
        <v>48</v>
      </c>
      <c r="Z121" t="s">
        <v>49</v>
      </c>
      <c r="AA121">
        <v>17</v>
      </c>
      <c r="AB121">
        <v>2</v>
      </c>
      <c r="AC121">
        <v>3</v>
      </c>
      <c r="AD121">
        <v>80</v>
      </c>
      <c r="AE121">
        <v>2</v>
      </c>
      <c r="AF121">
        <v>7</v>
      </c>
      <c r="AG121">
        <v>6</v>
      </c>
      <c r="AH121">
        <v>3</v>
      </c>
      <c r="AI121">
        <v>0</v>
      </c>
      <c r="AJ121">
        <v>7</v>
      </c>
      <c r="AK121" s="14">
        <v>46142</v>
      </c>
      <c r="AL121">
        <v>39</v>
      </c>
      <c r="AM121" t="s">
        <v>1576</v>
      </c>
      <c r="AN121" t="s">
        <v>1586</v>
      </c>
      <c r="AO121">
        <v>14</v>
      </c>
      <c r="AP121">
        <v>6494</v>
      </c>
      <c r="AQ121">
        <v>12</v>
      </c>
      <c r="AR121">
        <v>3</v>
      </c>
    </row>
    <row r="122" spans="1:44" x14ac:dyDescent="0.35">
      <c r="A122" t="s">
        <v>186</v>
      </c>
      <c r="B122">
        <v>25</v>
      </c>
      <c r="C122" t="s">
        <v>39</v>
      </c>
      <c r="D122" t="s">
        <v>49</v>
      </c>
      <c r="E122" t="s">
        <v>41</v>
      </c>
      <c r="F122">
        <v>309</v>
      </c>
      <c r="G122" t="s">
        <v>71</v>
      </c>
      <c r="H122">
        <v>2</v>
      </c>
      <c r="I122">
        <v>3</v>
      </c>
      <c r="J122" t="s">
        <v>71</v>
      </c>
      <c r="K122">
        <v>1</v>
      </c>
      <c r="L122">
        <v>1987</v>
      </c>
      <c r="M122">
        <v>3</v>
      </c>
      <c r="N122" t="s">
        <v>53</v>
      </c>
      <c r="O122">
        <v>82</v>
      </c>
      <c r="P122">
        <v>3</v>
      </c>
      <c r="Q122">
        <v>1</v>
      </c>
      <c r="R122" t="s">
        <v>71</v>
      </c>
      <c r="S122">
        <v>2</v>
      </c>
      <c r="T122" t="s">
        <v>105</v>
      </c>
      <c r="U122">
        <v>2187</v>
      </c>
      <c r="V122" t="s">
        <v>47</v>
      </c>
      <c r="W122">
        <v>19655</v>
      </c>
      <c r="X122">
        <v>4</v>
      </c>
      <c r="Y122" t="s">
        <v>48</v>
      </c>
      <c r="Z122" t="s">
        <v>49</v>
      </c>
      <c r="AA122">
        <v>14</v>
      </c>
      <c r="AB122">
        <v>2</v>
      </c>
      <c r="AC122">
        <v>3</v>
      </c>
      <c r="AD122">
        <v>80</v>
      </c>
      <c r="AE122">
        <v>0</v>
      </c>
      <c r="AF122">
        <v>6</v>
      </c>
      <c r="AG122">
        <v>3</v>
      </c>
      <c r="AH122">
        <v>3</v>
      </c>
      <c r="AI122">
        <v>1</v>
      </c>
      <c r="AJ122">
        <v>2</v>
      </c>
      <c r="AK122" s="14">
        <v>46143</v>
      </c>
      <c r="AL122">
        <v>28</v>
      </c>
      <c r="AM122" t="s">
        <v>1576</v>
      </c>
      <c r="AN122" t="s">
        <v>1585</v>
      </c>
      <c r="AO122">
        <v>5</v>
      </c>
      <c r="AP122">
        <v>9314</v>
      </c>
      <c r="AQ122">
        <v>4</v>
      </c>
      <c r="AR122">
        <v>3</v>
      </c>
    </row>
    <row r="123" spans="1:44" x14ac:dyDescent="0.35">
      <c r="A123" t="s">
        <v>187</v>
      </c>
      <c r="B123">
        <v>25</v>
      </c>
      <c r="C123" t="s">
        <v>39</v>
      </c>
      <c r="D123" t="s">
        <v>49</v>
      </c>
      <c r="E123" t="s">
        <v>41</v>
      </c>
      <c r="F123">
        <v>977</v>
      </c>
      <c r="G123" t="s">
        <v>42</v>
      </c>
      <c r="H123">
        <v>2</v>
      </c>
      <c r="I123">
        <v>1</v>
      </c>
      <c r="J123" t="s">
        <v>73</v>
      </c>
      <c r="K123">
        <v>1</v>
      </c>
      <c r="L123">
        <v>1992</v>
      </c>
      <c r="M123">
        <v>4</v>
      </c>
      <c r="N123" t="s">
        <v>44</v>
      </c>
      <c r="O123">
        <v>57</v>
      </c>
      <c r="P123">
        <v>3</v>
      </c>
      <c r="Q123">
        <v>1</v>
      </c>
      <c r="R123" t="s">
        <v>45</v>
      </c>
      <c r="S123">
        <v>3</v>
      </c>
      <c r="T123" t="s">
        <v>102</v>
      </c>
      <c r="U123">
        <v>3977</v>
      </c>
      <c r="V123" t="s">
        <v>47</v>
      </c>
      <c r="W123">
        <v>7298</v>
      </c>
      <c r="X123">
        <v>6</v>
      </c>
      <c r="Y123" t="s">
        <v>48</v>
      </c>
      <c r="Z123" t="s">
        <v>40</v>
      </c>
      <c r="AA123">
        <v>19</v>
      </c>
      <c r="AB123">
        <v>2</v>
      </c>
      <c r="AC123">
        <v>3</v>
      </c>
      <c r="AD123">
        <v>80</v>
      </c>
      <c r="AE123">
        <v>1</v>
      </c>
      <c r="AF123">
        <v>7</v>
      </c>
      <c r="AG123">
        <v>2</v>
      </c>
      <c r="AH123">
        <v>2</v>
      </c>
      <c r="AI123">
        <v>0</v>
      </c>
      <c r="AJ123">
        <v>2</v>
      </c>
      <c r="AK123" s="14">
        <v>46144</v>
      </c>
      <c r="AL123">
        <v>22</v>
      </c>
      <c r="AM123" t="s">
        <v>1576</v>
      </c>
      <c r="AN123" t="s">
        <v>1585</v>
      </c>
      <c r="AO123">
        <v>4</v>
      </c>
      <c r="AP123">
        <v>6102</v>
      </c>
      <c r="AQ123">
        <v>0</v>
      </c>
      <c r="AR123">
        <v>0</v>
      </c>
    </row>
    <row r="124" spans="1:44" x14ac:dyDescent="0.35">
      <c r="A124" t="s">
        <v>188</v>
      </c>
      <c r="B124">
        <v>25</v>
      </c>
      <c r="C124" t="s">
        <v>39</v>
      </c>
      <c r="D124" t="s">
        <v>49</v>
      </c>
      <c r="E124" t="s">
        <v>41</v>
      </c>
      <c r="F124">
        <v>1382</v>
      </c>
      <c r="G124" t="s">
        <v>51</v>
      </c>
      <c r="H124">
        <v>8</v>
      </c>
      <c r="I124">
        <v>2</v>
      </c>
      <c r="J124" t="s">
        <v>73</v>
      </c>
      <c r="K124">
        <v>1</v>
      </c>
      <c r="L124">
        <v>2018</v>
      </c>
      <c r="M124">
        <v>1</v>
      </c>
      <c r="N124" t="s">
        <v>53</v>
      </c>
      <c r="O124">
        <v>85</v>
      </c>
      <c r="P124">
        <v>3</v>
      </c>
      <c r="Q124">
        <v>2</v>
      </c>
      <c r="R124" t="s">
        <v>137</v>
      </c>
      <c r="S124">
        <v>3</v>
      </c>
      <c r="T124" t="s">
        <v>102</v>
      </c>
      <c r="U124">
        <v>4907</v>
      </c>
      <c r="V124" t="s">
        <v>47</v>
      </c>
      <c r="W124">
        <v>13684</v>
      </c>
      <c r="X124">
        <v>0</v>
      </c>
      <c r="Y124" t="s">
        <v>48</v>
      </c>
      <c r="Z124" t="s">
        <v>40</v>
      </c>
      <c r="AA124">
        <v>22</v>
      </c>
      <c r="AB124">
        <v>2</v>
      </c>
      <c r="AC124">
        <v>2</v>
      </c>
      <c r="AD124">
        <v>80</v>
      </c>
      <c r="AE124">
        <v>1</v>
      </c>
      <c r="AF124">
        <v>6</v>
      </c>
      <c r="AG124">
        <v>3</v>
      </c>
      <c r="AH124">
        <v>2</v>
      </c>
      <c r="AI124">
        <v>0</v>
      </c>
      <c r="AJ124">
        <v>4</v>
      </c>
      <c r="AK124" s="14">
        <v>46145</v>
      </c>
      <c r="AL124">
        <v>26</v>
      </c>
      <c r="AM124" t="s">
        <v>1576</v>
      </c>
      <c r="AN124" t="s">
        <v>1585</v>
      </c>
      <c r="AO124">
        <v>5</v>
      </c>
      <c r="AP124">
        <v>7255</v>
      </c>
      <c r="AQ124">
        <v>0</v>
      </c>
      <c r="AR124">
        <v>0</v>
      </c>
    </row>
    <row r="125" spans="1:44" x14ac:dyDescent="0.35">
      <c r="A125" t="s">
        <v>1493</v>
      </c>
      <c r="B125">
        <v>55</v>
      </c>
      <c r="C125" t="s">
        <v>1271</v>
      </c>
      <c r="D125" t="s">
        <v>49</v>
      </c>
      <c r="E125" t="s">
        <v>41</v>
      </c>
      <c r="F125">
        <v>1441</v>
      </c>
      <c r="G125" t="s">
        <v>42</v>
      </c>
      <c r="H125">
        <v>22</v>
      </c>
      <c r="I125">
        <v>3</v>
      </c>
      <c r="J125" t="s">
        <v>68</v>
      </c>
      <c r="K125">
        <v>1</v>
      </c>
      <c r="L125">
        <v>1694</v>
      </c>
      <c r="M125">
        <v>1</v>
      </c>
      <c r="N125" t="s">
        <v>44</v>
      </c>
      <c r="O125">
        <v>94</v>
      </c>
      <c r="P125">
        <v>2</v>
      </c>
      <c r="Q125">
        <v>1</v>
      </c>
      <c r="R125" t="s">
        <v>60</v>
      </c>
      <c r="S125">
        <v>2</v>
      </c>
      <c r="T125" t="s">
        <v>102</v>
      </c>
      <c r="U125">
        <v>3537</v>
      </c>
      <c r="V125" t="s">
        <v>47</v>
      </c>
      <c r="W125">
        <v>23737</v>
      </c>
      <c r="X125">
        <v>5</v>
      </c>
      <c r="Y125" t="s">
        <v>48</v>
      </c>
      <c r="Z125" t="s">
        <v>49</v>
      </c>
      <c r="AA125">
        <v>12</v>
      </c>
      <c r="AB125">
        <v>3</v>
      </c>
      <c r="AC125">
        <v>4</v>
      </c>
      <c r="AD125">
        <v>80</v>
      </c>
      <c r="AE125">
        <v>1</v>
      </c>
      <c r="AF125">
        <v>8</v>
      </c>
      <c r="AG125">
        <v>1</v>
      </c>
      <c r="AH125">
        <v>3</v>
      </c>
      <c r="AI125">
        <v>1</v>
      </c>
      <c r="AJ125">
        <v>2</v>
      </c>
      <c r="AK125" s="14">
        <v>46357</v>
      </c>
      <c r="AL125">
        <v>53</v>
      </c>
      <c r="AM125" t="s">
        <v>1576</v>
      </c>
      <c r="AN125" t="s">
        <v>1578</v>
      </c>
      <c r="AO125">
        <v>9</v>
      </c>
      <c r="AP125">
        <v>19117</v>
      </c>
      <c r="AQ125">
        <v>0</v>
      </c>
      <c r="AR125">
        <v>0</v>
      </c>
    </row>
    <row r="126" spans="1:44" x14ac:dyDescent="0.35">
      <c r="A126" t="s">
        <v>191</v>
      </c>
      <c r="B126">
        <v>26</v>
      </c>
      <c r="C126" t="s">
        <v>190</v>
      </c>
      <c r="D126" t="s">
        <v>49</v>
      </c>
      <c r="E126" t="s">
        <v>41</v>
      </c>
      <c r="F126">
        <v>1443</v>
      </c>
      <c r="G126" t="s">
        <v>51</v>
      </c>
      <c r="H126">
        <v>23</v>
      </c>
      <c r="I126">
        <v>3</v>
      </c>
      <c r="J126" t="s">
        <v>57</v>
      </c>
      <c r="K126">
        <v>1</v>
      </c>
      <c r="L126">
        <v>72</v>
      </c>
      <c r="M126">
        <v>3</v>
      </c>
      <c r="N126" t="s">
        <v>53</v>
      </c>
      <c r="O126">
        <v>47</v>
      </c>
      <c r="P126">
        <v>2</v>
      </c>
      <c r="Q126">
        <v>2</v>
      </c>
      <c r="R126" t="s">
        <v>137</v>
      </c>
      <c r="S126">
        <v>4</v>
      </c>
      <c r="T126" t="s">
        <v>105</v>
      </c>
      <c r="U126">
        <v>4157</v>
      </c>
      <c r="V126" t="s">
        <v>47</v>
      </c>
      <c r="W126">
        <v>21436</v>
      </c>
      <c r="X126">
        <v>7</v>
      </c>
      <c r="Y126" t="s">
        <v>48</v>
      </c>
      <c r="Z126" t="s">
        <v>40</v>
      </c>
      <c r="AA126">
        <v>19</v>
      </c>
      <c r="AB126">
        <v>2</v>
      </c>
      <c r="AC126">
        <v>3</v>
      </c>
      <c r="AD126">
        <v>80</v>
      </c>
      <c r="AE126">
        <v>1</v>
      </c>
      <c r="AF126">
        <v>5</v>
      </c>
      <c r="AG126">
        <v>2</v>
      </c>
      <c r="AH126">
        <v>2</v>
      </c>
      <c r="AI126">
        <v>0</v>
      </c>
      <c r="AJ126">
        <v>0</v>
      </c>
      <c r="AK126" s="14">
        <v>46147</v>
      </c>
      <c r="AL126">
        <v>20</v>
      </c>
      <c r="AM126" t="s">
        <v>1576</v>
      </c>
      <c r="AN126" t="s">
        <v>1585</v>
      </c>
      <c r="AO126">
        <v>1</v>
      </c>
      <c r="AP126">
        <v>19754</v>
      </c>
      <c r="AQ126">
        <v>0</v>
      </c>
      <c r="AR126">
        <v>0</v>
      </c>
    </row>
    <row r="127" spans="1:44" x14ac:dyDescent="0.35">
      <c r="A127" t="s">
        <v>192</v>
      </c>
      <c r="B127">
        <v>26</v>
      </c>
      <c r="C127" t="s">
        <v>190</v>
      </c>
      <c r="D127" t="s">
        <v>49</v>
      </c>
      <c r="E127" t="s">
        <v>41</v>
      </c>
      <c r="F127">
        <v>841</v>
      </c>
      <c r="G127" t="s">
        <v>42</v>
      </c>
      <c r="H127">
        <v>6</v>
      </c>
      <c r="I127">
        <v>3</v>
      </c>
      <c r="J127" t="s">
        <v>73</v>
      </c>
      <c r="K127">
        <v>1</v>
      </c>
      <c r="L127">
        <v>164</v>
      </c>
      <c r="M127">
        <v>3</v>
      </c>
      <c r="N127" t="s">
        <v>53</v>
      </c>
      <c r="O127">
        <v>46</v>
      </c>
      <c r="P127">
        <v>2</v>
      </c>
      <c r="Q127">
        <v>1</v>
      </c>
      <c r="R127" t="s">
        <v>60</v>
      </c>
      <c r="S127">
        <v>2</v>
      </c>
      <c r="T127" t="s">
        <v>105</v>
      </c>
      <c r="U127">
        <v>2368</v>
      </c>
      <c r="V127" t="s">
        <v>47</v>
      </c>
      <c r="W127">
        <v>23300</v>
      </c>
      <c r="X127">
        <v>1</v>
      </c>
      <c r="Y127" t="s">
        <v>48</v>
      </c>
      <c r="Z127" t="s">
        <v>49</v>
      </c>
      <c r="AA127">
        <v>19</v>
      </c>
      <c r="AB127">
        <v>2</v>
      </c>
      <c r="AC127">
        <v>3</v>
      </c>
      <c r="AD127">
        <v>80</v>
      </c>
      <c r="AE127">
        <v>0</v>
      </c>
      <c r="AF127">
        <v>5</v>
      </c>
      <c r="AG127">
        <v>3</v>
      </c>
      <c r="AH127">
        <v>2</v>
      </c>
      <c r="AI127">
        <v>4</v>
      </c>
      <c r="AJ127">
        <v>3</v>
      </c>
      <c r="AK127" s="14">
        <v>46148</v>
      </c>
      <c r="AL127">
        <v>59</v>
      </c>
      <c r="AM127" t="s">
        <v>1576</v>
      </c>
      <c r="AN127" t="s">
        <v>1585</v>
      </c>
      <c r="AO127">
        <v>15</v>
      </c>
      <c r="AP127">
        <v>6148</v>
      </c>
      <c r="AQ127">
        <v>9</v>
      </c>
      <c r="AR127">
        <v>0</v>
      </c>
    </row>
    <row r="128" spans="1:44" x14ac:dyDescent="0.35">
      <c r="A128" t="s">
        <v>193</v>
      </c>
      <c r="B128">
        <v>26</v>
      </c>
      <c r="C128" t="s">
        <v>190</v>
      </c>
      <c r="D128" t="s">
        <v>49</v>
      </c>
      <c r="E128" t="s">
        <v>41</v>
      </c>
      <c r="F128">
        <v>1355</v>
      </c>
      <c r="G128" t="s">
        <v>71</v>
      </c>
      <c r="H128">
        <v>25</v>
      </c>
      <c r="I128">
        <v>1</v>
      </c>
      <c r="J128" t="s">
        <v>43</v>
      </c>
      <c r="K128">
        <v>1</v>
      </c>
      <c r="L128">
        <v>177</v>
      </c>
      <c r="M128">
        <v>3</v>
      </c>
      <c r="N128" t="s">
        <v>53</v>
      </c>
      <c r="O128">
        <v>61</v>
      </c>
      <c r="P128">
        <v>3</v>
      </c>
      <c r="Q128">
        <v>1</v>
      </c>
      <c r="R128" t="s">
        <v>71</v>
      </c>
      <c r="S128">
        <v>3</v>
      </c>
      <c r="T128" t="s">
        <v>105</v>
      </c>
      <c r="U128">
        <v>2942</v>
      </c>
      <c r="V128" t="s">
        <v>47</v>
      </c>
      <c r="W128">
        <v>8916</v>
      </c>
      <c r="X128">
        <v>1</v>
      </c>
      <c r="Y128" t="s">
        <v>48</v>
      </c>
      <c r="Z128" t="s">
        <v>49</v>
      </c>
      <c r="AA128">
        <v>23</v>
      </c>
      <c r="AB128">
        <v>2</v>
      </c>
      <c r="AC128">
        <v>4</v>
      </c>
      <c r="AD128">
        <v>80</v>
      </c>
      <c r="AE128">
        <v>1</v>
      </c>
      <c r="AF128">
        <v>8</v>
      </c>
      <c r="AG128">
        <v>3</v>
      </c>
      <c r="AH128">
        <v>3</v>
      </c>
      <c r="AI128">
        <v>5</v>
      </c>
      <c r="AJ128">
        <v>7</v>
      </c>
      <c r="AK128" s="14">
        <v>46149</v>
      </c>
      <c r="AL128">
        <v>31</v>
      </c>
      <c r="AM128" t="s">
        <v>1576</v>
      </c>
      <c r="AN128" t="s">
        <v>1585</v>
      </c>
      <c r="AO128">
        <v>12</v>
      </c>
      <c r="AP128">
        <v>12581</v>
      </c>
      <c r="AQ128">
        <v>0</v>
      </c>
      <c r="AR128">
        <v>0</v>
      </c>
    </row>
    <row r="129" spans="1:44" x14ac:dyDescent="0.35">
      <c r="A129" t="s">
        <v>194</v>
      </c>
      <c r="B129">
        <v>26</v>
      </c>
      <c r="C129" t="s">
        <v>190</v>
      </c>
      <c r="D129" t="s">
        <v>49</v>
      </c>
      <c r="E129" t="s">
        <v>56</v>
      </c>
      <c r="F129">
        <v>1479</v>
      </c>
      <c r="G129" t="s">
        <v>42</v>
      </c>
      <c r="H129">
        <v>1</v>
      </c>
      <c r="I129">
        <v>3</v>
      </c>
      <c r="J129" t="s">
        <v>43</v>
      </c>
      <c r="K129">
        <v>1</v>
      </c>
      <c r="L129">
        <v>384</v>
      </c>
      <c r="M129">
        <v>3</v>
      </c>
      <c r="N129" t="s">
        <v>53</v>
      </c>
      <c r="O129">
        <v>84</v>
      </c>
      <c r="P129">
        <v>3</v>
      </c>
      <c r="Q129">
        <v>2</v>
      </c>
      <c r="R129" t="s">
        <v>112</v>
      </c>
      <c r="S129">
        <v>2</v>
      </c>
      <c r="T129" t="s">
        <v>102</v>
      </c>
      <c r="U129">
        <v>6397</v>
      </c>
      <c r="V129" t="s">
        <v>163</v>
      </c>
      <c r="W129">
        <v>26767</v>
      </c>
      <c r="X129">
        <v>1</v>
      </c>
      <c r="Y129" t="s">
        <v>48</v>
      </c>
      <c r="Z129" t="s">
        <v>49</v>
      </c>
      <c r="AA129">
        <v>20</v>
      </c>
      <c r="AB129">
        <v>2</v>
      </c>
      <c r="AC129">
        <v>1</v>
      </c>
      <c r="AD129">
        <v>80</v>
      </c>
      <c r="AE129">
        <v>1</v>
      </c>
      <c r="AF129">
        <v>6</v>
      </c>
      <c r="AG129">
        <v>6</v>
      </c>
      <c r="AH129">
        <v>1</v>
      </c>
      <c r="AI129">
        <v>1</v>
      </c>
      <c r="AJ129">
        <v>4</v>
      </c>
      <c r="AK129" s="14">
        <v>46150</v>
      </c>
      <c r="AL129">
        <v>38</v>
      </c>
      <c r="AM129" t="s">
        <v>1576</v>
      </c>
      <c r="AN129" t="s">
        <v>1585</v>
      </c>
      <c r="AO129">
        <v>7</v>
      </c>
      <c r="AP129">
        <v>16741</v>
      </c>
      <c r="AQ129">
        <v>6</v>
      </c>
      <c r="AR129">
        <v>3</v>
      </c>
    </row>
    <row r="130" spans="1:44" x14ac:dyDescent="0.35">
      <c r="A130" t="s">
        <v>195</v>
      </c>
      <c r="B130">
        <v>26</v>
      </c>
      <c r="C130" t="s">
        <v>190</v>
      </c>
      <c r="D130" t="s">
        <v>49</v>
      </c>
      <c r="E130" t="s">
        <v>56</v>
      </c>
      <c r="F130">
        <v>496</v>
      </c>
      <c r="G130" t="s">
        <v>42</v>
      </c>
      <c r="H130">
        <v>11</v>
      </c>
      <c r="I130">
        <v>2</v>
      </c>
      <c r="J130" t="s">
        <v>52</v>
      </c>
      <c r="K130">
        <v>1</v>
      </c>
      <c r="L130">
        <v>390</v>
      </c>
      <c r="M130">
        <v>1</v>
      </c>
      <c r="N130" t="s">
        <v>44</v>
      </c>
      <c r="O130">
        <v>60</v>
      </c>
      <c r="P130">
        <v>3</v>
      </c>
      <c r="Q130">
        <v>2</v>
      </c>
      <c r="R130" t="s">
        <v>161</v>
      </c>
      <c r="S130">
        <v>1</v>
      </c>
      <c r="T130" t="s">
        <v>105</v>
      </c>
      <c r="U130">
        <v>4741</v>
      </c>
      <c r="V130" t="s">
        <v>47</v>
      </c>
      <c r="W130">
        <v>22722</v>
      </c>
      <c r="X130">
        <v>1</v>
      </c>
      <c r="Y130" t="s">
        <v>48</v>
      </c>
      <c r="Z130" t="s">
        <v>40</v>
      </c>
      <c r="AA130">
        <v>13</v>
      </c>
      <c r="AB130">
        <v>2</v>
      </c>
      <c r="AC130">
        <v>3</v>
      </c>
      <c r="AD130">
        <v>80</v>
      </c>
      <c r="AE130">
        <v>1</v>
      </c>
      <c r="AF130">
        <v>5</v>
      </c>
      <c r="AG130">
        <v>3</v>
      </c>
      <c r="AH130">
        <v>3</v>
      </c>
      <c r="AI130">
        <v>3</v>
      </c>
      <c r="AJ130">
        <v>3</v>
      </c>
      <c r="AK130" s="14">
        <v>46151</v>
      </c>
      <c r="AL130">
        <v>22</v>
      </c>
      <c r="AM130" t="s">
        <v>1576</v>
      </c>
      <c r="AN130" t="s">
        <v>1585</v>
      </c>
      <c r="AO130">
        <v>4</v>
      </c>
      <c r="AP130">
        <v>13559</v>
      </c>
      <c r="AQ130">
        <v>3</v>
      </c>
      <c r="AR130">
        <v>1</v>
      </c>
    </row>
    <row r="131" spans="1:44" x14ac:dyDescent="0.35">
      <c r="A131" t="s">
        <v>1492</v>
      </c>
      <c r="B131">
        <v>55</v>
      </c>
      <c r="C131" t="s">
        <v>1271</v>
      </c>
      <c r="D131" t="s">
        <v>49</v>
      </c>
      <c r="E131" t="s">
        <v>41</v>
      </c>
      <c r="F131">
        <v>685</v>
      </c>
      <c r="G131" t="s">
        <v>51</v>
      </c>
      <c r="H131">
        <v>26</v>
      </c>
      <c r="I131">
        <v>5</v>
      </c>
      <c r="J131" t="s">
        <v>57</v>
      </c>
      <c r="K131">
        <v>1</v>
      </c>
      <c r="L131">
        <v>1578</v>
      </c>
      <c r="M131">
        <v>3</v>
      </c>
      <c r="N131" t="s">
        <v>44</v>
      </c>
      <c r="O131">
        <v>60</v>
      </c>
      <c r="P131">
        <v>2</v>
      </c>
      <c r="Q131">
        <v>5</v>
      </c>
      <c r="R131" t="s">
        <v>442</v>
      </c>
      <c r="S131">
        <v>4</v>
      </c>
      <c r="T131" t="s">
        <v>105</v>
      </c>
      <c r="U131">
        <v>19586</v>
      </c>
      <c r="V131" t="s">
        <v>368</v>
      </c>
      <c r="W131">
        <v>23037</v>
      </c>
      <c r="X131">
        <v>1</v>
      </c>
      <c r="Y131" t="s">
        <v>48</v>
      </c>
      <c r="Z131" t="s">
        <v>49</v>
      </c>
      <c r="AA131">
        <v>21</v>
      </c>
      <c r="AB131">
        <v>4</v>
      </c>
      <c r="AC131">
        <v>3</v>
      </c>
      <c r="AD131">
        <v>80</v>
      </c>
      <c r="AE131">
        <v>1</v>
      </c>
      <c r="AF131">
        <v>36</v>
      </c>
      <c r="AG131">
        <v>3</v>
      </c>
      <c r="AH131">
        <v>3</v>
      </c>
      <c r="AI131">
        <v>2</v>
      </c>
      <c r="AJ131">
        <v>13</v>
      </c>
      <c r="AK131" s="14">
        <v>46356</v>
      </c>
      <c r="AL131">
        <v>28</v>
      </c>
      <c r="AM131" t="s">
        <v>1576</v>
      </c>
      <c r="AN131" t="s">
        <v>1588</v>
      </c>
      <c r="AO131">
        <v>2</v>
      </c>
      <c r="AP131">
        <v>20693</v>
      </c>
      <c r="AQ131">
        <v>1</v>
      </c>
      <c r="AR131">
        <v>0</v>
      </c>
    </row>
    <row r="132" spans="1:44" x14ac:dyDescent="0.35">
      <c r="A132" t="s">
        <v>1491</v>
      </c>
      <c r="B132">
        <v>55</v>
      </c>
      <c r="C132" t="s">
        <v>1271</v>
      </c>
      <c r="D132" t="s">
        <v>49</v>
      </c>
      <c r="E132" t="s">
        <v>41</v>
      </c>
      <c r="F132">
        <v>1229</v>
      </c>
      <c r="G132" t="s">
        <v>42</v>
      </c>
      <c r="H132">
        <v>4</v>
      </c>
      <c r="I132">
        <v>4</v>
      </c>
      <c r="J132" t="s">
        <v>43</v>
      </c>
      <c r="K132">
        <v>1</v>
      </c>
      <c r="L132">
        <v>1501</v>
      </c>
      <c r="M132">
        <v>4</v>
      </c>
      <c r="N132" t="s">
        <v>44</v>
      </c>
      <c r="O132">
        <v>30</v>
      </c>
      <c r="P132">
        <v>3</v>
      </c>
      <c r="Q132">
        <v>2</v>
      </c>
      <c r="R132" t="s">
        <v>161</v>
      </c>
      <c r="S132">
        <v>3</v>
      </c>
      <c r="T132" t="s">
        <v>105</v>
      </c>
      <c r="U132">
        <v>4035</v>
      </c>
      <c r="V132" t="s">
        <v>47</v>
      </c>
      <c r="W132">
        <v>16143</v>
      </c>
      <c r="X132">
        <v>0</v>
      </c>
      <c r="Y132" t="s">
        <v>48</v>
      </c>
      <c r="Z132" t="s">
        <v>40</v>
      </c>
      <c r="AA132">
        <v>16</v>
      </c>
      <c r="AB132">
        <v>3</v>
      </c>
      <c r="AC132">
        <v>2</v>
      </c>
      <c r="AD132">
        <v>80</v>
      </c>
      <c r="AE132">
        <v>0</v>
      </c>
      <c r="AF132">
        <v>4</v>
      </c>
      <c r="AG132">
        <v>2</v>
      </c>
      <c r="AH132">
        <v>3</v>
      </c>
      <c r="AI132">
        <v>1</v>
      </c>
      <c r="AJ132">
        <v>2</v>
      </c>
      <c r="AK132" s="14">
        <v>46355</v>
      </c>
      <c r="AL132">
        <v>28</v>
      </c>
      <c r="AM132" t="s">
        <v>1576</v>
      </c>
      <c r="AN132" t="s">
        <v>1588</v>
      </c>
      <c r="AO132">
        <v>1</v>
      </c>
      <c r="AP132">
        <v>12082</v>
      </c>
      <c r="AQ132">
        <v>1</v>
      </c>
      <c r="AR132">
        <v>0</v>
      </c>
    </row>
    <row r="133" spans="1:44" x14ac:dyDescent="0.35">
      <c r="A133" t="s">
        <v>198</v>
      </c>
      <c r="B133">
        <v>26</v>
      </c>
      <c r="C133" t="s">
        <v>190</v>
      </c>
      <c r="D133" t="s">
        <v>49</v>
      </c>
      <c r="E133" t="s">
        <v>41</v>
      </c>
      <c r="F133">
        <v>933</v>
      </c>
      <c r="G133" t="s">
        <v>51</v>
      </c>
      <c r="H133">
        <v>1</v>
      </c>
      <c r="I133">
        <v>3</v>
      </c>
      <c r="J133" t="s">
        <v>43</v>
      </c>
      <c r="K133">
        <v>1</v>
      </c>
      <c r="L133">
        <v>476</v>
      </c>
      <c r="M133">
        <v>3</v>
      </c>
      <c r="N133" t="s">
        <v>44</v>
      </c>
      <c r="O133">
        <v>57</v>
      </c>
      <c r="P133">
        <v>3</v>
      </c>
      <c r="Q133">
        <v>2</v>
      </c>
      <c r="R133" t="s">
        <v>137</v>
      </c>
      <c r="S133">
        <v>3</v>
      </c>
      <c r="T133" t="s">
        <v>105</v>
      </c>
      <c r="U133">
        <v>5296</v>
      </c>
      <c r="V133" t="s">
        <v>163</v>
      </c>
      <c r="W133">
        <v>20156</v>
      </c>
      <c r="X133">
        <v>1</v>
      </c>
      <c r="Y133" t="s">
        <v>48</v>
      </c>
      <c r="Z133" t="s">
        <v>49</v>
      </c>
      <c r="AA133">
        <v>17</v>
      </c>
      <c r="AB133">
        <v>2</v>
      </c>
      <c r="AC133">
        <v>2</v>
      </c>
      <c r="AD133">
        <v>80</v>
      </c>
      <c r="AE133">
        <v>1</v>
      </c>
      <c r="AF133">
        <v>8</v>
      </c>
      <c r="AG133">
        <v>3</v>
      </c>
      <c r="AH133">
        <v>3</v>
      </c>
      <c r="AI133">
        <v>7</v>
      </c>
      <c r="AJ133">
        <v>7</v>
      </c>
      <c r="AK133" s="14">
        <v>46154</v>
      </c>
      <c r="AL133">
        <v>24</v>
      </c>
      <c r="AM133" t="s">
        <v>1576</v>
      </c>
      <c r="AN133" t="s">
        <v>1585</v>
      </c>
      <c r="AO133">
        <v>0</v>
      </c>
      <c r="AP133">
        <v>8074</v>
      </c>
      <c r="AQ133">
        <v>0</v>
      </c>
      <c r="AR133">
        <v>0</v>
      </c>
    </row>
    <row r="134" spans="1:44" x14ac:dyDescent="0.35">
      <c r="A134" t="s">
        <v>1490</v>
      </c>
      <c r="B134">
        <v>55</v>
      </c>
      <c r="C134" t="s">
        <v>1271</v>
      </c>
      <c r="D134" t="s">
        <v>49</v>
      </c>
      <c r="E134" t="s">
        <v>41</v>
      </c>
      <c r="F134">
        <v>1136</v>
      </c>
      <c r="G134" t="s">
        <v>42</v>
      </c>
      <c r="H134">
        <v>1</v>
      </c>
      <c r="I134">
        <v>4</v>
      </c>
      <c r="J134" t="s">
        <v>52</v>
      </c>
      <c r="K134">
        <v>1</v>
      </c>
      <c r="L134">
        <v>1424</v>
      </c>
      <c r="M134">
        <v>2</v>
      </c>
      <c r="N134" t="s">
        <v>44</v>
      </c>
      <c r="O134">
        <v>81</v>
      </c>
      <c r="P134">
        <v>4</v>
      </c>
      <c r="Q134">
        <v>4</v>
      </c>
      <c r="R134" t="s">
        <v>252</v>
      </c>
      <c r="S134">
        <v>4</v>
      </c>
      <c r="T134" t="s">
        <v>102</v>
      </c>
      <c r="U134">
        <v>14732</v>
      </c>
      <c r="V134" t="s">
        <v>253</v>
      </c>
      <c r="W134">
        <v>12414</v>
      </c>
      <c r="X134">
        <v>2</v>
      </c>
      <c r="Y134" t="s">
        <v>48</v>
      </c>
      <c r="Z134" t="s">
        <v>49</v>
      </c>
      <c r="AA134">
        <v>13</v>
      </c>
      <c r="AB134">
        <v>3</v>
      </c>
      <c r="AC134">
        <v>4</v>
      </c>
      <c r="AD134">
        <v>80</v>
      </c>
      <c r="AE134">
        <v>2</v>
      </c>
      <c r="AF134">
        <v>31</v>
      </c>
      <c r="AG134">
        <v>4</v>
      </c>
      <c r="AH134">
        <v>4</v>
      </c>
      <c r="AI134">
        <v>0</v>
      </c>
      <c r="AJ134">
        <v>0</v>
      </c>
      <c r="AK134" s="14">
        <v>46354</v>
      </c>
      <c r="AL134">
        <v>24</v>
      </c>
      <c r="AM134" t="s">
        <v>1576</v>
      </c>
      <c r="AN134" t="s">
        <v>1588</v>
      </c>
      <c r="AO134">
        <v>3</v>
      </c>
      <c r="AP134">
        <v>6591</v>
      </c>
      <c r="AQ134">
        <v>0</v>
      </c>
      <c r="AR134">
        <v>0</v>
      </c>
    </row>
    <row r="135" spans="1:44" x14ac:dyDescent="0.35">
      <c r="A135" t="s">
        <v>200</v>
      </c>
      <c r="B135">
        <v>26</v>
      </c>
      <c r="C135" t="s">
        <v>190</v>
      </c>
      <c r="D135" t="s">
        <v>49</v>
      </c>
      <c r="E135" t="s">
        <v>41</v>
      </c>
      <c r="F135">
        <v>1349</v>
      </c>
      <c r="G135" t="s">
        <v>42</v>
      </c>
      <c r="H135">
        <v>23</v>
      </c>
      <c r="I135">
        <v>3</v>
      </c>
      <c r="J135" t="s">
        <v>43</v>
      </c>
      <c r="K135">
        <v>1</v>
      </c>
      <c r="L135">
        <v>560</v>
      </c>
      <c r="M135">
        <v>1</v>
      </c>
      <c r="N135" t="s">
        <v>53</v>
      </c>
      <c r="O135">
        <v>90</v>
      </c>
      <c r="P135">
        <v>3</v>
      </c>
      <c r="Q135">
        <v>1</v>
      </c>
      <c r="R135" t="s">
        <v>60</v>
      </c>
      <c r="S135">
        <v>4</v>
      </c>
      <c r="T135" t="s">
        <v>102</v>
      </c>
      <c r="U135">
        <v>2886</v>
      </c>
      <c r="V135" t="s">
        <v>47</v>
      </c>
      <c r="W135">
        <v>3032</v>
      </c>
      <c r="X135">
        <v>1</v>
      </c>
      <c r="Y135" t="s">
        <v>48</v>
      </c>
      <c r="Z135" t="s">
        <v>49</v>
      </c>
      <c r="AA135">
        <v>22</v>
      </c>
      <c r="AB135">
        <v>2</v>
      </c>
      <c r="AC135">
        <v>2</v>
      </c>
      <c r="AD135">
        <v>80</v>
      </c>
      <c r="AE135">
        <v>2</v>
      </c>
      <c r="AF135">
        <v>3</v>
      </c>
      <c r="AG135">
        <v>3</v>
      </c>
      <c r="AH135">
        <v>1</v>
      </c>
      <c r="AI135">
        <v>0</v>
      </c>
      <c r="AJ135">
        <v>2</v>
      </c>
      <c r="AK135" s="14">
        <v>46156</v>
      </c>
      <c r="AL135">
        <v>56</v>
      </c>
      <c r="AM135" t="s">
        <v>1576</v>
      </c>
      <c r="AN135" t="s">
        <v>1585</v>
      </c>
      <c r="AO135">
        <v>32</v>
      </c>
      <c r="AP135">
        <v>11254</v>
      </c>
      <c r="AQ135">
        <v>6</v>
      </c>
      <c r="AR135">
        <v>5</v>
      </c>
    </row>
    <row r="136" spans="1:44" x14ac:dyDescent="0.35">
      <c r="A136" t="s">
        <v>1489</v>
      </c>
      <c r="B136">
        <v>55</v>
      </c>
      <c r="C136" t="s">
        <v>1271</v>
      </c>
      <c r="D136" t="s">
        <v>49</v>
      </c>
      <c r="E136" t="s">
        <v>41</v>
      </c>
      <c r="F136">
        <v>267</v>
      </c>
      <c r="G136" t="s">
        <v>51</v>
      </c>
      <c r="H136">
        <v>13</v>
      </c>
      <c r="I136">
        <v>4</v>
      </c>
      <c r="J136" t="s">
        <v>57</v>
      </c>
      <c r="K136">
        <v>1</v>
      </c>
      <c r="L136">
        <v>1372</v>
      </c>
      <c r="M136">
        <v>1</v>
      </c>
      <c r="N136" t="s">
        <v>44</v>
      </c>
      <c r="O136">
        <v>85</v>
      </c>
      <c r="P136">
        <v>4</v>
      </c>
      <c r="Q136">
        <v>4</v>
      </c>
      <c r="R136" t="s">
        <v>137</v>
      </c>
      <c r="S136">
        <v>3</v>
      </c>
      <c r="T136" t="s">
        <v>46</v>
      </c>
      <c r="U136">
        <v>13695</v>
      </c>
      <c r="V136" t="s">
        <v>253</v>
      </c>
      <c r="W136">
        <v>9277</v>
      </c>
      <c r="X136">
        <v>6</v>
      </c>
      <c r="Y136" t="s">
        <v>48</v>
      </c>
      <c r="Z136" t="s">
        <v>40</v>
      </c>
      <c r="AA136">
        <v>17</v>
      </c>
      <c r="AB136">
        <v>3</v>
      </c>
      <c r="AC136">
        <v>3</v>
      </c>
      <c r="AD136">
        <v>80</v>
      </c>
      <c r="AE136">
        <v>0</v>
      </c>
      <c r="AF136">
        <v>24</v>
      </c>
      <c r="AG136">
        <v>2</v>
      </c>
      <c r="AH136">
        <v>2</v>
      </c>
      <c r="AI136">
        <v>3</v>
      </c>
      <c r="AJ136">
        <v>8</v>
      </c>
      <c r="AK136" s="14">
        <v>46353</v>
      </c>
      <c r="AL136">
        <v>51</v>
      </c>
      <c r="AM136" t="s">
        <v>1576</v>
      </c>
      <c r="AN136" t="s">
        <v>1588</v>
      </c>
      <c r="AO136">
        <v>11</v>
      </c>
      <c r="AP136">
        <v>7924</v>
      </c>
      <c r="AQ136">
        <v>11</v>
      </c>
      <c r="AR136">
        <v>11</v>
      </c>
    </row>
    <row r="137" spans="1:44" x14ac:dyDescent="0.35">
      <c r="A137" t="s">
        <v>202</v>
      </c>
      <c r="B137">
        <v>26</v>
      </c>
      <c r="C137" t="s">
        <v>190</v>
      </c>
      <c r="D137" t="s">
        <v>49</v>
      </c>
      <c r="E137" t="s">
        <v>41</v>
      </c>
      <c r="F137">
        <v>775</v>
      </c>
      <c r="G137" t="s">
        <v>51</v>
      </c>
      <c r="H137">
        <v>29</v>
      </c>
      <c r="I137">
        <v>2</v>
      </c>
      <c r="J137" t="s">
        <v>52</v>
      </c>
      <c r="K137">
        <v>1</v>
      </c>
      <c r="L137">
        <v>618</v>
      </c>
      <c r="M137">
        <v>1</v>
      </c>
      <c r="N137" t="s">
        <v>44</v>
      </c>
      <c r="O137">
        <v>45</v>
      </c>
      <c r="P137">
        <v>3</v>
      </c>
      <c r="Q137">
        <v>2</v>
      </c>
      <c r="R137" t="s">
        <v>137</v>
      </c>
      <c r="S137">
        <v>3</v>
      </c>
      <c r="T137" t="s">
        <v>102</v>
      </c>
      <c r="U137">
        <v>4306</v>
      </c>
      <c r="V137" t="s">
        <v>47</v>
      </c>
      <c r="W137">
        <v>4267</v>
      </c>
      <c r="X137">
        <v>5</v>
      </c>
      <c r="Y137" t="s">
        <v>48</v>
      </c>
      <c r="Z137" t="s">
        <v>49</v>
      </c>
      <c r="AA137">
        <v>12</v>
      </c>
      <c r="AB137">
        <v>2</v>
      </c>
      <c r="AC137">
        <v>1</v>
      </c>
      <c r="AD137">
        <v>80</v>
      </c>
      <c r="AE137">
        <v>2</v>
      </c>
      <c r="AF137">
        <v>8</v>
      </c>
      <c r="AG137">
        <v>5</v>
      </c>
      <c r="AH137">
        <v>3</v>
      </c>
      <c r="AI137">
        <v>0</v>
      </c>
      <c r="AJ137">
        <v>0</v>
      </c>
      <c r="AK137" s="14">
        <v>46158</v>
      </c>
      <c r="AL137">
        <v>50</v>
      </c>
      <c r="AM137" t="s">
        <v>1576</v>
      </c>
      <c r="AN137" t="s">
        <v>1585</v>
      </c>
      <c r="AO137">
        <v>13</v>
      </c>
      <c r="AP137">
        <v>5200</v>
      </c>
      <c r="AQ137">
        <v>12</v>
      </c>
      <c r="AR137">
        <v>2</v>
      </c>
    </row>
    <row r="138" spans="1:44" x14ac:dyDescent="0.35">
      <c r="A138" t="s">
        <v>1488</v>
      </c>
      <c r="B138">
        <v>55</v>
      </c>
      <c r="C138" t="s">
        <v>1271</v>
      </c>
      <c r="D138" t="s">
        <v>49</v>
      </c>
      <c r="E138" t="s">
        <v>41</v>
      </c>
      <c r="F138">
        <v>282</v>
      </c>
      <c r="G138" t="s">
        <v>42</v>
      </c>
      <c r="H138">
        <v>2</v>
      </c>
      <c r="I138">
        <v>2</v>
      </c>
      <c r="J138" t="s">
        <v>52</v>
      </c>
      <c r="K138">
        <v>1</v>
      </c>
      <c r="L138">
        <v>1336</v>
      </c>
      <c r="M138">
        <v>4</v>
      </c>
      <c r="N138" t="s">
        <v>53</v>
      </c>
      <c r="O138">
        <v>58</v>
      </c>
      <c r="P138">
        <v>1</v>
      </c>
      <c r="Q138">
        <v>5</v>
      </c>
      <c r="R138" t="s">
        <v>442</v>
      </c>
      <c r="S138">
        <v>3</v>
      </c>
      <c r="T138" t="s">
        <v>105</v>
      </c>
      <c r="U138">
        <v>19187</v>
      </c>
      <c r="V138" t="s">
        <v>368</v>
      </c>
      <c r="W138">
        <v>6992</v>
      </c>
      <c r="X138">
        <v>4</v>
      </c>
      <c r="Y138" t="s">
        <v>48</v>
      </c>
      <c r="Z138" t="s">
        <v>49</v>
      </c>
      <c r="AA138">
        <v>14</v>
      </c>
      <c r="AB138">
        <v>3</v>
      </c>
      <c r="AC138">
        <v>4</v>
      </c>
      <c r="AD138">
        <v>80</v>
      </c>
      <c r="AE138">
        <v>1</v>
      </c>
      <c r="AF138">
        <v>23</v>
      </c>
      <c r="AG138">
        <v>5</v>
      </c>
      <c r="AH138">
        <v>3</v>
      </c>
      <c r="AI138">
        <v>9</v>
      </c>
      <c r="AJ138">
        <v>11</v>
      </c>
      <c r="AK138" s="14">
        <v>46352</v>
      </c>
      <c r="AL138">
        <v>39</v>
      </c>
      <c r="AM138" t="s">
        <v>1576</v>
      </c>
      <c r="AN138" t="s">
        <v>1588</v>
      </c>
      <c r="AO138">
        <v>13</v>
      </c>
      <c r="AP138">
        <v>24612</v>
      </c>
      <c r="AQ138">
        <v>0</v>
      </c>
      <c r="AR138">
        <v>0</v>
      </c>
    </row>
    <row r="139" spans="1:44" x14ac:dyDescent="0.35">
      <c r="A139" t="s">
        <v>204</v>
      </c>
      <c r="B139">
        <v>26</v>
      </c>
      <c r="C139" t="s">
        <v>190</v>
      </c>
      <c r="D139" t="s">
        <v>49</v>
      </c>
      <c r="E139" t="s">
        <v>41</v>
      </c>
      <c r="F139">
        <v>703</v>
      </c>
      <c r="G139" t="s">
        <v>51</v>
      </c>
      <c r="H139">
        <v>28</v>
      </c>
      <c r="I139">
        <v>2</v>
      </c>
      <c r="J139" t="s">
        <v>57</v>
      </c>
      <c r="K139">
        <v>1</v>
      </c>
      <c r="L139">
        <v>641</v>
      </c>
      <c r="M139">
        <v>1</v>
      </c>
      <c r="N139" t="s">
        <v>44</v>
      </c>
      <c r="O139">
        <v>66</v>
      </c>
      <c r="P139">
        <v>3</v>
      </c>
      <c r="Q139">
        <v>2</v>
      </c>
      <c r="R139" t="s">
        <v>137</v>
      </c>
      <c r="S139">
        <v>2</v>
      </c>
      <c r="T139" t="s">
        <v>105</v>
      </c>
      <c r="U139">
        <v>6272</v>
      </c>
      <c r="V139" t="s">
        <v>163</v>
      </c>
      <c r="W139">
        <v>7428</v>
      </c>
      <c r="X139">
        <v>1</v>
      </c>
      <c r="Y139" t="s">
        <v>48</v>
      </c>
      <c r="Z139" t="s">
        <v>49</v>
      </c>
      <c r="AA139">
        <v>20</v>
      </c>
      <c r="AB139">
        <v>2</v>
      </c>
      <c r="AC139">
        <v>4</v>
      </c>
      <c r="AD139">
        <v>80</v>
      </c>
      <c r="AE139">
        <v>2</v>
      </c>
      <c r="AF139">
        <v>6</v>
      </c>
      <c r="AG139">
        <v>5</v>
      </c>
      <c r="AH139">
        <v>4</v>
      </c>
      <c r="AI139">
        <v>1</v>
      </c>
      <c r="AJ139">
        <v>4</v>
      </c>
      <c r="AK139" s="14">
        <v>46160</v>
      </c>
      <c r="AL139">
        <v>49</v>
      </c>
      <c r="AM139" t="s">
        <v>1576</v>
      </c>
      <c r="AN139" t="s">
        <v>1585</v>
      </c>
      <c r="AO139">
        <v>10</v>
      </c>
      <c r="AP139">
        <v>7711</v>
      </c>
      <c r="AQ139">
        <v>5</v>
      </c>
      <c r="AR139">
        <v>1</v>
      </c>
    </row>
    <row r="140" spans="1:44" x14ac:dyDescent="0.35">
      <c r="A140" t="s">
        <v>205</v>
      </c>
      <c r="B140">
        <v>26</v>
      </c>
      <c r="C140" t="s">
        <v>190</v>
      </c>
      <c r="D140" t="s">
        <v>49</v>
      </c>
      <c r="E140" t="s">
        <v>41</v>
      </c>
      <c r="F140">
        <v>991</v>
      </c>
      <c r="G140" t="s">
        <v>42</v>
      </c>
      <c r="H140">
        <v>6</v>
      </c>
      <c r="I140">
        <v>3</v>
      </c>
      <c r="J140" t="s">
        <v>43</v>
      </c>
      <c r="K140">
        <v>1</v>
      </c>
      <c r="L140">
        <v>686</v>
      </c>
      <c r="M140">
        <v>3</v>
      </c>
      <c r="N140" t="s">
        <v>53</v>
      </c>
      <c r="O140">
        <v>71</v>
      </c>
      <c r="P140">
        <v>3</v>
      </c>
      <c r="Q140">
        <v>1</v>
      </c>
      <c r="R140" t="s">
        <v>45</v>
      </c>
      <c r="S140">
        <v>4</v>
      </c>
      <c r="T140" t="s">
        <v>105</v>
      </c>
      <c r="U140">
        <v>2659</v>
      </c>
      <c r="V140" t="s">
        <v>47</v>
      </c>
      <c r="W140">
        <v>17759</v>
      </c>
      <c r="X140">
        <v>1</v>
      </c>
      <c r="Y140" t="s">
        <v>48</v>
      </c>
      <c r="Z140" t="s">
        <v>40</v>
      </c>
      <c r="AA140">
        <v>13</v>
      </c>
      <c r="AB140">
        <v>2</v>
      </c>
      <c r="AC140">
        <v>3</v>
      </c>
      <c r="AD140">
        <v>80</v>
      </c>
      <c r="AE140">
        <v>1</v>
      </c>
      <c r="AF140">
        <v>3</v>
      </c>
      <c r="AG140">
        <v>2</v>
      </c>
      <c r="AH140">
        <v>3</v>
      </c>
      <c r="AI140">
        <v>0</v>
      </c>
      <c r="AJ140">
        <v>2</v>
      </c>
      <c r="AK140" s="14">
        <v>46161</v>
      </c>
      <c r="AL140">
        <v>33</v>
      </c>
      <c r="AM140" t="s">
        <v>1576</v>
      </c>
      <c r="AN140" t="s">
        <v>1585</v>
      </c>
      <c r="AO140">
        <v>13</v>
      </c>
      <c r="AP140">
        <v>7340</v>
      </c>
      <c r="AQ140">
        <v>11</v>
      </c>
      <c r="AR140">
        <v>5</v>
      </c>
    </row>
    <row r="141" spans="1:44" x14ac:dyDescent="0.35">
      <c r="A141" t="s">
        <v>206</v>
      </c>
      <c r="B141">
        <v>26</v>
      </c>
      <c r="C141" t="s">
        <v>190</v>
      </c>
      <c r="D141" t="s">
        <v>49</v>
      </c>
      <c r="E141" t="s">
        <v>56</v>
      </c>
      <c r="F141">
        <v>575</v>
      </c>
      <c r="G141" t="s">
        <v>42</v>
      </c>
      <c r="H141">
        <v>1</v>
      </c>
      <c r="I141">
        <v>2</v>
      </c>
      <c r="J141" t="s">
        <v>43</v>
      </c>
      <c r="K141">
        <v>1</v>
      </c>
      <c r="L141">
        <v>792</v>
      </c>
      <c r="M141">
        <v>1</v>
      </c>
      <c r="N141" t="s">
        <v>53</v>
      </c>
      <c r="O141">
        <v>71</v>
      </c>
      <c r="P141">
        <v>1</v>
      </c>
      <c r="Q141">
        <v>1</v>
      </c>
      <c r="R141" t="s">
        <v>45</v>
      </c>
      <c r="S141">
        <v>4</v>
      </c>
      <c r="T141" t="s">
        <v>102</v>
      </c>
      <c r="U141">
        <v>4364</v>
      </c>
      <c r="V141" t="s">
        <v>47</v>
      </c>
      <c r="W141">
        <v>5288</v>
      </c>
      <c r="X141">
        <v>3</v>
      </c>
      <c r="Y141" t="s">
        <v>48</v>
      </c>
      <c r="Z141" t="s">
        <v>49</v>
      </c>
      <c r="AA141">
        <v>14</v>
      </c>
      <c r="AB141">
        <v>2</v>
      </c>
      <c r="AC141">
        <v>1</v>
      </c>
      <c r="AD141">
        <v>80</v>
      </c>
      <c r="AE141">
        <v>1</v>
      </c>
      <c r="AF141">
        <v>5</v>
      </c>
      <c r="AG141">
        <v>2</v>
      </c>
      <c r="AH141">
        <v>3</v>
      </c>
      <c r="AI141">
        <v>2</v>
      </c>
      <c r="AJ141">
        <v>0</v>
      </c>
      <c r="AK141" s="14">
        <v>46162</v>
      </c>
      <c r="AL141">
        <v>47</v>
      </c>
      <c r="AM141" t="s">
        <v>1576</v>
      </c>
      <c r="AN141" t="s">
        <v>1585</v>
      </c>
      <c r="AO141">
        <v>0</v>
      </c>
      <c r="AP141">
        <v>12073</v>
      </c>
      <c r="AQ141">
        <v>0</v>
      </c>
      <c r="AR141">
        <v>0</v>
      </c>
    </row>
    <row r="142" spans="1:44" x14ac:dyDescent="0.35">
      <c r="A142" t="s">
        <v>1487</v>
      </c>
      <c r="B142">
        <v>55</v>
      </c>
      <c r="C142" t="s">
        <v>1271</v>
      </c>
      <c r="D142" t="s">
        <v>49</v>
      </c>
      <c r="E142" t="s">
        <v>59</v>
      </c>
      <c r="F142">
        <v>177</v>
      </c>
      <c r="G142" t="s">
        <v>42</v>
      </c>
      <c r="H142">
        <v>8</v>
      </c>
      <c r="I142">
        <v>1</v>
      </c>
      <c r="J142" t="s">
        <v>52</v>
      </c>
      <c r="K142">
        <v>1</v>
      </c>
      <c r="L142">
        <v>1278</v>
      </c>
      <c r="M142">
        <v>4</v>
      </c>
      <c r="N142" t="s">
        <v>44</v>
      </c>
      <c r="O142">
        <v>37</v>
      </c>
      <c r="P142">
        <v>2</v>
      </c>
      <c r="Q142">
        <v>4</v>
      </c>
      <c r="R142" t="s">
        <v>161</v>
      </c>
      <c r="S142">
        <v>2</v>
      </c>
      <c r="T142" t="s">
        <v>102</v>
      </c>
      <c r="U142">
        <v>13577</v>
      </c>
      <c r="V142" t="s">
        <v>253</v>
      </c>
      <c r="W142">
        <v>25592</v>
      </c>
      <c r="X142">
        <v>1</v>
      </c>
      <c r="Y142" t="s">
        <v>48</v>
      </c>
      <c r="Z142" t="s">
        <v>40</v>
      </c>
      <c r="AA142">
        <v>15</v>
      </c>
      <c r="AB142">
        <v>3</v>
      </c>
      <c r="AC142">
        <v>4</v>
      </c>
      <c r="AD142">
        <v>80</v>
      </c>
      <c r="AE142">
        <v>1</v>
      </c>
      <c r="AF142">
        <v>34</v>
      </c>
      <c r="AG142">
        <v>3</v>
      </c>
      <c r="AH142">
        <v>3</v>
      </c>
      <c r="AI142">
        <v>15</v>
      </c>
      <c r="AJ142">
        <v>0</v>
      </c>
      <c r="AK142" s="14">
        <v>46351</v>
      </c>
      <c r="AL142">
        <v>27</v>
      </c>
      <c r="AM142" t="s">
        <v>1576</v>
      </c>
      <c r="AN142" t="s">
        <v>1588</v>
      </c>
      <c r="AO142">
        <v>8</v>
      </c>
      <c r="AP142">
        <v>16407</v>
      </c>
      <c r="AQ142">
        <v>3</v>
      </c>
      <c r="AR142">
        <v>0</v>
      </c>
    </row>
    <row r="143" spans="1:44" x14ac:dyDescent="0.35">
      <c r="A143" t="s">
        <v>1486</v>
      </c>
      <c r="B143">
        <v>55</v>
      </c>
      <c r="C143" t="s">
        <v>1271</v>
      </c>
      <c r="D143" t="s">
        <v>49</v>
      </c>
      <c r="E143" t="s">
        <v>56</v>
      </c>
      <c r="F143">
        <v>1091</v>
      </c>
      <c r="G143" t="s">
        <v>42</v>
      </c>
      <c r="H143">
        <v>2</v>
      </c>
      <c r="I143">
        <v>1</v>
      </c>
      <c r="J143" t="s">
        <v>43</v>
      </c>
      <c r="K143">
        <v>1</v>
      </c>
      <c r="L143">
        <v>1096</v>
      </c>
      <c r="M143">
        <v>4</v>
      </c>
      <c r="N143" t="s">
        <v>44</v>
      </c>
      <c r="O143">
        <v>65</v>
      </c>
      <c r="P143">
        <v>3</v>
      </c>
      <c r="Q143">
        <v>3</v>
      </c>
      <c r="R143" t="s">
        <v>112</v>
      </c>
      <c r="S143">
        <v>2</v>
      </c>
      <c r="T143" t="s">
        <v>105</v>
      </c>
      <c r="U143">
        <v>10976</v>
      </c>
      <c r="V143" t="s">
        <v>253</v>
      </c>
      <c r="W143">
        <v>15813</v>
      </c>
      <c r="X143">
        <v>3</v>
      </c>
      <c r="Y143" t="s">
        <v>48</v>
      </c>
      <c r="Z143" t="s">
        <v>49</v>
      </c>
      <c r="AA143">
        <v>18</v>
      </c>
      <c r="AB143">
        <v>3</v>
      </c>
      <c r="AC143">
        <v>2</v>
      </c>
      <c r="AD143">
        <v>80</v>
      </c>
      <c r="AE143">
        <v>1</v>
      </c>
      <c r="AF143">
        <v>23</v>
      </c>
      <c r="AG143">
        <v>4</v>
      </c>
      <c r="AH143">
        <v>3</v>
      </c>
      <c r="AI143">
        <v>1</v>
      </c>
      <c r="AJ143">
        <v>2</v>
      </c>
      <c r="AK143" s="14">
        <v>46350</v>
      </c>
      <c r="AL143">
        <v>41</v>
      </c>
      <c r="AM143" t="s">
        <v>1576</v>
      </c>
      <c r="AN143" t="s">
        <v>1588</v>
      </c>
      <c r="AO143">
        <v>18</v>
      </c>
      <c r="AP143">
        <v>7923</v>
      </c>
      <c r="AQ143">
        <v>8</v>
      </c>
      <c r="AR143">
        <v>7</v>
      </c>
    </row>
    <row r="144" spans="1:44" x14ac:dyDescent="0.35">
      <c r="A144" t="s">
        <v>209</v>
      </c>
      <c r="B144">
        <v>26</v>
      </c>
      <c r="C144" t="s">
        <v>190</v>
      </c>
      <c r="D144" t="s">
        <v>49</v>
      </c>
      <c r="E144" t="s">
        <v>56</v>
      </c>
      <c r="F144">
        <v>1283</v>
      </c>
      <c r="G144" t="s">
        <v>51</v>
      </c>
      <c r="H144">
        <v>1</v>
      </c>
      <c r="I144">
        <v>3</v>
      </c>
      <c r="J144" t="s">
        <v>52</v>
      </c>
      <c r="K144">
        <v>1</v>
      </c>
      <c r="L144">
        <v>956</v>
      </c>
      <c r="M144">
        <v>3</v>
      </c>
      <c r="N144" t="s">
        <v>44</v>
      </c>
      <c r="O144">
        <v>52</v>
      </c>
      <c r="P144">
        <v>2</v>
      </c>
      <c r="Q144">
        <v>2</v>
      </c>
      <c r="R144" t="s">
        <v>137</v>
      </c>
      <c r="S144">
        <v>1</v>
      </c>
      <c r="T144" t="s">
        <v>46</v>
      </c>
      <c r="U144">
        <v>4294</v>
      </c>
      <c r="V144" t="s">
        <v>47</v>
      </c>
      <c r="W144">
        <v>11148</v>
      </c>
      <c r="X144">
        <v>1</v>
      </c>
      <c r="Y144" t="s">
        <v>48</v>
      </c>
      <c r="Z144" t="s">
        <v>49</v>
      </c>
      <c r="AA144">
        <v>12</v>
      </c>
      <c r="AB144">
        <v>2</v>
      </c>
      <c r="AC144">
        <v>2</v>
      </c>
      <c r="AD144">
        <v>80</v>
      </c>
      <c r="AE144">
        <v>0</v>
      </c>
      <c r="AF144">
        <v>7</v>
      </c>
      <c r="AG144">
        <v>2</v>
      </c>
      <c r="AH144">
        <v>3</v>
      </c>
      <c r="AI144">
        <v>0</v>
      </c>
      <c r="AJ144">
        <v>7</v>
      </c>
      <c r="AK144" s="14">
        <v>46165</v>
      </c>
      <c r="AL144">
        <v>47</v>
      </c>
      <c r="AM144" t="s">
        <v>1576</v>
      </c>
      <c r="AN144" t="s">
        <v>1585</v>
      </c>
      <c r="AO144">
        <v>10</v>
      </c>
      <c r="AP144">
        <v>12413</v>
      </c>
      <c r="AQ144">
        <v>6</v>
      </c>
      <c r="AR144">
        <v>0</v>
      </c>
    </row>
    <row r="145" spans="1:44" x14ac:dyDescent="0.35">
      <c r="A145" t="s">
        <v>210</v>
      </c>
      <c r="B145">
        <v>26</v>
      </c>
      <c r="C145" t="s">
        <v>190</v>
      </c>
      <c r="D145" t="s">
        <v>49</v>
      </c>
      <c r="E145" t="s">
        <v>41</v>
      </c>
      <c r="F145">
        <v>1066</v>
      </c>
      <c r="G145" t="s">
        <v>42</v>
      </c>
      <c r="H145">
        <v>2</v>
      </c>
      <c r="I145">
        <v>2</v>
      </c>
      <c r="J145" t="s">
        <v>52</v>
      </c>
      <c r="K145">
        <v>1</v>
      </c>
      <c r="L145">
        <v>1018</v>
      </c>
      <c r="M145">
        <v>4</v>
      </c>
      <c r="N145" t="s">
        <v>44</v>
      </c>
      <c r="O145">
        <v>32</v>
      </c>
      <c r="P145">
        <v>4</v>
      </c>
      <c r="Q145">
        <v>2</v>
      </c>
      <c r="R145" t="s">
        <v>112</v>
      </c>
      <c r="S145">
        <v>4</v>
      </c>
      <c r="T145" t="s">
        <v>105</v>
      </c>
      <c r="U145">
        <v>5472</v>
      </c>
      <c r="V145" t="s">
        <v>163</v>
      </c>
      <c r="W145">
        <v>3334</v>
      </c>
      <c r="X145">
        <v>1</v>
      </c>
      <c r="Y145" t="s">
        <v>48</v>
      </c>
      <c r="Z145" t="s">
        <v>49</v>
      </c>
      <c r="AA145">
        <v>12</v>
      </c>
      <c r="AB145">
        <v>2</v>
      </c>
      <c r="AC145">
        <v>2</v>
      </c>
      <c r="AD145">
        <v>80</v>
      </c>
      <c r="AE145">
        <v>0</v>
      </c>
      <c r="AF145">
        <v>8</v>
      </c>
      <c r="AG145">
        <v>2</v>
      </c>
      <c r="AH145">
        <v>3</v>
      </c>
      <c r="AI145">
        <v>1</v>
      </c>
      <c r="AJ145">
        <v>3</v>
      </c>
      <c r="AK145" s="14">
        <v>46166</v>
      </c>
      <c r="AL145">
        <v>33</v>
      </c>
      <c r="AM145" t="s">
        <v>1576</v>
      </c>
      <c r="AN145" t="s">
        <v>1585</v>
      </c>
      <c r="AO145">
        <v>11</v>
      </c>
      <c r="AP145">
        <v>7828</v>
      </c>
      <c r="AQ145">
        <v>6</v>
      </c>
      <c r="AR145">
        <v>4</v>
      </c>
    </row>
    <row r="146" spans="1:44" x14ac:dyDescent="0.35">
      <c r="A146" t="s">
        <v>1485</v>
      </c>
      <c r="B146">
        <v>55</v>
      </c>
      <c r="C146" t="s">
        <v>1271</v>
      </c>
      <c r="D146" t="s">
        <v>49</v>
      </c>
      <c r="E146" t="s">
        <v>59</v>
      </c>
      <c r="F146">
        <v>444</v>
      </c>
      <c r="G146" t="s">
        <v>42</v>
      </c>
      <c r="H146">
        <v>2</v>
      </c>
      <c r="I146">
        <v>1</v>
      </c>
      <c r="J146" t="s">
        <v>52</v>
      </c>
      <c r="K146">
        <v>1</v>
      </c>
      <c r="L146">
        <v>1074</v>
      </c>
      <c r="M146">
        <v>3</v>
      </c>
      <c r="N146" t="s">
        <v>44</v>
      </c>
      <c r="O146">
        <v>40</v>
      </c>
      <c r="P146">
        <v>2</v>
      </c>
      <c r="Q146">
        <v>4</v>
      </c>
      <c r="R146" t="s">
        <v>442</v>
      </c>
      <c r="S146">
        <v>1</v>
      </c>
      <c r="T146" t="s">
        <v>46</v>
      </c>
      <c r="U146">
        <v>16756</v>
      </c>
      <c r="V146" t="s">
        <v>368</v>
      </c>
      <c r="W146">
        <v>17323</v>
      </c>
      <c r="X146">
        <v>7</v>
      </c>
      <c r="Y146" t="s">
        <v>48</v>
      </c>
      <c r="Z146" t="s">
        <v>49</v>
      </c>
      <c r="AA146">
        <v>15</v>
      </c>
      <c r="AB146">
        <v>3</v>
      </c>
      <c r="AC146">
        <v>2</v>
      </c>
      <c r="AD146">
        <v>80</v>
      </c>
      <c r="AE146">
        <v>0</v>
      </c>
      <c r="AF146">
        <v>31</v>
      </c>
      <c r="AG146">
        <v>3</v>
      </c>
      <c r="AH146">
        <v>4</v>
      </c>
      <c r="AI146">
        <v>6</v>
      </c>
      <c r="AJ146">
        <v>2</v>
      </c>
      <c r="AK146" s="14">
        <v>46349</v>
      </c>
      <c r="AL146">
        <v>36</v>
      </c>
      <c r="AM146" t="s">
        <v>1576</v>
      </c>
      <c r="AN146" t="s">
        <v>1588</v>
      </c>
      <c r="AO146">
        <v>13</v>
      </c>
      <c r="AP146">
        <v>14738</v>
      </c>
      <c r="AQ146">
        <v>12</v>
      </c>
      <c r="AR146">
        <v>9</v>
      </c>
    </row>
    <row r="147" spans="1:44" x14ac:dyDescent="0.35">
      <c r="A147" t="s">
        <v>1484</v>
      </c>
      <c r="B147">
        <v>55</v>
      </c>
      <c r="C147" t="s">
        <v>1271</v>
      </c>
      <c r="D147" t="s">
        <v>49</v>
      </c>
      <c r="E147" t="s">
        <v>56</v>
      </c>
      <c r="F147">
        <v>135</v>
      </c>
      <c r="G147" t="s">
        <v>42</v>
      </c>
      <c r="H147">
        <v>18</v>
      </c>
      <c r="I147">
        <v>4</v>
      </c>
      <c r="J147" t="s">
        <v>52</v>
      </c>
      <c r="K147">
        <v>1</v>
      </c>
      <c r="L147">
        <v>1034</v>
      </c>
      <c r="M147">
        <v>3</v>
      </c>
      <c r="N147" t="s">
        <v>44</v>
      </c>
      <c r="O147">
        <v>62</v>
      </c>
      <c r="P147">
        <v>3</v>
      </c>
      <c r="Q147">
        <v>2</v>
      </c>
      <c r="R147" t="s">
        <v>161</v>
      </c>
      <c r="S147">
        <v>2</v>
      </c>
      <c r="T147" t="s">
        <v>105</v>
      </c>
      <c r="U147">
        <v>6385</v>
      </c>
      <c r="V147" t="s">
        <v>163</v>
      </c>
      <c r="W147">
        <v>12992</v>
      </c>
      <c r="X147">
        <v>3</v>
      </c>
      <c r="Y147" t="s">
        <v>48</v>
      </c>
      <c r="Z147" t="s">
        <v>40</v>
      </c>
      <c r="AA147">
        <v>14</v>
      </c>
      <c r="AB147">
        <v>3</v>
      </c>
      <c r="AC147">
        <v>4</v>
      </c>
      <c r="AD147">
        <v>80</v>
      </c>
      <c r="AE147">
        <v>2</v>
      </c>
      <c r="AF147">
        <v>17</v>
      </c>
      <c r="AG147">
        <v>3</v>
      </c>
      <c r="AH147">
        <v>3</v>
      </c>
      <c r="AI147">
        <v>6</v>
      </c>
      <c r="AJ147">
        <v>7</v>
      </c>
      <c r="AK147" s="14">
        <v>46348</v>
      </c>
      <c r="AL147">
        <v>26</v>
      </c>
      <c r="AM147" t="s">
        <v>1576</v>
      </c>
      <c r="AN147" t="s">
        <v>1588</v>
      </c>
      <c r="AO147">
        <v>6</v>
      </c>
      <c r="AP147">
        <v>13067</v>
      </c>
      <c r="AQ147">
        <v>2</v>
      </c>
      <c r="AR147">
        <v>0</v>
      </c>
    </row>
    <row r="148" spans="1:44" x14ac:dyDescent="0.35">
      <c r="A148" t="s">
        <v>213</v>
      </c>
      <c r="B148">
        <v>26</v>
      </c>
      <c r="C148" t="s">
        <v>190</v>
      </c>
      <c r="D148" t="s">
        <v>49</v>
      </c>
      <c r="E148" t="s">
        <v>56</v>
      </c>
      <c r="F148">
        <v>921</v>
      </c>
      <c r="G148" t="s">
        <v>42</v>
      </c>
      <c r="H148">
        <v>1</v>
      </c>
      <c r="I148">
        <v>1</v>
      </c>
      <c r="J148" t="s">
        <v>52</v>
      </c>
      <c r="K148">
        <v>1</v>
      </c>
      <c r="L148">
        <v>1068</v>
      </c>
      <c r="M148">
        <v>1</v>
      </c>
      <c r="N148" t="s">
        <v>53</v>
      </c>
      <c r="O148">
        <v>66</v>
      </c>
      <c r="P148">
        <v>2</v>
      </c>
      <c r="Q148">
        <v>1</v>
      </c>
      <c r="R148" t="s">
        <v>60</v>
      </c>
      <c r="S148">
        <v>3</v>
      </c>
      <c r="T148" t="s">
        <v>102</v>
      </c>
      <c r="U148">
        <v>2007</v>
      </c>
      <c r="V148" t="s">
        <v>47</v>
      </c>
      <c r="W148">
        <v>25265</v>
      </c>
      <c r="X148">
        <v>1</v>
      </c>
      <c r="Y148" t="s">
        <v>48</v>
      </c>
      <c r="Z148" t="s">
        <v>49</v>
      </c>
      <c r="AA148">
        <v>13</v>
      </c>
      <c r="AB148">
        <v>2</v>
      </c>
      <c r="AC148">
        <v>3</v>
      </c>
      <c r="AD148">
        <v>80</v>
      </c>
      <c r="AE148">
        <v>2</v>
      </c>
      <c r="AF148">
        <v>5</v>
      </c>
      <c r="AG148">
        <v>5</v>
      </c>
      <c r="AH148">
        <v>3</v>
      </c>
      <c r="AI148">
        <v>1</v>
      </c>
      <c r="AJ148">
        <v>3</v>
      </c>
      <c r="AK148" s="14">
        <v>46169</v>
      </c>
      <c r="AL148">
        <v>44</v>
      </c>
      <c r="AM148" t="s">
        <v>1576</v>
      </c>
      <c r="AN148" t="s">
        <v>1585</v>
      </c>
      <c r="AO148">
        <v>6</v>
      </c>
      <c r="AP148">
        <v>21209</v>
      </c>
      <c r="AQ148">
        <v>5</v>
      </c>
      <c r="AR148">
        <v>4</v>
      </c>
    </row>
    <row r="149" spans="1:44" x14ac:dyDescent="0.35">
      <c r="A149" t="s">
        <v>214</v>
      </c>
      <c r="B149">
        <v>26</v>
      </c>
      <c r="C149" t="s">
        <v>190</v>
      </c>
      <c r="D149" t="s">
        <v>49</v>
      </c>
      <c r="E149" t="s">
        <v>41</v>
      </c>
      <c r="F149">
        <v>192</v>
      </c>
      <c r="G149" t="s">
        <v>42</v>
      </c>
      <c r="H149">
        <v>1</v>
      </c>
      <c r="I149">
        <v>2</v>
      </c>
      <c r="J149" t="s">
        <v>52</v>
      </c>
      <c r="K149">
        <v>1</v>
      </c>
      <c r="L149">
        <v>1083</v>
      </c>
      <c r="M149">
        <v>1</v>
      </c>
      <c r="N149" t="s">
        <v>44</v>
      </c>
      <c r="O149">
        <v>59</v>
      </c>
      <c r="P149">
        <v>2</v>
      </c>
      <c r="Q149">
        <v>1</v>
      </c>
      <c r="R149" t="s">
        <v>45</v>
      </c>
      <c r="S149">
        <v>1</v>
      </c>
      <c r="T149" t="s">
        <v>105</v>
      </c>
      <c r="U149">
        <v>3955</v>
      </c>
      <c r="V149" t="s">
        <v>47</v>
      </c>
      <c r="W149">
        <v>11141</v>
      </c>
      <c r="X149">
        <v>1</v>
      </c>
      <c r="Y149" t="s">
        <v>48</v>
      </c>
      <c r="Z149" t="s">
        <v>49</v>
      </c>
      <c r="AA149">
        <v>16</v>
      </c>
      <c r="AB149">
        <v>2</v>
      </c>
      <c r="AC149">
        <v>1</v>
      </c>
      <c r="AD149">
        <v>80</v>
      </c>
      <c r="AE149">
        <v>2</v>
      </c>
      <c r="AF149">
        <v>6</v>
      </c>
      <c r="AG149">
        <v>2</v>
      </c>
      <c r="AH149">
        <v>3</v>
      </c>
      <c r="AI149">
        <v>1</v>
      </c>
      <c r="AJ149">
        <v>3</v>
      </c>
      <c r="AK149" s="14">
        <v>46170</v>
      </c>
      <c r="AL149">
        <v>38</v>
      </c>
      <c r="AM149" t="s">
        <v>1576</v>
      </c>
      <c r="AN149" t="s">
        <v>1585</v>
      </c>
      <c r="AO149">
        <v>19</v>
      </c>
      <c r="AP149">
        <v>19782</v>
      </c>
      <c r="AQ149">
        <v>7</v>
      </c>
      <c r="AR149">
        <v>0</v>
      </c>
    </row>
    <row r="150" spans="1:44" x14ac:dyDescent="0.35">
      <c r="A150" t="s">
        <v>1483</v>
      </c>
      <c r="B150">
        <v>55</v>
      </c>
      <c r="C150" t="s">
        <v>1271</v>
      </c>
      <c r="D150" t="s">
        <v>49</v>
      </c>
      <c r="E150" t="s">
        <v>41</v>
      </c>
      <c r="F150">
        <v>436</v>
      </c>
      <c r="G150" t="s">
        <v>51</v>
      </c>
      <c r="H150">
        <v>2</v>
      </c>
      <c r="I150">
        <v>1</v>
      </c>
      <c r="J150" t="s">
        <v>52</v>
      </c>
      <c r="K150">
        <v>1</v>
      </c>
      <c r="L150">
        <v>842</v>
      </c>
      <c r="M150">
        <v>3</v>
      </c>
      <c r="N150" t="s">
        <v>44</v>
      </c>
      <c r="O150">
        <v>37</v>
      </c>
      <c r="P150">
        <v>3</v>
      </c>
      <c r="Q150">
        <v>2</v>
      </c>
      <c r="R150" t="s">
        <v>137</v>
      </c>
      <c r="S150">
        <v>4</v>
      </c>
      <c r="T150" t="s">
        <v>46</v>
      </c>
      <c r="U150">
        <v>5160</v>
      </c>
      <c r="V150" t="s">
        <v>163</v>
      </c>
      <c r="W150">
        <v>21519</v>
      </c>
      <c r="X150">
        <v>4</v>
      </c>
      <c r="Y150" t="s">
        <v>48</v>
      </c>
      <c r="Z150" t="s">
        <v>49</v>
      </c>
      <c r="AA150">
        <v>16</v>
      </c>
      <c r="AB150">
        <v>3</v>
      </c>
      <c r="AC150">
        <v>3</v>
      </c>
      <c r="AD150">
        <v>80</v>
      </c>
      <c r="AE150">
        <v>0</v>
      </c>
      <c r="AF150">
        <v>12</v>
      </c>
      <c r="AG150">
        <v>3</v>
      </c>
      <c r="AH150">
        <v>2</v>
      </c>
      <c r="AI150">
        <v>7</v>
      </c>
      <c r="AJ150">
        <v>3</v>
      </c>
      <c r="AK150" s="14">
        <v>46347</v>
      </c>
      <c r="AL150">
        <v>50</v>
      </c>
      <c r="AM150" t="s">
        <v>1576</v>
      </c>
      <c r="AN150" t="s">
        <v>1588</v>
      </c>
      <c r="AO150">
        <v>13</v>
      </c>
      <c r="AP150">
        <v>18847</v>
      </c>
      <c r="AQ150">
        <v>6</v>
      </c>
      <c r="AR150">
        <v>4</v>
      </c>
    </row>
    <row r="151" spans="1:44" x14ac:dyDescent="0.35">
      <c r="A151" t="s">
        <v>216</v>
      </c>
      <c r="B151">
        <v>26</v>
      </c>
      <c r="C151" t="s">
        <v>190</v>
      </c>
      <c r="D151" t="s">
        <v>49</v>
      </c>
      <c r="E151" t="s">
        <v>41</v>
      </c>
      <c r="F151">
        <v>1384</v>
      </c>
      <c r="G151" t="s">
        <v>42</v>
      </c>
      <c r="H151">
        <v>3</v>
      </c>
      <c r="I151">
        <v>4</v>
      </c>
      <c r="J151" t="s">
        <v>52</v>
      </c>
      <c r="K151">
        <v>1</v>
      </c>
      <c r="L151">
        <v>1177</v>
      </c>
      <c r="M151">
        <v>1</v>
      </c>
      <c r="N151" t="s">
        <v>44</v>
      </c>
      <c r="O151">
        <v>82</v>
      </c>
      <c r="P151">
        <v>4</v>
      </c>
      <c r="Q151">
        <v>1</v>
      </c>
      <c r="R151" t="s">
        <v>45</v>
      </c>
      <c r="S151">
        <v>4</v>
      </c>
      <c r="T151" t="s">
        <v>105</v>
      </c>
      <c r="U151">
        <v>4420</v>
      </c>
      <c r="V151" t="s">
        <v>47</v>
      </c>
      <c r="W151">
        <v>13421</v>
      </c>
      <c r="X151">
        <v>1</v>
      </c>
      <c r="Y151" t="s">
        <v>48</v>
      </c>
      <c r="Z151" t="s">
        <v>49</v>
      </c>
      <c r="AA151">
        <v>22</v>
      </c>
      <c r="AB151">
        <v>2</v>
      </c>
      <c r="AC151">
        <v>2</v>
      </c>
      <c r="AD151">
        <v>80</v>
      </c>
      <c r="AE151">
        <v>1</v>
      </c>
      <c r="AF151">
        <v>8</v>
      </c>
      <c r="AG151">
        <v>2</v>
      </c>
      <c r="AH151">
        <v>3</v>
      </c>
      <c r="AI151">
        <v>0</v>
      </c>
      <c r="AJ151">
        <v>7</v>
      </c>
      <c r="AK151" s="14">
        <v>46172</v>
      </c>
      <c r="AL151">
        <v>48</v>
      </c>
      <c r="AM151" t="s">
        <v>1576</v>
      </c>
      <c r="AN151" t="s">
        <v>1585</v>
      </c>
      <c r="AO151">
        <v>0</v>
      </c>
      <c r="AP151">
        <v>13483</v>
      </c>
      <c r="AQ151">
        <v>0</v>
      </c>
      <c r="AR151">
        <v>0</v>
      </c>
    </row>
    <row r="152" spans="1:44" x14ac:dyDescent="0.35">
      <c r="A152" t="s">
        <v>217</v>
      </c>
      <c r="B152">
        <v>26</v>
      </c>
      <c r="C152" t="s">
        <v>190</v>
      </c>
      <c r="D152" t="s">
        <v>49</v>
      </c>
      <c r="E152" t="s">
        <v>41</v>
      </c>
      <c r="F152">
        <v>583</v>
      </c>
      <c r="G152" t="s">
        <v>42</v>
      </c>
      <c r="H152">
        <v>4</v>
      </c>
      <c r="I152">
        <v>2</v>
      </c>
      <c r="J152" t="s">
        <v>43</v>
      </c>
      <c r="K152">
        <v>1</v>
      </c>
      <c r="L152">
        <v>1275</v>
      </c>
      <c r="M152">
        <v>3</v>
      </c>
      <c r="N152" t="s">
        <v>44</v>
      </c>
      <c r="O152">
        <v>53</v>
      </c>
      <c r="P152">
        <v>3</v>
      </c>
      <c r="Q152">
        <v>1</v>
      </c>
      <c r="R152" t="s">
        <v>60</v>
      </c>
      <c r="S152">
        <v>4</v>
      </c>
      <c r="T152" t="s">
        <v>46</v>
      </c>
      <c r="U152">
        <v>2875</v>
      </c>
      <c r="V152" t="s">
        <v>47</v>
      </c>
      <c r="W152">
        <v>9973</v>
      </c>
      <c r="X152">
        <v>1</v>
      </c>
      <c r="Y152" t="s">
        <v>48</v>
      </c>
      <c r="Z152" t="s">
        <v>40</v>
      </c>
      <c r="AA152">
        <v>20</v>
      </c>
      <c r="AB152">
        <v>2</v>
      </c>
      <c r="AC152">
        <v>2</v>
      </c>
      <c r="AD152">
        <v>80</v>
      </c>
      <c r="AE152">
        <v>0</v>
      </c>
      <c r="AF152">
        <v>8</v>
      </c>
      <c r="AG152">
        <v>2</v>
      </c>
      <c r="AH152">
        <v>2</v>
      </c>
      <c r="AI152">
        <v>2</v>
      </c>
      <c r="AJ152">
        <v>2</v>
      </c>
      <c r="AK152" s="14">
        <v>46173</v>
      </c>
      <c r="AL152">
        <v>28</v>
      </c>
      <c r="AM152" t="s">
        <v>1576</v>
      </c>
      <c r="AN152" t="s">
        <v>1585</v>
      </c>
      <c r="AO152">
        <v>6</v>
      </c>
      <c r="AP152">
        <v>22070</v>
      </c>
      <c r="AQ152">
        <v>6</v>
      </c>
      <c r="AR152">
        <v>5</v>
      </c>
    </row>
    <row r="153" spans="1:44" x14ac:dyDescent="0.35">
      <c r="A153" t="s">
        <v>218</v>
      </c>
      <c r="B153">
        <v>26</v>
      </c>
      <c r="C153" t="s">
        <v>190</v>
      </c>
      <c r="D153" t="s">
        <v>49</v>
      </c>
      <c r="E153" t="s">
        <v>41</v>
      </c>
      <c r="F153">
        <v>683</v>
      </c>
      <c r="G153" t="s">
        <v>42</v>
      </c>
      <c r="H153">
        <v>2</v>
      </c>
      <c r="I153">
        <v>1</v>
      </c>
      <c r="J153" t="s">
        <v>52</v>
      </c>
      <c r="K153">
        <v>1</v>
      </c>
      <c r="L153">
        <v>1407</v>
      </c>
      <c r="M153">
        <v>1</v>
      </c>
      <c r="N153" t="s">
        <v>44</v>
      </c>
      <c r="O153">
        <v>36</v>
      </c>
      <c r="P153">
        <v>2</v>
      </c>
      <c r="Q153">
        <v>1</v>
      </c>
      <c r="R153" t="s">
        <v>60</v>
      </c>
      <c r="S153">
        <v>4</v>
      </c>
      <c r="T153" t="s">
        <v>46</v>
      </c>
      <c r="U153">
        <v>3904</v>
      </c>
      <c r="V153" t="s">
        <v>47</v>
      </c>
      <c r="W153">
        <v>4050</v>
      </c>
      <c r="X153">
        <v>0</v>
      </c>
      <c r="Y153" t="s">
        <v>48</v>
      </c>
      <c r="Z153" t="s">
        <v>49</v>
      </c>
      <c r="AA153">
        <v>12</v>
      </c>
      <c r="AB153">
        <v>2</v>
      </c>
      <c r="AC153">
        <v>4</v>
      </c>
      <c r="AD153">
        <v>80</v>
      </c>
      <c r="AE153">
        <v>0</v>
      </c>
      <c r="AF153">
        <v>5</v>
      </c>
      <c r="AG153">
        <v>2</v>
      </c>
      <c r="AH153">
        <v>3</v>
      </c>
      <c r="AI153">
        <v>1</v>
      </c>
      <c r="AJ153">
        <v>1</v>
      </c>
      <c r="AK153" s="14">
        <v>46174</v>
      </c>
      <c r="AL153">
        <v>38</v>
      </c>
      <c r="AM153" t="s">
        <v>1576</v>
      </c>
      <c r="AN153" t="s">
        <v>1584</v>
      </c>
      <c r="AO153">
        <v>19</v>
      </c>
      <c r="AP153">
        <v>5435</v>
      </c>
      <c r="AQ153">
        <v>7</v>
      </c>
      <c r="AR153">
        <v>1</v>
      </c>
    </row>
    <row r="154" spans="1:44" x14ac:dyDescent="0.35">
      <c r="A154" t="s">
        <v>219</v>
      </c>
      <c r="B154">
        <v>26</v>
      </c>
      <c r="C154" t="s">
        <v>190</v>
      </c>
      <c r="D154" t="s">
        <v>49</v>
      </c>
      <c r="E154" t="s">
        <v>41</v>
      </c>
      <c r="F154">
        <v>652</v>
      </c>
      <c r="G154" t="s">
        <v>42</v>
      </c>
      <c r="H154">
        <v>7</v>
      </c>
      <c r="I154">
        <v>3</v>
      </c>
      <c r="J154" t="s">
        <v>73</v>
      </c>
      <c r="K154">
        <v>1</v>
      </c>
      <c r="L154">
        <v>1417</v>
      </c>
      <c r="M154">
        <v>3</v>
      </c>
      <c r="N154" t="s">
        <v>44</v>
      </c>
      <c r="O154">
        <v>100</v>
      </c>
      <c r="P154">
        <v>4</v>
      </c>
      <c r="Q154">
        <v>1</v>
      </c>
      <c r="R154" t="s">
        <v>45</v>
      </c>
      <c r="S154">
        <v>1</v>
      </c>
      <c r="T154" t="s">
        <v>46</v>
      </c>
      <c r="U154">
        <v>3578</v>
      </c>
      <c r="V154" t="s">
        <v>47</v>
      </c>
      <c r="W154">
        <v>23577</v>
      </c>
      <c r="X154">
        <v>0</v>
      </c>
      <c r="Y154" t="s">
        <v>48</v>
      </c>
      <c r="Z154" t="s">
        <v>49</v>
      </c>
      <c r="AA154">
        <v>12</v>
      </c>
      <c r="AB154">
        <v>2</v>
      </c>
      <c r="AC154">
        <v>4</v>
      </c>
      <c r="AD154">
        <v>80</v>
      </c>
      <c r="AE154">
        <v>0</v>
      </c>
      <c r="AF154">
        <v>8</v>
      </c>
      <c r="AG154">
        <v>2</v>
      </c>
      <c r="AH154">
        <v>3</v>
      </c>
      <c r="AI154">
        <v>0</v>
      </c>
      <c r="AJ154">
        <v>7</v>
      </c>
      <c r="AK154" s="14">
        <v>46175</v>
      </c>
      <c r="AL154">
        <v>24</v>
      </c>
      <c r="AM154" t="s">
        <v>1576</v>
      </c>
      <c r="AN154" t="s">
        <v>1584</v>
      </c>
      <c r="AO154">
        <v>5</v>
      </c>
      <c r="AP154">
        <v>9419</v>
      </c>
      <c r="AQ154">
        <v>0</v>
      </c>
      <c r="AR154">
        <v>0</v>
      </c>
    </row>
    <row r="155" spans="1:44" x14ac:dyDescent="0.35">
      <c r="A155" t="s">
        <v>220</v>
      </c>
      <c r="B155">
        <v>26</v>
      </c>
      <c r="C155" t="s">
        <v>190</v>
      </c>
      <c r="D155" t="s">
        <v>49</v>
      </c>
      <c r="E155" t="s">
        <v>41</v>
      </c>
      <c r="F155">
        <v>474</v>
      </c>
      <c r="G155" t="s">
        <v>42</v>
      </c>
      <c r="H155">
        <v>3</v>
      </c>
      <c r="I155">
        <v>3</v>
      </c>
      <c r="J155" t="s">
        <v>43</v>
      </c>
      <c r="K155">
        <v>1</v>
      </c>
      <c r="L155">
        <v>1581</v>
      </c>
      <c r="M155">
        <v>1</v>
      </c>
      <c r="N155" t="s">
        <v>53</v>
      </c>
      <c r="O155">
        <v>89</v>
      </c>
      <c r="P155">
        <v>3</v>
      </c>
      <c r="Q155">
        <v>1</v>
      </c>
      <c r="R155" t="s">
        <v>60</v>
      </c>
      <c r="S155">
        <v>4</v>
      </c>
      <c r="T155" t="s">
        <v>105</v>
      </c>
      <c r="U155">
        <v>2061</v>
      </c>
      <c r="V155" t="s">
        <v>47</v>
      </c>
      <c r="W155">
        <v>11133</v>
      </c>
      <c r="X155">
        <v>1</v>
      </c>
      <c r="Y155" t="s">
        <v>48</v>
      </c>
      <c r="Z155" t="s">
        <v>49</v>
      </c>
      <c r="AA155">
        <v>21</v>
      </c>
      <c r="AB155">
        <v>2</v>
      </c>
      <c r="AC155">
        <v>1</v>
      </c>
      <c r="AD155">
        <v>80</v>
      </c>
      <c r="AE155">
        <v>0</v>
      </c>
      <c r="AF155">
        <v>1</v>
      </c>
      <c r="AG155">
        <v>5</v>
      </c>
      <c r="AH155">
        <v>3</v>
      </c>
      <c r="AI155">
        <v>0</v>
      </c>
      <c r="AJ155">
        <v>0</v>
      </c>
      <c r="AK155" s="14">
        <v>46176</v>
      </c>
      <c r="AL155">
        <v>20</v>
      </c>
      <c r="AM155" t="s">
        <v>1576</v>
      </c>
      <c r="AN155" t="s">
        <v>1584</v>
      </c>
      <c r="AO155">
        <v>1</v>
      </c>
      <c r="AP155">
        <v>8058</v>
      </c>
      <c r="AQ155">
        <v>0</v>
      </c>
      <c r="AR155">
        <v>0</v>
      </c>
    </row>
    <row r="156" spans="1:44" x14ac:dyDescent="0.35">
      <c r="A156" t="s">
        <v>221</v>
      </c>
      <c r="B156">
        <v>26</v>
      </c>
      <c r="C156" t="s">
        <v>190</v>
      </c>
      <c r="D156" t="s">
        <v>49</v>
      </c>
      <c r="E156" t="s">
        <v>59</v>
      </c>
      <c r="F156">
        <v>786</v>
      </c>
      <c r="G156" t="s">
        <v>42</v>
      </c>
      <c r="H156">
        <v>7</v>
      </c>
      <c r="I156">
        <v>3</v>
      </c>
      <c r="J156" t="s">
        <v>52</v>
      </c>
      <c r="K156">
        <v>1</v>
      </c>
      <c r="L156">
        <v>1693</v>
      </c>
      <c r="M156">
        <v>4</v>
      </c>
      <c r="N156" t="s">
        <v>44</v>
      </c>
      <c r="O156">
        <v>76</v>
      </c>
      <c r="P156">
        <v>3</v>
      </c>
      <c r="Q156">
        <v>1</v>
      </c>
      <c r="R156" t="s">
        <v>45</v>
      </c>
      <c r="S156">
        <v>4</v>
      </c>
      <c r="T156" t="s">
        <v>46</v>
      </c>
      <c r="U156">
        <v>2570</v>
      </c>
      <c r="V156" t="s">
        <v>47</v>
      </c>
      <c r="W156">
        <v>11925</v>
      </c>
      <c r="X156">
        <v>1</v>
      </c>
      <c r="Y156" t="s">
        <v>48</v>
      </c>
      <c r="Z156" t="s">
        <v>49</v>
      </c>
      <c r="AA156">
        <v>20</v>
      </c>
      <c r="AB156">
        <v>2</v>
      </c>
      <c r="AC156">
        <v>3</v>
      </c>
      <c r="AD156">
        <v>80</v>
      </c>
      <c r="AE156">
        <v>0</v>
      </c>
      <c r="AF156">
        <v>7</v>
      </c>
      <c r="AG156">
        <v>5</v>
      </c>
      <c r="AH156">
        <v>3</v>
      </c>
      <c r="AI156">
        <v>5</v>
      </c>
      <c r="AJ156">
        <v>7</v>
      </c>
      <c r="AK156" s="14">
        <v>46177</v>
      </c>
      <c r="AL156">
        <v>24</v>
      </c>
      <c r="AM156" t="s">
        <v>1576</v>
      </c>
      <c r="AN156" t="s">
        <v>1584</v>
      </c>
      <c r="AO156">
        <v>2</v>
      </c>
      <c r="AP156">
        <v>13174</v>
      </c>
      <c r="AQ156">
        <v>0</v>
      </c>
      <c r="AR156">
        <v>0</v>
      </c>
    </row>
    <row r="157" spans="1:44" x14ac:dyDescent="0.35">
      <c r="A157" t="s">
        <v>222</v>
      </c>
      <c r="B157">
        <v>26</v>
      </c>
      <c r="C157" t="s">
        <v>190</v>
      </c>
      <c r="D157" t="s">
        <v>49</v>
      </c>
      <c r="E157" t="s">
        <v>41</v>
      </c>
      <c r="F157">
        <v>390</v>
      </c>
      <c r="G157" t="s">
        <v>42</v>
      </c>
      <c r="H157">
        <v>17</v>
      </c>
      <c r="I157">
        <v>4</v>
      </c>
      <c r="J157" t="s">
        <v>52</v>
      </c>
      <c r="K157">
        <v>1</v>
      </c>
      <c r="L157">
        <v>1718</v>
      </c>
      <c r="M157">
        <v>4</v>
      </c>
      <c r="N157" t="s">
        <v>44</v>
      </c>
      <c r="O157">
        <v>62</v>
      </c>
      <c r="P157">
        <v>1</v>
      </c>
      <c r="Q157">
        <v>1</v>
      </c>
      <c r="R157" t="s">
        <v>45</v>
      </c>
      <c r="S157">
        <v>3</v>
      </c>
      <c r="T157" t="s">
        <v>105</v>
      </c>
      <c r="U157">
        <v>2305</v>
      </c>
      <c r="V157" t="s">
        <v>47</v>
      </c>
      <c r="W157">
        <v>6217</v>
      </c>
      <c r="X157">
        <v>1</v>
      </c>
      <c r="Y157" t="s">
        <v>48</v>
      </c>
      <c r="Z157" t="s">
        <v>49</v>
      </c>
      <c r="AA157">
        <v>15</v>
      </c>
      <c r="AB157">
        <v>2</v>
      </c>
      <c r="AC157">
        <v>3</v>
      </c>
      <c r="AD157">
        <v>80</v>
      </c>
      <c r="AE157">
        <v>3</v>
      </c>
      <c r="AF157">
        <v>3</v>
      </c>
      <c r="AG157">
        <v>3</v>
      </c>
      <c r="AH157">
        <v>4</v>
      </c>
      <c r="AI157">
        <v>0</v>
      </c>
      <c r="AJ157">
        <v>2</v>
      </c>
      <c r="AK157" s="14">
        <v>46178</v>
      </c>
      <c r="AL157">
        <v>28</v>
      </c>
      <c r="AM157" t="s">
        <v>1576</v>
      </c>
      <c r="AN157" t="s">
        <v>1584</v>
      </c>
      <c r="AO157">
        <v>10</v>
      </c>
      <c r="AP157">
        <v>16388</v>
      </c>
      <c r="AQ157">
        <v>4</v>
      </c>
      <c r="AR157">
        <v>0</v>
      </c>
    </row>
    <row r="158" spans="1:44" x14ac:dyDescent="0.35">
      <c r="A158" t="s">
        <v>1482</v>
      </c>
      <c r="B158">
        <v>55</v>
      </c>
      <c r="C158" t="s">
        <v>1271</v>
      </c>
      <c r="D158" t="s">
        <v>49</v>
      </c>
      <c r="E158" t="s">
        <v>41</v>
      </c>
      <c r="F158">
        <v>725</v>
      </c>
      <c r="G158" t="s">
        <v>42</v>
      </c>
      <c r="H158">
        <v>2</v>
      </c>
      <c r="I158">
        <v>3</v>
      </c>
      <c r="J158" t="s">
        <v>52</v>
      </c>
      <c r="K158">
        <v>1</v>
      </c>
      <c r="L158">
        <v>787</v>
      </c>
      <c r="M158">
        <v>4</v>
      </c>
      <c r="N158" t="s">
        <v>44</v>
      </c>
      <c r="O158">
        <v>78</v>
      </c>
      <c r="P158">
        <v>3</v>
      </c>
      <c r="Q158">
        <v>5</v>
      </c>
      <c r="R158" t="s">
        <v>442</v>
      </c>
      <c r="S158">
        <v>1</v>
      </c>
      <c r="T158" t="s">
        <v>105</v>
      </c>
      <c r="U158">
        <v>19859</v>
      </c>
      <c r="V158" t="s">
        <v>368</v>
      </c>
      <c r="W158">
        <v>21199</v>
      </c>
      <c r="X158">
        <v>5</v>
      </c>
      <c r="Y158" t="s">
        <v>48</v>
      </c>
      <c r="Z158" t="s">
        <v>40</v>
      </c>
      <c r="AA158">
        <v>13</v>
      </c>
      <c r="AB158">
        <v>3</v>
      </c>
      <c r="AC158">
        <v>4</v>
      </c>
      <c r="AD158">
        <v>80</v>
      </c>
      <c r="AE158">
        <v>1</v>
      </c>
      <c r="AF158">
        <v>24</v>
      </c>
      <c r="AG158">
        <v>2</v>
      </c>
      <c r="AH158">
        <v>3</v>
      </c>
      <c r="AI158">
        <v>1</v>
      </c>
      <c r="AJ158">
        <v>4</v>
      </c>
      <c r="AK158" s="14">
        <v>46346</v>
      </c>
      <c r="AL158">
        <v>48</v>
      </c>
      <c r="AM158" t="s">
        <v>1576</v>
      </c>
      <c r="AN158" t="s">
        <v>1588</v>
      </c>
      <c r="AO158">
        <v>16</v>
      </c>
      <c r="AP158">
        <v>9414</v>
      </c>
      <c r="AQ158">
        <v>9</v>
      </c>
      <c r="AR158">
        <v>3</v>
      </c>
    </row>
    <row r="159" spans="1:44" x14ac:dyDescent="0.35">
      <c r="A159" t="s">
        <v>224</v>
      </c>
      <c r="B159">
        <v>26</v>
      </c>
      <c r="C159" t="s">
        <v>190</v>
      </c>
      <c r="D159" t="s">
        <v>49</v>
      </c>
      <c r="E159" t="s">
        <v>41</v>
      </c>
      <c r="F159">
        <v>572</v>
      </c>
      <c r="G159" t="s">
        <v>1547</v>
      </c>
      <c r="H159">
        <v>10</v>
      </c>
      <c r="I159">
        <v>3</v>
      </c>
      <c r="J159" t="s">
        <v>52</v>
      </c>
      <c r="K159">
        <v>1</v>
      </c>
      <c r="L159">
        <v>1836</v>
      </c>
      <c r="M159">
        <v>3</v>
      </c>
      <c r="N159" t="s">
        <v>44</v>
      </c>
      <c r="O159">
        <v>46</v>
      </c>
      <c r="P159">
        <v>3</v>
      </c>
      <c r="Q159">
        <v>2</v>
      </c>
      <c r="R159" t="s">
        <v>137</v>
      </c>
      <c r="S159">
        <v>4</v>
      </c>
      <c r="T159" t="s">
        <v>46</v>
      </c>
      <c r="U159">
        <v>4684</v>
      </c>
      <c r="V159" t="s">
        <v>47</v>
      </c>
      <c r="W159">
        <v>9125</v>
      </c>
      <c r="X159">
        <v>1</v>
      </c>
      <c r="Y159" t="s">
        <v>48</v>
      </c>
      <c r="Z159" t="s">
        <v>49</v>
      </c>
      <c r="AA159">
        <v>13</v>
      </c>
      <c r="AB159">
        <v>2</v>
      </c>
      <c r="AC159">
        <v>1</v>
      </c>
      <c r="AD159">
        <v>80</v>
      </c>
      <c r="AE159">
        <v>0</v>
      </c>
      <c r="AF159">
        <v>5</v>
      </c>
      <c r="AG159">
        <v>4</v>
      </c>
      <c r="AH159">
        <v>3</v>
      </c>
      <c r="AI159">
        <v>1</v>
      </c>
      <c r="AJ159">
        <v>2</v>
      </c>
      <c r="AK159" s="14">
        <v>46180</v>
      </c>
      <c r="AL159">
        <v>43</v>
      </c>
      <c r="AM159" t="s">
        <v>1576</v>
      </c>
      <c r="AN159" t="s">
        <v>1584</v>
      </c>
      <c r="AO159">
        <v>22</v>
      </c>
      <c r="AP159">
        <v>7793</v>
      </c>
      <c r="AQ159">
        <v>1</v>
      </c>
      <c r="AR159">
        <v>0</v>
      </c>
    </row>
    <row r="160" spans="1:44" x14ac:dyDescent="0.35">
      <c r="A160" t="s">
        <v>225</v>
      </c>
      <c r="B160">
        <v>26</v>
      </c>
      <c r="C160" t="s">
        <v>190</v>
      </c>
      <c r="D160" t="s">
        <v>49</v>
      </c>
      <c r="E160" t="s">
        <v>41</v>
      </c>
      <c r="F160">
        <v>482</v>
      </c>
      <c r="G160" t="s">
        <v>71</v>
      </c>
      <c r="H160">
        <v>1</v>
      </c>
      <c r="I160">
        <v>2</v>
      </c>
      <c r="J160" t="s">
        <v>43</v>
      </c>
      <c r="K160">
        <v>1</v>
      </c>
      <c r="L160">
        <v>1893</v>
      </c>
      <c r="M160">
        <v>2</v>
      </c>
      <c r="N160" t="s">
        <v>53</v>
      </c>
      <c r="O160">
        <v>90</v>
      </c>
      <c r="P160">
        <v>2</v>
      </c>
      <c r="Q160">
        <v>1</v>
      </c>
      <c r="R160" t="s">
        <v>60</v>
      </c>
      <c r="S160">
        <v>3</v>
      </c>
      <c r="T160" t="s">
        <v>105</v>
      </c>
      <c r="U160">
        <v>2933</v>
      </c>
      <c r="V160" t="s">
        <v>47</v>
      </c>
      <c r="W160">
        <v>14908</v>
      </c>
      <c r="X160">
        <v>1</v>
      </c>
      <c r="Y160" t="s">
        <v>48</v>
      </c>
      <c r="Z160" t="s">
        <v>40</v>
      </c>
      <c r="AA160">
        <v>13</v>
      </c>
      <c r="AB160">
        <v>2</v>
      </c>
      <c r="AC160">
        <v>3</v>
      </c>
      <c r="AD160">
        <v>80</v>
      </c>
      <c r="AE160">
        <v>1</v>
      </c>
      <c r="AF160">
        <v>1</v>
      </c>
      <c r="AG160">
        <v>3</v>
      </c>
      <c r="AH160">
        <v>2</v>
      </c>
      <c r="AI160">
        <v>1</v>
      </c>
      <c r="AJ160">
        <v>0</v>
      </c>
      <c r="AK160" s="14">
        <v>46181</v>
      </c>
      <c r="AL160">
        <v>53</v>
      </c>
      <c r="AM160" t="s">
        <v>1576</v>
      </c>
      <c r="AN160" t="s">
        <v>1584</v>
      </c>
      <c r="AO160">
        <v>25</v>
      </c>
      <c r="AP160">
        <v>5957</v>
      </c>
      <c r="AQ160">
        <v>17</v>
      </c>
      <c r="AR160">
        <v>10</v>
      </c>
    </row>
    <row r="161" spans="1:44" x14ac:dyDescent="0.35">
      <c r="A161" t="s">
        <v>226</v>
      </c>
      <c r="B161">
        <v>26</v>
      </c>
      <c r="C161" t="s">
        <v>190</v>
      </c>
      <c r="D161" t="s">
        <v>49</v>
      </c>
      <c r="E161" t="s">
        <v>56</v>
      </c>
      <c r="F161">
        <v>1096</v>
      </c>
      <c r="G161" t="s">
        <v>1547</v>
      </c>
      <c r="H161">
        <v>6</v>
      </c>
      <c r="I161">
        <v>3</v>
      </c>
      <c r="J161" t="s">
        <v>73</v>
      </c>
      <c r="K161">
        <v>1</v>
      </c>
      <c r="L161">
        <v>1918</v>
      </c>
      <c r="M161">
        <v>3</v>
      </c>
      <c r="N161" t="s">
        <v>44</v>
      </c>
      <c r="O161">
        <v>61</v>
      </c>
      <c r="P161">
        <v>4</v>
      </c>
      <c r="Q161">
        <v>1</v>
      </c>
      <c r="R161" t="s">
        <v>45</v>
      </c>
      <c r="S161">
        <v>4</v>
      </c>
      <c r="T161" t="s">
        <v>105</v>
      </c>
      <c r="U161">
        <v>2544</v>
      </c>
      <c r="V161" t="s">
        <v>47</v>
      </c>
      <c r="W161">
        <v>7102</v>
      </c>
      <c r="X161">
        <v>0</v>
      </c>
      <c r="Y161" t="s">
        <v>48</v>
      </c>
      <c r="Z161" t="s">
        <v>49</v>
      </c>
      <c r="AA161">
        <v>18</v>
      </c>
      <c r="AB161">
        <v>2</v>
      </c>
      <c r="AC161">
        <v>1</v>
      </c>
      <c r="AD161">
        <v>80</v>
      </c>
      <c r="AE161">
        <v>1</v>
      </c>
      <c r="AF161">
        <v>8</v>
      </c>
      <c r="AG161">
        <v>3</v>
      </c>
      <c r="AH161">
        <v>3</v>
      </c>
      <c r="AI161">
        <v>7</v>
      </c>
      <c r="AJ161">
        <v>7</v>
      </c>
      <c r="AK161" s="14">
        <v>46182</v>
      </c>
      <c r="AL161">
        <v>44</v>
      </c>
      <c r="AM161" t="s">
        <v>1576</v>
      </c>
      <c r="AN161" t="s">
        <v>1584</v>
      </c>
      <c r="AO161">
        <v>8</v>
      </c>
      <c r="AP161">
        <v>3979</v>
      </c>
      <c r="AQ161">
        <v>6</v>
      </c>
      <c r="AR161">
        <v>5</v>
      </c>
    </row>
    <row r="162" spans="1:44" x14ac:dyDescent="0.35">
      <c r="A162" t="s">
        <v>227</v>
      </c>
      <c r="B162">
        <v>26</v>
      </c>
      <c r="C162" t="s">
        <v>190</v>
      </c>
      <c r="D162" t="s">
        <v>49</v>
      </c>
      <c r="E162" t="s">
        <v>41</v>
      </c>
      <c r="F162">
        <v>157</v>
      </c>
      <c r="G162" t="s">
        <v>71</v>
      </c>
      <c r="H162">
        <v>1</v>
      </c>
      <c r="I162">
        <v>3</v>
      </c>
      <c r="J162" t="s">
        <v>52</v>
      </c>
      <c r="K162">
        <v>1</v>
      </c>
      <c r="L162">
        <v>1952</v>
      </c>
      <c r="M162">
        <v>3</v>
      </c>
      <c r="N162" t="s">
        <v>44</v>
      </c>
      <c r="O162">
        <v>95</v>
      </c>
      <c r="P162">
        <v>3</v>
      </c>
      <c r="Q162">
        <v>1</v>
      </c>
      <c r="R162" t="s">
        <v>45</v>
      </c>
      <c r="S162">
        <v>1</v>
      </c>
      <c r="T162" t="s">
        <v>46</v>
      </c>
      <c r="U162">
        <v>2867</v>
      </c>
      <c r="V162" t="s">
        <v>47</v>
      </c>
      <c r="W162">
        <v>20006</v>
      </c>
      <c r="X162">
        <v>0</v>
      </c>
      <c r="Y162" t="s">
        <v>48</v>
      </c>
      <c r="Z162" t="s">
        <v>49</v>
      </c>
      <c r="AA162">
        <v>13</v>
      </c>
      <c r="AB162">
        <v>2</v>
      </c>
      <c r="AC162">
        <v>4</v>
      </c>
      <c r="AD162">
        <v>80</v>
      </c>
      <c r="AE162">
        <v>0</v>
      </c>
      <c r="AF162">
        <v>8</v>
      </c>
      <c r="AG162">
        <v>6</v>
      </c>
      <c r="AH162">
        <v>2</v>
      </c>
      <c r="AI162">
        <v>7</v>
      </c>
      <c r="AJ162">
        <v>6</v>
      </c>
      <c r="AK162" s="14">
        <v>46183</v>
      </c>
      <c r="AL162">
        <v>37</v>
      </c>
      <c r="AM162" t="s">
        <v>1576</v>
      </c>
      <c r="AN162" t="s">
        <v>1584</v>
      </c>
      <c r="AO162">
        <v>9</v>
      </c>
      <c r="AP162">
        <v>16947</v>
      </c>
      <c r="AQ162">
        <v>4</v>
      </c>
      <c r="AR162">
        <v>3</v>
      </c>
    </row>
    <row r="163" spans="1:44" x14ac:dyDescent="0.35">
      <c r="A163" t="s">
        <v>228</v>
      </c>
      <c r="B163">
        <v>26</v>
      </c>
      <c r="C163" t="s">
        <v>190</v>
      </c>
      <c r="D163" t="s">
        <v>49</v>
      </c>
      <c r="E163" t="s">
        <v>41</v>
      </c>
      <c r="F163">
        <v>1167</v>
      </c>
      <c r="G163" t="s">
        <v>1547</v>
      </c>
      <c r="H163">
        <v>5</v>
      </c>
      <c r="I163">
        <v>3</v>
      </c>
      <c r="J163" t="s">
        <v>73</v>
      </c>
      <c r="K163">
        <v>1</v>
      </c>
      <c r="L163">
        <v>2060</v>
      </c>
      <c r="M163">
        <v>4</v>
      </c>
      <c r="N163" t="s">
        <v>53</v>
      </c>
      <c r="O163">
        <v>30</v>
      </c>
      <c r="P163">
        <v>2</v>
      </c>
      <c r="Q163">
        <v>1</v>
      </c>
      <c r="R163" t="s">
        <v>54</v>
      </c>
      <c r="S163">
        <v>3</v>
      </c>
      <c r="T163" t="s">
        <v>46</v>
      </c>
      <c r="U163">
        <v>2966</v>
      </c>
      <c r="V163" t="s">
        <v>47</v>
      </c>
      <c r="W163">
        <v>21378</v>
      </c>
      <c r="X163">
        <v>0</v>
      </c>
      <c r="Y163" t="s">
        <v>48</v>
      </c>
      <c r="Z163" t="s">
        <v>49</v>
      </c>
      <c r="AA163">
        <v>18</v>
      </c>
      <c r="AB163">
        <v>2</v>
      </c>
      <c r="AC163">
        <v>4</v>
      </c>
      <c r="AD163">
        <v>80</v>
      </c>
      <c r="AE163">
        <v>0</v>
      </c>
      <c r="AF163">
        <v>5</v>
      </c>
      <c r="AG163">
        <v>2</v>
      </c>
      <c r="AH163">
        <v>3</v>
      </c>
      <c r="AI163">
        <v>0</v>
      </c>
      <c r="AJ163">
        <v>0</v>
      </c>
      <c r="AK163" s="14">
        <v>46184</v>
      </c>
      <c r="AL163">
        <v>50</v>
      </c>
      <c r="AM163" t="s">
        <v>1576</v>
      </c>
      <c r="AN163" t="s">
        <v>1584</v>
      </c>
      <c r="AO163">
        <v>25</v>
      </c>
      <c r="AP163">
        <v>8736</v>
      </c>
      <c r="AQ163">
        <v>4</v>
      </c>
      <c r="AR163">
        <v>4</v>
      </c>
    </row>
    <row r="164" spans="1:44" x14ac:dyDescent="0.35">
      <c r="A164" t="s">
        <v>228</v>
      </c>
      <c r="B164">
        <v>26</v>
      </c>
      <c r="C164" t="s">
        <v>190</v>
      </c>
      <c r="D164" t="s">
        <v>49</v>
      </c>
      <c r="E164" t="s">
        <v>41</v>
      </c>
      <c r="F164">
        <v>1167</v>
      </c>
      <c r="G164" t="s">
        <v>71</v>
      </c>
      <c r="H164">
        <v>5</v>
      </c>
      <c r="I164">
        <v>3</v>
      </c>
      <c r="J164" t="s">
        <v>73</v>
      </c>
      <c r="K164">
        <v>1</v>
      </c>
      <c r="L164">
        <v>2060</v>
      </c>
      <c r="M164">
        <v>4</v>
      </c>
      <c r="N164" t="s">
        <v>53</v>
      </c>
      <c r="O164">
        <v>30</v>
      </c>
      <c r="P164">
        <v>2</v>
      </c>
      <c r="Q164">
        <v>1</v>
      </c>
      <c r="R164" t="s">
        <v>54</v>
      </c>
      <c r="S164">
        <v>3</v>
      </c>
      <c r="T164" t="s">
        <v>46</v>
      </c>
      <c r="U164">
        <v>2966</v>
      </c>
      <c r="V164" t="s">
        <v>47</v>
      </c>
      <c r="W164">
        <v>21378</v>
      </c>
      <c r="X164">
        <v>0</v>
      </c>
      <c r="Y164" t="s">
        <v>48</v>
      </c>
      <c r="Z164" t="s">
        <v>49</v>
      </c>
      <c r="AA164">
        <v>18</v>
      </c>
      <c r="AB164">
        <v>2</v>
      </c>
      <c r="AC164">
        <v>4</v>
      </c>
      <c r="AD164">
        <v>80</v>
      </c>
      <c r="AE164">
        <v>0</v>
      </c>
      <c r="AF164">
        <v>5</v>
      </c>
      <c r="AG164">
        <v>2</v>
      </c>
      <c r="AH164">
        <v>3</v>
      </c>
      <c r="AI164">
        <v>0</v>
      </c>
      <c r="AJ164">
        <v>5</v>
      </c>
      <c r="AK164" s="14">
        <v>46185</v>
      </c>
      <c r="AL164">
        <v>49</v>
      </c>
      <c r="AM164" t="s">
        <v>1576</v>
      </c>
      <c r="AN164" t="s">
        <v>1584</v>
      </c>
      <c r="AO164">
        <v>28</v>
      </c>
      <c r="AP164">
        <v>8286</v>
      </c>
      <c r="AQ164">
        <v>5</v>
      </c>
      <c r="AR164">
        <v>3</v>
      </c>
    </row>
    <row r="165" spans="1:44" x14ac:dyDescent="0.35">
      <c r="A165" t="s">
        <v>229</v>
      </c>
      <c r="B165">
        <v>27</v>
      </c>
      <c r="C165" t="s">
        <v>190</v>
      </c>
      <c r="D165" t="s">
        <v>49</v>
      </c>
      <c r="E165" t="s">
        <v>41</v>
      </c>
      <c r="F165">
        <v>591</v>
      </c>
      <c r="G165" t="s">
        <v>1547</v>
      </c>
      <c r="H165">
        <v>2</v>
      </c>
      <c r="I165">
        <v>1</v>
      </c>
      <c r="J165" t="s">
        <v>52</v>
      </c>
      <c r="K165">
        <v>1</v>
      </c>
      <c r="L165">
        <v>7</v>
      </c>
      <c r="M165">
        <v>1</v>
      </c>
      <c r="N165" t="s">
        <v>44</v>
      </c>
      <c r="O165">
        <v>40</v>
      </c>
      <c r="P165">
        <v>3</v>
      </c>
      <c r="Q165">
        <v>1</v>
      </c>
      <c r="R165" t="s">
        <v>45</v>
      </c>
      <c r="S165">
        <v>2</v>
      </c>
      <c r="T165" t="s">
        <v>105</v>
      </c>
      <c r="U165">
        <v>3468</v>
      </c>
      <c r="V165" t="s">
        <v>47</v>
      </c>
      <c r="W165">
        <v>16632</v>
      </c>
      <c r="X165">
        <v>9</v>
      </c>
      <c r="Y165" t="s">
        <v>48</v>
      </c>
      <c r="Z165" t="s">
        <v>49</v>
      </c>
      <c r="AA165">
        <v>12</v>
      </c>
      <c r="AB165">
        <v>2</v>
      </c>
      <c r="AC165">
        <v>4</v>
      </c>
      <c r="AD165">
        <v>80</v>
      </c>
      <c r="AE165">
        <v>1</v>
      </c>
      <c r="AF165">
        <v>6</v>
      </c>
      <c r="AG165">
        <v>3</v>
      </c>
      <c r="AH165">
        <v>3</v>
      </c>
      <c r="AI165">
        <v>2</v>
      </c>
      <c r="AJ165">
        <v>2</v>
      </c>
      <c r="AK165" s="14">
        <v>46186</v>
      </c>
      <c r="AL165">
        <v>19</v>
      </c>
      <c r="AM165" t="s">
        <v>1576</v>
      </c>
      <c r="AN165" t="s">
        <v>1584</v>
      </c>
      <c r="AO165">
        <v>0</v>
      </c>
      <c r="AP165">
        <v>22346</v>
      </c>
      <c r="AQ165">
        <v>0</v>
      </c>
      <c r="AR165">
        <v>0</v>
      </c>
    </row>
    <row r="166" spans="1:44" x14ac:dyDescent="0.35">
      <c r="A166" t="s">
        <v>230</v>
      </c>
      <c r="B166">
        <v>27</v>
      </c>
      <c r="C166" t="s">
        <v>190</v>
      </c>
      <c r="D166" t="s">
        <v>49</v>
      </c>
      <c r="E166" t="s">
        <v>41</v>
      </c>
      <c r="F166">
        <v>1240</v>
      </c>
      <c r="G166" t="s">
        <v>71</v>
      </c>
      <c r="H166">
        <v>2</v>
      </c>
      <c r="I166">
        <v>4</v>
      </c>
      <c r="J166" t="s">
        <v>43</v>
      </c>
      <c r="K166">
        <v>1</v>
      </c>
      <c r="L166">
        <v>54</v>
      </c>
      <c r="M166">
        <v>4</v>
      </c>
      <c r="N166" t="s">
        <v>53</v>
      </c>
      <c r="O166">
        <v>33</v>
      </c>
      <c r="P166">
        <v>3</v>
      </c>
      <c r="Q166">
        <v>1</v>
      </c>
      <c r="R166" t="s">
        <v>45</v>
      </c>
      <c r="S166">
        <v>1</v>
      </c>
      <c r="T166" t="s">
        <v>102</v>
      </c>
      <c r="U166">
        <v>2341</v>
      </c>
      <c r="V166" t="s">
        <v>47</v>
      </c>
      <c r="W166">
        <v>19715</v>
      </c>
      <c r="X166">
        <v>1</v>
      </c>
      <c r="Y166" t="s">
        <v>48</v>
      </c>
      <c r="Z166" t="s">
        <v>49</v>
      </c>
      <c r="AA166">
        <v>13</v>
      </c>
      <c r="AB166">
        <v>2</v>
      </c>
      <c r="AC166">
        <v>4</v>
      </c>
      <c r="AD166">
        <v>80</v>
      </c>
      <c r="AE166">
        <v>1</v>
      </c>
      <c r="AF166">
        <v>1</v>
      </c>
      <c r="AG166">
        <v>6</v>
      </c>
      <c r="AH166">
        <v>3</v>
      </c>
      <c r="AI166">
        <v>0</v>
      </c>
      <c r="AJ166">
        <v>0</v>
      </c>
      <c r="AK166" s="14">
        <v>46187</v>
      </c>
      <c r="AL166">
        <v>60</v>
      </c>
      <c r="AM166" t="s">
        <v>1576</v>
      </c>
      <c r="AN166" t="s">
        <v>1584</v>
      </c>
      <c r="AO166">
        <v>23</v>
      </c>
      <c r="AP166">
        <v>13985</v>
      </c>
      <c r="AQ166">
        <v>17</v>
      </c>
      <c r="AR166">
        <v>9</v>
      </c>
    </row>
    <row r="167" spans="1:44" x14ac:dyDescent="0.35">
      <c r="A167" t="s">
        <v>231</v>
      </c>
      <c r="B167">
        <v>27</v>
      </c>
      <c r="C167" t="s">
        <v>190</v>
      </c>
      <c r="D167" t="s">
        <v>49</v>
      </c>
      <c r="E167" t="s">
        <v>56</v>
      </c>
      <c r="F167">
        <v>994</v>
      </c>
      <c r="G167" t="s">
        <v>1547</v>
      </c>
      <c r="H167">
        <v>8</v>
      </c>
      <c r="I167">
        <v>3</v>
      </c>
      <c r="J167" t="s">
        <v>43</v>
      </c>
      <c r="K167">
        <v>1</v>
      </c>
      <c r="L167">
        <v>56</v>
      </c>
      <c r="M167">
        <v>4</v>
      </c>
      <c r="N167" t="s">
        <v>44</v>
      </c>
      <c r="O167">
        <v>37</v>
      </c>
      <c r="P167">
        <v>3</v>
      </c>
      <c r="Q167">
        <v>3</v>
      </c>
      <c r="R167" t="s">
        <v>137</v>
      </c>
      <c r="S167">
        <v>3</v>
      </c>
      <c r="T167" t="s">
        <v>46</v>
      </c>
      <c r="U167">
        <v>8726</v>
      </c>
      <c r="V167" t="s">
        <v>163</v>
      </c>
      <c r="W167">
        <v>2975</v>
      </c>
      <c r="X167">
        <v>1</v>
      </c>
      <c r="Y167" t="s">
        <v>48</v>
      </c>
      <c r="Z167" t="s">
        <v>49</v>
      </c>
      <c r="AA167">
        <v>15</v>
      </c>
      <c r="AB167">
        <v>2</v>
      </c>
      <c r="AC167">
        <v>4</v>
      </c>
      <c r="AD167">
        <v>80</v>
      </c>
      <c r="AE167">
        <v>0</v>
      </c>
      <c r="AF167">
        <v>9</v>
      </c>
      <c r="AG167">
        <v>0</v>
      </c>
      <c r="AH167">
        <v>3</v>
      </c>
      <c r="AI167">
        <v>1</v>
      </c>
      <c r="AJ167">
        <v>7</v>
      </c>
      <c r="AK167" s="14">
        <v>46188</v>
      </c>
      <c r="AL167">
        <v>49</v>
      </c>
      <c r="AM167" t="s">
        <v>1576</v>
      </c>
      <c r="AN167" t="s">
        <v>1584</v>
      </c>
      <c r="AO167">
        <v>18</v>
      </c>
      <c r="AP167">
        <v>23559</v>
      </c>
      <c r="AQ167">
        <v>8</v>
      </c>
      <c r="AR167">
        <v>6</v>
      </c>
    </row>
    <row r="168" spans="1:44" x14ac:dyDescent="0.35">
      <c r="A168" t="s">
        <v>232</v>
      </c>
      <c r="B168">
        <v>27</v>
      </c>
      <c r="C168" t="s">
        <v>190</v>
      </c>
      <c r="D168" t="s">
        <v>49</v>
      </c>
      <c r="E168" t="s">
        <v>59</v>
      </c>
      <c r="F168">
        <v>691</v>
      </c>
      <c r="G168" t="s">
        <v>71</v>
      </c>
      <c r="H168">
        <v>9</v>
      </c>
      <c r="I168">
        <v>3</v>
      </c>
      <c r="J168" t="s">
        <v>52</v>
      </c>
      <c r="K168">
        <v>1</v>
      </c>
      <c r="L168">
        <v>218</v>
      </c>
      <c r="M168">
        <v>4</v>
      </c>
      <c r="N168" t="s">
        <v>44</v>
      </c>
      <c r="O168">
        <v>57</v>
      </c>
      <c r="P168">
        <v>3</v>
      </c>
      <c r="Q168">
        <v>1</v>
      </c>
      <c r="R168" t="s">
        <v>60</v>
      </c>
      <c r="S168">
        <v>2</v>
      </c>
      <c r="T168" t="s">
        <v>102</v>
      </c>
      <c r="U168">
        <v>2024</v>
      </c>
      <c r="V168" t="s">
        <v>47</v>
      </c>
      <c r="W168">
        <v>5970</v>
      </c>
      <c r="X168">
        <v>6</v>
      </c>
      <c r="Y168" t="s">
        <v>48</v>
      </c>
      <c r="Z168" t="s">
        <v>49</v>
      </c>
      <c r="AA168">
        <v>18</v>
      </c>
      <c r="AB168">
        <v>2</v>
      </c>
      <c r="AC168">
        <v>4</v>
      </c>
      <c r="AD168">
        <v>80</v>
      </c>
      <c r="AE168">
        <v>1</v>
      </c>
      <c r="AF168">
        <v>6</v>
      </c>
      <c r="AG168">
        <v>1</v>
      </c>
      <c r="AH168">
        <v>1</v>
      </c>
      <c r="AI168">
        <v>2</v>
      </c>
      <c r="AJ168">
        <v>2</v>
      </c>
      <c r="AK168" s="14">
        <v>46189</v>
      </c>
      <c r="AL168">
        <v>34</v>
      </c>
      <c r="AM168" t="s">
        <v>1576</v>
      </c>
      <c r="AN168" t="s">
        <v>1584</v>
      </c>
      <c r="AO168">
        <v>5</v>
      </c>
      <c r="AP168">
        <v>9732</v>
      </c>
      <c r="AQ168">
        <v>5</v>
      </c>
      <c r="AR168">
        <v>2</v>
      </c>
    </row>
    <row r="169" spans="1:44" x14ac:dyDescent="0.35">
      <c r="A169" t="s">
        <v>233</v>
      </c>
      <c r="B169">
        <v>27</v>
      </c>
      <c r="C169" t="s">
        <v>190</v>
      </c>
      <c r="D169" t="s">
        <v>49</v>
      </c>
      <c r="E169" t="s">
        <v>59</v>
      </c>
      <c r="F169">
        <v>1450</v>
      </c>
      <c r="G169" t="s">
        <v>1547</v>
      </c>
      <c r="H169">
        <v>3</v>
      </c>
      <c r="I169">
        <v>3</v>
      </c>
      <c r="J169" t="s">
        <v>52</v>
      </c>
      <c r="K169">
        <v>1</v>
      </c>
      <c r="L169">
        <v>224</v>
      </c>
      <c r="M169">
        <v>3</v>
      </c>
      <c r="N169" t="s">
        <v>44</v>
      </c>
      <c r="O169">
        <v>79</v>
      </c>
      <c r="P169">
        <v>2</v>
      </c>
      <c r="Q169">
        <v>1</v>
      </c>
      <c r="R169" t="s">
        <v>60</v>
      </c>
      <c r="S169">
        <v>3</v>
      </c>
      <c r="T169" t="s">
        <v>102</v>
      </c>
      <c r="U169">
        <v>2566</v>
      </c>
      <c r="V169" t="s">
        <v>47</v>
      </c>
      <c r="W169">
        <v>25326</v>
      </c>
      <c r="X169">
        <v>1</v>
      </c>
      <c r="Y169" t="s">
        <v>48</v>
      </c>
      <c r="Z169" t="s">
        <v>40</v>
      </c>
      <c r="AA169">
        <v>15</v>
      </c>
      <c r="AB169">
        <v>2</v>
      </c>
      <c r="AC169">
        <v>4</v>
      </c>
      <c r="AD169">
        <v>80</v>
      </c>
      <c r="AE169">
        <v>1</v>
      </c>
      <c r="AF169">
        <v>1</v>
      </c>
      <c r="AG169">
        <v>2</v>
      </c>
      <c r="AH169">
        <v>2</v>
      </c>
      <c r="AI169">
        <v>0</v>
      </c>
      <c r="AJ169">
        <v>1</v>
      </c>
      <c r="AK169" s="14">
        <v>46190</v>
      </c>
      <c r="AL169">
        <v>42</v>
      </c>
      <c r="AM169" t="s">
        <v>1576</v>
      </c>
      <c r="AN169" t="s">
        <v>1584</v>
      </c>
      <c r="AO169">
        <v>16</v>
      </c>
      <c r="AP169">
        <v>9013</v>
      </c>
      <c r="AQ169">
        <v>9</v>
      </c>
      <c r="AR169">
        <v>6</v>
      </c>
    </row>
    <row r="170" spans="1:44" x14ac:dyDescent="0.35">
      <c r="A170" t="s">
        <v>234</v>
      </c>
      <c r="B170">
        <v>27</v>
      </c>
      <c r="C170" t="s">
        <v>190</v>
      </c>
      <c r="D170" t="s">
        <v>49</v>
      </c>
      <c r="E170" t="s">
        <v>41</v>
      </c>
      <c r="F170">
        <v>1157</v>
      </c>
      <c r="G170" t="s">
        <v>71</v>
      </c>
      <c r="H170">
        <v>17</v>
      </c>
      <c r="I170">
        <v>3</v>
      </c>
      <c r="J170" t="s">
        <v>68</v>
      </c>
      <c r="K170">
        <v>1</v>
      </c>
      <c r="L170">
        <v>233</v>
      </c>
      <c r="M170">
        <v>3</v>
      </c>
      <c r="N170" t="s">
        <v>44</v>
      </c>
      <c r="O170">
        <v>51</v>
      </c>
      <c r="P170">
        <v>3</v>
      </c>
      <c r="Q170">
        <v>1</v>
      </c>
      <c r="R170" t="s">
        <v>60</v>
      </c>
      <c r="S170">
        <v>2</v>
      </c>
      <c r="T170" t="s">
        <v>105</v>
      </c>
      <c r="U170">
        <v>3058</v>
      </c>
      <c r="V170" t="s">
        <v>47</v>
      </c>
      <c r="W170">
        <v>13364</v>
      </c>
      <c r="X170">
        <v>0</v>
      </c>
      <c r="Y170" t="s">
        <v>48</v>
      </c>
      <c r="Z170" t="s">
        <v>40</v>
      </c>
      <c r="AA170">
        <v>16</v>
      </c>
      <c r="AB170">
        <v>3</v>
      </c>
      <c r="AC170">
        <v>4</v>
      </c>
      <c r="AD170">
        <v>80</v>
      </c>
      <c r="AE170">
        <v>1</v>
      </c>
      <c r="AF170">
        <v>6</v>
      </c>
      <c r="AG170">
        <v>3</v>
      </c>
      <c r="AH170">
        <v>2</v>
      </c>
      <c r="AI170">
        <v>1</v>
      </c>
      <c r="AJ170">
        <v>1</v>
      </c>
      <c r="AK170" s="14">
        <v>46191</v>
      </c>
      <c r="AL170">
        <v>35</v>
      </c>
      <c r="AM170" t="s">
        <v>1576</v>
      </c>
      <c r="AN170" t="s">
        <v>1584</v>
      </c>
      <c r="AO170">
        <v>6</v>
      </c>
      <c r="AP170">
        <v>19012</v>
      </c>
      <c r="AQ170">
        <v>6</v>
      </c>
      <c r="AR170">
        <v>6</v>
      </c>
    </row>
    <row r="171" spans="1:44" x14ac:dyDescent="0.35">
      <c r="A171" t="s">
        <v>235</v>
      </c>
      <c r="B171">
        <v>27</v>
      </c>
      <c r="C171" t="s">
        <v>190</v>
      </c>
      <c r="D171" t="s">
        <v>49</v>
      </c>
      <c r="E171" t="s">
        <v>41</v>
      </c>
      <c r="F171">
        <v>894</v>
      </c>
      <c r="G171" t="s">
        <v>1547</v>
      </c>
      <c r="H171">
        <v>9</v>
      </c>
      <c r="I171">
        <v>3</v>
      </c>
      <c r="J171" t="s">
        <v>52</v>
      </c>
      <c r="K171">
        <v>1</v>
      </c>
      <c r="L171">
        <v>260</v>
      </c>
      <c r="M171">
        <v>4</v>
      </c>
      <c r="N171" t="s">
        <v>53</v>
      </c>
      <c r="O171">
        <v>99</v>
      </c>
      <c r="P171">
        <v>3</v>
      </c>
      <c r="Q171">
        <v>1</v>
      </c>
      <c r="R171" t="s">
        <v>60</v>
      </c>
      <c r="S171">
        <v>2</v>
      </c>
      <c r="T171" t="s">
        <v>46</v>
      </c>
      <c r="U171">
        <v>2279</v>
      </c>
      <c r="V171" t="s">
        <v>47</v>
      </c>
      <c r="W171">
        <v>11781</v>
      </c>
      <c r="X171">
        <v>1</v>
      </c>
      <c r="Y171" t="s">
        <v>48</v>
      </c>
      <c r="Z171" t="s">
        <v>49</v>
      </c>
      <c r="AA171">
        <v>16</v>
      </c>
      <c r="AB171">
        <v>3</v>
      </c>
      <c r="AC171">
        <v>4</v>
      </c>
      <c r="AD171">
        <v>80</v>
      </c>
      <c r="AE171">
        <v>0</v>
      </c>
      <c r="AF171">
        <v>7</v>
      </c>
      <c r="AG171">
        <v>2</v>
      </c>
      <c r="AH171">
        <v>2</v>
      </c>
      <c r="AI171">
        <v>0</v>
      </c>
      <c r="AJ171">
        <v>3</v>
      </c>
      <c r="AK171" s="14">
        <v>46192</v>
      </c>
      <c r="AL171">
        <v>51</v>
      </c>
      <c r="AM171" t="s">
        <v>1576</v>
      </c>
      <c r="AN171" t="s">
        <v>1584</v>
      </c>
      <c r="AO171">
        <v>12</v>
      </c>
      <c r="AP171">
        <v>14940</v>
      </c>
      <c r="AQ171">
        <v>0</v>
      </c>
      <c r="AR171">
        <v>0</v>
      </c>
    </row>
    <row r="172" spans="1:44" x14ac:dyDescent="0.35">
      <c r="A172" t="s">
        <v>236</v>
      </c>
      <c r="B172">
        <v>27</v>
      </c>
      <c r="C172" t="s">
        <v>190</v>
      </c>
      <c r="D172" t="s">
        <v>49</v>
      </c>
      <c r="E172" t="s">
        <v>56</v>
      </c>
      <c r="F172">
        <v>472</v>
      </c>
      <c r="G172" t="s">
        <v>71</v>
      </c>
      <c r="H172">
        <v>1</v>
      </c>
      <c r="I172">
        <v>1</v>
      </c>
      <c r="J172" t="s">
        <v>68</v>
      </c>
      <c r="K172">
        <v>1</v>
      </c>
      <c r="L172">
        <v>274</v>
      </c>
      <c r="M172">
        <v>3</v>
      </c>
      <c r="N172" t="s">
        <v>44</v>
      </c>
      <c r="O172">
        <v>60</v>
      </c>
      <c r="P172">
        <v>2</v>
      </c>
      <c r="Q172">
        <v>2</v>
      </c>
      <c r="R172" t="s">
        <v>112</v>
      </c>
      <c r="S172">
        <v>1</v>
      </c>
      <c r="T172" t="s">
        <v>105</v>
      </c>
      <c r="U172">
        <v>4298</v>
      </c>
      <c r="V172" t="s">
        <v>47</v>
      </c>
      <c r="W172">
        <v>9679</v>
      </c>
      <c r="X172">
        <v>5</v>
      </c>
      <c r="Y172" t="s">
        <v>48</v>
      </c>
      <c r="Z172" t="s">
        <v>49</v>
      </c>
      <c r="AA172">
        <v>19</v>
      </c>
      <c r="AB172">
        <v>3</v>
      </c>
      <c r="AC172">
        <v>3</v>
      </c>
      <c r="AD172">
        <v>80</v>
      </c>
      <c r="AE172">
        <v>1</v>
      </c>
      <c r="AF172">
        <v>6</v>
      </c>
      <c r="AG172">
        <v>1</v>
      </c>
      <c r="AH172">
        <v>3</v>
      </c>
      <c r="AI172">
        <v>2</v>
      </c>
      <c r="AJ172">
        <v>0</v>
      </c>
      <c r="AK172" s="14">
        <v>46193</v>
      </c>
      <c r="AL172">
        <v>49</v>
      </c>
      <c r="AM172" t="s">
        <v>1576</v>
      </c>
      <c r="AN172" t="s">
        <v>1584</v>
      </c>
      <c r="AO172">
        <v>22</v>
      </c>
      <c r="AP172">
        <v>9584</v>
      </c>
      <c r="AQ172">
        <v>6</v>
      </c>
      <c r="AR172">
        <v>1</v>
      </c>
    </row>
    <row r="173" spans="1:44" x14ac:dyDescent="0.35">
      <c r="A173" t="s">
        <v>237</v>
      </c>
      <c r="B173">
        <v>27</v>
      </c>
      <c r="C173" t="s">
        <v>190</v>
      </c>
      <c r="D173" t="s">
        <v>49</v>
      </c>
      <c r="E173" t="s">
        <v>56</v>
      </c>
      <c r="F173">
        <v>1242</v>
      </c>
      <c r="G173" t="s">
        <v>1547</v>
      </c>
      <c r="H173">
        <v>20</v>
      </c>
      <c r="I173">
        <v>3</v>
      </c>
      <c r="J173" t="s">
        <v>43</v>
      </c>
      <c r="K173">
        <v>1</v>
      </c>
      <c r="L173">
        <v>293</v>
      </c>
      <c r="M173">
        <v>4</v>
      </c>
      <c r="N173" t="s">
        <v>53</v>
      </c>
      <c r="O173">
        <v>90</v>
      </c>
      <c r="P173">
        <v>3</v>
      </c>
      <c r="Q173">
        <v>2</v>
      </c>
      <c r="R173" t="s">
        <v>137</v>
      </c>
      <c r="S173">
        <v>3</v>
      </c>
      <c r="T173" t="s">
        <v>46</v>
      </c>
      <c r="U173">
        <v>9981</v>
      </c>
      <c r="V173" t="s">
        <v>163</v>
      </c>
      <c r="W173">
        <v>12916</v>
      </c>
      <c r="X173">
        <v>1</v>
      </c>
      <c r="Y173" t="s">
        <v>48</v>
      </c>
      <c r="Z173" t="s">
        <v>49</v>
      </c>
      <c r="AA173">
        <v>14</v>
      </c>
      <c r="AB173">
        <v>3</v>
      </c>
      <c r="AC173">
        <v>4</v>
      </c>
      <c r="AD173">
        <v>80</v>
      </c>
      <c r="AE173">
        <v>0</v>
      </c>
      <c r="AF173">
        <v>7</v>
      </c>
      <c r="AG173">
        <v>2</v>
      </c>
      <c r="AH173">
        <v>3</v>
      </c>
      <c r="AI173">
        <v>0</v>
      </c>
      <c r="AJ173">
        <v>7</v>
      </c>
      <c r="AK173" s="14">
        <v>46194</v>
      </c>
      <c r="AL173">
        <v>25</v>
      </c>
      <c r="AM173" t="s">
        <v>1576</v>
      </c>
      <c r="AN173" t="s">
        <v>1584</v>
      </c>
      <c r="AO173">
        <v>6</v>
      </c>
      <c r="AP173">
        <v>7837</v>
      </c>
      <c r="AQ173">
        <v>3</v>
      </c>
      <c r="AR173">
        <v>3</v>
      </c>
    </row>
    <row r="174" spans="1:44" x14ac:dyDescent="0.35">
      <c r="A174" t="s">
        <v>238</v>
      </c>
      <c r="B174">
        <v>27</v>
      </c>
      <c r="C174" t="s">
        <v>190</v>
      </c>
      <c r="D174" t="s">
        <v>49</v>
      </c>
      <c r="E174" t="s">
        <v>41</v>
      </c>
      <c r="F174">
        <v>1220</v>
      </c>
      <c r="G174" t="s">
        <v>71</v>
      </c>
      <c r="H174">
        <v>5</v>
      </c>
      <c r="I174">
        <v>3</v>
      </c>
      <c r="J174" t="s">
        <v>43</v>
      </c>
      <c r="K174">
        <v>1</v>
      </c>
      <c r="L174">
        <v>434</v>
      </c>
      <c r="M174">
        <v>3</v>
      </c>
      <c r="N174" t="s">
        <v>53</v>
      </c>
      <c r="O174">
        <v>85</v>
      </c>
      <c r="P174">
        <v>3</v>
      </c>
      <c r="Q174">
        <v>1</v>
      </c>
      <c r="R174" t="s">
        <v>60</v>
      </c>
      <c r="S174">
        <v>2</v>
      </c>
      <c r="T174" t="s">
        <v>46</v>
      </c>
      <c r="U174">
        <v>2478</v>
      </c>
      <c r="V174" t="s">
        <v>47</v>
      </c>
      <c r="W174">
        <v>20938</v>
      </c>
      <c r="X174">
        <v>1</v>
      </c>
      <c r="Y174" t="s">
        <v>48</v>
      </c>
      <c r="Z174" t="s">
        <v>40</v>
      </c>
      <c r="AA174">
        <v>12</v>
      </c>
      <c r="AB174">
        <v>3</v>
      </c>
      <c r="AC174">
        <v>2</v>
      </c>
      <c r="AD174">
        <v>80</v>
      </c>
      <c r="AE174">
        <v>0</v>
      </c>
      <c r="AF174">
        <v>4</v>
      </c>
      <c r="AG174">
        <v>2</v>
      </c>
      <c r="AH174">
        <v>2</v>
      </c>
      <c r="AI174">
        <v>1</v>
      </c>
      <c r="AJ174">
        <v>2</v>
      </c>
      <c r="AK174" s="14">
        <v>46195</v>
      </c>
      <c r="AL174">
        <v>25</v>
      </c>
      <c r="AM174" t="s">
        <v>1576</v>
      </c>
      <c r="AN174" t="s">
        <v>1584</v>
      </c>
      <c r="AO174">
        <v>1</v>
      </c>
      <c r="AP174">
        <v>10406</v>
      </c>
      <c r="AQ174">
        <v>1</v>
      </c>
      <c r="AR174">
        <v>0</v>
      </c>
    </row>
    <row r="175" spans="1:44" x14ac:dyDescent="0.35">
      <c r="A175" t="s">
        <v>239</v>
      </c>
      <c r="B175">
        <v>27</v>
      </c>
      <c r="C175" t="s">
        <v>190</v>
      </c>
      <c r="D175" t="s">
        <v>49</v>
      </c>
      <c r="E175" t="s">
        <v>41</v>
      </c>
      <c r="F175">
        <v>1377</v>
      </c>
      <c r="G175" t="s">
        <v>1547</v>
      </c>
      <c r="H175">
        <v>2</v>
      </c>
      <c r="I175">
        <v>3</v>
      </c>
      <c r="J175" t="s">
        <v>43</v>
      </c>
      <c r="K175">
        <v>1</v>
      </c>
      <c r="L175">
        <v>437</v>
      </c>
      <c r="M175">
        <v>4</v>
      </c>
      <c r="N175" t="s">
        <v>44</v>
      </c>
      <c r="O175">
        <v>74</v>
      </c>
      <c r="P175">
        <v>3</v>
      </c>
      <c r="Q175">
        <v>2</v>
      </c>
      <c r="R175" t="s">
        <v>137</v>
      </c>
      <c r="S175">
        <v>3</v>
      </c>
      <c r="T175" t="s">
        <v>46</v>
      </c>
      <c r="U175">
        <v>4478</v>
      </c>
      <c r="V175" t="s">
        <v>47</v>
      </c>
      <c r="W175">
        <v>5242</v>
      </c>
      <c r="X175">
        <v>1</v>
      </c>
      <c r="Y175" t="s">
        <v>48</v>
      </c>
      <c r="Z175" t="s">
        <v>40</v>
      </c>
      <c r="AA175">
        <v>11</v>
      </c>
      <c r="AB175">
        <v>3</v>
      </c>
      <c r="AC175">
        <v>1</v>
      </c>
      <c r="AD175">
        <v>80</v>
      </c>
      <c r="AE175">
        <v>0</v>
      </c>
      <c r="AF175">
        <v>5</v>
      </c>
      <c r="AG175">
        <v>3</v>
      </c>
      <c r="AH175">
        <v>3</v>
      </c>
      <c r="AI175">
        <v>0</v>
      </c>
      <c r="AJ175">
        <v>4</v>
      </c>
      <c r="AK175" s="14">
        <v>46196</v>
      </c>
      <c r="AL175">
        <v>25</v>
      </c>
      <c r="AM175" t="s">
        <v>1576</v>
      </c>
      <c r="AN175" t="s">
        <v>1584</v>
      </c>
      <c r="AO175">
        <v>7</v>
      </c>
      <c r="AP175">
        <v>6805</v>
      </c>
      <c r="AQ175">
        <v>2</v>
      </c>
      <c r="AR175">
        <v>0</v>
      </c>
    </row>
    <row r="176" spans="1:44" x14ac:dyDescent="0.35">
      <c r="A176" t="s">
        <v>240</v>
      </c>
      <c r="B176">
        <v>27</v>
      </c>
      <c r="C176" t="s">
        <v>190</v>
      </c>
      <c r="D176" t="s">
        <v>49</v>
      </c>
      <c r="E176" t="s">
        <v>59</v>
      </c>
      <c r="F176">
        <v>210</v>
      </c>
      <c r="G176" t="s">
        <v>71</v>
      </c>
      <c r="H176">
        <v>1</v>
      </c>
      <c r="I176">
        <v>1</v>
      </c>
      <c r="J176" t="s">
        <v>57</v>
      </c>
      <c r="K176">
        <v>1</v>
      </c>
      <c r="L176">
        <v>449</v>
      </c>
      <c r="M176">
        <v>3</v>
      </c>
      <c r="N176" t="s">
        <v>44</v>
      </c>
      <c r="O176">
        <v>73</v>
      </c>
      <c r="P176">
        <v>3</v>
      </c>
      <c r="Q176">
        <v>2</v>
      </c>
      <c r="R176" t="s">
        <v>137</v>
      </c>
      <c r="S176">
        <v>2</v>
      </c>
      <c r="T176" t="s">
        <v>105</v>
      </c>
      <c r="U176">
        <v>6349</v>
      </c>
      <c r="V176" t="s">
        <v>163</v>
      </c>
      <c r="W176">
        <v>22107</v>
      </c>
      <c r="X176">
        <v>0</v>
      </c>
      <c r="Y176" t="s">
        <v>48</v>
      </c>
      <c r="Z176" t="s">
        <v>40</v>
      </c>
      <c r="AA176">
        <v>13</v>
      </c>
      <c r="AB176">
        <v>3</v>
      </c>
      <c r="AC176">
        <v>4</v>
      </c>
      <c r="AD176">
        <v>80</v>
      </c>
      <c r="AE176">
        <v>1</v>
      </c>
      <c r="AF176">
        <v>6</v>
      </c>
      <c r="AG176">
        <v>0</v>
      </c>
      <c r="AH176">
        <v>3</v>
      </c>
      <c r="AI176">
        <v>1</v>
      </c>
      <c r="AJ176">
        <v>4</v>
      </c>
      <c r="AK176" s="14">
        <v>46197</v>
      </c>
      <c r="AL176">
        <v>20</v>
      </c>
      <c r="AM176" t="s">
        <v>1576</v>
      </c>
      <c r="AN176" t="s">
        <v>1584</v>
      </c>
      <c r="AO176">
        <v>0</v>
      </c>
      <c r="AP176">
        <v>12171</v>
      </c>
      <c r="AQ176">
        <v>0</v>
      </c>
      <c r="AR176">
        <v>0</v>
      </c>
    </row>
    <row r="177" spans="1:44" x14ac:dyDescent="0.35">
      <c r="A177" t="s">
        <v>241</v>
      </c>
      <c r="B177">
        <v>27</v>
      </c>
      <c r="C177" t="s">
        <v>190</v>
      </c>
      <c r="D177" t="s">
        <v>49</v>
      </c>
      <c r="E177" t="s">
        <v>41</v>
      </c>
      <c r="F177">
        <v>1130</v>
      </c>
      <c r="G177" t="s">
        <v>1547</v>
      </c>
      <c r="H177">
        <v>8</v>
      </c>
      <c r="I177">
        <v>4</v>
      </c>
      <c r="J177" t="s">
        <v>57</v>
      </c>
      <c r="K177">
        <v>1</v>
      </c>
      <c r="L177">
        <v>458</v>
      </c>
      <c r="M177">
        <v>2</v>
      </c>
      <c r="N177" t="s">
        <v>53</v>
      </c>
      <c r="O177">
        <v>56</v>
      </c>
      <c r="P177">
        <v>3</v>
      </c>
      <c r="Q177">
        <v>2</v>
      </c>
      <c r="R177" t="s">
        <v>137</v>
      </c>
      <c r="S177">
        <v>2</v>
      </c>
      <c r="T177" t="s">
        <v>105</v>
      </c>
      <c r="U177">
        <v>6214</v>
      </c>
      <c r="V177" t="s">
        <v>163</v>
      </c>
      <c r="W177">
        <v>3415</v>
      </c>
      <c r="X177">
        <v>1</v>
      </c>
      <c r="Y177" t="s">
        <v>48</v>
      </c>
      <c r="Z177" t="s">
        <v>49</v>
      </c>
      <c r="AA177">
        <v>18</v>
      </c>
      <c r="AB177">
        <v>3</v>
      </c>
      <c r="AC177">
        <v>1</v>
      </c>
      <c r="AD177">
        <v>80</v>
      </c>
      <c r="AE177">
        <v>1</v>
      </c>
      <c r="AF177">
        <v>8</v>
      </c>
      <c r="AG177">
        <v>3</v>
      </c>
      <c r="AH177">
        <v>3</v>
      </c>
      <c r="AI177">
        <v>0</v>
      </c>
      <c r="AJ177">
        <v>7</v>
      </c>
      <c r="AK177" s="14">
        <v>46198</v>
      </c>
      <c r="AL177">
        <v>21</v>
      </c>
      <c r="AM177" t="s">
        <v>1576</v>
      </c>
      <c r="AN177" t="s">
        <v>1584</v>
      </c>
      <c r="AO177">
        <v>1</v>
      </c>
      <c r="AP177">
        <v>14910</v>
      </c>
      <c r="AQ177">
        <v>0</v>
      </c>
      <c r="AR177">
        <v>0</v>
      </c>
    </row>
    <row r="178" spans="1:44" x14ac:dyDescent="0.35">
      <c r="A178" t="s">
        <v>242</v>
      </c>
      <c r="B178">
        <v>27</v>
      </c>
      <c r="C178" t="s">
        <v>190</v>
      </c>
      <c r="D178" t="s">
        <v>49</v>
      </c>
      <c r="E178" t="s">
        <v>41</v>
      </c>
      <c r="F178">
        <v>1469</v>
      </c>
      <c r="G178" t="s">
        <v>71</v>
      </c>
      <c r="H178">
        <v>1</v>
      </c>
      <c r="I178">
        <v>2</v>
      </c>
      <c r="J178" t="s">
        <v>52</v>
      </c>
      <c r="K178">
        <v>1</v>
      </c>
      <c r="L178">
        <v>497</v>
      </c>
      <c r="M178">
        <v>4</v>
      </c>
      <c r="N178" t="s">
        <v>44</v>
      </c>
      <c r="O178">
        <v>82</v>
      </c>
      <c r="P178">
        <v>3</v>
      </c>
      <c r="Q178">
        <v>1</v>
      </c>
      <c r="R178" t="s">
        <v>45</v>
      </c>
      <c r="S178">
        <v>2</v>
      </c>
      <c r="T178" t="s">
        <v>102</v>
      </c>
      <c r="U178">
        <v>3816</v>
      </c>
      <c r="V178" t="s">
        <v>47</v>
      </c>
      <c r="W178">
        <v>17881</v>
      </c>
      <c r="X178">
        <v>1</v>
      </c>
      <c r="Y178" t="s">
        <v>48</v>
      </c>
      <c r="Z178" t="s">
        <v>49</v>
      </c>
      <c r="AA178">
        <v>11</v>
      </c>
      <c r="AB178">
        <v>3</v>
      </c>
      <c r="AC178">
        <v>2</v>
      </c>
      <c r="AD178">
        <v>80</v>
      </c>
      <c r="AE178">
        <v>1</v>
      </c>
      <c r="AF178">
        <v>5</v>
      </c>
      <c r="AG178">
        <v>2</v>
      </c>
      <c r="AH178">
        <v>3</v>
      </c>
      <c r="AI178">
        <v>0</v>
      </c>
      <c r="AJ178">
        <v>4</v>
      </c>
      <c r="AK178" s="14">
        <v>46199</v>
      </c>
      <c r="AL178">
        <v>39</v>
      </c>
      <c r="AM178" t="s">
        <v>1576</v>
      </c>
      <c r="AN178" t="s">
        <v>1584</v>
      </c>
      <c r="AO178">
        <v>16</v>
      </c>
      <c r="AP178">
        <v>15315</v>
      </c>
      <c r="AQ178">
        <v>16</v>
      </c>
      <c r="AR178">
        <v>3</v>
      </c>
    </row>
    <row r="179" spans="1:44" x14ac:dyDescent="0.35">
      <c r="A179" t="s">
        <v>243</v>
      </c>
      <c r="B179">
        <v>27</v>
      </c>
      <c r="C179" t="s">
        <v>190</v>
      </c>
      <c r="D179" t="s">
        <v>49</v>
      </c>
      <c r="E179" t="s">
        <v>41</v>
      </c>
      <c r="F179">
        <v>798</v>
      </c>
      <c r="G179" t="s">
        <v>1547</v>
      </c>
      <c r="H179">
        <v>6</v>
      </c>
      <c r="I179">
        <v>4</v>
      </c>
      <c r="J179" t="s">
        <v>52</v>
      </c>
      <c r="K179">
        <v>1</v>
      </c>
      <c r="L179">
        <v>655</v>
      </c>
      <c r="M179">
        <v>1</v>
      </c>
      <c r="N179" t="s">
        <v>53</v>
      </c>
      <c r="O179">
        <v>66</v>
      </c>
      <c r="P179">
        <v>2</v>
      </c>
      <c r="Q179">
        <v>1</v>
      </c>
      <c r="R179" t="s">
        <v>60</v>
      </c>
      <c r="S179">
        <v>3</v>
      </c>
      <c r="T179" t="s">
        <v>102</v>
      </c>
      <c r="U179">
        <v>2187</v>
      </c>
      <c r="V179" t="s">
        <v>47</v>
      </c>
      <c r="W179">
        <v>5013</v>
      </c>
      <c r="X179">
        <v>0</v>
      </c>
      <c r="Y179" t="s">
        <v>48</v>
      </c>
      <c r="Z179" t="s">
        <v>49</v>
      </c>
      <c r="AA179">
        <v>12</v>
      </c>
      <c r="AB179">
        <v>3</v>
      </c>
      <c r="AC179">
        <v>3</v>
      </c>
      <c r="AD179">
        <v>80</v>
      </c>
      <c r="AE179">
        <v>2</v>
      </c>
      <c r="AF179">
        <v>6</v>
      </c>
      <c r="AG179">
        <v>5</v>
      </c>
      <c r="AH179">
        <v>2</v>
      </c>
      <c r="AI179">
        <v>0</v>
      </c>
      <c r="AJ179">
        <v>3</v>
      </c>
      <c r="AK179" s="14">
        <v>46200</v>
      </c>
      <c r="AL179">
        <v>39</v>
      </c>
      <c r="AM179" t="s">
        <v>1576</v>
      </c>
      <c r="AN179" t="s">
        <v>1584</v>
      </c>
      <c r="AO179">
        <v>8</v>
      </c>
      <c r="AP179">
        <v>6693</v>
      </c>
      <c r="AQ179">
        <v>0</v>
      </c>
      <c r="AR179">
        <v>0</v>
      </c>
    </row>
    <row r="180" spans="1:44" x14ac:dyDescent="0.35">
      <c r="A180" t="s">
        <v>1481</v>
      </c>
      <c r="B180">
        <v>55</v>
      </c>
      <c r="C180" t="s">
        <v>1271</v>
      </c>
      <c r="D180" t="s">
        <v>49</v>
      </c>
      <c r="E180" t="s">
        <v>41</v>
      </c>
      <c r="F180">
        <v>1117</v>
      </c>
      <c r="G180" t="s">
        <v>51</v>
      </c>
      <c r="H180">
        <v>18</v>
      </c>
      <c r="I180">
        <v>5</v>
      </c>
      <c r="J180" t="s">
        <v>43</v>
      </c>
      <c r="K180">
        <v>1</v>
      </c>
      <c r="L180">
        <v>597</v>
      </c>
      <c r="M180">
        <v>1</v>
      </c>
      <c r="N180" t="s">
        <v>53</v>
      </c>
      <c r="O180">
        <v>83</v>
      </c>
      <c r="P180">
        <v>3</v>
      </c>
      <c r="Q180">
        <v>4</v>
      </c>
      <c r="R180" t="s">
        <v>442</v>
      </c>
      <c r="S180">
        <v>2</v>
      </c>
      <c r="T180" t="s">
        <v>46</v>
      </c>
      <c r="U180">
        <v>16835</v>
      </c>
      <c r="V180" t="s">
        <v>368</v>
      </c>
      <c r="W180">
        <v>9873</v>
      </c>
      <c r="X180">
        <v>3</v>
      </c>
      <c r="Y180" t="s">
        <v>48</v>
      </c>
      <c r="Z180" t="s">
        <v>49</v>
      </c>
      <c r="AA180">
        <v>23</v>
      </c>
      <c r="AB180">
        <v>4</v>
      </c>
      <c r="AC180">
        <v>4</v>
      </c>
      <c r="AD180">
        <v>80</v>
      </c>
      <c r="AE180">
        <v>0</v>
      </c>
      <c r="AF180">
        <v>37</v>
      </c>
      <c r="AG180">
        <v>2</v>
      </c>
      <c r="AH180">
        <v>3</v>
      </c>
      <c r="AI180">
        <v>7</v>
      </c>
      <c r="AJ180">
        <v>7</v>
      </c>
      <c r="AK180" s="14">
        <v>46345</v>
      </c>
      <c r="AL180">
        <v>39</v>
      </c>
      <c r="AM180" t="s">
        <v>1576</v>
      </c>
      <c r="AN180" t="s">
        <v>1588</v>
      </c>
      <c r="AO180">
        <v>18</v>
      </c>
      <c r="AP180">
        <v>22177</v>
      </c>
      <c r="AQ180">
        <v>16</v>
      </c>
      <c r="AR180">
        <v>6</v>
      </c>
    </row>
    <row r="181" spans="1:44" x14ac:dyDescent="0.35">
      <c r="A181" t="s">
        <v>245</v>
      </c>
      <c r="B181">
        <v>27</v>
      </c>
      <c r="C181" t="s">
        <v>190</v>
      </c>
      <c r="D181" t="s">
        <v>49</v>
      </c>
      <c r="E181" t="s">
        <v>41</v>
      </c>
      <c r="F181">
        <v>1115</v>
      </c>
      <c r="G181" t="s">
        <v>1547</v>
      </c>
      <c r="H181">
        <v>3</v>
      </c>
      <c r="I181">
        <v>4</v>
      </c>
      <c r="J181" t="s">
        <v>52</v>
      </c>
      <c r="K181">
        <v>1</v>
      </c>
      <c r="L181">
        <v>700</v>
      </c>
      <c r="M181">
        <v>1</v>
      </c>
      <c r="N181" t="s">
        <v>44</v>
      </c>
      <c r="O181">
        <v>54</v>
      </c>
      <c r="P181">
        <v>2</v>
      </c>
      <c r="Q181">
        <v>1</v>
      </c>
      <c r="R181" t="s">
        <v>60</v>
      </c>
      <c r="S181">
        <v>4</v>
      </c>
      <c r="T181" t="s">
        <v>46</v>
      </c>
      <c r="U181">
        <v>2045</v>
      </c>
      <c r="V181" t="s">
        <v>47</v>
      </c>
      <c r="W181">
        <v>15174</v>
      </c>
      <c r="X181">
        <v>0</v>
      </c>
      <c r="Y181" t="s">
        <v>48</v>
      </c>
      <c r="Z181" t="s">
        <v>49</v>
      </c>
      <c r="AA181">
        <v>13</v>
      </c>
      <c r="AB181">
        <v>3</v>
      </c>
      <c r="AC181">
        <v>4</v>
      </c>
      <c r="AD181">
        <v>80</v>
      </c>
      <c r="AE181">
        <v>0</v>
      </c>
      <c r="AF181">
        <v>5</v>
      </c>
      <c r="AG181">
        <v>0</v>
      </c>
      <c r="AH181">
        <v>3</v>
      </c>
      <c r="AI181">
        <v>1</v>
      </c>
      <c r="AJ181">
        <v>1</v>
      </c>
      <c r="AK181" s="14">
        <v>46202</v>
      </c>
      <c r="AL181">
        <v>60</v>
      </c>
      <c r="AM181" t="s">
        <v>1576</v>
      </c>
      <c r="AN181" t="s">
        <v>1584</v>
      </c>
      <c r="AO181">
        <v>14</v>
      </c>
      <c r="AP181">
        <v>14867</v>
      </c>
      <c r="AQ181">
        <v>0</v>
      </c>
      <c r="AR181">
        <v>0</v>
      </c>
    </row>
    <row r="182" spans="1:44" x14ac:dyDescent="0.35">
      <c r="A182" t="s">
        <v>246</v>
      </c>
      <c r="B182">
        <v>27</v>
      </c>
      <c r="C182" t="s">
        <v>190</v>
      </c>
      <c r="D182" t="s">
        <v>49</v>
      </c>
      <c r="E182" t="s">
        <v>56</v>
      </c>
      <c r="F182">
        <v>1410</v>
      </c>
      <c r="G182" t="s">
        <v>71</v>
      </c>
      <c r="H182">
        <v>3</v>
      </c>
      <c r="I182">
        <v>1</v>
      </c>
      <c r="J182" t="s">
        <v>52</v>
      </c>
      <c r="K182">
        <v>1</v>
      </c>
      <c r="L182">
        <v>714</v>
      </c>
      <c r="M182">
        <v>4</v>
      </c>
      <c r="N182" t="s">
        <v>53</v>
      </c>
      <c r="O182">
        <v>71</v>
      </c>
      <c r="P182">
        <v>4</v>
      </c>
      <c r="Q182">
        <v>2</v>
      </c>
      <c r="R182" t="s">
        <v>137</v>
      </c>
      <c r="S182">
        <v>4</v>
      </c>
      <c r="T182" t="s">
        <v>102</v>
      </c>
      <c r="U182">
        <v>4647</v>
      </c>
      <c r="V182" t="s">
        <v>47</v>
      </c>
      <c r="W182">
        <v>16673</v>
      </c>
      <c r="X182">
        <v>1</v>
      </c>
      <c r="Y182" t="s">
        <v>48</v>
      </c>
      <c r="Z182" t="s">
        <v>40</v>
      </c>
      <c r="AA182">
        <v>20</v>
      </c>
      <c r="AB182">
        <v>4</v>
      </c>
      <c r="AC182">
        <v>2</v>
      </c>
      <c r="AD182">
        <v>80</v>
      </c>
      <c r="AE182">
        <v>2</v>
      </c>
      <c r="AF182">
        <v>6</v>
      </c>
      <c r="AG182">
        <v>3</v>
      </c>
      <c r="AH182">
        <v>3</v>
      </c>
      <c r="AI182">
        <v>0</v>
      </c>
      <c r="AJ182">
        <v>4</v>
      </c>
      <c r="AK182" s="14">
        <v>46203</v>
      </c>
      <c r="AL182">
        <v>47</v>
      </c>
      <c r="AM182" t="s">
        <v>1576</v>
      </c>
      <c r="AN182" t="s">
        <v>1584</v>
      </c>
      <c r="AO182">
        <v>26</v>
      </c>
      <c r="AP182">
        <v>15728</v>
      </c>
      <c r="AQ182">
        <v>25</v>
      </c>
      <c r="AR182">
        <v>6</v>
      </c>
    </row>
    <row r="183" spans="1:44" x14ac:dyDescent="0.35">
      <c r="A183" t="s">
        <v>247</v>
      </c>
      <c r="B183">
        <v>27</v>
      </c>
      <c r="C183" t="s">
        <v>190</v>
      </c>
      <c r="D183" t="s">
        <v>49</v>
      </c>
      <c r="E183" t="s">
        <v>41</v>
      </c>
      <c r="F183">
        <v>608</v>
      </c>
      <c r="G183" t="s">
        <v>1547</v>
      </c>
      <c r="H183">
        <v>1</v>
      </c>
      <c r="I183">
        <v>2</v>
      </c>
      <c r="J183" t="s">
        <v>43</v>
      </c>
      <c r="K183">
        <v>1</v>
      </c>
      <c r="L183">
        <v>725</v>
      </c>
      <c r="M183">
        <v>3</v>
      </c>
      <c r="N183" t="s">
        <v>53</v>
      </c>
      <c r="O183">
        <v>68</v>
      </c>
      <c r="P183">
        <v>3</v>
      </c>
      <c r="Q183">
        <v>3</v>
      </c>
      <c r="R183" t="s">
        <v>112</v>
      </c>
      <c r="S183">
        <v>1</v>
      </c>
      <c r="T183" t="s">
        <v>105</v>
      </c>
      <c r="U183">
        <v>7412</v>
      </c>
      <c r="V183" t="s">
        <v>163</v>
      </c>
      <c r="W183">
        <v>6009</v>
      </c>
      <c r="X183">
        <v>1</v>
      </c>
      <c r="Y183" t="s">
        <v>48</v>
      </c>
      <c r="Z183" t="s">
        <v>49</v>
      </c>
      <c r="AA183">
        <v>11</v>
      </c>
      <c r="AB183">
        <v>3</v>
      </c>
      <c r="AC183">
        <v>4</v>
      </c>
      <c r="AD183">
        <v>80</v>
      </c>
      <c r="AE183">
        <v>0</v>
      </c>
      <c r="AF183">
        <v>9</v>
      </c>
      <c r="AG183">
        <v>3</v>
      </c>
      <c r="AH183">
        <v>3</v>
      </c>
      <c r="AI183">
        <v>0</v>
      </c>
      <c r="AJ183">
        <v>7</v>
      </c>
      <c r="AK183" s="14">
        <v>46204</v>
      </c>
      <c r="AL183">
        <v>55</v>
      </c>
      <c r="AM183" t="s">
        <v>1576</v>
      </c>
      <c r="AN183" t="s">
        <v>1583</v>
      </c>
      <c r="AO183">
        <v>11</v>
      </c>
      <c r="AP183">
        <v>23549</v>
      </c>
      <c r="AQ183">
        <v>11</v>
      </c>
      <c r="AR183">
        <v>2</v>
      </c>
    </row>
    <row r="184" spans="1:44" x14ac:dyDescent="0.35">
      <c r="A184" t="s">
        <v>248</v>
      </c>
      <c r="B184">
        <v>27</v>
      </c>
      <c r="C184" t="s">
        <v>190</v>
      </c>
      <c r="D184" t="s">
        <v>49</v>
      </c>
      <c r="E184" t="s">
        <v>56</v>
      </c>
      <c r="F184">
        <v>294</v>
      </c>
      <c r="G184" t="s">
        <v>71</v>
      </c>
      <c r="H184">
        <v>10</v>
      </c>
      <c r="I184">
        <v>2</v>
      </c>
      <c r="J184" t="s">
        <v>43</v>
      </c>
      <c r="K184">
        <v>1</v>
      </c>
      <c r="L184">
        <v>733</v>
      </c>
      <c r="M184">
        <v>4</v>
      </c>
      <c r="N184" t="s">
        <v>44</v>
      </c>
      <c r="O184">
        <v>32</v>
      </c>
      <c r="P184">
        <v>3</v>
      </c>
      <c r="Q184">
        <v>3</v>
      </c>
      <c r="R184" t="s">
        <v>112</v>
      </c>
      <c r="S184">
        <v>1</v>
      </c>
      <c r="T184" t="s">
        <v>102</v>
      </c>
      <c r="U184">
        <v>8793</v>
      </c>
      <c r="V184" t="s">
        <v>163</v>
      </c>
      <c r="W184">
        <v>4809</v>
      </c>
      <c r="X184">
        <v>1</v>
      </c>
      <c r="Y184" t="s">
        <v>48</v>
      </c>
      <c r="Z184" t="s">
        <v>49</v>
      </c>
      <c r="AA184">
        <v>21</v>
      </c>
      <c r="AB184">
        <v>4</v>
      </c>
      <c r="AC184">
        <v>3</v>
      </c>
      <c r="AD184">
        <v>80</v>
      </c>
      <c r="AE184">
        <v>2</v>
      </c>
      <c r="AF184">
        <v>9</v>
      </c>
      <c r="AG184">
        <v>4</v>
      </c>
      <c r="AH184">
        <v>2</v>
      </c>
      <c r="AI184">
        <v>1</v>
      </c>
      <c r="AJ184">
        <v>7</v>
      </c>
      <c r="AK184" s="14">
        <v>46205</v>
      </c>
      <c r="AL184">
        <v>53</v>
      </c>
      <c r="AM184" t="s">
        <v>1576</v>
      </c>
      <c r="AN184" t="s">
        <v>1583</v>
      </c>
      <c r="AO184">
        <v>13</v>
      </c>
      <c r="AP184">
        <v>10007</v>
      </c>
      <c r="AQ184">
        <v>3</v>
      </c>
      <c r="AR184">
        <v>1</v>
      </c>
    </row>
    <row r="185" spans="1:44" x14ac:dyDescent="0.35">
      <c r="A185" t="s">
        <v>249</v>
      </c>
      <c r="B185">
        <v>27</v>
      </c>
      <c r="C185" t="s">
        <v>190</v>
      </c>
      <c r="D185" t="s">
        <v>49</v>
      </c>
      <c r="E185" t="s">
        <v>41</v>
      </c>
      <c r="F185">
        <v>975</v>
      </c>
      <c r="G185" t="s">
        <v>1547</v>
      </c>
      <c r="H185">
        <v>7</v>
      </c>
      <c r="I185">
        <v>3</v>
      </c>
      <c r="J185" t="s">
        <v>52</v>
      </c>
      <c r="K185">
        <v>1</v>
      </c>
      <c r="L185">
        <v>764</v>
      </c>
      <c r="M185">
        <v>4</v>
      </c>
      <c r="N185" t="s">
        <v>53</v>
      </c>
      <c r="O185">
        <v>55</v>
      </c>
      <c r="P185">
        <v>2</v>
      </c>
      <c r="Q185">
        <v>2</v>
      </c>
      <c r="R185" t="s">
        <v>161</v>
      </c>
      <c r="S185">
        <v>1</v>
      </c>
      <c r="T185" t="s">
        <v>46</v>
      </c>
      <c r="U185">
        <v>6811</v>
      </c>
      <c r="V185" t="s">
        <v>163</v>
      </c>
      <c r="W185">
        <v>23398</v>
      </c>
      <c r="X185">
        <v>8</v>
      </c>
      <c r="Y185" t="s">
        <v>48</v>
      </c>
      <c r="Z185" t="s">
        <v>49</v>
      </c>
      <c r="AA185">
        <v>19</v>
      </c>
      <c r="AB185">
        <v>3</v>
      </c>
      <c r="AC185">
        <v>1</v>
      </c>
      <c r="AD185">
        <v>80</v>
      </c>
      <c r="AE185">
        <v>0</v>
      </c>
      <c r="AF185">
        <v>9</v>
      </c>
      <c r="AG185">
        <v>2</v>
      </c>
      <c r="AH185">
        <v>1</v>
      </c>
      <c r="AI185">
        <v>0</v>
      </c>
      <c r="AJ185">
        <v>7</v>
      </c>
      <c r="AK185" s="14">
        <v>46206</v>
      </c>
      <c r="AL185">
        <v>24</v>
      </c>
      <c r="AM185" t="s">
        <v>1576</v>
      </c>
      <c r="AN185" t="s">
        <v>1583</v>
      </c>
      <c r="AO185">
        <v>0</v>
      </c>
      <c r="AP185">
        <v>7666</v>
      </c>
      <c r="AQ185">
        <v>0</v>
      </c>
      <c r="AR185">
        <v>0</v>
      </c>
    </row>
    <row r="186" spans="1:44" x14ac:dyDescent="0.35">
      <c r="A186" t="s">
        <v>250</v>
      </c>
      <c r="B186">
        <v>27</v>
      </c>
      <c r="C186" t="s">
        <v>190</v>
      </c>
      <c r="D186" t="s">
        <v>49</v>
      </c>
      <c r="E186" t="s">
        <v>56</v>
      </c>
      <c r="F186">
        <v>829</v>
      </c>
      <c r="G186" t="s">
        <v>71</v>
      </c>
      <c r="H186">
        <v>8</v>
      </c>
      <c r="I186">
        <v>1</v>
      </c>
      <c r="J186" t="s">
        <v>57</v>
      </c>
      <c r="K186">
        <v>1</v>
      </c>
      <c r="L186">
        <v>800</v>
      </c>
      <c r="M186">
        <v>3</v>
      </c>
      <c r="N186" t="s">
        <v>44</v>
      </c>
      <c r="O186">
        <v>84</v>
      </c>
      <c r="P186">
        <v>3</v>
      </c>
      <c r="Q186">
        <v>2</v>
      </c>
      <c r="R186" t="s">
        <v>137</v>
      </c>
      <c r="S186">
        <v>4</v>
      </c>
      <c r="T186" t="s">
        <v>105</v>
      </c>
      <c r="U186">
        <v>4342</v>
      </c>
      <c r="V186" t="s">
        <v>47</v>
      </c>
      <c r="W186">
        <v>24008</v>
      </c>
      <c r="X186">
        <v>0</v>
      </c>
      <c r="Y186" t="s">
        <v>48</v>
      </c>
      <c r="Z186" t="s">
        <v>49</v>
      </c>
      <c r="AA186">
        <v>19</v>
      </c>
      <c r="AB186">
        <v>3</v>
      </c>
      <c r="AC186">
        <v>2</v>
      </c>
      <c r="AD186">
        <v>80</v>
      </c>
      <c r="AE186">
        <v>1</v>
      </c>
      <c r="AF186">
        <v>5</v>
      </c>
      <c r="AG186">
        <v>3</v>
      </c>
      <c r="AH186">
        <v>3</v>
      </c>
      <c r="AI186">
        <v>1</v>
      </c>
      <c r="AJ186">
        <v>1</v>
      </c>
      <c r="AK186" s="14">
        <v>46207</v>
      </c>
      <c r="AL186">
        <v>36</v>
      </c>
      <c r="AM186" t="s">
        <v>1576</v>
      </c>
      <c r="AN186" t="s">
        <v>1583</v>
      </c>
      <c r="AO186">
        <v>1</v>
      </c>
      <c r="AP186">
        <v>5127</v>
      </c>
      <c r="AQ186">
        <v>1</v>
      </c>
      <c r="AR186">
        <v>1</v>
      </c>
    </row>
    <row r="187" spans="1:44" x14ac:dyDescent="0.35">
      <c r="A187" t="s">
        <v>251</v>
      </c>
      <c r="B187">
        <v>27</v>
      </c>
      <c r="C187" t="s">
        <v>190</v>
      </c>
      <c r="D187" t="s">
        <v>49</v>
      </c>
      <c r="E187" t="s">
        <v>41</v>
      </c>
      <c r="F187">
        <v>269</v>
      </c>
      <c r="G187" t="s">
        <v>1547</v>
      </c>
      <c r="H187">
        <v>5</v>
      </c>
      <c r="I187">
        <v>1</v>
      </c>
      <c r="J187" t="s">
        <v>68</v>
      </c>
      <c r="K187">
        <v>1</v>
      </c>
      <c r="L187">
        <v>844</v>
      </c>
      <c r="M187">
        <v>3</v>
      </c>
      <c r="N187" t="s">
        <v>44</v>
      </c>
      <c r="O187">
        <v>42</v>
      </c>
      <c r="P187">
        <v>2</v>
      </c>
      <c r="Q187">
        <v>3</v>
      </c>
      <c r="R187" t="s">
        <v>252</v>
      </c>
      <c r="S187">
        <v>4</v>
      </c>
      <c r="T187" t="s">
        <v>102</v>
      </c>
      <c r="U187">
        <v>12808</v>
      </c>
      <c r="V187" t="s">
        <v>253</v>
      </c>
      <c r="W187">
        <v>8842</v>
      </c>
      <c r="X187">
        <v>1</v>
      </c>
      <c r="Y187" t="s">
        <v>48</v>
      </c>
      <c r="Z187" t="s">
        <v>40</v>
      </c>
      <c r="AA187">
        <v>16</v>
      </c>
      <c r="AB187">
        <v>3</v>
      </c>
      <c r="AC187">
        <v>2</v>
      </c>
      <c r="AD187">
        <v>80</v>
      </c>
      <c r="AE187">
        <v>1</v>
      </c>
      <c r="AF187">
        <v>9</v>
      </c>
      <c r="AG187">
        <v>3</v>
      </c>
      <c r="AH187">
        <v>3</v>
      </c>
      <c r="AI187">
        <v>0</v>
      </c>
      <c r="AJ187">
        <v>8</v>
      </c>
      <c r="AK187" s="14">
        <v>46208</v>
      </c>
      <c r="AL187">
        <v>22</v>
      </c>
      <c r="AM187" t="s">
        <v>1576</v>
      </c>
      <c r="AN187" t="s">
        <v>1583</v>
      </c>
      <c r="AO187">
        <v>1</v>
      </c>
      <c r="AP187">
        <v>21178</v>
      </c>
      <c r="AQ187">
        <v>0</v>
      </c>
      <c r="AR187">
        <v>0</v>
      </c>
    </row>
    <row r="188" spans="1:44" x14ac:dyDescent="0.35">
      <c r="A188" t="s">
        <v>254</v>
      </c>
      <c r="B188">
        <v>27</v>
      </c>
      <c r="C188" t="s">
        <v>190</v>
      </c>
      <c r="D188" t="s">
        <v>49</v>
      </c>
      <c r="E188" t="s">
        <v>59</v>
      </c>
      <c r="F188">
        <v>443</v>
      </c>
      <c r="G188" t="s">
        <v>71</v>
      </c>
      <c r="H188">
        <v>3</v>
      </c>
      <c r="I188">
        <v>3</v>
      </c>
      <c r="J188" t="s">
        <v>52</v>
      </c>
      <c r="K188">
        <v>1</v>
      </c>
      <c r="L188">
        <v>850</v>
      </c>
      <c r="M188">
        <v>4</v>
      </c>
      <c r="N188" t="s">
        <v>44</v>
      </c>
      <c r="O188">
        <v>50</v>
      </c>
      <c r="P188">
        <v>3</v>
      </c>
      <c r="Q188">
        <v>1</v>
      </c>
      <c r="R188" t="s">
        <v>60</v>
      </c>
      <c r="S188">
        <v>4</v>
      </c>
      <c r="T188" t="s">
        <v>105</v>
      </c>
      <c r="U188">
        <v>1706</v>
      </c>
      <c r="V188" t="s">
        <v>47</v>
      </c>
      <c r="W188">
        <v>16571</v>
      </c>
      <c r="X188">
        <v>1</v>
      </c>
      <c r="Y188" t="s">
        <v>48</v>
      </c>
      <c r="Z188" t="s">
        <v>49</v>
      </c>
      <c r="AA188">
        <v>11</v>
      </c>
      <c r="AB188">
        <v>3</v>
      </c>
      <c r="AC188">
        <v>3</v>
      </c>
      <c r="AD188">
        <v>80</v>
      </c>
      <c r="AE188">
        <v>3</v>
      </c>
      <c r="AF188">
        <v>0</v>
      </c>
      <c r="AG188">
        <v>6</v>
      </c>
      <c r="AH188">
        <v>2</v>
      </c>
      <c r="AI188">
        <v>0</v>
      </c>
      <c r="AJ188">
        <v>0</v>
      </c>
      <c r="AK188" s="14">
        <v>46209</v>
      </c>
      <c r="AL188">
        <v>38</v>
      </c>
      <c r="AM188" t="s">
        <v>1576</v>
      </c>
      <c r="AN188" t="s">
        <v>1583</v>
      </c>
      <c r="AO188">
        <v>16</v>
      </c>
      <c r="AP188">
        <v>20823</v>
      </c>
      <c r="AQ188">
        <v>7</v>
      </c>
      <c r="AR188">
        <v>2</v>
      </c>
    </row>
    <row r="189" spans="1:44" x14ac:dyDescent="0.35">
      <c r="A189" t="s">
        <v>255</v>
      </c>
      <c r="B189">
        <v>27</v>
      </c>
      <c r="C189" t="s">
        <v>190</v>
      </c>
      <c r="D189" t="s">
        <v>49</v>
      </c>
      <c r="E189" t="s">
        <v>41</v>
      </c>
      <c r="F189">
        <v>618</v>
      </c>
      <c r="G189" t="s">
        <v>1547</v>
      </c>
      <c r="H189">
        <v>4</v>
      </c>
      <c r="I189">
        <v>3</v>
      </c>
      <c r="J189" t="s">
        <v>43</v>
      </c>
      <c r="K189">
        <v>1</v>
      </c>
      <c r="L189">
        <v>933</v>
      </c>
      <c r="M189">
        <v>2</v>
      </c>
      <c r="N189" t="s">
        <v>53</v>
      </c>
      <c r="O189">
        <v>76</v>
      </c>
      <c r="P189">
        <v>3</v>
      </c>
      <c r="Q189">
        <v>1</v>
      </c>
      <c r="R189" t="s">
        <v>60</v>
      </c>
      <c r="S189">
        <v>3</v>
      </c>
      <c r="T189" t="s">
        <v>46</v>
      </c>
      <c r="U189">
        <v>2318</v>
      </c>
      <c r="V189" t="s">
        <v>47</v>
      </c>
      <c r="W189">
        <v>17808</v>
      </c>
      <c r="X189">
        <v>1</v>
      </c>
      <c r="Y189" t="s">
        <v>48</v>
      </c>
      <c r="Z189" t="s">
        <v>49</v>
      </c>
      <c r="AA189">
        <v>19</v>
      </c>
      <c r="AB189">
        <v>3</v>
      </c>
      <c r="AC189">
        <v>3</v>
      </c>
      <c r="AD189">
        <v>80</v>
      </c>
      <c r="AE189">
        <v>0</v>
      </c>
      <c r="AF189">
        <v>1</v>
      </c>
      <c r="AG189">
        <v>2</v>
      </c>
      <c r="AH189">
        <v>3</v>
      </c>
      <c r="AI189">
        <v>0</v>
      </c>
      <c r="AJ189">
        <v>0</v>
      </c>
      <c r="AK189" s="14">
        <v>46210</v>
      </c>
      <c r="AL189">
        <v>33</v>
      </c>
      <c r="AM189" t="s">
        <v>1576</v>
      </c>
      <c r="AN189" t="s">
        <v>1583</v>
      </c>
      <c r="AO189">
        <v>7</v>
      </c>
      <c r="AP189">
        <v>20680</v>
      </c>
      <c r="AQ189">
        <v>0</v>
      </c>
      <c r="AR189">
        <v>0</v>
      </c>
    </row>
    <row r="190" spans="1:44" x14ac:dyDescent="0.35">
      <c r="A190" t="s">
        <v>256</v>
      </c>
      <c r="B190">
        <v>27</v>
      </c>
      <c r="C190" t="s">
        <v>190</v>
      </c>
      <c r="D190" t="s">
        <v>49</v>
      </c>
      <c r="E190" t="s">
        <v>41</v>
      </c>
      <c r="F190">
        <v>1134</v>
      </c>
      <c r="G190" t="s">
        <v>71</v>
      </c>
      <c r="H190">
        <v>16</v>
      </c>
      <c r="I190">
        <v>4</v>
      </c>
      <c r="J190" t="s">
        <v>68</v>
      </c>
      <c r="K190">
        <v>1</v>
      </c>
      <c r="L190">
        <v>1001</v>
      </c>
      <c r="M190">
        <v>3</v>
      </c>
      <c r="N190" t="s">
        <v>53</v>
      </c>
      <c r="O190">
        <v>37</v>
      </c>
      <c r="P190">
        <v>3</v>
      </c>
      <c r="Q190">
        <v>1</v>
      </c>
      <c r="R190" t="s">
        <v>45</v>
      </c>
      <c r="S190">
        <v>2</v>
      </c>
      <c r="T190" t="s">
        <v>105</v>
      </c>
      <c r="U190">
        <v>2811</v>
      </c>
      <c r="V190" t="s">
        <v>47</v>
      </c>
      <c r="W190">
        <v>12086</v>
      </c>
      <c r="X190">
        <v>9</v>
      </c>
      <c r="Y190" t="s">
        <v>48</v>
      </c>
      <c r="Z190" t="s">
        <v>49</v>
      </c>
      <c r="AA190">
        <v>14</v>
      </c>
      <c r="AB190">
        <v>3</v>
      </c>
      <c r="AC190">
        <v>2</v>
      </c>
      <c r="AD190">
        <v>80</v>
      </c>
      <c r="AE190">
        <v>1</v>
      </c>
      <c r="AF190">
        <v>4</v>
      </c>
      <c r="AG190">
        <v>2</v>
      </c>
      <c r="AH190">
        <v>3</v>
      </c>
      <c r="AI190">
        <v>2</v>
      </c>
      <c r="AJ190">
        <v>2</v>
      </c>
      <c r="AK190" s="14">
        <v>46211</v>
      </c>
      <c r="AL190">
        <v>60</v>
      </c>
      <c r="AM190" t="s">
        <v>1576</v>
      </c>
      <c r="AN190" t="s">
        <v>1583</v>
      </c>
      <c r="AO190">
        <v>40</v>
      </c>
      <c r="AP190">
        <v>11086</v>
      </c>
      <c r="AQ190">
        <v>24</v>
      </c>
      <c r="AR190">
        <v>6</v>
      </c>
    </row>
    <row r="191" spans="1:44" x14ac:dyDescent="0.35">
      <c r="A191" t="s">
        <v>257</v>
      </c>
      <c r="B191">
        <v>27</v>
      </c>
      <c r="C191" t="s">
        <v>190</v>
      </c>
      <c r="D191" t="s">
        <v>49</v>
      </c>
      <c r="E191" t="s">
        <v>41</v>
      </c>
      <c r="F191">
        <v>1055</v>
      </c>
      <c r="G191" t="s">
        <v>1547</v>
      </c>
      <c r="H191">
        <v>2</v>
      </c>
      <c r="I191">
        <v>4</v>
      </c>
      <c r="J191" t="s">
        <v>43</v>
      </c>
      <c r="K191">
        <v>1</v>
      </c>
      <c r="L191">
        <v>1027</v>
      </c>
      <c r="M191">
        <v>1</v>
      </c>
      <c r="N191" t="s">
        <v>53</v>
      </c>
      <c r="O191">
        <v>47</v>
      </c>
      <c r="P191">
        <v>3</v>
      </c>
      <c r="Q191">
        <v>2</v>
      </c>
      <c r="R191" t="s">
        <v>112</v>
      </c>
      <c r="S191">
        <v>4</v>
      </c>
      <c r="T191" t="s">
        <v>105</v>
      </c>
      <c r="U191">
        <v>4227</v>
      </c>
      <c r="V191" t="s">
        <v>47</v>
      </c>
      <c r="W191">
        <v>4658</v>
      </c>
      <c r="X191">
        <v>0</v>
      </c>
      <c r="Y191" t="s">
        <v>48</v>
      </c>
      <c r="Z191" t="s">
        <v>49</v>
      </c>
      <c r="AA191">
        <v>18</v>
      </c>
      <c r="AB191">
        <v>3</v>
      </c>
      <c r="AC191">
        <v>2</v>
      </c>
      <c r="AD191">
        <v>80</v>
      </c>
      <c r="AE191">
        <v>1</v>
      </c>
      <c r="AF191">
        <v>4</v>
      </c>
      <c r="AG191">
        <v>2</v>
      </c>
      <c r="AH191">
        <v>3</v>
      </c>
      <c r="AI191">
        <v>2</v>
      </c>
      <c r="AJ191">
        <v>2</v>
      </c>
      <c r="AK191" s="14">
        <v>46212</v>
      </c>
      <c r="AL191">
        <v>32</v>
      </c>
      <c r="AM191" t="s">
        <v>1576</v>
      </c>
      <c r="AN191" t="s">
        <v>1583</v>
      </c>
      <c r="AO191">
        <v>14</v>
      </c>
      <c r="AP191">
        <v>17235</v>
      </c>
      <c r="AQ191">
        <v>4</v>
      </c>
      <c r="AR191">
        <v>3</v>
      </c>
    </row>
    <row r="192" spans="1:44" x14ac:dyDescent="0.35">
      <c r="A192" t="s">
        <v>258</v>
      </c>
      <c r="B192">
        <v>27</v>
      </c>
      <c r="C192" t="s">
        <v>190</v>
      </c>
      <c r="D192" t="s">
        <v>49</v>
      </c>
      <c r="E192" t="s">
        <v>59</v>
      </c>
      <c r="F192">
        <v>1277</v>
      </c>
      <c r="G192" t="s">
        <v>71</v>
      </c>
      <c r="H192">
        <v>8</v>
      </c>
      <c r="I192">
        <v>5</v>
      </c>
      <c r="J192" t="s">
        <v>43</v>
      </c>
      <c r="K192">
        <v>1</v>
      </c>
      <c r="L192">
        <v>1094</v>
      </c>
      <c r="M192">
        <v>1</v>
      </c>
      <c r="N192" t="s">
        <v>44</v>
      </c>
      <c r="O192">
        <v>87</v>
      </c>
      <c r="P192">
        <v>1</v>
      </c>
      <c r="Q192">
        <v>1</v>
      </c>
      <c r="R192" t="s">
        <v>45</v>
      </c>
      <c r="S192">
        <v>3</v>
      </c>
      <c r="T192" t="s">
        <v>105</v>
      </c>
      <c r="U192">
        <v>4621</v>
      </c>
      <c r="V192" t="s">
        <v>47</v>
      </c>
      <c r="W192">
        <v>5869</v>
      </c>
      <c r="X192">
        <v>1</v>
      </c>
      <c r="Y192" t="s">
        <v>48</v>
      </c>
      <c r="Z192" t="s">
        <v>49</v>
      </c>
      <c r="AA192">
        <v>19</v>
      </c>
      <c r="AB192">
        <v>3</v>
      </c>
      <c r="AC192">
        <v>4</v>
      </c>
      <c r="AD192">
        <v>80</v>
      </c>
      <c r="AE192">
        <v>3</v>
      </c>
      <c r="AF192">
        <v>3</v>
      </c>
      <c r="AG192">
        <v>4</v>
      </c>
      <c r="AH192">
        <v>3</v>
      </c>
      <c r="AI192">
        <v>1</v>
      </c>
      <c r="AJ192">
        <v>2</v>
      </c>
      <c r="AK192" s="14">
        <v>46213</v>
      </c>
      <c r="AL192">
        <v>23</v>
      </c>
      <c r="AM192" t="s">
        <v>1576</v>
      </c>
      <c r="AN192" t="s">
        <v>1583</v>
      </c>
      <c r="AO192">
        <v>2</v>
      </c>
      <c r="AP192">
        <v>20330</v>
      </c>
      <c r="AQ192">
        <v>1</v>
      </c>
      <c r="AR192">
        <v>1</v>
      </c>
    </row>
    <row r="193" spans="1:44" x14ac:dyDescent="0.35">
      <c r="A193" t="s">
        <v>259</v>
      </c>
      <c r="B193">
        <v>27</v>
      </c>
      <c r="C193" t="s">
        <v>190</v>
      </c>
      <c r="D193" t="s">
        <v>49</v>
      </c>
      <c r="E193" t="s">
        <v>41</v>
      </c>
      <c r="F193">
        <v>199</v>
      </c>
      <c r="G193" t="s">
        <v>1547</v>
      </c>
      <c r="H193">
        <v>6</v>
      </c>
      <c r="I193">
        <v>3</v>
      </c>
      <c r="J193" t="s">
        <v>43</v>
      </c>
      <c r="K193">
        <v>1</v>
      </c>
      <c r="L193">
        <v>1162</v>
      </c>
      <c r="M193">
        <v>4</v>
      </c>
      <c r="N193" t="s">
        <v>44</v>
      </c>
      <c r="O193">
        <v>55</v>
      </c>
      <c r="P193">
        <v>2</v>
      </c>
      <c r="Q193">
        <v>1</v>
      </c>
      <c r="R193" t="s">
        <v>60</v>
      </c>
      <c r="S193">
        <v>3</v>
      </c>
      <c r="T193" t="s">
        <v>105</v>
      </c>
      <c r="U193">
        <v>2539</v>
      </c>
      <c r="V193" t="s">
        <v>47</v>
      </c>
      <c r="W193">
        <v>7950</v>
      </c>
      <c r="X193">
        <v>1</v>
      </c>
      <c r="Y193" t="s">
        <v>48</v>
      </c>
      <c r="Z193" t="s">
        <v>49</v>
      </c>
      <c r="AA193">
        <v>13</v>
      </c>
      <c r="AB193">
        <v>3</v>
      </c>
      <c r="AC193">
        <v>3</v>
      </c>
      <c r="AD193">
        <v>80</v>
      </c>
      <c r="AE193">
        <v>1</v>
      </c>
      <c r="AF193">
        <v>4</v>
      </c>
      <c r="AG193">
        <v>0</v>
      </c>
      <c r="AH193">
        <v>3</v>
      </c>
      <c r="AI193">
        <v>2</v>
      </c>
      <c r="AJ193">
        <v>2</v>
      </c>
      <c r="AK193" s="14">
        <v>46214</v>
      </c>
      <c r="AL193">
        <v>56</v>
      </c>
      <c r="AM193" t="s">
        <v>1576</v>
      </c>
      <c r="AN193" t="s">
        <v>1583</v>
      </c>
      <c r="AO193">
        <v>25</v>
      </c>
      <c r="AP193">
        <v>14615</v>
      </c>
      <c r="AQ193">
        <v>17</v>
      </c>
      <c r="AR193">
        <v>2</v>
      </c>
    </row>
    <row r="194" spans="1:44" x14ac:dyDescent="0.35">
      <c r="A194" t="s">
        <v>260</v>
      </c>
      <c r="B194">
        <v>27</v>
      </c>
      <c r="C194" t="s">
        <v>190</v>
      </c>
      <c r="D194" t="s">
        <v>49</v>
      </c>
      <c r="E194" t="s">
        <v>41</v>
      </c>
      <c r="F194">
        <v>1103</v>
      </c>
      <c r="G194" t="s">
        <v>71</v>
      </c>
      <c r="H194">
        <v>14</v>
      </c>
      <c r="I194">
        <v>3</v>
      </c>
      <c r="J194" t="s">
        <v>43</v>
      </c>
      <c r="K194">
        <v>1</v>
      </c>
      <c r="L194">
        <v>1244</v>
      </c>
      <c r="M194">
        <v>1</v>
      </c>
      <c r="N194" t="s">
        <v>44</v>
      </c>
      <c r="O194">
        <v>42</v>
      </c>
      <c r="P194">
        <v>3</v>
      </c>
      <c r="Q194">
        <v>1</v>
      </c>
      <c r="R194" t="s">
        <v>60</v>
      </c>
      <c r="S194">
        <v>1</v>
      </c>
      <c r="T194" t="s">
        <v>105</v>
      </c>
      <c r="U194">
        <v>2235</v>
      </c>
      <c r="V194" t="s">
        <v>47</v>
      </c>
      <c r="W194">
        <v>14377</v>
      </c>
      <c r="X194">
        <v>1</v>
      </c>
      <c r="Y194" t="s">
        <v>48</v>
      </c>
      <c r="Z194" t="s">
        <v>40</v>
      </c>
      <c r="AA194">
        <v>14</v>
      </c>
      <c r="AB194">
        <v>3</v>
      </c>
      <c r="AC194">
        <v>4</v>
      </c>
      <c r="AD194">
        <v>80</v>
      </c>
      <c r="AE194">
        <v>2</v>
      </c>
      <c r="AF194">
        <v>9</v>
      </c>
      <c r="AG194">
        <v>3</v>
      </c>
      <c r="AH194">
        <v>2</v>
      </c>
      <c r="AI194">
        <v>6</v>
      </c>
      <c r="AJ194">
        <v>8</v>
      </c>
      <c r="AK194" s="14">
        <v>46215</v>
      </c>
      <c r="AL194">
        <v>60</v>
      </c>
      <c r="AM194" t="s">
        <v>1576</v>
      </c>
      <c r="AN194" t="s">
        <v>1583</v>
      </c>
      <c r="AO194">
        <v>4</v>
      </c>
      <c r="AP194">
        <v>13971</v>
      </c>
      <c r="AQ194">
        <v>2</v>
      </c>
      <c r="AR194">
        <v>0</v>
      </c>
    </row>
    <row r="195" spans="1:44" x14ac:dyDescent="0.35">
      <c r="A195" t="s">
        <v>261</v>
      </c>
      <c r="B195">
        <v>27</v>
      </c>
      <c r="C195" t="s">
        <v>190</v>
      </c>
      <c r="D195" t="s">
        <v>49</v>
      </c>
      <c r="E195" t="s">
        <v>41</v>
      </c>
      <c r="F195">
        <v>1167</v>
      </c>
      <c r="G195" t="s">
        <v>1547</v>
      </c>
      <c r="H195">
        <v>4</v>
      </c>
      <c r="I195">
        <v>2</v>
      </c>
      <c r="J195" t="s">
        <v>43</v>
      </c>
      <c r="K195">
        <v>1</v>
      </c>
      <c r="L195">
        <v>1259</v>
      </c>
      <c r="M195">
        <v>1</v>
      </c>
      <c r="N195" t="s">
        <v>44</v>
      </c>
      <c r="O195">
        <v>76</v>
      </c>
      <c r="P195">
        <v>3</v>
      </c>
      <c r="Q195">
        <v>1</v>
      </c>
      <c r="R195" t="s">
        <v>60</v>
      </c>
      <c r="S195">
        <v>3</v>
      </c>
      <c r="T195" t="s">
        <v>102</v>
      </c>
      <c r="U195">
        <v>2517</v>
      </c>
      <c r="V195" t="s">
        <v>47</v>
      </c>
      <c r="W195">
        <v>3208</v>
      </c>
      <c r="X195">
        <v>1</v>
      </c>
      <c r="Y195" t="s">
        <v>48</v>
      </c>
      <c r="Z195" t="s">
        <v>49</v>
      </c>
      <c r="AA195">
        <v>11</v>
      </c>
      <c r="AB195">
        <v>3</v>
      </c>
      <c r="AC195">
        <v>2</v>
      </c>
      <c r="AD195">
        <v>80</v>
      </c>
      <c r="AE195">
        <v>3</v>
      </c>
      <c r="AF195">
        <v>5</v>
      </c>
      <c r="AG195">
        <v>2</v>
      </c>
      <c r="AH195">
        <v>3</v>
      </c>
      <c r="AI195">
        <v>0</v>
      </c>
      <c r="AJ195">
        <v>3</v>
      </c>
      <c r="AK195" s="14">
        <v>46216</v>
      </c>
      <c r="AL195">
        <v>38</v>
      </c>
      <c r="AM195" t="s">
        <v>1576</v>
      </c>
      <c r="AN195" t="s">
        <v>1583</v>
      </c>
      <c r="AO195">
        <v>13</v>
      </c>
      <c r="AP195">
        <v>17839</v>
      </c>
      <c r="AQ195">
        <v>2</v>
      </c>
      <c r="AR195">
        <v>0</v>
      </c>
    </row>
    <row r="196" spans="1:44" x14ac:dyDescent="0.35">
      <c r="A196" t="s">
        <v>262</v>
      </c>
      <c r="B196">
        <v>27</v>
      </c>
      <c r="C196" t="s">
        <v>190</v>
      </c>
      <c r="D196" t="s">
        <v>49</v>
      </c>
      <c r="E196" t="s">
        <v>41</v>
      </c>
      <c r="F196">
        <v>1291</v>
      </c>
      <c r="G196" t="s">
        <v>71</v>
      </c>
      <c r="H196">
        <v>11</v>
      </c>
      <c r="I196">
        <v>3</v>
      </c>
      <c r="J196" t="s">
        <v>52</v>
      </c>
      <c r="K196">
        <v>1</v>
      </c>
      <c r="L196">
        <v>1364</v>
      </c>
      <c r="M196">
        <v>3</v>
      </c>
      <c r="N196" t="s">
        <v>53</v>
      </c>
      <c r="O196">
        <v>98</v>
      </c>
      <c r="P196">
        <v>4</v>
      </c>
      <c r="Q196">
        <v>1</v>
      </c>
      <c r="R196" t="s">
        <v>54</v>
      </c>
      <c r="S196">
        <v>4</v>
      </c>
      <c r="T196" t="s">
        <v>105</v>
      </c>
      <c r="U196">
        <v>2534</v>
      </c>
      <c r="V196" t="s">
        <v>47</v>
      </c>
      <c r="W196">
        <v>6527</v>
      </c>
      <c r="X196">
        <v>8</v>
      </c>
      <c r="Y196" t="s">
        <v>48</v>
      </c>
      <c r="Z196" t="s">
        <v>49</v>
      </c>
      <c r="AA196">
        <v>14</v>
      </c>
      <c r="AB196">
        <v>3</v>
      </c>
      <c r="AC196">
        <v>2</v>
      </c>
      <c r="AD196">
        <v>80</v>
      </c>
      <c r="AE196">
        <v>1</v>
      </c>
      <c r="AF196">
        <v>5</v>
      </c>
      <c r="AG196">
        <v>4</v>
      </c>
      <c r="AH196">
        <v>3</v>
      </c>
      <c r="AI196">
        <v>0</v>
      </c>
      <c r="AJ196">
        <v>0</v>
      </c>
      <c r="AK196" s="14">
        <v>46217</v>
      </c>
      <c r="AL196">
        <v>26</v>
      </c>
      <c r="AM196" t="s">
        <v>1576</v>
      </c>
      <c r="AN196" t="s">
        <v>1583</v>
      </c>
      <c r="AO196">
        <v>8</v>
      </c>
      <c r="AP196">
        <v>22203</v>
      </c>
      <c r="AQ196">
        <v>3</v>
      </c>
      <c r="AR196">
        <v>2</v>
      </c>
    </row>
    <row r="197" spans="1:44" x14ac:dyDescent="0.35">
      <c r="A197" t="s">
        <v>263</v>
      </c>
      <c r="B197">
        <v>27</v>
      </c>
      <c r="C197" t="s">
        <v>190</v>
      </c>
      <c r="D197" t="s">
        <v>49</v>
      </c>
      <c r="E197" t="s">
        <v>56</v>
      </c>
      <c r="F197">
        <v>793</v>
      </c>
      <c r="G197" t="s">
        <v>1547</v>
      </c>
      <c r="H197">
        <v>2</v>
      </c>
      <c r="I197">
        <v>1</v>
      </c>
      <c r="J197" t="s">
        <v>43</v>
      </c>
      <c r="K197">
        <v>1</v>
      </c>
      <c r="L197">
        <v>1371</v>
      </c>
      <c r="M197">
        <v>4</v>
      </c>
      <c r="N197" t="s">
        <v>44</v>
      </c>
      <c r="O197">
        <v>43</v>
      </c>
      <c r="P197">
        <v>1</v>
      </c>
      <c r="Q197">
        <v>2</v>
      </c>
      <c r="R197" t="s">
        <v>137</v>
      </c>
      <c r="S197">
        <v>4</v>
      </c>
      <c r="T197" t="s">
        <v>46</v>
      </c>
      <c r="U197">
        <v>5071</v>
      </c>
      <c r="V197" t="s">
        <v>163</v>
      </c>
      <c r="W197">
        <v>20392</v>
      </c>
      <c r="X197">
        <v>3</v>
      </c>
      <c r="Y197" t="s">
        <v>48</v>
      </c>
      <c r="Z197" t="s">
        <v>49</v>
      </c>
      <c r="AA197">
        <v>20</v>
      </c>
      <c r="AB197">
        <v>4</v>
      </c>
      <c r="AC197">
        <v>2</v>
      </c>
      <c r="AD197">
        <v>80</v>
      </c>
      <c r="AE197">
        <v>0</v>
      </c>
      <c r="AF197">
        <v>8</v>
      </c>
      <c r="AG197">
        <v>3</v>
      </c>
      <c r="AH197">
        <v>3</v>
      </c>
      <c r="AI197">
        <v>0</v>
      </c>
      <c r="AJ197">
        <v>0</v>
      </c>
      <c r="AK197" s="14">
        <v>46218</v>
      </c>
      <c r="AL197">
        <v>55</v>
      </c>
      <c r="AM197" t="s">
        <v>1576</v>
      </c>
      <c r="AN197" t="s">
        <v>1583</v>
      </c>
      <c r="AO197">
        <v>18</v>
      </c>
      <c r="AP197">
        <v>14537</v>
      </c>
      <c r="AQ197">
        <v>4</v>
      </c>
      <c r="AR197">
        <v>3</v>
      </c>
    </row>
    <row r="198" spans="1:44" x14ac:dyDescent="0.35">
      <c r="A198" t="s">
        <v>264</v>
      </c>
      <c r="B198">
        <v>27</v>
      </c>
      <c r="C198" t="s">
        <v>190</v>
      </c>
      <c r="D198" t="s">
        <v>49</v>
      </c>
      <c r="E198" t="s">
        <v>41</v>
      </c>
      <c r="F198">
        <v>205</v>
      </c>
      <c r="G198" t="s">
        <v>71</v>
      </c>
      <c r="H198">
        <v>10</v>
      </c>
      <c r="I198">
        <v>3</v>
      </c>
      <c r="J198" t="s">
        <v>57</v>
      </c>
      <c r="K198">
        <v>1</v>
      </c>
      <c r="L198">
        <v>1403</v>
      </c>
      <c r="M198">
        <v>4</v>
      </c>
      <c r="N198" t="s">
        <v>53</v>
      </c>
      <c r="O198">
        <v>98</v>
      </c>
      <c r="P198">
        <v>2</v>
      </c>
      <c r="Q198">
        <v>2</v>
      </c>
      <c r="R198" t="s">
        <v>137</v>
      </c>
      <c r="S198">
        <v>4</v>
      </c>
      <c r="T198" t="s">
        <v>105</v>
      </c>
      <c r="U198">
        <v>5769</v>
      </c>
      <c r="V198" t="s">
        <v>163</v>
      </c>
      <c r="W198">
        <v>7100</v>
      </c>
      <c r="X198">
        <v>1</v>
      </c>
      <c r="Y198" t="s">
        <v>48</v>
      </c>
      <c r="Z198" t="s">
        <v>40</v>
      </c>
      <c r="AA198">
        <v>11</v>
      </c>
      <c r="AB198">
        <v>1</v>
      </c>
      <c r="AC198">
        <v>4</v>
      </c>
      <c r="AD198">
        <v>80</v>
      </c>
      <c r="AE198">
        <v>0</v>
      </c>
      <c r="AF198">
        <v>6</v>
      </c>
      <c r="AG198">
        <v>3</v>
      </c>
      <c r="AH198">
        <v>3</v>
      </c>
      <c r="AI198">
        <v>4</v>
      </c>
      <c r="AJ198">
        <v>4</v>
      </c>
      <c r="AK198" s="14">
        <v>46219</v>
      </c>
      <c r="AL198">
        <v>49</v>
      </c>
      <c r="AM198" t="s">
        <v>1576</v>
      </c>
      <c r="AN198" t="s">
        <v>1583</v>
      </c>
      <c r="AO198">
        <v>14</v>
      </c>
      <c r="AP198">
        <v>9405</v>
      </c>
      <c r="AQ198">
        <v>1</v>
      </c>
      <c r="AR198">
        <v>1</v>
      </c>
    </row>
    <row r="199" spans="1:44" x14ac:dyDescent="0.35">
      <c r="A199" t="s">
        <v>1480</v>
      </c>
      <c r="B199">
        <v>55</v>
      </c>
      <c r="C199" t="s">
        <v>1271</v>
      </c>
      <c r="D199" t="s">
        <v>49</v>
      </c>
      <c r="E199" t="s">
        <v>41</v>
      </c>
      <c r="F199">
        <v>1311</v>
      </c>
      <c r="G199" t="s">
        <v>42</v>
      </c>
      <c r="H199">
        <v>2</v>
      </c>
      <c r="I199">
        <v>3</v>
      </c>
      <c r="J199" t="s">
        <v>43</v>
      </c>
      <c r="K199">
        <v>1</v>
      </c>
      <c r="L199">
        <v>505</v>
      </c>
      <c r="M199">
        <v>3</v>
      </c>
      <c r="N199" t="s">
        <v>53</v>
      </c>
      <c r="O199">
        <v>97</v>
      </c>
      <c r="P199">
        <v>3</v>
      </c>
      <c r="Q199">
        <v>4</v>
      </c>
      <c r="R199" t="s">
        <v>442</v>
      </c>
      <c r="S199">
        <v>4</v>
      </c>
      <c r="T199" t="s">
        <v>46</v>
      </c>
      <c r="U199">
        <v>16659</v>
      </c>
      <c r="V199" t="s">
        <v>368</v>
      </c>
      <c r="W199">
        <v>23258</v>
      </c>
      <c r="X199">
        <v>2</v>
      </c>
      <c r="Y199" t="s">
        <v>48</v>
      </c>
      <c r="Z199" t="s">
        <v>40</v>
      </c>
      <c r="AA199">
        <v>13</v>
      </c>
      <c r="AB199">
        <v>3</v>
      </c>
      <c r="AC199">
        <v>3</v>
      </c>
      <c r="AD199">
        <v>80</v>
      </c>
      <c r="AE199">
        <v>0</v>
      </c>
      <c r="AF199">
        <v>30</v>
      </c>
      <c r="AG199">
        <v>2</v>
      </c>
      <c r="AH199">
        <v>3</v>
      </c>
      <c r="AI199">
        <v>1</v>
      </c>
      <c r="AJ199">
        <v>2</v>
      </c>
      <c r="AK199" s="14">
        <v>46344</v>
      </c>
      <c r="AL199">
        <v>59</v>
      </c>
      <c r="AM199" t="s">
        <v>1576</v>
      </c>
      <c r="AN199" t="s">
        <v>1588</v>
      </c>
      <c r="AO199">
        <v>16</v>
      </c>
      <c r="AP199">
        <v>21803</v>
      </c>
      <c r="AQ199">
        <v>9</v>
      </c>
      <c r="AR199">
        <v>4</v>
      </c>
    </row>
    <row r="200" spans="1:44" x14ac:dyDescent="0.35">
      <c r="A200" t="s">
        <v>266</v>
      </c>
      <c r="B200">
        <v>27</v>
      </c>
      <c r="C200" t="s">
        <v>190</v>
      </c>
      <c r="D200" t="s">
        <v>49</v>
      </c>
      <c r="E200" t="s">
        <v>41</v>
      </c>
      <c r="F200">
        <v>1377</v>
      </c>
      <c r="G200" t="s">
        <v>71</v>
      </c>
      <c r="H200">
        <v>11</v>
      </c>
      <c r="I200">
        <v>1</v>
      </c>
      <c r="J200" t="s">
        <v>43</v>
      </c>
      <c r="K200">
        <v>1</v>
      </c>
      <c r="L200">
        <v>1434</v>
      </c>
      <c r="M200">
        <v>2</v>
      </c>
      <c r="N200" t="s">
        <v>44</v>
      </c>
      <c r="O200">
        <v>91</v>
      </c>
      <c r="P200">
        <v>3</v>
      </c>
      <c r="Q200">
        <v>1</v>
      </c>
      <c r="R200" t="s">
        <v>45</v>
      </c>
      <c r="S200">
        <v>1</v>
      </c>
      <c r="T200" t="s">
        <v>105</v>
      </c>
      <c r="U200">
        <v>2099</v>
      </c>
      <c r="V200" t="s">
        <v>47</v>
      </c>
      <c r="W200">
        <v>7679</v>
      </c>
      <c r="X200">
        <v>0</v>
      </c>
      <c r="Y200" t="s">
        <v>48</v>
      </c>
      <c r="Z200" t="s">
        <v>49</v>
      </c>
      <c r="AA200">
        <v>14</v>
      </c>
      <c r="AB200">
        <v>1</v>
      </c>
      <c r="AC200">
        <v>2</v>
      </c>
      <c r="AD200">
        <v>80</v>
      </c>
      <c r="AE200">
        <v>0</v>
      </c>
      <c r="AF200">
        <v>6</v>
      </c>
      <c r="AG200">
        <v>3</v>
      </c>
      <c r="AH200">
        <v>4</v>
      </c>
      <c r="AI200">
        <v>1</v>
      </c>
      <c r="AJ200">
        <v>4</v>
      </c>
      <c r="AK200" s="14">
        <v>46221</v>
      </c>
      <c r="AL200">
        <v>59</v>
      </c>
      <c r="AM200" t="s">
        <v>1576</v>
      </c>
      <c r="AN200" t="s">
        <v>1583</v>
      </c>
      <c r="AO200">
        <v>17</v>
      </c>
      <c r="AP200">
        <v>7629</v>
      </c>
      <c r="AQ200">
        <v>6</v>
      </c>
      <c r="AR200">
        <v>1</v>
      </c>
    </row>
    <row r="201" spans="1:44" x14ac:dyDescent="0.35">
      <c r="A201" t="s">
        <v>267</v>
      </c>
      <c r="B201">
        <v>27</v>
      </c>
      <c r="C201" t="s">
        <v>190</v>
      </c>
      <c r="D201" t="s">
        <v>49</v>
      </c>
      <c r="E201" t="s">
        <v>41</v>
      </c>
      <c r="F201">
        <v>1302</v>
      </c>
      <c r="G201" t="s">
        <v>1547</v>
      </c>
      <c r="H201">
        <v>19</v>
      </c>
      <c r="I201">
        <v>3</v>
      </c>
      <c r="J201" t="s">
        <v>73</v>
      </c>
      <c r="K201">
        <v>1</v>
      </c>
      <c r="L201">
        <v>1619</v>
      </c>
      <c r="M201">
        <v>4</v>
      </c>
      <c r="N201" t="s">
        <v>44</v>
      </c>
      <c r="O201">
        <v>67</v>
      </c>
      <c r="P201">
        <v>2</v>
      </c>
      <c r="Q201">
        <v>1</v>
      </c>
      <c r="R201" t="s">
        <v>45</v>
      </c>
      <c r="S201">
        <v>1</v>
      </c>
      <c r="T201" t="s">
        <v>102</v>
      </c>
      <c r="U201">
        <v>4066</v>
      </c>
      <c r="V201" t="s">
        <v>47</v>
      </c>
      <c r="W201">
        <v>16290</v>
      </c>
      <c r="X201">
        <v>1</v>
      </c>
      <c r="Y201" t="s">
        <v>48</v>
      </c>
      <c r="Z201" t="s">
        <v>49</v>
      </c>
      <c r="AA201">
        <v>11</v>
      </c>
      <c r="AB201">
        <v>1</v>
      </c>
      <c r="AC201">
        <v>1</v>
      </c>
      <c r="AD201">
        <v>80</v>
      </c>
      <c r="AE201">
        <v>2</v>
      </c>
      <c r="AF201">
        <v>7</v>
      </c>
      <c r="AG201">
        <v>3</v>
      </c>
      <c r="AH201">
        <v>3</v>
      </c>
      <c r="AI201">
        <v>0</v>
      </c>
      <c r="AJ201">
        <v>7</v>
      </c>
      <c r="AK201" s="14">
        <v>46222</v>
      </c>
      <c r="AL201">
        <v>54</v>
      </c>
      <c r="AM201" t="s">
        <v>1576</v>
      </c>
      <c r="AN201" t="s">
        <v>1583</v>
      </c>
      <c r="AO201">
        <v>10</v>
      </c>
      <c r="AP201">
        <v>8040</v>
      </c>
      <c r="AQ201">
        <v>2</v>
      </c>
      <c r="AR201">
        <v>2</v>
      </c>
    </row>
    <row r="202" spans="1:44" x14ac:dyDescent="0.35">
      <c r="A202" t="s">
        <v>268</v>
      </c>
      <c r="B202">
        <v>27</v>
      </c>
      <c r="C202" t="s">
        <v>190</v>
      </c>
      <c r="D202" t="s">
        <v>49</v>
      </c>
      <c r="E202" t="s">
        <v>41</v>
      </c>
      <c r="F202">
        <v>486</v>
      </c>
      <c r="G202" t="s">
        <v>71</v>
      </c>
      <c r="H202">
        <v>8</v>
      </c>
      <c r="I202">
        <v>3</v>
      </c>
      <c r="J202" t="s">
        <v>52</v>
      </c>
      <c r="K202">
        <v>1</v>
      </c>
      <c r="L202">
        <v>1647</v>
      </c>
      <c r="M202">
        <v>2</v>
      </c>
      <c r="N202" t="s">
        <v>53</v>
      </c>
      <c r="O202">
        <v>86</v>
      </c>
      <c r="P202">
        <v>4</v>
      </c>
      <c r="Q202">
        <v>1</v>
      </c>
      <c r="R202" t="s">
        <v>60</v>
      </c>
      <c r="S202">
        <v>3</v>
      </c>
      <c r="T202" t="s">
        <v>105</v>
      </c>
      <c r="U202">
        <v>3517</v>
      </c>
      <c r="V202" t="s">
        <v>47</v>
      </c>
      <c r="W202">
        <v>22490</v>
      </c>
      <c r="X202">
        <v>7</v>
      </c>
      <c r="Y202" t="s">
        <v>48</v>
      </c>
      <c r="Z202" t="s">
        <v>49</v>
      </c>
      <c r="AA202">
        <v>17</v>
      </c>
      <c r="AB202">
        <v>1</v>
      </c>
      <c r="AC202">
        <v>1</v>
      </c>
      <c r="AD202">
        <v>80</v>
      </c>
      <c r="AE202">
        <v>0</v>
      </c>
      <c r="AF202">
        <v>5</v>
      </c>
      <c r="AG202">
        <v>0</v>
      </c>
      <c r="AH202">
        <v>3</v>
      </c>
      <c r="AI202">
        <v>0</v>
      </c>
      <c r="AJ202">
        <v>2</v>
      </c>
      <c r="AK202" s="14">
        <v>46223</v>
      </c>
      <c r="AL202">
        <v>44</v>
      </c>
      <c r="AM202" t="s">
        <v>1576</v>
      </c>
      <c r="AN202" t="s">
        <v>1583</v>
      </c>
      <c r="AO202">
        <v>19</v>
      </c>
      <c r="AP202">
        <v>11880</v>
      </c>
      <c r="AQ202">
        <v>4</v>
      </c>
      <c r="AR202">
        <v>4</v>
      </c>
    </row>
    <row r="203" spans="1:44" x14ac:dyDescent="0.35">
      <c r="A203" t="s">
        <v>269</v>
      </c>
      <c r="B203">
        <v>27</v>
      </c>
      <c r="C203" t="s">
        <v>190</v>
      </c>
      <c r="D203" t="s">
        <v>49</v>
      </c>
      <c r="E203" t="s">
        <v>56</v>
      </c>
      <c r="F203">
        <v>591</v>
      </c>
      <c r="G203" t="s">
        <v>1547</v>
      </c>
      <c r="H203">
        <v>2</v>
      </c>
      <c r="I203">
        <v>3</v>
      </c>
      <c r="J203" t="s">
        <v>52</v>
      </c>
      <c r="K203">
        <v>1</v>
      </c>
      <c r="L203">
        <v>1648</v>
      </c>
      <c r="M203">
        <v>4</v>
      </c>
      <c r="N203" t="s">
        <v>44</v>
      </c>
      <c r="O203">
        <v>87</v>
      </c>
      <c r="P203">
        <v>3</v>
      </c>
      <c r="Q203">
        <v>1</v>
      </c>
      <c r="R203" t="s">
        <v>60</v>
      </c>
      <c r="S203">
        <v>4</v>
      </c>
      <c r="T203" t="s">
        <v>46</v>
      </c>
      <c r="U203">
        <v>2580</v>
      </c>
      <c r="V203" t="s">
        <v>47</v>
      </c>
      <c r="W203">
        <v>6297</v>
      </c>
      <c r="X203">
        <v>2</v>
      </c>
      <c r="Y203" t="s">
        <v>48</v>
      </c>
      <c r="Z203" t="s">
        <v>49</v>
      </c>
      <c r="AA203">
        <v>13</v>
      </c>
      <c r="AB203">
        <v>1</v>
      </c>
      <c r="AC203">
        <v>3</v>
      </c>
      <c r="AD203">
        <v>80</v>
      </c>
      <c r="AE203">
        <v>0</v>
      </c>
      <c r="AF203">
        <v>6</v>
      </c>
      <c r="AG203">
        <v>0</v>
      </c>
      <c r="AH203">
        <v>2</v>
      </c>
      <c r="AI203">
        <v>1</v>
      </c>
      <c r="AJ203">
        <v>2</v>
      </c>
      <c r="AK203" s="14">
        <v>46224</v>
      </c>
      <c r="AL203">
        <v>48</v>
      </c>
      <c r="AM203" t="s">
        <v>1576</v>
      </c>
      <c r="AN203" t="s">
        <v>1583</v>
      </c>
      <c r="AO203">
        <v>28</v>
      </c>
      <c r="AP203">
        <v>6987</v>
      </c>
      <c r="AQ203">
        <v>19</v>
      </c>
      <c r="AR203">
        <v>1</v>
      </c>
    </row>
    <row r="204" spans="1:44" x14ac:dyDescent="0.35">
      <c r="A204" t="s">
        <v>270</v>
      </c>
      <c r="B204">
        <v>27</v>
      </c>
      <c r="C204" t="s">
        <v>190</v>
      </c>
      <c r="D204" t="s">
        <v>49</v>
      </c>
      <c r="E204" t="s">
        <v>41</v>
      </c>
      <c r="F204">
        <v>1054</v>
      </c>
      <c r="G204" t="s">
        <v>71</v>
      </c>
      <c r="H204">
        <v>8</v>
      </c>
      <c r="I204">
        <v>3</v>
      </c>
      <c r="J204" t="s">
        <v>52</v>
      </c>
      <c r="K204">
        <v>1</v>
      </c>
      <c r="L204">
        <v>1751</v>
      </c>
      <c r="M204">
        <v>3</v>
      </c>
      <c r="N204" t="s">
        <v>53</v>
      </c>
      <c r="O204">
        <v>67</v>
      </c>
      <c r="P204">
        <v>3</v>
      </c>
      <c r="Q204">
        <v>1</v>
      </c>
      <c r="R204" t="s">
        <v>60</v>
      </c>
      <c r="S204">
        <v>4</v>
      </c>
      <c r="T204" t="s">
        <v>46</v>
      </c>
      <c r="U204">
        <v>3445</v>
      </c>
      <c r="V204" t="s">
        <v>47</v>
      </c>
      <c r="W204">
        <v>6152</v>
      </c>
      <c r="X204">
        <v>1</v>
      </c>
      <c r="Y204" t="s">
        <v>48</v>
      </c>
      <c r="Z204" t="s">
        <v>49</v>
      </c>
      <c r="AA204">
        <v>11</v>
      </c>
      <c r="AB204">
        <v>1</v>
      </c>
      <c r="AC204">
        <v>3</v>
      </c>
      <c r="AD204">
        <v>80</v>
      </c>
      <c r="AE204">
        <v>0</v>
      </c>
      <c r="AF204">
        <v>6</v>
      </c>
      <c r="AG204">
        <v>5</v>
      </c>
      <c r="AH204">
        <v>2</v>
      </c>
      <c r="AI204">
        <v>1</v>
      </c>
      <c r="AJ204">
        <v>4</v>
      </c>
      <c r="AK204" s="14">
        <v>46225</v>
      </c>
      <c r="AL204">
        <v>54</v>
      </c>
      <c r="AM204" t="s">
        <v>1576</v>
      </c>
      <c r="AN204" t="s">
        <v>1583</v>
      </c>
      <c r="AO204">
        <v>6</v>
      </c>
      <c r="AP204">
        <v>6316</v>
      </c>
      <c r="AQ204">
        <v>3</v>
      </c>
      <c r="AR204">
        <v>1</v>
      </c>
    </row>
    <row r="205" spans="1:44" x14ac:dyDescent="0.35">
      <c r="A205" t="s">
        <v>271</v>
      </c>
      <c r="B205">
        <v>27</v>
      </c>
      <c r="C205" t="s">
        <v>190</v>
      </c>
      <c r="D205" t="s">
        <v>49</v>
      </c>
      <c r="E205" t="s">
        <v>56</v>
      </c>
      <c r="F205">
        <v>1297</v>
      </c>
      <c r="G205" t="s">
        <v>1547</v>
      </c>
      <c r="H205">
        <v>5</v>
      </c>
      <c r="I205">
        <v>2</v>
      </c>
      <c r="J205" t="s">
        <v>43</v>
      </c>
      <c r="K205">
        <v>1</v>
      </c>
      <c r="L205">
        <v>1850</v>
      </c>
      <c r="M205">
        <v>4</v>
      </c>
      <c r="N205" t="s">
        <v>53</v>
      </c>
      <c r="O205">
        <v>53</v>
      </c>
      <c r="P205">
        <v>3</v>
      </c>
      <c r="Q205">
        <v>1</v>
      </c>
      <c r="R205" t="s">
        <v>45</v>
      </c>
      <c r="S205">
        <v>4</v>
      </c>
      <c r="T205" t="s">
        <v>46</v>
      </c>
      <c r="U205">
        <v>2379</v>
      </c>
      <c r="V205" t="s">
        <v>47</v>
      </c>
      <c r="W205">
        <v>19826</v>
      </c>
      <c r="X205">
        <v>0</v>
      </c>
      <c r="Y205" t="s">
        <v>48</v>
      </c>
      <c r="Z205" t="s">
        <v>40</v>
      </c>
      <c r="AA205">
        <v>14</v>
      </c>
      <c r="AB205">
        <v>1</v>
      </c>
      <c r="AC205">
        <v>3</v>
      </c>
      <c r="AD205">
        <v>80</v>
      </c>
      <c r="AE205">
        <v>0</v>
      </c>
      <c r="AF205">
        <v>6</v>
      </c>
      <c r="AG205">
        <v>3</v>
      </c>
      <c r="AH205">
        <v>2</v>
      </c>
      <c r="AI205">
        <v>0</v>
      </c>
      <c r="AJ205">
        <v>2</v>
      </c>
      <c r="AK205" s="14">
        <v>46226</v>
      </c>
      <c r="AL205">
        <v>41</v>
      </c>
      <c r="AM205" t="s">
        <v>1576</v>
      </c>
      <c r="AN205" t="s">
        <v>1583</v>
      </c>
      <c r="AO205">
        <v>3</v>
      </c>
      <c r="AP205">
        <v>19191</v>
      </c>
      <c r="AQ205">
        <v>1</v>
      </c>
      <c r="AR205">
        <v>1</v>
      </c>
    </row>
    <row r="206" spans="1:44" x14ac:dyDescent="0.35">
      <c r="A206" t="s">
        <v>272</v>
      </c>
      <c r="B206">
        <v>27</v>
      </c>
      <c r="C206" t="s">
        <v>190</v>
      </c>
      <c r="D206" t="s">
        <v>49</v>
      </c>
      <c r="E206" t="s">
        <v>41</v>
      </c>
      <c r="F206">
        <v>728</v>
      </c>
      <c r="G206" t="s">
        <v>71</v>
      </c>
      <c r="H206">
        <v>23</v>
      </c>
      <c r="I206">
        <v>1</v>
      </c>
      <c r="J206" t="s">
        <v>52</v>
      </c>
      <c r="K206">
        <v>1</v>
      </c>
      <c r="L206">
        <v>1864</v>
      </c>
      <c r="M206">
        <v>2</v>
      </c>
      <c r="N206" t="s">
        <v>53</v>
      </c>
      <c r="O206">
        <v>36</v>
      </c>
      <c r="P206">
        <v>2</v>
      </c>
      <c r="Q206">
        <v>2</v>
      </c>
      <c r="R206" t="s">
        <v>54</v>
      </c>
      <c r="S206">
        <v>3</v>
      </c>
      <c r="T206" t="s">
        <v>105</v>
      </c>
      <c r="U206">
        <v>3540</v>
      </c>
      <c r="V206" t="s">
        <v>47</v>
      </c>
      <c r="W206">
        <v>7018</v>
      </c>
      <c r="X206">
        <v>1</v>
      </c>
      <c r="Y206" t="s">
        <v>48</v>
      </c>
      <c r="Z206" t="s">
        <v>49</v>
      </c>
      <c r="AA206">
        <v>21</v>
      </c>
      <c r="AB206">
        <v>1</v>
      </c>
      <c r="AC206">
        <v>4</v>
      </c>
      <c r="AD206">
        <v>80</v>
      </c>
      <c r="AE206">
        <v>1</v>
      </c>
      <c r="AF206">
        <v>9</v>
      </c>
      <c r="AG206">
        <v>5</v>
      </c>
      <c r="AH206">
        <v>3</v>
      </c>
      <c r="AI206">
        <v>5</v>
      </c>
      <c r="AJ206">
        <v>8</v>
      </c>
      <c r="AK206" s="14">
        <v>46227</v>
      </c>
      <c r="AL206">
        <v>43</v>
      </c>
      <c r="AM206" t="s">
        <v>1576</v>
      </c>
      <c r="AN206" t="s">
        <v>1583</v>
      </c>
      <c r="AO206">
        <v>23</v>
      </c>
      <c r="AP206">
        <v>8307</v>
      </c>
      <c r="AQ206">
        <v>4</v>
      </c>
      <c r="AR206">
        <v>0</v>
      </c>
    </row>
    <row r="207" spans="1:44" x14ac:dyDescent="0.35">
      <c r="A207" t="s">
        <v>273</v>
      </c>
      <c r="B207">
        <v>27</v>
      </c>
      <c r="C207" t="s">
        <v>190</v>
      </c>
      <c r="D207" t="s">
        <v>49</v>
      </c>
      <c r="E207" t="s">
        <v>56</v>
      </c>
      <c r="F207">
        <v>1131</v>
      </c>
      <c r="G207" t="s">
        <v>1547</v>
      </c>
      <c r="H207">
        <v>15</v>
      </c>
      <c r="I207">
        <v>3</v>
      </c>
      <c r="J207" t="s">
        <v>43</v>
      </c>
      <c r="K207">
        <v>1</v>
      </c>
      <c r="L207">
        <v>1870</v>
      </c>
      <c r="M207">
        <v>4</v>
      </c>
      <c r="N207" t="s">
        <v>53</v>
      </c>
      <c r="O207">
        <v>77</v>
      </c>
      <c r="P207">
        <v>2</v>
      </c>
      <c r="Q207">
        <v>1</v>
      </c>
      <c r="R207" t="s">
        <v>60</v>
      </c>
      <c r="S207">
        <v>1</v>
      </c>
      <c r="T207" t="s">
        <v>105</v>
      </c>
      <c r="U207">
        <v>4774</v>
      </c>
      <c r="V207" t="s">
        <v>47</v>
      </c>
      <c r="W207">
        <v>23844</v>
      </c>
      <c r="X207">
        <v>0</v>
      </c>
      <c r="Y207" t="s">
        <v>48</v>
      </c>
      <c r="Z207" t="s">
        <v>49</v>
      </c>
      <c r="AA207">
        <v>19</v>
      </c>
      <c r="AB207">
        <v>1</v>
      </c>
      <c r="AC207">
        <v>4</v>
      </c>
      <c r="AD207">
        <v>80</v>
      </c>
      <c r="AE207">
        <v>1</v>
      </c>
      <c r="AF207">
        <v>8</v>
      </c>
      <c r="AG207">
        <v>2</v>
      </c>
      <c r="AH207">
        <v>2</v>
      </c>
      <c r="AI207">
        <v>7</v>
      </c>
      <c r="AJ207">
        <v>3</v>
      </c>
      <c r="AK207" s="14">
        <v>46228</v>
      </c>
      <c r="AL207">
        <v>41</v>
      </c>
      <c r="AM207" t="s">
        <v>1576</v>
      </c>
      <c r="AN207" t="s">
        <v>1583</v>
      </c>
      <c r="AO207">
        <v>2</v>
      </c>
      <c r="AP207">
        <v>18640</v>
      </c>
      <c r="AQ207">
        <v>2</v>
      </c>
      <c r="AR207">
        <v>0</v>
      </c>
    </row>
    <row r="208" spans="1:44" x14ac:dyDescent="0.35">
      <c r="A208" t="s">
        <v>274</v>
      </c>
      <c r="B208">
        <v>27</v>
      </c>
      <c r="C208" t="s">
        <v>190</v>
      </c>
      <c r="D208" t="s">
        <v>49</v>
      </c>
      <c r="E208" t="s">
        <v>41</v>
      </c>
      <c r="F208">
        <v>511</v>
      </c>
      <c r="G208" t="s">
        <v>71</v>
      </c>
      <c r="H208">
        <v>2</v>
      </c>
      <c r="I208">
        <v>2</v>
      </c>
      <c r="J208" t="s">
        <v>52</v>
      </c>
      <c r="K208">
        <v>1</v>
      </c>
      <c r="L208">
        <v>1898</v>
      </c>
      <c r="M208">
        <v>1</v>
      </c>
      <c r="N208" t="s">
        <v>53</v>
      </c>
      <c r="O208">
        <v>89</v>
      </c>
      <c r="P208">
        <v>4</v>
      </c>
      <c r="Q208">
        <v>2</v>
      </c>
      <c r="R208" t="s">
        <v>137</v>
      </c>
      <c r="S208">
        <v>3</v>
      </c>
      <c r="T208" t="s">
        <v>46</v>
      </c>
      <c r="U208">
        <v>6500</v>
      </c>
      <c r="V208" t="s">
        <v>163</v>
      </c>
      <c r="W208">
        <v>26997</v>
      </c>
      <c r="X208">
        <v>0</v>
      </c>
      <c r="Y208" t="s">
        <v>48</v>
      </c>
      <c r="Z208" t="s">
        <v>49</v>
      </c>
      <c r="AA208">
        <v>14</v>
      </c>
      <c r="AB208">
        <v>1</v>
      </c>
      <c r="AC208">
        <v>2</v>
      </c>
      <c r="AD208">
        <v>80</v>
      </c>
      <c r="AE208">
        <v>0</v>
      </c>
      <c r="AF208">
        <v>9</v>
      </c>
      <c r="AG208">
        <v>5</v>
      </c>
      <c r="AH208">
        <v>2</v>
      </c>
      <c r="AI208">
        <v>0</v>
      </c>
      <c r="AJ208">
        <v>7</v>
      </c>
      <c r="AK208" s="14">
        <v>46229</v>
      </c>
      <c r="AL208">
        <v>28</v>
      </c>
      <c r="AM208" t="s">
        <v>1576</v>
      </c>
      <c r="AN208" t="s">
        <v>1583</v>
      </c>
      <c r="AO208">
        <v>10</v>
      </c>
      <c r="AP208">
        <v>7555</v>
      </c>
      <c r="AQ208">
        <v>0</v>
      </c>
      <c r="AR208">
        <v>0</v>
      </c>
    </row>
    <row r="209" spans="1:44" x14ac:dyDescent="0.35">
      <c r="A209" t="s">
        <v>275</v>
      </c>
      <c r="B209">
        <v>27</v>
      </c>
      <c r="C209" t="s">
        <v>190</v>
      </c>
      <c r="D209" t="s">
        <v>49</v>
      </c>
      <c r="E209" t="s">
        <v>276</v>
      </c>
      <c r="F209">
        <v>1354</v>
      </c>
      <c r="G209" t="s">
        <v>1547</v>
      </c>
      <c r="H209">
        <v>2</v>
      </c>
      <c r="I209">
        <v>4</v>
      </c>
      <c r="J209" t="s">
        <v>68</v>
      </c>
      <c r="K209">
        <v>1</v>
      </c>
      <c r="L209">
        <v>1931</v>
      </c>
      <c r="M209">
        <v>2</v>
      </c>
      <c r="N209" t="s">
        <v>44</v>
      </c>
      <c r="O209">
        <v>41</v>
      </c>
      <c r="P209">
        <v>3</v>
      </c>
      <c r="Q209">
        <v>1</v>
      </c>
      <c r="R209" t="s">
        <v>60</v>
      </c>
      <c r="S209">
        <v>2</v>
      </c>
      <c r="T209" t="s">
        <v>105</v>
      </c>
      <c r="U209">
        <v>2226</v>
      </c>
      <c r="V209" t="s">
        <v>47</v>
      </c>
      <c r="W209">
        <v>6073</v>
      </c>
      <c r="X209">
        <v>1</v>
      </c>
      <c r="Y209" t="s">
        <v>48</v>
      </c>
      <c r="Z209" t="s">
        <v>49</v>
      </c>
      <c r="AA209">
        <v>11</v>
      </c>
      <c r="AB209">
        <v>1</v>
      </c>
      <c r="AC209">
        <v>3</v>
      </c>
      <c r="AD209">
        <v>80</v>
      </c>
      <c r="AE209">
        <v>1</v>
      </c>
      <c r="AF209">
        <v>6</v>
      </c>
      <c r="AG209">
        <v>3</v>
      </c>
      <c r="AH209">
        <v>2</v>
      </c>
      <c r="AI209">
        <v>1</v>
      </c>
      <c r="AJ209">
        <v>2</v>
      </c>
      <c r="AK209" s="14">
        <v>46230</v>
      </c>
      <c r="AL209">
        <v>35</v>
      </c>
      <c r="AM209" t="s">
        <v>1576</v>
      </c>
      <c r="AN209" t="s">
        <v>1583</v>
      </c>
      <c r="AO209">
        <v>7</v>
      </c>
      <c r="AP209">
        <v>15958</v>
      </c>
      <c r="AQ209">
        <v>3</v>
      </c>
      <c r="AR209">
        <v>3</v>
      </c>
    </row>
    <row r="210" spans="1:44" x14ac:dyDescent="0.35">
      <c r="A210" t="s">
        <v>1479</v>
      </c>
      <c r="B210">
        <v>55</v>
      </c>
      <c r="C210" t="s">
        <v>1271</v>
      </c>
      <c r="D210" t="s">
        <v>49</v>
      </c>
      <c r="E210" t="s">
        <v>41</v>
      </c>
      <c r="F210">
        <v>147</v>
      </c>
      <c r="G210" t="s">
        <v>42</v>
      </c>
      <c r="H210">
        <v>20</v>
      </c>
      <c r="I210">
        <v>2</v>
      </c>
      <c r="J210" t="s">
        <v>68</v>
      </c>
      <c r="K210">
        <v>1</v>
      </c>
      <c r="L210">
        <v>389</v>
      </c>
      <c r="M210">
        <v>2</v>
      </c>
      <c r="N210" t="s">
        <v>44</v>
      </c>
      <c r="O210">
        <v>37</v>
      </c>
      <c r="P210">
        <v>3</v>
      </c>
      <c r="Q210">
        <v>2</v>
      </c>
      <c r="R210" t="s">
        <v>45</v>
      </c>
      <c r="S210">
        <v>4</v>
      </c>
      <c r="T210" t="s">
        <v>105</v>
      </c>
      <c r="U210">
        <v>5415</v>
      </c>
      <c r="V210" t="s">
        <v>163</v>
      </c>
      <c r="W210">
        <v>15972</v>
      </c>
      <c r="X210">
        <v>3</v>
      </c>
      <c r="Y210" t="s">
        <v>48</v>
      </c>
      <c r="Z210" t="s">
        <v>40</v>
      </c>
      <c r="AA210">
        <v>19</v>
      </c>
      <c r="AB210">
        <v>3</v>
      </c>
      <c r="AC210">
        <v>4</v>
      </c>
      <c r="AD210">
        <v>80</v>
      </c>
      <c r="AE210">
        <v>1</v>
      </c>
      <c r="AF210">
        <v>12</v>
      </c>
      <c r="AG210">
        <v>4</v>
      </c>
      <c r="AH210">
        <v>3</v>
      </c>
      <c r="AI210">
        <v>0</v>
      </c>
      <c r="AJ210">
        <v>8</v>
      </c>
      <c r="AK210" s="14">
        <v>46343</v>
      </c>
      <c r="AL210">
        <v>33</v>
      </c>
      <c r="AM210" t="s">
        <v>1576</v>
      </c>
      <c r="AN210" t="s">
        <v>1588</v>
      </c>
      <c r="AO210">
        <v>14</v>
      </c>
      <c r="AP210">
        <v>21351</v>
      </c>
      <c r="AQ210">
        <v>6</v>
      </c>
      <c r="AR210">
        <v>5</v>
      </c>
    </row>
    <row r="211" spans="1:44" x14ac:dyDescent="0.35">
      <c r="A211" t="s">
        <v>278</v>
      </c>
      <c r="B211">
        <v>27</v>
      </c>
      <c r="C211" t="s">
        <v>190</v>
      </c>
      <c r="D211" t="s">
        <v>49</v>
      </c>
      <c r="E211" t="s">
        <v>41</v>
      </c>
      <c r="F211">
        <v>954</v>
      </c>
      <c r="G211" t="s">
        <v>1547</v>
      </c>
      <c r="H211">
        <v>9</v>
      </c>
      <c r="I211">
        <v>3</v>
      </c>
      <c r="J211" t="s">
        <v>57</v>
      </c>
      <c r="K211">
        <v>1</v>
      </c>
      <c r="L211">
        <v>1965</v>
      </c>
      <c r="M211">
        <v>4</v>
      </c>
      <c r="N211" t="s">
        <v>44</v>
      </c>
      <c r="O211">
        <v>44</v>
      </c>
      <c r="P211">
        <v>3</v>
      </c>
      <c r="Q211">
        <v>2</v>
      </c>
      <c r="R211" t="s">
        <v>137</v>
      </c>
      <c r="S211">
        <v>4</v>
      </c>
      <c r="T211" t="s">
        <v>46</v>
      </c>
      <c r="U211">
        <v>4105</v>
      </c>
      <c r="V211" t="s">
        <v>47</v>
      </c>
      <c r="W211">
        <v>5099</v>
      </c>
      <c r="X211">
        <v>1</v>
      </c>
      <c r="Y211" t="s">
        <v>48</v>
      </c>
      <c r="Z211" t="s">
        <v>49</v>
      </c>
      <c r="AA211">
        <v>14</v>
      </c>
      <c r="AB211">
        <v>1</v>
      </c>
      <c r="AC211">
        <v>1</v>
      </c>
      <c r="AD211">
        <v>80</v>
      </c>
      <c r="AE211">
        <v>0</v>
      </c>
      <c r="AF211">
        <v>7</v>
      </c>
      <c r="AG211">
        <v>5</v>
      </c>
      <c r="AH211">
        <v>3</v>
      </c>
      <c r="AI211">
        <v>0</v>
      </c>
      <c r="AJ211">
        <v>7</v>
      </c>
      <c r="AK211" s="14">
        <v>46232</v>
      </c>
      <c r="AL211">
        <v>39</v>
      </c>
      <c r="AM211" t="s">
        <v>1576</v>
      </c>
      <c r="AN211" t="s">
        <v>1583</v>
      </c>
      <c r="AO211">
        <v>2</v>
      </c>
      <c r="AP211">
        <v>21749</v>
      </c>
      <c r="AQ211">
        <v>2</v>
      </c>
      <c r="AR211">
        <v>0</v>
      </c>
    </row>
    <row r="212" spans="1:44" x14ac:dyDescent="0.35">
      <c r="A212" t="s">
        <v>279</v>
      </c>
      <c r="B212">
        <v>27</v>
      </c>
      <c r="C212" t="s">
        <v>190</v>
      </c>
      <c r="D212" t="s">
        <v>49</v>
      </c>
      <c r="E212" t="s">
        <v>41</v>
      </c>
      <c r="F212">
        <v>155</v>
      </c>
      <c r="G212" t="s">
        <v>71</v>
      </c>
      <c r="H212">
        <v>4</v>
      </c>
      <c r="I212">
        <v>3</v>
      </c>
      <c r="J212" t="s">
        <v>43</v>
      </c>
      <c r="K212">
        <v>1</v>
      </c>
      <c r="L212">
        <v>2064</v>
      </c>
      <c r="M212">
        <v>2</v>
      </c>
      <c r="N212" t="s">
        <v>44</v>
      </c>
      <c r="O212">
        <v>87</v>
      </c>
      <c r="P212">
        <v>4</v>
      </c>
      <c r="Q212">
        <v>2</v>
      </c>
      <c r="R212" t="s">
        <v>112</v>
      </c>
      <c r="S212">
        <v>2</v>
      </c>
      <c r="T212" t="s">
        <v>105</v>
      </c>
      <c r="U212">
        <v>6142</v>
      </c>
      <c r="V212" t="s">
        <v>163</v>
      </c>
      <c r="W212">
        <v>5174</v>
      </c>
      <c r="X212">
        <v>1</v>
      </c>
      <c r="Y212" t="s">
        <v>48</v>
      </c>
      <c r="Z212" t="s">
        <v>40</v>
      </c>
      <c r="AA212">
        <v>20</v>
      </c>
      <c r="AB212">
        <v>1</v>
      </c>
      <c r="AC212">
        <v>2</v>
      </c>
      <c r="AD212">
        <v>80</v>
      </c>
      <c r="AE212">
        <v>1</v>
      </c>
      <c r="AF212">
        <v>6</v>
      </c>
      <c r="AG212">
        <v>0</v>
      </c>
      <c r="AH212">
        <v>3</v>
      </c>
      <c r="AI212">
        <v>0</v>
      </c>
      <c r="AJ212">
        <v>3</v>
      </c>
      <c r="AK212" s="14">
        <v>46233</v>
      </c>
      <c r="AL212">
        <v>24</v>
      </c>
      <c r="AM212" t="s">
        <v>1576</v>
      </c>
      <c r="AN212" t="s">
        <v>1583</v>
      </c>
      <c r="AO212">
        <v>0</v>
      </c>
      <c r="AP212">
        <v>16768</v>
      </c>
      <c r="AQ212">
        <v>0</v>
      </c>
      <c r="AR212">
        <v>0</v>
      </c>
    </row>
    <row r="213" spans="1:44" x14ac:dyDescent="0.35">
      <c r="A213" t="s">
        <v>279</v>
      </c>
      <c r="B213">
        <v>27</v>
      </c>
      <c r="C213" t="s">
        <v>190</v>
      </c>
      <c r="D213" t="s">
        <v>49</v>
      </c>
      <c r="E213" t="s">
        <v>41</v>
      </c>
      <c r="F213">
        <v>155</v>
      </c>
      <c r="G213" t="s">
        <v>1547</v>
      </c>
      <c r="H213">
        <v>4</v>
      </c>
      <c r="I213">
        <v>3</v>
      </c>
      <c r="J213" t="s">
        <v>43</v>
      </c>
      <c r="K213">
        <v>1</v>
      </c>
      <c r="L213">
        <v>2064</v>
      </c>
      <c r="M213">
        <v>2</v>
      </c>
      <c r="N213" t="s">
        <v>44</v>
      </c>
      <c r="O213">
        <v>87</v>
      </c>
      <c r="P213">
        <v>4</v>
      </c>
      <c r="Q213">
        <v>2</v>
      </c>
      <c r="R213" t="s">
        <v>112</v>
      </c>
      <c r="S213">
        <v>2</v>
      </c>
      <c r="T213" t="s">
        <v>105</v>
      </c>
      <c r="U213">
        <v>6142</v>
      </c>
      <c r="V213" t="s">
        <v>163</v>
      </c>
      <c r="W213">
        <v>5174</v>
      </c>
      <c r="X213">
        <v>1</v>
      </c>
      <c r="Y213" t="s">
        <v>48</v>
      </c>
      <c r="Z213" t="s">
        <v>40</v>
      </c>
      <c r="AA213">
        <v>20</v>
      </c>
      <c r="AB213">
        <v>1</v>
      </c>
      <c r="AC213">
        <v>2</v>
      </c>
      <c r="AD213">
        <v>80</v>
      </c>
      <c r="AE213">
        <v>1</v>
      </c>
      <c r="AF213">
        <v>6</v>
      </c>
      <c r="AG213">
        <v>0</v>
      </c>
      <c r="AH213">
        <v>3</v>
      </c>
      <c r="AI213">
        <v>0</v>
      </c>
      <c r="AJ213">
        <v>3</v>
      </c>
      <c r="AK213" s="14">
        <v>46234</v>
      </c>
      <c r="AL213">
        <v>20</v>
      </c>
      <c r="AM213" t="s">
        <v>1576</v>
      </c>
      <c r="AN213" t="s">
        <v>1583</v>
      </c>
      <c r="AO213">
        <v>2</v>
      </c>
      <c r="AP213">
        <v>22635</v>
      </c>
      <c r="AQ213">
        <v>1</v>
      </c>
      <c r="AR213">
        <v>1</v>
      </c>
    </row>
    <row r="214" spans="1:44" x14ac:dyDescent="0.35">
      <c r="A214" t="s">
        <v>1478</v>
      </c>
      <c r="B214">
        <v>55</v>
      </c>
      <c r="C214" t="s">
        <v>1271</v>
      </c>
      <c r="D214" t="s">
        <v>49</v>
      </c>
      <c r="E214" t="s">
        <v>41</v>
      </c>
      <c r="F214">
        <v>452</v>
      </c>
      <c r="G214" t="s">
        <v>42</v>
      </c>
      <c r="H214">
        <v>1</v>
      </c>
      <c r="I214">
        <v>3</v>
      </c>
      <c r="J214" t="s">
        <v>52</v>
      </c>
      <c r="K214">
        <v>1</v>
      </c>
      <c r="L214">
        <v>374</v>
      </c>
      <c r="M214">
        <v>4</v>
      </c>
      <c r="N214" t="s">
        <v>44</v>
      </c>
      <c r="O214">
        <v>81</v>
      </c>
      <c r="P214">
        <v>3</v>
      </c>
      <c r="Q214">
        <v>5</v>
      </c>
      <c r="R214" t="s">
        <v>442</v>
      </c>
      <c r="S214">
        <v>1</v>
      </c>
      <c r="T214" t="s">
        <v>46</v>
      </c>
      <c r="U214">
        <v>19045</v>
      </c>
      <c r="V214" t="s">
        <v>368</v>
      </c>
      <c r="W214">
        <v>18938</v>
      </c>
      <c r="X214">
        <v>0</v>
      </c>
      <c r="Y214" t="s">
        <v>48</v>
      </c>
      <c r="Z214" t="s">
        <v>40</v>
      </c>
      <c r="AA214">
        <v>14</v>
      </c>
      <c r="AB214">
        <v>3</v>
      </c>
      <c r="AC214">
        <v>3</v>
      </c>
      <c r="AD214">
        <v>80</v>
      </c>
      <c r="AE214">
        <v>0</v>
      </c>
      <c r="AF214">
        <v>37</v>
      </c>
      <c r="AG214">
        <v>2</v>
      </c>
      <c r="AH214">
        <v>3</v>
      </c>
      <c r="AI214">
        <v>4</v>
      </c>
      <c r="AJ214">
        <v>13</v>
      </c>
      <c r="AK214" s="14">
        <v>46342</v>
      </c>
      <c r="AL214">
        <v>42</v>
      </c>
      <c r="AM214" t="s">
        <v>1576</v>
      </c>
      <c r="AN214" t="s">
        <v>1588</v>
      </c>
      <c r="AO214">
        <v>3</v>
      </c>
      <c r="AP214">
        <v>13965</v>
      </c>
      <c r="AQ214">
        <v>0</v>
      </c>
      <c r="AR214">
        <v>0</v>
      </c>
    </row>
    <row r="215" spans="1:44" x14ac:dyDescent="0.35">
      <c r="A215" t="s">
        <v>1477</v>
      </c>
      <c r="B215">
        <v>55</v>
      </c>
      <c r="C215" t="s">
        <v>1271</v>
      </c>
      <c r="D215" t="s">
        <v>49</v>
      </c>
      <c r="E215" t="s">
        <v>41</v>
      </c>
      <c r="F215">
        <v>692</v>
      </c>
      <c r="G215" t="s">
        <v>42</v>
      </c>
      <c r="H215">
        <v>14</v>
      </c>
      <c r="I215">
        <v>4</v>
      </c>
      <c r="J215" t="s">
        <v>52</v>
      </c>
      <c r="K215">
        <v>1</v>
      </c>
      <c r="L215">
        <v>254</v>
      </c>
      <c r="M215">
        <v>3</v>
      </c>
      <c r="N215" t="s">
        <v>44</v>
      </c>
      <c r="O215">
        <v>61</v>
      </c>
      <c r="P215">
        <v>4</v>
      </c>
      <c r="Q215">
        <v>5</v>
      </c>
      <c r="R215" t="s">
        <v>252</v>
      </c>
      <c r="S215">
        <v>2</v>
      </c>
      <c r="T215" t="s">
        <v>46</v>
      </c>
      <c r="U215">
        <v>18722</v>
      </c>
      <c r="V215" t="s">
        <v>368</v>
      </c>
      <c r="W215">
        <v>13339</v>
      </c>
      <c r="X215">
        <v>8</v>
      </c>
      <c r="Y215" t="s">
        <v>48</v>
      </c>
      <c r="Z215" t="s">
        <v>49</v>
      </c>
      <c r="AA215">
        <v>11</v>
      </c>
      <c r="AB215">
        <v>3</v>
      </c>
      <c r="AC215">
        <v>4</v>
      </c>
      <c r="AD215">
        <v>80</v>
      </c>
      <c r="AE215">
        <v>0</v>
      </c>
      <c r="AF215">
        <v>36</v>
      </c>
      <c r="AG215">
        <v>3</v>
      </c>
      <c r="AH215">
        <v>3</v>
      </c>
      <c r="AI215">
        <v>2</v>
      </c>
      <c r="AJ215">
        <v>15</v>
      </c>
      <c r="AK215" s="14">
        <v>46341</v>
      </c>
      <c r="AL215">
        <v>40</v>
      </c>
      <c r="AM215" t="s">
        <v>1576</v>
      </c>
      <c r="AN215" t="s">
        <v>1588</v>
      </c>
      <c r="AO215">
        <v>21</v>
      </c>
      <c r="AP215">
        <v>19803</v>
      </c>
      <c r="AQ215">
        <v>5</v>
      </c>
      <c r="AR215">
        <v>1</v>
      </c>
    </row>
    <row r="216" spans="1:44" x14ac:dyDescent="0.35">
      <c r="A216" t="s">
        <v>282</v>
      </c>
      <c r="B216">
        <v>28</v>
      </c>
      <c r="C216" t="s">
        <v>190</v>
      </c>
      <c r="D216" t="s">
        <v>49</v>
      </c>
      <c r="E216" t="s">
        <v>59</v>
      </c>
      <c r="F216">
        <v>120</v>
      </c>
      <c r="G216" t="s">
        <v>71</v>
      </c>
      <c r="H216">
        <v>4</v>
      </c>
      <c r="I216">
        <v>3</v>
      </c>
      <c r="J216" t="s">
        <v>52</v>
      </c>
      <c r="K216">
        <v>1</v>
      </c>
      <c r="L216">
        <v>129</v>
      </c>
      <c r="M216">
        <v>2</v>
      </c>
      <c r="N216" t="s">
        <v>44</v>
      </c>
      <c r="O216">
        <v>43</v>
      </c>
      <c r="P216">
        <v>3</v>
      </c>
      <c r="Q216">
        <v>2</v>
      </c>
      <c r="R216" t="s">
        <v>137</v>
      </c>
      <c r="S216">
        <v>3</v>
      </c>
      <c r="T216" t="s">
        <v>105</v>
      </c>
      <c r="U216">
        <v>4221</v>
      </c>
      <c r="V216" t="s">
        <v>47</v>
      </c>
      <c r="W216">
        <v>8863</v>
      </c>
      <c r="X216">
        <v>1</v>
      </c>
      <c r="Y216" t="s">
        <v>48</v>
      </c>
      <c r="Z216" t="s">
        <v>49</v>
      </c>
      <c r="AA216">
        <v>15</v>
      </c>
      <c r="AB216">
        <v>1</v>
      </c>
      <c r="AC216">
        <v>2</v>
      </c>
      <c r="AD216">
        <v>80</v>
      </c>
      <c r="AE216">
        <v>0</v>
      </c>
      <c r="AF216">
        <v>5</v>
      </c>
      <c r="AG216">
        <v>3</v>
      </c>
      <c r="AH216">
        <v>4</v>
      </c>
      <c r="AI216">
        <v>0</v>
      </c>
      <c r="AJ216">
        <v>4</v>
      </c>
      <c r="AK216" s="14">
        <v>46237</v>
      </c>
      <c r="AL216">
        <v>24</v>
      </c>
      <c r="AM216" t="s">
        <v>1576</v>
      </c>
      <c r="AN216" t="s">
        <v>1581</v>
      </c>
      <c r="AO216">
        <v>5</v>
      </c>
      <c r="AP216">
        <v>6475</v>
      </c>
      <c r="AQ216">
        <v>1</v>
      </c>
      <c r="AR216">
        <v>0</v>
      </c>
    </row>
    <row r="217" spans="1:44" x14ac:dyDescent="0.35">
      <c r="A217" t="s">
        <v>283</v>
      </c>
      <c r="B217">
        <v>28</v>
      </c>
      <c r="C217" t="s">
        <v>190</v>
      </c>
      <c r="D217" t="s">
        <v>49</v>
      </c>
      <c r="E217" t="s">
        <v>41</v>
      </c>
      <c r="F217">
        <v>440</v>
      </c>
      <c r="G217" t="s">
        <v>1547</v>
      </c>
      <c r="H217">
        <v>21</v>
      </c>
      <c r="I217">
        <v>3</v>
      </c>
      <c r="J217" t="s">
        <v>52</v>
      </c>
      <c r="K217">
        <v>1</v>
      </c>
      <c r="L217">
        <v>221</v>
      </c>
      <c r="M217">
        <v>3</v>
      </c>
      <c r="N217" t="s">
        <v>44</v>
      </c>
      <c r="O217">
        <v>42</v>
      </c>
      <c r="P217">
        <v>3</v>
      </c>
      <c r="Q217">
        <v>1</v>
      </c>
      <c r="R217" t="s">
        <v>60</v>
      </c>
      <c r="S217">
        <v>4</v>
      </c>
      <c r="T217" t="s">
        <v>105</v>
      </c>
      <c r="U217">
        <v>2713</v>
      </c>
      <c r="V217" t="s">
        <v>47</v>
      </c>
      <c r="W217">
        <v>6672</v>
      </c>
      <c r="X217">
        <v>1</v>
      </c>
      <c r="Y217" t="s">
        <v>48</v>
      </c>
      <c r="Z217" t="s">
        <v>49</v>
      </c>
      <c r="AA217">
        <v>11</v>
      </c>
      <c r="AB217">
        <v>1</v>
      </c>
      <c r="AC217">
        <v>3</v>
      </c>
      <c r="AD217">
        <v>80</v>
      </c>
      <c r="AE217">
        <v>1</v>
      </c>
      <c r="AF217">
        <v>5</v>
      </c>
      <c r="AG217">
        <v>2</v>
      </c>
      <c r="AH217">
        <v>1</v>
      </c>
      <c r="AI217">
        <v>0</v>
      </c>
      <c r="AJ217">
        <v>2</v>
      </c>
      <c r="AK217" s="14">
        <v>46238</v>
      </c>
      <c r="AL217">
        <v>36</v>
      </c>
      <c r="AM217" t="s">
        <v>1576</v>
      </c>
      <c r="AN217" t="s">
        <v>1581</v>
      </c>
      <c r="AO217">
        <v>11</v>
      </c>
      <c r="AP217">
        <v>17585</v>
      </c>
      <c r="AQ217">
        <v>5</v>
      </c>
      <c r="AR217">
        <v>5</v>
      </c>
    </row>
    <row r="218" spans="1:44" x14ac:dyDescent="0.35">
      <c r="A218" t="s">
        <v>1476</v>
      </c>
      <c r="B218">
        <v>55</v>
      </c>
      <c r="C218" t="s">
        <v>1271</v>
      </c>
      <c r="D218" t="s">
        <v>49</v>
      </c>
      <c r="E218" t="s">
        <v>41</v>
      </c>
      <c r="F218">
        <v>111</v>
      </c>
      <c r="G218" t="s">
        <v>51</v>
      </c>
      <c r="H218">
        <v>1</v>
      </c>
      <c r="I218">
        <v>2</v>
      </c>
      <c r="J218" t="s">
        <v>43</v>
      </c>
      <c r="K218">
        <v>1</v>
      </c>
      <c r="L218">
        <v>106</v>
      </c>
      <c r="M218">
        <v>1</v>
      </c>
      <c r="N218" t="s">
        <v>44</v>
      </c>
      <c r="O218">
        <v>70</v>
      </c>
      <c r="P218">
        <v>3</v>
      </c>
      <c r="Q218">
        <v>3</v>
      </c>
      <c r="R218" t="s">
        <v>137</v>
      </c>
      <c r="S218">
        <v>4</v>
      </c>
      <c r="T218" t="s">
        <v>105</v>
      </c>
      <c r="U218">
        <v>10239</v>
      </c>
      <c r="V218" t="s">
        <v>253</v>
      </c>
      <c r="W218">
        <v>18092</v>
      </c>
      <c r="X218">
        <v>3</v>
      </c>
      <c r="Y218" t="s">
        <v>48</v>
      </c>
      <c r="Z218" t="s">
        <v>49</v>
      </c>
      <c r="AA218">
        <v>14</v>
      </c>
      <c r="AB218">
        <v>3</v>
      </c>
      <c r="AC218">
        <v>4</v>
      </c>
      <c r="AD218">
        <v>80</v>
      </c>
      <c r="AE218">
        <v>1</v>
      </c>
      <c r="AF218">
        <v>24</v>
      </c>
      <c r="AG218">
        <v>4</v>
      </c>
      <c r="AH218">
        <v>3</v>
      </c>
      <c r="AI218">
        <v>1</v>
      </c>
      <c r="AJ218">
        <v>0</v>
      </c>
      <c r="AK218" s="14">
        <v>46340</v>
      </c>
      <c r="AL218">
        <v>30</v>
      </c>
      <c r="AM218" t="s">
        <v>1576</v>
      </c>
      <c r="AN218" t="s">
        <v>1588</v>
      </c>
      <c r="AO218">
        <v>12</v>
      </c>
      <c r="AP218">
        <v>19289</v>
      </c>
      <c r="AQ218">
        <v>7</v>
      </c>
      <c r="AR218">
        <v>3</v>
      </c>
    </row>
    <row r="219" spans="1:44" x14ac:dyDescent="0.35">
      <c r="A219" t="s">
        <v>285</v>
      </c>
      <c r="B219">
        <v>28</v>
      </c>
      <c r="C219" t="s">
        <v>190</v>
      </c>
      <c r="D219" t="s">
        <v>49</v>
      </c>
      <c r="E219" t="s">
        <v>41</v>
      </c>
      <c r="F219">
        <v>1158</v>
      </c>
      <c r="G219" t="s">
        <v>1547</v>
      </c>
      <c r="H219">
        <v>9</v>
      </c>
      <c r="I219">
        <v>3</v>
      </c>
      <c r="J219" t="s">
        <v>52</v>
      </c>
      <c r="K219">
        <v>1</v>
      </c>
      <c r="L219">
        <v>377</v>
      </c>
      <c r="M219">
        <v>4</v>
      </c>
      <c r="N219" t="s">
        <v>44</v>
      </c>
      <c r="O219">
        <v>94</v>
      </c>
      <c r="P219">
        <v>3</v>
      </c>
      <c r="Q219">
        <v>1</v>
      </c>
      <c r="R219" t="s">
        <v>60</v>
      </c>
      <c r="S219">
        <v>4</v>
      </c>
      <c r="T219" t="s">
        <v>105</v>
      </c>
      <c r="U219">
        <v>2070</v>
      </c>
      <c r="V219" t="s">
        <v>47</v>
      </c>
      <c r="W219">
        <v>2613</v>
      </c>
      <c r="X219">
        <v>1</v>
      </c>
      <c r="Y219" t="s">
        <v>48</v>
      </c>
      <c r="Z219" t="s">
        <v>49</v>
      </c>
      <c r="AA219">
        <v>23</v>
      </c>
      <c r="AB219">
        <v>1</v>
      </c>
      <c r="AC219">
        <v>4</v>
      </c>
      <c r="AD219">
        <v>80</v>
      </c>
      <c r="AE219">
        <v>1</v>
      </c>
      <c r="AF219">
        <v>5</v>
      </c>
      <c r="AG219">
        <v>3</v>
      </c>
      <c r="AH219">
        <v>2</v>
      </c>
      <c r="AI219">
        <v>0</v>
      </c>
      <c r="AJ219">
        <v>4</v>
      </c>
      <c r="AK219" s="14">
        <v>46240</v>
      </c>
      <c r="AL219">
        <v>24</v>
      </c>
      <c r="AM219" t="s">
        <v>1576</v>
      </c>
      <c r="AN219" t="s">
        <v>1581</v>
      </c>
      <c r="AO219">
        <v>0</v>
      </c>
      <c r="AP219">
        <v>20124</v>
      </c>
      <c r="AQ219">
        <v>0</v>
      </c>
      <c r="AR219">
        <v>0</v>
      </c>
    </row>
    <row r="220" spans="1:44" x14ac:dyDescent="0.35">
      <c r="A220" t="s">
        <v>286</v>
      </c>
      <c r="B220">
        <v>28</v>
      </c>
      <c r="C220" t="s">
        <v>190</v>
      </c>
      <c r="D220" t="s">
        <v>49</v>
      </c>
      <c r="E220" t="s">
        <v>41</v>
      </c>
      <c r="F220">
        <v>1117</v>
      </c>
      <c r="G220" t="s">
        <v>71</v>
      </c>
      <c r="H220">
        <v>8</v>
      </c>
      <c r="I220">
        <v>2</v>
      </c>
      <c r="J220" t="s">
        <v>43</v>
      </c>
      <c r="K220">
        <v>1</v>
      </c>
      <c r="L220">
        <v>395</v>
      </c>
      <c r="M220">
        <v>4</v>
      </c>
      <c r="N220" t="s">
        <v>53</v>
      </c>
      <c r="O220">
        <v>66</v>
      </c>
      <c r="P220">
        <v>3</v>
      </c>
      <c r="Q220">
        <v>1</v>
      </c>
      <c r="R220" t="s">
        <v>60</v>
      </c>
      <c r="S220">
        <v>4</v>
      </c>
      <c r="T220" t="s">
        <v>46</v>
      </c>
      <c r="U220">
        <v>3310</v>
      </c>
      <c r="V220" t="s">
        <v>47</v>
      </c>
      <c r="W220">
        <v>4488</v>
      </c>
      <c r="X220">
        <v>1</v>
      </c>
      <c r="Y220" t="s">
        <v>48</v>
      </c>
      <c r="Z220" t="s">
        <v>49</v>
      </c>
      <c r="AA220">
        <v>21</v>
      </c>
      <c r="AB220">
        <v>1</v>
      </c>
      <c r="AC220">
        <v>4</v>
      </c>
      <c r="AD220">
        <v>80</v>
      </c>
      <c r="AE220">
        <v>0</v>
      </c>
      <c r="AF220">
        <v>5</v>
      </c>
      <c r="AG220">
        <v>3</v>
      </c>
      <c r="AH220">
        <v>3</v>
      </c>
      <c r="AI220">
        <v>0</v>
      </c>
      <c r="AJ220">
        <v>2</v>
      </c>
      <c r="AK220" s="14">
        <v>46241</v>
      </c>
      <c r="AL220">
        <v>60</v>
      </c>
      <c r="AM220" t="s">
        <v>1576</v>
      </c>
      <c r="AN220" t="s">
        <v>1581</v>
      </c>
      <c r="AO220">
        <v>22</v>
      </c>
      <c r="AP220">
        <v>22794</v>
      </c>
      <c r="AQ220">
        <v>10</v>
      </c>
      <c r="AR220">
        <v>7</v>
      </c>
    </row>
    <row r="221" spans="1:44" x14ac:dyDescent="0.35">
      <c r="A221" t="s">
        <v>287</v>
      </c>
      <c r="B221">
        <v>28</v>
      </c>
      <c r="C221" t="s">
        <v>190</v>
      </c>
      <c r="D221" t="s">
        <v>49</v>
      </c>
      <c r="E221" t="s">
        <v>41</v>
      </c>
      <c r="F221">
        <v>1476</v>
      </c>
      <c r="G221" t="s">
        <v>1547</v>
      </c>
      <c r="H221">
        <v>16</v>
      </c>
      <c r="I221">
        <v>2</v>
      </c>
      <c r="J221" t="s">
        <v>52</v>
      </c>
      <c r="K221">
        <v>1</v>
      </c>
      <c r="L221">
        <v>412</v>
      </c>
      <c r="M221">
        <v>2</v>
      </c>
      <c r="N221" t="s">
        <v>44</v>
      </c>
      <c r="O221">
        <v>68</v>
      </c>
      <c r="P221">
        <v>4</v>
      </c>
      <c r="Q221">
        <v>2</v>
      </c>
      <c r="R221" t="s">
        <v>161</v>
      </c>
      <c r="S221">
        <v>1</v>
      </c>
      <c r="T221" t="s">
        <v>46</v>
      </c>
      <c r="U221">
        <v>5661</v>
      </c>
      <c r="V221" t="s">
        <v>163</v>
      </c>
      <c r="W221">
        <v>4824</v>
      </c>
      <c r="X221">
        <v>0</v>
      </c>
      <c r="Y221" t="s">
        <v>48</v>
      </c>
      <c r="Z221" t="s">
        <v>49</v>
      </c>
      <c r="AA221">
        <v>19</v>
      </c>
      <c r="AB221">
        <v>1</v>
      </c>
      <c r="AC221">
        <v>3</v>
      </c>
      <c r="AD221">
        <v>80</v>
      </c>
      <c r="AE221">
        <v>0</v>
      </c>
      <c r="AF221">
        <v>9</v>
      </c>
      <c r="AG221">
        <v>2</v>
      </c>
      <c r="AH221">
        <v>3</v>
      </c>
      <c r="AI221">
        <v>0</v>
      </c>
      <c r="AJ221">
        <v>7</v>
      </c>
      <c r="AK221" s="14">
        <v>46242</v>
      </c>
      <c r="AL221">
        <v>44</v>
      </c>
      <c r="AM221" t="s">
        <v>1576</v>
      </c>
      <c r="AN221" t="s">
        <v>1581</v>
      </c>
      <c r="AO221">
        <v>8</v>
      </c>
      <c r="AP221">
        <v>7570</v>
      </c>
      <c r="AQ221">
        <v>2</v>
      </c>
      <c r="AR221">
        <v>1</v>
      </c>
    </row>
    <row r="222" spans="1:44" x14ac:dyDescent="0.35">
      <c r="A222" t="s">
        <v>1475</v>
      </c>
      <c r="B222">
        <v>55</v>
      </c>
      <c r="C222" t="s">
        <v>1271</v>
      </c>
      <c r="D222" t="s">
        <v>49</v>
      </c>
      <c r="E222" t="s">
        <v>41</v>
      </c>
      <c r="F222">
        <v>836</v>
      </c>
      <c r="G222" t="s">
        <v>42</v>
      </c>
      <c r="H222">
        <v>8</v>
      </c>
      <c r="I222">
        <v>3</v>
      </c>
      <c r="J222" t="s">
        <v>52</v>
      </c>
      <c r="K222">
        <v>1</v>
      </c>
      <c r="L222">
        <v>84</v>
      </c>
      <c r="M222">
        <v>4</v>
      </c>
      <c r="N222" t="s">
        <v>53</v>
      </c>
      <c r="O222">
        <v>33</v>
      </c>
      <c r="P222">
        <v>3</v>
      </c>
      <c r="Q222">
        <v>4</v>
      </c>
      <c r="R222" t="s">
        <v>442</v>
      </c>
      <c r="S222">
        <v>3</v>
      </c>
      <c r="T222" t="s">
        <v>102</v>
      </c>
      <c r="U222">
        <v>14756</v>
      </c>
      <c r="V222" t="s">
        <v>253</v>
      </c>
      <c r="W222">
        <v>19730</v>
      </c>
      <c r="X222">
        <v>2</v>
      </c>
      <c r="Y222" t="s">
        <v>48</v>
      </c>
      <c r="Z222" t="s">
        <v>40</v>
      </c>
      <c r="AA222">
        <v>14</v>
      </c>
      <c r="AB222">
        <v>3</v>
      </c>
      <c r="AC222">
        <v>3</v>
      </c>
      <c r="AD222">
        <v>80</v>
      </c>
      <c r="AE222">
        <v>3</v>
      </c>
      <c r="AF222">
        <v>21</v>
      </c>
      <c r="AG222">
        <v>2</v>
      </c>
      <c r="AH222">
        <v>3</v>
      </c>
      <c r="AI222">
        <v>0</v>
      </c>
      <c r="AJ222">
        <v>2</v>
      </c>
      <c r="AK222" s="14">
        <v>46339</v>
      </c>
      <c r="AL222">
        <v>37</v>
      </c>
      <c r="AM222" t="s">
        <v>1576</v>
      </c>
      <c r="AN222" t="s">
        <v>1588</v>
      </c>
      <c r="AO222">
        <v>4</v>
      </c>
      <c r="AP222">
        <v>16347</v>
      </c>
      <c r="AQ222">
        <v>1</v>
      </c>
      <c r="AR222">
        <v>0</v>
      </c>
    </row>
    <row r="223" spans="1:44" x14ac:dyDescent="0.35">
      <c r="A223" t="s">
        <v>289</v>
      </c>
      <c r="B223">
        <v>28</v>
      </c>
      <c r="C223" t="s">
        <v>190</v>
      </c>
      <c r="D223" t="s">
        <v>49</v>
      </c>
      <c r="E223" t="s">
        <v>41</v>
      </c>
      <c r="F223">
        <v>304</v>
      </c>
      <c r="G223" t="s">
        <v>1547</v>
      </c>
      <c r="H223">
        <v>9</v>
      </c>
      <c r="I223">
        <v>4</v>
      </c>
      <c r="J223" t="s">
        <v>43</v>
      </c>
      <c r="K223">
        <v>1</v>
      </c>
      <c r="L223">
        <v>498</v>
      </c>
      <c r="M223">
        <v>2</v>
      </c>
      <c r="N223" t="s">
        <v>44</v>
      </c>
      <c r="O223">
        <v>92</v>
      </c>
      <c r="P223">
        <v>3</v>
      </c>
      <c r="Q223">
        <v>2</v>
      </c>
      <c r="R223" t="s">
        <v>137</v>
      </c>
      <c r="S223">
        <v>4</v>
      </c>
      <c r="T223" t="s">
        <v>46</v>
      </c>
      <c r="U223">
        <v>5253</v>
      </c>
      <c r="V223" t="s">
        <v>163</v>
      </c>
      <c r="W223">
        <v>20750</v>
      </c>
      <c r="X223">
        <v>1</v>
      </c>
      <c r="Y223" t="s">
        <v>48</v>
      </c>
      <c r="Z223" t="s">
        <v>49</v>
      </c>
      <c r="AA223">
        <v>16</v>
      </c>
      <c r="AB223">
        <v>1</v>
      </c>
      <c r="AC223">
        <v>4</v>
      </c>
      <c r="AD223">
        <v>80</v>
      </c>
      <c r="AE223">
        <v>0</v>
      </c>
      <c r="AF223">
        <v>7</v>
      </c>
      <c r="AG223">
        <v>1</v>
      </c>
      <c r="AH223">
        <v>3</v>
      </c>
      <c r="AI223">
        <v>0</v>
      </c>
      <c r="AJ223">
        <v>7</v>
      </c>
      <c r="AK223" s="14">
        <v>46244</v>
      </c>
      <c r="AL223">
        <v>22</v>
      </c>
      <c r="AM223" t="s">
        <v>1576</v>
      </c>
      <c r="AN223" t="s">
        <v>1581</v>
      </c>
      <c r="AO223">
        <v>1</v>
      </c>
      <c r="AP223">
        <v>12591</v>
      </c>
      <c r="AQ223">
        <v>0</v>
      </c>
      <c r="AR223">
        <v>0</v>
      </c>
    </row>
    <row r="224" spans="1:44" x14ac:dyDescent="0.35">
      <c r="A224" t="s">
        <v>290</v>
      </c>
      <c r="B224">
        <v>28</v>
      </c>
      <c r="C224" t="s">
        <v>190</v>
      </c>
      <c r="D224" t="s">
        <v>49</v>
      </c>
      <c r="E224" t="s">
        <v>41</v>
      </c>
      <c r="F224">
        <v>1300</v>
      </c>
      <c r="G224" t="s">
        <v>71</v>
      </c>
      <c r="H224">
        <v>17</v>
      </c>
      <c r="I224">
        <v>2</v>
      </c>
      <c r="J224" t="s">
        <v>52</v>
      </c>
      <c r="K224">
        <v>1</v>
      </c>
      <c r="L224">
        <v>536</v>
      </c>
      <c r="M224">
        <v>3</v>
      </c>
      <c r="N224" t="s">
        <v>44</v>
      </c>
      <c r="O224">
        <v>79</v>
      </c>
      <c r="P224">
        <v>3</v>
      </c>
      <c r="Q224">
        <v>2</v>
      </c>
      <c r="R224" t="s">
        <v>45</v>
      </c>
      <c r="S224">
        <v>1</v>
      </c>
      <c r="T224" t="s">
        <v>102</v>
      </c>
      <c r="U224">
        <v>4558</v>
      </c>
      <c r="V224" t="s">
        <v>47</v>
      </c>
      <c r="W224">
        <v>13535</v>
      </c>
      <c r="X224">
        <v>1</v>
      </c>
      <c r="Y224" t="s">
        <v>48</v>
      </c>
      <c r="Z224" t="s">
        <v>49</v>
      </c>
      <c r="AA224">
        <v>12</v>
      </c>
      <c r="AB224">
        <v>1</v>
      </c>
      <c r="AC224">
        <v>4</v>
      </c>
      <c r="AD224">
        <v>80</v>
      </c>
      <c r="AE224">
        <v>1</v>
      </c>
      <c r="AF224">
        <v>10</v>
      </c>
      <c r="AG224">
        <v>2</v>
      </c>
      <c r="AH224">
        <v>3</v>
      </c>
      <c r="AI224">
        <v>1</v>
      </c>
      <c r="AK224" s="14">
        <v>46245</v>
      </c>
      <c r="AL224">
        <v>18</v>
      </c>
      <c r="AM224" t="s">
        <v>1576</v>
      </c>
      <c r="AN224" t="s">
        <v>1581</v>
      </c>
      <c r="AO224">
        <v>0</v>
      </c>
      <c r="AP224">
        <v>16189</v>
      </c>
      <c r="AQ224">
        <v>0</v>
      </c>
      <c r="AR224">
        <v>0</v>
      </c>
    </row>
    <row r="225" spans="1:44" x14ac:dyDescent="0.35">
      <c r="A225" t="s">
        <v>1474</v>
      </c>
      <c r="B225">
        <v>54</v>
      </c>
      <c r="C225" t="s">
        <v>1271</v>
      </c>
      <c r="D225" t="s">
        <v>49</v>
      </c>
      <c r="E225" t="s">
        <v>41</v>
      </c>
      <c r="F225">
        <v>157</v>
      </c>
      <c r="G225" t="s">
        <v>42</v>
      </c>
      <c r="H225">
        <v>10</v>
      </c>
      <c r="I225">
        <v>3</v>
      </c>
      <c r="J225" t="s">
        <v>52</v>
      </c>
      <c r="K225">
        <v>1</v>
      </c>
      <c r="L225">
        <v>1980</v>
      </c>
      <c r="M225">
        <v>3</v>
      </c>
      <c r="N225" t="s">
        <v>53</v>
      </c>
      <c r="O225">
        <v>77</v>
      </c>
      <c r="P225">
        <v>3</v>
      </c>
      <c r="Q225">
        <v>2</v>
      </c>
      <c r="R225" t="s">
        <v>112</v>
      </c>
      <c r="S225">
        <v>1</v>
      </c>
      <c r="T225" t="s">
        <v>46</v>
      </c>
      <c r="U225">
        <v>4440</v>
      </c>
      <c r="V225" t="s">
        <v>47</v>
      </c>
      <c r="W225">
        <v>25198</v>
      </c>
      <c r="X225">
        <v>6</v>
      </c>
      <c r="Y225" t="s">
        <v>48</v>
      </c>
      <c r="Z225" t="s">
        <v>40</v>
      </c>
      <c r="AA225">
        <v>19</v>
      </c>
      <c r="AB225">
        <v>3</v>
      </c>
      <c r="AC225">
        <v>4</v>
      </c>
      <c r="AD225">
        <v>80</v>
      </c>
      <c r="AE225">
        <v>0</v>
      </c>
      <c r="AF225">
        <v>9</v>
      </c>
      <c r="AG225">
        <v>3</v>
      </c>
      <c r="AH225">
        <v>3</v>
      </c>
      <c r="AI225">
        <v>1</v>
      </c>
      <c r="AJ225">
        <v>4</v>
      </c>
      <c r="AK225" s="14">
        <v>46338</v>
      </c>
      <c r="AL225">
        <v>52</v>
      </c>
      <c r="AM225" t="s">
        <v>1576</v>
      </c>
      <c r="AN225" t="s">
        <v>1588</v>
      </c>
      <c r="AO225">
        <v>34</v>
      </c>
      <c r="AP225">
        <v>16968</v>
      </c>
      <c r="AQ225">
        <v>5</v>
      </c>
      <c r="AR225">
        <v>3</v>
      </c>
    </row>
    <row r="226" spans="1:44" x14ac:dyDescent="0.35">
      <c r="A226" t="s">
        <v>1473</v>
      </c>
      <c r="B226">
        <v>54</v>
      </c>
      <c r="C226" t="s">
        <v>1271</v>
      </c>
      <c r="D226" t="s">
        <v>49</v>
      </c>
      <c r="E226" t="s">
        <v>41</v>
      </c>
      <c r="F226">
        <v>155</v>
      </c>
      <c r="G226" t="s">
        <v>42</v>
      </c>
      <c r="H226">
        <v>9</v>
      </c>
      <c r="I226">
        <v>2</v>
      </c>
      <c r="J226" t="s">
        <v>43</v>
      </c>
      <c r="K226">
        <v>1</v>
      </c>
      <c r="L226">
        <v>1969</v>
      </c>
      <c r="M226">
        <v>1</v>
      </c>
      <c r="N226" t="s">
        <v>53</v>
      </c>
      <c r="O226">
        <v>67</v>
      </c>
      <c r="P226">
        <v>3</v>
      </c>
      <c r="Q226">
        <v>2</v>
      </c>
      <c r="R226" t="s">
        <v>60</v>
      </c>
      <c r="S226">
        <v>3</v>
      </c>
      <c r="T226" t="s">
        <v>105</v>
      </c>
      <c r="U226">
        <v>2897</v>
      </c>
      <c r="V226" t="s">
        <v>47</v>
      </c>
      <c r="W226">
        <v>22474</v>
      </c>
      <c r="X226">
        <v>3</v>
      </c>
      <c r="Y226" t="s">
        <v>48</v>
      </c>
      <c r="Z226" t="s">
        <v>49</v>
      </c>
      <c r="AA226">
        <v>11</v>
      </c>
      <c r="AB226">
        <v>3</v>
      </c>
      <c r="AC226">
        <v>3</v>
      </c>
      <c r="AD226">
        <v>80</v>
      </c>
      <c r="AE226">
        <v>2</v>
      </c>
      <c r="AF226">
        <v>9</v>
      </c>
      <c r="AG226">
        <v>6</v>
      </c>
      <c r="AH226">
        <v>2</v>
      </c>
      <c r="AI226">
        <v>2</v>
      </c>
      <c r="AJ226">
        <v>3</v>
      </c>
      <c r="AK226" s="14">
        <v>46337</v>
      </c>
      <c r="AL226">
        <v>35</v>
      </c>
      <c r="AM226" t="s">
        <v>1576</v>
      </c>
      <c r="AN226" t="s">
        <v>1588</v>
      </c>
      <c r="AO226">
        <v>1</v>
      </c>
      <c r="AP226">
        <v>11943</v>
      </c>
      <c r="AQ226">
        <v>1</v>
      </c>
      <c r="AR226">
        <v>1</v>
      </c>
    </row>
    <row r="227" spans="1:44" x14ac:dyDescent="0.35">
      <c r="A227" t="s">
        <v>293</v>
      </c>
      <c r="B227">
        <v>28</v>
      </c>
      <c r="C227" t="s">
        <v>190</v>
      </c>
      <c r="D227" t="s">
        <v>49</v>
      </c>
      <c r="E227" t="s">
        <v>41</v>
      </c>
      <c r="F227">
        <v>760</v>
      </c>
      <c r="G227" t="s">
        <v>1547</v>
      </c>
      <c r="H227">
        <v>2</v>
      </c>
      <c r="I227">
        <v>4</v>
      </c>
      <c r="J227" t="s">
        <v>57</v>
      </c>
      <c r="K227">
        <v>1</v>
      </c>
      <c r="L227">
        <v>846</v>
      </c>
      <c r="M227">
        <v>2</v>
      </c>
      <c r="N227" t="s">
        <v>53</v>
      </c>
      <c r="O227">
        <v>81</v>
      </c>
      <c r="P227">
        <v>3</v>
      </c>
      <c r="Q227">
        <v>2</v>
      </c>
      <c r="R227" t="s">
        <v>137</v>
      </c>
      <c r="S227">
        <v>2</v>
      </c>
      <c r="T227" t="s">
        <v>105</v>
      </c>
      <c r="U227">
        <v>4779</v>
      </c>
      <c r="V227" t="s">
        <v>47</v>
      </c>
      <c r="W227">
        <v>3698</v>
      </c>
      <c r="X227">
        <v>1</v>
      </c>
      <c r="Y227" t="s">
        <v>48</v>
      </c>
      <c r="Z227" t="s">
        <v>40</v>
      </c>
      <c r="AA227">
        <v>20</v>
      </c>
      <c r="AB227">
        <v>1</v>
      </c>
      <c r="AC227">
        <v>1</v>
      </c>
      <c r="AD227">
        <v>80</v>
      </c>
      <c r="AE227">
        <v>0</v>
      </c>
      <c r="AF227">
        <v>8</v>
      </c>
      <c r="AG227">
        <v>2</v>
      </c>
      <c r="AH227">
        <v>3</v>
      </c>
      <c r="AI227">
        <v>7</v>
      </c>
      <c r="AJ227">
        <v>5</v>
      </c>
      <c r="AK227" s="14">
        <v>46248</v>
      </c>
      <c r="AL227">
        <v>20</v>
      </c>
      <c r="AM227" t="s">
        <v>1576</v>
      </c>
      <c r="AN227" t="s">
        <v>1581</v>
      </c>
      <c r="AO227">
        <v>2</v>
      </c>
      <c r="AP227">
        <v>5286</v>
      </c>
      <c r="AQ227">
        <v>2</v>
      </c>
      <c r="AR227">
        <v>1</v>
      </c>
    </row>
    <row r="228" spans="1:44" x14ac:dyDescent="0.35">
      <c r="A228" t="s">
        <v>294</v>
      </c>
      <c r="B228">
        <v>28</v>
      </c>
      <c r="C228" t="s">
        <v>190</v>
      </c>
      <c r="D228" t="s">
        <v>49</v>
      </c>
      <c r="E228" t="s">
        <v>41</v>
      </c>
      <c r="F228">
        <v>1169</v>
      </c>
      <c r="G228" t="s">
        <v>71</v>
      </c>
      <c r="H228">
        <v>8</v>
      </c>
      <c r="I228">
        <v>2</v>
      </c>
      <c r="J228" t="s">
        <v>52</v>
      </c>
      <c r="K228">
        <v>1</v>
      </c>
      <c r="L228">
        <v>869</v>
      </c>
      <c r="M228">
        <v>2</v>
      </c>
      <c r="N228" t="s">
        <v>44</v>
      </c>
      <c r="O228">
        <v>63</v>
      </c>
      <c r="P228">
        <v>2</v>
      </c>
      <c r="Q228">
        <v>1</v>
      </c>
      <c r="R228" t="s">
        <v>71</v>
      </c>
      <c r="S228">
        <v>4</v>
      </c>
      <c r="T228" t="s">
        <v>102</v>
      </c>
      <c r="U228">
        <v>4936</v>
      </c>
      <c r="V228" t="s">
        <v>47</v>
      </c>
      <c r="W228">
        <v>23965</v>
      </c>
      <c r="X228">
        <v>1</v>
      </c>
      <c r="Y228" t="s">
        <v>48</v>
      </c>
      <c r="Z228" t="s">
        <v>49</v>
      </c>
      <c r="AA228">
        <v>13</v>
      </c>
      <c r="AB228">
        <v>1</v>
      </c>
      <c r="AC228">
        <v>4</v>
      </c>
      <c r="AD228">
        <v>80</v>
      </c>
      <c r="AE228">
        <v>1</v>
      </c>
      <c r="AF228">
        <v>6</v>
      </c>
      <c r="AG228">
        <v>6</v>
      </c>
      <c r="AH228">
        <v>3</v>
      </c>
      <c r="AI228">
        <v>0</v>
      </c>
      <c r="AJ228">
        <v>4</v>
      </c>
      <c r="AK228" s="14">
        <v>46249</v>
      </c>
      <c r="AL228">
        <v>59</v>
      </c>
      <c r="AM228" t="s">
        <v>1576</v>
      </c>
      <c r="AN228" t="s">
        <v>1581</v>
      </c>
      <c r="AO228">
        <v>22</v>
      </c>
      <c r="AP228">
        <v>14847</v>
      </c>
      <c r="AQ228">
        <v>14</v>
      </c>
      <c r="AR228">
        <v>11</v>
      </c>
    </row>
    <row r="229" spans="1:44" x14ac:dyDescent="0.35">
      <c r="A229" t="s">
        <v>295</v>
      </c>
      <c r="B229">
        <v>28</v>
      </c>
      <c r="C229" t="s">
        <v>190</v>
      </c>
      <c r="D229" t="s">
        <v>49</v>
      </c>
      <c r="E229" t="s">
        <v>41</v>
      </c>
      <c r="F229">
        <v>821</v>
      </c>
      <c r="G229" t="s">
        <v>1547</v>
      </c>
      <c r="H229">
        <v>5</v>
      </c>
      <c r="I229">
        <v>4</v>
      </c>
      <c r="J229" t="s">
        <v>52</v>
      </c>
      <c r="K229">
        <v>1</v>
      </c>
      <c r="L229">
        <v>916</v>
      </c>
      <c r="M229">
        <v>1</v>
      </c>
      <c r="N229" t="s">
        <v>44</v>
      </c>
      <c r="O229">
        <v>98</v>
      </c>
      <c r="P229">
        <v>3</v>
      </c>
      <c r="Q229">
        <v>2</v>
      </c>
      <c r="R229" t="s">
        <v>137</v>
      </c>
      <c r="S229">
        <v>4</v>
      </c>
      <c r="T229" t="s">
        <v>46</v>
      </c>
      <c r="U229">
        <v>4908</v>
      </c>
      <c r="V229" t="s">
        <v>47</v>
      </c>
      <c r="W229">
        <v>24252</v>
      </c>
      <c r="X229">
        <v>1</v>
      </c>
      <c r="Y229" t="s">
        <v>48</v>
      </c>
      <c r="Z229" t="s">
        <v>49</v>
      </c>
      <c r="AA229">
        <v>14</v>
      </c>
      <c r="AB229">
        <v>1</v>
      </c>
      <c r="AC229">
        <v>2</v>
      </c>
      <c r="AD229">
        <v>80</v>
      </c>
      <c r="AE229">
        <v>0</v>
      </c>
      <c r="AF229">
        <v>4</v>
      </c>
      <c r="AG229">
        <v>3</v>
      </c>
      <c r="AH229">
        <v>3</v>
      </c>
      <c r="AI229">
        <v>0</v>
      </c>
      <c r="AJ229">
        <v>2</v>
      </c>
      <c r="AK229" s="14">
        <v>46250</v>
      </c>
      <c r="AL229">
        <v>56</v>
      </c>
      <c r="AM229" t="s">
        <v>1576</v>
      </c>
      <c r="AN229" t="s">
        <v>1581</v>
      </c>
      <c r="AO229">
        <v>35</v>
      </c>
      <c r="AP229">
        <v>12137</v>
      </c>
      <c r="AQ229">
        <v>5</v>
      </c>
      <c r="AR229">
        <v>0</v>
      </c>
    </row>
    <row r="230" spans="1:44" x14ac:dyDescent="0.35">
      <c r="A230" t="s">
        <v>296</v>
      </c>
      <c r="B230">
        <v>28</v>
      </c>
      <c r="C230" t="s">
        <v>190</v>
      </c>
      <c r="D230" t="s">
        <v>49</v>
      </c>
      <c r="E230" t="s">
        <v>41</v>
      </c>
      <c r="F230">
        <v>995</v>
      </c>
      <c r="G230" t="s">
        <v>71</v>
      </c>
      <c r="H230">
        <v>9</v>
      </c>
      <c r="I230">
        <v>3</v>
      </c>
      <c r="J230" t="s">
        <v>52</v>
      </c>
      <c r="K230">
        <v>1</v>
      </c>
      <c r="L230">
        <v>930</v>
      </c>
      <c r="M230">
        <v>3</v>
      </c>
      <c r="N230" t="s">
        <v>53</v>
      </c>
      <c r="O230">
        <v>77</v>
      </c>
      <c r="P230">
        <v>3</v>
      </c>
      <c r="Q230">
        <v>1</v>
      </c>
      <c r="R230" t="s">
        <v>60</v>
      </c>
      <c r="S230">
        <v>3</v>
      </c>
      <c r="T230" t="s">
        <v>102</v>
      </c>
      <c r="U230">
        <v>2377</v>
      </c>
      <c r="V230" t="s">
        <v>47</v>
      </c>
      <c r="W230">
        <v>9834</v>
      </c>
      <c r="X230">
        <v>5</v>
      </c>
      <c r="Y230" t="s">
        <v>48</v>
      </c>
      <c r="Z230" t="s">
        <v>49</v>
      </c>
      <c r="AA230">
        <v>18</v>
      </c>
      <c r="AB230">
        <v>1</v>
      </c>
      <c r="AC230">
        <v>2</v>
      </c>
      <c r="AD230">
        <v>80</v>
      </c>
      <c r="AE230">
        <v>1</v>
      </c>
      <c r="AF230">
        <v>6</v>
      </c>
      <c r="AG230">
        <v>2</v>
      </c>
      <c r="AH230">
        <v>3</v>
      </c>
      <c r="AI230">
        <v>2</v>
      </c>
      <c r="AJ230">
        <v>2</v>
      </c>
      <c r="AK230" s="14">
        <v>46251</v>
      </c>
      <c r="AL230">
        <v>49</v>
      </c>
      <c r="AM230" t="s">
        <v>1576</v>
      </c>
      <c r="AN230" t="s">
        <v>1581</v>
      </c>
      <c r="AO230">
        <v>9</v>
      </c>
      <c r="AP230">
        <v>6215</v>
      </c>
      <c r="AQ230">
        <v>9</v>
      </c>
      <c r="AR230">
        <v>4</v>
      </c>
    </row>
    <row r="231" spans="1:44" x14ac:dyDescent="0.35">
      <c r="A231" t="s">
        <v>297</v>
      </c>
      <c r="B231">
        <v>28</v>
      </c>
      <c r="C231" t="s">
        <v>190</v>
      </c>
      <c r="D231" t="s">
        <v>49</v>
      </c>
      <c r="E231" t="s">
        <v>41</v>
      </c>
      <c r="F231">
        <v>1144</v>
      </c>
      <c r="G231" t="s">
        <v>51</v>
      </c>
      <c r="H231">
        <v>10</v>
      </c>
      <c r="I231">
        <v>1</v>
      </c>
      <c r="J231" t="s">
        <v>52</v>
      </c>
      <c r="K231">
        <v>1</v>
      </c>
      <c r="L231">
        <v>1056</v>
      </c>
      <c r="M231">
        <v>4</v>
      </c>
      <c r="N231" t="s">
        <v>44</v>
      </c>
      <c r="O231">
        <v>74</v>
      </c>
      <c r="P231">
        <v>3</v>
      </c>
      <c r="Q231">
        <v>1</v>
      </c>
      <c r="R231" t="s">
        <v>54</v>
      </c>
      <c r="S231">
        <v>2</v>
      </c>
      <c r="T231" t="s">
        <v>105</v>
      </c>
      <c r="U231">
        <v>1052</v>
      </c>
      <c r="V231" t="s">
        <v>47</v>
      </c>
      <c r="W231">
        <v>23384</v>
      </c>
      <c r="X231">
        <v>1</v>
      </c>
      <c r="Y231" t="s">
        <v>48</v>
      </c>
      <c r="Z231" t="s">
        <v>49</v>
      </c>
      <c r="AA231">
        <v>22</v>
      </c>
      <c r="AB231">
        <v>1</v>
      </c>
      <c r="AC231">
        <v>2</v>
      </c>
      <c r="AD231">
        <v>80</v>
      </c>
      <c r="AE231">
        <v>0</v>
      </c>
      <c r="AF231">
        <v>1</v>
      </c>
      <c r="AG231">
        <v>5</v>
      </c>
      <c r="AH231">
        <v>3</v>
      </c>
      <c r="AI231">
        <v>0</v>
      </c>
      <c r="AJ231">
        <v>0</v>
      </c>
      <c r="AK231" s="14">
        <v>46252</v>
      </c>
      <c r="AL231">
        <v>49</v>
      </c>
      <c r="AM231" t="s">
        <v>1576</v>
      </c>
      <c r="AN231" t="s">
        <v>1581</v>
      </c>
      <c r="AO231">
        <v>16</v>
      </c>
      <c r="AP231">
        <v>9610</v>
      </c>
      <c r="AQ231">
        <v>1</v>
      </c>
      <c r="AR231">
        <v>1</v>
      </c>
    </row>
    <row r="232" spans="1:44" x14ac:dyDescent="0.35">
      <c r="A232" t="s">
        <v>1472</v>
      </c>
      <c r="B232">
        <v>54</v>
      </c>
      <c r="C232" t="s">
        <v>1271</v>
      </c>
      <c r="D232" t="s">
        <v>49</v>
      </c>
      <c r="E232" t="s">
        <v>41</v>
      </c>
      <c r="F232">
        <v>431</v>
      </c>
      <c r="G232" t="s">
        <v>42</v>
      </c>
      <c r="H232">
        <v>7</v>
      </c>
      <c r="I232">
        <v>4</v>
      </c>
      <c r="J232" t="s">
        <v>52</v>
      </c>
      <c r="K232">
        <v>1</v>
      </c>
      <c r="L232">
        <v>1830</v>
      </c>
      <c r="M232">
        <v>4</v>
      </c>
      <c r="N232" t="s">
        <v>53</v>
      </c>
      <c r="O232">
        <v>68</v>
      </c>
      <c r="P232">
        <v>3</v>
      </c>
      <c r="Q232">
        <v>2</v>
      </c>
      <c r="R232" t="s">
        <v>60</v>
      </c>
      <c r="S232">
        <v>4</v>
      </c>
      <c r="T232" t="s">
        <v>105</v>
      </c>
      <c r="U232">
        <v>6854</v>
      </c>
      <c r="V232" t="s">
        <v>163</v>
      </c>
      <c r="W232">
        <v>15696</v>
      </c>
      <c r="X232">
        <v>4</v>
      </c>
      <c r="Y232" t="s">
        <v>48</v>
      </c>
      <c r="Z232" t="s">
        <v>49</v>
      </c>
      <c r="AA232">
        <v>15</v>
      </c>
      <c r="AB232">
        <v>3</v>
      </c>
      <c r="AC232">
        <v>2</v>
      </c>
      <c r="AD232">
        <v>80</v>
      </c>
      <c r="AE232">
        <v>1</v>
      </c>
      <c r="AF232">
        <v>14</v>
      </c>
      <c r="AG232">
        <v>2</v>
      </c>
      <c r="AH232">
        <v>2</v>
      </c>
      <c r="AI232">
        <v>1</v>
      </c>
      <c r="AJ232">
        <v>7</v>
      </c>
      <c r="AK232" s="14">
        <v>46336</v>
      </c>
      <c r="AL232">
        <v>39</v>
      </c>
      <c r="AM232" t="s">
        <v>1576</v>
      </c>
      <c r="AN232" t="s">
        <v>1588</v>
      </c>
      <c r="AO232">
        <v>5</v>
      </c>
      <c r="AP232">
        <v>8437</v>
      </c>
      <c r="AQ232">
        <v>5</v>
      </c>
      <c r="AR232">
        <v>2</v>
      </c>
    </row>
    <row r="233" spans="1:44" x14ac:dyDescent="0.35">
      <c r="A233" t="s">
        <v>299</v>
      </c>
      <c r="B233">
        <v>28</v>
      </c>
      <c r="C233" t="s">
        <v>190</v>
      </c>
      <c r="D233" t="s">
        <v>49</v>
      </c>
      <c r="E233" t="s">
        <v>41</v>
      </c>
      <c r="F233">
        <v>857</v>
      </c>
      <c r="G233" t="s">
        <v>42</v>
      </c>
      <c r="H233">
        <v>10</v>
      </c>
      <c r="I233">
        <v>3</v>
      </c>
      <c r="J233" t="s">
        <v>73</v>
      </c>
      <c r="K233">
        <v>1</v>
      </c>
      <c r="L233">
        <v>1097</v>
      </c>
      <c r="M233">
        <v>3</v>
      </c>
      <c r="N233" t="s">
        <v>53</v>
      </c>
      <c r="O233">
        <v>59</v>
      </c>
      <c r="P233">
        <v>3</v>
      </c>
      <c r="Q233">
        <v>2</v>
      </c>
      <c r="R233" t="s">
        <v>60</v>
      </c>
      <c r="S233">
        <v>3</v>
      </c>
      <c r="T233" t="s">
        <v>46</v>
      </c>
      <c r="U233">
        <v>3660</v>
      </c>
      <c r="V233" t="s">
        <v>47</v>
      </c>
      <c r="W233">
        <v>7909</v>
      </c>
      <c r="X233">
        <v>3</v>
      </c>
      <c r="Y233" t="s">
        <v>48</v>
      </c>
      <c r="Z233" t="s">
        <v>49</v>
      </c>
      <c r="AA233">
        <v>13</v>
      </c>
      <c r="AB233">
        <v>1</v>
      </c>
      <c r="AC233">
        <v>4</v>
      </c>
      <c r="AD233">
        <v>80</v>
      </c>
      <c r="AE233">
        <v>0</v>
      </c>
      <c r="AF233">
        <v>10</v>
      </c>
      <c r="AG233">
        <v>4</v>
      </c>
      <c r="AH233">
        <v>4</v>
      </c>
      <c r="AI233">
        <v>1</v>
      </c>
      <c r="AJ233">
        <v>7</v>
      </c>
      <c r="AK233" s="14">
        <v>46254</v>
      </c>
      <c r="AL233">
        <v>43</v>
      </c>
      <c r="AM233" t="s">
        <v>1576</v>
      </c>
      <c r="AN233" t="s">
        <v>1581</v>
      </c>
      <c r="AO233">
        <v>16</v>
      </c>
      <c r="AP233">
        <v>19616</v>
      </c>
      <c r="AQ233">
        <v>10</v>
      </c>
      <c r="AR233">
        <v>10</v>
      </c>
    </row>
    <row r="234" spans="1:44" x14ac:dyDescent="0.35">
      <c r="A234" t="s">
        <v>300</v>
      </c>
      <c r="B234">
        <v>28</v>
      </c>
      <c r="C234" t="s">
        <v>190</v>
      </c>
      <c r="D234" t="s">
        <v>49</v>
      </c>
      <c r="E234" t="s">
        <v>41</v>
      </c>
      <c r="F234">
        <v>895</v>
      </c>
      <c r="G234" t="s">
        <v>42</v>
      </c>
      <c r="H234">
        <v>15</v>
      </c>
      <c r="I234">
        <v>2</v>
      </c>
      <c r="J234" t="s">
        <v>43</v>
      </c>
      <c r="K234">
        <v>1</v>
      </c>
      <c r="L234">
        <v>1102</v>
      </c>
      <c r="M234">
        <v>1</v>
      </c>
      <c r="N234" t="s">
        <v>44</v>
      </c>
      <c r="O234">
        <v>50</v>
      </c>
      <c r="P234">
        <v>3</v>
      </c>
      <c r="Q234">
        <v>1</v>
      </c>
      <c r="R234" t="s">
        <v>45</v>
      </c>
      <c r="S234">
        <v>3</v>
      </c>
      <c r="T234" t="s">
        <v>102</v>
      </c>
      <c r="U234">
        <v>2207</v>
      </c>
      <c r="V234" t="s">
        <v>47</v>
      </c>
      <c r="W234">
        <v>22482</v>
      </c>
      <c r="X234">
        <v>1</v>
      </c>
      <c r="Y234" t="s">
        <v>48</v>
      </c>
      <c r="Z234" t="s">
        <v>49</v>
      </c>
      <c r="AA234">
        <v>16</v>
      </c>
      <c r="AB234">
        <v>1</v>
      </c>
      <c r="AC234">
        <v>4</v>
      </c>
      <c r="AD234">
        <v>80</v>
      </c>
      <c r="AE234">
        <v>1</v>
      </c>
      <c r="AF234">
        <v>4</v>
      </c>
      <c r="AG234">
        <v>5</v>
      </c>
      <c r="AH234">
        <v>2</v>
      </c>
      <c r="AI234">
        <v>2</v>
      </c>
      <c r="AJ234">
        <v>2</v>
      </c>
      <c r="AK234" s="14">
        <v>46255</v>
      </c>
      <c r="AL234">
        <v>46</v>
      </c>
      <c r="AM234" t="s">
        <v>1576</v>
      </c>
      <c r="AN234" t="s">
        <v>1581</v>
      </c>
      <c r="AO234">
        <v>14</v>
      </c>
      <c r="AP234">
        <v>22901</v>
      </c>
      <c r="AQ234">
        <v>6</v>
      </c>
      <c r="AR234">
        <v>0</v>
      </c>
    </row>
    <row r="235" spans="1:44" x14ac:dyDescent="0.35">
      <c r="A235" t="s">
        <v>1471</v>
      </c>
      <c r="B235">
        <v>54</v>
      </c>
      <c r="C235" t="s">
        <v>1271</v>
      </c>
      <c r="D235" t="s">
        <v>49</v>
      </c>
      <c r="E235" t="s">
        <v>41</v>
      </c>
      <c r="F235">
        <v>584</v>
      </c>
      <c r="G235" t="s">
        <v>42</v>
      </c>
      <c r="H235">
        <v>22</v>
      </c>
      <c r="I235">
        <v>5</v>
      </c>
      <c r="J235" t="s">
        <v>52</v>
      </c>
      <c r="K235">
        <v>1</v>
      </c>
      <c r="L235">
        <v>1665</v>
      </c>
      <c r="M235">
        <v>2</v>
      </c>
      <c r="N235" t="s">
        <v>53</v>
      </c>
      <c r="O235">
        <v>91</v>
      </c>
      <c r="P235">
        <v>3</v>
      </c>
      <c r="Q235">
        <v>4</v>
      </c>
      <c r="R235" t="s">
        <v>442</v>
      </c>
      <c r="S235">
        <v>3</v>
      </c>
      <c r="T235" t="s">
        <v>105</v>
      </c>
      <c r="U235">
        <v>17426</v>
      </c>
      <c r="V235" t="s">
        <v>368</v>
      </c>
      <c r="W235">
        <v>18685</v>
      </c>
      <c r="X235">
        <v>3</v>
      </c>
      <c r="Y235" t="s">
        <v>48</v>
      </c>
      <c r="Z235" t="s">
        <v>49</v>
      </c>
      <c r="AA235">
        <v>25</v>
      </c>
      <c r="AB235">
        <v>4</v>
      </c>
      <c r="AC235">
        <v>3</v>
      </c>
      <c r="AD235">
        <v>80</v>
      </c>
      <c r="AE235">
        <v>1</v>
      </c>
      <c r="AF235">
        <v>36</v>
      </c>
      <c r="AG235">
        <v>6</v>
      </c>
      <c r="AH235">
        <v>3</v>
      </c>
      <c r="AI235">
        <v>4</v>
      </c>
      <c r="AJ235">
        <v>7</v>
      </c>
      <c r="AK235" s="14">
        <v>46335</v>
      </c>
      <c r="AL235">
        <v>39</v>
      </c>
      <c r="AM235" t="s">
        <v>1576</v>
      </c>
      <c r="AN235" t="s">
        <v>1588</v>
      </c>
      <c r="AO235">
        <v>20</v>
      </c>
      <c r="AP235">
        <v>15803</v>
      </c>
      <c r="AQ235">
        <v>3</v>
      </c>
      <c r="AR235">
        <v>3</v>
      </c>
    </row>
    <row r="236" spans="1:44" x14ac:dyDescent="0.35">
      <c r="A236" t="s">
        <v>302</v>
      </c>
      <c r="B236">
        <v>28</v>
      </c>
      <c r="C236" t="s">
        <v>190</v>
      </c>
      <c r="D236" t="s">
        <v>49</v>
      </c>
      <c r="E236" t="s">
        <v>41</v>
      </c>
      <c r="F236">
        <v>950</v>
      </c>
      <c r="G236" t="s">
        <v>42</v>
      </c>
      <c r="H236">
        <v>3</v>
      </c>
      <c r="I236">
        <v>3</v>
      </c>
      <c r="J236" t="s">
        <v>52</v>
      </c>
      <c r="K236">
        <v>1</v>
      </c>
      <c r="L236">
        <v>1121</v>
      </c>
      <c r="M236">
        <v>4</v>
      </c>
      <c r="N236" t="s">
        <v>53</v>
      </c>
      <c r="O236">
        <v>93</v>
      </c>
      <c r="P236">
        <v>3</v>
      </c>
      <c r="Q236">
        <v>3</v>
      </c>
      <c r="R236" t="s">
        <v>112</v>
      </c>
      <c r="S236">
        <v>2</v>
      </c>
      <c r="T236" t="s">
        <v>102</v>
      </c>
      <c r="U236">
        <v>7655</v>
      </c>
      <c r="V236" t="s">
        <v>163</v>
      </c>
      <c r="W236">
        <v>8039</v>
      </c>
      <c r="X236">
        <v>0</v>
      </c>
      <c r="Y236" t="s">
        <v>48</v>
      </c>
      <c r="Z236" t="s">
        <v>49</v>
      </c>
      <c r="AA236">
        <v>17</v>
      </c>
      <c r="AB236">
        <v>1</v>
      </c>
      <c r="AC236">
        <v>2</v>
      </c>
      <c r="AD236">
        <v>80</v>
      </c>
      <c r="AE236">
        <v>3</v>
      </c>
      <c r="AF236">
        <v>10</v>
      </c>
      <c r="AG236">
        <v>3</v>
      </c>
      <c r="AH236">
        <v>2</v>
      </c>
      <c r="AI236">
        <v>1</v>
      </c>
      <c r="AJ236">
        <v>7</v>
      </c>
      <c r="AK236" s="14">
        <v>46257</v>
      </c>
      <c r="AL236">
        <v>21</v>
      </c>
      <c r="AM236" t="s">
        <v>1576</v>
      </c>
      <c r="AN236" t="s">
        <v>1581</v>
      </c>
      <c r="AO236">
        <v>2</v>
      </c>
      <c r="AP236">
        <v>13101</v>
      </c>
      <c r="AQ236">
        <v>1</v>
      </c>
      <c r="AR236">
        <v>1</v>
      </c>
    </row>
    <row r="237" spans="1:44" x14ac:dyDescent="0.35">
      <c r="A237" t="s">
        <v>303</v>
      </c>
      <c r="B237">
        <v>28</v>
      </c>
      <c r="C237" t="s">
        <v>190</v>
      </c>
      <c r="D237" t="s">
        <v>49</v>
      </c>
      <c r="E237" t="s">
        <v>41</v>
      </c>
      <c r="F237">
        <v>1451</v>
      </c>
      <c r="G237" t="s">
        <v>42</v>
      </c>
      <c r="H237">
        <v>2</v>
      </c>
      <c r="I237">
        <v>1</v>
      </c>
      <c r="J237" t="s">
        <v>43</v>
      </c>
      <c r="K237">
        <v>1</v>
      </c>
      <c r="L237">
        <v>1136</v>
      </c>
      <c r="M237">
        <v>1</v>
      </c>
      <c r="N237" t="s">
        <v>44</v>
      </c>
      <c r="O237">
        <v>67</v>
      </c>
      <c r="P237">
        <v>2</v>
      </c>
      <c r="Q237">
        <v>1</v>
      </c>
      <c r="R237" t="s">
        <v>60</v>
      </c>
      <c r="S237">
        <v>2</v>
      </c>
      <c r="T237" t="s">
        <v>105</v>
      </c>
      <c r="U237">
        <v>3201</v>
      </c>
      <c r="V237" t="s">
        <v>47</v>
      </c>
      <c r="W237">
        <v>19911</v>
      </c>
      <c r="X237">
        <v>0</v>
      </c>
      <c r="Y237" t="s">
        <v>48</v>
      </c>
      <c r="Z237" t="s">
        <v>49</v>
      </c>
      <c r="AA237">
        <v>17</v>
      </c>
      <c r="AB237">
        <v>1</v>
      </c>
      <c r="AC237">
        <v>1</v>
      </c>
      <c r="AD237">
        <v>80</v>
      </c>
      <c r="AE237">
        <v>0</v>
      </c>
      <c r="AF237">
        <v>6</v>
      </c>
      <c r="AG237">
        <v>2</v>
      </c>
      <c r="AH237">
        <v>1</v>
      </c>
      <c r="AI237">
        <v>0</v>
      </c>
      <c r="AJ237">
        <v>4</v>
      </c>
      <c r="AK237" s="14">
        <v>46258</v>
      </c>
      <c r="AL237">
        <v>43</v>
      </c>
      <c r="AM237" t="s">
        <v>1576</v>
      </c>
      <c r="AN237" t="s">
        <v>1581</v>
      </c>
      <c r="AO237">
        <v>14</v>
      </c>
      <c r="AP237">
        <v>16549</v>
      </c>
      <c r="AQ237">
        <v>12</v>
      </c>
      <c r="AR237">
        <v>9</v>
      </c>
    </row>
    <row r="238" spans="1:44" x14ac:dyDescent="0.35">
      <c r="A238" t="s">
        <v>304</v>
      </c>
      <c r="B238">
        <v>28</v>
      </c>
      <c r="C238" t="s">
        <v>190</v>
      </c>
      <c r="D238" t="s">
        <v>49</v>
      </c>
      <c r="E238" t="s">
        <v>56</v>
      </c>
      <c r="F238">
        <v>773</v>
      </c>
      <c r="G238" t="s">
        <v>42</v>
      </c>
      <c r="H238">
        <v>6</v>
      </c>
      <c r="I238">
        <v>3</v>
      </c>
      <c r="J238" t="s">
        <v>43</v>
      </c>
      <c r="K238">
        <v>1</v>
      </c>
      <c r="L238">
        <v>1154</v>
      </c>
      <c r="M238">
        <v>3</v>
      </c>
      <c r="N238" t="s">
        <v>44</v>
      </c>
      <c r="O238">
        <v>39</v>
      </c>
      <c r="P238">
        <v>2</v>
      </c>
      <c r="Q238">
        <v>1</v>
      </c>
      <c r="R238" t="s">
        <v>60</v>
      </c>
      <c r="S238">
        <v>3</v>
      </c>
      <c r="T238" t="s">
        <v>102</v>
      </c>
      <c r="U238">
        <v>2703</v>
      </c>
      <c r="V238" t="s">
        <v>47</v>
      </c>
      <c r="W238">
        <v>22088</v>
      </c>
      <c r="X238">
        <v>1</v>
      </c>
      <c r="Y238" t="s">
        <v>48</v>
      </c>
      <c r="Z238" t="s">
        <v>40</v>
      </c>
      <c r="AA238">
        <v>14</v>
      </c>
      <c r="AB238">
        <v>1</v>
      </c>
      <c r="AC238">
        <v>4</v>
      </c>
      <c r="AD238">
        <v>80</v>
      </c>
      <c r="AE238">
        <v>1</v>
      </c>
      <c r="AF238">
        <v>3</v>
      </c>
      <c r="AG238">
        <v>2</v>
      </c>
      <c r="AH238">
        <v>3</v>
      </c>
      <c r="AI238">
        <v>0</v>
      </c>
      <c r="AJ238">
        <v>2</v>
      </c>
      <c r="AK238" s="14">
        <v>46259</v>
      </c>
      <c r="AL238">
        <v>45</v>
      </c>
      <c r="AM238" t="s">
        <v>1576</v>
      </c>
      <c r="AN238" t="s">
        <v>1581</v>
      </c>
      <c r="AO238">
        <v>24</v>
      </c>
      <c r="AP238">
        <v>9889</v>
      </c>
      <c r="AQ238">
        <v>22</v>
      </c>
      <c r="AR238">
        <v>4</v>
      </c>
    </row>
    <row r="239" spans="1:44" x14ac:dyDescent="0.35">
      <c r="A239" t="s">
        <v>1470</v>
      </c>
      <c r="B239">
        <v>54</v>
      </c>
      <c r="C239" t="s">
        <v>1271</v>
      </c>
      <c r="D239" t="s">
        <v>49</v>
      </c>
      <c r="E239" t="s">
        <v>56</v>
      </c>
      <c r="F239">
        <v>1050</v>
      </c>
      <c r="G239" t="s">
        <v>42</v>
      </c>
      <c r="H239">
        <v>11</v>
      </c>
      <c r="I239">
        <v>4</v>
      </c>
      <c r="J239" t="s">
        <v>52</v>
      </c>
      <c r="K239">
        <v>1</v>
      </c>
      <c r="L239">
        <v>1520</v>
      </c>
      <c r="M239">
        <v>2</v>
      </c>
      <c r="N239" t="s">
        <v>53</v>
      </c>
      <c r="O239">
        <v>87</v>
      </c>
      <c r="P239">
        <v>3</v>
      </c>
      <c r="Q239">
        <v>4</v>
      </c>
      <c r="R239" t="s">
        <v>442</v>
      </c>
      <c r="S239">
        <v>4</v>
      </c>
      <c r="T239" t="s">
        <v>102</v>
      </c>
      <c r="U239">
        <v>16032</v>
      </c>
      <c r="V239" t="s">
        <v>368</v>
      </c>
      <c r="W239">
        <v>24456</v>
      </c>
      <c r="X239">
        <v>3</v>
      </c>
      <c r="Y239" t="s">
        <v>48</v>
      </c>
      <c r="Z239" t="s">
        <v>49</v>
      </c>
      <c r="AA239">
        <v>20</v>
      </c>
      <c r="AB239">
        <v>4</v>
      </c>
      <c r="AC239">
        <v>1</v>
      </c>
      <c r="AD239">
        <v>80</v>
      </c>
      <c r="AE239">
        <v>1</v>
      </c>
      <c r="AF239">
        <v>26</v>
      </c>
      <c r="AG239">
        <v>2</v>
      </c>
      <c r="AH239">
        <v>3</v>
      </c>
      <c r="AI239">
        <v>1</v>
      </c>
      <c r="AJ239">
        <v>12</v>
      </c>
      <c r="AK239" s="14">
        <v>46334</v>
      </c>
      <c r="AL239">
        <v>31</v>
      </c>
      <c r="AM239" t="s">
        <v>1576</v>
      </c>
      <c r="AN239" t="s">
        <v>1588</v>
      </c>
      <c r="AO239">
        <v>13</v>
      </c>
      <c r="AP239">
        <v>5182</v>
      </c>
      <c r="AQ239">
        <v>0</v>
      </c>
      <c r="AR239">
        <v>0</v>
      </c>
    </row>
    <row r="240" spans="1:44" x14ac:dyDescent="0.35">
      <c r="A240" t="s">
        <v>306</v>
      </c>
      <c r="B240">
        <v>28</v>
      </c>
      <c r="C240" t="s">
        <v>190</v>
      </c>
      <c r="D240" t="s">
        <v>49</v>
      </c>
      <c r="E240" t="s">
        <v>41</v>
      </c>
      <c r="F240">
        <v>1179</v>
      </c>
      <c r="G240" t="s">
        <v>42</v>
      </c>
      <c r="H240">
        <v>19</v>
      </c>
      <c r="I240">
        <v>4</v>
      </c>
      <c r="J240" t="s">
        <v>52</v>
      </c>
      <c r="K240">
        <v>1</v>
      </c>
      <c r="L240">
        <v>1216</v>
      </c>
      <c r="M240">
        <v>4</v>
      </c>
      <c r="N240" t="s">
        <v>44</v>
      </c>
      <c r="O240">
        <v>78</v>
      </c>
      <c r="P240">
        <v>2</v>
      </c>
      <c r="Q240">
        <v>1</v>
      </c>
      <c r="R240" t="s">
        <v>45</v>
      </c>
      <c r="S240">
        <v>1</v>
      </c>
      <c r="T240" t="s">
        <v>105</v>
      </c>
      <c r="U240">
        <v>3196</v>
      </c>
      <c r="V240" t="s">
        <v>47</v>
      </c>
      <c r="W240">
        <v>12449</v>
      </c>
      <c r="X240">
        <v>1</v>
      </c>
      <c r="Y240" t="s">
        <v>48</v>
      </c>
      <c r="Z240" t="s">
        <v>49</v>
      </c>
      <c r="AA240">
        <v>12</v>
      </c>
      <c r="AB240">
        <v>1</v>
      </c>
      <c r="AC240">
        <v>3</v>
      </c>
      <c r="AD240">
        <v>80</v>
      </c>
      <c r="AE240">
        <v>3</v>
      </c>
      <c r="AF240">
        <v>6</v>
      </c>
      <c r="AG240">
        <v>2</v>
      </c>
      <c r="AH240">
        <v>3</v>
      </c>
      <c r="AI240">
        <v>3</v>
      </c>
      <c r="AJ240">
        <v>3</v>
      </c>
      <c r="AK240" s="14">
        <v>46261</v>
      </c>
      <c r="AL240">
        <v>57</v>
      </c>
      <c r="AM240" t="s">
        <v>1576</v>
      </c>
      <c r="AN240" t="s">
        <v>1581</v>
      </c>
      <c r="AO240">
        <v>9</v>
      </c>
      <c r="AP240">
        <v>17885</v>
      </c>
      <c r="AQ240">
        <v>4</v>
      </c>
      <c r="AR240">
        <v>0</v>
      </c>
    </row>
    <row r="241" spans="1:44" x14ac:dyDescent="0.35">
      <c r="A241" t="s">
        <v>307</v>
      </c>
      <c r="B241">
        <v>28</v>
      </c>
      <c r="C241" t="s">
        <v>190</v>
      </c>
      <c r="D241" t="s">
        <v>49</v>
      </c>
      <c r="E241" t="s">
        <v>56</v>
      </c>
      <c r="F241">
        <v>791</v>
      </c>
      <c r="G241" t="s">
        <v>42</v>
      </c>
      <c r="H241">
        <v>1</v>
      </c>
      <c r="I241">
        <v>4</v>
      </c>
      <c r="J241" t="s">
        <v>52</v>
      </c>
      <c r="K241">
        <v>1</v>
      </c>
      <c r="L241">
        <v>1286</v>
      </c>
      <c r="M241">
        <v>4</v>
      </c>
      <c r="N241" t="s">
        <v>44</v>
      </c>
      <c r="O241">
        <v>44</v>
      </c>
      <c r="P241">
        <v>3</v>
      </c>
      <c r="Q241">
        <v>1</v>
      </c>
      <c r="R241" t="s">
        <v>45</v>
      </c>
      <c r="S241">
        <v>3</v>
      </c>
      <c r="T241" t="s">
        <v>46</v>
      </c>
      <c r="U241">
        <v>2154</v>
      </c>
      <c r="V241" t="s">
        <v>47</v>
      </c>
      <c r="W241">
        <v>6842</v>
      </c>
      <c r="X241">
        <v>0</v>
      </c>
      <c r="Y241" t="s">
        <v>48</v>
      </c>
      <c r="Z241" t="s">
        <v>40</v>
      </c>
      <c r="AA241">
        <v>11</v>
      </c>
      <c r="AB241">
        <v>1</v>
      </c>
      <c r="AC241">
        <v>3</v>
      </c>
      <c r="AD241">
        <v>80</v>
      </c>
      <c r="AE241">
        <v>0</v>
      </c>
      <c r="AF241">
        <v>5</v>
      </c>
      <c r="AG241">
        <v>2</v>
      </c>
      <c r="AH241">
        <v>2</v>
      </c>
      <c r="AI241">
        <v>0</v>
      </c>
      <c r="AJ241">
        <v>2</v>
      </c>
      <c r="AK241" s="14">
        <v>46262</v>
      </c>
      <c r="AL241">
        <v>28</v>
      </c>
      <c r="AM241" t="s">
        <v>1576</v>
      </c>
      <c r="AN241" t="s">
        <v>1581</v>
      </c>
      <c r="AO241">
        <v>0</v>
      </c>
      <c r="AP241">
        <v>2809</v>
      </c>
      <c r="AQ241">
        <v>0</v>
      </c>
      <c r="AR241">
        <v>0</v>
      </c>
    </row>
    <row r="242" spans="1:44" x14ac:dyDescent="0.35">
      <c r="A242" t="s">
        <v>308</v>
      </c>
      <c r="B242">
        <v>28</v>
      </c>
      <c r="C242" t="s">
        <v>190</v>
      </c>
      <c r="D242" t="s">
        <v>49</v>
      </c>
      <c r="E242" t="s">
        <v>56</v>
      </c>
      <c r="F242">
        <v>193</v>
      </c>
      <c r="G242" t="s">
        <v>42</v>
      </c>
      <c r="H242">
        <v>2</v>
      </c>
      <c r="I242">
        <v>3</v>
      </c>
      <c r="J242" t="s">
        <v>43</v>
      </c>
      <c r="K242">
        <v>1</v>
      </c>
      <c r="L242">
        <v>1296</v>
      </c>
      <c r="M242">
        <v>4</v>
      </c>
      <c r="N242" t="s">
        <v>44</v>
      </c>
      <c r="O242">
        <v>52</v>
      </c>
      <c r="P242">
        <v>2</v>
      </c>
      <c r="Q242">
        <v>1</v>
      </c>
      <c r="R242" t="s">
        <v>45</v>
      </c>
      <c r="S242">
        <v>4</v>
      </c>
      <c r="T242" t="s">
        <v>105</v>
      </c>
      <c r="U242">
        <v>3867</v>
      </c>
      <c r="V242" t="s">
        <v>47</v>
      </c>
      <c r="W242">
        <v>14222</v>
      </c>
      <c r="X242">
        <v>1</v>
      </c>
      <c r="Y242" t="s">
        <v>48</v>
      </c>
      <c r="Z242" t="s">
        <v>40</v>
      </c>
      <c r="AA242">
        <v>12</v>
      </c>
      <c r="AB242">
        <v>1</v>
      </c>
      <c r="AC242">
        <v>2</v>
      </c>
      <c r="AD242">
        <v>80</v>
      </c>
      <c r="AE242">
        <v>1</v>
      </c>
      <c r="AF242">
        <v>2</v>
      </c>
      <c r="AG242">
        <v>2</v>
      </c>
      <c r="AH242">
        <v>3</v>
      </c>
      <c r="AI242">
        <v>2</v>
      </c>
      <c r="AJ242">
        <v>2</v>
      </c>
      <c r="AK242" s="14">
        <v>46263</v>
      </c>
      <c r="AL242">
        <v>30</v>
      </c>
      <c r="AM242" t="s">
        <v>1576</v>
      </c>
      <c r="AN242" t="s">
        <v>1581</v>
      </c>
      <c r="AO242">
        <v>8</v>
      </c>
      <c r="AP242">
        <v>14355</v>
      </c>
      <c r="AQ242">
        <v>7</v>
      </c>
      <c r="AR242">
        <v>0</v>
      </c>
    </row>
    <row r="243" spans="1:44" x14ac:dyDescent="0.35">
      <c r="A243" t="s">
        <v>309</v>
      </c>
      <c r="B243">
        <v>28</v>
      </c>
      <c r="C243" t="s">
        <v>190</v>
      </c>
      <c r="D243" t="s">
        <v>49</v>
      </c>
      <c r="E243" t="s">
        <v>41</v>
      </c>
      <c r="F243">
        <v>640</v>
      </c>
      <c r="G243" t="s">
        <v>42</v>
      </c>
      <c r="H243">
        <v>1</v>
      </c>
      <c r="I243">
        <v>3</v>
      </c>
      <c r="J243" t="s">
        <v>68</v>
      </c>
      <c r="K243">
        <v>1</v>
      </c>
      <c r="L243">
        <v>1301</v>
      </c>
      <c r="M243">
        <v>4</v>
      </c>
      <c r="N243" t="s">
        <v>44</v>
      </c>
      <c r="O243">
        <v>84</v>
      </c>
      <c r="P243">
        <v>3</v>
      </c>
      <c r="Q243">
        <v>1</v>
      </c>
      <c r="R243" t="s">
        <v>60</v>
      </c>
      <c r="S243">
        <v>1</v>
      </c>
      <c r="T243" t="s">
        <v>46</v>
      </c>
      <c r="U243">
        <v>2080</v>
      </c>
      <c r="V243" t="s">
        <v>47</v>
      </c>
      <c r="W243">
        <v>4732</v>
      </c>
      <c r="X243">
        <v>2</v>
      </c>
      <c r="Y243" t="s">
        <v>48</v>
      </c>
      <c r="Z243" t="s">
        <v>49</v>
      </c>
      <c r="AA243">
        <v>11</v>
      </c>
      <c r="AB243">
        <v>1</v>
      </c>
      <c r="AC243">
        <v>2</v>
      </c>
      <c r="AD243">
        <v>80</v>
      </c>
      <c r="AE243">
        <v>0</v>
      </c>
      <c r="AF243">
        <v>5</v>
      </c>
      <c r="AG243">
        <v>2</v>
      </c>
      <c r="AH243">
        <v>2</v>
      </c>
      <c r="AI243">
        <v>1</v>
      </c>
      <c r="AJ243">
        <v>2</v>
      </c>
      <c r="AK243" s="14">
        <v>46264</v>
      </c>
      <c r="AL243">
        <v>19</v>
      </c>
      <c r="AM243" t="s">
        <v>1576</v>
      </c>
      <c r="AN243" t="s">
        <v>1581</v>
      </c>
      <c r="AO243">
        <v>1</v>
      </c>
      <c r="AP243">
        <v>6749</v>
      </c>
      <c r="AQ243">
        <v>0</v>
      </c>
      <c r="AR243">
        <v>0</v>
      </c>
    </row>
    <row r="244" spans="1:44" x14ac:dyDescent="0.35">
      <c r="A244" t="s">
        <v>310</v>
      </c>
      <c r="B244">
        <v>28</v>
      </c>
      <c r="C244" t="s">
        <v>190</v>
      </c>
      <c r="D244" t="s">
        <v>49</v>
      </c>
      <c r="E244" t="s">
        <v>59</v>
      </c>
      <c r="F244">
        <v>1476</v>
      </c>
      <c r="G244" t="s">
        <v>42</v>
      </c>
      <c r="H244">
        <v>1</v>
      </c>
      <c r="I244">
        <v>3</v>
      </c>
      <c r="J244" t="s">
        <v>43</v>
      </c>
      <c r="K244">
        <v>1</v>
      </c>
      <c r="L244">
        <v>1315</v>
      </c>
      <c r="M244">
        <v>3</v>
      </c>
      <c r="N244" t="s">
        <v>53</v>
      </c>
      <c r="O244">
        <v>55</v>
      </c>
      <c r="P244">
        <v>1</v>
      </c>
      <c r="Q244">
        <v>2</v>
      </c>
      <c r="R244" t="s">
        <v>45</v>
      </c>
      <c r="S244">
        <v>4</v>
      </c>
      <c r="T244" t="s">
        <v>105</v>
      </c>
      <c r="U244">
        <v>6674</v>
      </c>
      <c r="V244" t="s">
        <v>163</v>
      </c>
      <c r="W244">
        <v>16392</v>
      </c>
      <c r="X244">
        <v>0</v>
      </c>
      <c r="Y244" t="s">
        <v>48</v>
      </c>
      <c r="Z244" t="s">
        <v>49</v>
      </c>
      <c r="AA244">
        <v>11</v>
      </c>
      <c r="AB244">
        <v>1</v>
      </c>
      <c r="AC244">
        <v>1</v>
      </c>
      <c r="AD244">
        <v>80</v>
      </c>
      <c r="AE244">
        <v>3</v>
      </c>
      <c r="AF244">
        <v>10</v>
      </c>
      <c r="AG244">
        <v>6</v>
      </c>
      <c r="AH244">
        <v>3</v>
      </c>
      <c r="AI244">
        <v>7</v>
      </c>
      <c r="AJ244">
        <v>5</v>
      </c>
      <c r="AK244" s="14">
        <v>46265</v>
      </c>
      <c r="AL244">
        <v>26</v>
      </c>
      <c r="AM244" t="s">
        <v>1576</v>
      </c>
      <c r="AN244" t="s">
        <v>1581</v>
      </c>
      <c r="AO244">
        <v>8</v>
      </c>
      <c r="AP244">
        <v>8498</v>
      </c>
      <c r="AQ244">
        <v>3</v>
      </c>
      <c r="AR244">
        <v>1</v>
      </c>
    </row>
    <row r="245" spans="1:44" x14ac:dyDescent="0.35">
      <c r="A245" t="s">
        <v>311</v>
      </c>
      <c r="B245">
        <v>28</v>
      </c>
      <c r="C245" t="s">
        <v>190</v>
      </c>
      <c r="D245" t="s">
        <v>49</v>
      </c>
      <c r="E245" t="s">
        <v>41</v>
      </c>
      <c r="F245">
        <v>736</v>
      </c>
      <c r="G245" t="s">
        <v>51</v>
      </c>
      <c r="H245">
        <v>26</v>
      </c>
      <c r="I245">
        <v>3</v>
      </c>
      <c r="J245" t="s">
        <v>43</v>
      </c>
      <c r="K245">
        <v>1</v>
      </c>
      <c r="L245">
        <v>1387</v>
      </c>
      <c r="M245">
        <v>3</v>
      </c>
      <c r="N245" t="s">
        <v>44</v>
      </c>
      <c r="O245">
        <v>48</v>
      </c>
      <c r="P245">
        <v>2</v>
      </c>
      <c r="Q245">
        <v>2</v>
      </c>
      <c r="R245" t="s">
        <v>137</v>
      </c>
      <c r="S245">
        <v>1</v>
      </c>
      <c r="T245" t="s">
        <v>105</v>
      </c>
      <c r="U245">
        <v>4724</v>
      </c>
      <c r="V245" t="s">
        <v>47</v>
      </c>
      <c r="W245">
        <v>24232</v>
      </c>
      <c r="X245">
        <v>1</v>
      </c>
      <c r="Y245" t="s">
        <v>48</v>
      </c>
      <c r="Z245" t="s">
        <v>49</v>
      </c>
      <c r="AA245">
        <v>11</v>
      </c>
      <c r="AB245">
        <v>1</v>
      </c>
      <c r="AC245">
        <v>3</v>
      </c>
      <c r="AD245">
        <v>80</v>
      </c>
      <c r="AE245">
        <v>1</v>
      </c>
      <c r="AF245">
        <v>5</v>
      </c>
      <c r="AG245">
        <v>0</v>
      </c>
      <c r="AH245">
        <v>3</v>
      </c>
      <c r="AI245">
        <v>0</v>
      </c>
      <c r="AJ245">
        <v>4</v>
      </c>
      <c r="AK245" s="14">
        <v>46266</v>
      </c>
      <c r="AL245">
        <v>46</v>
      </c>
      <c r="AM245" t="s">
        <v>1576</v>
      </c>
      <c r="AN245" t="s">
        <v>1580</v>
      </c>
      <c r="AO245">
        <v>23</v>
      </c>
      <c r="AP245">
        <v>8179</v>
      </c>
      <c r="AQ245">
        <v>20</v>
      </c>
      <c r="AR245">
        <v>8</v>
      </c>
    </row>
    <row r="246" spans="1:44" x14ac:dyDescent="0.35">
      <c r="A246" t="s">
        <v>312</v>
      </c>
      <c r="B246">
        <v>28</v>
      </c>
      <c r="C246" t="s">
        <v>190</v>
      </c>
      <c r="D246" t="s">
        <v>49</v>
      </c>
      <c r="E246" t="s">
        <v>41</v>
      </c>
      <c r="F246">
        <v>866</v>
      </c>
      <c r="G246" t="s">
        <v>51</v>
      </c>
      <c r="H246">
        <v>5</v>
      </c>
      <c r="I246">
        <v>3</v>
      </c>
      <c r="J246" t="s">
        <v>52</v>
      </c>
      <c r="K246">
        <v>1</v>
      </c>
      <c r="L246">
        <v>1469</v>
      </c>
      <c r="M246">
        <v>4</v>
      </c>
      <c r="N246" t="s">
        <v>44</v>
      </c>
      <c r="O246">
        <v>84</v>
      </c>
      <c r="P246">
        <v>3</v>
      </c>
      <c r="Q246">
        <v>2</v>
      </c>
      <c r="R246" t="s">
        <v>137</v>
      </c>
      <c r="S246">
        <v>1</v>
      </c>
      <c r="T246" t="s">
        <v>46</v>
      </c>
      <c r="U246">
        <v>8463</v>
      </c>
      <c r="V246" t="s">
        <v>163</v>
      </c>
      <c r="W246">
        <v>23490</v>
      </c>
      <c r="X246">
        <v>0</v>
      </c>
      <c r="Y246" t="s">
        <v>48</v>
      </c>
      <c r="Z246" t="s">
        <v>49</v>
      </c>
      <c r="AA246">
        <v>18</v>
      </c>
      <c r="AB246">
        <v>1</v>
      </c>
      <c r="AC246">
        <v>4</v>
      </c>
      <c r="AD246">
        <v>80</v>
      </c>
      <c r="AE246">
        <v>0</v>
      </c>
      <c r="AF246">
        <v>6</v>
      </c>
      <c r="AG246">
        <v>4</v>
      </c>
      <c r="AH246">
        <v>3</v>
      </c>
      <c r="AI246">
        <v>1</v>
      </c>
      <c r="AJ246">
        <v>3</v>
      </c>
      <c r="AK246" s="14">
        <v>46267</v>
      </c>
      <c r="AL246">
        <v>59</v>
      </c>
      <c r="AM246" t="s">
        <v>1576</v>
      </c>
      <c r="AN246" t="s">
        <v>1580</v>
      </c>
      <c r="AO246">
        <v>23</v>
      </c>
      <c r="AP246">
        <v>8663</v>
      </c>
      <c r="AQ246">
        <v>5</v>
      </c>
      <c r="AR246">
        <v>3</v>
      </c>
    </row>
    <row r="247" spans="1:44" x14ac:dyDescent="0.35">
      <c r="A247" t="s">
        <v>1469</v>
      </c>
      <c r="B247">
        <v>54</v>
      </c>
      <c r="C247" t="s">
        <v>1271</v>
      </c>
      <c r="D247" t="s">
        <v>49</v>
      </c>
      <c r="E247" t="s">
        <v>41</v>
      </c>
      <c r="F247">
        <v>971</v>
      </c>
      <c r="G247" t="s">
        <v>42</v>
      </c>
      <c r="H247">
        <v>1</v>
      </c>
      <c r="I247">
        <v>3</v>
      </c>
      <c r="J247" t="s">
        <v>52</v>
      </c>
      <c r="K247">
        <v>1</v>
      </c>
      <c r="L247">
        <v>1422</v>
      </c>
      <c r="M247">
        <v>4</v>
      </c>
      <c r="N247" t="s">
        <v>53</v>
      </c>
      <c r="O247">
        <v>54</v>
      </c>
      <c r="P247">
        <v>3</v>
      </c>
      <c r="Q247">
        <v>4</v>
      </c>
      <c r="R247" t="s">
        <v>252</v>
      </c>
      <c r="S247">
        <v>4</v>
      </c>
      <c r="T247" t="s">
        <v>46</v>
      </c>
      <c r="U247">
        <v>17328</v>
      </c>
      <c r="V247" t="s">
        <v>368</v>
      </c>
      <c r="W247">
        <v>5652</v>
      </c>
      <c r="X247">
        <v>6</v>
      </c>
      <c r="Y247" t="s">
        <v>48</v>
      </c>
      <c r="Z247" t="s">
        <v>49</v>
      </c>
      <c r="AA247">
        <v>19</v>
      </c>
      <c r="AB247">
        <v>3</v>
      </c>
      <c r="AC247">
        <v>4</v>
      </c>
      <c r="AD247">
        <v>80</v>
      </c>
      <c r="AE247">
        <v>0</v>
      </c>
      <c r="AF247">
        <v>29</v>
      </c>
      <c r="AG247">
        <v>3</v>
      </c>
      <c r="AH247">
        <v>2</v>
      </c>
      <c r="AI247">
        <v>12</v>
      </c>
      <c r="AJ247">
        <v>7</v>
      </c>
      <c r="AK247" s="14">
        <v>46333</v>
      </c>
      <c r="AL247">
        <v>27</v>
      </c>
      <c r="AM247" t="s">
        <v>1576</v>
      </c>
      <c r="AN247" t="s">
        <v>1588</v>
      </c>
      <c r="AO247">
        <v>4</v>
      </c>
      <c r="AP247">
        <v>17817</v>
      </c>
      <c r="AQ247">
        <v>1</v>
      </c>
      <c r="AR247">
        <v>1</v>
      </c>
    </row>
    <row r="248" spans="1:44" x14ac:dyDescent="0.35">
      <c r="A248" t="s">
        <v>1468</v>
      </c>
      <c r="B248">
        <v>54</v>
      </c>
      <c r="C248" t="s">
        <v>1271</v>
      </c>
      <c r="D248" t="s">
        <v>49</v>
      </c>
      <c r="E248" t="s">
        <v>41</v>
      </c>
      <c r="F248">
        <v>685</v>
      </c>
      <c r="G248" t="s">
        <v>42</v>
      </c>
      <c r="H248">
        <v>3</v>
      </c>
      <c r="I248">
        <v>3</v>
      </c>
      <c r="J248" t="s">
        <v>43</v>
      </c>
      <c r="K248">
        <v>1</v>
      </c>
      <c r="L248">
        <v>1250</v>
      </c>
      <c r="M248">
        <v>4</v>
      </c>
      <c r="N248" t="s">
        <v>44</v>
      </c>
      <c r="O248">
        <v>85</v>
      </c>
      <c r="P248">
        <v>3</v>
      </c>
      <c r="Q248">
        <v>4</v>
      </c>
      <c r="R248" t="s">
        <v>252</v>
      </c>
      <c r="S248">
        <v>4</v>
      </c>
      <c r="T248" t="s">
        <v>105</v>
      </c>
      <c r="U248">
        <v>17779</v>
      </c>
      <c r="V248" t="s">
        <v>368</v>
      </c>
      <c r="W248">
        <v>23474</v>
      </c>
      <c r="X248">
        <v>3</v>
      </c>
      <c r="Y248" t="s">
        <v>48</v>
      </c>
      <c r="Z248" t="s">
        <v>49</v>
      </c>
      <c r="AA248">
        <v>14</v>
      </c>
      <c r="AB248">
        <v>3</v>
      </c>
      <c r="AC248">
        <v>1</v>
      </c>
      <c r="AD248">
        <v>80</v>
      </c>
      <c r="AE248">
        <v>0</v>
      </c>
      <c r="AF248">
        <v>36</v>
      </c>
      <c r="AG248">
        <v>2</v>
      </c>
      <c r="AH248">
        <v>3</v>
      </c>
      <c r="AI248">
        <v>0</v>
      </c>
      <c r="AJ248">
        <v>9</v>
      </c>
      <c r="AK248" s="14">
        <v>46332</v>
      </c>
      <c r="AL248">
        <v>26</v>
      </c>
      <c r="AM248" t="s">
        <v>1576</v>
      </c>
      <c r="AN248" t="s">
        <v>1588</v>
      </c>
      <c r="AO248">
        <v>2</v>
      </c>
      <c r="AP248">
        <v>15818</v>
      </c>
      <c r="AQ248">
        <v>1</v>
      </c>
      <c r="AR248">
        <v>0</v>
      </c>
    </row>
    <row r="249" spans="1:44" x14ac:dyDescent="0.35">
      <c r="A249" t="s">
        <v>315</v>
      </c>
      <c r="B249">
        <v>28</v>
      </c>
      <c r="C249" t="s">
        <v>190</v>
      </c>
      <c r="D249" t="s">
        <v>49</v>
      </c>
      <c r="E249" t="s">
        <v>41</v>
      </c>
      <c r="F249">
        <v>1423</v>
      </c>
      <c r="G249" t="s">
        <v>42</v>
      </c>
      <c r="H249">
        <v>1</v>
      </c>
      <c r="I249">
        <v>3</v>
      </c>
      <c r="J249" t="s">
        <v>43</v>
      </c>
      <c r="K249">
        <v>1</v>
      </c>
      <c r="L249">
        <v>1506</v>
      </c>
      <c r="M249">
        <v>1</v>
      </c>
      <c r="N249" t="s">
        <v>44</v>
      </c>
      <c r="O249">
        <v>72</v>
      </c>
      <c r="P249">
        <v>2</v>
      </c>
      <c r="Q249">
        <v>1</v>
      </c>
      <c r="R249" t="s">
        <v>60</v>
      </c>
      <c r="S249">
        <v>3</v>
      </c>
      <c r="T249" t="s">
        <v>102</v>
      </c>
      <c r="U249">
        <v>1563</v>
      </c>
      <c r="V249" t="s">
        <v>47</v>
      </c>
      <c r="W249">
        <v>12530</v>
      </c>
      <c r="X249">
        <v>1</v>
      </c>
      <c r="Y249" t="s">
        <v>48</v>
      </c>
      <c r="Z249" t="s">
        <v>49</v>
      </c>
      <c r="AA249">
        <v>14</v>
      </c>
      <c r="AB249">
        <v>1</v>
      </c>
      <c r="AC249">
        <v>4</v>
      </c>
      <c r="AD249">
        <v>80</v>
      </c>
      <c r="AE249">
        <v>1</v>
      </c>
      <c r="AF249">
        <v>1</v>
      </c>
      <c r="AG249">
        <v>2</v>
      </c>
      <c r="AH249">
        <v>1</v>
      </c>
      <c r="AI249">
        <v>0</v>
      </c>
      <c r="AJ249">
        <v>0</v>
      </c>
      <c r="AK249" s="14">
        <v>46270</v>
      </c>
      <c r="AL249">
        <v>38</v>
      </c>
      <c r="AM249" t="s">
        <v>1576</v>
      </c>
      <c r="AN249" t="s">
        <v>1580</v>
      </c>
      <c r="AO249">
        <v>14</v>
      </c>
      <c r="AP249">
        <v>6979</v>
      </c>
      <c r="AQ249">
        <v>0</v>
      </c>
      <c r="AR249">
        <v>0</v>
      </c>
    </row>
    <row r="250" spans="1:44" x14ac:dyDescent="0.35">
      <c r="A250" t="s">
        <v>316</v>
      </c>
      <c r="B250">
        <v>28</v>
      </c>
      <c r="C250" t="s">
        <v>190</v>
      </c>
      <c r="D250" t="s">
        <v>49</v>
      </c>
      <c r="E250" t="s">
        <v>56</v>
      </c>
      <c r="F250">
        <v>467</v>
      </c>
      <c r="G250" t="s">
        <v>51</v>
      </c>
      <c r="H250">
        <v>7</v>
      </c>
      <c r="I250">
        <v>3</v>
      </c>
      <c r="J250" t="s">
        <v>43</v>
      </c>
      <c r="K250">
        <v>1</v>
      </c>
      <c r="L250">
        <v>1507</v>
      </c>
      <c r="M250">
        <v>3</v>
      </c>
      <c r="N250" t="s">
        <v>44</v>
      </c>
      <c r="O250">
        <v>55</v>
      </c>
      <c r="P250">
        <v>3</v>
      </c>
      <c r="Q250">
        <v>2</v>
      </c>
      <c r="R250" t="s">
        <v>137</v>
      </c>
      <c r="S250">
        <v>1</v>
      </c>
      <c r="T250" t="s">
        <v>46</v>
      </c>
      <c r="U250">
        <v>4898</v>
      </c>
      <c r="V250" t="s">
        <v>47</v>
      </c>
      <c r="W250">
        <v>11827</v>
      </c>
      <c r="X250">
        <v>0</v>
      </c>
      <c r="Y250" t="s">
        <v>48</v>
      </c>
      <c r="Z250" t="s">
        <v>49</v>
      </c>
      <c r="AA250">
        <v>14</v>
      </c>
      <c r="AB250">
        <v>1</v>
      </c>
      <c r="AC250">
        <v>4</v>
      </c>
      <c r="AD250">
        <v>80</v>
      </c>
      <c r="AE250">
        <v>0</v>
      </c>
      <c r="AF250">
        <v>5</v>
      </c>
      <c r="AG250">
        <v>5</v>
      </c>
      <c r="AH250">
        <v>3</v>
      </c>
      <c r="AI250">
        <v>1</v>
      </c>
      <c r="AJ250">
        <v>3</v>
      </c>
      <c r="AK250" s="14">
        <v>46271</v>
      </c>
      <c r="AL250">
        <v>28</v>
      </c>
      <c r="AM250" t="s">
        <v>1576</v>
      </c>
      <c r="AN250" t="s">
        <v>1580</v>
      </c>
      <c r="AO250">
        <v>5</v>
      </c>
      <c r="AP250">
        <v>4210</v>
      </c>
      <c r="AQ250">
        <v>4</v>
      </c>
      <c r="AR250">
        <v>1</v>
      </c>
    </row>
    <row r="251" spans="1:44" x14ac:dyDescent="0.35">
      <c r="A251" t="s">
        <v>317</v>
      </c>
      <c r="B251">
        <v>28</v>
      </c>
      <c r="C251" t="s">
        <v>190</v>
      </c>
      <c r="D251" t="s">
        <v>49</v>
      </c>
      <c r="E251" t="s">
        <v>41</v>
      </c>
      <c r="F251">
        <v>1083</v>
      </c>
      <c r="G251" t="s">
        <v>42</v>
      </c>
      <c r="H251">
        <v>29</v>
      </c>
      <c r="I251">
        <v>1</v>
      </c>
      <c r="J251" t="s">
        <v>43</v>
      </c>
      <c r="K251">
        <v>1</v>
      </c>
      <c r="L251">
        <v>1514</v>
      </c>
      <c r="M251">
        <v>3</v>
      </c>
      <c r="N251" t="s">
        <v>44</v>
      </c>
      <c r="O251">
        <v>96</v>
      </c>
      <c r="P251">
        <v>1</v>
      </c>
      <c r="Q251">
        <v>2</v>
      </c>
      <c r="R251" t="s">
        <v>112</v>
      </c>
      <c r="S251">
        <v>2</v>
      </c>
      <c r="T251" t="s">
        <v>105</v>
      </c>
      <c r="U251">
        <v>6549</v>
      </c>
      <c r="V251" t="s">
        <v>163</v>
      </c>
      <c r="W251">
        <v>3173</v>
      </c>
      <c r="X251">
        <v>1</v>
      </c>
      <c r="Y251" t="s">
        <v>48</v>
      </c>
      <c r="Z251" t="s">
        <v>49</v>
      </c>
      <c r="AA251">
        <v>14</v>
      </c>
      <c r="AB251">
        <v>1</v>
      </c>
      <c r="AC251">
        <v>2</v>
      </c>
      <c r="AD251">
        <v>80</v>
      </c>
      <c r="AE251">
        <v>2</v>
      </c>
      <c r="AF251">
        <v>8</v>
      </c>
      <c r="AG251">
        <v>2</v>
      </c>
      <c r="AH251">
        <v>2</v>
      </c>
      <c r="AI251">
        <v>1</v>
      </c>
      <c r="AJ251">
        <v>7</v>
      </c>
      <c r="AK251" s="14">
        <v>46272</v>
      </c>
      <c r="AL251">
        <v>49</v>
      </c>
      <c r="AM251" t="s">
        <v>1576</v>
      </c>
      <c r="AN251" t="s">
        <v>1580</v>
      </c>
      <c r="AO251">
        <v>0</v>
      </c>
      <c r="AP251">
        <v>17041</v>
      </c>
      <c r="AQ251">
        <v>0</v>
      </c>
      <c r="AR251">
        <v>0</v>
      </c>
    </row>
    <row r="252" spans="1:44" x14ac:dyDescent="0.35">
      <c r="A252" t="s">
        <v>1467</v>
      </c>
      <c r="B252">
        <v>54</v>
      </c>
      <c r="C252" t="s">
        <v>1271</v>
      </c>
      <c r="D252" t="s">
        <v>49</v>
      </c>
      <c r="E252" t="s">
        <v>56</v>
      </c>
      <c r="F252">
        <v>966</v>
      </c>
      <c r="G252" t="s">
        <v>42</v>
      </c>
      <c r="H252">
        <v>1</v>
      </c>
      <c r="I252">
        <v>4</v>
      </c>
      <c r="J252" t="s">
        <v>43</v>
      </c>
      <c r="K252">
        <v>1</v>
      </c>
      <c r="L252">
        <v>1245</v>
      </c>
      <c r="M252">
        <v>4</v>
      </c>
      <c r="N252" t="s">
        <v>53</v>
      </c>
      <c r="O252">
        <v>53</v>
      </c>
      <c r="P252">
        <v>3</v>
      </c>
      <c r="Q252">
        <v>3</v>
      </c>
      <c r="R252" t="s">
        <v>112</v>
      </c>
      <c r="S252">
        <v>3</v>
      </c>
      <c r="T252" t="s">
        <v>102</v>
      </c>
      <c r="U252">
        <v>10502</v>
      </c>
      <c r="V252" t="s">
        <v>253</v>
      </c>
      <c r="W252">
        <v>9659</v>
      </c>
      <c r="X252">
        <v>7</v>
      </c>
      <c r="Y252" t="s">
        <v>48</v>
      </c>
      <c r="Z252" t="s">
        <v>49</v>
      </c>
      <c r="AA252">
        <v>17</v>
      </c>
      <c r="AB252">
        <v>3</v>
      </c>
      <c r="AC252">
        <v>1</v>
      </c>
      <c r="AD252">
        <v>80</v>
      </c>
      <c r="AE252">
        <v>1</v>
      </c>
      <c r="AF252">
        <v>33</v>
      </c>
      <c r="AG252">
        <v>2</v>
      </c>
      <c r="AH252">
        <v>1</v>
      </c>
      <c r="AI252">
        <v>1</v>
      </c>
      <c r="AJ252">
        <v>4</v>
      </c>
      <c r="AK252" s="14">
        <v>46331</v>
      </c>
      <c r="AL252">
        <v>28</v>
      </c>
      <c r="AM252" t="s">
        <v>1576</v>
      </c>
      <c r="AN252" t="s">
        <v>1588</v>
      </c>
      <c r="AO252">
        <v>7</v>
      </c>
      <c r="AP252">
        <v>4889</v>
      </c>
      <c r="AQ252">
        <v>6</v>
      </c>
      <c r="AR252">
        <v>6</v>
      </c>
    </row>
    <row r="253" spans="1:44" x14ac:dyDescent="0.35">
      <c r="A253" t="s">
        <v>319</v>
      </c>
      <c r="B253">
        <v>28</v>
      </c>
      <c r="C253" t="s">
        <v>190</v>
      </c>
      <c r="D253" t="s">
        <v>49</v>
      </c>
      <c r="E253" t="s">
        <v>41</v>
      </c>
      <c r="F253">
        <v>580</v>
      </c>
      <c r="G253" t="s">
        <v>42</v>
      </c>
      <c r="H253">
        <v>27</v>
      </c>
      <c r="I253">
        <v>3</v>
      </c>
      <c r="J253" t="s">
        <v>52</v>
      </c>
      <c r="K253">
        <v>1</v>
      </c>
      <c r="L253">
        <v>1622</v>
      </c>
      <c r="M253">
        <v>2</v>
      </c>
      <c r="N253" t="s">
        <v>53</v>
      </c>
      <c r="O253">
        <v>39</v>
      </c>
      <c r="P253">
        <v>1</v>
      </c>
      <c r="Q253">
        <v>2</v>
      </c>
      <c r="R253" t="s">
        <v>112</v>
      </c>
      <c r="S253">
        <v>1</v>
      </c>
      <c r="T253" t="s">
        <v>102</v>
      </c>
      <c r="U253">
        <v>4877</v>
      </c>
      <c r="V253" t="s">
        <v>47</v>
      </c>
      <c r="W253">
        <v>20460</v>
      </c>
      <c r="X253">
        <v>0</v>
      </c>
      <c r="Y253" t="s">
        <v>48</v>
      </c>
      <c r="Z253" t="s">
        <v>49</v>
      </c>
      <c r="AA253">
        <v>21</v>
      </c>
      <c r="AB253">
        <v>1</v>
      </c>
      <c r="AC253">
        <v>2</v>
      </c>
      <c r="AD253">
        <v>80</v>
      </c>
      <c r="AE253">
        <v>1</v>
      </c>
      <c r="AF253">
        <v>6</v>
      </c>
      <c r="AG253">
        <v>5</v>
      </c>
      <c r="AH253">
        <v>2</v>
      </c>
      <c r="AI253">
        <v>0</v>
      </c>
      <c r="AJ253">
        <v>0</v>
      </c>
      <c r="AK253" s="14">
        <v>46274</v>
      </c>
      <c r="AL253">
        <v>37</v>
      </c>
      <c r="AM253" t="s">
        <v>1576</v>
      </c>
      <c r="AN253" t="s">
        <v>1580</v>
      </c>
      <c r="AO253">
        <v>10</v>
      </c>
      <c r="AP253">
        <v>5724</v>
      </c>
      <c r="AQ253">
        <v>5</v>
      </c>
      <c r="AR253">
        <v>3</v>
      </c>
    </row>
    <row r="254" spans="1:44" x14ac:dyDescent="0.35">
      <c r="A254" t="s">
        <v>320</v>
      </c>
      <c r="B254">
        <v>28</v>
      </c>
      <c r="C254" t="s">
        <v>190</v>
      </c>
      <c r="D254" t="s">
        <v>49</v>
      </c>
      <c r="E254" t="s">
        <v>41</v>
      </c>
      <c r="F254">
        <v>1181</v>
      </c>
      <c r="G254" t="s">
        <v>42</v>
      </c>
      <c r="H254">
        <v>1</v>
      </c>
      <c r="I254">
        <v>3</v>
      </c>
      <c r="J254" t="s">
        <v>43</v>
      </c>
      <c r="K254">
        <v>1</v>
      </c>
      <c r="L254">
        <v>1799</v>
      </c>
      <c r="M254">
        <v>3</v>
      </c>
      <c r="N254" t="s">
        <v>44</v>
      </c>
      <c r="O254">
        <v>82</v>
      </c>
      <c r="P254">
        <v>3</v>
      </c>
      <c r="Q254">
        <v>1</v>
      </c>
      <c r="R254" t="s">
        <v>60</v>
      </c>
      <c r="S254">
        <v>4</v>
      </c>
      <c r="T254" t="s">
        <v>105</v>
      </c>
      <c r="U254">
        <v>2044</v>
      </c>
      <c r="V254" t="s">
        <v>47</v>
      </c>
      <c r="W254">
        <v>5531</v>
      </c>
      <c r="X254">
        <v>1</v>
      </c>
      <c r="Y254" t="s">
        <v>48</v>
      </c>
      <c r="Z254" t="s">
        <v>49</v>
      </c>
      <c r="AA254">
        <v>11</v>
      </c>
      <c r="AB254">
        <v>1</v>
      </c>
      <c r="AC254">
        <v>3</v>
      </c>
      <c r="AD254">
        <v>80</v>
      </c>
      <c r="AE254">
        <v>1</v>
      </c>
      <c r="AF254">
        <v>5</v>
      </c>
      <c r="AG254">
        <v>6</v>
      </c>
      <c r="AH254">
        <v>4</v>
      </c>
      <c r="AI254">
        <v>0</v>
      </c>
      <c r="AJ254">
        <v>3</v>
      </c>
      <c r="AK254" s="14">
        <v>46275</v>
      </c>
      <c r="AL254">
        <v>56</v>
      </c>
      <c r="AM254" t="s">
        <v>1576</v>
      </c>
      <c r="AN254" t="s">
        <v>1580</v>
      </c>
      <c r="AO254">
        <v>18</v>
      </c>
      <c r="AP254">
        <v>14259</v>
      </c>
      <c r="AQ254">
        <v>13</v>
      </c>
      <c r="AR254">
        <v>9</v>
      </c>
    </row>
    <row r="255" spans="1:44" x14ac:dyDescent="0.35">
      <c r="A255" t="s">
        <v>321</v>
      </c>
      <c r="B255">
        <v>28</v>
      </c>
      <c r="C255" t="s">
        <v>190</v>
      </c>
      <c r="D255" t="s">
        <v>49</v>
      </c>
      <c r="E255" t="s">
        <v>41</v>
      </c>
      <c r="F255">
        <v>1217</v>
      </c>
      <c r="G255" t="s">
        <v>42</v>
      </c>
      <c r="H255">
        <v>1</v>
      </c>
      <c r="I255">
        <v>3</v>
      </c>
      <c r="J255" t="s">
        <v>52</v>
      </c>
      <c r="K255">
        <v>1</v>
      </c>
      <c r="L255">
        <v>1834</v>
      </c>
      <c r="M255">
        <v>3</v>
      </c>
      <c r="N255" t="s">
        <v>53</v>
      </c>
      <c r="O255">
        <v>67</v>
      </c>
      <c r="P255">
        <v>3</v>
      </c>
      <c r="Q255">
        <v>1</v>
      </c>
      <c r="R255" t="s">
        <v>60</v>
      </c>
      <c r="S255">
        <v>1</v>
      </c>
      <c r="T255" t="s">
        <v>105</v>
      </c>
      <c r="U255">
        <v>3591</v>
      </c>
      <c r="V255" t="s">
        <v>47</v>
      </c>
      <c r="W255">
        <v>12719</v>
      </c>
      <c r="X255">
        <v>1</v>
      </c>
      <c r="Y255" t="s">
        <v>48</v>
      </c>
      <c r="Z255" t="s">
        <v>49</v>
      </c>
      <c r="AA255">
        <v>25</v>
      </c>
      <c r="AB255">
        <v>1</v>
      </c>
      <c r="AC255">
        <v>3</v>
      </c>
      <c r="AD255">
        <v>80</v>
      </c>
      <c r="AE255">
        <v>1</v>
      </c>
      <c r="AF255">
        <v>3</v>
      </c>
      <c r="AG255">
        <v>3</v>
      </c>
      <c r="AH255">
        <v>3</v>
      </c>
      <c r="AI255">
        <v>1</v>
      </c>
      <c r="AJ255">
        <v>2</v>
      </c>
      <c r="AK255" s="14">
        <v>46276</v>
      </c>
      <c r="AL255">
        <v>58</v>
      </c>
      <c r="AM255" t="s">
        <v>1576</v>
      </c>
      <c r="AN255" t="s">
        <v>1580</v>
      </c>
      <c r="AO255">
        <v>7</v>
      </c>
      <c r="AP255">
        <v>22067</v>
      </c>
      <c r="AQ255">
        <v>3</v>
      </c>
      <c r="AR255">
        <v>3</v>
      </c>
    </row>
    <row r="256" spans="1:44" x14ac:dyDescent="0.35">
      <c r="A256" t="s">
        <v>322</v>
      </c>
      <c r="B256">
        <v>28</v>
      </c>
      <c r="C256" t="s">
        <v>190</v>
      </c>
      <c r="D256" t="s">
        <v>49</v>
      </c>
      <c r="E256" t="s">
        <v>59</v>
      </c>
      <c r="F256">
        <v>280</v>
      </c>
      <c r="G256" t="s">
        <v>71</v>
      </c>
      <c r="H256">
        <v>1</v>
      </c>
      <c r="I256">
        <v>2</v>
      </c>
      <c r="J256" t="s">
        <v>43</v>
      </c>
      <c r="K256">
        <v>1</v>
      </c>
      <c r="L256">
        <v>1858</v>
      </c>
      <c r="M256">
        <v>3</v>
      </c>
      <c r="N256" t="s">
        <v>44</v>
      </c>
      <c r="O256">
        <v>43</v>
      </c>
      <c r="P256">
        <v>3</v>
      </c>
      <c r="Q256">
        <v>1</v>
      </c>
      <c r="R256" t="s">
        <v>71</v>
      </c>
      <c r="S256">
        <v>4</v>
      </c>
      <c r="T256" t="s">
        <v>102</v>
      </c>
      <c r="U256">
        <v>2706</v>
      </c>
      <c r="V256" t="s">
        <v>47</v>
      </c>
      <c r="W256">
        <v>10494</v>
      </c>
      <c r="X256">
        <v>1</v>
      </c>
      <c r="Y256" t="s">
        <v>48</v>
      </c>
      <c r="Z256" t="s">
        <v>49</v>
      </c>
      <c r="AA256">
        <v>15</v>
      </c>
      <c r="AB256">
        <v>1</v>
      </c>
      <c r="AC256">
        <v>2</v>
      </c>
      <c r="AD256">
        <v>80</v>
      </c>
      <c r="AE256">
        <v>1</v>
      </c>
      <c r="AF256">
        <v>3</v>
      </c>
      <c r="AG256">
        <v>2</v>
      </c>
      <c r="AH256">
        <v>3</v>
      </c>
      <c r="AI256">
        <v>2</v>
      </c>
      <c r="AJ256">
        <v>2</v>
      </c>
      <c r="AK256" s="14">
        <v>46277</v>
      </c>
      <c r="AL256">
        <v>43</v>
      </c>
      <c r="AM256" t="s">
        <v>1576</v>
      </c>
      <c r="AN256" t="s">
        <v>1580</v>
      </c>
      <c r="AO256">
        <v>23</v>
      </c>
      <c r="AP256">
        <v>14849</v>
      </c>
      <c r="AQ256">
        <v>18</v>
      </c>
      <c r="AR256">
        <v>0</v>
      </c>
    </row>
    <row r="257" spans="1:44" x14ac:dyDescent="0.35">
      <c r="A257" t="s">
        <v>323</v>
      </c>
      <c r="B257">
        <v>28</v>
      </c>
      <c r="C257" t="s">
        <v>190</v>
      </c>
      <c r="D257" t="s">
        <v>49</v>
      </c>
      <c r="E257" t="s">
        <v>41</v>
      </c>
      <c r="F257">
        <v>1172</v>
      </c>
      <c r="G257" t="s">
        <v>51</v>
      </c>
      <c r="H257">
        <v>3</v>
      </c>
      <c r="I257">
        <v>3</v>
      </c>
      <c r="J257" t="s">
        <v>52</v>
      </c>
      <c r="K257">
        <v>1</v>
      </c>
      <c r="L257">
        <v>1875</v>
      </c>
      <c r="M257">
        <v>2</v>
      </c>
      <c r="N257" t="s">
        <v>53</v>
      </c>
      <c r="O257">
        <v>78</v>
      </c>
      <c r="P257">
        <v>3</v>
      </c>
      <c r="Q257">
        <v>1</v>
      </c>
      <c r="R257" t="s">
        <v>54</v>
      </c>
      <c r="S257">
        <v>2</v>
      </c>
      <c r="T257" t="s">
        <v>105</v>
      </c>
      <c r="U257">
        <v>2856</v>
      </c>
      <c r="V257" t="s">
        <v>47</v>
      </c>
      <c r="W257">
        <v>3692</v>
      </c>
      <c r="X257">
        <v>1</v>
      </c>
      <c r="Y257" t="s">
        <v>48</v>
      </c>
      <c r="Z257" t="s">
        <v>49</v>
      </c>
      <c r="AA257">
        <v>19</v>
      </c>
      <c r="AB257">
        <v>1</v>
      </c>
      <c r="AC257">
        <v>4</v>
      </c>
      <c r="AD257">
        <v>80</v>
      </c>
      <c r="AE257">
        <v>1</v>
      </c>
      <c r="AF257">
        <v>1</v>
      </c>
      <c r="AG257">
        <v>3</v>
      </c>
      <c r="AH257">
        <v>3</v>
      </c>
      <c r="AI257">
        <v>0</v>
      </c>
      <c r="AJ257">
        <v>0</v>
      </c>
      <c r="AK257" s="14">
        <v>46278</v>
      </c>
      <c r="AL257">
        <v>52</v>
      </c>
      <c r="AM257" t="s">
        <v>1576</v>
      </c>
      <c r="AN257" t="s">
        <v>1580</v>
      </c>
      <c r="AO257">
        <v>1</v>
      </c>
      <c r="AP257">
        <v>12645</v>
      </c>
      <c r="AQ257">
        <v>0</v>
      </c>
      <c r="AR257">
        <v>0</v>
      </c>
    </row>
    <row r="258" spans="1:44" x14ac:dyDescent="0.35">
      <c r="A258" t="s">
        <v>324</v>
      </c>
      <c r="B258">
        <v>28</v>
      </c>
      <c r="C258" t="s">
        <v>190</v>
      </c>
      <c r="D258" t="s">
        <v>49</v>
      </c>
      <c r="E258" t="s">
        <v>56</v>
      </c>
      <c r="F258">
        <v>783</v>
      </c>
      <c r="G258" t="s">
        <v>51</v>
      </c>
      <c r="H258">
        <v>1</v>
      </c>
      <c r="I258">
        <v>2</v>
      </c>
      <c r="J258" t="s">
        <v>43</v>
      </c>
      <c r="K258">
        <v>1</v>
      </c>
      <c r="L258">
        <v>1927</v>
      </c>
      <c r="M258">
        <v>3</v>
      </c>
      <c r="N258" t="s">
        <v>44</v>
      </c>
      <c r="O258">
        <v>42</v>
      </c>
      <c r="P258">
        <v>2</v>
      </c>
      <c r="Q258">
        <v>2</v>
      </c>
      <c r="R258" t="s">
        <v>137</v>
      </c>
      <c r="S258">
        <v>4</v>
      </c>
      <c r="T258" t="s">
        <v>105</v>
      </c>
      <c r="U258">
        <v>6834</v>
      </c>
      <c r="V258" t="s">
        <v>163</v>
      </c>
      <c r="W258">
        <v>19255</v>
      </c>
      <c r="X258">
        <v>1</v>
      </c>
      <c r="Y258" t="s">
        <v>48</v>
      </c>
      <c r="Z258" t="s">
        <v>40</v>
      </c>
      <c r="AA258">
        <v>12</v>
      </c>
      <c r="AB258">
        <v>1</v>
      </c>
      <c r="AC258">
        <v>3</v>
      </c>
      <c r="AD258">
        <v>80</v>
      </c>
      <c r="AE258">
        <v>1</v>
      </c>
      <c r="AF258">
        <v>7</v>
      </c>
      <c r="AG258">
        <v>2</v>
      </c>
      <c r="AH258">
        <v>3</v>
      </c>
      <c r="AI258">
        <v>0</v>
      </c>
      <c r="AJ258">
        <v>7</v>
      </c>
      <c r="AK258" s="14">
        <v>46279</v>
      </c>
      <c r="AL258">
        <v>33</v>
      </c>
      <c r="AM258" t="s">
        <v>1576</v>
      </c>
      <c r="AN258" t="s">
        <v>1580</v>
      </c>
      <c r="AO258">
        <v>11</v>
      </c>
      <c r="AP258">
        <v>14400</v>
      </c>
      <c r="AQ258">
        <v>7</v>
      </c>
      <c r="AR258">
        <v>4</v>
      </c>
    </row>
    <row r="259" spans="1:44" x14ac:dyDescent="0.35">
      <c r="A259" t="s">
        <v>1466</v>
      </c>
      <c r="B259">
        <v>54</v>
      </c>
      <c r="C259" t="s">
        <v>1271</v>
      </c>
      <c r="D259" t="s">
        <v>49</v>
      </c>
      <c r="E259" t="s">
        <v>41</v>
      </c>
      <c r="F259">
        <v>1082</v>
      </c>
      <c r="G259" t="s">
        <v>51</v>
      </c>
      <c r="H259">
        <v>2</v>
      </c>
      <c r="I259">
        <v>4</v>
      </c>
      <c r="J259" t="s">
        <v>43</v>
      </c>
      <c r="K259">
        <v>1</v>
      </c>
      <c r="L259">
        <v>1070</v>
      </c>
      <c r="M259">
        <v>3</v>
      </c>
      <c r="N259" t="s">
        <v>53</v>
      </c>
      <c r="O259">
        <v>41</v>
      </c>
      <c r="P259">
        <v>2</v>
      </c>
      <c r="Q259">
        <v>3</v>
      </c>
      <c r="R259" t="s">
        <v>137</v>
      </c>
      <c r="S259">
        <v>3</v>
      </c>
      <c r="T259" t="s">
        <v>105</v>
      </c>
      <c r="U259">
        <v>10686</v>
      </c>
      <c r="V259" t="s">
        <v>253</v>
      </c>
      <c r="W259">
        <v>8392</v>
      </c>
      <c r="X259">
        <v>6</v>
      </c>
      <c r="Y259" t="s">
        <v>48</v>
      </c>
      <c r="Z259" t="s">
        <v>49</v>
      </c>
      <c r="AA259">
        <v>11</v>
      </c>
      <c r="AB259">
        <v>3</v>
      </c>
      <c r="AC259">
        <v>2</v>
      </c>
      <c r="AD259">
        <v>80</v>
      </c>
      <c r="AE259">
        <v>1</v>
      </c>
      <c r="AF259">
        <v>13</v>
      </c>
      <c r="AG259">
        <v>4</v>
      </c>
      <c r="AH259">
        <v>3</v>
      </c>
      <c r="AI259">
        <v>7</v>
      </c>
      <c r="AJ259">
        <v>0</v>
      </c>
      <c r="AK259" s="14">
        <v>46330</v>
      </c>
      <c r="AL259">
        <v>46</v>
      </c>
      <c r="AM259" t="s">
        <v>1576</v>
      </c>
      <c r="AN259" t="s">
        <v>1588</v>
      </c>
      <c r="AO259">
        <v>7</v>
      </c>
      <c r="AP259">
        <v>7669</v>
      </c>
      <c r="AQ259">
        <v>6</v>
      </c>
      <c r="AR259">
        <v>2</v>
      </c>
    </row>
    <row r="260" spans="1:44" x14ac:dyDescent="0.35">
      <c r="A260" t="s">
        <v>326</v>
      </c>
      <c r="B260">
        <v>28</v>
      </c>
      <c r="C260" t="s">
        <v>190</v>
      </c>
      <c r="D260" t="s">
        <v>49</v>
      </c>
      <c r="E260" t="s">
        <v>59</v>
      </c>
      <c r="F260">
        <v>1103</v>
      </c>
      <c r="G260" t="s">
        <v>42</v>
      </c>
      <c r="H260">
        <v>16</v>
      </c>
      <c r="I260">
        <v>3</v>
      </c>
      <c r="J260" t="s">
        <v>52</v>
      </c>
      <c r="K260">
        <v>1</v>
      </c>
      <c r="L260">
        <v>1947</v>
      </c>
      <c r="M260">
        <v>3</v>
      </c>
      <c r="N260" t="s">
        <v>44</v>
      </c>
      <c r="O260">
        <v>49</v>
      </c>
      <c r="P260">
        <v>3</v>
      </c>
      <c r="Q260">
        <v>1</v>
      </c>
      <c r="R260" t="s">
        <v>60</v>
      </c>
      <c r="S260">
        <v>3</v>
      </c>
      <c r="T260" t="s">
        <v>46</v>
      </c>
      <c r="U260">
        <v>2144</v>
      </c>
      <c r="V260" t="s">
        <v>47</v>
      </c>
      <c r="W260">
        <v>2122</v>
      </c>
      <c r="X260">
        <v>1</v>
      </c>
      <c r="Y260" t="s">
        <v>48</v>
      </c>
      <c r="Z260" t="s">
        <v>49</v>
      </c>
      <c r="AA260">
        <v>14</v>
      </c>
      <c r="AB260">
        <v>1</v>
      </c>
      <c r="AC260">
        <v>3</v>
      </c>
      <c r="AD260">
        <v>80</v>
      </c>
      <c r="AE260">
        <v>0</v>
      </c>
      <c r="AF260">
        <v>5</v>
      </c>
      <c r="AG260">
        <v>3</v>
      </c>
      <c r="AH260">
        <v>2</v>
      </c>
      <c r="AI260">
        <v>1</v>
      </c>
      <c r="AJ260">
        <v>4</v>
      </c>
      <c r="AK260" s="14">
        <v>46281</v>
      </c>
      <c r="AL260">
        <v>30</v>
      </c>
      <c r="AM260" t="s">
        <v>1576</v>
      </c>
      <c r="AN260" t="s">
        <v>1580</v>
      </c>
      <c r="AO260">
        <v>3</v>
      </c>
      <c r="AP260">
        <v>7392</v>
      </c>
      <c r="AQ260">
        <v>2</v>
      </c>
      <c r="AR260">
        <v>1</v>
      </c>
    </row>
    <row r="261" spans="1:44" x14ac:dyDescent="0.35">
      <c r="A261" t="s">
        <v>1465</v>
      </c>
      <c r="B261">
        <v>54</v>
      </c>
      <c r="C261" t="s">
        <v>1271</v>
      </c>
      <c r="D261" t="s">
        <v>49</v>
      </c>
      <c r="E261" t="s">
        <v>41</v>
      </c>
      <c r="F261">
        <v>1441</v>
      </c>
      <c r="G261" t="s">
        <v>42</v>
      </c>
      <c r="H261">
        <v>17</v>
      </c>
      <c r="I261">
        <v>3</v>
      </c>
      <c r="J261" t="s">
        <v>68</v>
      </c>
      <c r="K261">
        <v>1</v>
      </c>
      <c r="L261">
        <v>1013</v>
      </c>
      <c r="M261">
        <v>3</v>
      </c>
      <c r="N261" t="s">
        <v>53</v>
      </c>
      <c r="O261">
        <v>56</v>
      </c>
      <c r="P261">
        <v>3</v>
      </c>
      <c r="Q261">
        <v>3</v>
      </c>
      <c r="R261" t="s">
        <v>112</v>
      </c>
      <c r="S261">
        <v>3</v>
      </c>
      <c r="T261" t="s">
        <v>105</v>
      </c>
      <c r="U261">
        <v>10739</v>
      </c>
      <c r="V261" t="s">
        <v>253</v>
      </c>
      <c r="W261">
        <v>13943</v>
      </c>
      <c r="X261">
        <v>8</v>
      </c>
      <c r="Y261" t="s">
        <v>48</v>
      </c>
      <c r="Z261" t="s">
        <v>49</v>
      </c>
      <c r="AA261">
        <v>11</v>
      </c>
      <c r="AB261">
        <v>3</v>
      </c>
      <c r="AC261">
        <v>3</v>
      </c>
      <c r="AD261">
        <v>80</v>
      </c>
      <c r="AE261">
        <v>1</v>
      </c>
      <c r="AF261">
        <v>22</v>
      </c>
      <c r="AG261">
        <v>2</v>
      </c>
      <c r="AH261">
        <v>3</v>
      </c>
      <c r="AI261">
        <v>0</v>
      </c>
      <c r="AJ261">
        <v>8</v>
      </c>
      <c r="AK261" s="14">
        <v>46329</v>
      </c>
      <c r="AL261">
        <v>18</v>
      </c>
      <c r="AM261" t="s">
        <v>1576</v>
      </c>
      <c r="AN261" t="s">
        <v>1588</v>
      </c>
      <c r="AO261">
        <v>0</v>
      </c>
      <c r="AP261">
        <v>19798</v>
      </c>
      <c r="AQ261">
        <v>0</v>
      </c>
      <c r="AR261">
        <v>0</v>
      </c>
    </row>
    <row r="262" spans="1:44" x14ac:dyDescent="0.35">
      <c r="A262" t="s">
        <v>328</v>
      </c>
      <c r="B262">
        <v>29</v>
      </c>
      <c r="C262" t="s">
        <v>190</v>
      </c>
      <c r="D262" t="s">
        <v>49</v>
      </c>
      <c r="E262" t="s">
        <v>41</v>
      </c>
      <c r="F262">
        <v>153</v>
      </c>
      <c r="G262" t="s">
        <v>42</v>
      </c>
      <c r="H262">
        <v>15</v>
      </c>
      <c r="I262">
        <v>2</v>
      </c>
      <c r="J262" t="s">
        <v>43</v>
      </c>
      <c r="K262">
        <v>1</v>
      </c>
      <c r="L262">
        <v>15</v>
      </c>
      <c r="M262">
        <v>4</v>
      </c>
      <c r="N262" t="s">
        <v>53</v>
      </c>
      <c r="O262">
        <v>49</v>
      </c>
      <c r="P262">
        <v>2</v>
      </c>
      <c r="Q262">
        <v>2</v>
      </c>
      <c r="R262" t="s">
        <v>45</v>
      </c>
      <c r="S262">
        <v>3</v>
      </c>
      <c r="T262" t="s">
        <v>46</v>
      </c>
      <c r="U262">
        <v>4193</v>
      </c>
      <c r="V262" t="s">
        <v>47</v>
      </c>
      <c r="W262">
        <v>12682</v>
      </c>
      <c r="X262">
        <v>0</v>
      </c>
      <c r="Y262" t="s">
        <v>48</v>
      </c>
      <c r="Z262" t="s">
        <v>40</v>
      </c>
      <c r="AA262">
        <v>12</v>
      </c>
      <c r="AB262">
        <v>1</v>
      </c>
      <c r="AC262">
        <v>4</v>
      </c>
      <c r="AD262">
        <v>80</v>
      </c>
      <c r="AE262">
        <v>0</v>
      </c>
      <c r="AF262">
        <v>10</v>
      </c>
      <c r="AG262">
        <v>3</v>
      </c>
      <c r="AH262">
        <v>3</v>
      </c>
      <c r="AI262">
        <v>0</v>
      </c>
      <c r="AJ262">
        <v>8</v>
      </c>
      <c r="AK262" s="14">
        <v>46283</v>
      </c>
      <c r="AL262">
        <v>56</v>
      </c>
      <c r="AM262" t="s">
        <v>1576</v>
      </c>
      <c r="AN262" t="s">
        <v>1580</v>
      </c>
      <c r="AO262">
        <v>37</v>
      </c>
      <c r="AP262">
        <v>10264</v>
      </c>
      <c r="AQ262">
        <v>20</v>
      </c>
      <c r="AR262">
        <v>14</v>
      </c>
    </row>
    <row r="263" spans="1:44" x14ac:dyDescent="0.35">
      <c r="A263" t="s">
        <v>329</v>
      </c>
      <c r="B263">
        <v>29</v>
      </c>
      <c r="C263" t="s">
        <v>190</v>
      </c>
      <c r="D263" t="s">
        <v>49</v>
      </c>
      <c r="E263" t="s">
        <v>41</v>
      </c>
      <c r="F263">
        <v>1389</v>
      </c>
      <c r="G263" t="s">
        <v>42</v>
      </c>
      <c r="H263">
        <v>21</v>
      </c>
      <c r="I263">
        <v>4</v>
      </c>
      <c r="J263" t="s">
        <v>43</v>
      </c>
      <c r="K263">
        <v>1</v>
      </c>
      <c r="L263">
        <v>20</v>
      </c>
      <c r="M263">
        <v>2</v>
      </c>
      <c r="N263" t="s">
        <v>53</v>
      </c>
      <c r="O263">
        <v>51</v>
      </c>
      <c r="P263">
        <v>4</v>
      </c>
      <c r="Q263">
        <v>3</v>
      </c>
      <c r="R263" t="s">
        <v>112</v>
      </c>
      <c r="S263">
        <v>1</v>
      </c>
      <c r="T263" t="s">
        <v>102</v>
      </c>
      <c r="U263">
        <v>9980</v>
      </c>
      <c r="V263" t="s">
        <v>163</v>
      </c>
      <c r="W263">
        <v>10195</v>
      </c>
      <c r="X263">
        <v>1</v>
      </c>
      <c r="Y263" t="s">
        <v>48</v>
      </c>
      <c r="Z263" t="s">
        <v>49</v>
      </c>
      <c r="AA263">
        <v>11</v>
      </c>
      <c r="AB263">
        <v>1</v>
      </c>
      <c r="AC263">
        <v>3</v>
      </c>
      <c r="AD263">
        <v>80</v>
      </c>
      <c r="AE263">
        <v>1</v>
      </c>
      <c r="AF263">
        <v>10</v>
      </c>
      <c r="AG263">
        <v>1</v>
      </c>
      <c r="AH263">
        <v>3</v>
      </c>
      <c r="AI263">
        <v>8</v>
      </c>
      <c r="AJ263">
        <v>8</v>
      </c>
      <c r="AK263" s="14">
        <v>46284</v>
      </c>
      <c r="AL263">
        <v>57</v>
      </c>
      <c r="AM263" t="s">
        <v>1576</v>
      </c>
      <c r="AN263" t="s">
        <v>1580</v>
      </c>
      <c r="AO263">
        <v>16</v>
      </c>
      <c r="AP263">
        <v>15152</v>
      </c>
      <c r="AQ263">
        <v>11</v>
      </c>
      <c r="AR263">
        <v>6</v>
      </c>
    </row>
    <row r="264" spans="1:44" x14ac:dyDescent="0.35">
      <c r="A264" t="s">
        <v>330</v>
      </c>
      <c r="B264">
        <v>29</v>
      </c>
      <c r="C264" t="s">
        <v>190</v>
      </c>
      <c r="D264" t="s">
        <v>49</v>
      </c>
      <c r="E264" t="s">
        <v>41</v>
      </c>
      <c r="F264">
        <v>1328</v>
      </c>
      <c r="G264" t="s">
        <v>42</v>
      </c>
      <c r="H264">
        <v>2</v>
      </c>
      <c r="I264">
        <v>3</v>
      </c>
      <c r="J264" t="s">
        <v>43</v>
      </c>
      <c r="K264">
        <v>1</v>
      </c>
      <c r="L264">
        <v>94</v>
      </c>
      <c r="M264">
        <v>3</v>
      </c>
      <c r="N264" t="s">
        <v>44</v>
      </c>
      <c r="O264">
        <v>76</v>
      </c>
      <c r="P264">
        <v>3</v>
      </c>
      <c r="Q264">
        <v>1</v>
      </c>
      <c r="R264" t="s">
        <v>60</v>
      </c>
      <c r="S264">
        <v>2</v>
      </c>
      <c r="T264" t="s">
        <v>105</v>
      </c>
      <c r="U264">
        <v>2703</v>
      </c>
      <c r="V264" t="s">
        <v>47</v>
      </c>
      <c r="W264">
        <v>4956</v>
      </c>
      <c r="X264">
        <v>0</v>
      </c>
      <c r="Y264" t="s">
        <v>48</v>
      </c>
      <c r="Z264" t="s">
        <v>49</v>
      </c>
      <c r="AA264">
        <v>23</v>
      </c>
      <c r="AB264">
        <v>1</v>
      </c>
      <c r="AC264">
        <v>4</v>
      </c>
      <c r="AD264">
        <v>80</v>
      </c>
      <c r="AE264">
        <v>1</v>
      </c>
      <c r="AF264">
        <v>6</v>
      </c>
      <c r="AG264">
        <v>3</v>
      </c>
      <c r="AH264">
        <v>3</v>
      </c>
      <c r="AI264">
        <v>0</v>
      </c>
      <c r="AK264" s="14">
        <v>46285</v>
      </c>
      <c r="AL264">
        <v>24</v>
      </c>
      <c r="AM264" t="s">
        <v>1576</v>
      </c>
      <c r="AN264" t="s">
        <v>1580</v>
      </c>
      <c r="AO264">
        <v>2</v>
      </c>
      <c r="AP264">
        <v>16741</v>
      </c>
      <c r="AQ264">
        <v>2</v>
      </c>
      <c r="AR264">
        <v>2</v>
      </c>
    </row>
    <row r="265" spans="1:44" x14ac:dyDescent="0.35">
      <c r="A265" t="s">
        <v>331</v>
      </c>
      <c r="B265">
        <v>29</v>
      </c>
      <c r="C265" t="s">
        <v>190</v>
      </c>
      <c r="D265" t="s">
        <v>49</v>
      </c>
      <c r="E265" t="s">
        <v>59</v>
      </c>
      <c r="F265">
        <v>1496</v>
      </c>
      <c r="G265" t="s">
        <v>42</v>
      </c>
      <c r="H265">
        <v>1</v>
      </c>
      <c r="I265">
        <v>1</v>
      </c>
      <c r="J265" t="s">
        <v>68</v>
      </c>
      <c r="K265">
        <v>1</v>
      </c>
      <c r="L265">
        <v>208</v>
      </c>
      <c r="M265">
        <v>4</v>
      </c>
      <c r="N265" t="s">
        <v>44</v>
      </c>
      <c r="O265">
        <v>41</v>
      </c>
      <c r="P265">
        <v>3</v>
      </c>
      <c r="Q265">
        <v>2</v>
      </c>
      <c r="R265" t="s">
        <v>112</v>
      </c>
      <c r="S265">
        <v>3</v>
      </c>
      <c r="T265" t="s">
        <v>105</v>
      </c>
      <c r="U265">
        <v>4319</v>
      </c>
      <c r="V265" t="s">
        <v>47</v>
      </c>
      <c r="W265">
        <v>26283</v>
      </c>
      <c r="X265">
        <v>1</v>
      </c>
      <c r="Y265" t="s">
        <v>48</v>
      </c>
      <c r="Z265" t="s">
        <v>49</v>
      </c>
      <c r="AA265">
        <v>13</v>
      </c>
      <c r="AB265">
        <v>1</v>
      </c>
      <c r="AC265">
        <v>1</v>
      </c>
      <c r="AD265">
        <v>80</v>
      </c>
      <c r="AE265">
        <v>1</v>
      </c>
      <c r="AF265">
        <v>10</v>
      </c>
      <c r="AG265">
        <v>1</v>
      </c>
      <c r="AH265">
        <v>3</v>
      </c>
      <c r="AI265">
        <v>0</v>
      </c>
      <c r="AJ265">
        <v>9</v>
      </c>
      <c r="AK265" s="14">
        <v>46286</v>
      </c>
      <c r="AL265">
        <v>60</v>
      </c>
      <c r="AM265" t="s">
        <v>1576</v>
      </c>
      <c r="AN265" t="s">
        <v>1580</v>
      </c>
      <c r="AO265">
        <v>4</v>
      </c>
      <c r="AP265">
        <v>14197</v>
      </c>
      <c r="AQ265">
        <v>4</v>
      </c>
      <c r="AR265">
        <v>3</v>
      </c>
    </row>
    <row r="266" spans="1:44" x14ac:dyDescent="0.35">
      <c r="A266" t="s">
        <v>1464</v>
      </c>
      <c r="B266">
        <v>54</v>
      </c>
      <c r="C266" t="s">
        <v>1271</v>
      </c>
      <c r="D266" t="s">
        <v>49</v>
      </c>
      <c r="E266" t="s">
        <v>41</v>
      </c>
      <c r="F266">
        <v>376</v>
      </c>
      <c r="G266" t="s">
        <v>42</v>
      </c>
      <c r="H266">
        <v>19</v>
      </c>
      <c r="I266">
        <v>4</v>
      </c>
      <c r="J266" t="s">
        <v>52</v>
      </c>
      <c r="K266">
        <v>1</v>
      </c>
      <c r="L266">
        <v>799</v>
      </c>
      <c r="M266">
        <v>4</v>
      </c>
      <c r="N266" t="s">
        <v>53</v>
      </c>
      <c r="O266">
        <v>95</v>
      </c>
      <c r="P266">
        <v>3</v>
      </c>
      <c r="Q266">
        <v>2</v>
      </c>
      <c r="R266" t="s">
        <v>112</v>
      </c>
      <c r="S266">
        <v>1</v>
      </c>
      <c r="T266" t="s">
        <v>102</v>
      </c>
      <c r="U266">
        <v>5485</v>
      </c>
      <c r="V266" t="s">
        <v>163</v>
      </c>
      <c r="W266">
        <v>22670</v>
      </c>
      <c r="X266">
        <v>9</v>
      </c>
      <c r="Y266" t="s">
        <v>48</v>
      </c>
      <c r="Z266" t="s">
        <v>40</v>
      </c>
      <c r="AA266">
        <v>11</v>
      </c>
      <c r="AB266">
        <v>3</v>
      </c>
      <c r="AC266">
        <v>2</v>
      </c>
      <c r="AD266">
        <v>80</v>
      </c>
      <c r="AE266">
        <v>2</v>
      </c>
      <c r="AF266">
        <v>9</v>
      </c>
      <c r="AG266">
        <v>4</v>
      </c>
      <c r="AH266">
        <v>3</v>
      </c>
      <c r="AI266">
        <v>1</v>
      </c>
      <c r="AJ266">
        <v>4</v>
      </c>
      <c r="AK266" s="14">
        <v>46328</v>
      </c>
      <c r="AL266">
        <v>22</v>
      </c>
      <c r="AM266" t="s">
        <v>1576</v>
      </c>
      <c r="AN266" t="s">
        <v>1588</v>
      </c>
      <c r="AO266">
        <v>3</v>
      </c>
      <c r="AP266">
        <v>19826</v>
      </c>
      <c r="AQ266">
        <v>1</v>
      </c>
      <c r="AR266">
        <v>1</v>
      </c>
    </row>
    <row r="267" spans="1:44" x14ac:dyDescent="0.35">
      <c r="A267" t="s">
        <v>1463</v>
      </c>
      <c r="B267">
        <v>54</v>
      </c>
      <c r="C267" t="s">
        <v>1271</v>
      </c>
      <c r="D267" t="s">
        <v>49</v>
      </c>
      <c r="E267" t="s">
        <v>41</v>
      </c>
      <c r="F267">
        <v>397</v>
      </c>
      <c r="G267" t="s">
        <v>71</v>
      </c>
      <c r="H267">
        <v>19</v>
      </c>
      <c r="I267">
        <v>4</v>
      </c>
      <c r="J267" t="s">
        <v>52</v>
      </c>
      <c r="K267">
        <v>1</v>
      </c>
      <c r="L267">
        <v>698</v>
      </c>
      <c r="M267">
        <v>3</v>
      </c>
      <c r="N267" t="s">
        <v>44</v>
      </c>
      <c r="O267">
        <v>88</v>
      </c>
      <c r="P267">
        <v>3</v>
      </c>
      <c r="Q267">
        <v>3</v>
      </c>
      <c r="R267" t="s">
        <v>71</v>
      </c>
      <c r="S267">
        <v>2</v>
      </c>
      <c r="T267" t="s">
        <v>105</v>
      </c>
      <c r="U267">
        <v>10725</v>
      </c>
      <c r="V267" t="s">
        <v>253</v>
      </c>
      <c r="W267">
        <v>6729</v>
      </c>
      <c r="X267">
        <v>2</v>
      </c>
      <c r="Y267" t="s">
        <v>48</v>
      </c>
      <c r="Z267" t="s">
        <v>49</v>
      </c>
      <c r="AA267">
        <v>15</v>
      </c>
      <c r="AB267">
        <v>3</v>
      </c>
      <c r="AC267">
        <v>3</v>
      </c>
      <c r="AD267">
        <v>80</v>
      </c>
      <c r="AE267">
        <v>1</v>
      </c>
      <c r="AF267">
        <v>16</v>
      </c>
      <c r="AG267">
        <v>1</v>
      </c>
      <c r="AH267">
        <v>4</v>
      </c>
      <c r="AI267">
        <v>7</v>
      </c>
      <c r="AJ267">
        <v>1</v>
      </c>
      <c r="AK267" s="14">
        <v>46327</v>
      </c>
      <c r="AL267">
        <v>60</v>
      </c>
      <c r="AM267" t="s">
        <v>1576</v>
      </c>
      <c r="AN267" t="s">
        <v>1588</v>
      </c>
      <c r="AO267">
        <v>39</v>
      </c>
      <c r="AP267">
        <v>22018</v>
      </c>
      <c r="AQ267">
        <v>18</v>
      </c>
      <c r="AR267">
        <v>15</v>
      </c>
    </row>
    <row r="268" spans="1:44" x14ac:dyDescent="0.35">
      <c r="A268" t="s">
        <v>334</v>
      </c>
      <c r="B268">
        <v>29</v>
      </c>
      <c r="C268" t="s">
        <v>190</v>
      </c>
      <c r="D268" t="s">
        <v>49</v>
      </c>
      <c r="E268" t="s">
        <v>56</v>
      </c>
      <c r="F268">
        <v>1413</v>
      </c>
      <c r="G268" t="s">
        <v>51</v>
      </c>
      <c r="H268">
        <v>1</v>
      </c>
      <c r="I268">
        <v>1</v>
      </c>
      <c r="J268" t="s">
        <v>52</v>
      </c>
      <c r="K268">
        <v>1</v>
      </c>
      <c r="L268">
        <v>312</v>
      </c>
      <c r="M268">
        <v>2</v>
      </c>
      <c r="N268" t="s">
        <v>53</v>
      </c>
      <c r="O268">
        <v>42</v>
      </c>
      <c r="P268">
        <v>3</v>
      </c>
      <c r="Q268">
        <v>3</v>
      </c>
      <c r="R268" t="s">
        <v>137</v>
      </c>
      <c r="S268">
        <v>4</v>
      </c>
      <c r="T268" t="s">
        <v>105</v>
      </c>
      <c r="U268">
        <v>7918</v>
      </c>
      <c r="V268" t="s">
        <v>163</v>
      </c>
      <c r="W268">
        <v>6599</v>
      </c>
      <c r="X268">
        <v>1</v>
      </c>
      <c r="Y268" t="s">
        <v>48</v>
      </c>
      <c r="Z268" t="s">
        <v>49</v>
      </c>
      <c r="AA268">
        <v>14</v>
      </c>
      <c r="AB268">
        <v>1</v>
      </c>
      <c r="AC268">
        <v>4</v>
      </c>
      <c r="AD268">
        <v>80</v>
      </c>
      <c r="AE268">
        <v>1</v>
      </c>
      <c r="AF268">
        <v>11</v>
      </c>
      <c r="AG268">
        <v>5</v>
      </c>
      <c r="AH268">
        <v>3</v>
      </c>
      <c r="AI268">
        <v>4</v>
      </c>
      <c r="AJ268">
        <v>1</v>
      </c>
      <c r="AK268" s="14">
        <v>46289</v>
      </c>
      <c r="AL268">
        <v>45</v>
      </c>
      <c r="AM268" t="s">
        <v>1576</v>
      </c>
      <c r="AN268" t="s">
        <v>1580</v>
      </c>
      <c r="AO268">
        <v>17</v>
      </c>
      <c r="AP268">
        <v>20693</v>
      </c>
      <c r="AQ268">
        <v>6</v>
      </c>
      <c r="AR268">
        <v>5</v>
      </c>
    </row>
    <row r="269" spans="1:44" x14ac:dyDescent="0.35">
      <c r="A269" t="s">
        <v>1462</v>
      </c>
      <c r="B269">
        <v>54</v>
      </c>
      <c r="C269" t="s">
        <v>1271</v>
      </c>
      <c r="D269" t="s">
        <v>49</v>
      </c>
      <c r="E269" t="s">
        <v>41</v>
      </c>
      <c r="F269">
        <v>548</v>
      </c>
      <c r="G269" t="s">
        <v>42</v>
      </c>
      <c r="H269">
        <v>8</v>
      </c>
      <c r="I269">
        <v>4</v>
      </c>
      <c r="J269" t="s">
        <v>43</v>
      </c>
      <c r="K269">
        <v>1</v>
      </c>
      <c r="L269">
        <v>578</v>
      </c>
      <c r="M269">
        <v>3</v>
      </c>
      <c r="N269" t="s">
        <v>53</v>
      </c>
      <c r="O269">
        <v>42</v>
      </c>
      <c r="P269">
        <v>3</v>
      </c>
      <c r="Q269">
        <v>2</v>
      </c>
      <c r="R269" t="s">
        <v>45</v>
      </c>
      <c r="S269">
        <v>3</v>
      </c>
      <c r="T269" t="s">
        <v>46</v>
      </c>
      <c r="U269">
        <v>3780</v>
      </c>
      <c r="V269" t="s">
        <v>47</v>
      </c>
      <c r="W269">
        <v>23428</v>
      </c>
      <c r="X269">
        <v>7</v>
      </c>
      <c r="Y269" t="s">
        <v>48</v>
      </c>
      <c r="Z269" t="s">
        <v>49</v>
      </c>
      <c r="AA269">
        <v>11</v>
      </c>
      <c r="AB269">
        <v>3</v>
      </c>
      <c r="AC269">
        <v>3</v>
      </c>
      <c r="AD269">
        <v>80</v>
      </c>
      <c r="AE269">
        <v>0</v>
      </c>
      <c r="AF269">
        <v>19</v>
      </c>
      <c r="AG269">
        <v>3</v>
      </c>
      <c r="AH269">
        <v>3</v>
      </c>
      <c r="AI269">
        <v>0</v>
      </c>
      <c r="AJ269">
        <v>0</v>
      </c>
      <c r="AK269" s="14">
        <v>46326</v>
      </c>
      <c r="AL269">
        <v>27</v>
      </c>
      <c r="AM269" t="s">
        <v>1576</v>
      </c>
      <c r="AN269" t="s">
        <v>1579</v>
      </c>
      <c r="AO269">
        <v>0</v>
      </c>
      <c r="AP269">
        <v>15797</v>
      </c>
      <c r="AQ269">
        <v>0</v>
      </c>
      <c r="AR269">
        <v>0</v>
      </c>
    </row>
    <row r="270" spans="1:44" x14ac:dyDescent="0.35">
      <c r="A270" t="s">
        <v>336</v>
      </c>
      <c r="B270">
        <v>29</v>
      </c>
      <c r="C270" t="s">
        <v>190</v>
      </c>
      <c r="D270" t="s">
        <v>49</v>
      </c>
      <c r="E270" t="s">
        <v>41</v>
      </c>
      <c r="F270">
        <v>665</v>
      </c>
      <c r="G270" t="s">
        <v>42</v>
      </c>
      <c r="H270">
        <v>15</v>
      </c>
      <c r="I270">
        <v>3</v>
      </c>
      <c r="J270" t="s">
        <v>43</v>
      </c>
      <c r="K270">
        <v>1</v>
      </c>
      <c r="L270">
        <v>346</v>
      </c>
      <c r="M270">
        <v>3</v>
      </c>
      <c r="N270" t="s">
        <v>44</v>
      </c>
      <c r="O270">
        <v>60</v>
      </c>
      <c r="P270">
        <v>3</v>
      </c>
      <c r="Q270">
        <v>1</v>
      </c>
      <c r="R270" t="s">
        <v>60</v>
      </c>
      <c r="S270">
        <v>4</v>
      </c>
      <c r="T270" t="s">
        <v>46</v>
      </c>
      <c r="U270">
        <v>2340</v>
      </c>
      <c r="V270" t="s">
        <v>47</v>
      </c>
      <c r="W270">
        <v>22673</v>
      </c>
      <c r="X270">
        <v>1</v>
      </c>
      <c r="Y270" t="s">
        <v>48</v>
      </c>
      <c r="Z270" t="s">
        <v>49</v>
      </c>
      <c r="AA270">
        <v>19</v>
      </c>
      <c r="AB270">
        <v>1</v>
      </c>
      <c r="AC270">
        <v>1</v>
      </c>
      <c r="AD270">
        <v>80</v>
      </c>
      <c r="AE270">
        <v>0</v>
      </c>
      <c r="AF270">
        <v>6</v>
      </c>
      <c r="AG270">
        <v>1</v>
      </c>
      <c r="AH270">
        <v>3</v>
      </c>
      <c r="AI270">
        <v>1</v>
      </c>
      <c r="AK270" s="14">
        <v>46291</v>
      </c>
      <c r="AL270">
        <v>20</v>
      </c>
      <c r="AM270" t="s">
        <v>1576</v>
      </c>
      <c r="AN270" t="s">
        <v>1580</v>
      </c>
      <c r="AO270">
        <v>2</v>
      </c>
      <c r="AP270">
        <v>6648</v>
      </c>
      <c r="AQ270">
        <v>1</v>
      </c>
      <c r="AR270">
        <v>1</v>
      </c>
    </row>
    <row r="271" spans="1:44" x14ac:dyDescent="0.35">
      <c r="A271" t="s">
        <v>337</v>
      </c>
      <c r="B271">
        <v>29</v>
      </c>
      <c r="C271" t="s">
        <v>190</v>
      </c>
      <c r="D271" t="s">
        <v>49</v>
      </c>
      <c r="E271" t="s">
        <v>41</v>
      </c>
      <c r="F271">
        <v>1247</v>
      </c>
      <c r="G271" t="s">
        <v>51</v>
      </c>
      <c r="H271">
        <v>20</v>
      </c>
      <c r="I271">
        <v>2</v>
      </c>
      <c r="J271" t="s">
        <v>57</v>
      </c>
      <c r="K271">
        <v>1</v>
      </c>
      <c r="L271">
        <v>349</v>
      </c>
      <c r="M271">
        <v>4</v>
      </c>
      <c r="N271" t="s">
        <v>44</v>
      </c>
      <c r="O271">
        <v>45</v>
      </c>
      <c r="P271">
        <v>3</v>
      </c>
      <c r="Q271">
        <v>2</v>
      </c>
      <c r="R271" t="s">
        <v>137</v>
      </c>
      <c r="S271">
        <v>4</v>
      </c>
      <c r="T271" t="s">
        <v>102</v>
      </c>
      <c r="U271">
        <v>6931</v>
      </c>
      <c r="V271" t="s">
        <v>163</v>
      </c>
      <c r="W271">
        <v>10732</v>
      </c>
      <c r="X271">
        <v>2</v>
      </c>
      <c r="Y271" t="s">
        <v>48</v>
      </c>
      <c r="Z271" t="s">
        <v>49</v>
      </c>
      <c r="AA271">
        <v>14</v>
      </c>
      <c r="AB271">
        <v>1</v>
      </c>
      <c r="AC271">
        <v>4</v>
      </c>
      <c r="AD271">
        <v>80</v>
      </c>
      <c r="AE271">
        <v>1</v>
      </c>
      <c r="AF271">
        <v>10</v>
      </c>
      <c r="AG271">
        <v>2</v>
      </c>
      <c r="AH271">
        <v>3</v>
      </c>
      <c r="AI271">
        <v>0</v>
      </c>
      <c r="AK271" s="14">
        <v>46292</v>
      </c>
      <c r="AL271">
        <v>39</v>
      </c>
      <c r="AM271" t="s">
        <v>1576</v>
      </c>
      <c r="AN271" t="s">
        <v>1580</v>
      </c>
      <c r="AO271">
        <v>17</v>
      </c>
      <c r="AP271">
        <v>14125</v>
      </c>
      <c r="AQ271">
        <v>0</v>
      </c>
      <c r="AR271">
        <v>0</v>
      </c>
    </row>
    <row r="272" spans="1:44" x14ac:dyDescent="0.35">
      <c r="A272" t="s">
        <v>338</v>
      </c>
      <c r="B272">
        <v>29</v>
      </c>
      <c r="C272" t="s">
        <v>190</v>
      </c>
      <c r="D272" t="s">
        <v>49</v>
      </c>
      <c r="E272" t="s">
        <v>41</v>
      </c>
      <c r="F272">
        <v>1210</v>
      </c>
      <c r="G272" t="s">
        <v>51</v>
      </c>
      <c r="H272">
        <v>2</v>
      </c>
      <c r="I272">
        <v>3</v>
      </c>
      <c r="J272" t="s">
        <v>52</v>
      </c>
      <c r="K272">
        <v>1</v>
      </c>
      <c r="L272">
        <v>366</v>
      </c>
      <c r="M272">
        <v>1</v>
      </c>
      <c r="N272" t="s">
        <v>44</v>
      </c>
      <c r="O272">
        <v>78</v>
      </c>
      <c r="P272">
        <v>2</v>
      </c>
      <c r="Q272">
        <v>2</v>
      </c>
      <c r="R272" t="s">
        <v>137</v>
      </c>
      <c r="S272">
        <v>2</v>
      </c>
      <c r="T272" t="s">
        <v>105</v>
      </c>
      <c r="U272">
        <v>6644</v>
      </c>
      <c r="V272" t="s">
        <v>163</v>
      </c>
      <c r="W272">
        <v>3687</v>
      </c>
      <c r="X272">
        <v>2</v>
      </c>
      <c r="Y272" t="s">
        <v>48</v>
      </c>
      <c r="Z272" t="s">
        <v>49</v>
      </c>
      <c r="AA272">
        <v>19</v>
      </c>
      <c r="AB272">
        <v>1</v>
      </c>
      <c r="AC272">
        <v>2</v>
      </c>
      <c r="AD272">
        <v>80</v>
      </c>
      <c r="AE272">
        <v>2</v>
      </c>
      <c r="AF272">
        <v>10</v>
      </c>
      <c r="AG272">
        <v>2</v>
      </c>
      <c r="AH272">
        <v>3</v>
      </c>
      <c r="AI272">
        <v>0</v>
      </c>
      <c r="AJ272">
        <v>0</v>
      </c>
      <c r="AK272" s="14">
        <v>46293</v>
      </c>
      <c r="AL272">
        <v>21</v>
      </c>
      <c r="AM272" t="s">
        <v>1576</v>
      </c>
      <c r="AN272" t="s">
        <v>1580</v>
      </c>
      <c r="AO272">
        <v>2</v>
      </c>
      <c r="AP272">
        <v>7589</v>
      </c>
      <c r="AQ272">
        <v>2</v>
      </c>
      <c r="AR272">
        <v>2</v>
      </c>
    </row>
    <row r="273" spans="1:44" x14ac:dyDescent="0.35">
      <c r="A273" t="s">
        <v>339</v>
      </c>
      <c r="B273">
        <v>29</v>
      </c>
      <c r="C273" t="s">
        <v>190</v>
      </c>
      <c r="D273" t="s">
        <v>49</v>
      </c>
      <c r="E273" t="s">
        <v>56</v>
      </c>
      <c r="F273">
        <v>442</v>
      </c>
      <c r="G273" t="s">
        <v>51</v>
      </c>
      <c r="H273">
        <v>2</v>
      </c>
      <c r="I273">
        <v>2</v>
      </c>
      <c r="J273" t="s">
        <v>43</v>
      </c>
      <c r="K273">
        <v>1</v>
      </c>
      <c r="L273">
        <v>388</v>
      </c>
      <c r="M273">
        <v>2</v>
      </c>
      <c r="N273" t="s">
        <v>44</v>
      </c>
      <c r="O273">
        <v>44</v>
      </c>
      <c r="P273">
        <v>3</v>
      </c>
      <c r="Q273">
        <v>2</v>
      </c>
      <c r="R273" t="s">
        <v>137</v>
      </c>
      <c r="S273">
        <v>4</v>
      </c>
      <c r="T273" t="s">
        <v>46</v>
      </c>
      <c r="U273">
        <v>4554</v>
      </c>
      <c r="V273" t="s">
        <v>47</v>
      </c>
      <c r="W273">
        <v>20260</v>
      </c>
      <c r="X273">
        <v>1</v>
      </c>
      <c r="Y273" t="s">
        <v>48</v>
      </c>
      <c r="Z273" t="s">
        <v>49</v>
      </c>
      <c r="AA273">
        <v>18</v>
      </c>
      <c r="AB273">
        <v>1</v>
      </c>
      <c r="AC273">
        <v>1</v>
      </c>
      <c r="AD273">
        <v>80</v>
      </c>
      <c r="AE273">
        <v>0</v>
      </c>
      <c r="AF273">
        <v>10</v>
      </c>
      <c r="AG273">
        <v>3</v>
      </c>
      <c r="AH273">
        <v>2</v>
      </c>
      <c r="AI273">
        <v>0</v>
      </c>
      <c r="AJ273">
        <v>9</v>
      </c>
      <c r="AK273" s="14">
        <v>46294</v>
      </c>
      <c r="AL273">
        <v>29</v>
      </c>
      <c r="AM273" t="s">
        <v>1576</v>
      </c>
      <c r="AN273" t="s">
        <v>1580</v>
      </c>
      <c r="AO273">
        <v>4</v>
      </c>
      <c r="AP273">
        <v>5461</v>
      </c>
      <c r="AQ273">
        <v>1</v>
      </c>
      <c r="AR273">
        <v>1</v>
      </c>
    </row>
    <row r="274" spans="1:44" x14ac:dyDescent="0.35">
      <c r="A274" t="s">
        <v>1461</v>
      </c>
      <c r="B274">
        <v>54</v>
      </c>
      <c r="C274" t="s">
        <v>1271</v>
      </c>
      <c r="D274" t="s">
        <v>49</v>
      </c>
      <c r="E274" t="s">
        <v>41</v>
      </c>
      <c r="F274">
        <v>821</v>
      </c>
      <c r="G274" t="s">
        <v>42</v>
      </c>
      <c r="H274">
        <v>5</v>
      </c>
      <c r="I274">
        <v>2</v>
      </c>
      <c r="J274" t="s">
        <v>52</v>
      </c>
      <c r="K274">
        <v>1</v>
      </c>
      <c r="L274">
        <v>522</v>
      </c>
      <c r="M274">
        <v>1</v>
      </c>
      <c r="N274" t="s">
        <v>44</v>
      </c>
      <c r="O274">
        <v>86</v>
      </c>
      <c r="P274">
        <v>3</v>
      </c>
      <c r="Q274">
        <v>5</v>
      </c>
      <c r="R274" t="s">
        <v>252</v>
      </c>
      <c r="S274">
        <v>1</v>
      </c>
      <c r="T274" t="s">
        <v>105</v>
      </c>
      <c r="U274">
        <v>19406</v>
      </c>
      <c r="V274" t="s">
        <v>368</v>
      </c>
      <c r="W274">
        <v>8509</v>
      </c>
      <c r="X274">
        <v>4</v>
      </c>
      <c r="Y274" t="s">
        <v>48</v>
      </c>
      <c r="Z274" t="s">
        <v>49</v>
      </c>
      <c r="AA274">
        <v>11</v>
      </c>
      <c r="AB274">
        <v>3</v>
      </c>
      <c r="AC274">
        <v>3</v>
      </c>
      <c r="AD274">
        <v>80</v>
      </c>
      <c r="AE274">
        <v>1</v>
      </c>
      <c r="AF274">
        <v>24</v>
      </c>
      <c r="AG274">
        <v>4</v>
      </c>
      <c r="AH274">
        <v>2</v>
      </c>
      <c r="AI274">
        <v>1</v>
      </c>
      <c r="AJ274">
        <v>2</v>
      </c>
      <c r="AK274" s="14">
        <v>46325</v>
      </c>
      <c r="AL274">
        <v>56</v>
      </c>
      <c r="AM274" t="s">
        <v>1576</v>
      </c>
      <c r="AN274" t="s">
        <v>1579</v>
      </c>
      <c r="AO274">
        <v>33</v>
      </c>
      <c r="AP274">
        <v>13366</v>
      </c>
      <c r="AQ274">
        <v>0</v>
      </c>
      <c r="AR274">
        <v>0</v>
      </c>
    </row>
    <row r="275" spans="1:44" x14ac:dyDescent="0.35">
      <c r="A275" t="s">
        <v>341</v>
      </c>
      <c r="B275">
        <v>29</v>
      </c>
      <c r="C275" t="s">
        <v>190</v>
      </c>
      <c r="D275" t="s">
        <v>49</v>
      </c>
      <c r="E275" t="s">
        <v>41</v>
      </c>
      <c r="F275">
        <v>738</v>
      </c>
      <c r="G275" t="s">
        <v>42</v>
      </c>
      <c r="H275">
        <v>9</v>
      </c>
      <c r="I275">
        <v>5</v>
      </c>
      <c r="J275" t="s">
        <v>73</v>
      </c>
      <c r="K275">
        <v>1</v>
      </c>
      <c r="L275">
        <v>455</v>
      </c>
      <c r="M275">
        <v>2</v>
      </c>
      <c r="N275" t="s">
        <v>44</v>
      </c>
      <c r="O275">
        <v>30</v>
      </c>
      <c r="P275">
        <v>2</v>
      </c>
      <c r="Q275">
        <v>1</v>
      </c>
      <c r="R275" t="s">
        <v>45</v>
      </c>
      <c r="S275">
        <v>4</v>
      </c>
      <c r="T275" t="s">
        <v>46</v>
      </c>
      <c r="U275">
        <v>3983</v>
      </c>
      <c r="V275" t="s">
        <v>47</v>
      </c>
      <c r="W275">
        <v>7621</v>
      </c>
      <c r="X275">
        <v>0</v>
      </c>
      <c r="Y275" t="s">
        <v>48</v>
      </c>
      <c r="Z275" t="s">
        <v>49</v>
      </c>
      <c r="AA275">
        <v>17</v>
      </c>
      <c r="AB275">
        <v>1</v>
      </c>
      <c r="AC275">
        <v>3</v>
      </c>
      <c r="AD275">
        <v>80</v>
      </c>
      <c r="AE275">
        <v>0</v>
      </c>
      <c r="AF275">
        <v>4</v>
      </c>
      <c r="AG275">
        <v>2</v>
      </c>
      <c r="AH275">
        <v>3</v>
      </c>
      <c r="AI275">
        <v>2</v>
      </c>
      <c r="AJ275">
        <v>2</v>
      </c>
      <c r="AK275" s="14">
        <v>46296</v>
      </c>
      <c r="AL275">
        <v>52</v>
      </c>
      <c r="AM275" t="s">
        <v>1576</v>
      </c>
      <c r="AN275" t="s">
        <v>1579</v>
      </c>
      <c r="AO275">
        <v>22</v>
      </c>
      <c r="AP275">
        <v>11231</v>
      </c>
      <c r="AQ275">
        <v>13</v>
      </c>
      <c r="AR275">
        <v>9</v>
      </c>
    </row>
    <row r="276" spans="1:44" x14ac:dyDescent="0.35">
      <c r="A276" t="s">
        <v>342</v>
      </c>
      <c r="B276">
        <v>29</v>
      </c>
      <c r="C276" t="s">
        <v>190</v>
      </c>
      <c r="D276" t="s">
        <v>49</v>
      </c>
      <c r="E276" t="s">
        <v>41</v>
      </c>
      <c r="F276">
        <v>144</v>
      </c>
      <c r="G276" t="s">
        <v>51</v>
      </c>
      <c r="H276">
        <v>10</v>
      </c>
      <c r="I276">
        <v>1</v>
      </c>
      <c r="J276" t="s">
        <v>57</v>
      </c>
      <c r="K276">
        <v>1</v>
      </c>
      <c r="L276">
        <v>463</v>
      </c>
      <c r="M276">
        <v>4</v>
      </c>
      <c r="N276" t="s">
        <v>53</v>
      </c>
      <c r="O276">
        <v>39</v>
      </c>
      <c r="P276">
        <v>2</v>
      </c>
      <c r="Q276">
        <v>2</v>
      </c>
      <c r="R276" t="s">
        <v>137</v>
      </c>
      <c r="S276">
        <v>2</v>
      </c>
      <c r="T276" t="s">
        <v>102</v>
      </c>
      <c r="U276">
        <v>8268</v>
      </c>
      <c r="V276" t="s">
        <v>163</v>
      </c>
      <c r="W276">
        <v>11866</v>
      </c>
      <c r="X276">
        <v>1</v>
      </c>
      <c r="Y276" t="s">
        <v>48</v>
      </c>
      <c r="Z276" t="s">
        <v>40</v>
      </c>
      <c r="AA276">
        <v>14</v>
      </c>
      <c r="AB276">
        <v>1</v>
      </c>
      <c r="AC276">
        <v>1</v>
      </c>
      <c r="AD276">
        <v>80</v>
      </c>
      <c r="AE276">
        <v>2</v>
      </c>
      <c r="AF276">
        <v>7</v>
      </c>
      <c r="AG276">
        <v>2</v>
      </c>
      <c r="AH276">
        <v>3</v>
      </c>
      <c r="AI276">
        <v>1</v>
      </c>
      <c r="AJ276">
        <v>7</v>
      </c>
      <c r="AK276" s="14">
        <v>46297</v>
      </c>
      <c r="AL276">
        <v>18</v>
      </c>
      <c r="AM276" t="s">
        <v>1576</v>
      </c>
      <c r="AN276" t="s">
        <v>1579</v>
      </c>
      <c r="AO276">
        <v>0</v>
      </c>
      <c r="AP276">
        <v>17730</v>
      </c>
      <c r="AQ276">
        <v>0</v>
      </c>
      <c r="AR276">
        <v>0</v>
      </c>
    </row>
    <row r="277" spans="1:44" x14ac:dyDescent="0.35">
      <c r="A277" t="s">
        <v>343</v>
      </c>
      <c r="B277">
        <v>29</v>
      </c>
      <c r="C277" t="s">
        <v>190</v>
      </c>
      <c r="D277" t="s">
        <v>49</v>
      </c>
      <c r="E277" t="s">
        <v>59</v>
      </c>
      <c r="F277">
        <v>746</v>
      </c>
      <c r="G277" t="s">
        <v>51</v>
      </c>
      <c r="H277">
        <v>2</v>
      </c>
      <c r="I277">
        <v>3</v>
      </c>
      <c r="J277" t="s">
        <v>43</v>
      </c>
      <c r="K277">
        <v>1</v>
      </c>
      <c r="L277">
        <v>469</v>
      </c>
      <c r="M277">
        <v>4</v>
      </c>
      <c r="N277" t="s">
        <v>44</v>
      </c>
      <c r="O277">
        <v>61</v>
      </c>
      <c r="P277">
        <v>3</v>
      </c>
      <c r="Q277">
        <v>2</v>
      </c>
      <c r="R277" t="s">
        <v>137</v>
      </c>
      <c r="S277">
        <v>3</v>
      </c>
      <c r="T277" t="s">
        <v>105</v>
      </c>
      <c r="U277">
        <v>4649</v>
      </c>
      <c r="V277" t="s">
        <v>47</v>
      </c>
      <c r="W277">
        <v>16928</v>
      </c>
      <c r="X277">
        <v>1</v>
      </c>
      <c r="Y277" t="s">
        <v>48</v>
      </c>
      <c r="Z277" t="s">
        <v>49</v>
      </c>
      <c r="AA277">
        <v>14</v>
      </c>
      <c r="AB277">
        <v>1</v>
      </c>
      <c r="AC277">
        <v>1</v>
      </c>
      <c r="AD277">
        <v>80</v>
      </c>
      <c r="AE277">
        <v>1</v>
      </c>
      <c r="AF277">
        <v>4</v>
      </c>
      <c r="AG277">
        <v>3</v>
      </c>
      <c r="AH277">
        <v>2</v>
      </c>
      <c r="AI277">
        <v>0</v>
      </c>
      <c r="AJ277">
        <v>2</v>
      </c>
      <c r="AK277" s="14">
        <v>46298</v>
      </c>
      <c r="AL277">
        <v>56</v>
      </c>
      <c r="AM277" t="s">
        <v>1576</v>
      </c>
      <c r="AN277" t="s">
        <v>1579</v>
      </c>
      <c r="AO277">
        <v>8</v>
      </c>
      <c r="AP277">
        <v>8680</v>
      </c>
      <c r="AQ277">
        <v>6</v>
      </c>
      <c r="AR277">
        <v>5</v>
      </c>
    </row>
    <row r="278" spans="1:44" x14ac:dyDescent="0.35">
      <c r="A278" t="s">
        <v>344</v>
      </c>
      <c r="B278">
        <v>29</v>
      </c>
      <c r="C278" t="s">
        <v>190</v>
      </c>
      <c r="D278" t="s">
        <v>49</v>
      </c>
      <c r="E278" t="s">
        <v>41</v>
      </c>
      <c r="F278">
        <v>1283</v>
      </c>
      <c r="G278" t="s">
        <v>42</v>
      </c>
      <c r="H278">
        <v>23</v>
      </c>
      <c r="I278">
        <v>3</v>
      </c>
      <c r="J278" t="s">
        <v>43</v>
      </c>
      <c r="K278">
        <v>1</v>
      </c>
      <c r="L278">
        <v>495</v>
      </c>
      <c r="M278">
        <v>4</v>
      </c>
      <c r="N278" t="s">
        <v>44</v>
      </c>
      <c r="O278">
        <v>54</v>
      </c>
      <c r="P278">
        <v>3</v>
      </c>
      <c r="Q278">
        <v>1</v>
      </c>
      <c r="R278" t="s">
        <v>60</v>
      </c>
      <c r="S278">
        <v>4</v>
      </c>
      <c r="T278" t="s">
        <v>46</v>
      </c>
      <c r="U278">
        <v>2201</v>
      </c>
      <c r="V278" t="s">
        <v>47</v>
      </c>
      <c r="W278">
        <v>18168</v>
      </c>
      <c r="X278">
        <v>9</v>
      </c>
      <c r="Y278" t="s">
        <v>48</v>
      </c>
      <c r="Z278" t="s">
        <v>49</v>
      </c>
      <c r="AA278">
        <v>16</v>
      </c>
      <c r="AB278">
        <v>1</v>
      </c>
      <c r="AC278">
        <v>4</v>
      </c>
      <c r="AD278">
        <v>80</v>
      </c>
      <c r="AE278">
        <v>0</v>
      </c>
      <c r="AF278">
        <v>6</v>
      </c>
      <c r="AG278">
        <v>4</v>
      </c>
      <c r="AH278">
        <v>3</v>
      </c>
      <c r="AI278">
        <v>1</v>
      </c>
      <c r="AJ278">
        <v>2</v>
      </c>
      <c r="AK278" s="14">
        <v>46299</v>
      </c>
      <c r="AL278">
        <v>22</v>
      </c>
      <c r="AM278" t="s">
        <v>1576</v>
      </c>
      <c r="AN278" t="s">
        <v>1579</v>
      </c>
      <c r="AO278">
        <v>2</v>
      </c>
      <c r="AP278">
        <v>13116</v>
      </c>
      <c r="AQ278">
        <v>0</v>
      </c>
      <c r="AR278">
        <v>0</v>
      </c>
    </row>
    <row r="279" spans="1:44" x14ac:dyDescent="0.35">
      <c r="A279" t="s">
        <v>345</v>
      </c>
      <c r="B279">
        <v>29</v>
      </c>
      <c r="C279" t="s">
        <v>190</v>
      </c>
      <c r="D279" t="s">
        <v>49</v>
      </c>
      <c r="E279" t="s">
        <v>41</v>
      </c>
      <c r="F279">
        <v>986</v>
      </c>
      <c r="G279" t="s">
        <v>42</v>
      </c>
      <c r="H279">
        <v>3</v>
      </c>
      <c r="I279">
        <v>4</v>
      </c>
      <c r="J279" t="s">
        <v>52</v>
      </c>
      <c r="K279">
        <v>1</v>
      </c>
      <c r="L279">
        <v>564</v>
      </c>
      <c r="M279">
        <v>2</v>
      </c>
      <c r="N279" t="s">
        <v>44</v>
      </c>
      <c r="O279">
        <v>93</v>
      </c>
      <c r="P279">
        <v>2</v>
      </c>
      <c r="Q279">
        <v>3</v>
      </c>
      <c r="R279" t="s">
        <v>252</v>
      </c>
      <c r="S279">
        <v>3</v>
      </c>
      <c r="T279" t="s">
        <v>105</v>
      </c>
      <c r="U279">
        <v>11935</v>
      </c>
      <c r="V279" t="s">
        <v>253</v>
      </c>
      <c r="W279">
        <v>21526</v>
      </c>
      <c r="X279">
        <v>1</v>
      </c>
      <c r="Y279" t="s">
        <v>48</v>
      </c>
      <c r="Z279" t="s">
        <v>49</v>
      </c>
      <c r="AA279">
        <v>18</v>
      </c>
      <c r="AB279">
        <v>1</v>
      </c>
      <c r="AC279">
        <v>3</v>
      </c>
      <c r="AD279">
        <v>80</v>
      </c>
      <c r="AE279">
        <v>0</v>
      </c>
      <c r="AF279">
        <v>10</v>
      </c>
      <c r="AG279">
        <v>2</v>
      </c>
      <c r="AH279">
        <v>3</v>
      </c>
      <c r="AI279">
        <v>0</v>
      </c>
      <c r="AJ279">
        <v>7</v>
      </c>
      <c r="AK279" s="14">
        <v>46300</v>
      </c>
      <c r="AL279">
        <v>46</v>
      </c>
      <c r="AM279" t="s">
        <v>1576</v>
      </c>
      <c r="AN279" t="s">
        <v>1579</v>
      </c>
      <c r="AO279">
        <v>22</v>
      </c>
      <c r="AP279">
        <v>10767</v>
      </c>
      <c r="AQ279">
        <v>8</v>
      </c>
      <c r="AR279">
        <v>1</v>
      </c>
    </row>
    <row r="280" spans="1:44" x14ac:dyDescent="0.35">
      <c r="A280" t="s">
        <v>1460</v>
      </c>
      <c r="B280">
        <v>54</v>
      </c>
      <c r="C280" t="s">
        <v>1271</v>
      </c>
      <c r="D280" t="s">
        <v>49</v>
      </c>
      <c r="E280" t="s">
        <v>56</v>
      </c>
      <c r="F280">
        <v>928</v>
      </c>
      <c r="G280" t="s">
        <v>42</v>
      </c>
      <c r="H280">
        <v>20</v>
      </c>
      <c r="I280">
        <v>4</v>
      </c>
      <c r="J280" t="s">
        <v>43</v>
      </c>
      <c r="K280">
        <v>1</v>
      </c>
      <c r="L280">
        <v>450</v>
      </c>
      <c r="M280">
        <v>4</v>
      </c>
      <c r="N280" t="s">
        <v>53</v>
      </c>
      <c r="O280">
        <v>31</v>
      </c>
      <c r="P280">
        <v>3</v>
      </c>
      <c r="Q280">
        <v>2</v>
      </c>
      <c r="R280" t="s">
        <v>60</v>
      </c>
      <c r="S280">
        <v>3</v>
      </c>
      <c r="T280" t="s">
        <v>46</v>
      </c>
      <c r="U280">
        <v>4869</v>
      </c>
      <c r="V280" t="s">
        <v>47</v>
      </c>
      <c r="W280">
        <v>16885</v>
      </c>
      <c r="X280">
        <v>3</v>
      </c>
      <c r="Y280" t="s">
        <v>48</v>
      </c>
      <c r="Z280" t="s">
        <v>49</v>
      </c>
      <c r="AA280">
        <v>12</v>
      </c>
      <c r="AB280">
        <v>3</v>
      </c>
      <c r="AC280">
        <v>4</v>
      </c>
      <c r="AD280">
        <v>80</v>
      </c>
      <c r="AE280">
        <v>0</v>
      </c>
      <c r="AF280">
        <v>20</v>
      </c>
      <c r="AG280">
        <v>4</v>
      </c>
      <c r="AH280">
        <v>2</v>
      </c>
      <c r="AI280">
        <v>0</v>
      </c>
      <c r="AJ280">
        <v>3</v>
      </c>
      <c r="AK280" s="14">
        <v>46324</v>
      </c>
      <c r="AL280">
        <v>29</v>
      </c>
      <c r="AM280" t="s">
        <v>1576</v>
      </c>
      <c r="AN280" t="s">
        <v>1579</v>
      </c>
      <c r="AO280">
        <v>9</v>
      </c>
      <c r="AP280">
        <v>20017</v>
      </c>
      <c r="AQ280">
        <v>6</v>
      </c>
      <c r="AR280">
        <v>6</v>
      </c>
    </row>
    <row r="281" spans="1:44" x14ac:dyDescent="0.35">
      <c r="A281" t="s">
        <v>347</v>
      </c>
      <c r="B281">
        <v>29</v>
      </c>
      <c r="C281" t="s">
        <v>190</v>
      </c>
      <c r="D281" t="s">
        <v>49</v>
      </c>
      <c r="E281" t="s">
        <v>41</v>
      </c>
      <c r="F281">
        <v>232</v>
      </c>
      <c r="G281" t="s">
        <v>42</v>
      </c>
      <c r="H281">
        <v>19</v>
      </c>
      <c r="I281">
        <v>3</v>
      </c>
      <c r="J281" t="s">
        <v>68</v>
      </c>
      <c r="K281">
        <v>1</v>
      </c>
      <c r="L281">
        <v>611</v>
      </c>
      <c r="M281">
        <v>4</v>
      </c>
      <c r="N281" t="s">
        <v>44</v>
      </c>
      <c r="O281">
        <v>34</v>
      </c>
      <c r="P281">
        <v>3</v>
      </c>
      <c r="Q281">
        <v>2</v>
      </c>
      <c r="R281" t="s">
        <v>112</v>
      </c>
      <c r="S281">
        <v>4</v>
      </c>
      <c r="T281" t="s">
        <v>102</v>
      </c>
      <c r="U281">
        <v>4262</v>
      </c>
      <c r="V281" t="s">
        <v>47</v>
      </c>
      <c r="W281">
        <v>22645</v>
      </c>
      <c r="X281">
        <v>4</v>
      </c>
      <c r="Y281" t="s">
        <v>48</v>
      </c>
      <c r="Z281" t="s">
        <v>49</v>
      </c>
      <c r="AA281">
        <v>12</v>
      </c>
      <c r="AB281">
        <v>1</v>
      </c>
      <c r="AC281">
        <v>2</v>
      </c>
      <c r="AD281">
        <v>80</v>
      </c>
      <c r="AE281">
        <v>2</v>
      </c>
      <c r="AF281">
        <v>8</v>
      </c>
      <c r="AG281">
        <v>2</v>
      </c>
      <c r="AH281">
        <v>4</v>
      </c>
      <c r="AI281">
        <v>1</v>
      </c>
      <c r="AJ281">
        <v>2</v>
      </c>
      <c r="AK281" s="14">
        <v>46302</v>
      </c>
      <c r="AL281">
        <v>53</v>
      </c>
      <c r="AM281" t="s">
        <v>1576</v>
      </c>
      <c r="AN281" t="s">
        <v>1579</v>
      </c>
      <c r="AO281">
        <v>2</v>
      </c>
      <c r="AP281">
        <v>16764</v>
      </c>
      <c r="AQ281">
        <v>1</v>
      </c>
      <c r="AR281">
        <v>0</v>
      </c>
    </row>
    <row r="282" spans="1:44" x14ac:dyDescent="0.35">
      <c r="A282" t="s">
        <v>348</v>
      </c>
      <c r="B282">
        <v>29</v>
      </c>
      <c r="C282" t="s">
        <v>190</v>
      </c>
      <c r="D282" t="s">
        <v>49</v>
      </c>
      <c r="E282" t="s">
        <v>41</v>
      </c>
      <c r="F282">
        <v>1176</v>
      </c>
      <c r="G282" t="s">
        <v>51</v>
      </c>
      <c r="H282">
        <v>3</v>
      </c>
      <c r="I282">
        <v>2</v>
      </c>
      <c r="J282" t="s">
        <v>52</v>
      </c>
      <c r="K282">
        <v>1</v>
      </c>
      <c r="L282">
        <v>690</v>
      </c>
      <c r="M282">
        <v>2</v>
      </c>
      <c r="N282" t="s">
        <v>53</v>
      </c>
      <c r="O282">
        <v>62</v>
      </c>
      <c r="P282">
        <v>3</v>
      </c>
      <c r="Q282">
        <v>2</v>
      </c>
      <c r="R282" t="s">
        <v>137</v>
      </c>
      <c r="S282">
        <v>3</v>
      </c>
      <c r="T282" t="s">
        <v>105</v>
      </c>
      <c r="U282">
        <v>5561</v>
      </c>
      <c r="V282" t="s">
        <v>163</v>
      </c>
      <c r="W282">
        <v>3487</v>
      </c>
      <c r="X282">
        <v>1</v>
      </c>
      <c r="Y282" t="s">
        <v>48</v>
      </c>
      <c r="Z282" t="s">
        <v>49</v>
      </c>
      <c r="AA282">
        <v>14</v>
      </c>
      <c r="AB282">
        <v>1</v>
      </c>
      <c r="AC282">
        <v>1</v>
      </c>
      <c r="AD282">
        <v>80</v>
      </c>
      <c r="AE282">
        <v>1</v>
      </c>
      <c r="AF282">
        <v>6</v>
      </c>
      <c r="AG282">
        <v>5</v>
      </c>
      <c r="AH282">
        <v>2</v>
      </c>
      <c r="AI282">
        <v>1</v>
      </c>
      <c r="AJ282">
        <v>2</v>
      </c>
      <c r="AK282" s="14">
        <v>46303</v>
      </c>
      <c r="AL282">
        <v>52</v>
      </c>
      <c r="AM282" t="s">
        <v>1576</v>
      </c>
      <c r="AN282" t="s">
        <v>1579</v>
      </c>
      <c r="AO282">
        <v>28</v>
      </c>
      <c r="AP282">
        <v>4632</v>
      </c>
      <c r="AQ282">
        <v>0</v>
      </c>
      <c r="AR282">
        <v>0</v>
      </c>
    </row>
    <row r="283" spans="1:44" x14ac:dyDescent="0.35">
      <c r="A283" t="s">
        <v>349</v>
      </c>
      <c r="B283">
        <v>29</v>
      </c>
      <c r="C283" t="s">
        <v>190</v>
      </c>
      <c r="D283" t="s">
        <v>49</v>
      </c>
      <c r="E283" t="s">
        <v>56</v>
      </c>
      <c r="F283">
        <v>806</v>
      </c>
      <c r="G283" t="s">
        <v>42</v>
      </c>
      <c r="H283">
        <v>1</v>
      </c>
      <c r="I283">
        <v>4</v>
      </c>
      <c r="J283" t="s">
        <v>43</v>
      </c>
      <c r="K283">
        <v>1</v>
      </c>
      <c r="L283">
        <v>710</v>
      </c>
      <c r="M283">
        <v>2</v>
      </c>
      <c r="N283" t="s">
        <v>44</v>
      </c>
      <c r="O283">
        <v>76</v>
      </c>
      <c r="P283">
        <v>1</v>
      </c>
      <c r="Q283">
        <v>1</v>
      </c>
      <c r="R283" t="s">
        <v>60</v>
      </c>
      <c r="S283">
        <v>4</v>
      </c>
      <c r="T283" t="s">
        <v>102</v>
      </c>
      <c r="U283">
        <v>2720</v>
      </c>
      <c r="V283" t="s">
        <v>47</v>
      </c>
      <c r="W283">
        <v>18959</v>
      </c>
      <c r="X283">
        <v>1</v>
      </c>
      <c r="Y283" t="s">
        <v>48</v>
      </c>
      <c r="Z283" t="s">
        <v>49</v>
      </c>
      <c r="AA283">
        <v>18</v>
      </c>
      <c r="AB283">
        <v>1</v>
      </c>
      <c r="AC283">
        <v>4</v>
      </c>
      <c r="AD283">
        <v>80</v>
      </c>
      <c r="AE283">
        <v>1</v>
      </c>
      <c r="AF283">
        <v>10</v>
      </c>
      <c r="AG283">
        <v>5</v>
      </c>
      <c r="AH283">
        <v>3</v>
      </c>
      <c r="AI283">
        <v>2</v>
      </c>
      <c r="AJ283">
        <v>8</v>
      </c>
      <c r="AK283" s="14">
        <v>46304</v>
      </c>
      <c r="AL283">
        <v>59</v>
      </c>
      <c r="AM283" t="s">
        <v>1576</v>
      </c>
      <c r="AN283" t="s">
        <v>1579</v>
      </c>
      <c r="AO283">
        <v>8</v>
      </c>
      <c r="AP283">
        <v>7289</v>
      </c>
      <c r="AQ283">
        <v>0</v>
      </c>
      <c r="AR283">
        <v>0</v>
      </c>
    </row>
    <row r="284" spans="1:44" x14ac:dyDescent="0.35">
      <c r="A284" t="s">
        <v>350</v>
      </c>
      <c r="B284">
        <v>29</v>
      </c>
      <c r="C284" t="s">
        <v>190</v>
      </c>
      <c r="D284" t="s">
        <v>49</v>
      </c>
      <c r="E284" t="s">
        <v>41</v>
      </c>
      <c r="F284">
        <v>1396</v>
      </c>
      <c r="G284" t="s">
        <v>51</v>
      </c>
      <c r="H284">
        <v>10</v>
      </c>
      <c r="I284">
        <v>3</v>
      </c>
      <c r="J284" t="s">
        <v>43</v>
      </c>
      <c r="K284">
        <v>1</v>
      </c>
      <c r="L284">
        <v>749</v>
      </c>
      <c r="M284">
        <v>3</v>
      </c>
      <c r="N284" t="s">
        <v>44</v>
      </c>
      <c r="O284">
        <v>99</v>
      </c>
      <c r="P284">
        <v>3</v>
      </c>
      <c r="Q284">
        <v>1</v>
      </c>
      <c r="R284" t="s">
        <v>54</v>
      </c>
      <c r="S284">
        <v>3</v>
      </c>
      <c r="T284" t="s">
        <v>46</v>
      </c>
      <c r="U284">
        <v>2642</v>
      </c>
      <c r="V284" t="s">
        <v>47</v>
      </c>
      <c r="W284">
        <v>2755</v>
      </c>
      <c r="X284">
        <v>1</v>
      </c>
      <c r="Y284" t="s">
        <v>48</v>
      </c>
      <c r="Z284" t="s">
        <v>49</v>
      </c>
      <c r="AA284">
        <v>11</v>
      </c>
      <c r="AB284">
        <v>1</v>
      </c>
      <c r="AC284">
        <v>3</v>
      </c>
      <c r="AD284">
        <v>80</v>
      </c>
      <c r="AE284">
        <v>0</v>
      </c>
      <c r="AF284">
        <v>1</v>
      </c>
      <c r="AG284">
        <v>6</v>
      </c>
      <c r="AH284">
        <v>3</v>
      </c>
      <c r="AI284">
        <v>0</v>
      </c>
      <c r="AJ284">
        <v>0</v>
      </c>
      <c r="AK284" s="14">
        <v>46305</v>
      </c>
      <c r="AL284">
        <v>25</v>
      </c>
      <c r="AM284" t="s">
        <v>1576</v>
      </c>
      <c r="AN284" t="s">
        <v>1579</v>
      </c>
      <c r="AO284">
        <v>2</v>
      </c>
      <c r="AP284">
        <v>6916</v>
      </c>
      <c r="AQ284">
        <v>1</v>
      </c>
      <c r="AR284">
        <v>0</v>
      </c>
    </row>
    <row r="285" spans="1:44" x14ac:dyDescent="0.35">
      <c r="A285" t="s">
        <v>351</v>
      </c>
      <c r="B285">
        <v>29</v>
      </c>
      <c r="C285" t="s">
        <v>190</v>
      </c>
      <c r="D285" t="s">
        <v>49</v>
      </c>
      <c r="E285" t="s">
        <v>41</v>
      </c>
      <c r="F285">
        <v>1090</v>
      </c>
      <c r="G285" t="s">
        <v>51</v>
      </c>
      <c r="H285">
        <v>10</v>
      </c>
      <c r="I285">
        <v>3</v>
      </c>
      <c r="J285" t="s">
        <v>57</v>
      </c>
      <c r="K285">
        <v>1</v>
      </c>
      <c r="L285">
        <v>766</v>
      </c>
      <c r="M285">
        <v>4</v>
      </c>
      <c r="N285" t="s">
        <v>44</v>
      </c>
      <c r="O285">
        <v>83</v>
      </c>
      <c r="P285">
        <v>3</v>
      </c>
      <c r="Q285">
        <v>1</v>
      </c>
      <c r="R285" t="s">
        <v>54</v>
      </c>
      <c r="S285">
        <v>2</v>
      </c>
      <c r="T285" t="s">
        <v>102</v>
      </c>
      <c r="U285">
        <v>2297</v>
      </c>
      <c r="V285" t="s">
        <v>47</v>
      </c>
      <c r="W285">
        <v>17967</v>
      </c>
      <c r="X285">
        <v>1</v>
      </c>
      <c r="Y285" t="s">
        <v>48</v>
      </c>
      <c r="Z285" t="s">
        <v>49</v>
      </c>
      <c r="AA285">
        <v>14</v>
      </c>
      <c r="AB285">
        <v>1</v>
      </c>
      <c r="AC285">
        <v>4</v>
      </c>
      <c r="AD285">
        <v>80</v>
      </c>
      <c r="AE285">
        <v>2</v>
      </c>
      <c r="AF285">
        <v>2</v>
      </c>
      <c r="AG285">
        <v>2</v>
      </c>
      <c r="AH285">
        <v>3</v>
      </c>
      <c r="AI285">
        <v>2</v>
      </c>
      <c r="AJ285">
        <v>2</v>
      </c>
      <c r="AK285" s="14">
        <v>46306</v>
      </c>
      <c r="AL285">
        <v>49</v>
      </c>
      <c r="AM285" t="s">
        <v>1576</v>
      </c>
      <c r="AN285" t="s">
        <v>1579</v>
      </c>
      <c r="AO285">
        <v>5</v>
      </c>
      <c r="AP285">
        <v>23025</v>
      </c>
      <c r="AQ285">
        <v>0</v>
      </c>
      <c r="AR285">
        <v>0</v>
      </c>
    </row>
    <row r="286" spans="1:44" x14ac:dyDescent="0.35">
      <c r="A286" t="s">
        <v>352</v>
      </c>
      <c r="B286">
        <v>29</v>
      </c>
      <c r="C286" t="s">
        <v>190</v>
      </c>
      <c r="D286" t="s">
        <v>49</v>
      </c>
      <c r="E286" t="s">
        <v>41</v>
      </c>
      <c r="F286">
        <v>657</v>
      </c>
      <c r="G286" t="s">
        <v>42</v>
      </c>
      <c r="H286">
        <v>27</v>
      </c>
      <c r="I286">
        <v>3</v>
      </c>
      <c r="J286" t="s">
        <v>52</v>
      </c>
      <c r="K286">
        <v>1</v>
      </c>
      <c r="L286">
        <v>793</v>
      </c>
      <c r="M286">
        <v>2</v>
      </c>
      <c r="N286" t="s">
        <v>53</v>
      </c>
      <c r="O286">
        <v>66</v>
      </c>
      <c r="P286">
        <v>3</v>
      </c>
      <c r="Q286">
        <v>2</v>
      </c>
      <c r="R286" t="s">
        <v>161</v>
      </c>
      <c r="S286">
        <v>3</v>
      </c>
      <c r="T286" t="s">
        <v>105</v>
      </c>
      <c r="U286">
        <v>4335</v>
      </c>
      <c r="V286" t="s">
        <v>47</v>
      </c>
      <c r="W286">
        <v>25549</v>
      </c>
      <c r="X286">
        <v>4</v>
      </c>
      <c r="Y286" t="s">
        <v>48</v>
      </c>
      <c r="Z286" t="s">
        <v>49</v>
      </c>
      <c r="AA286">
        <v>12</v>
      </c>
      <c r="AB286">
        <v>1</v>
      </c>
      <c r="AC286">
        <v>1</v>
      </c>
      <c r="AD286">
        <v>80</v>
      </c>
      <c r="AE286">
        <v>1</v>
      </c>
      <c r="AF286">
        <v>11</v>
      </c>
      <c r="AG286">
        <v>3</v>
      </c>
      <c r="AH286">
        <v>2</v>
      </c>
      <c r="AI286">
        <v>1</v>
      </c>
      <c r="AJ286">
        <v>1</v>
      </c>
      <c r="AK286" s="14">
        <v>46307</v>
      </c>
      <c r="AL286">
        <v>49</v>
      </c>
      <c r="AM286" t="s">
        <v>1576</v>
      </c>
      <c r="AN286" t="s">
        <v>1579</v>
      </c>
      <c r="AO286">
        <v>5</v>
      </c>
      <c r="AP286">
        <v>10017</v>
      </c>
      <c r="AQ286">
        <v>5</v>
      </c>
      <c r="AR286">
        <v>2</v>
      </c>
    </row>
    <row r="287" spans="1:44" x14ac:dyDescent="0.35">
      <c r="A287" t="s">
        <v>1459</v>
      </c>
      <c r="B287">
        <v>54</v>
      </c>
      <c r="C287" t="s">
        <v>1271</v>
      </c>
      <c r="D287" t="s">
        <v>49</v>
      </c>
      <c r="E287" t="s">
        <v>41</v>
      </c>
      <c r="F287">
        <v>1147</v>
      </c>
      <c r="G287" t="s">
        <v>51</v>
      </c>
      <c r="H287">
        <v>3</v>
      </c>
      <c r="I287">
        <v>3</v>
      </c>
      <c r="J287" t="s">
        <v>57</v>
      </c>
      <c r="K287">
        <v>1</v>
      </c>
      <c r="L287">
        <v>303</v>
      </c>
      <c r="M287">
        <v>4</v>
      </c>
      <c r="N287" t="s">
        <v>53</v>
      </c>
      <c r="O287">
        <v>52</v>
      </c>
      <c r="P287">
        <v>3</v>
      </c>
      <c r="Q287">
        <v>2</v>
      </c>
      <c r="R287" t="s">
        <v>137</v>
      </c>
      <c r="S287">
        <v>1</v>
      </c>
      <c r="T287" t="s">
        <v>105</v>
      </c>
      <c r="U287">
        <v>5940</v>
      </c>
      <c r="V287" t="s">
        <v>163</v>
      </c>
      <c r="W287">
        <v>17011</v>
      </c>
      <c r="X287">
        <v>2</v>
      </c>
      <c r="Y287" t="s">
        <v>48</v>
      </c>
      <c r="Z287" t="s">
        <v>49</v>
      </c>
      <c r="AA287">
        <v>14</v>
      </c>
      <c r="AB287">
        <v>3</v>
      </c>
      <c r="AC287">
        <v>4</v>
      </c>
      <c r="AD287">
        <v>80</v>
      </c>
      <c r="AE287">
        <v>1</v>
      </c>
      <c r="AF287">
        <v>16</v>
      </c>
      <c r="AG287">
        <v>4</v>
      </c>
      <c r="AH287">
        <v>3</v>
      </c>
      <c r="AI287">
        <v>0</v>
      </c>
      <c r="AJ287">
        <v>5</v>
      </c>
      <c r="AK287" s="14">
        <v>46323</v>
      </c>
      <c r="AL287">
        <v>33</v>
      </c>
      <c r="AM287" t="s">
        <v>1576</v>
      </c>
      <c r="AN287" t="s">
        <v>1579</v>
      </c>
      <c r="AO287">
        <v>4</v>
      </c>
      <c r="AP287">
        <v>10614</v>
      </c>
      <c r="AQ287">
        <v>1</v>
      </c>
      <c r="AR287">
        <v>0</v>
      </c>
    </row>
    <row r="288" spans="1:44" x14ac:dyDescent="0.35">
      <c r="A288" t="s">
        <v>354</v>
      </c>
      <c r="B288">
        <v>29</v>
      </c>
      <c r="C288" t="s">
        <v>190</v>
      </c>
      <c r="D288" t="s">
        <v>49</v>
      </c>
      <c r="E288" t="s">
        <v>41</v>
      </c>
      <c r="F288">
        <v>1252</v>
      </c>
      <c r="G288" t="s">
        <v>42</v>
      </c>
      <c r="H288">
        <v>23</v>
      </c>
      <c r="I288">
        <v>2</v>
      </c>
      <c r="J288" t="s">
        <v>43</v>
      </c>
      <c r="K288">
        <v>1</v>
      </c>
      <c r="L288">
        <v>824</v>
      </c>
      <c r="M288">
        <v>3</v>
      </c>
      <c r="N288" t="s">
        <v>44</v>
      </c>
      <c r="O288">
        <v>81</v>
      </c>
      <c r="P288">
        <v>4</v>
      </c>
      <c r="Q288">
        <v>1</v>
      </c>
      <c r="R288" t="s">
        <v>60</v>
      </c>
      <c r="S288">
        <v>3</v>
      </c>
      <c r="T288" t="s">
        <v>105</v>
      </c>
      <c r="U288">
        <v>2700</v>
      </c>
      <c r="V288" t="s">
        <v>47</v>
      </c>
      <c r="W288">
        <v>23779</v>
      </c>
      <c r="X288">
        <v>1</v>
      </c>
      <c r="Y288" t="s">
        <v>48</v>
      </c>
      <c r="Z288" t="s">
        <v>49</v>
      </c>
      <c r="AA288">
        <v>24</v>
      </c>
      <c r="AB288">
        <v>1</v>
      </c>
      <c r="AC288">
        <v>3</v>
      </c>
      <c r="AD288">
        <v>80</v>
      </c>
      <c r="AE288">
        <v>1</v>
      </c>
      <c r="AF288">
        <v>10</v>
      </c>
      <c r="AG288">
        <v>3</v>
      </c>
      <c r="AH288">
        <v>3</v>
      </c>
      <c r="AI288">
        <v>0</v>
      </c>
      <c r="AJ288">
        <v>7</v>
      </c>
      <c r="AK288" s="14">
        <v>46309</v>
      </c>
      <c r="AL288">
        <v>46</v>
      </c>
      <c r="AM288" t="s">
        <v>1576</v>
      </c>
      <c r="AN288" t="s">
        <v>1579</v>
      </c>
      <c r="AO288">
        <v>18</v>
      </c>
      <c r="AP288">
        <v>14077</v>
      </c>
      <c r="AQ288">
        <v>18</v>
      </c>
      <c r="AR288">
        <v>10</v>
      </c>
    </row>
    <row r="289" spans="1:44" x14ac:dyDescent="0.35">
      <c r="A289" t="s">
        <v>1458</v>
      </c>
      <c r="B289">
        <v>54</v>
      </c>
      <c r="C289" t="s">
        <v>1271</v>
      </c>
      <c r="D289" t="s">
        <v>49</v>
      </c>
      <c r="E289" t="s">
        <v>59</v>
      </c>
      <c r="F289">
        <v>142</v>
      </c>
      <c r="G289" t="s">
        <v>71</v>
      </c>
      <c r="H289">
        <v>26</v>
      </c>
      <c r="I289">
        <v>3</v>
      </c>
      <c r="J289" t="s">
        <v>71</v>
      </c>
      <c r="K289">
        <v>1</v>
      </c>
      <c r="L289">
        <v>148</v>
      </c>
      <c r="M289">
        <v>4</v>
      </c>
      <c r="N289" t="s">
        <v>53</v>
      </c>
      <c r="O289">
        <v>30</v>
      </c>
      <c r="P289">
        <v>4</v>
      </c>
      <c r="Q289">
        <v>4</v>
      </c>
      <c r="R289" t="s">
        <v>442</v>
      </c>
      <c r="S289">
        <v>4</v>
      </c>
      <c r="T289" t="s">
        <v>46</v>
      </c>
      <c r="U289">
        <v>17328</v>
      </c>
      <c r="V289" t="s">
        <v>368</v>
      </c>
      <c r="W289">
        <v>13871</v>
      </c>
      <c r="X289">
        <v>2</v>
      </c>
      <c r="Y289" t="s">
        <v>48</v>
      </c>
      <c r="Z289" t="s">
        <v>40</v>
      </c>
      <c r="AA289">
        <v>12</v>
      </c>
      <c r="AB289">
        <v>3</v>
      </c>
      <c r="AC289">
        <v>3</v>
      </c>
      <c r="AD289">
        <v>80</v>
      </c>
      <c r="AE289">
        <v>0</v>
      </c>
      <c r="AF289">
        <v>23</v>
      </c>
      <c r="AG289">
        <v>3</v>
      </c>
      <c r="AH289">
        <v>3</v>
      </c>
      <c r="AI289">
        <v>4</v>
      </c>
      <c r="AJ289">
        <v>4</v>
      </c>
      <c r="AK289" s="14">
        <v>46322</v>
      </c>
      <c r="AL289">
        <v>22</v>
      </c>
      <c r="AM289" t="s">
        <v>1576</v>
      </c>
      <c r="AN289" t="s">
        <v>1579</v>
      </c>
      <c r="AO289">
        <v>1</v>
      </c>
      <c r="AP289">
        <v>6555</v>
      </c>
      <c r="AQ289">
        <v>0</v>
      </c>
      <c r="AR289">
        <v>0</v>
      </c>
    </row>
    <row r="290" spans="1:44" x14ac:dyDescent="0.35">
      <c r="A290" t="s">
        <v>356</v>
      </c>
      <c r="B290">
        <v>29</v>
      </c>
      <c r="C290" t="s">
        <v>190</v>
      </c>
      <c r="D290" t="s">
        <v>49</v>
      </c>
      <c r="E290" t="s">
        <v>41</v>
      </c>
      <c r="F290">
        <v>1086</v>
      </c>
      <c r="G290" t="s">
        <v>42</v>
      </c>
      <c r="H290">
        <v>7</v>
      </c>
      <c r="I290">
        <v>1</v>
      </c>
      <c r="J290" t="s">
        <v>52</v>
      </c>
      <c r="K290">
        <v>1</v>
      </c>
      <c r="L290">
        <v>912</v>
      </c>
      <c r="M290">
        <v>1</v>
      </c>
      <c r="N290" t="s">
        <v>53</v>
      </c>
      <c r="O290">
        <v>62</v>
      </c>
      <c r="P290">
        <v>2</v>
      </c>
      <c r="Q290">
        <v>1</v>
      </c>
      <c r="R290" t="s">
        <v>45</v>
      </c>
      <c r="S290">
        <v>4</v>
      </c>
      <c r="T290" t="s">
        <v>102</v>
      </c>
      <c r="U290">
        <v>2532</v>
      </c>
      <c r="V290" t="s">
        <v>47</v>
      </c>
      <c r="W290">
        <v>6054</v>
      </c>
      <c r="X290">
        <v>6</v>
      </c>
      <c r="Y290" t="s">
        <v>48</v>
      </c>
      <c r="Z290" t="s">
        <v>49</v>
      </c>
      <c r="AA290">
        <v>14</v>
      </c>
      <c r="AB290">
        <v>1</v>
      </c>
      <c r="AC290">
        <v>3</v>
      </c>
      <c r="AD290">
        <v>80</v>
      </c>
      <c r="AE290">
        <v>3</v>
      </c>
      <c r="AF290">
        <v>8</v>
      </c>
      <c r="AG290">
        <v>5</v>
      </c>
      <c r="AH290">
        <v>3</v>
      </c>
      <c r="AI290">
        <v>0</v>
      </c>
      <c r="AJ290">
        <v>3</v>
      </c>
      <c r="AK290" s="14">
        <v>46311</v>
      </c>
      <c r="AL290">
        <v>39</v>
      </c>
      <c r="AM290" t="s">
        <v>1576</v>
      </c>
      <c r="AN290" t="s">
        <v>1579</v>
      </c>
      <c r="AO290">
        <v>7</v>
      </c>
      <c r="AP290">
        <v>24207</v>
      </c>
      <c r="AQ290">
        <v>4</v>
      </c>
      <c r="AR290">
        <v>4</v>
      </c>
    </row>
    <row r="291" spans="1:44" x14ac:dyDescent="0.35">
      <c r="A291" t="s">
        <v>357</v>
      </c>
      <c r="B291">
        <v>29</v>
      </c>
      <c r="C291" t="s">
        <v>190</v>
      </c>
      <c r="D291" t="s">
        <v>49</v>
      </c>
      <c r="E291" t="s">
        <v>56</v>
      </c>
      <c r="F291">
        <v>1404</v>
      </c>
      <c r="G291" t="s">
        <v>51</v>
      </c>
      <c r="H291">
        <v>20</v>
      </c>
      <c r="I291">
        <v>3</v>
      </c>
      <c r="J291" t="s">
        <v>68</v>
      </c>
      <c r="K291">
        <v>1</v>
      </c>
      <c r="L291">
        <v>974</v>
      </c>
      <c r="M291">
        <v>3</v>
      </c>
      <c r="N291" t="s">
        <v>53</v>
      </c>
      <c r="O291">
        <v>84</v>
      </c>
      <c r="P291">
        <v>3</v>
      </c>
      <c r="Q291">
        <v>1</v>
      </c>
      <c r="R291" t="s">
        <v>54</v>
      </c>
      <c r="S291">
        <v>4</v>
      </c>
      <c r="T291" t="s">
        <v>105</v>
      </c>
      <c r="U291">
        <v>2157</v>
      </c>
      <c r="V291" t="s">
        <v>47</v>
      </c>
      <c r="W291">
        <v>18203</v>
      </c>
      <c r="X291">
        <v>1</v>
      </c>
      <c r="Y291" t="s">
        <v>48</v>
      </c>
      <c r="Z291" t="s">
        <v>49</v>
      </c>
      <c r="AA291">
        <v>15</v>
      </c>
      <c r="AB291">
        <v>1</v>
      </c>
      <c r="AC291">
        <v>2</v>
      </c>
      <c r="AD291">
        <v>80</v>
      </c>
      <c r="AE291">
        <v>1</v>
      </c>
      <c r="AF291">
        <v>3</v>
      </c>
      <c r="AG291">
        <v>5</v>
      </c>
      <c r="AH291">
        <v>3</v>
      </c>
      <c r="AI291">
        <v>0</v>
      </c>
      <c r="AJ291">
        <v>2</v>
      </c>
      <c r="AK291" s="14">
        <v>46312</v>
      </c>
      <c r="AL291">
        <v>38</v>
      </c>
      <c r="AM291" t="s">
        <v>1576</v>
      </c>
      <c r="AN291" t="s">
        <v>1579</v>
      </c>
      <c r="AO291">
        <v>13</v>
      </c>
      <c r="AP291">
        <v>4874</v>
      </c>
      <c r="AQ291">
        <v>9</v>
      </c>
      <c r="AR291">
        <v>3</v>
      </c>
    </row>
    <row r="292" spans="1:44" x14ac:dyDescent="0.35">
      <c r="A292" t="s">
        <v>1457</v>
      </c>
      <c r="B292">
        <v>54</v>
      </c>
      <c r="C292" t="s">
        <v>1271</v>
      </c>
      <c r="D292" t="s">
        <v>49</v>
      </c>
      <c r="E292" t="s">
        <v>41</v>
      </c>
      <c r="F292">
        <v>1217</v>
      </c>
      <c r="G292" t="s">
        <v>42</v>
      </c>
      <c r="H292">
        <v>2</v>
      </c>
      <c r="I292">
        <v>4</v>
      </c>
      <c r="J292" t="s">
        <v>68</v>
      </c>
      <c r="K292">
        <v>1</v>
      </c>
      <c r="L292">
        <v>126</v>
      </c>
      <c r="M292">
        <v>1</v>
      </c>
      <c r="N292" t="s">
        <v>53</v>
      </c>
      <c r="O292">
        <v>60</v>
      </c>
      <c r="P292">
        <v>3</v>
      </c>
      <c r="Q292">
        <v>3</v>
      </c>
      <c r="R292" t="s">
        <v>252</v>
      </c>
      <c r="S292">
        <v>3</v>
      </c>
      <c r="T292" t="s">
        <v>105</v>
      </c>
      <c r="U292">
        <v>13549</v>
      </c>
      <c r="V292" t="s">
        <v>253</v>
      </c>
      <c r="W292">
        <v>24001</v>
      </c>
      <c r="X292">
        <v>9</v>
      </c>
      <c r="Y292" t="s">
        <v>48</v>
      </c>
      <c r="Z292" t="s">
        <v>49</v>
      </c>
      <c r="AA292">
        <v>12</v>
      </c>
      <c r="AB292">
        <v>3</v>
      </c>
      <c r="AC292">
        <v>1</v>
      </c>
      <c r="AD292">
        <v>80</v>
      </c>
      <c r="AE292">
        <v>1</v>
      </c>
      <c r="AF292">
        <v>16</v>
      </c>
      <c r="AG292">
        <v>5</v>
      </c>
      <c r="AH292">
        <v>1</v>
      </c>
      <c r="AI292">
        <v>0</v>
      </c>
      <c r="AJ292">
        <v>3</v>
      </c>
      <c r="AK292" s="14">
        <v>46321</v>
      </c>
      <c r="AL292">
        <v>47</v>
      </c>
      <c r="AM292" t="s">
        <v>1576</v>
      </c>
      <c r="AN292" t="s">
        <v>1579</v>
      </c>
      <c r="AO292">
        <v>20</v>
      </c>
      <c r="AP292">
        <v>6860</v>
      </c>
      <c r="AQ292">
        <v>7</v>
      </c>
      <c r="AR292">
        <v>6</v>
      </c>
    </row>
    <row r="293" spans="1:44" x14ac:dyDescent="0.35">
      <c r="A293" t="s">
        <v>359</v>
      </c>
      <c r="B293">
        <v>29</v>
      </c>
      <c r="C293" t="s">
        <v>190</v>
      </c>
      <c r="D293" t="s">
        <v>49</v>
      </c>
      <c r="E293" t="s">
        <v>41</v>
      </c>
      <c r="F293">
        <v>1107</v>
      </c>
      <c r="G293" t="s">
        <v>42</v>
      </c>
      <c r="H293">
        <v>28</v>
      </c>
      <c r="I293">
        <v>4</v>
      </c>
      <c r="J293" t="s">
        <v>43</v>
      </c>
      <c r="K293">
        <v>1</v>
      </c>
      <c r="L293">
        <v>1120</v>
      </c>
      <c r="M293">
        <v>3</v>
      </c>
      <c r="N293" t="s">
        <v>53</v>
      </c>
      <c r="O293">
        <v>93</v>
      </c>
      <c r="P293">
        <v>3</v>
      </c>
      <c r="Q293">
        <v>1</v>
      </c>
      <c r="R293" t="s">
        <v>60</v>
      </c>
      <c r="S293">
        <v>4</v>
      </c>
      <c r="T293" t="s">
        <v>102</v>
      </c>
      <c r="U293">
        <v>2514</v>
      </c>
      <c r="V293" t="s">
        <v>47</v>
      </c>
      <c r="W293">
        <v>26968</v>
      </c>
      <c r="X293">
        <v>4</v>
      </c>
      <c r="Y293" t="s">
        <v>48</v>
      </c>
      <c r="Z293" t="s">
        <v>49</v>
      </c>
      <c r="AA293">
        <v>22</v>
      </c>
      <c r="AB293">
        <v>1</v>
      </c>
      <c r="AC293">
        <v>1</v>
      </c>
      <c r="AD293">
        <v>80</v>
      </c>
      <c r="AE293">
        <v>1</v>
      </c>
      <c r="AF293">
        <v>11</v>
      </c>
      <c r="AG293">
        <v>1</v>
      </c>
      <c r="AH293">
        <v>3</v>
      </c>
      <c r="AI293">
        <v>1</v>
      </c>
      <c r="AJ293">
        <v>7</v>
      </c>
      <c r="AK293" s="14">
        <v>46314</v>
      </c>
      <c r="AL293">
        <v>47</v>
      </c>
      <c r="AM293" t="s">
        <v>1576</v>
      </c>
      <c r="AN293" t="s">
        <v>1579</v>
      </c>
      <c r="AO293">
        <v>22</v>
      </c>
      <c r="AP293">
        <v>14394</v>
      </c>
      <c r="AQ293">
        <v>20</v>
      </c>
      <c r="AR293">
        <v>0</v>
      </c>
    </row>
    <row r="294" spans="1:44" x14ac:dyDescent="0.35">
      <c r="A294" t="s">
        <v>360</v>
      </c>
      <c r="B294">
        <v>29</v>
      </c>
      <c r="C294" t="s">
        <v>190</v>
      </c>
      <c r="D294" t="s">
        <v>49</v>
      </c>
      <c r="E294" t="s">
        <v>56</v>
      </c>
      <c r="F294">
        <v>490</v>
      </c>
      <c r="G294" t="s">
        <v>42</v>
      </c>
      <c r="H294">
        <v>10</v>
      </c>
      <c r="I294">
        <v>3</v>
      </c>
      <c r="J294" t="s">
        <v>43</v>
      </c>
      <c r="K294">
        <v>1</v>
      </c>
      <c r="L294">
        <v>1143</v>
      </c>
      <c r="M294">
        <v>4</v>
      </c>
      <c r="N294" t="s">
        <v>53</v>
      </c>
      <c r="O294">
        <v>61</v>
      </c>
      <c r="P294">
        <v>3</v>
      </c>
      <c r="Q294">
        <v>1</v>
      </c>
      <c r="R294" t="s">
        <v>60</v>
      </c>
      <c r="S294">
        <v>2</v>
      </c>
      <c r="T294" t="s">
        <v>102</v>
      </c>
      <c r="U294">
        <v>3291</v>
      </c>
      <c r="V294" t="s">
        <v>47</v>
      </c>
      <c r="W294">
        <v>17940</v>
      </c>
      <c r="X294">
        <v>0</v>
      </c>
      <c r="Y294" t="s">
        <v>48</v>
      </c>
      <c r="Z294" t="s">
        <v>49</v>
      </c>
      <c r="AA294">
        <v>14</v>
      </c>
      <c r="AB294">
        <v>1</v>
      </c>
      <c r="AC294">
        <v>4</v>
      </c>
      <c r="AD294">
        <v>80</v>
      </c>
      <c r="AE294">
        <v>2</v>
      </c>
      <c r="AF294">
        <v>8</v>
      </c>
      <c r="AG294">
        <v>2</v>
      </c>
      <c r="AH294">
        <v>2</v>
      </c>
      <c r="AI294">
        <v>1</v>
      </c>
      <c r="AJ294">
        <v>1</v>
      </c>
      <c r="AK294" s="14">
        <v>46315</v>
      </c>
      <c r="AL294">
        <v>41</v>
      </c>
      <c r="AM294" t="s">
        <v>1576</v>
      </c>
      <c r="AN294" t="s">
        <v>1579</v>
      </c>
      <c r="AO294">
        <v>14</v>
      </c>
      <c r="AP294">
        <v>20478</v>
      </c>
      <c r="AQ294">
        <v>9</v>
      </c>
      <c r="AR294">
        <v>0</v>
      </c>
    </row>
    <row r="295" spans="1:44" x14ac:dyDescent="0.35">
      <c r="A295" t="s">
        <v>361</v>
      </c>
      <c r="B295">
        <v>29</v>
      </c>
      <c r="C295" t="s">
        <v>190</v>
      </c>
      <c r="D295" t="s">
        <v>49</v>
      </c>
      <c r="E295" t="s">
        <v>41</v>
      </c>
      <c r="F295">
        <v>718</v>
      </c>
      <c r="G295" t="s">
        <v>42</v>
      </c>
      <c r="H295">
        <v>8</v>
      </c>
      <c r="I295">
        <v>1</v>
      </c>
      <c r="J295" t="s">
        <v>52</v>
      </c>
      <c r="K295">
        <v>1</v>
      </c>
      <c r="L295">
        <v>1150</v>
      </c>
      <c r="M295">
        <v>2</v>
      </c>
      <c r="N295" t="s">
        <v>44</v>
      </c>
      <c r="O295">
        <v>79</v>
      </c>
      <c r="P295">
        <v>2</v>
      </c>
      <c r="Q295">
        <v>2</v>
      </c>
      <c r="R295" t="s">
        <v>112</v>
      </c>
      <c r="S295">
        <v>4</v>
      </c>
      <c r="T295" t="s">
        <v>105</v>
      </c>
      <c r="U295">
        <v>5056</v>
      </c>
      <c r="V295" t="s">
        <v>163</v>
      </c>
      <c r="W295">
        <v>17689</v>
      </c>
      <c r="X295">
        <v>1</v>
      </c>
      <c r="Y295" t="s">
        <v>48</v>
      </c>
      <c r="Z295" t="s">
        <v>40</v>
      </c>
      <c r="AA295">
        <v>15</v>
      </c>
      <c r="AB295">
        <v>1</v>
      </c>
      <c r="AC295">
        <v>3</v>
      </c>
      <c r="AD295">
        <v>80</v>
      </c>
      <c r="AE295">
        <v>1</v>
      </c>
      <c r="AF295">
        <v>10</v>
      </c>
      <c r="AG295">
        <v>2</v>
      </c>
      <c r="AH295">
        <v>2</v>
      </c>
      <c r="AI295">
        <v>1</v>
      </c>
      <c r="AJ295">
        <v>2</v>
      </c>
      <c r="AK295" s="14">
        <v>46316</v>
      </c>
      <c r="AL295">
        <v>35</v>
      </c>
      <c r="AM295" t="s">
        <v>1576</v>
      </c>
      <c r="AN295" t="s">
        <v>1579</v>
      </c>
      <c r="AO295">
        <v>16</v>
      </c>
      <c r="AP295">
        <v>18218</v>
      </c>
      <c r="AQ295">
        <v>13</v>
      </c>
      <c r="AR295">
        <v>4</v>
      </c>
    </row>
    <row r="296" spans="1:44" x14ac:dyDescent="0.35">
      <c r="A296" t="s">
        <v>1455</v>
      </c>
      <c r="B296">
        <v>53</v>
      </c>
      <c r="C296" t="s">
        <v>1271</v>
      </c>
      <c r="D296" t="s">
        <v>49</v>
      </c>
      <c r="E296" t="s">
        <v>59</v>
      </c>
      <c r="F296">
        <v>661</v>
      </c>
      <c r="G296" t="s">
        <v>42</v>
      </c>
      <c r="H296">
        <v>1</v>
      </c>
      <c r="I296">
        <v>4</v>
      </c>
      <c r="J296" t="s">
        <v>52</v>
      </c>
      <c r="K296">
        <v>1</v>
      </c>
      <c r="L296">
        <v>1775</v>
      </c>
      <c r="M296">
        <v>1</v>
      </c>
      <c r="N296" t="s">
        <v>53</v>
      </c>
      <c r="O296">
        <v>60</v>
      </c>
      <c r="P296">
        <v>2</v>
      </c>
      <c r="Q296">
        <v>4</v>
      </c>
      <c r="R296" t="s">
        <v>112</v>
      </c>
      <c r="S296">
        <v>3</v>
      </c>
      <c r="T296" t="s">
        <v>105</v>
      </c>
      <c r="U296">
        <v>12965</v>
      </c>
      <c r="V296" t="s">
        <v>253</v>
      </c>
      <c r="W296">
        <v>22308</v>
      </c>
      <c r="X296">
        <v>4</v>
      </c>
      <c r="Y296" t="s">
        <v>48</v>
      </c>
      <c r="Z296" t="s">
        <v>40</v>
      </c>
      <c r="AA296">
        <v>20</v>
      </c>
      <c r="AB296">
        <v>4</v>
      </c>
      <c r="AC296">
        <v>4</v>
      </c>
      <c r="AD296">
        <v>80</v>
      </c>
      <c r="AE296">
        <v>3</v>
      </c>
      <c r="AF296">
        <v>27</v>
      </c>
      <c r="AG296">
        <v>2</v>
      </c>
      <c r="AH296">
        <v>2</v>
      </c>
      <c r="AI296">
        <v>0</v>
      </c>
      <c r="AJ296">
        <v>2</v>
      </c>
      <c r="AK296" s="14">
        <v>46319</v>
      </c>
      <c r="AL296">
        <v>29</v>
      </c>
      <c r="AM296" t="s">
        <v>1576</v>
      </c>
      <c r="AN296" t="s">
        <v>1579</v>
      </c>
      <c r="AO296">
        <v>6</v>
      </c>
      <c r="AP296">
        <v>8389</v>
      </c>
      <c r="AQ296">
        <v>0</v>
      </c>
      <c r="AR296">
        <v>0</v>
      </c>
    </row>
    <row r="297" spans="1:44" x14ac:dyDescent="0.35">
      <c r="A297" t="s">
        <v>363</v>
      </c>
      <c r="B297">
        <v>29</v>
      </c>
      <c r="C297" t="s">
        <v>190</v>
      </c>
      <c r="D297" t="s">
        <v>49</v>
      </c>
      <c r="E297" t="s">
        <v>41</v>
      </c>
      <c r="F297">
        <v>1401</v>
      </c>
      <c r="G297" t="s">
        <v>42</v>
      </c>
      <c r="H297">
        <v>6</v>
      </c>
      <c r="I297">
        <v>1</v>
      </c>
      <c r="J297" t="s">
        <v>52</v>
      </c>
      <c r="K297">
        <v>1</v>
      </c>
      <c r="L297">
        <v>1192</v>
      </c>
      <c r="M297">
        <v>2</v>
      </c>
      <c r="N297" t="s">
        <v>53</v>
      </c>
      <c r="O297">
        <v>54</v>
      </c>
      <c r="P297">
        <v>3</v>
      </c>
      <c r="Q297">
        <v>1</v>
      </c>
      <c r="R297" t="s">
        <v>45</v>
      </c>
      <c r="S297">
        <v>4</v>
      </c>
      <c r="T297" t="s">
        <v>105</v>
      </c>
      <c r="U297">
        <v>3131</v>
      </c>
      <c r="V297" t="s">
        <v>47</v>
      </c>
      <c r="W297">
        <v>26342</v>
      </c>
      <c r="X297">
        <v>1</v>
      </c>
      <c r="Y297" t="s">
        <v>48</v>
      </c>
      <c r="Z297" t="s">
        <v>49</v>
      </c>
      <c r="AA297">
        <v>13</v>
      </c>
      <c r="AB297">
        <v>1</v>
      </c>
      <c r="AC297">
        <v>1</v>
      </c>
      <c r="AD297">
        <v>80</v>
      </c>
      <c r="AE297">
        <v>1</v>
      </c>
      <c r="AF297">
        <v>10</v>
      </c>
      <c r="AG297">
        <v>5</v>
      </c>
      <c r="AH297">
        <v>3</v>
      </c>
      <c r="AI297">
        <v>0</v>
      </c>
      <c r="AJ297">
        <v>8</v>
      </c>
      <c r="AK297" s="14">
        <v>46318</v>
      </c>
      <c r="AL297">
        <v>22</v>
      </c>
      <c r="AM297" t="s">
        <v>1576</v>
      </c>
      <c r="AN297" t="s">
        <v>1579</v>
      </c>
      <c r="AO297">
        <v>0</v>
      </c>
      <c r="AP297">
        <v>14883</v>
      </c>
      <c r="AQ297">
        <v>0</v>
      </c>
      <c r="AR297">
        <v>0</v>
      </c>
    </row>
    <row r="298" spans="1:44" x14ac:dyDescent="0.35">
      <c r="A298" t="s">
        <v>364</v>
      </c>
      <c r="B298">
        <v>29</v>
      </c>
      <c r="C298" t="s">
        <v>190</v>
      </c>
      <c r="D298" t="s">
        <v>49</v>
      </c>
      <c r="E298" t="s">
        <v>41</v>
      </c>
      <c r="F298">
        <v>942</v>
      </c>
      <c r="G298" t="s">
        <v>42</v>
      </c>
      <c r="H298">
        <v>15</v>
      </c>
      <c r="I298">
        <v>1</v>
      </c>
      <c r="J298" t="s">
        <v>43</v>
      </c>
      <c r="K298">
        <v>1</v>
      </c>
      <c r="L298">
        <v>1202</v>
      </c>
      <c r="M298">
        <v>2</v>
      </c>
      <c r="N298" t="s">
        <v>53</v>
      </c>
      <c r="O298">
        <v>69</v>
      </c>
      <c r="P298">
        <v>1</v>
      </c>
      <c r="Q298">
        <v>1</v>
      </c>
      <c r="R298" t="s">
        <v>60</v>
      </c>
      <c r="S298">
        <v>4</v>
      </c>
      <c r="T298" t="s">
        <v>105</v>
      </c>
      <c r="U298">
        <v>2168</v>
      </c>
      <c r="V298" t="s">
        <v>47</v>
      </c>
      <c r="W298">
        <v>26933</v>
      </c>
      <c r="X298">
        <v>0</v>
      </c>
      <c r="Y298" t="s">
        <v>48</v>
      </c>
      <c r="Z298" t="s">
        <v>40</v>
      </c>
      <c r="AA298">
        <v>18</v>
      </c>
      <c r="AB298">
        <v>1</v>
      </c>
      <c r="AC298">
        <v>1</v>
      </c>
      <c r="AD298">
        <v>80</v>
      </c>
      <c r="AE298">
        <v>1</v>
      </c>
      <c r="AF298">
        <v>6</v>
      </c>
      <c r="AG298">
        <v>2</v>
      </c>
      <c r="AH298">
        <v>2</v>
      </c>
      <c r="AI298">
        <v>1</v>
      </c>
      <c r="AJ298">
        <v>3</v>
      </c>
      <c r="AK298" s="14">
        <v>46319</v>
      </c>
      <c r="AL298">
        <v>21</v>
      </c>
      <c r="AM298" t="s">
        <v>1576</v>
      </c>
      <c r="AN298" t="s">
        <v>1579</v>
      </c>
      <c r="AO298">
        <v>1</v>
      </c>
      <c r="AP298">
        <v>8764</v>
      </c>
      <c r="AQ298">
        <v>1</v>
      </c>
      <c r="AR298">
        <v>1</v>
      </c>
    </row>
    <row r="299" spans="1:44" x14ac:dyDescent="0.35">
      <c r="A299" t="s">
        <v>365</v>
      </c>
      <c r="B299">
        <v>29</v>
      </c>
      <c r="C299" t="s">
        <v>190</v>
      </c>
      <c r="D299" t="s">
        <v>49</v>
      </c>
      <c r="E299" t="s">
        <v>41</v>
      </c>
      <c r="F299">
        <v>1010</v>
      </c>
      <c r="G299" t="s">
        <v>42</v>
      </c>
      <c r="H299">
        <v>1</v>
      </c>
      <c r="I299">
        <v>3</v>
      </c>
      <c r="J299" t="s">
        <v>43</v>
      </c>
      <c r="K299">
        <v>1</v>
      </c>
      <c r="L299">
        <v>1249</v>
      </c>
      <c r="M299">
        <v>1</v>
      </c>
      <c r="N299" t="s">
        <v>53</v>
      </c>
      <c r="O299">
        <v>97</v>
      </c>
      <c r="P299">
        <v>3</v>
      </c>
      <c r="Q299">
        <v>1</v>
      </c>
      <c r="R299" t="s">
        <v>60</v>
      </c>
      <c r="S299">
        <v>4</v>
      </c>
      <c r="T299" t="s">
        <v>102</v>
      </c>
      <c r="U299">
        <v>3760</v>
      </c>
      <c r="V299" t="s">
        <v>47</v>
      </c>
      <c r="W299">
        <v>5598</v>
      </c>
      <c r="X299">
        <v>1</v>
      </c>
      <c r="Y299" t="s">
        <v>48</v>
      </c>
      <c r="Z299" t="s">
        <v>49</v>
      </c>
      <c r="AA299">
        <v>15</v>
      </c>
      <c r="AB299">
        <v>1</v>
      </c>
      <c r="AC299">
        <v>1</v>
      </c>
      <c r="AD299">
        <v>80</v>
      </c>
      <c r="AE299">
        <v>3</v>
      </c>
      <c r="AF299">
        <v>3</v>
      </c>
      <c r="AG299">
        <v>5</v>
      </c>
      <c r="AH299">
        <v>3</v>
      </c>
      <c r="AI299">
        <v>1</v>
      </c>
      <c r="AJ299">
        <v>2</v>
      </c>
      <c r="AK299" s="14">
        <v>46320</v>
      </c>
      <c r="AL299">
        <v>53</v>
      </c>
      <c r="AM299" t="s">
        <v>1576</v>
      </c>
      <c r="AN299" t="s">
        <v>1579</v>
      </c>
      <c r="AO299">
        <v>2</v>
      </c>
      <c r="AP299">
        <v>20422</v>
      </c>
      <c r="AQ299">
        <v>2</v>
      </c>
      <c r="AR299">
        <v>1</v>
      </c>
    </row>
    <row r="300" spans="1:44" x14ac:dyDescent="0.35">
      <c r="A300" t="s">
        <v>366</v>
      </c>
      <c r="B300">
        <v>29</v>
      </c>
      <c r="C300" t="s">
        <v>190</v>
      </c>
      <c r="D300" t="s">
        <v>49</v>
      </c>
      <c r="E300" t="s">
        <v>41</v>
      </c>
      <c r="F300">
        <v>1329</v>
      </c>
      <c r="G300" t="s">
        <v>42</v>
      </c>
      <c r="H300">
        <v>7</v>
      </c>
      <c r="I300">
        <v>3</v>
      </c>
      <c r="J300" t="s">
        <v>43</v>
      </c>
      <c r="K300">
        <v>1</v>
      </c>
      <c r="L300">
        <v>1260</v>
      </c>
      <c r="M300">
        <v>3</v>
      </c>
      <c r="N300" t="s">
        <v>44</v>
      </c>
      <c r="O300">
        <v>82</v>
      </c>
      <c r="P300">
        <v>3</v>
      </c>
      <c r="Q300">
        <v>2</v>
      </c>
      <c r="R300" t="s">
        <v>161</v>
      </c>
      <c r="S300">
        <v>4</v>
      </c>
      <c r="T300" t="s">
        <v>102</v>
      </c>
      <c r="U300">
        <v>6623</v>
      </c>
      <c r="V300" t="s">
        <v>163</v>
      </c>
      <c r="W300">
        <v>4204</v>
      </c>
      <c r="X300">
        <v>1</v>
      </c>
      <c r="Y300" t="s">
        <v>48</v>
      </c>
      <c r="Z300" t="s">
        <v>40</v>
      </c>
      <c r="AA300">
        <v>11</v>
      </c>
      <c r="AB300">
        <v>1</v>
      </c>
      <c r="AC300">
        <v>2</v>
      </c>
      <c r="AD300">
        <v>80</v>
      </c>
      <c r="AE300">
        <v>2</v>
      </c>
      <c r="AF300">
        <v>6</v>
      </c>
      <c r="AG300">
        <v>2</v>
      </c>
      <c r="AH300">
        <v>3</v>
      </c>
      <c r="AI300">
        <v>1</v>
      </c>
      <c r="AJ300">
        <v>0</v>
      </c>
      <c r="AK300" s="14">
        <v>46321</v>
      </c>
      <c r="AL300">
        <v>36</v>
      </c>
      <c r="AM300" t="s">
        <v>1576</v>
      </c>
      <c r="AN300" t="s">
        <v>1579</v>
      </c>
      <c r="AO300">
        <v>18</v>
      </c>
      <c r="AP300">
        <v>18518</v>
      </c>
      <c r="AQ300">
        <v>4</v>
      </c>
      <c r="AR300">
        <v>4</v>
      </c>
    </row>
    <row r="301" spans="1:44" x14ac:dyDescent="0.35">
      <c r="A301" t="s">
        <v>367</v>
      </c>
      <c r="B301">
        <v>29</v>
      </c>
      <c r="C301" t="s">
        <v>190</v>
      </c>
      <c r="D301" t="s">
        <v>49</v>
      </c>
      <c r="E301" t="s">
        <v>41</v>
      </c>
      <c r="F301">
        <v>694</v>
      </c>
      <c r="G301" t="s">
        <v>42</v>
      </c>
      <c r="H301">
        <v>1</v>
      </c>
      <c r="I301">
        <v>3</v>
      </c>
      <c r="J301" t="s">
        <v>43</v>
      </c>
      <c r="K301">
        <v>1</v>
      </c>
      <c r="L301">
        <v>1264</v>
      </c>
      <c r="M301">
        <v>4</v>
      </c>
      <c r="N301" t="s">
        <v>53</v>
      </c>
      <c r="O301">
        <v>87</v>
      </c>
      <c r="P301">
        <v>2</v>
      </c>
      <c r="Q301">
        <v>4</v>
      </c>
      <c r="R301" t="s">
        <v>252</v>
      </c>
      <c r="S301">
        <v>4</v>
      </c>
      <c r="T301" t="s">
        <v>102</v>
      </c>
      <c r="U301">
        <v>16124</v>
      </c>
      <c r="V301" t="s">
        <v>368</v>
      </c>
      <c r="W301">
        <v>3423</v>
      </c>
      <c r="X301">
        <v>3</v>
      </c>
      <c r="Y301" t="s">
        <v>48</v>
      </c>
      <c r="Z301" t="s">
        <v>49</v>
      </c>
      <c r="AA301">
        <v>14</v>
      </c>
      <c r="AB301">
        <v>1</v>
      </c>
      <c r="AC301">
        <v>2</v>
      </c>
      <c r="AD301">
        <v>80</v>
      </c>
      <c r="AE301">
        <v>2</v>
      </c>
      <c r="AF301">
        <v>9</v>
      </c>
      <c r="AG301">
        <v>2</v>
      </c>
      <c r="AH301">
        <v>2</v>
      </c>
      <c r="AI301">
        <v>1</v>
      </c>
      <c r="AJ301">
        <v>7</v>
      </c>
      <c r="AK301" s="14">
        <v>46322</v>
      </c>
      <c r="AL301">
        <v>35</v>
      </c>
      <c r="AM301" t="s">
        <v>1576</v>
      </c>
      <c r="AN301" t="s">
        <v>1579</v>
      </c>
      <c r="AO301">
        <v>6</v>
      </c>
      <c r="AP301">
        <v>17219</v>
      </c>
      <c r="AQ301">
        <v>0</v>
      </c>
      <c r="AR301">
        <v>0</v>
      </c>
    </row>
    <row r="302" spans="1:44" x14ac:dyDescent="0.35">
      <c r="A302" t="s">
        <v>1454</v>
      </c>
      <c r="B302">
        <v>53</v>
      </c>
      <c r="C302" t="s">
        <v>1271</v>
      </c>
      <c r="D302" t="s">
        <v>49</v>
      </c>
      <c r="E302" t="s">
        <v>41</v>
      </c>
      <c r="F302">
        <v>1395</v>
      </c>
      <c r="G302" t="s">
        <v>42</v>
      </c>
      <c r="H302">
        <v>24</v>
      </c>
      <c r="I302">
        <v>4</v>
      </c>
      <c r="J302" t="s">
        <v>52</v>
      </c>
      <c r="K302">
        <v>1</v>
      </c>
      <c r="L302">
        <v>1689</v>
      </c>
      <c r="M302">
        <v>2</v>
      </c>
      <c r="N302" t="s">
        <v>44</v>
      </c>
      <c r="O302">
        <v>48</v>
      </c>
      <c r="P302">
        <v>4</v>
      </c>
      <c r="Q302">
        <v>3</v>
      </c>
      <c r="R302" t="s">
        <v>161</v>
      </c>
      <c r="S302">
        <v>4</v>
      </c>
      <c r="T302" t="s">
        <v>105</v>
      </c>
      <c r="U302">
        <v>7005</v>
      </c>
      <c r="V302" t="s">
        <v>163</v>
      </c>
      <c r="W302">
        <v>3458</v>
      </c>
      <c r="X302">
        <v>3</v>
      </c>
      <c r="Y302" t="s">
        <v>48</v>
      </c>
      <c r="Z302" t="s">
        <v>49</v>
      </c>
      <c r="AA302">
        <v>15</v>
      </c>
      <c r="AB302">
        <v>3</v>
      </c>
      <c r="AC302">
        <v>3</v>
      </c>
      <c r="AD302">
        <v>80</v>
      </c>
      <c r="AE302">
        <v>0</v>
      </c>
      <c r="AF302">
        <v>11</v>
      </c>
      <c r="AG302">
        <v>2</v>
      </c>
      <c r="AH302">
        <v>3</v>
      </c>
      <c r="AI302">
        <v>1</v>
      </c>
      <c r="AJ302">
        <v>2</v>
      </c>
      <c r="AK302" s="14">
        <v>46318</v>
      </c>
      <c r="AL302">
        <v>36</v>
      </c>
      <c r="AM302" t="s">
        <v>1576</v>
      </c>
      <c r="AN302" t="s">
        <v>1579</v>
      </c>
      <c r="AO302">
        <v>10</v>
      </c>
      <c r="AP302">
        <v>10689</v>
      </c>
      <c r="AQ302">
        <v>5</v>
      </c>
      <c r="AR302">
        <v>3</v>
      </c>
    </row>
    <row r="303" spans="1:44" x14ac:dyDescent="0.35">
      <c r="A303" t="s">
        <v>370</v>
      </c>
      <c r="B303">
        <v>29</v>
      </c>
      <c r="C303" t="s">
        <v>190</v>
      </c>
      <c r="D303" t="s">
        <v>49</v>
      </c>
      <c r="E303" t="s">
        <v>41</v>
      </c>
      <c r="F303">
        <v>332</v>
      </c>
      <c r="G303" t="s">
        <v>71</v>
      </c>
      <c r="H303">
        <v>17</v>
      </c>
      <c r="I303">
        <v>3</v>
      </c>
      <c r="J303" t="s">
        <v>73</v>
      </c>
      <c r="K303">
        <v>1</v>
      </c>
      <c r="L303">
        <v>1419</v>
      </c>
      <c r="M303">
        <v>2</v>
      </c>
      <c r="N303" t="s">
        <v>44</v>
      </c>
      <c r="O303">
        <v>51</v>
      </c>
      <c r="P303">
        <v>2</v>
      </c>
      <c r="Q303">
        <v>3</v>
      </c>
      <c r="R303" t="s">
        <v>71</v>
      </c>
      <c r="S303">
        <v>1</v>
      </c>
      <c r="T303" t="s">
        <v>46</v>
      </c>
      <c r="U303">
        <v>7988</v>
      </c>
      <c r="V303" t="s">
        <v>163</v>
      </c>
      <c r="W303">
        <v>9769</v>
      </c>
      <c r="X303">
        <v>1</v>
      </c>
      <c r="Y303" t="s">
        <v>48</v>
      </c>
      <c r="Z303" t="s">
        <v>49</v>
      </c>
      <c r="AA303">
        <v>13</v>
      </c>
      <c r="AB303">
        <v>1</v>
      </c>
      <c r="AC303">
        <v>1</v>
      </c>
      <c r="AD303">
        <v>80</v>
      </c>
      <c r="AE303">
        <v>0</v>
      </c>
      <c r="AF303">
        <v>10</v>
      </c>
      <c r="AG303">
        <v>3</v>
      </c>
      <c r="AH303">
        <v>2</v>
      </c>
      <c r="AI303">
        <v>0</v>
      </c>
      <c r="AJ303">
        <v>9</v>
      </c>
      <c r="AK303" s="14">
        <v>46324</v>
      </c>
      <c r="AL303">
        <v>55</v>
      </c>
      <c r="AM303" t="s">
        <v>1576</v>
      </c>
      <c r="AN303" t="s">
        <v>1579</v>
      </c>
      <c r="AO303">
        <v>24</v>
      </c>
      <c r="AP303">
        <v>17298</v>
      </c>
      <c r="AQ303">
        <v>2</v>
      </c>
      <c r="AR303">
        <v>0</v>
      </c>
    </row>
    <row r="304" spans="1:44" x14ac:dyDescent="0.35">
      <c r="A304" t="s">
        <v>1452</v>
      </c>
      <c r="B304">
        <v>53</v>
      </c>
      <c r="C304" t="s">
        <v>1271</v>
      </c>
      <c r="D304" t="s">
        <v>49</v>
      </c>
      <c r="E304" t="s">
        <v>41</v>
      </c>
      <c r="F304">
        <v>447</v>
      </c>
      <c r="G304" t="s">
        <v>42</v>
      </c>
      <c r="H304">
        <v>2</v>
      </c>
      <c r="I304">
        <v>3</v>
      </c>
      <c r="J304" t="s">
        <v>52</v>
      </c>
      <c r="K304">
        <v>1</v>
      </c>
      <c r="L304">
        <v>1472</v>
      </c>
      <c r="M304">
        <v>4</v>
      </c>
      <c r="N304" t="s">
        <v>44</v>
      </c>
      <c r="O304">
        <v>39</v>
      </c>
      <c r="P304">
        <v>4</v>
      </c>
      <c r="Q304">
        <v>4</v>
      </c>
      <c r="R304" t="s">
        <v>252</v>
      </c>
      <c r="S304">
        <v>2</v>
      </c>
      <c r="T304" t="s">
        <v>46</v>
      </c>
      <c r="U304">
        <v>16598</v>
      </c>
      <c r="V304" t="s">
        <v>368</v>
      </c>
      <c r="W304">
        <v>19764</v>
      </c>
      <c r="X304">
        <v>4</v>
      </c>
      <c r="Y304" t="s">
        <v>48</v>
      </c>
      <c r="Z304" t="s">
        <v>49</v>
      </c>
      <c r="AA304">
        <v>12</v>
      </c>
      <c r="AB304">
        <v>3</v>
      </c>
      <c r="AC304">
        <v>2</v>
      </c>
      <c r="AD304">
        <v>80</v>
      </c>
      <c r="AE304">
        <v>0</v>
      </c>
      <c r="AF304">
        <v>35</v>
      </c>
      <c r="AG304">
        <v>2</v>
      </c>
      <c r="AH304">
        <v>2</v>
      </c>
      <c r="AI304">
        <v>8</v>
      </c>
      <c r="AJ304">
        <v>8</v>
      </c>
      <c r="AK304" s="14">
        <v>46316</v>
      </c>
      <c r="AL304">
        <v>33</v>
      </c>
      <c r="AM304" t="s">
        <v>1576</v>
      </c>
      <c r="AN304" t="s">
        <v>1579</v>
      </c>
      <c r="AO304">
        <v>4</v>
      </c>
      <c r="AP304">
        <v>4910</v>
      </c>
      <c r="AQ304">
        <v>3</v>
      </c>
      <c r="AR304">
        <v>3</v>
      </c>
    </row>
    <row r="305" spans="1:44" x14ac:dyDescent="0.35">
      <c r="A305" t="s">
        <v>1451</v>
      </c>
      <c r="B305">
        <v>53</v>
      </c>
      <c r="C305" t="s">
        <v>1271</v>
      </c>
      <c r="D305" t="s">
        <v>49</v>
      </c>
      <c r="E305" t="s">
        <v>41</v>
      </c>
      <c r="F305">
        <v>1223</v>
      </c>
      <c r="G305" t="s">
        <v>42</v>
      </c>
      <c r="H305">
        <v>7</v>
      </c>
      <c r="I305">
        <v>2</v>
      </c>
      <c r="J305" t="s">
        <v>52</v>
      </c>
      <c r="K305">
        <v>1</v>
      </c>
      <c r="L305">
        <v>1201</v>
      </c>
      <c r="M305">
        <v>4</v>
      </c>
      <c r="N305" t="s">
        <v>53</v>
      </c>
      <c r="O305">
        <v>50</v>
      </c>
      <c r="P305">
        <v>3</v>
      </c>
      <c r="Q305">
        <v>5</v>
      </c>
      <c r="R305" t="s">
        <v>442</v>
      </c>
      <c r="S305">
        <v>3</v>
      </c>
      <c r="T305" t="s">
        <v>102</v>
      </c>
      <c r="U305">
        <v>18606</v>
      </c>
      <c r="V305" t="s">
        <v>368</v>
      </c>
      <c r="W305">
        <v>18640</v>
      </c>
      <c r="X305">
        <v>3</v>
      </c>
      <c r="Y305" t="s">
        <v>48</v>
      </c>
      <c r="Z305" t="s">
        <v>49</v>
      </c>
      <c r="AA305">
        <v>18</v>
      </c>
      <c r="AB305">
        <v>3</v>
      </c>
      <c r="AC305">
        <v>2</v>
      </c>
      <c r="AD305">
        <v>80</v>
      </c>
      <c r="AE305">
        <v>1</v>
      </c>
      <c r="AF305">
        <v>26</v>
      </c>
      <c r="AG305">
        <v>6</v>
      </c>
      <c r="AH305">
        <v>3</v>
      </c>
      <c r="AI305">
        <v>4</v>
      </c>
      <c r="AJ305">
        <v>7</v>
      </c>
      <c r="AK305" s="14">
        <v>46315</v>
      </c>
      <c r="AL305">
        <v>42</v>
      </c>
      <c r="AM305" t="s">
        <v>1576</v>
      </c>
      <c r="AN305" t="s">
        <v>1579</v>
      </c>
      <c r="AO305">
        <v>22</v>
      </c>
      <c r="AP305">
        <v>17211</v>
      </c>
      <c r="AQ305">
        <v>3</v>
      </c>
      <c r="AR305">
        <v>3</v>
      </c>
    </row>
    <row r="306" spans="1:44" x14ac:dyDescent="0.35">
      <c r="A306" t="s">
        <v>373</v>
      </c>
      <c r="B306">
        <v>29</v>
      </c>
      <c r="C306" t="s">
        <v>190</v>
      </c>
      <c r="D306" t="s">
        <v>49</v>
      </c>
      <c r="E306" t="s">
        <v>41</v>
      </c>
      <c r="F306">
        <v>1246</v>
      </c>
      <c r="G306" t="s">
        <v>51</v>
      </c>
      <c r="H306">
        <v>19</v>
      </c>
      <c r="I306">
        <v>3</v>
      </c>
      <c r="J306" t="s">
        <v>43</v>
      </c>
      <c r="K306">
        <v>1</v>
      </c>
      <c r="L306">
        <v>1497</v>
      </c>
      <c r="M306">
        <v>3</v>
      </c>
      <c r="N306" t="s">
        <v>44</v>
      </c>
      <c r="O306">
        <v>77</v>
      </c>
      <c r="P306">
        <v>2</v>
      </c>
      <c r="Q306">
        <v>2</v>
      </c>
      <c r="R306" t="s">
        <v>137</v>
      </c>
      <c r="S306">
        <v>3</v>
      </c>
      <c r="T306" t="s">
        <v>102</v>
      </c>
      <c r="U306">
        <v>8620</v>
      </c>
      <c r="V306" t="s">
        <v>163</v>
      </c>
      <c r="W306">
        <v>23757</v>
      </c>
      <c r="X306">
        <v>1</v>
      </c>
      <c r="Y306" t="s">
        <v>48</v>
      </c>
      <c r="Z306" t="s">
        <v>49</v>
      </c>
      <c r="AA306">
        <v>14</v>
      </c>
      <c r="AB306">
        <v>3</v>
      </c>
      <c r="AC306">
        <v>3</v>
      </c>
      <c r="AD306">
        <v>80</v>
      </c>
      <c r="AE306">
        <v>2</v>
      </c>
      <c r="AF306">
        <v>10</v>
      </c>
      <c r="AG306">
        <v>3</v>
      </c>
      <c r="AH306">
        <v>3</v>
      </c>
      <c r="AI306">
        <v>0</v>
      </c>
      <c r="AJ306">
        <v>4</v>
      </c>
      <c r="AK306" s="14">
        <v>46327</v>
      </c>
      <c r="AL306">
        <v>36</v>
      </c>
      <c r="AM306" t="s">
        <v>1576</v>
      </c>
      <c r="AN306" t="s">
        <v>1588</v>
      </c>
      <c r="AO306">
        <v>9</v>
      </c>
      <c r="AP306">
        <v>8992</v>
      </c>
      <c r="AQ306">
        <v>8</v>
      </c>
      <c r="AR306">
        <v>1</v>
      </c>
    </row>
    <row r="307" spans="1:44" x14ac:dyDescent="0.35">
      <c r="A307" t="s">
        <v>374</v>
      </c>
      <c r="B307">
        <v>29</v>
      </c>
      <c r="C307" t="s">
        <v>190</v>
      </c>
      <c r="D307" t="s">
        <v>49</v>
      </c>
      <c r="E307" t="s">
        <v>56</v>
      </c>
      <c r="F307">
        <v>410</v>
      </c>
      <c r="G307" t="s">
        <v>42</v>
      </c>
      <c r="H307">
        <v>2</v>
      </c>
      <c r="I307">
        <v>1</v>
      </c>
      <c r="J307" t="s">
        <v>43</v>
      </c>
      <c r="K307">
        <v>1</v>
      </c>
      <c r="L307">
        <v>1513</v>
      </c>
      <c r="M307">
        <v>4</v>
      </c>
      <c r="N307" t="s">
        <v>53</v>
      </c>
      <c r="O307">
        <v>97</v>
      </c>
      <c r="P307">
        <v>3</v>
      </c>
      <c r="Q307">
        <v>1</v>
      </c>
      <c r="R307" t="s">
        <v>45</v>
      </c>
      <c r="S307">
        <v>2</v>
      </c>
      <c r="T307" t="s">
        <v>105</v>
      </c>
      <c r="U307">
        <v>3180</v>
      </c>
      <c r="V307" t="s">
        <v>47</v>
      </c>
      <c r="W307">
        <v>4668</v>
      </c>
      <c r="X307">
        <v>0</v>
      </c>
      <c r="Y307" t="s">
        <v>48</v>
      </c>
      <c r="Z307" t="s">
        <v>49</v>
      </c>
      <c r="AA307">
        <v>13</v>
      </c>
      <c r="AB307">
        <v>3</v>
      </c>
      <c r="AC307">
        <v>3</v>
      </c>
      <c r="AD307">
        <v>80</v>
      </c>
      <c r="AE307">
        <v>3</v>
      </c>
      <c r="AF307">
        <v>4</v>
      </c>
      <c r="AG307">
        <v>3</v>
      </c>
      <c r="AH307">
        <v>3</v>
      </c>
      <c r="AI307">
        <v>0</v>
      </c>
      <c r="AJ307">
        <v>2</v>
      </c>
      <c r="AK307" s="14">
        <v>46328</v>
      </c>
      <c r="AL307">
        <v>26</v>
      </c>
      <c r="AM307" t="s">
        <v>1576</v>
      </c>
      <c r="AN307" t="s">
        <v>1588</v>
      </c>
      <c r="AO307">
        <v>8</v>
      </c>
      <c r="AP307">
        <v>7950</v>
      </c>
      <c r="AQ307">
        <v>4</v>
      </c>
      <c r="AR307">
        <v>2</v>
      </c>
    </row>
    <row r="308" spans="1:44" x14ac:dyDescent="0.35">
      <c r="A308" t="s">
        <v>1450</v>
      </c>
      <c r="B308">
        <v>53</v>
      </c>
      <c r="C308" t="s">
        <v>1271</v>
      </c>
      <c r="D308" t="s">
        <v>49</v>
      </c>
      <c r="E308" t="s">
        <v>56</v>
      </c>
      <c r="F308">
        <v>124</v>
      </c>
      <c r="G308" t="s">
        <v>51</v>
      </c>
      <c r="H308">
        <v>2</v>
      </c>
      <c r="I308">
        <v>3</v>
      </c>
      <c r="J308" t="s">
        <v>57</v>
      </c>
      <c r="K308">
        <v>1</v>
      </c>
      <c r="L308">
        <v>1050</v>
      </c>
      <c r="M308">
        <v>3</v>
      </c>
      <c r="N308" t="s">
        <v>53</v>
      </c>
      <c r="O308">
        <v>38</v>
      </c>
      <c r="P308">
        <v>2</v>
      </c>
      <c r="Q308">
        <v>3</v>
      </c>
      <c r="R308" t="s">
        <v>137</v>
      </c>
      <c r="S308">
        <v>2</v>
      </c>
      <c r="T308" t="s">
        <v>105</v>
      </c>
      <c r="U308">
        <v>7525</v>
      </c>
      <c r="V308" t="s">
        <v>163</v>
      </c>
      <c r="W308">
        <v>23537</v>
      </c>
      <c r="X308">
        <v>2</v>
      </c>
      <c r="Y308" t="s">
        <v>48</v>
      </c>
      <c r="Z308" t="s">
        <v>49</v>
      </c>
      <c r="AA308">
        <v>12</v>
      </c>
      <c r="AB308">
        <v>3</v>
      </c>
      <c r="AC308">
        <v>1</v>
      </c>
      <c r="AD308">
        <v>80</v>
      </c>
      <c r="AE308">
        <v>1</v>
      </c>
      <c r="AF308">
        <v>30</v>
      </c>
      <c r="AG308">
        <v>2</v>
      </c>
      <c r="AH308">
        <v>3</v>
      </c>
      <c r="AI308">
        <v>6</v>
      </c>
      <c r="AJ308">
        <v>12</v>
      </c>
      <c r="AK308" s="14">
        <v>46314</v>
      </c>
      <c r="AL308">
        <v>39</v>
      </c>
      <c r="AM308" t="s">
        <v>1576</v>
      </c>
      <c r="AN308" t="s">
        <v>1579</v>
      </c>
      <c r="AO308">
        <v>11</v>
      </c>
      <c r="AP308">
        <v>3700</v>
      </c>
      <c r="AQ308">
        <v>2</v>
      </c>
      <c r="AR308">
        <v>0</v>
      </c>
    </row>
    <row r="309" spans="1:44" x14ac:dyDescent="0.35">
      <c r="A309" t="s">
        <v>376</v>
      </c>
      <c r="B309">
        <v>29</v>
      </c>
      <c r="C309" t="s">
        <v>190</v>
      </c>
      <c r="D309" t="s">
        <v>49</v>
      </c>
      <c r="E309" t="s">
        <v>41</v>
      </c>
      <c r="F309">
        <v>441</v>
      </c>
      <c r="G309" t="s">
        <v>42</v>
      </c>
      <c r="H309">
        <v>8</v>
      </c>
      <c r="I309">
        <v>1</v>
      </c>
      <c r="J309" t="s">
        <v>73</v>
      </c>
      <c r="K309">
        <v>1</v>
      </c>
      <c r="L309">
        <v>1544</v>
      </c>
      <c r="M309">
        <v>3</v>
      </c>
      <c r="N309" t="s">
        <v>53</v>
      </c>
      <c r="O309">
        <v>39</v>
      </c>
      <c r="P309">
        <v>1</v>
      </c>
      <c r="Q309">
        <v>2</v>
      </c>
      <c r="R309" t="s">
        <v>161</v>
      </c>
      <c r="S309">
        <v>1</v>
      </c>
      <c r="T309" t="s">
        <v>105</v>
      </c>
      <c r="U309">
        <v>9715</v>
      </c>
      <c r="V309" t="s">
        <v>163</v>
      </c>
      <c r="W309">
        <v>7288</v>
      </c>
      <c r="X309">
        <v>3</v>
      </c>
      <c r="Y309" t="s">
        <v>48</v>
      </c>
      <c r="Z309" t="s">
        <v>49</v>
      </c>
      <c r="AA309">
        <v>13</v>
      </c>
      <c r="AB309">
        <v>3</v>
      </c>
      <c r="AC309">
        <v>3</v>
      </c>
      <c r="AD309">
        <v>80</v>
      </c>
      <c r="AE309">
        <v>1</v>
      </c>
      <c r="AF309">
        <v>9</v>
      </c>
      <c r="AG309">
        <v>3</v>
      </c>
      <c r="AH309">
        <v>3</v>
      </c>
      <c r="AI309">
        <v>0</v>
      </c>
      <c r="AJ309">
        <v>7</v>
      </c>
      <c r="AK309" s="14">
        <v>46330</v>
      </c>
      <c r="AL309">
        <v>45</v>
      </c>
      <c r="AM309" t="s">
        <v>1576</v>
      </c>
      <c r="AN309" t="s">
        <v>1588</v>
      </c>
      <c r="AO309">
        <v>1</v>
      </c>
      <c r="AP309">
        <v>10778</v>
      </c>
      <c r="AQ309">
        <v>0</v>
      </c>
      <c r="AR309">
        <v>0</v>
      </c>
    </row>
    <row r="310" spans="1:44" x14ac:dyDescent="0.35">
      <c r="A310" t="s">
        <v>377</v>
      </c>
      <c r="B310">
        <v>29</v>
      </c>
      <c r="C310" t="s">
        <v>190</v>
      </c>
      <c r="D310" t="s">
        <v>49</v>
      </c>
      <c r="E310" t="s">
        <v>41</v>
      </c>
      <c r="F310">
        <v>598</v>
      </c>
      <c r="G310" t="s">
        <v>42</v>
      </c>
      <c r="H310">
        <v>9</v>
      </c>
      <c r="I310">
        <v>3</v>
      </c>
      <c r="J310" t="s">
        <v>43</v>
      </c>
      <c r="K310">
        <v>1</v>
      </c>
      <c r="L310">
        <v>1558</v>
      </c>
      <c r="M310">
        <v>3</v>
      </c>
      <c r="N310" t="s">
        <v>44</v>
      </c>
      <c r="O310">
        <v>91</v>
      </c>
      <c r="P310">
        <v>4</v>
      </c>
      <c r="Q310">
        <v>1</v>
      </c>
      <c r="R310" t="s">
        <v>60</v>
      </c>
      <c r="S310">
        <v>3</v>
      </c>
      <c r="T310" t="s">
        <v>105</v>
      </c>
      <c r="U310">
        <v>2451</v>
      </c>
      <c r="V310" t="s">
        <v>47</v>
      </c>
      <c r="W310">
        <v>22376</v>
      </c>
      <c r="X310">
        <v>6</v>
      </c>
      <c r="Y310" t="s">
        <v>48</v>
      </c>
      <c r="Z310" t="s">
        <v>49</v>
      </c>
      <c r="AA310">
        <v>18</v>
      </c>
      <c r="AB310">
        <v>3</v>
      </c>
      <c r="AC310">
        <v>1</v>
      </c>
      <c r="AD310">
        <v>80</v>
      </c>
      <c r="AE310">
        <v>2</v>
      </c>
      <c r="AF310">
        <v>5</v>
      </c>
      <c r="AG310">
        <v>2</v>
      </c>
      <c r="AH310">
        <v>2</v>
      </c>
      <c r="AI310">
        <v>0</v>
      </c>
      <c r="AJ310">
        <v>0</v>
      </c>
      <c r="AK310" s="14">
        <v>46331</v>
      </c>
      <c r="AL310">
        <v>35</v>
      </c>
      <c r="AM310" t="s">
        <v>1576</v>
      </c>
      <c r="AN310" t="s">
        <v>1588</v>
      </c>
      <c r="AO310">
        <v>11</v>
      </c>
      <c r="AP310">
        <v>20110</v>
      </c>
      <c r="AQ310">
        <v>5</v>
      </c>
      <c r="AR310">
        <v>1</v>
      </c>
    </row>
    <row r="311" spans="1:44" x14ac:dyDescent="0.35">
      <c r="A311" t="s">
        <v>378</v>
      </c>
      <c r="B311">
        <v>29</v>
      </c>
      <c r="C311" t="s">
        <v>190</v>
      </c>
      <c r="D311" t="s">
        <v>49</v>
      </c>
      <c r="E311" t="s">
        <v>41</v>
      </c>
      <c r="F311">
        <v>1370</v>
      </c>
      <c r="G311" t="s">
        <v>42</v>
      </c>
      <c r="H311">
        <v>3</v>
      </c>
      <c r="I311">
        <v>1</v>
      </c>
      <c r="J311" t="s">
        <v>52</v>
      </c>
      <c r="K311">
        <v>1</v>
      </c>
      <c r="L311">
        <v>1586</v>
      </c>
      <c r="M311">
        <v>2</v>
      </c>
      <c r="N311" t="s">
        <v>44</v>
      </c>
      <c r="O311">
        <v>87</v>
      </c>
      <c r="P311">
        <v>3</v>
      </c>
      <c r="Q311">
        <v>1</v>
      </c>
      <c r="R311" t="s">
        <v>45</v>
      </c>
      <c r="S311">
        <v>1</v>
      </c>
      <c r="T311" t="s">
        <v>46</v>
      </c>
      <c r="U311">
        <v>4723</v>
      </c>
      <c r="V311" t="s">
        <v>47</v>
      </c>
      <c r="W311">
        <v>16213</v>
      </c>
      <c r="X311">
        <v>1</v>
      </c>
      <c r="Y311" t="s">
        <v>48</v>
      </c>
      <c r="Z311" t="s">
        <v>40</v>
      </c>
      <c r="AA311">
        <v>18</v>
      </c>
      <c r="AB311">
        <v>3</v>
      </c>
      <c r="AC311">
        <v>4</v>
      </c>
      <c r="AD311">
        <v>80</v>
      </c>
      <c r="AE311">
        <v>0</v>
      </c>
      <c r="AF311">
        <v>10</v>
      </c>
      <c r="AG311">
        <v>3</v>
      </c>
      <c r="AH311">
        <v>3</v>
      </c>
      <c r="AI311">
        <v>1</v>
      </c>
      <c r="AJ311">
        <v>5</v>
      </c>
      <c r="AK311" s="14">
        <v>46332</v>
      </c>
      <c r="AL311">
        <v>55</v>
      </c>
      <c r="AM311" t="s">
        <v>1576</v>
      </c>
      <c r="AN311" t="s">
        <v>1588</v>
      </c>
      <c r="AO311">
        <v>11</v>
      </c>
      <c r="AP311">
        <v>18291</v>
      </c>
      <c r="AQ311">
        <v>7</v>
      </c>
      <c r="AR311">
        <v>1</v>
      </c>
    </row>
    <row r="312" spans="1:44" x14ac:dyDescent="0.35">
      <c r="A312" t="s">
        <v>379</v>
      </c>
      <c r="B312">
        <v>29</v>
      </c>
      <c r="C312" t="s">
        <v>190</v>
      </c>
      <c r="D312" t="s">
        <v>49</v>
      </c>
      <c r="E312" t="s">
        <v>56</v>
      </c>
      <c r="F312">
        <v>995</v>
      </c>
      <c r="G312" t="s">
        <v>42</v>
      </c>
      <c r="H312">
        <v>2</v>
      </c>
      <c r="I312">
        <v>1</v>
      </c>
      <c r="J312" t="s">
        <v>43</v>
      </c>
      <c r="K312">
        <v>1</v>
      </c>
      <c r="L312">
        <v>1590</v>
      </c>
      <c r="M312">
        <v>1</v>
      </c>
      <c r="N312" t="s">
        <v>44</v>
      </c>
      <c r="O312">
        <v>87</v>
      </c>
      <c r="P312">
        <v>3</v>
      </c>
      <c r="Q312">
        <v>2</v>
      </c>
      <c r="R312" t="s">
        <v>161</v>
      </c>
      <c r="S312">
        <v>4</v>
      </c>
      <c r="T312" t="s">
        <v>102</v>
      </c>
      <c r="U312">
        <v>8853</v>
      </c>
      <c r="V312" t="s">
        <v>163</v>
      </c>
      <c r="W312">
        <v>24483</v>
      </c>
      <c r="X312">
        <v>1</v>
      </c>
      <c r="Y312" t="s">
        <v>48</v>
      </c>
      <c r="Z312" t="s">
        <v>49</v>
      </c>
      <c r="AA312">
        <v>19</v>
      </c>
      <c r="AB312">
        <v>3</v>
      </c>
      <c r="AC312">
        <v>4</v>
      </c>
      <c r="AD312">
        <v>80</v>
      </c>
      <c r="AE312">
        <v>1</v>
      </c>
      <c r="AF312">
        <v>6</v>
      </c>
      <c r="AG312">
        <v>0</v>
      </c>
      <c r="AH312">
        <v>4</v>
      </c>
      <c r="AI312">
        <v>1</v>
      </c>
      <c r="AJ312">
        <v>3</v>
      </c>
      <c r="AK312" s="14">
        <v>46333</v>
      </c>
      <c r="AL312">
        <v>49</v>
      </c>
      <c r="AM312" t="s">
        <v>1576</v>
      </c>
      <c r="AN312" t="s">
        <v>1588</v>
      </c>
      <c r="AO312">
        <v>7</v>
      </c>
      <c r="AP312">
        <v>17940</v>
      </c>
      <c r="AQ312">
        <v>6</v>
      </c>
      <c r="AR312">
        <v>2</v>
      </c>
    </row>
    <row r="313" spans="1:44" x14ac:dyDescent="0.35">
      <c r="A313" t="s">
        <v>380</v>
      </c>
      <c r="B313">
        <v>29</v>
      </c>
      <c r="C313" t="s">
        <v>190</v>
      </c>
      <c r="D313" t="s">
        <v>49</v>
      </c>
      <c r="E313" t="s">
        <v>41</v>
      </c>
      <c r="F313">
        <v>469</v>
      </c>
      <c r="G313" t="s">
        <v>51</v>
      </c>
      <c r="H313">
        <v>10</v>
      </c>
      <c r="I313">
        <v>3</v>
      </c>
      <c r="J313" t="s">
        <v>52</v>
      </c>
      <c r="K313">
        <v>1</v>
      </c>
      <c r="L313">
        <v>1650</v>
      </c>
      <c r="M313">
        <v>3</v>
      </c>
      <c r="N313" t="s">
        <v>44</v>
      </c>
      <c r="O313">
        <v>42</v>
      </c>
      <c r="P313">
        <v>2</v>
      </c>
      <c r="Q313">
        <v>2</v>
      </c>
      <c r="R313" t="s">
        <v>137</v>
      </c>
      <c r="S313">
        <v>3</v>
      </c>
      <c r="T313" t="s">
        <v>46</v>
      </c>
      <c r="U313">
        <v>5869</v>
      </c>
      <c r="V313" t="s">
        <v>163</v>
      </c>
      <c r="W313">
        <v>23413</v>
      </c>
      <c r="X313">
        <v>9</v>
      </c>
      <c r="Y313" t="s">
        <v>48</v>
      </c>
      <c r="Z313" t="s">
        <v>49</v>
      </c>
      <c r="AA313">
        <v>11</v>
      </c>
      <c r="AB313">
        <v>3</v>
      </c>
      <c r="AC313">
        <v>3</v>
      </c>
      <c r="AD313">
        <v>80</v>
      </c>
      <c r="AE313">
        <v>0</v>
      </c>
      <c r="AF313">
        <v>8</v>
      </c>
      <c r="AG313">
        <v>2</v>
      </c>
      <c r="AH313">
        <v>3</v>
      </c>
      <c r="AI313">
        <v>1</v>
      </c>
      <c r="AJ313">
        <v>4</v>
      </c>
      <c r="AK313" s="14">
        <v>46334</v>
      </c>
      <c r="AL313">
        <v>51</v>
      </c>
      <c r="AM313" t="s">
        <v>1576</v>
      </c>
      <c r="AN313" t="s">
        <v>1588</v>
      </c>
      <c r="AO313">
        <v>5</v>
      </c>
      <c r="AP313">
        <v>6549</v>
      </c>
      <c r="AQ313">
        <v>0</v>
      </c>
      <c r="AR313">
        <v>0</v>
      </c>
    </row>
    <row r="314" spans="1:44" x14ac:dyDescent="0.35">
      <c r="A314" t="s">
        <v>381</v>
      </c>
      <c r="B314">
        <v>29</v>
      </c>
      <c r="C314" t="s">
        <v>190</v>
      </c>
      <c r="D314" t="s">
        <v>49</v>
      </c>
      <c r="E314" t="s">
        <v>41</v>
      </c>
      <c r="F314">
        <v>991</v>
      </c>
      <c r="G314" t="s">
        <v>51</v>
      </c>
      <c r="H314">
        <v>5</v>
      </c>
      <c r="I314">
        <v>3</v>
      </c>
      <c r="J314" t="s">
        <v>52</v>
      </c>
      <c r="K314">
        <v>1</v>
      </c>
      <c r="L314">
        <v>1669</v>
      </c>
      <c r="M314">
        <v>1</v>
      </c>
      <c r="N314" t="s">
        <v>44</v>
      </c>
      <c r="O314">
        <v>43</v>
      </c>
      <c r="P314">
        <v>2</v>
      </c>
      <c r="Q314">
        <v>2</v>
      </c>
      <c r="R314" t="s">
        <v>137</v>
      </c>
      <c r="S314">
        <v>2</v>
      </c>
      <c r="T314" t="s">
        <v>102</v>
      </c>
      <c r="U314">
        <v>4187</v>
      </c>
      <c r="V314" t="s">
        <v>47</v>
      </c>
      <c r="W314">
        <v>3356</v>
      </c>
      <c r="X314">
        <v>1</v>
      </c>
      <c r="Y314" t="s">
        <v>48</v>
      </c>
      <c r="Z314" t="s">
        <v>40</v>
      </c>
      <c r="AA314">
        <v>13</v>
      </c>
      <c r="AB314">
        <v>3</v>
      </c>
      <c r="AC314">
        <v>2</v>
      </c>
      <c r="AD314">
        <v>80</v>
      </c>
      <c r="AE314">
        <v>1</v>
      </c>
      <c r="AF314">
        <v>10</v>
      </c>
      <c r="AG314">
        <v>3</v>
      </c>
      <c r="AH314">
        <v>2</v>
      </c>
      <c r="AI314">
        <v>0</v>
      </c>
      <c r="AJ314">
        <v>9</v>
      </c>
      <c r="AK314" s="14">
        <v>46335</v>
      </c>
      <c r="AL314">
        <v>48</v>
      </c>
      <c r="AM314" t="s">
        <v>1576</v>
      </c>
      <c r="AN314" t="s">
        <v>1588</v>
      </c>
      <c r="AO314">
        <v>21</v>
      </c>
      <c r="AP314">
        <v>17107</v>
      </c>
      <c r="AQ314">
        <v>19</v>
      </c>
      <c r="AR314">
        <v>12</v>
      </c>
    </row>
    <row r="315" spans="1:44" x14ac:dyDescent="0.35">
      <c r="A315" t="s">
        <v>382</v>
      </c>
      <c r="B315">
        <v>29</v>
      </c>
      <c r="C315" t="s">
        <v>190</v>
      </c>
      <c r="D315" t="s">
        <v>49</v>
      </c>
      <c r="E315" t="s">
        <v>41</v>
      </c>
      <c r="F315">
        <v>1082</v>
      </c>
      <c r="G315" t="s">
        <v>42</v>
      </c>
      <c r="H315">
        <v>9</v>
      </c>
      <c r="I315">
        <v>4</v>
      </c>
      <c r="J315" t="s">
        <v>52</v>
      </c>
      <c r="K315">
        <v>1</v>
      </c>
      <c r="L315">
        <v>1709</v>
      </c>
      <c r="M315">
        <v>4</v>
      </c>
      <c r="N315" t="s">
        <v>53</v>
      </c>
      <c r="O315">
        <v>43</v>
      </c>
      <c r="P315">
        <v>3</v>
      </c>
      <c r="Q315">
        <v>1</v>
      </c>
      <c r="R315" t="s">
        <v>45</v>
      </c>
      <c r="S315">
        <v>3</v>
      </c>
      <c r="T315" t="s">
        <v>105</v>
      </c>
      <c r="U315">
        <v>2974</v>
      </c>
      <c r="V315" t="s">
        <v>47</v>
      </c>
      <c r="W315">
        <v>25412</v>
      </c>
      <c r="X315">
        <v>9</v>
      </c>
      <c r="Y315" t="s">
        <v>48</v>
      </c>
      <c r="Z315" t="s">
        <v>49</v>
      </c>
      <c r="AA315">
        <v>17</v>
      </c>
      <c r="AB315">
        <v>3</v>
      </c>
      <c r="AC315">
        <v>3</v>
      </c>
      <c r="AD315">
        <v>80</v>
      </c>
      <c r="AE315">
        <v>1</v>
      </c>
      <c r="AF315">
        <v>9</v>
      </c>
      <c r="AG315">
        <v>2</v>
      </c>
      <c r="AH315">
        <v>3</v>
      </c>
      <c r="AI315">
        <v>1</v>
      </c>
      <c r="AJ315">
        <v>2</v>
      </c>
      <c r="AK315" s="14">
        <v>46336</v>
      </c>
      <c r="AL315">
        <v>42</v>
      </c>
      <c r="AM315" t="s">
        <v>1576</v>
      </c>
      <c r="AN315" t="s">
        <v>1588</v>
      </c>
      <c r="AO315">
        <v>19</v>
      </c>
      <c r="AP315">
        <v>6259</v>
      </c>
      <c r="AQ315">
        <v>10</v>
      </c>
      <c r="AR315">
        <v>2</v>
      </c>
    </row>
    <row r="316" spans="1:44" x14ac:dyDescent="0.35">
      <c r="A316" t="s">
        <v>1449</v>
      </c>
      <c r="B316">
        <v>53</v>
      </c>
      <c r="C316" t="s">
        <v>1271</v>
      </c>
      <c r="D316" t="s">
        <v>49</v>
      </c>
      <c r="E316" t="s">
        <v>41</v>
      </c>
      <c r="F316">
        <v>1376</v>
      </c>
      <c r="G316" t="s">
        <v>51</v>
      </c>
      <c r="H316">
        <v>2</v>
      </c>
      <c r="I316">
        <v>2</v>
      </c>
      <c r="J316" t="s">
        <v>52</v>
      </c>
      <c r="K316">
        <v>1</v>
      </c>
      <c r="L316">
        <v>981</v>
      </c>
      <c r="M316">
        <v>3</v>
      </c>
      <c r="N316" t="s">
        <v>44</v>
      </c>
      <c r="O316">
        <v>45</v>
      </c>
      <c r="P316">
        <v>3</v>
      </c>
      <c r="Q316">
        <v>4</v>
      </c>
      <c r="R316" t="s">
        <v>442</v>
      </c>
      <c r="S316">
        <v>3</v>
      </c>
      <c r="T316" t="s">
        <v>102</v>
      </c>
      <c r="U316">
        <v>14852</v>
      </c>
      <c r="V316" t="s">
        <v>253</v>
      </c>
      <c r="W316">
        <v>13938</v>
      </c>
      <c r="X316">
        <v>6</v>
      </c>
      <c r="Y316" t="s">
        <v>48</v>
      </c>
      <c r="Z316" t="s">
        <v>49</v>
      </c>
      <c r="AA316">
        <v>13</v>
      </c>
      <c r="AB316">
        <v>3</v>
      </c>
      <c r="AC316">
        <v>3</v>
      </c>
      <c r="AD316">
        <v>80</v>
      </c>
      <c r="AE316">
        <v>1</v>
      </c>
      <c r="AF316">
        <v>22</v>
      </c>
      <c r="AG316">
        <v>3</v>
      </c>
      <c r="AH316">
        <v>4</v>
      </c>
      <c r="AI316">
        <v>15</v>
      </c>
      <c r="AJ316">
        <v>2</v>
      </c>
      <c r="AK316" s="14">
        <v>46313</v>
      </c>
      <c r="AL316">
        <v>45</v>
      </c>
      <c r="AM316" t="s">
        <v>1576</v>
      </c>
      <c r="AN316" t="s">
        <v>1579</v>
      </c>
      <c r="AO316">
        <v>26</v>
      </c>
      <c r="AP316">
        <v>5415</v>
      </c>
      <c r="AQ316">
        <v>1</v>
      </c>
      <c r="AR316">
        <v>0</v>
      </c>
    </row>
    <row r="317" spans="1:44" x14ac:dyDescent="0.35">
      <c r="A317" t="s">
        <v>384</v>
      </c>
      <c r="B317">
        <v>29</v>
      </c>
      <c r="C317" t="s">
        <v>190</v>
      </c>
      <c r="D317" t="s">
        <v>49</v>
      </c>
      <c r="E317" t="s">
        <v>56</v>
      </c>
      <c r="F317">
        <v>461</v>
      </c>
      <c r="G317" t="s">
        <v>42</v>
      </c>
      <c r="H317">
        <v>1</v>
      </c>
      <c r="I317">
        <v>3</v>
      </c>
      <c r="J317" t="s">
        <v>43</v>
      </c>
      <c r="K317">
        <v>1</v>
      </c>
      <c r="L317">
        <v>1753</v>
      </c>
      <c r="M317">
        <v>4</v>
      </c>
      <c r="N317" t="s">
        <v>44</v>
      </c>
      <c r="O317">
        <v>70</v>
      </c>
      <c r="P317">
        <v>4</v>
      </c>
      <c r="Q317">
        <v>2</v>
      </c>
      <c r="R317" t="s">
        <v>161</v>
      </c>
      <c r="S317">
        <v>3</v>
      </c>
      <c r="T317" t="s">
        <v>46</v>
      </c>
      <c r="U317">
        <v>6294</v>
      </c>
      <c r="V317" t="s">
        <v>163</v>
      </c>
      <c r="W317">
        <v>23060</v>
      </c>
      <c r="X317">
        <v>8</v>
      </c>
      <c r="Y317" t="s">
        <v>48</v>
      </c>
      <c r="Z317" t="s">
        <v>40</v>
      </c>
      <c r="AA317">
        <v>12</v>
      </c>
      <c r="AB317">
        <v>3</v>
      </c>
      <c r="AC317">
        <v>4</v>
      </c>
      <c r="AD317">
        <v>80</v>
      </c>
      <c r="AE317">
        <v>0</v>
      </c>
      <c r="AF317">
        <v>10</v>
      </c>
      <c r="AG317">
        <v>5</v>
      </c>
      <c r="AH317">
        <v>4</v>
      </c>
      <c r="AI317">
        <v>0</v>
      </c>
      <c r="AJ317">
        <v>2</v>
      </c>
      <c r="AK317" s="14">
        <v>46338</v>
      </c>
      <c r="AL317">
        <v>28</v>
      </c>
      <c r="AM317" t="s">
        <v>1576</v>
      </c>
      <c r="AN317" t="s">
        <v>1588</v>
      </c>
      <c r="AO317">
        <v>8</v>
      </c>
      <c r="AP317">
        <v>16041</v>
      </c>
      <c r="AQ317">
        <v>0</v>
      </c>
      <c r="AR317">
        <v>0</v>
      </c>
    </row>
    <row r="318" spans="1:44" x14ac:dyDescent="0.35">
      <c r="A318" t="s">
        <v>385</v>
      </c>
      <c r="B318">
        <v>29</v>
      </c>
      <c r="C318" t="s">
        <v>190</v>
      </c>
      <c r="D318" t="s">
        <v>49</v>
      </c>
      <c r="E318" t="s">
        <v>41</v>
      </c>
      <c r="F318">
        <v>590</v>
      </c>
      <c r="G318" t="s">
        <v>42</v>
      </c>
      <c r="H318">
        <v>4</v>
      </c>
      <c r="I318">
        <v>3</v>
      </c>
      <c r="J318" t="s">
        <v>68</v>
      </c>
      <c r="K318">
        <v>1</v>
      </c>
      <c r="L318">
        <v>1762</v>
      </c>
      <c r="M318">
        <v>4</v>
      </c>
      <c r="N318" t="s">
        <v>53</v>
      </c>
      <c r="O318">
        <v>91</v>
      </c>
      <c r="P318">
        <v>2</v>
      </c>
      <c r="Q318">
        <v>1</v>
      </c>
      <c r="R318" t="s">
        <v>60</v>
      </c>
      <c r="S318">
        <v>1</v>
      </c>
      <c r="T318" t="s">
        <v>102</v>
      </c>
      <c r="U318">
        <v>2109</v>
      </c>
      <c r="V318" t="s">
        <v>47</v>
      </c>
      <c r="W318">
        <v>10007</v>
      </c>
      <c r="X318">
        <v>1</v>
      </c>
      <c r="Y318" t="s">
        <v>48</v>
      </c>
      <c r="Z318" t="s">
        <v>49</v>
      </c>
      <c r="AA318">
        <v>13</v>
      </c>
      <c r="AB318">
        <v>3</v>
      </c>
      <c r="AC318">
        <v>3</v>
      </c>
      <c r="AD318">
        <v>80</v>
      </c>
      <c r="AE318">
        <v>1</v>
      </c>
      <c r="AF318">
        <v>1</v>
      </c>
      <c r="AG318">
        <v>2</v>
      </c>
      <c r="AH318">
        <v>3</v>
      </c>
      <c r="AI318">
        <v>0</v>
      </c>
      <c r="AJ318">
        <v>0</v>
      </c>
      <c r="AK318" s="14">
        <v>46339</v>
      </c>
      <c r="AL318">
        <v>40</v>
      </c>
      <c r="AM318" t="s">
        <v>1576</v>
      </c>
      <c r="AN318" t="s">
        <v>1588</v>
      </c>
      <c r="AO318">
        <v>11</v>
      </c>
      <c r="AP318">
        <v>10451</v>
      </c>
      <c r="AQ318">
        <v>6</v>
      </c>
      <c r="AR318">
        <v>2</v>
      </c>
    </row>
    <row r="319" spans="1:44" x14ac:dyDescent="0.35">
      <c r="A319" t="s">
        <v>1448</v>
      </c>
      <c r="B319">
        <v>53</v>
      </c>
      <c r="C319" t="s">
        <v>1271</v>
      </c>
      <c r="D319" t="s">
        <v>49</v>
      </c>
      <c r="E319" t="s">
        <v>41</v>
      </c>
      <c r="F319">
        <v>102</v>
      </c>
      <c r="G319" t="s">
        <v>42</v>
      </c>
      <c r="H319">
        <v>23</v>
      </c>
      <c r="I319">
        <v>4</v>
      </c>
      <c r="J319" t="s">
        <v>43</v>
      </c>
      <c r="K319">
        <v>1</v>
      </c>
      <c r="L319">
        <v>901</v>
      </c>
      <c r="M319">
        <v>4</v>
      </c>
      <c r="N319" t="s">
        <v>53</v>
      </c>
      <c r="O319">
        <v>72</v>
      </c>
      <c r="P319">
        <v>3</v>
      </c>
      <c r="Q319">
        <v>4</v>
      </c>
      <c r="R319" t="s">
        <v>252</v>
      </c>
      <c r="S319">
        <v>4</v>
      </c>
      <c r="T319" t="s">
        <v>46</v>
      </c>
      <c r="U319">
        <v>14275</v>
      </c>
      <c r="V319" t="s">
        <v>253</v>
      </c>
      <c r="W319">
        <v>20206</v>
      </c>
      <c r="X319">
        <v>6</v>
      </c>
      <c r="Y319" t="s">
        <v>48</v>
      </c>
      <c r="Z319" t="s">
        <v>49</v>
      </c>
      <c r="AA319">
        <v>18</v>
      </c>
      <c r="AB319">
        <v>3</v>
      </c>
      <c r="AC319">
        <v>3</v>
      </c>
      <c r="AD319">
        <v>80</v>
      </c>
      <c r="AE319">
        <v>0</v>
      </c>
      <c r="AF319">
        <v>33</v>
      </c>
      <c r="AG319">
        <v>0</v>
      </c>
      <c r="AH319">
        <v>3</v>
      </c>
      <c r="AI319">
        <v>3</v>
      </c>
      <c r="AJ319">
        <v>8</v>
      </c>
      <c r="AK319" s="14">
        <v>46312</v>
      </c>
      <c r="AL319">
        <v>47</v>
      </c>
      <c r="AM319" t="s">
        <v>1576</v>
      </c>
      <c r="AN319" t="s">
        <v>1579</v>
      </c>
      <c r="AO319">
        <v>25</v>
      </c>
      <c r="AP319">
        <v>11009</v>
      </c>
      <c r="AQ319">
        <v>14</v>
      </c>
      <c r="AR319">
        <v>0</v>
      </c>
    </row>
    <row r="320" spans="1:44" x14ac:dyDescent="0.35">
      <c r="A320" t="s">
        <v>387</v>
      </c>
      <c r="B320">
        <v>29</v>
      </c>
      <c r="C320" t="s">
        <v>190</v>
      </c>
      <c r="D320" t="s">
        <v>49</v>
      </c>
      <c r="E320" t="s">
        <v>56</v>
      </c>
      <c r="F320">
        <v>574</v>
      </c>
      <c r="G320" t="s">
        <v>42</v>
      </c>
      <c r="H320">
        <v>20</v>
      </c>
      <c r="I320">
        <v>1</v>
      </c>
      <c r="J320" t="s">
        <v>52</v>
      </c>
      <c r="K320">
        <v>1</v>
      </c>
      <c r="L320">
        <v>1852</v>
      </c>
      <c r="M320">
        <v>4</v>
      </c>
      <c r="N320" t="s">
        <v>44</v>
      </c>
      <c r="O320">
        <v>40</v>
      </c>
      <c r="P320">
        <v>3</v>
      </c>
      <c r="Q320">
        <v>1</v>
      </c>
      <c r="R320" t="s">
        <v>45</v>
      </c>
      <c r="S320">
        <v>4</v>
      </c>
      <c r="T320" t="s">
        <v>105</v>
      </c>
      <c r="U320">
        <v>3812</v>
      </c>
      <c r="V320" t="s">
        <v>47</v>
      </c>
      <c r="W320">
        <v>7003</v>
      </c>
      <c r="X320">
        <v>1</v>
      </c>
      <c r="Y320" t="s">
        <v>48</v>
      </c>
      <c r="Z320" t="s">
        <v>49</v>
      </c>
      <c r="AA320">
        <v>13</v>
      </c>
      <c r="AB320">
        <v>3</v>
      </c>
      <c r="AC320">
        <v>2</v>
      </c>
      <c r="AD320">
        <v>80</v>
      </c>
      <c r="AE320">
        <v>0</v>
      </c>
      <c r="AF320">
        <v>11</v>
      </c>
      <c r="AG320">
        <v>3</v>
      </c>
      <c r="AH320">
        <v>4</v>
      </c>
      <c r="AI320">
        <v>3</v>
      </c>
      <c r="AJ320">
        <v>10</v>
      </c>
      <c r="AK320" s="14">
        <v>46341</v>
      </c>
      <c r="AL320">
        <v>22</v>
      </c>
      <c r="AM320" t="s">
        <v>1576</v>
      </c>
      <c r="AN320" t="s">
        <v>1588</v>
      </c>
      <c r="AO320">
        <v>4</v>
      </c>
      <c r="AP320">
        <v>21304</v>
      </c>
      <c r="AQ320">
        <v>1</v>
      </c>
      <c r="AR320">
        <v>1</v>
      </c>
    </row>
    <row r="321" spans="1:44" x14ac:dyDescent="0.35">
      <c r="A321" t="s">
        <v>388</v>
      </c>
      <c r="B321">
        <v>29</v>
      </c>
      <c r="C321" t="s">
        <v>190</v>
      </c>
      <c r="D321" t="s">
        <v>49</v>
      </c>
      <c r="E321" t="s">
        <v>41</v>
      </c>
      <c r="F321">
        <v>726</v>
      </c>
      <c r="G321" t="s">
        <v>42</v>
      </c>
      <c r="H321">
        <v>29</v>
      </c>
      <c r="I321">
        <v>1</v>
      </c>
      <c r="J321" t="s">
        <v>43</v>
      </c>
      <c r="K321">
        <v>1</v>
      </c>
      <c r="L321">
        <v>1859</v>
      </c>
      <c r="M321">
        <v>4</v>
      </c>
      <c r="N321" t="s">
        <v>44</v>
      </c>
      <c r="O321">
        <v>93</v>
      </c>
      <c r="P321">
        <v>1</v>
      </c>
      <c r="Q321">
        <v>2</v>
      </c>
      <c r="R321" t="s">
        <v>161</v>
      </c>
      <c r="S321">
        <v>3</v>
      </c>
      <c r="T321" t="s">
        <v>102</v>
      </c>
      <c r="U321">
        <v>6384</v>
      </c>
      <c r="V321" t="s">
        <v>163</v>
      </c>
      <c r="W321">
        <v>21143</v>
      </c>
      <c r="X321">
        <v>8</v>
      </c>
      <c r="Y321" t="s">
        <v>48</v>
      </c>
      <c r="Z321" t="s">
        <v>49</v>
      </c>
      <c r="AA321">
        <v>17</v>
      </c>
      <c r="AB321">
        <v>3</v>
      </c>
      <c r="AC321">
        <v>4</v>
      </c>
      <c r="AD321">
        <v>80</v>
      </c>
      <c r="AE321">
        <v>2</v>
      </c>
      <c r="AF321">
        <v>11</v>
      </c>
      <c r="AG321">
        <v>3</v>
      </c>
      <c r="AH321">
        <v>3</v>
      </c>
      <c r="AI321">
        <v>1</v>
      </c>
      <c r="AJ321">
        <v>6</v>
      </c>
      <c r="AK321" s="14">
        <v>46342</v>
      </c>
      <c r="AL321">
        <v>22</v>
      </c>
      <c r="AM321" t="s">
        <v>1576</v>
      </c>
      <c r="AN321" t="s">
        <v>1588</v>
      </c>
      <c r="AO321">
        <v>2</v>
      </c>
      <c r="AP321">
        <v>9804</v>
      </c>
      <c r="AQ321">
        <v>2</v>
      </c>
      <c r="AR321">
        <v>1</v>
      </c>
    </row>
    <row r="322" spans="1:44" x14ac:dyDescent="0.35">
      <c r="A322" t="s">
        <v>389</v>
      </c>
      <c r="B322">
        <v>29</v>
      </c>
      <c r="C322" t="s">
        <v>190</v>
      </c>
      <c r="D322" t="s">
        <v>49</v>
      </c>
      <c r="E322" t="s">
        <v>276</v>
      </c>
      <c r="F322">
        <v>352</v>
      </c>
      <c r="G322" t="s">
        <v>71</v>
      </c>
      <c r="H322">
        <v>6</v>
      </c>
      <c r="I322">
        <v>1</v>
      </c>
      <c r="J322" t="s">
        <v>52</v>
      </c>
      <c r="K322">
        <v>1</v>
      </c>
      <c r="L322">
        <v>1865</v>
      </c>
      <c r="M322">
        <v>4</v>
      </c>
      <c r="N322" t="s">
        <v>44</v>
      </c>
      <c r="O322">
        <v>87</v>
      </c>
      <c r="P322">
        <v>2</v>
      </c>
      <c r="Q322">
        <v>1</v>
      </c>
      <c r="R322" t="s">
        <v>71</v>
      </c>
      <c r="S322">
        <v>2</v>
      </c>
      <c r="T322" t="s">
        <v>105</v>
      </c>
      <c r="U322">
        <v>2804</v>
      </c>
      <c r="V322" t="s">
        <v>47</v>
      </c>
      <c r="W322">
        <v>15434</v>
      </c>
      <c r="X322">
        <v>1</v>
      </c>
      <c r="Y322" t="s">
        <v>48</v>
      </c>
      <c r="Z322" t="s">
        <v>49</v>
      </c>
      <c r="AA322">
        <v>11</v>
      </c>
      <c r="AB322">
        <v>3</v>
      </c>
      <c r="AC322">
        <v>4</v>
      </c>
      <c r="AD322">
        <v>80</v>
      </c>
      <c r="AE322">
        <v>0</v>
      </c>
      <c r="AF322">
        <v>1</v>
      </c>
      <c r="AG322">
        <v>3</v>
      </c>
      <c r="AH322">
        <v>3</v>
      </c>
      <c r="AI322">
        <v>0</v>
      </c>
      <c r="AJ322">
        <v>0</v>
      </c>
      <c r="AK322" s="14">
        <v>46343</v>
      </c>
      <c r="AL322">
        <v>54</v>
      </c>
      <c r="AM322" t="s">
        <v>1576</v>
      </c>
      <c r="AN322" t="s">
        <v>1588</v>
      </c>
      <c r="AO322">
        <v>3</v>
      </c>
      <c r="AP322">
        <v>12384</v>
      </c>
      <c r="AQ322">
        <v>1</v>
      </c>
      <c r="AR322">
        <v>1</v>
      </c>
    </row>
    <row r="323" spans="1:44" x14ac:dyDescent="0.35">
      <c r="A323" t="s">
        <v>1447</v>
      </c>
      <c r="B323">
        <v>53</v>
      </c>
      <c r="C323" t="s">
        <v>1271</v>
      </c>
      <c r="D323" t="s">
        <v>49</v>
      </c>
      <c r="E323" t="s">
        <v>41</v>
      </c>
      <c r="F323">
        <v>868</v>
      </c>
      <c r="G323" t="s">
        <v>51</v>
      </c>
      <c r="H323">
        <v>8</v>
      </c>
      <c r="I323">
        <v>3</v>
      </c>
      <c r="J323" t="s">
        <v>57</v>
      </c>
      <c r="K323">
        <v>1</v>
      </c>
      <c r="L323">
        <v>897</v>
      </c>
      <c r="M323">
        <v>1</v>
      </c>
      <c r="N323" t="s">
        <v>44</v>
      </c>
      <c r="O323">
        <v>73</v>
      </c>
      <c r="P323">
        <v>3</v>
      </c>
      <c r="Q323">
        <v>4</v>
      </c>
      <c r="R323" t="s">
        <v>137</v>
      </c>
      <c r="S323">
        <v>4</v>
      </c>
      <c r="T323" t="s">
        <v>105</v>
      </c>
      <c r="U323">
        <v>11836</v>
      </c>
      <c r="V323" t="s">
        <v>253</v>
      </c>
      <c r="W323">
        <v>22789</v>
      </c>
      <c r="X323">
        <v>5</v>
      </c>
      <c r="Y323" t="s">
        <v>48</v>
      </c>
      <c r="Z323" t="s">
        <v>49</v>
      </c>
      <c r="AA323">
        <v>14</v>
      </c>
      <c r="AB323">
        <v>3</v>
      </c>
      <c r="AC323">
        <v>3</v>
      </c>
      <c r="AD323">
        <v>80</v>
      </c>
      <c r="AE323">
        <v>1</v>
      </c>
      <c r="AF323">
        <v>28</v>
      </c>
      <c r="AG323">
        <v>3</v>
      </c>
      <c r="AH323">
        <v>3</v>
      </c>
      <c r="AI323">
        <v>2</v>
      </c>
      <c r="AJ323">
        <v>2</v>
      </c>
      <c r="AK323" s="14">
        <v>46311</v>
      </c>
      <c r="AL323">
        <v>21</v>
      </c>
      <c r="AM323" t="s">
        <v>1576</v>
      </c>
      <c r="AN323" t="s">
        <v>1579</v>
      </c>
      <c r="AO323">
        <v>2</v>
      </c>
      <c r="AP323">
        <v>21570</v>
      </c>
      <c r="AQ323">
        <v>1</v>
      </c>
      <c r="AR323">
        <v>1</v>
      </c>
    </row>
    <row r="324" spans="1:44" x14ac:dyDescent="0.35">
      <c r="A324" t="s">
        <v>391</v>
      </c>
      <c r="B324">
        <v>29</v>
      </c>
      <c r="C324" t="s">
        <v>190</v>
      </c>
      <c r="D324" t="s">
        <v>49</v>
      </c>
      <c r="E324" t="s">
        <v>41</v>
      </c>
      <c r="F324">
        <v>592</v>
      </c>
      <c r="G324" t="s">
        <v>42</v>
      </c>
      <c r="H324">
        <v>7</v>
      </c>
      <c r="I324">
        <v>3</v>
      </c>
      <c r="J324" t="s">
        <v>43</v>
      </c>
      <c r="K324">
        <v>1</v>
      </c>
      <c r="L324">
        <v>1883</v>
      </c>
      <c r="M324">
        <v>4</v>
      </c>
      <c r="N324" t="s">
        <v>44</v>
      </c>
      <c r="O324">
        <v>59</v>
      </c>
      <c r="P324">
        <v>3</v>
      </c>
      <c r="Q324">
        <v>1</v>
      </c>
      <c r="R324" t="s">
        <v>45</v>
      </c>
      <c r="S324">
        <v>1</v>
      </c>
      <c r="T324" t="s">
        <v>46</v>
      </c>
      <c r="U324">
        <v>2062</v>
      </c>
      <c r="V324" t="s">
        <v>47</v>
      </c>
      <c r="W324">
        <v>19384</v>
      </c>
      <c r="X324">
        <v>3</v>
      </c>
      <c r="Y324" t="s">
        <v>48</v>
      </c>
      <c r="Z324" t="s">
        <v>49</v>
      </c>
      <c r="AA324">
        <v>14</v>
      </c>
      <c r="AB324">
        <v>3</v>
      </c>
      <c r="AC324">
        <v>2</v>
      </c>
      <c r="AD324">
        <v>80</v>
      </c>
      <c r="AE324">
        <v>0</v>
      </c>
      <c r="AF324">
        <v>11</v>
      </c>
      <c r="AG324">
        <v>2</v>
      </c>
      <c r="AH324">
        <v>3</v>
      </c>
      <c r="AI324">
        <v>1</v>
      </c>
      <c r="AJ324">
        <v>2</v>
      </c>
      <c r="AK324" s="14">
        <v>46345</v>
      </c>
      <c r="AL324">
        <v>23</v>
      </c>
      <c r="AM324" t="s">
        <v>1576</v>
      </c>
      <c r="AN324" t="s">
        <v>1588</v>
      </c>
      <c r="AO324">
        <v>2</v>
      </c>
      <c r="AP324">
        <v>7583</v>
      </c>
      <c r="AQ324">
        <v>2</v>
      </c>
      <c r="AR324">
        <v>1</v>
      </c>
    </row>
    <row r="325" spans="1:44" x14ac:dyDescent="0.35">
      <c r="A325" t="s">
        <v>1446</v>
      </c>
      <c r="B325">
        <v>53</v>
      </c>
      <c r="C325" t="s">
        <v>1271</v>
      </c>
      <c r="D325" t="s">
        <v>49</v>
      </c>
      <c r="E325" t="s">
        <v>41</v>
      </c>
      <c r="F325">
        <v>661</v>
      </c>
      <c r="G325" t="s">
        <v>51</v>
      </c>
      <c r="H325">
        <v>7</v>
      </c>
      <c r="I325">
        <v>2</v>
      </c>
      <c r="J325" t="s">
        <v>57</v>
      </c>
      <c r="K325">
        <v>1</v>
      </c>
      <c r="L325">
        <v>862</v>
      </c>
      <c r="M325">
        <v>1</v>
      </c>
      <c r="N325" t="s">
        <v>53</v>
      </c>
      <c r="O325">
        <v>78</v>
      </c>
      <c r="P325">
        <v>2</v>
      </c>
      <c r="Q325">
        <v>3</v>
      </c>
      <c r="R325" t="s">
        <v>137</v>
      </c>
      <c r="S325">
        <v>4</v>
      </c>
      <c r="T325" t="s">
        <v>105</v>
      </c>
      <c r="U325">
        <v>10934</v>
      </c>
      <c r="V325" t="s">
        <v>253</v>
      </c>
      <c r="W325">
        <v>20715</v>
      </c>
      <c r="X325">
        <v>7</v>
      </c>
      <c r="Y325" t="s">
        <v>48</v>
      </c>
      <c r="Z325" t="s">
        <v>40</v>
      </c>
      <c r="AA325">
        <v>18</v>
      </c>
      <c r="AB325">
        <v>3</v>
      </c>
      <c r="AC325">
        <v>4</v>
      </c>
      <c r="AD325">
        <v>80</v>
      </c>
      <c r="AE325">
        <v>1</v>
      </c>
      <c r="AF325">
        <v>35</v>
      </c>
      <c r="AG325">
        <v>3</v>
      </c>
      <c r="AH325">
        <v>3</v>
      </c>
      <c r="AI325">
        <v>0</v>
      </c>
      <c r="AJ325">
        <v>4</v>
      </c>
      <c r="AK325" s="14">
        <v>46310</v>
      </c>
      <c r="AL325">
        <v>59</v>
      </c>
      <c r="AM325" t="s">
        <v>1576</v>
      </c>
      <c r="AN325" t="s">
        <v>1579</v>
      </c>
      <c r="AO325">
        <v>35</v>
      </c>
      <c r="AP325">
        <v>3369</v>
      </c>
      <c r="AQ325">
        <v>1</v>
      </c>
      <c r="AR325">
        <v>1</v>
      </c>
    </row>
    <row r="326" spans="1:44" x14ac:dyDescent="0.35">
      <c r="A326" t="s">
        <v>393</v>
      </c>
      <c r="B326">
        <v>29</v>
      </c>
      <c r="C326" t="s">
        <v>190</v>
      </c>
      <c r="D326" t="s">
        <v>49</v>
      </c>
      <c r="E326" t="s">
        <v>41</v>
      </c>
      <c r="F326">
        <v>136</v>
      </c>
      <c r="G326" t="s">
        <v>42</v>
      </c>
      <c r="H326">
        <v>1</v>
      </c>
      <c r="I326">
        <v>3</v>
      </c>
      <c r="J326" t="s">
        <v>43</v>
      </c>
      <c r="K326">
        <v>1</v>
      </c>
      <c r="L326">
        <v>1954</v>
      </c>
      <c r="M326">
        <v>1</v>
      </c>
      <c r="N326" t="s">
        <v>44</v>
      </c>
      <c r="O326">
        <v>89</v>
      </c>
      <c r="P326">
        <v>3</v>
      </c>
      <c r="Q326">
        <v>2</v>
      </c>
      <c r="R326" t="s">
        <v>161</v>
      </c>
      <c r="S326">
        <v>1</v>
      </c>
      <c r="T326" t="s">
        <v>105</v>
      </c>
      <c r="U326">
        <v>5373</v>
      </c>
      <c r="V326" t="s">
        <v>163</v>
      </c>
      <c r="W326">
        <v>6225</v>
      </c>
      <c r="X326">
        <v>0</v>
      </c>
      <c r="Y326" t="s">
        <v>48</v>
      </c>
      <c r="Z326" t="s">
        <v>49</v>
      </c>
      <c r="AA326">
        <v>12</v>
      </c>
      <c r="AB326">
        <v>3</v>
      </c>
      <c r="AC326">
        <v>1</v>
      </c>
      <c r="AD326">
        <v>80</v>
      </c>
      <c r="AE326">
        <v>1</v>
      </c>
      <c r="AF326">
        <v>6</v>
      </c>
      <c r="AG326">
        <v>5</v>
      </c>
      <c r="AH326">
        <v>2</v>
      </c>
      <c r="AI326">
        <v>0</v>
      </c>
      <c r="AJ326">
        <v>2</v>
      </c>
      <c r="AK326" s="14">
        <v>46347</v>
      </c>
      <c r="AL326">
        <v>52</v>
      </c>
      <c r="AM326" t="s">
        <v>1576</v>
      </c>
      <c r="AN326" t="s">
        <v>1588</v>
      </c>
      <c r="AO326">
        <v>27</v>
      </c>
      <c r="AP326">
        <v>15080</v>
      </c>
      <c r="AQ326">
        <v>15</v>
      </c>
      <c r="AR326">
        <v>7</v>
      </c>
    </row>
    <row r="327" spans="1:44" x14ac:dyDescent="0.35">
      <c r="A327" t="s">
        <v>1445</v>
      </c>
      <c r="B327">
        <v>53</v>
      </c>
      <c r="C327" t="s">
        <v>1271</v>
      </c>
      <c r="D327" t="s">
        <v>49</v>
      </c>
      <c r="E327" t="s">
        <v>41</v>
      </c>
      <c r="F327">
        <v>346</v>
      </c>
      <c r="G327" t="s">
        <v>42</v>
      </c>
      <c r="H327">
        <v>6</v>
      </c>
      <c r="I327">
        <v>3</v>
      </c>
      <c r="J327" t="s">
        <v>43</v>
      </c>
      <c r="K327">
        <v>1</v>
      </c>
      <c r="L327">
        <v>769</v>
      </c>
      <c r="M327">
        <v>4</v>
      </c>
      <c r="N327" t="s">
        <v>44</v>
      </c>
      <c r="O327">
        <v>86</v>
      </c>
      <c r="P327">
        <v>3</v>
      </c>
      <c r="Q327">
        <v>2</v>
      </c>
      <c r="R327" t="s">
        <v>45</v>
      </c>
      <c r="S327">
        <v>4</v>
      </c>
      <c r="T327" t="s">
        <v>46</v>
      </c>
      <c r="U327">
        <v>2450</v>
      </c>
      <c r="V327" t="s">
        <v>47</v>
      </c>
      <c r="W327">
        <v>10919</v>
      </c>
      <c r="X327">
        <v>2</v>
      </c>
      <c r="Y327" t="s">
        <v>48</v>
      </c>
      <c r="Z327" t="s">
        <v>49</v>
      </c>
      <c r="AA327">
        <v>17</v>
      </c>
      <c r="AB327">
        <v>3</v>
      </c>
      <c r="AC327">
        <v>4</v>
      </c>
      <c r="AD327">
        <v>80</v>
      </c>
      <c r="AE327">
        <v>0</v>
      </c>
      <c r="AF327">
        <v>19</v>
      </c>
      <c r="AG327">
        <v>4</v>
      </c>
      <c r="AH327">
        <v>3</v>
      </c>
      <c r="AI327">
        <v>2</v>
      </c>
      <c r="AJ327">
        <v>2</v>
      </c>
      <c r="AK327" s="14">
        <v>46309</v>
      </c>
      <c r="AL327">
        <v>56</v>
      </c>
      <c r="AM327" t="s">
        <v>1576</v>
      </c>
      <c r="AN327" t="s">
        <v>1579</v>
      </c>
      <c r="AO327">
        <v>14</v>
      </c>
      <c r="AP327">
        <v>23733</v>
      </c>
      <c r="AQ327">
        <v>3</v>
      </c>
      <c r="AR327">
        <v>0</v>
      </c>
    </row>
    <row r="328" spans="1:44" x14ac:dyDescent="0.35">
      <c r="A328" t="s">
        <v>395</v>
      </c>
      <c r="B328">
        <v>29</v>
      </c>
      <c r="C328" t="s">
        <v>190</v>
      </c>
      <c r="D328" t="s">
        <v>49</v>
      </c>
      <c r="E328" t="s">
        <v>41</v>
      </c>
      <c r="F328">
        <v>1378</v>
      </c>
      <c r="G328" t="s">
        <v>42</v>
      </c>
      <c r="H328">
        <v>13</v>
      </c>
      <c r="I328">
        <v>2</v>
      </c>
      <c r="J328" t="s">
        <v>73</v>
      </c>
      <c r="K328">
        <v>1</v>
      </c>
      <c r="L328">
        <v>2053</v>
      </c>
      <c r="M328">
        <v>4</v>
      </c>
      <c r="N328" t="s">
        <v>44</v>
      </c>
      <c r="O328">
        <v>46</v>
      </c>
      <c r="P328">
        <v>2</v>
      </c>
      <c r="Q328">
        <v>2</v>
      </c>
      <c r="R328" t="s">
        <v>45</v>
      </c>
      <c r="S328">
        <v>2</v>
      </c>
      <c r="T328" t="s">
        <v>105</v>
      </c>
      <c r="U328">
        <v>4025</v>
      </c>
      <c r="V328" t="s">
        <v>47</v>
      </c>
      <c r="W328">
        <v>23679</v>
      </c>
      <c r="X328">
        <v>4</v>
      </c>
      <c r="Y328" t="s">
        <v>48</v>
      </c>
      <c r="Z328" t="s">
        <v>40</v>
      </c>
      <c r="AA328">
        <v>13</v>
      </c>
      <c r="AB328">
        <v>3</v>
      </c>
      <c r="AC328">
        <v>1</v>
      </c>
      <c r="AD328">
        <v>80</v>
      </c>
      <c r="AE328">
        <v>1</v>
      </c>
      <c r="AF328">
        <v>10</v>
      </c>
      <c r="AG328">
        <v>2</v>
      </c>
      <c r="AH328">
        <v>3</v>
      </c>
      <c r="AI328">
        <v>0</v>
      </c>
      <c r="AJ328">
        <v>3</v>
      </c>
      <c r="AK328" s="14">
        <v>46349</v>
      </c>
      <c r="AL328">
        <v>34</v>
      </c>
      <c r="AM328" t="s">
        <v>1576</v>
      </c>
      <c r="AN328" t="s">
        <v>1588</v>
      </c>
      <c r="AO328">
        <v>16</v>
      </c>
      <c r="AP328">
        <v>21649</v>
      </c>
      <c r="AQ328">
        <v>2</v>
      </c>
      <c r="AR328">
        <v>1</v>
      </c>
    </row>
    <row r="329" spans="1:44" x14ac:dyDescent="0.35">
      <c r="A329" t="s">
        <v>396</v>
      </c>
      <c r="B329">
        <v>29</v>
      </c>
      <c r="C329" t="s">
        <v>190</v>
      </c>
      <c r="D329" t="s">
        <v>49</v>
      </c>
      <c r="E329" t="s">
        <v>41</v>
      </c>
      <c r="F329">
        <v>468</v>
      </c>
      <c r="G329" t="s">
        <v>42</v>
      </c>
      <c r="H329">
        <v>28</v>
      </c>
      <c r="I329">
        <v>4</v>
      </c>
      <c r="J329" t="s">
        <v>52</v>
      </c>
      <c r="K329">
        <v>1</v>
      </c>
      <c r="L329">
        <v>2054</v>
      </c>
      <c r="M329">
        <v>4</v>
      </c>
      <c r="N329" t="s">
        <v>53</v>
      </c>
      <c r="O329">
        <v>73</v>
      </c>
      <c r="P329">
        <v>2</v>
      </c>
      <c r="Q329">
        <v>1</v>
      </c>
      <c r="R329" t="s">
        <v>60</v>
      </c>
      <c r="S329">
        <v>1</v>
      </c>
      <c r="T329" t="s">
        <v>46</v>
      </c>
      <c r="U329">
        <v>3785</v>
      </c>
      <c r="V329" t="s">
        <v>47</v>
      </c>
      <c r="W329">
        <v>8489</v>
      </c>
      <c r="X329">
        <v>1</v>
      </c>
      <c r="Y329" t="s">
        <v>48</v>
      </c>
      <c r="Z329" t="s">
        <v>49</v>
      </c>
      <c r="AA329">
        <v>14</v>
      </c>
      <c r="AB329">
        <v>3</v>
      </c>
      <c r="AC329">
        <v>2</v>
      </c>
      <c r="AD329">
        <v>80</v>
      </c>
      <c r="AE329">
        <v>0</v>
      </c>
      <c r="AF329">
        <v>5</v>
      </c>
      <c r="AG329">
        <v>3</v>
      </c>
      <c r="AH329">
        <v>1</v>
      </c>
      <c r="AI329">
        <v>0</v>
      </c>
      <c r="AJ329">
        <v>4</v>
      </c>
      <c r="AK329" s="14">
        <v>46350</v>
      </c>
      <c r="AL329">
        <v>33</v>
      </c>
      <c r="AM329" t="s">
        <v>1576</v>
      </c>
      <c r="AN329" t="s">
        <v>1588</v>
      </c>
      <c r="AO329">
        <v>4</v>
      </c>
      <c r="AP329">
        <v>7306</v>
      </c>
      <c r="AQ329">
        <v>4</v>
      </c>
      <c r="AR329">
        <v>3</v>
      </c>
    </row>
    <row r="330" spans="1:44" x14ac:dyDescent="0.35">
      <c r="A330" t="s">
        <v>396</v>
      </c>
      <c r="B330">
        <v>29</v>
      </c>
      <c r="C330" t="s">
        <v>190</v>
      </c>
      <c r="D330" t="s">
        <v>49</v>
      </c>
      <c r="E330" t="s">
        <v>41</v>
      </c>
      <c r="F330">
        <v>468</v>
      </c>
      <c r="G330" t="s">
        <v>42</v>
      </c>
      <c r="H330">
        <v>28</v>
      </c>
      <c r="I330">
        <v>4</v>
      </c>
      <c r="J330" t="s">
        <v>52</v>
      </c>
      <c r="K330">
        <v>1</v>
      </c>
      <c r="L330">
        <v>2054</v>
      </c>
      <c r="M330">
        <v>4</v>
      </c>
      <c r="N330" t="s">
        <v>53</v>
      </c>
      <c r="O330">
        <v>73</v>
      </c>
      <c r="P330">
        <v>2</v>
      </c>
      <c r="Q330">
        <v>1</v>
      </c>
      <c r="R330" t="s">
        <v>60</v>
      </c>
      <c r="S330">
        <v>1</v>
      </c>
      <c r="T330" t="s">
        <v>46</v>
      </c>
      <c r="U330">
        <v>3785</v>
      </c>
      <c r="V330" t="s">
        <v>47</v>
      </c>
      <c r="W330">
        <v>8489</v>
      </c>
      <c r="X330">
        <v>1</v>
      </c>
      <c r="Y330" t="s">
        <v>48</v>
      </c>
      <c r="Z330" t="s">
        <v>49</v>
      </c>
      <c r="AA330">
        <v>14</v>
      </c>
      <c r="AB330">
        <v>3</v>
      </c>
      <c r="AC330">
        <v>2</v>
      </c>
      <c r="AD330">
        <v>80</v>
      </c>
      <c r="AE330">
        <v>0</v>
      </c>
      <c r="AF330">
        <v>5</v>
      </c>
      <c r="AG330">
        <v>3</v>
      </c>
      <c r="AH330">
        <v>1</v>
      </c>
      <c r="AI330">
        <v>0</v>
      </c>
      <c r="AJ330">
        <v>4</v>
      </c>
      <c r="AK330" s="14">
        <v>46351</v>
      </c>
      <c r="AL330">
        <v>23</v>
      </c>
      <c r="AM330" t="s">
        <v>1576</v>
      </c>
      <c r="AN330" t="s">
        <v>1588</v>
      </c>
      <c r="AO330">
        <v>3</v>
      </c>
      <c r="AP330">
        <v>17682</v>
      </c>
      <c r="AQ330">
        <v>1</v>
      </c>
      <c r="AR330">
        <v>1</v>
      </c>
    </row>
    <row r="331" spans="1:44" x14ac:dyDescent="0.35">
      <c r="A331" t="s">
        <v>397</v>
      </c>
      <c r="B331">
        <v>30</v>
      </c>
      <c r="C331" t="s">
        <v>190</v>
      </c>
      <c r="D331" t="s">
        <v>49</v>
      </c>
      <c r="E331" t="s">
        <v>41</v>
      </c>
      <c r="F331">
        <v>1358</v>
      </c>
      <c r="G331" t="s">
        <v>42</v>
      </c>
      <c r="H331">
        <v>24</v>
      </c>
      <c r="I331">
        <v>1</v>
      </c>
      <c r="J331" t="s">
        <v>43</v>
      </c>
      <c r="K331">
        <v>1</v>
      </c>
      <c r="L331">
        <v>11</v>
      </c>
      <c r="M331">
        <v>4</v>
      </c>
      <c r="N331" t="s">
        <v>44</v>
      </c>
      <c r="O331">
        <v>67</v>
      </c>
      <c r="P331">
        <v>3</v>
      </c>
      <c r="Q331">
        <v>1</v>
      </c>
      <c r="R331" t="s">
        <v>45</v>
      </c>
      <c r="S331">
        <v>3</v>
      </c>
      <c r="T331" t="s">
        <v>102</v>
      </c>
      <c r="U331">
        <v>2693</v>
      </c>
      <c r="V331" t="s">
        <v>47</v>
      </c>
      <c r="W331">
        <v>13335</v>
      </c>
      <c r="X331">
        <v>1</v>
      </c>
      <c r="Y331" t="s">
        <v>48</v>
      </c>
      <c r="Z331" t="s">
        <v>49</v>
      </c>
      <c r="AA331">
        <v>22</v>
      </c>
      <c r="AB331">
        <v>4</v>
      </c>
      <c r="AC331">
        <v>2</v>
      </c>
      <c r="AD331">
        <v>80</v>
      </c>
      <c r="AE331">
        <v>1</v>
      </c>
      <c r="AF331">
        <v>1</v>
      </c>
      <c r="AG331">
        <v>2</v>
      </c>
      <c r="AH331">
        <v>3</v>
      </c>
      <c r="AI331">
        <v>0</v>
      </c>
      <c r="AK331" s="14">
        <v>46352</v>
      </c>
      <c r="AL331">
        <v>31</v>
      </c>
      <c r="AM331" t="s">
        <v>1576</v>
      </c>
      <c r="AN331" t="s">
        <v>1588</v>
      </c>
      <c r="AO331">
        <v>3</v>
      </c>
      <c r="AP331">
        <v>16955</v>
      </c>
      <c r="AQ331">
        <v>2</v>
      </c>
      <c r="AR331">
        <v>1</v>
      </c>
    </row>
    <row r="332" spans="1:44" x14ac:dyDescent="0.35">
      <c r="A332" t="s">
        <v>398</v>
      </c>
      <c r="B332">
        <v>30</v>
      </c>
      <c r="C332" t="s">
        <v>190</v>
      </c>
      <c r="D332" t="s">
        <v>49</v>
      </c>
      <c r="E332" t="s">
        <v>41</v>
      </c>
      <c r="F332">
        <v>125</v>
      </c>
      <c r="G332" t="s">
        <v>42</v>
      </c>
      <c r="H332">
        <v>9</v>
      </c>
      <c r="I332">
        <v>2</v>
      </c>
      <c r="J332" t="s">
        <v>52</v>
      </c>
      <c r="K332">
        <v>1</v>
      </c>
      <c r="L332">
        <v>41</v>
      </c>
      <c r="M332">
        <v>4</v>
      </c>
      <c r="N332" t="s">
        <v>44</v>
      </c>
      <c r="O332">
        <v>83</v>
      </c>
      <c r="P332">
        <v>2</v>
      </c>
      <c r="Q332">
        <v>1</v>
      </c>
      <c r="R332" t="s">
        <v>45</v>
      </c>
      <c r="S332">
        <v>3</v>
      </c>
      <c r="T332" t="s">
        <v>46</v>
      </c>
      <c r="U332">
        <v>2206</v>
      </c>
      <c r="V332" t="s">
        <v>47</v>
      </c>
      <c r="W332">
        <v>16117</v>
      </c>
      <c r="X332">
        <v>1</v>
      </c>
      <c r="Y332" t="s">
        <v>48</v>
      </c>
      <c r="Z332" t="s">
        <v>49</v>
      </c>
      <c r="AA332">
        <v>13</v>
      </c>
      <c r="AB332">
        <v>3</v>
      </c>
      <c r="AC332">
        <v>1</v>
      </c>
      <c r="AD332">
        <v>80</v>
      </c>
      <c r="AE332">
        <v>0</v>
      </c>
      <c r="AF332">
        <v>10</v>
      </c>
      <c r="AG332">
        <v>5</v>
      </c>
      <c r="AH332">
        <v>3</v>
      </c>
      <c r="AI332">
        <v>1</v>
      </c>
      <c r="AJ332">
        <v>8</v>
      </c>
      <c r="AK332" s="14">
        <v>46353</v>
      </c>
      <c r="AL332">
        <v>59</v>
      </c>
      <c r="AM332" t="s">
        <v>1576</v>
      </c>
      <c r="AN332" t="s">
        <v>1588</v>
      </c>
      <c r="AO332">
        <v>29</v>
      </c>
      <c r="AP332">
        <v>16895</v>
      </c>
      <c r="AQ332">
        <v>2</v>
      </c>
      <c r="AR332">
        <v>0</v>
      </c>
    </row>
    <row r="333" spans="1:44" x14ac:dyDescent="0.35">
      <c r="A333" t="s">
        <v>399</v>
      </c>
      <c r="B333">
        <v>30</v>
      </c>
      <c r="C333" t="s">
        <v>190</v>
      </c>
      <c r="D333" t="s">
        <v>49</v>
      </c>
      <c r="E333" t="s">
        <v>56</v>
      </c>
      <c r="F333">
        <v>721</v>
      </c>
      <c r="G333" t="s">
        <v>42</v>
      </c>
      <c r="H333">
        <v>1</v>
      </c>
      <c r="I333">
        <v>2</v>
      </c>
      <c r="J333" t="s">
        <v>52</v>
      </c>
      <c r="K333">
        <v>1</v>
      </c>
      <c r="L333">
        <v>57</v>
      </c>
      <c r="M333">
        <v>3</v>
      </c>
      <c r="N333" t="s">
        <v>53</v>
      </c>
      <c r="O333">
        <v>58</v>
      </c>
      <c r="P333">
        <v>3</v>
      </c>
      <c r="Q333">
        <v>2</v>
      </c>
      <c r="R333" t="s">
        <v>45</v>
      </c>
      <c r="S333">
        <v>4</v>
      </c>
      <c r="T333" t="s">
        <v>46</v>
      </c>
      <c r="U333">
        <v>4011</v>
      </c>
      <c r="V333" t="s">
        <v>47</v>
      </c>
      <c r="W333">
        <v>10781</v>
      </c>
      <c r="X333">
        <v>1</v>
      </c>
      <c r="Y333" t="s">
        <v>48</v>
      </c>
      <c r="Z333" t="s">
        <v>49</v>
      </c>
      <c r="AA333">
        <v>23</v>
      </c>
      <c r="AB333">
        <v>4</v>
      </c>
      <c r="AC333">
        <v>4</v>
      </c>
      <c r="AD333">
        <v>80</v>
      </c>
      <c r="AE333">
        <v>0</v>
      </c>
      <c r="AF333">
        <v>12</v>
      </c>
      <c r="AG333">
        <v>2</v>
      </c>
      <c r="AH333">
        <v>3</v>
      </c>
      <c r="AI333">
        <v>3</v>
      </c>
      <c r="AJ333">
        <v>7</v>
      </c>
      <c r="AK333" s="14">
        <v>46354</v>
      </c>
      <c r="AL333">
        <v>50</v>
      </c>
      <c r="AM333" t="s">
        <v>1576</v>
      </c>
      <c r="AN333" t="s">
        <v>1588</v>
      </c>
      <c r="AO333">
        <v>24</v>
      </c>
      <c r="AP333">
        <v>21845</v>
      </c>
      <c r="AQ333">
        <v>9</v>
      </c>
      <c r="AR333">
        <v>6</v>
      </c>
    </row>
    <row r="334" spans="1:44" x14ac:dyDescent="0.35">
      <c r="A334" t="s">
        <v>400</v>
      </c>
      <c r="B334">
        <v>30</v>
      </c>
      <c r="C334" t="s">
        <v>190</v>
      </c>
      <c r="D334" t="s">
        <v>49</v>
      </c>
      <c r="E334" t="s">
        <v>41</v>
      </c>
      <c r="F334">
        <v>852</v>
      </c>
      <c r="G334" t="s">
        <v>42</v>
      </c>
      <c r="H334">
        <v>1</v>
      </c>
      <c r="I334">
        <v>1</v>
      </c>
      <c r="J334" t="s">
        <v>43</v>
      </c>
      <c r="K334">
        <v>1</v>
      </c>
      <c r="L334">
        <v>104</v>
      </c>
      <c r="M334">
        <v>4</v>
      </c>
      <c r="N334" t="s">
        <v>44</v>
      </c>
      <c r="O334">
        <v>55</v>
      </c>
      <c r="P334">
        <v>2</v>
      </c>
      <c r="Q334">
        <v>2</v>
      </c>
      <c r="R334" t="s">
        <v>45</v>
      </c>
      <c r="S334">
        <v>4</v>
      </c>
      <c r="T334" t="s">
        <v>105</v>
      </c>
      <c r="U334">
        <v>5126</v>
      </c>
      <c r="V334" t="s">
        <v>163</v>
      </c>
      <c r="W334">
        <v>15998</v>
      </c>
      <c r="X334">
        <v>1</v>
      </c>
      <c r="Y334" t="s">
        <v>48</v>
      </c>
      <c r="Z334" t="s">
        <v>40</v>
      </c>
      <c r="AA334">
        <v>12</v>
      </c>
      <c r="AB334">
        <v>3</v>
      </c>
      <c r="AC334">
        <v>3</v>
      </c>
      <c r="AD334">
        <v>80</v>
      </c>
      <c r="AE334">
        <v>2</v>
      </c>
      <c r="AF334">
        <v>10</v>
      </c>
      <c r="AG334">
        <v>1</v>
      </c>
      <c r="AH334">
        <v>2</v>
      </c>
      <c r="AI334">
        <v>3</v>
      </c>
      <c r="AJ334">
        <v>0</v>
      </c>
      <c r="AK334" s="14">
        <v>46355</v>
      </c>
      <c r="AL334">
        <v>20</v>
      </c>
      <c r="AM334" t="s">
        <v>1576</v>
      </c>
      <c r="AN334" t="s">
        <v>1588</v>
      </c>
      <c r="AO334">
        <v>0</v>
      </c>
      <c r="AP334">
        <v>11352</v>
      </c>
      <c r="AQ334">
        <v>0</v>
      </c>
      <c r="AR334">
        <v>0</v>
      </c>
    </row>
    <row r="335" spans="1:44" x14ac:dyDescent="0.35">
      <c r="A335" t="s">
        <v>401</v>
      </c>
      <c r="B335">
        <v>30</v>
      </c>
      <c r="C335" t="s">
        <v>190</v>
      </c>
      <c r="D335" t="s">
        <v>49</v>
      </c>
      <c r="E335" t="s">
        <v>41</v>
      </c>
      <c r="F335">
        <v>288</v>
      </c>
      <c r="G335" t="s">
        <v>42</v>
      </c>
      <c r="H335">
        <v>2</v>
      </c>
      <c r="I335">
        <v>3</v>
      </c>
      <c r="J335" t="s">
        <v>43</v>
      </c>
      <c r="K335">
        <v>1</v>
      </c>
      <c r="L335">
        <v>117</v>
      </c>
      <c r="M335">
        <v>3</v>
      </c>
      <c r="N335" t="s">
        <v>44</v>
      </c>
      <c r="O335">
        <v>99</v>
      </c>
      <c r="P335">
        <v>2</v>
      </c>
      <c r="Q335">
        <v>2</v>
      </c>
      <c r="R335" t="s">
        <v>161</v>
      </c>
      <c r="S335">
        <v>4</v>
      </c>
      <c r="T335" t="s">
        <v>105</v>
      </c>
      <c r="U335">
        <v>4152</v>
      </c>
      <c r="V335" t="s">
        <v>47</v>
      </c>
      <c r="W335">
        <v>15830</v>
      </c>
      <c r="X335">
        <v>1</v>
      </c>
      <c r="Y335" t="s">
        <v>48</v>
      </c>
      <c r="Z335" t="s">
        <v>49</v>
      </c>
      <c r="AA335">
        <v>19</v>
      </c>
      <c r="AB335">
        <v>3</v>
      </c>
      <c r="AC335">
        <v>1</v>
      </c>
      <c r="AD335">
        <v>80</v>
      </c>
      <c r="AE335">
        <v>3</v>
      </c>
      <c r="AF335">
        <v>11</v>
      </c>
      <c r="AG335">
        <v>3</v>
      </c>
      <c r="AH335">
        <v>3</v>
      </c>
      <c r="AI335">
        <v>10</v>
      </c>
      <c r="AJ335">
        <v>8</v>
      </c>
      <c r="AK335" s="14">
        <v>46356</v>
      </c>
      <c r="AL335">
        <v>32</v>
      </c>
      <c r="AM335" t="s">
        <v>1576</v>
      </c>
      <c r="AN335" t="s">
        <v>1588</v>
      </c>
      <c r="AO335">
        <v>2</v>
      </c>
      <c r="AP335">
        <v>17354</v>
      </c>
      <c r="AQ335">
        <v>0</v>
      </c>
      <c r="AR335">
        <v>0</v>
      </c>
    </row>
    <row r="336" spans="1:44" x14ac:dyDescent="0.35">
      <c r="A336" t="s">
        <v>402</v>
      </c>
      <c r="B336">
        <v>30</v>
      </c>
      <c r="C336" t="s">
        <v>190</v>
      </c>
      <c r="D336" t="s">
        <v>49</v>
      </c>
      <c r="E336" t="s">
        <v>41</v>
      </c>
      <c r="F336">
        <v>1334</v>
      </c>
      <c r="G336" t="s">
        <v>51</v>
      </c>
      <c r="H336">
        <v>4</v>
      </c>
      <c r="I336">
        <v>2</v>
      </c>
      <c r="J336" t="s">
        <v>52</v>
      </c>
      <c r="K336">
        <v>1</v>
      </c>
      <c r="L336">
        <v>121</v>
      </c>
      <c r="M336">
        <v>3</v>
      </c>
      <c r="N336" t="s">
        <v>53</v>
      </c>
      <c r="O336">
        <v>63</v>
      </c>
      <c r="P336">
        <v>2</v>
      </c>
      <c r="Q336">
        <v>2</v>
      </c>
      <c r="R336" t="s">
        <v>137</v>
      </c>
      <c r="S336">
        <v>2</v>
      </c>
      <c r="T336" t="s">
        <v>102</v>
      </c>
      <c r="U336">
        <v>5209</v>
      </c>
      <c r="V336" t="s">
        <v>163</v>
      </c>
      <c r="W336">
        <v>19760</v>
      </c>
      <c r="X336">
        <v>1</v>
      </c>
      <c r="Y336" t="s">
        <v>48</v>
      </c>
      <c r="Z336" t="s">
        <v>40</v>
      </c>
      <c r="AA336">
        <v>12</v>
      </c>
      <c r="AB336">
        <v>3</v>
      </c>
      <c r="AC336">
        <v>2</v>
      </c>
      <c r="AD336">
        <v>80</v>
      </c>
      <c r="AE336">
        <v>3</v>
      </c>
      <c r="AF336">
        <v>11</v>
      </c>
      <c r="AG336">
        <v>4</v>
      </c>
      <c r="AH336">
        <v>2</v>
      </c>
      <c r="AI336">
        <v>2</v>
      </c>
      <c r="AJ336">
        <v>7</v>
      </c>
      <c r="AK336" s="14">
        <v>46357</v>
      </c>
      <c r="AL336">
        <v>31</v>
      </c>
      <c r="AM336" t="s">
        <v>1576</v>
      </c>
      <c r="AN336" t="s">
        <v>1578</v>
      </c>
      <c r="AO336">
        <v>13</v>
      </c>
      <c r="AP336">
        <v>23193</v>
      </c>
      <c r="AQ336">
        <v>4</v>
      </c>
      <c r="AR336">
        <v>1</v>
      </c>
    </row>
    <row r="337" spans="1:44" x14ac:dyDescent="0.35">
      <c r="A337" t="s">
        <v>403</v>
      </c>
      <c r="B337">
        <v>30</v>
      </c>
      <c r="C337" t="s">
        <v>190</v>
      </c>
      <c r="D337" t="s">
        <v>49</v>
      </c>
      <c r="E337" t="s">
        <v>56</v>
      </c>
      <c r="F337">
        <v>1312</v>
      </c>
      <c r="G337" t="s">
        <v>42</v>
      </c>
      <c r="H337">
        <v>23</v>
      </c>
      <c r="I337">
        <v>3</v>
      </c>
      <c r="J337" t="s">
        <v>43</v>
      </c>
      <c r="K337">
        <v>1</v>
      </c>
      <c r="L337">
        <v>159</v>
      </c>
      <c r="M337">
        <v>1</v>
      </c>
      <c r="N337" t="s">
        <v>44</v>
      </c>
      <c r="O337">
        <v>96</v>
      </c>
      <c r="P337">
        <v>1</v>
      </c>
      <c r="Q337">
        <v>1</v>
      </c>
      <c r="R337" t="s">
        <v>60</v>
      </c>
      <c r="S337">
        <v>3</v>
      </c>
      <c r="T337" t="s">
        <v>102</v>
      </c>
      <c r="U337">
        <v>2613</v>
      </c>
      <c r="V337" t="s">
        <v>47</v>
      </c>
      <c r="W337">
        <v>22310</v>
      </c>
      <c r="X337">
        <v>1</v>
      </c>
      <c r="Y337" t="s">
        <v>48</v>
      </c>
      <c r="Z337" t="s">
        <v>49</v>
      </c>
      <c r="AA337">
        <v>25</v>
      </c>
      <c r="AB337">
        <v>4</v>
      </c>
      <c r="AC337">
        <v>3</v>
      </c>
      <c r="AD337">
        <v>80</v>
      </c>
      <c r="AE337">
        <v>3</v>
      </c>
      <c r="AF337">
        <v>10</v>
      </c>
      <c r="AG337">
        <v>2</v>
      </c>
      <c r="AH337">
        <v>2</v>
      </c>
      <c r="AI337">
        <v>0</v>
      </c>
      <c r="AJ337">
        <v>9</v>
      </c>
      <c r="AK337" s="14">
        <v>46358</v>
      </c>
      <c r="AL337">
        <v>25</v>
      </c>
      <c r="AM337" t="s">
        <v>1576</v>
      </c>
      <c r="AN337" t="s">
        <v>1578</v>
      </c>
      <c r="AO337">
        <v>6</v>
      </c>
      <c r="AP337">
        <v>5227</v>
      </c>
      <c r="AQ337">
        <v>2</v>
      </c>
      <c r="AR337">
        <v>2</v>
      </c>
    </row>
    <row r="338" spans="1:44" x14ac:dyDescent="0.35">
      <c r="A338" t="s">
        <v>404</v>
      </c>
      <c r="B338">
        <v>30</v>
      </c>
      <c r="C338" t="s">
        <v>190</v>
      </c>
      <c r="D338" t="s">
        <v>49</v>
      </c>
      <c r="E338" t="s">
        <v>41</v>
      </c>
      <c r="F338">
        <v>1240</v>
      </c>
      <c r="G338" t="s">
        <v>71</v>
      </c>
      <c r="H338">
        <v>9</v>
      </c>
      <c r="I338">
        <v>3</v>
      </c>
      <c r="J338" t="s">
        <v>71</v>
      </c>
      <c r="K338">
        <v>1</v>
      </c>
      <c r="L338">
        <v>184</v>
      </c>
      <c r="M338">
        <v>3</v>
      </c>
      <c r="N338" t="s">
        <v>44</v>
      </c>
      <c r="O338">
        <v>48</v>
      </c>
      <c r="P338">
        <v>3</v>
      </c>
      <c r="Q338">
        <v>2</v>
      </c>
      <c r="R338" t="s">
        <v>71</v>
      </c>
      <c r="S338">
        <v>4</v>
      </c>
      <c r="T338" t="s">
        <v>105</v>
      </c>
      <c r="U338">
        <v>6347</v>
      </c>
      <c r="V338" t="s">
        <v>163</v>
      </c>
      <c r="W338">
        <v>13982</v>
      </c>
      <c r="X338">
        <v>0</v>
      </c>
      <c r="Y338" t="s">
        <v>48</v>
      </c>
      <c r="Z338" t="s">
        <v>40</v>
      </c>
      <c r="AA338">
        <v>19</v>
      </c>
      <c r="AB338">
        <v>3</v>
      </c>
      <c r="AC338">
        <v>4</v>
      </c>
      <c r="AD338">
        <v>80</v>
      </c>
      <c r="AE338">
        <v>0</v>
      </c>
      <c r="AF338">
        <v>12</v>
      </c>
      <c r="AG338">
        <v>2</v>
      </c>
      <c r="AH338">
        <v>1</v>
      </c>
      <c r="AI338">
        <v>4</v>
      </c>
      <c r="AK338" s="14">
        <v>46359</v>
      </c>
      <c r="AL338">
        <v>21</v>
      </c>
      <c r="AM338" t="s">
        <v>1576</v>
      </c>
      <c r="AN338" t="s">
        <v>1578</v>
      </c>
      <c r="AO338">
        <v>2</v>
      </c>
      <c r="AP338">
        <v>10643</v>
      </c>
      <c r="AQ338">
        <v>1</v>
      </c>
      <c r="AR338">
        <v>0</v>
      </c>
    </row>
    <row r="339" spans="1:44" x14ac:dyDescent="0.35">
      <c r="A339" t="s">
        <v>405</v>
      </c>
      <c r="B339">
        <v>30</v>
      </c>
      <c r="C339" t="s">
        <v>190</v>
      </c>
      <c r="D339" t="s">
        <v>49</v>
      </c>
      <c r="E339" t="s">
        <v>41</v>
      </c>
      <c r="F339">
        <v>438</v>
      </c>
      <c r="G339" t="s">
        <v>42</v>
      </c>
      <c r="H339">
        <v>18</v>
      </c>
      <c r="I339">
        <v>3</v>
      </c>
      <c r="J339" t="s">
        <v>43</v>
      </c>
      <c r="K339">
        <v>1</v>
      </c>
      <c r="L339">
        <v>194</v>
      </c>
      <c r="M339">
        <v>1</v>
      </c>
      <c r="N339" t="s">
        <v>53</v>
      </c>
      <c r="O339">
        <v>75</v>
      </c>
      <c r="P339">
        <v>3</v>
      </c>
      <c r="Q339">
        <v>1</v>
      </c>
      <c r="R339" t="s">
        <v>60</v>
      </c>
      <c r="S339">
        <v>3</v>
      </c>
      <c r="T339" t="s">
        <v>46</v>
      </c>
      <c r="U339">
        <v>2632</v>
      </c>
      <c r="V339" t="s">
        <v>47</v>
      </c>
      <c r="W339">
        <v>23910</v>
      </c>
      <c r="X339">
        <v>1</v>
      </c>
      <c r="Y339" t="s">
        <v>48</v>
      </c>
      <c r="Z339" t="s">
        <v>49</v>
      </c>
      <c r="AA339">
        <v>14</v>
      </c>
      <c r="AB339">
        <v>3</v>
      </c>
      <c r="AC339">
        <v>3</v>
      </c>
      <c r="AD339">
        <v>80</v>
      </c>
      <c r="AE339">
        <v>0</v>
      </c>
      <c r="AF339">
        <v>5</v>
      </c>
      <c r="AG339">
        <v>4</v>
      </c>
      <c r="AH339">
        <v>2</v>
      </c>
      <c r="AI339">
        <v>0</v>
      </c>
      <c r="AK339" s="14">
        <v>46360</v>
      </c>
      <c r="AL339">
        <v>45</v>
      </c>
      <c r="AM339" t="s">
        <v>1576</v>
      </c>
      <c r="AN339" t="s">
        <v>1578</v>
      </c>
      <c r="AO339">
        <v>23</v>
      </c>
      <c r="AP339">
        <v>16312</v>
      </c>
      <c r="AQ339">
        <v>9</v>
      </c>
      <c r="AR339">
        <v>9</v>
      </c>
    </row>
    <row r="340" spans="1:44" x14ac:dyDescent="0.35">
      <c r="A340" t="s">
        <v>406</v>
      </c>
      <c r="B340">
        <v>30</v>
      </c>
      <c r="C340" t="s">
        <v>190</v>
      </c>
      <c r="D340" t="s">
        <v>49</v>
      </c>
      <c r="E340" t="s">
        <v>41</v>
      </c>
      <c r="F340">
        <v>201</v>
      </c>
      <c r="G340" t="s">
        <v>42</v>
      </c>
      <c r="H340">
        <v>5</v>
      </c>
      <c r="I340">
        <v>3</v>
      </c>
      <c r="J340" t="s">
        <v>68</v>
      </c>
      <c r="K340">
        <v>1</v>
      </c>
      <c r="L340">
        <v>197</v>
      </c>
      <c r="M340">
        <v>4</v>
      </c>
      <c r="N340" t="s">
        <v>53</v>
      </c>
      <c r="O340">
        <v>84</v>
      </c>
      <c r="P340">
        <v>3</v>
      </c>
      <c r="Q340">
        <v>1</v>
      </c>
      <c r="R340" t="s">
        <v>60</v>
      </c>
      <c r="S340">
        <v>1</v>
      </c>
      <c r="T340" t="s">
        <v>102</v>
      </c>
      <c r="U340">
        <v>3204</v>
      </c>
      <c r="V340" t="s">
        <v>47</v>
      </c>
      <c r="W340">
        <v>10415</v>
      </c>
      <c r="X340">
        <v>5</v>
      </c>
      <c r="Y340" t="s">
        <v>48</v>
      </c>
      <c r="Z340" t="s">
        <v>49</v>
      </c>
      <c r="AA340">
        <v>14</v>
      </c>
      <c r="AB340">
        <v>3</v>
      </c>
      <c r="AC340">
        <v>4</v>
      </c>
      <c r="AD340">
        <v>80</v>
      </c>
      <c r="AE340">
        <v>1</v>
      </c>
      <c r="AF340">
        <v>8</v>
      </c>
      <c r="AG340">
        <v>3</v>
      </c>
      <c r="AH340">
        <v>3</v>
      </c>
      <c r="AI340">
        <v>2</v>
      </c>
      <c r="AK340" s="14">
        <v>46361</v>
      </c>
      <c r="AL340">
        <v>20</v>
      </c>
      <c r="AM340" t="s">
        <v>1576</v>
      </c>
      <c r="AN340" t="s">
        <v>1578</v>
      </c>
      <c r="AO340">
        <v>2</v>
      </c>
      <c r="AP340">
        <v>22853</v>
      </c>
      <c r="AQ340">
        <v>1</v>
      </c>
      <c r="AR340">
        <v>1</v>
      </c>
    </row>
    <row r="341" spans="1:44" x14ac:dyDescent="0.35">
      <c r="A341" t="s">
        <v>407</v>
      </c>
      <c r="B341">
        <v>30</v>
      </c>
      <c r="C341" t="s">
        <v>190</v>
      </c>
      <c r="D341" t="s">
        <v>49</v>
      </c>
      <c r="E341" t="s">
        <v>41</v>
      </c>
      <c r="F341">
        <v>1427</v>
      </c>
      <c r="G341" t="s">
        <v>42</v>
      </c>
      <c r="H341">
        <v>2</v>
      </c>
      <c r="I341">
        <v>1</v>
      </c>
      <c r="J341" t="s">
        <v>52</v>
      </c>
      <c r="K341">
        <v>1</v>
      </c>
      <c r="L341">
        <v>198</v>
      </c>
      <c r="M341">
        <v>2</v>
      </c>
      <c r="N341" t="s">
        <v>44</v>
      </c>
      <c r="O341">
        <v>35</v>
      </c>
      <c r="P341">
        <v>2</v>
      </c>
      <c r="Q341">
        <v>1</v>
      </c>
      <c r="R341" t="s">
        <v>45</v>
      </c>
      <c r="S341">
        <v>4</v>
      </c>
      <c r="T341" t="s">
        <v>46</v>
      </c>
      <c r="U341">
        <v>2720</v>
      </c>
      <c r="V341" t="s">
        <v>47</v>
      </c>
      <c r="W341">
        <v>11162</v>
      </c>
      <c r="X341">
        <v>0</v>
      </c>
      <c r="Y341" t="s">
        <v>48</v>
      </c>
      <c r="Z341" t="s">
        <v>49</v>
      </c>
      <c r="AA341">
        <v>13</v>
      </c>
      <c r="AB341">
        <v>3</v>
      </c>
      <c r="AC341">
        <v>4</v>
      </c>
      <c r="AD341">
        <v>80</v>
      </c>
      <c r="AE341">
        <v>0</v>
      </c>
      <c r="AF341">
        <v>6</v>
      </c>
      <c r="AG341">
        <v>3</v>
      </c>
      <c r="AH341">
        <v>3</v>
      </c>
      <c r="AI341">
        <v>1</v>
      </c>
      <c r="AK341" s="14">
        <v>46362</v>
      </c>
      <c r="AL341">
        <v>21</v>
      </c>
      <c r="AM341" t="s">
        <v>1576</v>
      </c>
      <c r="AN341" t="s">
        <v>1578</v>
      </c>
      <c r="AO341">
        <v>0</v>
      </c>
      <c r="AP341">
        <v>20986</v>
      </c>
      <c r="AQ341">
        <v>0</v>
      </c>
      <c r="AR341">
        <v>0</v>
      </c>
    </row>
    <row r="342" spans="1:44" x14ac:dyDescent="0.35">
      <c r="A342" t="s">
        <v>408</v>
      </c>
      <c r="B342">
        <v>30</v>
      </c>
      <c r="C342" t="s">
        <v>190</v>
      </c>
      <c r="D342" t="s">
        <v>49</v>
      </c>
      <c r="E342" t="s">
        <v>41</v>
      </c>
      <c r="F342">
        <v>1339</v>
      </c>
      <c r="G342" t="s">
        <v>51</v>
      </c>
      <c r="H342">
        <v>5</v>
      </c>
      <c r="I342">
        <v>3</v>
      </c>
      <c r="J342" t="s">
        <v>43</v>
      </c>
      <c r="K342">
        <v>1</v>
      </c>
      <c r="L342">
        <v>228</v>
      </c>
      <c r="M342">
        <v>2</v>
      </c>
      <c r="N342" t="s">
        <v>53</v>
      </c>
      <c r="O342">
        <v>41</v>
      </c>
      <c r="P342">
        <v>3</v>
      </c>
      <c r="Q342">
        <v>3</v>
      </c>
      <c r="R342" t="s">
        <v>137</v>
      </c>
      <c r="S342">
        <v>4</v>
      </c>
      <c r="T342" t="s">
        <v>105</v>
      </c>
      <c r="U342">
        <v>9419</v>
      </c>
      <c r="V342" t="s">
        <v>163</v>
      </c>
      <c r="W342">
        <v>8053</v>
      </c>
      <c r="X342">
        <v>2</v>
      </c>
      <c r="Y342" t="s">
        <v>48</v>
      </c>
      <c r="Z342" t="s">
        <v>49</v>
      </c>
      <c r="AA342">
        <v>12</v>
      </c>
      <c r="AB342">
        <v>3</v>
      </c>
      <c r="AC342">
        <v>3</v>
      </c>
      <c r="AD342">
        <v>80</v>
      </c>
      <c r="AE342">
        <v>1</v>
      </c>
      <c r="AF342">
        <v>12</v>
      </c>
      <c r="AG342">
        <v>2</v>
      </c>
      <c r="AH342">
        <v>3</v>
      </c>
      <c r="AI342">
        <v>7</v>
      </c>
      <c r="AJ342">
        <v>4</v>
      </c>
      <c r="AK342" s="14">
        <v>46363</v>
      </c>
      <c r="AL342">
        <v>55</v>
      </c>
      <c r="AM342" t="s">
        <v>1576</v>
      </c>
      <c r="AN342" t="s">
        <v>1578</v>
      </c>
      <c r="AO342">
        <v>29</v>
      </c>
      <c r="AP342">
        <v>8965</v>
      </c>
      <c r="AQ342">
        <v>24</v>
      </c>
      <c r="AR342">
        <v>14</v>
      </c>
    </row>
    <row r="343" spans="1:44" x14ac:dyDescent="0.35">
      <c r="A343" t="s">
        <v>409</v>
      </c>
      <c r="B343">
        <v>30</v>
      </c>
      <c r="C343" t="s">
        <v>190</v>
      </c>
      <c r="D343" t="s">
        <v>49</v>
      </c>
      <c r="E343" t="s">
        <v>59</v>
      </c>
      <c r="F343">
        <v>111</v>
      </c>
      <c r="G343" t="s">
        <v>42</v>
      </c>
      <c r="H343">
        <v>9</v>
      </c>
      <c r="I343">
        <v>3</v>
      </c>
      <c r="J343" t="s">
        <v>52</v>
      </c>
      <c r="K343">
        <v>1</v>
      </c>
      <c r="L343">
        <v>239</v>
      </c>
      <c r="M343">
        <v>3</v>
      </c>
      <c r="N343" t="s">
        <v>44</v>
      </c>
      <c r="O343">
        <v>66</v>
      </c>
      <c r="P343">
        <v>3</v>
      </c>
      <c r="Q343">
        <v>2</v>
      </c>
      <c r="R343" t="s">
        <v>45</v>
      </c>
      <c r="S343">
        <v>1</v>
      </c>
      <c r="T343" t="s">
        <v>102</v>
      </c>
      <c r="U343">
        <v>3072</v>
      </c>
      <c r="V343" t="s">
        <v>47</v>
      </c>
      <c r="W343">
        <v>11012</v>
      </c>
      <c r="X343">
        <v>1</v>
      </c>
      <c r="Y343" t="s">
        <v>48</v>
      </c>
      <c r="Z343" t="s">
        <v>49</v>
      </c>
      <c r="AA343">
        <v>11</v>
      </c>
      <c r="AB343">
        <v>3</v>
      </c>
      <c r="AC343">
        <v>3</v>
      </c>
      <c r="AD343">
        <v>80</v>
      </c>
      <c r="AE343">
        <v>2</v>
      </c>
      <c r="AF343">
        <v>12</v>
      </c>
      <c r="AG343">
        <v>4</v>
      </c>
      <c r="AH343">
        <v>3</v>
      </c>
      <c r="AI343">
        <v>6</v>
      </c>
      <c r="AJ343">
        <v>10</v>
      </c>
      <c r="AK343" s="14">
        <v>46364</v>
      </c>
      <c r="AL343">
        <v>60</v>
      </c>
      <c r="AM343" t="s">
        <v>1576</v>
      </c>
      <c r="AN343" t="s">
        <v>1578</v>
      </c>
      <c r="AO343">
        <v>38</v>
      </c>
      <c r="AP343">
        <v>16570</v>
      </c>
      <c r="AQ343">
        <v>23</v>
      </c>
      <c r="AR343">
        <v>15</v>
      </c>
    </row>
    <row r="344" spans="1:44" x14ac:dyDescent="0.35">
      <c r="A344" t="s">
        <v>410</v>
      </c>
      <c r="B344">
        <v>30</v>
      </c>
      <c r="C344" t="s">
        <v>190</v>
      </c>
      <c r="D344" t="s">
        <v>49</v>
      </c>
      <c r="E344" t="s">
        <v>59</v>
      </c>
      <c r="F344">
        <v>829</v>
      </c>
      <c r="G344" t="s">
        <v>42</v>
      </c>
      <c r="H344">
        <v>1</v>
      </c>
      <c r="I344">
        <v>1</v>
      </c>
      <c r="J344" t="s">
        <v>43</v>
      </c>
      <c r="K344">
        <v>1</v>
      </c>
      <c r="L344">
        <v>292</v>
      </c>
      <c r="M344">
        <v>3</v>
      </c>
      <c r="N344" t="s">
        <v>44</v>
      </c>
      <c r="O344">
        <v>88</v>
      </c>
      <c r="P344">
        <v>2</v>
      </c>
      <c r="Q344">
        <v>3</v>
      </c>
      <c r="R344" t="s">
        <v>112</v>
      </c>
      <c r="S344">
        <v>3</v>
      </c>
      <c r="T344" t="s">
        <v>46</v>
      </c>
      <c r="U344">
        <v>8474</v>
      </c>
      <c r="V344" t="s">
        <v>163</v>
      </c>
      <c r="W344">
        <v>20925</v>
      </c>
      <c r="X344">
        <v>1</v>
      </c>
      <c r="Y344" t="s">
        <v>48</v>
      </c>
      <c r="Z344" t="s">
        <v>49</v>
      </c>
      <c r="AA344">
        <v>22</v>
      </c>
      <c r="AB344">
        <v>4</v>
      </c>
      <c r="AC344">
        <v>3</v>
      </c>
      <c r="AD344">
        <v>80</v>
      </c>
      <c r="AE344">
        <v>0</v>
      </c>
      <c r="AF344">
        <v>12</v>
      </c>
      <c r="AG344">
        <v>2</v>
      </c>
      <c r="AH344">
        <v>3</v>
      </c>
      <c r="AI344">
        <v>5</v>
      </c>
      <c r="AJ344">
        <v>8</v>
      </c>
      <c r="AK344" s="14">
        <v>46365</v>
      </c>
      <c r="AL344">
        <v>58</v>
      </c>
      <c r="AM344" t="s">
        <v>1576</v>
      </c>
      <c r="AN344" t="s">
        <v>1578</v>
      </c>
      <c r="AO344">
        <v>34</v>
      </c>
      <c r="AP344">
        <v>18795</v>
      </c>
      <c r="AQ344">
        <v>6</v>
      </c>
      <c r="AR344">
        <v>0</v>
      </c>
    </row>
    <row r="345" spans="1:44" x14ac:dyDescent="0.35">
      <c r="A345" t="s">
        <v>1444</v>
      </c>
      <c r="B345">
        <v>53</v>
      </c>
      <c r="C345" t="s">
        <v>1271</v>
      </c>
      <c r="D345" t="s">
        <v>49</v>
      </c>
      <c r="E345" t="s">
        <v>41</v>
      </c>
      <c r="F345">
        <v>970</v>
      </c>
      <c r="G345" t="s">
        <v>42</v>
      </c>
      <c r="H345">
        <v>7</v>
      </c>
      <c r="I345">
        <v>3</v>
      </c>
      <c r="J345" t="s">
        <v>43</v>
      </c>
      <c r="K345">
        <v>1</v>
      </c>
      <c r="L345">
        <v>730</v>
      </c>
      <c r="M345">
        <v>3</v>
      </c>
      <c r="N345" t="s">
        <v>44</v>
      </c>
      <c r="O345">
        <v>59</v>
      </c>
      <c r="P345">
        <v>4</v>
      </c>
      <c r="Q345">
        <v>4</v>
      </c>
      <c r="R345" t="s">
        <v>252</v>
      </c>
      <c r="S345">
        <v>3</v>
      </c>
      <c r="T345" t="s">
        <v>105</v>
      </c>
      <c r="U345">
        <v>14814</v>
      </c>
      <c r="V345" t="s">
        <v>253</v>
      </c>
      <c r="W345">
        <v>13514</v>
      </c>
      <c r="X345">
        <v>3</v>
      </c>
      <c r="Y345" t="s">
        <v>48</v>
      </c>
      <c r="Z345" t="s">
        <v>49</v>
      </c>
      <c r="AA345">
        <v>19</v>
      </c>
      <c r="AB345">
        <v>3</v>
      </c>
      <c r="AC345">
        <v>3</v>
      </c>
      <c r="AD345">
        <v>80</v>
      </c>
      <c r="AE345">
        <v>0</v>
      </c>
      <c r="AF345">
        <v>32</v>
      </c>
      <c r="AG345">
        <v>3</v>
      </c>
      <c r="AH345">
        <v>3</v>
      </c>
      <c r="AI345">
        <v>1</v>
      </c>
      <c r="AJ345">
        <v>3</v>
      </c>
      <c r="AK345" s="14">
        <v>46308</v>
      </c>
      <c r="AL345">
        <v>24</v>
      </c>
      <c r="AM345" t="s">
        <v>1576</v>
      </c>
      <c r="AN345" t="s">
        <v>1579</v>
      </c>
      <c r="AO345">
        <v>2</v>
      </c>
      <c r="AP345">
        <v>8332</v>
      </c>
      <c r="AQ345">
        <v>1</v>
      </c>
      <c r="AR345">
        <v>1</v>
      </c>
    </row>
    <row r="346" spans="1:44" x14ac:dyDescent="0.35">
      <c r="A346" t="s">
        <v>1443</v>
      </c>
      <c r="B346">
        <v>53</v>
      </c>
      <c r="C346" t="s">
        <v>1271</v>
      </c>
      <c r="D346" t="s">
        <v>49</v>
      </c>
      <c r="E346" t="s">
        <v>41</v>
      </c>
      <c r="F346">
        <v>238</v>
      </c>
      <c r="G346" t="s">
        <v>51</v>
      </c>
      <c r="H346">
        <v>1</v>
      </c>
      <c r="I346">
        <v>1</v>
      </c>
      <c r="J346" t="s">
        <v>52</v>
      </c>
      <c r="K346">
        <v>1</v>
      </c>
      <c r="L346">
        <v>682</v>
      </c>
      <c r="M346">
        <v>4</v>
      </c>
      <c r="N346" t="s">
        <v>53</v>
      </c>
      <c r="O346">
        <v>34</v>
      </c>
      <c r="P346">
        <v>3</v>
      </c>
      <c r="Q346">
        <v>2</v>
      </c>
      <c r="R346" t="s">
        <v>137</v>
      </c>
      <c r="S346">
        <v>1</v>
      </c>
      <c r="T346" t="s">
        <v>46</v>
      </c>
      <c r="U346">
        <v>8381</v>
      </c>
      <c r="V346" t="s">
        <v>163</v>
      </c>
      <c r="W346">
        <v>7507</v>
      </c>
      <c r="X346">
        <v>7</v>
      </c>
      <c r="Y346" t="s">
        <v>48</v>
      </c>
      <c r="Z346" t="s">
        <v>49</v>
      </c>
      <c r="AA346">
        <v>20</v>
      </c>
      <c r="AB346">
        <v>4</v>
      </c>
      <c r="AC346">
        <v>4</v>
      </c>
      <c r="AD346">
        <v>80</v>
      </c>
      <c r="AE346">
        <v>0</v>
      </c>
      <c r="AF346">
        <v>18</v>
      </c>
      <c r="AG346">
        <v>2</v>
      </c>
      <c r="AH346">
        <v>4</v>
      </c>
      <c r="AI346">
        <v>8</v>
      </c>
      <c r="AJ346">
        <v>10</v>
      </c>
      <c r="AK346" s="14">
        <v>46307</v>
      </c>
      <c r="AL346">
        <v>38</v>
      </c>
      <c r="AM346" t="s">
        <v>1576</v>
      </c>
      <c r="AN346" t="s">
        <v>1579</v>
      </c>
      <c r="AO346">
        <v>20</v>
      </c>
      <c r="AP346">
        <v>4691</v>
      </c>
      <c r="AQ346">
        <v>3</v>
      </c>
      <c r="AR346">
        <v>3</v>
      </c>
    </row>
    <row r="347" spans="1:44" x14ac:dyDescent="0.35">
      <c r="A347" t="s">
        <v>413</v>
      </c>
      <c r="B347">
        <v>30</v>
      </c>
      <c r="C347" t="s">
        <v>190</v>
      </c>
      <c r="D347" t="s">
        <v>49</v>
      </c>
      <c r="E347" t="s">
        <v>41</v>
      </c>
      <c r="F347">
        <v>1275</v>
      </c>
      <c r="G347" t="s">
        <v>42</v>
      </c>
      <c r="H347">
        <v>28</v>
      </c>
      <c r="I347">
        <v>2</v>
      </c>
      <c r="J347" t="s">
        <v>52</v>
      </c>
      <c r="K347">
        <v>1</v>
      </c>
      <c r="L347">
        <v>441</v>
      </c>
      <c r="M347">
        <v>4</v>
      </c>
      <c r="N347" t="s">
        <v>53</v>
      </c>
      <c r="O347">
        <v>64</v>
      </c>
      <c r="P347">
        <v>3</v>
      </c>
      <c r="Q347">
        <v>2</v>
      </c>
      <c r="R347" t="s">
        <v>60</v>
      </c>
      <c r="S347">
        <v>4</v>
      </c>
      <c r="T347" t="s">
        <v>105</v>
      </c>
      <c r="U347">
        <v>5775</v>
      </c>
      <c r="V347" t="s">
        <v>163</v>
      </c>
      <c r="W347">
        <v>11934</v>
      </c>
      <c r="X347">
        <v>1</v>
      </c>
      <c r="Y347" t="s">
        <v>48</v>
      </c>
      <c r="Z347" t="s">
        <v>49</v>
      </c>
      <c r="AA347">
        <v>13</v>
      </c>
      <c r="AB347">
        <v>3</v>
      </c>
      <c r="AC347">
        <v>4</v>
      </c>
      <c r="AD347">
        <v>80</v>
      </c>
      <c r="AE347">
        <v>2</v>
      </c>
      <c r="AF347">
        <v>11</v>
      </c>
      <c r="AG347">
        <v>2</v>
      </c>
      <c r="AH347">
        <v>3</v>
      </c>
      <c r="AI347">
        <v>1</v>
      </c>
      <c r="AJ347">
        <v>9</v>
      </c>
      <c r="AK347" s="14">
        <v>46368</v>
      </c>
      <c r="AL347">
        <v>39</v>
      </c>
      <c r="AM347" t="s">
        <v>1576</v>
      </c>
      <c r="AN347" t="s">
        <v>1578</v>
      </c>
      <c r="AO347">
        <v>19</v>
      </c>
      <c r="AP347">
        <v>18426</v>
      </c>
      <c r="AQ347">
        <v>14</v>
      </c>
      <c r="AR347">
        <v>2</v>
      </c>
    </row>
    <row r="348" spans="1:44" x14ac:dyDescent="0.35">
      <c r="A348" t="s">
        <v>414</v>
      </c>
      <c r="B348">
        <v>30</v>
      </c>
      <c r="C348" t="s">
        <v>190</v>
      </c>
      <c r="D348" t="s">
        <v>49</v>
      </c>
      <c r="E348" t="s">
        <v>41</v>
      </c>
      <c r="F348">
        <v>570</v>
      </c>
      <c r="G348" t="s">
        <v>51</v>
      </c>
      <c r="H348">
        <v>5</v>
      </c>
      <c r="I348">
        <v>3</v>
      </c>
      <c r="J348" t="s">
        <v>57</v>
      </c>
      <c r="K348">
        <v>1</v>
      </c>
      <c r="L348">
        <v>456</v>
      </c>
      <c r="M348">
        <v>4</v>
      </c>
      <c r="N348" t="s">
        <v>53</v>
      </c>
      <c r="O348">
        <v>30</v>
      </c>
      <c r="P348">
        <v>2</v>
      </c>
      <c r="Q348">
        <v>2</v>
      </c>
      <c r="R348" t="s">
        <v>137</v>
      </c>
      <c r="S348">
        <v>3</v>
      </c>
      <c r="T348" t="s">
        <v>102</v>
      </c>
      <c r="U348">
        <v>6118</v>
      </c>
      <c r="V348" t="s">
        <v>163</v>
      </c>
      <c r="W348">
        <v>5431</v>
      </c>
      <c r="X348">
        <v>1</v>
      </c>
      <c r="Y348" t="s">
        <v>48</v>
      </c>
      <c r="Z348" t="s">
        <v>49</v>
      </c>
      <c r="AA348">
        <v>13</v>
      </c>
      <c r="AB348">
        <v>3</v>
      </c>
      <c r="AC348">
        <v>3</v>
      </c>
      <c r="AD348">
        <v>80</v>
      </c>
      <c r="AE348">
        <v>3</v>
      </c>
      <c r="AF348">
        <v>10</v>
      </c>
      <c r="AG348">
        <v>2</v>
      </c>
      <c r="AH348">
        <v>3</v>
      </c>
      <c r="AI348">
        <v>1</v>
      </c>
      <c r="AJ348">
        <v>2</v>
      </c>
      <c r="AK348" s="14">
        <v>46369</v>
      </c>
      <c r="AL348">
        <v>56</v>
      </c>
      <c r="AM348" t="s">
        <v>1576</v>
      </c>
      <c r="AN348" t="s">
        <v>1578</v>
      </c>
      <c r="AO348">
        <v>31</v>
      </c>
      <c r="AP348">
        <v>20394</v>
      </c>
      <c r="AQ348">
        <v>3</v>
      </c>
      <c r="AR348">
        <v>3</v>
      </c>
    </row>
    <row r="349" spans="1:44" x14ac:dyDescent="0.35">
      <c r="A349" t="s">
        <v>415</v>
      </c>
      <c r="B349">
        <v>30</v>
      </c>
      <c r="C349" t="s">
        <v>190</v>
      </c>
      <c r="D349" t="s">
        <v>49</v>
      </c>
      <c r="E349" t="s">
        <v>59</v>
      </c>
      <c r="F349">
        <v>641</v>
      </c>
      <c r="G349" t="s">
        <v>51</v>
      </c>
      <c r="H349">
        <v>25</v>
      </c>
      <c r="I349">
        <v>2</v>
      </c>
      <c r="J349" t="s">
        <v>68</v>
      </c>
      <c r="K349">
        <v>1</v>
      </c>
      <c r="L349">
        <v>475</v>
      </c>
      <c r="M349">
        <v>4</v>
      </c>
      <c r="N349" t="s">
        <v>53</v>
      </c>
      <c r="O349">
        <v>85</v>
      </c>
      <c r="P349">
        <v>3</v>
      </c>
      <c r="Q349">
        <v>2</v>
      </c>
      <c r="R349" t="s">
        <v>137</v>
      </c>
      <c r="S349">
        <v>3</v>
      </c>
      <c r="T349" t="s">
        <v>105</v>
      </c>
      <c r="U349">
        <v>4736</v>
      </c>
      <c r="V349" t="s">
        <v>47</v>
      </c>
      <c r="W349">
        <v>6069</v>
      </c>
      <c r="X349">
        <v>7</v>
      </c>
      <c r="Y349" t="s">
        <v>48</v>
      </c>
      <c r="Z349" t="s">
        <v>40</v>
      </c>
      <c r="AA349">
        <v>12</v>
      </c>
      <c r="AB349">
        <v>3</v>
      </c>
      <c r="AC349">
        <v>2</v>
      </c>
      <c r="AD349">
        <v>80</v>
      </c>
      <c r="AE349">
        <v>1</v>
      </c>
      <c r="AF349">
        <v>4</v>
      </c>
      <c r="AG349">
        <v>2</v>
      </c>
      <c r="AH349">
        <v>4</v>
      </c>
      <c r="AI349">
        <v>2</v>
      </c>
      <c r="AJ349">
        <v>2</v>
      </c>
      <c r="AK349" s="14">
        <v>46370</v>
      </c>
      <c r="AL349">
        <v>53</v>
      </c>
      <c r="AM349" t="s">
        <v>1576</v>
      </c>
      <c r="AN349" t="s">
        <v>1578</v>
      </c>
      <c r="AO349">
        <v>14</v>
      </c>
      <c r="AP349">
        <v>21771</v>
      </c>
      <c r="AQ349">
        <v>7</v>
      </c>
      <c r="AR349">
        <v>4</v>
      </c>
    </row>
    <row r="350" spans="1:44" x14ac:dyDescent="0.35">
      <c r="A350" t="s">
        <v>416</v>
      </c>
      <c r="B350">
        <v>30</v>
      </c>
      <c r="C350" t="s">
        <v>190</v>
      </c>
      <c r="D350" t="s">
        <v>49</v>
      </c>
      <c r="E350" t="s">
        <v>41</v>
      </c>
      <c r="F350">
        <v>202</v>
      </c>
      <c r="G350" t="s">
        <v>51</v>
      </c>
      <c r="H350">
        <v>2</v>
      </c>
      <c r="I350">
        <v>1</v>
      </c>
      <c r="J350" t="s">
        <v>68</v>
      </c>
      <c r="K350">
        <v>1</v>
      </c>
      <c r="L350">
        <v>508</v>
      </c>
      <c r="M350">
        <v>3</v>
      </c>
      <c r="N350" t="s">
        <v>44</v>
      </c>
      <c r="O350">
        <v>72</v>
      </c>
      <c r="P350">
        <v>3</v>
      </c>
      <c r="Q350">
        <v>1</v>
      </c>
      <c r="R350" t="s">
        <v>54</v>
      </c>
      <c r="S350">
        <v>2</v>
      </c>
      <c r="T350" t="s">
        <v>105</v>
      </c>
      <c r="U350">
        <v>2476</v>
      </c>
      <c r="V350" t="s">
        <v>47</v>
      </c>
      <c r="W350">
        <v>17434</v>
      </c>
      <c r="X350">
        <v>1</v>
      </c>
      <c r="Y350" t="s">
        <v>48</v>
      </c>
      <c r="Z350" t="s">
        <v>49</v>
      </c>
      <c r="AA350">
        <v>18</v>
      </c>
      <c r="AB350">
        <v>3</v>
      </c>
      <c r="AC350">
        <v>1</v>
      </c>
      <c r="AD350">
        <v>80</v>
      </c>
      <c r="AE350">
        <v>1</v>
      </c>
      <c r="AF350">
        <v>1</v>
      </c>
      <c r="AG350">
        <v>3</v>
      </c>
      <c r="AH350">
        <v>3</v>
      </c>
      <c r="AI350">
        <v>0</v>
      </c>
      <c r="AJ350">
        <v>0</v>
      </c>
      <c r="AK350" s="14">
        <v>46371</v>
      </c>
      <c r="AL350">
        <v>25</v>
      </c>
      <c r="AM350" t="s">
        <v>1576</v>
      </c>
      <c r="AN350" t="s">
        <v>1578</v>
      </c>
      <c r="AO350">
        <v>3</v>
      </c>
      <c r="AP350">
        <v>20807</v>
      </c>
      <c r="AQ350">
        <v>2</v>
      </c>
      <c r="AR350">
        <v>0</v>
      </c>
    </row>
    <row r="351" spans="1:44" x14ac:dyDescent="0.35">
      <c r="A351" t="s">
        <v>1442</v>
      </c>
      <c r="B351">
        <v>53</v>
      </c>
      <c r="C351" t="s">
        <v>1271</v>
      </c>
      <c r="D351" t="s">
        <v>49</v>
      </c>
      <c r="E351" t="s">
        <v>41</v>
      </c>
      <c r="F351">
        <v>1070</v>
      </c>
      <c r="G351" t="s">
        <v>42</v>
      </c>
      <c r="H351">
        <v>3</v>
      </c>
      <c r="I351">
        <v>4</v>
      </c>
      <c r="J351" t="s">
        <v>52</v>
      </c>
      <c r="K351">
        <v>1</v>
      </c>
      <c r="L351">
        <v>386</v>
      </c>
      <c r="M351">
        <v>3</v>
      </c>
      <c r="N351" t="s">
        <v>44</v>
      </c>
      <c r="O351">
        <v>45</v>
      </c>
      <c r="P351">
        <v>3</v>
      </c>
      <c r="Q351">
        <v>4</v>
      </c>
      <c r="R351" t="s">
        <v>252</v>
      </c>
      <c r="S351">
        <v>3</v>
      </c>
      <c r="T351" t="s">
        <v>105</v>
      </c>
      <c r="U351">
        <v>17584</v>
      </c>
      <c r="V351" t="s">
        <v>368</v>
      </c>
      <c r="W351">
        <v>21016</v>
      </c>
      <c r="X351">
        <v>3</v>
      </c>
      <c r="Y351" t="s">
        <v>48</v>
      </c>
      <c r="Z351" t="s">
        <v>40</v>
      </c>
      <c r="AA351">
        <v>16</v>
      </c>
      <c r="AB351">
        <v>3</v>
      </c>
      <c r="AC351">
        <v>4</v>
      </c>
      <c r="AD351">
        <v>80</v>
      </c>
      <c r="AE351">
        <v>3</v>
      </c>
      <c r="AF351">
        <v>21</v>
      </c>
      <c r="AG351">
        <v>5</v>
      </c>
      <c r="AH351">
        <v>2</v>
      </c>
      <c r="AI351">
        <v>1</v>
      </c>
      <c r="AJ351">
        <v>3</v>
      </c>
      <c r="AK351" s="14">
        <v>46306</v>
      </c>
      <c r="AL351">
        <v>53</v>
      </c>
      <c r="AM351" t="s">
        <v>1576</v>
      </c>
      <c r="AN351" t="s">
        <v>1579</v>
      </c>
      <c r="AO351">
        <v>13</v>
      </c>
      <c r="AP351">
        <v>11399</v>
      </c>
      <c r="AQ351">
        <v>4</v>
      </c>
      <c r="AR351">
        <v>0</v>
      </c>
    </row>
    <row r="352" spans="1:44" x14ac:dyDescent="0.35">
      <c r="A352" t="s">
        <v>418</v>
      </c>
      <c r="B352">
        <v>30</v>
      </c>
      <c r="C352" t="s">
        <v>190</v>
      </c>
      <c r="D352" t="s">
        <v>49</v>
      </c>
      <c r="E352" t="s">
        <v>41</v>
      </c>
      <c r="F352">
        <v>1082</v>
      </c>
      <c r="G352" t="s">
        <v>51</v>
      </c>
      <c r="H352">
        <v>12</v>
      </c>
      <c r="I352">
        <v>3</v>
      </c>
      <c r="J352" t="s">
        <v>68</v>
      </c>
      <c r="K352">
        <v>1</v>
      </c>
      <c r="L352">
        <v>533</v>
      </c>
      <c r="M352">
        <v>2</v>
      </c>
      <c r="N352" t="s">
        <v>53</v>
      </c>
      <c r="O352">
        <v>83</v>
      </c>
      <c r="P352">
        <v>3</v>
      </c>
      <c r="Q352">
        <v>2</v>
      </c>
      <c r="R352" t="s">
        <v>137</v>
      </c>
      <c r="S352">
        <v>3</v>
      </c>
      <c r="T352" t="s">
        <v>46</v>
      </c>
      <c r="U352">
        <v>6577</v>
      </c>
      <c r="V352" t="s">
        <v>163</v>
      </c>
      <c r="W352">
        <v>19558</v>
      </c>
      <c r="X352">
        <v>0</v>
      </c>
      <c r="Y352" t="s">
        <v>48</v>
      </c>
      <c r="Z352" t="s">
        <v>49</v>
      </c>
      <c r="AA352">
        <v>11</v>
      </c>
      <c r="AB352">
        <v>3</v>
      </c>
      <c r="AC352">
        <v>2</v>
      </c>
      <c r="AD352">
        <v>80</v>
      </c>
      <c r="AE352">
        <v>0</v>
      </c>
      <c r="AF352">
        <v>6</v>
      </c>
      <c r="AG352">
        <v>6</v>
      </c>
      <c r="AH352">
        <v>3</v>
      </c>
      <c r="AI352">
        <v>4</v>
      </c>
      <c r="AJ352">
        <v>4</v>
      </c>
      <c r="AK352" s="14">
        <v>46373</v>
      </c>
      <c r="AL352">
        <v>18</v>
      </c>
      <c r="AM352" t="s">
        <v>1576</v>
      </c>
      <c r="AN352" t="s">
        <v>1578</v>
      </c>
      <c r="AO352">
        <v>0</v>
      </c>
      <c r="AP352">
        <v>10904</v>
      </c>
      <c r="AQ352">
        <v>0</v>
      </c>
      <c r="AR352">
        <v>0</v>
      </c>
    </row>
    <row r="353" spans="1:44" x14ac:dyDescent="0.35">
      <c r="A353" t="s">
        <v>419</v>
      </c>
      <c r="B353">
        <v>30</v>
      </c>
      <c r="C353" t="s">
        <v>190</v>
      </c>
      <c r="D353" t="s">
        <v>49</v>
      </c>
      <c r="E353" t="s">
        <v>41</v>
      </c>
      <c r="F353">
        <v>317</v>
      </c>
      <c r="G353" t="s">
        <v>42</v>
      </c>
      <c r="H353">
        <v>2</v>
      </c>
      <c r="I353">
        <v>3</v>
      </c>
      <c r="J353" t="s">
        <v>43</v>
      </c>
      <c r="K353">
        <v>1</v>
      </c>
      <c r="L353">
        <v>548</v>
      </c>
      <c r="M353">
        <v>3</v>
      </c>
      <c r="N353" t="s">
        <v>53</v>
      </c>
      <c r="O353">
        <v>43</v>
      </c>
      <c r="P353">
        <v>1</v>
      </c>
      <c r="Q353">
        <v>2</v>
      </c>
      <c r="R353" t="s">
        <v>112</v>
      </c>
      <c r="S353">
        <v>4</v>
      </c>
      <c r="T353" t="s">
        <v>46</v>
      </c>
      <c r="U353">
        <v>6091</v>
      </c>
      <c r="V353" t="s">
        <v>163</v>
      </c>
      <c r="W353">
        <v>24793</v>
      </c>
      <c r="X353">
        <v>2</v>
      </c>
      <c r="Y353" t="s">
        <v>48</v>
      </c>
      <c r="Z353" t="s">
        <v>49</v>
      </c>
      <c r="AA353">
        <v>20</v>
      </c>
      <c r="AB353">
        <v>4</v>
      </c>
      <c r="AC353">
        <v>3</v>
      </c>
      <c r="AD353">
        <v>80</v>
      </c>
      <c r="AE353">
        <v>0</v>
      </c>
      <c r="AF353">
        <v>11</v>
      </c>
      <c r="AG353">
        <v>2</v>
      </c>
      <c r="AH353">
        <v>3</v>
      </c>
      <c r="AI353">
        <v>0</v>
      </c>
      <c r="AJ353">
        <v>2</v>
      </c>
      <c r="AK353" s="14">
        <v>46374</v>
      </c>
      <c r="AL353">
        <v>35</v>
      </c>
      <c r="AM353" t="s">
        <v>1576</v>
      </c>
      <c r="AN353" t="s">
        <v>1578</v>
      </c>
      <c r="AO353">
        <v>16</v>
      </c>
      <c r="AP353">
        <v>18900</v>
      </c>
      <c r="AQ353">
        <v>4</v>
      </c>
      <c r="AR353">
        <v>3</v>
      </c>
    </row>
    <row r="354" spans="1:44" x14ac:dyDescent="0.35">
      <c r="A354" t="s">
        <v>420</v>
      </c>
      <c r="B354">
        <v>30</v>
      </c>
      <c r="C354" t="s">
        <v>190</v>
      </c>
      <c r="D354" t="s">
        <v>49</v>
      </c>
      <c r="E354" t="s">
        <v>59</v>
      </c>
      <c r="F354">
        <v>1400</v>
      </c>
      <c r="G354" t="s">
        <v>42</v>
      </c>
      <c r="H354">
        <v>3</v>
      </c>
      <c r="I354">
        <v>3</v>
      </c>
      <c r="J354" t="s">
        <v>43</v>
      </c>
      <c r="K354">
        <v>1</v>
      </c>
      <c r="L354">
        <v>562</v>
      </c>
      <c r="M354">
        <v>3</v>
      </c>
      <c r="N354" t="s">
        <v>44</v>
      </c>
      <c r="O354">
        <v>53</v>
      </c>
      <c r="P354">
        <v>3</v>
      </c>
      <c r="Q354">
        <v>1</v>
      </c>
      <c r="R354" t="s">
        <v>45</v>
      </c>
      <c r="S354">
        <v>4</v>
      </c>
      <c r="T354" t="s">
        <v>105</v>
      </c>
      <c r="U354">
        <v>2097</v>
      </c>
      <c r="V354" t="s">
        <v>47</v>
      </c>
      <c r="W354">
        <v>16734</v>
      </c>
      <c r="X354">
        <v>4</v>
      </c>
      <c r="Y354" t="s">
        <v>48</v>
      </c>
      <c r="Z354" t="s">
        <v>49</v>
      </c>
      <c r="AA354">
        <v>15</v>
      </c>
      <c r="AB354">
        <v>3</v>
      </c>
      <c r="AC354">
        <v>3</v>
      </c>
      <c r="AD354">
        <v>80</v>
      </c>
      <c r="AE354">
        <v>1</v>
      </c>
      <c r="AF354">
        <v>9</v>
      </c>
      <c r="AG354">
        <v>3</v>
      </c>
      <c r="AH354">
        <v>1</v>
      </c>
      <c r="AI354">
        <v>1</v>
      </c>
      <c r="AJ354">
        <v>4</v>
      </c>
      <c r="AK354" s="14">
        <v>46375</v>
      </c>
      <c r="AL354">
        <v>53</v>
      </c>
      <c r="AM354" t="s">
        <v>1576</v>
      </c>
      <c r="AN354" t="s">
        <v>1578</v>
      </c>
      <c r="AO354">
        <v>19</v>
      </c>
      <c r="AP354">
        <v>20398</v>
      </c>
      <c r="AQ354">
        <v>16</v>
      </c>
      <c r="AR354">
        <v>10</v>
      </c>
    </row>
    <row r="355" spans="1:44" x14ac:dyDescent="0.35">
      <c r="A355" t="s">
        <v>421</v>
      </c>
      <c r="B355">
        <v>30</v>
      </c>
      <c r="C355" t="s">
        <v>190</v>
      </c>
      <c r="D355" t="s">
        <v>49</v>
      </c>
      <c r="E355" t="s">
        <v>59</v>
      </c>
      <c r="F355">
        <v>1398</v>
      </c>
      <c r="G355" t="s">
        <v>51</v>
      </c>
      <c r="H355">
        <v>22</v>
      </c>
      <c r="I355">
        <v>4</v>
      </c>
      <c r="J355" t="s">
        <v>73</v>
      </c>
      <c r="K355">
        <v>1</v>
      </c>
      <c r="L355">
        <v>567</v>
      </c>
      <c r="M355">
        <v>3</v>
      </c>
      <c r="N355" t="s">
        <v>53</v>
      </c>
      <c r="O355">
        <v>69</v>
      </c>
      <c r="P355">
        <v>3</v>
      </c>
      <c r="Q355">
        <v>3</v>
      </c>
      <c r="R355" t="s">
        <v>137</v>
      </c>
      <c r="S355">
        <v>1</v>
      </c>
      <c r="T355" t="s">
        <v>105</v>
      </c>
      <c r="U355">
        <v>8412</v>
      </c>
      <c r="V355" t="s">
        <v>163</v>
      </c>
      <c r="W355">
        <v>2890</v>
      </c>
      <c r="X355">
        <v>0</v>
      </c>
      <c r="Y355" t="s">
        <v>48</v>
      </c>
      <c r="Z355" t="s">
        <v>49</v>
      </c>
      <c r="AA355">
        <v>11</v>
      </c>
      <c r="AB355">
        <v>3</v>
      </c>
      <c r="AC355">
        <v>3</v>
      </c>
      <c r="AD355">
        <v>80</v>
      </c>
      <c r="AE355">
        <v>0</v>
      </c>
      <c r="AF355">
        <v>10</v>
      </c>
      <c r="AG355">
        <v>3</v>
      </c>
      <c r="AH355">
        <v>3</v>
      </c>
      <c r="AI355">
        <v>7</v>
      </c>
      <c r="AJ355">
        <v>8</v>
      </c>
      <c r="AK355" s="14">
        <v>46376</v>
      </c>
      <c r="AL355">
        <v>37</v>
      </c>
      <c r="AM355" t="s">
        <v>1576</v>
      </c>
      <c r="AN355" t="s">
        <v>1578</v>
      </c>
      <c r="AO355">
        <v>18</v>
      </c>
      <c r="AP355">
        <v>23494</v>
      </c>
      <c r="AQ355">
        <v>0</v>
      </c>
      <c r="AR355">
        <v>0</v>
      </c>
    </row>
    <row r="356" spans="1:44" x14ac:dyDescent="0.35">
      <c r="A356" t="s">
        <v>422</v>
      </c>
      <c r="B356">
        <v>30</v>
      </c>
      <c r="C356" t="s">
        <v>190</v>
      </c>
      <c r="D356" t="s">
        <v>49</v>
      </c>
      <c r="E356" t="s">
        <v>59</v>
      </c>
      <c r="F356">
        <v>1116</v>
      </c>
      <c r="G356" t="s">
        <v>42</v>
      </c>
      <c r="H356">
        <v>2</v>
      </c>
      <c r="I356">
        <v>3</v>
      </c>
      <c r="J356" t="s">
        <v>52</v>
      </c>
      <c r="K356">
        <v>1</v>
      </c>
      <c r="L356">
        <v>571</v>
      </c>
      <c r="M356">
        <v>3</v>
      </c>
      <c r="N356" t="s">
        <v>53</v>
      </c>
      <c r="O356">
        <v>49</v>
      </c>
      <c r="P356">
        <v>3</v>
      </c>
      <c r="Q356">
        <v>1</v>
      </c>
      <c r="R356" t="s">
        <v>45</v>
      </c>
      <c r="S356">
        <v>4</v>
      </c>
      <c r="T356" t="s">
        <v>46</v>
      </c>
      <c r="U356">
        <v>2564</v>
      </c>
      <c r="V356" t="s">
        <v>47</v>
      </c>
      <c r="W356">
        <v>7181</v>
      </c>
      <c r="X356">
        <v>0</v>
      </c>
      <c r="Y356" t="s">
        <v>48</v>
      </c>
      <c r="Z356" t="s">
        <v>49</v>
      </c>
      <c r="AA356">
        <v>14</v>
      </c>
      <c r="AB356">
        <v>3</v>
      </c>
      <c r="AC356">
        <v>3</v>
      </c>
      <c r="AD356">
        <v>80</v>
      </c>
      <c r="AE356">
        <v>0</v>
      </c>
      <c r="AF356">
        <v>12</v>
      </c>
      <c r="AG356">
        <v>2</v>
      </c>
      <c r="AH356">
        <v>2</v>
      </c>
      <c r="AI356">
        <v>6</v>
      </c>
      <c r="AJ356">
        <v>7</v>
      </c>
      <c r="AK356" s="14">
        <v>46377</v>
      </c>
      <c r="AL356">
        <v>55</v>
      </c>
      <c r="AM356" t="s">
        <v>1576</v>
      </c>
      <c r="AN356" t="s">
        <v>1578</v>
      </c>
      <c r="AO356">
        <v>12</v>
      </c>
      <c r="AP356">
        <v>16470</v>
      </c>
      <c r="AQ356">
        <v>12</v>
      </c>
      <c r="AR356">
        <v>5</v>
      </c>
    </row>
    <row r="357" spans="1:44" x14ac:dyDescent="0.35">
      <c r="A357" t="s">
        <v>423</v>
      </c>
      <c r="B357">
        <v>30</v>
      </c>
      <c r="C357" t="s">
        <v>190</v>
      </c>
      <c r="D357" t="s">
        <v>49</v>
      </c>
      <c r="E357" t="s">
        <v>41</v>
      </c>
      <c r="F357">
        <v>413</v>
      </c>
      <c r="G357" t="s">
        <v>51</v>
      </c>
      <c r="H357">
        <v>7</v>
      </c>
      <c r="I357">
        <v>1</v>
      </c>
      <c r="J357" t="s">
        <v>57</v>
      </c>
      <c r="K357">
        <v>1</v>
      </c>
      <c r="L357">
        <v>585</v>
      </c>
      <c r="M357">
        <v>4</v>
      </c>
      <c r="N357" t="s">
        <v>44</v>
      </c>
      <c r="O357">
        <v>57</v>
      </c>
      <c r="P357">
        <v>3</v>
      </c>
      <c r="Q357">
        <v>1</v>
      </c>
      <c r="R357" t="s">
        <v>54</v>
      </c>
      <c r="S357">
        <v>2</v>
      </c>
      <c r="T357" t="s">
        <v>46</v>
      </c>
      <c r="U357">
        <v>2983</v>
      </c>
      <c r="V357" t="s">
        <v>47</v>
      </c>
      <c r="W357">
        <v>18398</v>
      </c>
      <c r="X357">
        <v>0</v>
      </c>
      <c r="Y357" t="s">
        <v>48</v>
      </c>
      <c r="Z357" t="s">
        <v>49</v>
      </c>
      <c r="AA357">
        <v>14</v>
      </c>
      <c r="AB357">
        <v>3</v>
      </c>
      <c r="AC357">
        <v>1</v>
      </c>
      <c r="AD357">
        <v>80</v>
      </c>
      <c r="AE357">
        <v>0</v>
      </c>
      <c r="AF357">
        <v>4</v>
      </c>
      <c r="AG357">
        <v>3</v>
      </c>
      <c r="AH357">
        <v>3</v>
      </c>
      <c r="AI357">
        <v>1</v>
      </c>
      <c r="AJ357">
        <v>2</v>
      </c>
      <c r="AK357" s="14">
        <v>46378</v>
      </c>
      <c r="AL357">
        <v>45</v>
      </c>
      <c r="AM357" t="s">
        <v>1576</v>
      </c>
      <c r="AN357" t="s">
        <v>1578</v>
      </c>
      <c r="AO357">
        <v>14</v>
      </c>
      <c r="AP357">
        <v>8980</v>
      </c>
      <c r="AQ357">
        <v>11</v>
      </c>
      <c r="AR357">
        <v>7</v>
      </c>
    </row>
    <row r="358" spans="1:44" x14ac:dyDescent="0.35">
      <c r="A358" t="s">
        <v>1441</v>
      </c>
      <c r="B358">
        <v>53</v>
      </c>
      <c r="C358" t="s">
        <v>1271</v>
      </c>
      <c r="D358" t="s">
        <v>49</v>
      </c>
      <c r="E358" t="s">
        <v>41</v>
      </c>
      <c r="F358">
        <v>1084</v>
      </c>
      <c r="G358" t="s">
        <v>42</v>
      </c>
      <c r="H358">
        <v>13</v>
      </c>
      <c r="I358">
        <v>2</v>
      </c>
      <c r="J358" t="s">
        <v>52</v>
      </c>
      <c r="K358">
        <v>1</v>
      </c>
      <c r="L358">
        <v>250</v>
      </c>
      <c r="M358">
        <v>4</v>
      </c>
      <c r="N358" t="s">
        <v>53</v>
      </c>
      <c r="O358">
        <v>57</v>
      </c>
      <c r="P358">
        <v>4</v>
      </c>
      <c r="Q358">
        <v>2</v>
      </c>
      <c r="R358" t="s">
        <v>112</v>
      </c>
      <c r="S358">
        <v>1</v>
      </c>
      <c r="T358" t="s">
        <v>102</v>
      </c>
      <c r="U358">
        <v>4450</v>
      </c>
      <c r="V358" t="s">
        <v>47</v>
      </c>
      <c r="W358">
        <v>26250</v>
      </c>
      <c r="X358">
        <v>1</v>
      </c>
      <c r="Y358" t="s">
        <v>48</v>
      </c>
      <c r="Z358" t="s">
        <v>49</v>
      </c>
      <c r="AA358">
        <v>11</v>
      </c>
      <c r="AB358">
        <v>3</v>
      </c>
      <c r="AC358">
        <v>3</v>
      </c>
      <c r="AD358">
        <v>80</v>
      </c>
      <c r="AE358">
        <v>2</v>
      </c>
      <c r="AF358">
        <v>5</v>
      </c>
      <c r="AG358">
        <v>3</v>
      </c>
      <c r="AH358">
        <v>3</v>
      </c>
      <c r="AI358">
        <v>1</v>
      </c>
      <c r="AJ358">
        <v>3</v>
      </c>
      <c r="AK358" s="14">
        <v>46305</v>
      </c>
      <c r="AL358">
        <v>42</v>
      </c>
      <c r="AM358" t="s">
        <v>1576</v>
      </c>
      <c r="AN358" t="s">
        <v>1579</v>
      </c>
      <c r="AO358">
        <v>2</v>
      </c>
      <c r="AP358">
        <v>22115</v>
      </c>
      <c r="AQ358">
        <v>0</v>
      </c>
      <c r="AR358">
        <v>0</v>
      </c>
    </row>
    <row r="359" spans="1:44" x14ac:dyDescent="0.35">
      <c r="A359" t="s">
        <v>425</v>
      </c>
      <c r="B359">
        <v>30</v>
      </c>
      <c r="C359" t="s">
        <v>190</v>
      </c>
      <c r="D359" t="s">
        <v>49</v>
      </c>
      <c r="E359" t="s">
        <v>56</v>
      </c>
      <c r="F359">
        <v>160</v>
      </c>
      <c r="G359" t="s">
        <v>42</v>
      </c>
      <c r="H359">
        <v>3</v>
      </c>
      <c r="I359">
        <v>3</v>
      </c>
      <c r="J359" t="s">
        <v>52</v>
      </c>
      <c r="K359">
        <v>1</v>
      </c>
      <c r="L359">
        <v>680</v>
      </c>
      <c r="M359">
        <v>3</v>
      </c>
      <c r="N359" t="s">
        <v>53</v>
      </c>
      <c r="O359">
        <v>71</v>
      </c>
      <c r="P359">
        <v>3</v>
      </c>
      <c r="Q359">
        <v>1</v>
      </c>
      <c r="R359" t="s">
        <v>60</v>
      </c>
      <c r="S359">
        <v>3</v>
      </c>
      <c r="T359" t="s">
        <v>102</v>
      </c>
      <c r="U359">
        <v>2083</v>
      </c>
      <c r="V359" t="s">
        <v>47</v>
      </c>
      <c r="W359">
        <v>22653</v>
      </c>
      <c r="X359">
        <v>1</v>
      </c>
      <c r="Y359" t="s">
        <v>48</v>
      </c>
      <c r="Z359" t="s">
        <v>49</v>
      </c>
      <c r="AA359">
        <v>20</v>
      </c>
      <c r="AB359">
        <v>4</v>
      </c>
      <c r="AC359">
        <v>3</v>
      </c>
      <c r="AD359">
        <v>80</v>
      </c>
      <c r="AE359">
        <v>1</v>
      </c>
      <c r="AF359">
        <v>1</v>
      </c>
      <c r="AG359">
        <v>2</v>
      </c>
      <c r="AH359">
        <v>3</v>
      </c>
      <c r="AI359">
        <v>0</v>
      </c>
      <c r="AJ359">
        <v>0</v>
      </c>
      <c r="AK359" s="14">
        <v>46380</v>
      </c>
      <c r="AL359">
        <v>49</v>
      </c>
      <c r="AM359" t="s">
        <v>1576</v>
      </c>
      <c r="AN359" t="s">
        <v>1578</v>
      </c>
      <c r="AO359">
        <v>0</v>
      </c>
      <c r="AP359">
        <v>21812</v>
      </c>
      <c r="AQ359">
        <v>0</v>
      </c>
      <c r="AR359">
        <v>0</v>
      </c>
    </row>
    <row r="360" spans="1:44" x14ac:dyDescent="0.35">
      <c r="A360" t="s">
        <v>426</v>
      </c>
      <c r="B360">
        <v>30</v>
      </c>
      <c r="C360" t="s">
        <v>190</v>
      </c>
      <c r="D360" t="s">
        <v>49</v>
      </c>
      <c r="E360" t="s">
        <v>41</v>
      </c>
      <c r="F360">
        <v>501</v>
      </c>
      <c r="G360" t="s">
        <v>51</v>
      </c>
      <c r="H360">
        <v>27</v>
      </c>
      <c r="I360">
        <v>5</v>
      </c>
      <c r="J360" t="s">
        <v>57</v>
      </c>
      <c r="K360">
        <v>1</v>
      </c>
      <c r="L360">
        <v>747</v>
      </c>
      <c r="M360">
        <v>3</v>
      </c>
      <c r="N360" t="s">
        <v>44</v>
      </c>
      <c r="O360">
        <v>99</v>
      </c>
      <c r="P360">
        <v>3</v>
      </c>
      <c r="Q360">
        <v>2</v>
      </c>
      <c r="R360" t="s">
        <v>137</v>
      </c>
      <c r="S360">
        <v>4</v>
      </c>
      <c r="T360" t="s">
        <v>102</v>
      </c>
      <c r="U360">
        <v>5304</v>
      </c>
      <c r="V360" t="s">
        <v>163</v>
      </c>
      <c r="W360">
        <v>25275</v>
      </c>
      <c r="X360">
        <v>7</v>
      </c>
      <c r="Y360" t="s">
        <v>48</v>
      </c>
      <c r="Z360" t="s">
        <v>49</v>
      </c>
      <c r="AA360">
        <v>23</v>
      </c>
      <c r="AB360">
        <v>4</v>
      </c>
      <c r="AC360">
        <v>4</v>
      </c>
      <c r="AD360">
        <v>80</v>
      </c>
      <c r="AE360">
        <v>1</v>
      </c>
      <c r="AF360">
        <v>10</v>
      </c>
      <c r="AG360">
        <v>2</v>
      </c>
      <c r="AH360">
        <v>2</v>
      </c>
      <c r="AI360">
        <v>7</v>
      </c>
      <c r="AJ360">
        <v>7</v>
      </c>
      <c r="AK360" s="14">
        <v>46381</v>
      </c>
      <c r="AL360">
        <v>38</v>
      </c>
      <c r="AM360" t="s">
        <v>1576</v>
      </c>
      <c r="AN360" t="s">
        <v>1578</v>
      </c>
      <c r="AO360">
        <v>2</v>
      </c>
      <c r="AP360">
        <v>16050</v>
      </c>
      <c r="AQ360">
        <v>2</v>
      </c>
      <c r="AR360">
        <v>2</v>
      </c>
    </row>
    <row r="361" spans="1:44" x14ac:dyDescent="0.35">
      <c r="A361" t="s">
        <v>427</v>
      </c>
      <c r="B361">
        <v>30</v>
      </c>
      <c r="C361" t="s">
        <v>190</v>
      </c>
      <c r="D361" t="s">
        <v>49</v>
      </c>
      <c r="E361" t="s">
        <v>41</v>
      </c>
      <c r="F361">
        <v>921</v>
      </c>
      <c r="G361" t="s">
        <v>42</v>
      </c>
      <c r="H361">
        <v>1</v>
      </c>
      <c r="I361">
        <v>3</v>
      </c>
      <c r="J361" t="s">
        <v>43</v>
      </c>
      <c r="K361">
        <v>1</v>
      </c>
      <c r="L361">
        <v>806</v>
      </c>
      <c r="M361">
        <v>4</v>
      </c>
      <c r="N361" t="s">
        <v>44</v>
      </c>
      <c r="O361">
        <v>38</v>
      </c>
      <c r="P361">
        <v>1</v>
      </c>
      <c r="Q361">
        <v>1</v>
      </c>
      <c r="R361" t="s">
        <v>45</v>
      </c>
      <c r="S361">
        <v>3</v>
      </c>
      <c r="T361" t="s">
        <v>105</v>
      </c>
      <c r="U361">
        <v>3833</v>
      </c>
      <c r="V361" t="s">
        <v>47</v>
      </c>
      <c r="W361">
        <v>24375</v>
      </c>
      <c r="X361">
        <v>3</v>
      </c>
      <c r="Y361" t="s">
        <v>48</v>
      </c>
      <c r="Z361" t="s">
        <v>49</v>
      </c>
      <c r="AA361">
        <v>21</v>
      </c>
      <c r="AB361">
        <v>4</v>
      </c>
      <c r="AC361">
        <v>3</v>
      </c>
      <c r="AD361">
        <v>80</v>
      </c>
      <c r="AE361">
        <v>2</v>
      </c>
      <c r="AF361">
        <v>7</v>
      </c>
      <c r="AG361">
        <v>2</v>
      </c>
      <c r="AH361">
        <v>3</v>
      </c>
      <c r="AI361">
        <v>0</v>
      </c>
      <c r="AJ361">
        <v>2</v>
      </c>
      <c r="AK361" s="14">
        <v>46382</v>
      </c>
      <c r="AL361">
        <v>52</v>
      </c>
      <c r="AM361" t="s">
        <v>1576</v>
      </c>
      <c r="AN361" t="s">
        <v>1578</v>
      </c>
      <c r="AO361">
        <v>3</v>
      </c>
      <c r="AP361">
        <v>20679</v>
      </c>
      <c r="AQ361">
        <v>1</v>
      </c>
      <c r="AR361">
        <v>1</v>
      </c>
    </row>
    <row r="362" spans="1:44" x14ac:dyDescent="0.35">
      <c r="A362" t="s">
        <v>428</v>
      </c>
      <c r="B362">
        <v>30</v>
      </c>
      <c r="C362" t="s">
        <v>190</v>
      </c>
      <c r="D362" t="s">
        <v>49</v>
      </c>
      <c r="E362" t="s">
        <v>41</v>
      </c>
      <c r="F362">
        <v>946</v>
      </c>
      <c r="G362" t="s">
        <v>42</v>
      </c>
      <c r="H362">
        <v>2</v>
      </c>
      <c r="I362">
        <v>3</v>
      </c>
      <c r="J362" t="s">
        <v>52</v>
      </c>
      <c r="K362">
        <v>1</v>
      </c>
      <c r="L362">
        <v>833</v>
      </c>
      <c r="M362">
        <v>3</v>
      </c>
      <c r="N362" t="s">
        <v>53</v>
      </c>
      <c r="O362">
        <v>52</v>
      </c>
      <c r="P362">
        <v>2</v>
      </c>
      <c r="Q362">
        <v>2</v>
      </c>
      <c r="R362" t="s">
        <v>112</v>
      </c>
      <c r="S362">
        <v>4</v>
      </c>
      <c r="T362" t="s">
        <v>46</v>
      </c>
      <c r="U362">
        <v>6877</v>
      </c>
      <c r="V362" t="s">
        <v>163</v>
      </c>
      <c r="W362">
        <v>20234</v>
      </c>
      <c r="X362">
        <v>5</v>
      </c>
      <c r="Y362" t="s">
        <v>48</v>
      </c>
      <c r="Z362" t="s">
        <v>40</v>
      </c>
      <c r="AA362">
        <v>24</v>
      </c>
      <c r="AB362">
        <v>4</v>
      </c>
      <c r="AC362">
        <v>2</v>
      </c>
      <c r="AD362">
        <v>80</v>
      </c>
      <c r="AE362">
        <v>0</v>
      </c>
      <c r="AF362">
        <v>12</v>
      </c>
      <c r="AG362">
        <v>4</v>
      </c>
      <c r="AH362">
        <v>2</v>
      </c>
      <c r="AI362">
        <v>0</v>
      </c>
      <c r="AJ362">
        <v>0</v>
      </c>
      <c r="AK362" s="14">
        <v>46383</v>
      </c>
      <c r="AL362">
        <v>19</v>
      </c>
      <c r="AM362" t="s">
        <v>1576</v>
      </c>
      <c r="AN362" t="s">
        <v>1578</v>
      </c>
      <c r="AO362">
        <v>1</v>
      </c>
      <c r="AP362">
        <v>14963</v>
      </c>
      <c r="AQ362">
        <v>1</v>
      </c>
      <c r="AR362">
        <v>0</v>
      </c>
    </row>
    <row r="363" spans="1:44" x14ac:dyDescent="0.35">
      <c r="A363" t="s">
        <v>429</v>
      </c>
      <c r="B363">
        <v>30</v>
      </c>
      <c r="C363" t="s">
        <v>190</v>
      </c>
      <c r="D363" t="s">
        <v>49</v>
      </c>
      <c r="E363" t="s">
        <v>56</v>
      </c>
      <c r="F363">
        <v>1012</v>
      </c>
      <c r="G363" t="s">
        <v>42</v>
      </c>
      <c r="H363">
        <v>5</v>
      </c>
      <c r="I363">
        <v>4</v>
      </c>
      <c r="J363" t="s">
        <v>43</v>
      </c>
      <c r="K363">
        <v>1</v>
      </c>
      <c r="L363">
        <v>861</v>
      </c>
      <c r="M363">
        <v>2</v>
      </c>
      <c r="N363" t="s">
        <v>44</v>
      </c>
      <c r="O363">
        <v>75</v>
      </c>
      <c r="P363">
        <v>2</v>
      </c>
      <c r="Q363">
        <v>1</v>
      </c>
      <c r="R363" t="s">
        <v>60</v>
      </c>
      <c r="S363">
        <v>4</v>
      </c>
      <c r="T363" t="s">
        <v>102</v>
      </c>
      <c r="U363">
        <v>3761</v>
      </c>
      <c r="V363" t="s">
        <v>47</v>
      </c>
      <c r="W363">
        <v>2373</v>
      </c>
      <c r="X363">
        <v>9</v>
      </c>
      <c r="Y363" t="s">
        <v>48</v>
      </c>
      <c r="Z363" t="s">
        <v>49</v>
      </c>
      <c r="AA363">
        <v>12</v>
      </c>
      <c r="AB363">
        <v>3</v>
      </c>
      <c r="AC363">
        <v>2</v>
      </c>
      <c r="AD363">
        <v>80</v>
      </c>
      <c r="AE363">
        <v>1</v>
      </c>
      <c r="AF363">
        <v>10</v>
      </c>
      <c r="AG363">
        <v>3</v>
      </c>
      <c r="AH363">
        <v>2</v>
      </c>
      <c r="AI363">
        <v>0</v>
      </c>
      <c r="AJ363">
        <v>3</v>
      </c>
      <c r="AK363" s="14">
        <v>46384</v>
      </c>
      <c r="AL363">
        <v>38</v>
      </c>
      <c r="AM363" t="s">
        <v>1576</v>
      </c>
      <c r="AN363" t="s">
        <v>1578</v>
      </c>
      <c r="AO363">
        <v>5</v>
      </c>
      <c r="AP363">
        <v>7190</v>
      </c>
      <c r="AQ363">
        <v>0</v>
      </c>
      <c r="AR363">
        <v>0</v>
      </c>
    </row>
    <row r="364" spans="1:44" x14ac:dyDescent="0.35">
      <c r="A364" t="s">
        <v>430</v>
      </c>
      <c r="B364">
        <v>30</v>
      </c>
      <c r="C364" t="s">
        <v>190</v>
      </c>
      <c r="D364" t="s">
        <v>49</v>
      </c>
      <c r="E364" t="s">
        <v>41</v>
      </c>
      <c r="F364">
        <v>231</v>
      </c>
      <c r="G364" t="s">
        <v>51</v>
      </c>
      <c r="H364">
        <v>8</v>
      </c>
      <c r="I364">
        <v>2</v>
      </c>
      <c r="J364" t="s">
        <v>73</v>
      </c>
      <c r="K364">
        <v>1</v>
      </c>
      <c r="L364">
        <v>982</v>
      </c>
      <c r="M364">
        <v>3</v>
      </c>
      <c r="N364" t="s">
        <v>44</v>
      </c>
      <c r="O364">
        <v>62</v>
      </c>
      <c r="P364">
        <v>3</v>
      </c>
      <c r="Q364">
        <v>3</v>
      </c>
      <c r="R364" t="s">
        <v>137</v>
      </c>
      <c r="S364">
        <v>3</v>
      </c>
      <c r="T364" t="s">
        <v>102</v>
      </c>
      <c r="U364">
        <v>7264</v>
      </c>
      <c r="V364" t="s">
        <v>163</v>
      </c>
      <c r="W364">
        <v>9977</v>
      </c>
      <c r="X364">
        <v>5</v>
      </c>
      <c r="Y364" t="s">
        <v>48</v>
      </c>
      <c r="Z364" t="s">
        <v>49</v>
      </c>
      <c r="AA364">
        <v>11</v>
      </c>
      <c r="AB364">
        <v>3</v>
      </c>
      <c r="AC364">
        <v>1</v>
      </c>
      <c r="AD364">
        <v>80</v>
      </c>
      <c r="AE364">
        <v>1</v>
      </c>
      <c r="AF364">
        <v>10</v>
      </c>
      <c r="AG364">
        <v>2</v>
      </c>
      <c r="AH364">
        <v>4</v>
      </c>
      <c r="AI364">
        <v>7</v>
      </c>
      <c r="AJ364">
        <v>7</v>
      </c>
      <c r="AK364" s="14">
        <v>46385</v>
      </c>
      <c r="AL364">
        <v>38</v>
      </c>
      <c r="AM364" t="s">
        <v>1576</v>
      </c>
      <c r="AN364" t="s">
        <v>1578</v>
      </c>
      <c r="AO364">
        <v>14</v>
      </c>
      <c r="AP364">
        <v>9778</v>
      </c>
      <c r="AQ364">
        <v>8</v>
      </c>
      <c r="AR364">
        <v>6</v>
      </c>
    </row>
    <row r="365" spans="1:44" x14ac:dyDescent="0.35">
      <c r="A365" t="s">
        <v>1440</v>
      </c>
      <c r="B365">
        <v>53</v>
      </c>
      <c r="C365" t="s">
        <v>1271</v>
      </c>
      <c r="D365" t="s">
        <v>49</v>
      </c>
      <c r="E365" t="s">
        <v>41</v>
      </c>
      <c r="F365">
        <v>1436</v>
      </c>
      <c r="G365" t="s">
        <v>51</v>
      </c>
      <c r="H365">
        <v>6</v>
      </c>
      <c r="I365">
        <v>2</v>
      </c>
      <c r="J365" t="s">
        <v>57</v>
      </c>
      <c r="K365">
        <v>1</v>
      </c>
      <c r="L365">
        <v>205</v>
      </c>
      <c r="M365">
        <v>2</v>
      </c>
      <c r="N365" t="s">
        <v>44</v>
      </c>
      <c r="O365">
        <v>34</v>
      </c>
      <c r="P365">
        <v>3</v>
      </c>
      <c r="Q365">
        <v>2</v>
      </c>
      <c r="R365" t="s">
        <v>54</v>
      </c>
      <c r="S365">
        <v>3</v>
      </c>
      <c r="T365" t="s">
        <v>105</v>
      </c>
      <c r="U365">
        <v>2306</v>
      </c>
      <c r="V365" t="s">
        <v>47</v>
      </c>
      <c r="W365">
        <v>16047</v>
      </c>
      <c r="X365">
        <v>2</v>
      </c>
      <c r="Y365" t="s">
        <v>48</v>
      </c>
      <c r="Z365" t="s">
        <v>40</v>
      </c>
      <c r="AA365">
        <v>20</v>
      </c>
      <c r="AB365">
        <v>4</v>
      </c>
      <c r="AC365">
        <v>4</v>
      </c>
      <c r="AD365">
        <v>80</v>
      </c>
      <c r="AE365">
        <v>1</v>
      </c>
      <c r="AF365">
        <v>13</v>
      </c>
      <c r="AG365">
        <v>3</v>
      </c>
      <c r="AH365">
        <v>1</v>
      </c>
      <c r="AI365">
        <v>4</v>
      </c>
      <c r="AJ365">
        <v>5</v>
      </c>
      <c r="AK365" s="14">
        <v>46304</v>
      </c>
      <c r="AL365">
        <v>22</v>
      </c>
      <c r="AM365" t="s">
        <v>1576</v>
      </c>
      <c r="AN365" t="s">
        <v>1579</v>
      </c>
      <c r="AO365">
        <v>1</v>
      </c>
      <c r="AP365">
        <v>4223</v>
      </c>
      <c r="AQ365">
        <v>1</v>
      </c>
      <c r="AR365">
        <v>0</v>
      </c>
    </row>
    <row r="366" spans="1:44" x14ac:dyDescent="0.35">
      <c r="A366" t="s">
        <v>432</v>
      </c>
      <c r="B366">
        <v>30</v>
      </c>
      <c r="C366" t="s">
        <v>190</v>
      </c>
      <c r="D366" t="s">
        <v>49</v>
      </c>
      <c r="E366" t="s">
        <v>41</v>
      </c>
      <c r="F366">
        <v>153</v>
      </c>
      <c r="G366" t="s">
        <v>42</v>
      </c>
      <c r="H366">
        <v>8</v>
      </c>
      <c r="I366">
        <v>2</v>
      </c>
      <c r="J366" t="s">
        <v>43</v>
      </c>
      <c r="K366">
        <v>1</v>
      </c>
      <c r="L366">
        <v>1015</v>
      </c>
      <c r="M366">
        <v>2</v>
      </c>
      <c r="N366" t="s">
        <v>53</v>
      </c>
      <c r="O366">
        <v>73</v>
      </c>
      <c r="P366">
        <v>4</v>
      </c>
      <c r="Q366">
        <v>3</v>
      </c>
      <c r="R366" t="s">
        <v>252</v>
      </c>
      <c r="S366">
        <v>1</v>
      </c>
      <c r="T366" t="s">
        <v>105</v>
      </c>
      <c r="U366">
        <v>11416</v>
      </c>
      <c r="V366" t="s">
        <v>253</v>
      </c>
      <c r="W366">
        <v>17802</v>
      </c>
      <c r="X366">
        <v>0</v>
      </c>
      <c r="Y366" t="s">
        <v>48</v>
      </c>
      <c r="Z366" t="s">
        <v>40</v>
      </c>
      <c r="AA366">
        <v>12</v>
      </c>
      <c r="AB366">
        <v>3</v>
      </c>
      <c r="AC366">
        <v>3</v>
      </c>
      <c r="AD366">
        <v>80</v>
      </c>
      <c r="AE366">
        <v>3</v>
      </c>
      <c r="AF366">
        <v>9</v>
      </c>
      <c r="AG366">
        <v>4</v>
      </c>
      <c r="AH366">
        <v>2</v>
      </c>
      <c r="AI366">
        <v>1</v>
      </c>
      <c r="AJ366">
        <v>7</v>
      </c>
      <c r="AK366" s="14">
        <v>46387</v>
      </c>
      <c r="AL366">
        <v>52</v>
      </c>
      <c r="AM366" t="s">
        <v>1576</v>
      </c>
      <c r="AN366" t="s">
        <v>1578</v>
      </c>
      <c r="AO366">
        <v>4</v>
      </c>
      <c r="AP366">
        <v>7245</v>
      </c>
      <c r="AQ366">
        <v>2</v>
      </c>
      <c r="AR366">
        <v>0</v>
      </c>
    </row>
    <row r="367" spans="1:44" x14ac:dyDescent="0.35">
      <c r="A367" t="s">
        <v>1439</v>
      </c>
      <c r="B367">
        <v>53</v>
      </c>
      <c r="C367" t="s">
        <v>1271</v>
      </c>
      <c r="D367" t="s">
        <v>49</v>
      </c>
      <c r="E367" t="s">
        <v>41</v>
      </c>
      <c r="F367">
        <v>1282</v>
      </c>
      <c r="G367" t="s">
        <v>42</v>
      </c>
      <c r="H367">
        <v>5</v>
      </c>
      <c r="I367">
        <v>3</v>
      </c>
      <c r="J367" t="s">
        <v>73</v>
      </c>
      <c r="K367">
        <v>1</v>
      </c>
      <c r="L367">
        <v>32</v>
      </c>
      <c r="M367">
        <v>3</v>
      </c>
      <c r="N367" t="s">
        <v>53</v>
      </c>
      <c r="O367">
        <v>58</v>
      </c>
      <c r="P367">
        <v>3</v>
      </c>
      <c r="Q367">
        <v>5</v>
      </c>
      <c r="R367" t="s">
        <v>442</v>
      </c>
      <c r="S367">
        <v>3</v>
      </c>
      <c r="T367" t="s">
        <v>102</v>
      </c>
      <c r="U367">
        <v>19094</v>
      </c>
      <c r="V367" t="s">
        <v>368</v>
      </c>
      <c r="W367">
        <v>10735</v>
      </c>
      <c r="X367">
        <v>4</v>
      </c>
      <c r="Y367" t="s">
        <v>48</v>
      </c>
      <c r="Z367" t="s">
        <v>49</v>
      </c>
      <c r="AA367">
        <v>11</v>
      </c>
      <c r="AB367">
        <v>3</v>
      </c>
      <c r="AC367">
        <v>4</v>
      </c>
      <c r="AD367">
        <v>80</v>
      </c>
      <c r="AE367">
        <v>1</v>
      </c>
      <c r="AF367">
        <v>26</v>
      </c>
      <c r="AG367">
        <v>3</v>
      </c>
      <c r="AH367">
        <v>2</v>
      </c>
      <c r="AI367">
        <v>4</v>
      </c>
      <c r="AK367" s="14">
        <v>46303</v>
      </c>
      <c r="AL367">
        <v>30</v>
      </c>
      <c r="AM367" t="s">
        <v>1576</v>
      </c>
      <c r="AN367" t="s">
        <v>1579</v>
      </c>
      <c r="AO367">
        <v>6</v>
      </c>
      <c r="AP367">
        <v>14110</v>
      </c>
      <c r="AQ367">
        <v>0</v>
      </c>
      <c r="AR367">
        <v>0</v>
      </c>
    </row>
    <row r="368" spans="1:44" x14ac:dyDescent="0.35">
      <c r="A368" t="s">
        <v>434</v>
      </c>
      <c r="B368">
        <v>30</v>
      </c>
      <c r="C368" t="s">
        <v>190</v>
      </c>
      <c r="D368" t="s">
        <v>49</v>
      </c>
      <c r="E368" t="s">
        <v>41</v>
      </c>
      <c r="F368">
        <v>1176</v>
      </c>
      <c r="G368" t="s">
        <v>42</v>
      </c>
      <c r="H368">
        <v>20</v>
      </c>
      <c r="I368">
        <v>3</v>
      </c>
      <c r="J368" t="s">
        <v>73</v>
      </c>
      <c r="K368">
        <v>1</v>
      </c>
      <c r="L368">
        <v>1084</v>
      </c>
      <c r="M368">
        <v>3</v>
      </c>
      <c r="N368" t="s">
        <v>44</v>
      </c>
      <c r="O368">
        <v>85</v>
      </c>
      <c r="P368">
        <v>3</v>
      </c>
      <c r="Q368">
        <v>2</v>
      </c>
      <c r="R368" t="s">
        <v>112</v>
      </c>
      <c r="S368">
        <v>1</v>
      </c>
      <c r="T368" t="s">
        <v>105</v>
      </c>
      <c r="U368">
        <v>9957</v>
      </c>
      <c r="V368" t="s">
        <v>163</v>
      </c>
      <c r="W368">
        <v>9096</v>
      </c>
      <c r="X368">
        <v>0</v>
      </c>
      <c r="Y368" t="s">
        <v>48</v>
      </c>
      <c r="Z368" t="s">
        <v>49</v>
      </c>
      <c r="AA368">
        <v>15</v>
      </c>
      <c r="AB368">
        <v>3</v>
      </c>
      <c r="AC368">
        <v>3</v>
      </c>
      <c r="AD368">
        <v>80</v>
      </c>
      <c r="AE368">
        <v>1</v>
      </c>
      <c r="AF368">
        <v>7</v>
      </c>
      <c r="AG368">
        <v>1</v>
      </c>
      <c r="AH368">
        <v>2</v>
      </c>
      <c r="AI368">
        <v>0</v>
      </c>
      <c r="AJ368">
        <v>2</v>
      </c>
      <c r="AK368" s="14">
        <v>46024</v>
      </c>
      <c r="AL368">
        <v>42</v>
      </c>
      <c r="AM368" t="s">
        <v>1576</v>
      </c>
      <c r="AN368" t="s">
        <v>1577</v>
      </c>
      <c r="AO368">
        <v>19</v>
      </c>
      <c r="AP368">
        <v>9753</v>
      </c>
      <c r="AQ368">
        <v>11</v>
      </c>
      <c r="AR368">
        <v>6</v>
      </c>
    </row>
    <row r="369" spans="1:44" x14ac:dyDescent="0.35">
      <c r="A369" t="s">
        <v>435</v>
      </c>
      <c r="B369">
        <v>30</v>
      </c>
      <c r="C369" t="s">
        <v>190</v>
      </c>
      <c r="D369" t="s">
        <v>49</v>
      </c>
      <c r="E369" t="s">
        <v>41</v>
      </c>
      <c r="F369">
        <v>852</v>
      </c>
      <c r="G369" t="s">
        <v>51</v>
      </c>
      <c r="H369">
        <v>10</v>
      </c>
      <c r="I369">
        <v>3</v>
      </c>
      <c r="J369" t="s">
        <v>57</v>
      </c>
      <c r="K369">
        <v>1</v>
      </c>
      <c r="L369">
        <v>1179</v>
      </c>
      <c r="M369">
        <v>3</v>
      </c>
      <c r="N369" t="s">
        <v>44</v>
      </c>
      <c r="O369">
        <v>72</v>
      </c>
      <c r="P369">
        <v>2</v>
      </c>
      <c r="Q369">
        <v>2</v>
      </c>
      <c r="R369" t="s">
        <v>137</v>
      </c>
      <c r="S369">
        <v>3</v>
      </c>
      <c r="T369" t="s">
        <v>105</v>
      </c>
      <c r="U369">
        <v>6578</v>
      </c>
      <c r="V369" t="s">
        <v>163</v>
      </c>
      <c r="W369">
        <v>2706</v>
      </c>
      <c r="X369">
        <v>1</v>
      </c>
      <c r="Y369" t="s">
        <v>48</v>
      </c>
      <c r="Z369" t="s">
        <v>49</v>
      </c>
      <c r="AA369">
        <v>18</v>
      </c>
      <c r="AB369">
        <v>3</v>
      </c>
      <c r="AC369">
        <v>1</v>
      </c>
      <c r="AD369">
        <v>80</v>
      </c>
      <c r="AE369">
        <v>1</v>
      </c>
      <c r="AF369">
        <v>10</v>
      </c>
      <c r="AG369">
        <v>3</v>
      </c>
      <c r="AH369">
        <v>3</v>
      </c>
      <c r="AI369">
        <v>1</v>
      </c>
      <c r="AJ369">
        <v>4</v>
      </c>
      <c r="AK369" s="14">
        <v>46025</v>
      </c>
      <c r="AL369">
        <v>32</v>
      </c>
      <c r="AM369" t="s">
        <v>1576</v>
      </c>
      <c r="AN369" t="s">
        <v>1577</v>
      </c>
      <c r="AO369">
        <v>3</v>
      </c>
      <c r="AP369">
        <v>22686</v>
      </c>
      <c r="AQ369">
        <v>3</v>
      </c>
      <c r="AR369">
        <v>2</v>
      </c>
    </row>
    <row r="370" spans="1:44" x14ac:dyDescent="0.35">
      <c r="A370" t="s">
        <v>436</v>
      </c>
      <c r="B370">
        <v>30</v>
      </c>
      <c r="C370" t="s">
        <v>190</v>
      </c>
      <c r="D370" t="s">
        <v>49</v>
      </c>
      <c r="E370" t="s">
        <v>41</v>
      </c>
      <c r="F370">
        <v>1329</v>
      </c>
      <c r="G370" t="s">
        <v>51</v>
      </c>
      <c r="H370">
        <v>29</v>
      </c>
      <c r="I370">
        <v>4</v>
      </c>
      <c r="J370" t="s">
        <v>43</v>
      </c>
      <c r="K370">
        <v>1</v>
      </c>
      <c r="L370">
        <v>1211</v>
      </c>
      <c r="M370">
        <v>3</v>
      </c>
      <c r="N370" t="s">
        <v>44</v>
      </c>
      <c r="O370">
        <v>61</v>
      </c>
      <c r="P370">
        <v>3</v>
      </c>
      <c r="Q370">
        <v>2</v>
      </c>
      <c r="R370" t="s">
        <v>137</v>
      </c>
      <c r="S370">
        <v>1</v>
      </c>
      <c r="T370" t="s">
        <v>102</v>
      </c>
      <c r="U370">
        <v>4115</v>
      </c>
      <c r="V370" t="s">
        <v>47</v>
      </c>
      <c r="W370">
        <v>13192</v>
      </c>
      <c r="X370">
        <v>8</v>
      </c>
      <c r="Y370" t="s">
        <v>48</v>
      </c>
      <c r="Z370" t="s">
        <v>49</v>
      </c>
      <c r="AA370">
        <v>19</v>
      </c>
      <c r="AB370">
        <v>3</v>
      </c>
      <c r="AC370">
        <v>3</v>
      </c>
      <c r="AD370">
        <v>80</v>
      </c>
      <c r="AE370">
        <v>3</v>
      </c>
      <c r="AF370">
        <v>8</v>
      </c>
      <c r="AG370">
        <v>3</v>
      </c>
      <c r="AH370">
        <v>3</v>
      </c>
      <c r="AI370">
        <v>0</v>
      </c>
      <c r="AJ370">
        <v>3</v>
      </c>
      <c r="AK370" s="14">
        <v>46026</v>
      </c>
      <c r="AL370">
        <v>34</v>
      </c>
      <c r="AM370" t="s">
        <v>1576</v>
      </c>
      <c r="AN370" t="s">
        <v>1577</v>
      </c>
      <c r="AO370">
        <v>7</v>
      </c>
      <c r="AP370">
        <v>21681</v>
      </c>
      <c r="AQ370">
        <v>4</v>
      </c>
      <c r="AR370">
        <v>1</v>
      </c>
    </row>
    <row r="371" spans="1:44" x14ac:dyDescent="0.35">
      <c r="A371" t="s">
        <v>437</v>
      </c>
      <c r="B371">
        <v>30</v>
      </c>
      <c r="C371" t="s">
        <v>190</v>
      </c>
      <c r="D371" t="s">
        <v>49</v>
      </c>
      <c r="E371" t="s">
        <v>41</v>
      </c>
      <c r="F371">
        <v>853</v>
      </c>
      <c r="G371" t="s">
        <v>42</v>
      </c>
      <c r="H371">
        <v>7</v>
      </c>
      <c r="I371">
        <v>4</v>
      </c>
      <c r="J371" t="s">
        <v>43</v>
      </c>
      <c r="K371">
        <v>1</v>
      </c>
      <c r="L371">
        <v>1224</v>
      </c>
      <c r="M371">
        <v>3</v>
      </c>
      <c r="N371" t="s">
        <v>44</v>
      </c>
      <c r="O371">
        <v>49</v>
      </c>
      <c r="P371">
        <v>3</v>
      </c>
      <c r="Q371">
        <v>2</v>
      </c>
      <c r="R371" t="s">
        <v>45</v>
      </c>
      <c r="S371">
        <v>3</v>
      </c>
      <c r="T371" t="s">
        <v>102</v>
      </c>
      <c r="U371">
        <v>3491</v>
      </c>
      <c r="V371" t="s">
        <v>47</v>
      </c>
      <c r="W371">
        <v>11309</v>
      </c>
      <c r="X371">
        <v>1</v>
      </c>
      <c r="Y371" t="s">
        <v>48</v>
      </c>
      <c r="Z371" t="s">
        <v>49</v>
      </c>
      <c r="AA371">
        <v>13</v>
      </c>
      <c r="AB371">
        <v>3</v>
      </c>
      <c r="AC371">
        <v>1</v>
      </c>
      <c r="AD371">
        <v>80</v>
      </c>
      <c r="AE371">
        <v>3</v>
      </c>
      <c r="AF371">
        <v>10</v>
      </c>
      <c r="AG371">
        <v>4</v>
      </c>
      <c r="AH371">
        <v>2</v>
      </c>
      <c r="AI371">
        <v>8</v>
      </c>
      <c r="AJ371">
        <v>9</v>
      </c>
      <c r="AK371" s="14">
        <v>46027</v>
      </c>
      <c r="AL371">
        <v>32</v>
      </c>
      <c r="AM371" t="s">
        <v>1576</v>
      </c>
      <c r="AN371" t="s">
        <v>1577</v>
      </c>
      <c r="AO371">
        <v>0</v>
      </c>
      <c r="AP371">
        <v>8818</v>
      </c>
      <c r="AQ371">
        <v>0</v>
      </c>
      <c r="AR371">
        <v>0</v>
      </c>
    </row>
    <row r="372" spans="1:44" x14ac:dyDescent="0.35">
      <c r="A372" t="s">
        <v>438</v>
      </c>
      <c r="B372">
        <v>30</v>
      </c>
      <c r="C372" t="s">
        <v>190</v>
      </c>
      <c r="D372" t="s">
        <v>49</v>
      </c>
      <c r="E372" t="s">
        <v>41</v>
      </c>
      <c r="F372">
        <v>1465</v>
      </c>
      <c r="G372" t="s">
        <v>42</v>
      </c>
      <c r="H372">
        <v>1</v>
      </c>
      <c r="I372">
        <v>3</v>
      </c>
      <c r="J372" t="s">
        <v>52</v>
      </c>
      <c r="K372">
        <v>1</v>
      </c>
      <c r="L372">
        <v>1241</v>
      </c>
      <c r="M372">
        <v>4</v>
      </c>
      <c r="N372" t="s">
        <v>44</v>
      </c>
      <c r="O372">
        <v>63</v>
      </c>
      <c r="P372">
        <v>3</v>
      </c>
      <c r="Q372">
        <v>1</v>
      </c>
      <c r="R372" t="s">
        <v>60</v>
      </c>
      <c r="S372">
        <v>2</v>
      </c>
      <c r="T372" t="s">
        <v>105</v>
      </c>
      <c r="U372">
        <v>3579</v>
      </c>
      <c r="V372" t="s">
        <v>47</v>
      </c>
      <c r="W372">
        <v>9369</v>
      </c>
      <c r="X372">
        <v>0</v>
      </c>
      <c r="Y372" t="s">
        <v>48</v>
      </c>
      <c r="Z372" t="s">
        <v>40</v>
      </c>
      <c r="AA372">
        <v>21</v>
      </c>
      <c r="AB372">
        <v>4</v>
      </c>
      <c r="AC372">
        <v>1</v>
      </c>
      <c r="AD372">
        <v>80</v>
      </c>
      <c r="AE372">
        <v>1</v>
      </c>
      <c r="AF372">
        <v>12</v>
      </c>
      <c r="AG372">
        <v>2</v>
      </c>
      <c r="AH372">
        <v>3</v>
      </c>
      <c r="AI372">
        <v>5</v>
      </c>
      <c r="AJ372">
        <v>7</v>
      </c>
      <c r="AK372" s="14">
        <v>46028</v>
      </c>
      <c r="AL372">
        <v>45</v>
      </c>
      <c r="AM372" t="s">
        <v>1576</v>
      </c>
      <c r="AN372" t="s">
        <v>1577</v>
      </c>
      <c r="AO372">
        <v>25</v>
      </c>
      <c r="AP372">
        <v>10258</v>
      </c>
      <c r="AQ372">
        <v>0</v>
      </c>
      <c r="AR372">
        <v>0</v>
      </c>
    </row>
    <row r="373" spans="1:44" x14ac:dyDescent="0.35">
      <c r="A373" t="s">
        <v>439</v>
      </c>
      <c r="B373">
        <v>30</v>
      </c>
      <c r="C373" t="s">
        <v>190</v>
      </c>
      <c r="D373" t="s">
        <v>49</v>
      </c>
      <c r="E373" t="s">
        <v>59</v>
      </c>
      <c r="F373">
        <v>879</v>
      </c>
      <c r="G373" t="s">
        <v>42</v>
      </c>
      <c r="H373">
        <v>9</v>
      </c>
      <c r="I373">
        <v>2</v>
      </c>
      <c r="J373" t="s">
        <v>52</v>
      </c>
      <c r="K373">
        <v>1</v>
      </c>
      <c r="L373">
        <v>1298</v>
      </c>
      <c r="M373">
        <v>3</v>
      </c>
      <c r="N373" t="s">
        <v>53</v>
      </c>
      <c r="O373">
        <v>72</v>
      </c>
      <c r="P373">
        <v>3</v>
      </c>
      <c r="Q373">
        <v>2</v>
      </c>
      <c r="R373" t="s">
        <v>112</v>
      </c>
      <c r="S373">
        <v>3</v>
      </c>
      <c r="T373" t="s">
        <v>46</v>
      </c>
      <c r="U373">
        <v>4695</v>
      </c>
      <c r="V373" t="s">
        <v>47</v>
      </c>
      <c r="W373">
        <v>12858</v>
      </c>
      <c r="X373">
        <v>7</v>
      </c>
      <c r="Y373" t="s">
        <v>48</v>
      </c>
      <c r="Z373" t="s">
        <v>40</v>
      </c>
      <c r="AA373">
        <v>18</v>
      </c>
      <c r="AB373">
        <v>3</v>
      </c>
      <c r="AC373">
        <v>3</v>
      </c>
      <c r="AD373">
        <v>80</v>
      </c>
      <c r="AE373">
        <v>0</v>
      </c>
      <c r="AF373">
        <v>10</v>
      </c>
      <c r="AG373">
        <v>3</v>
      </c>
      <c r="AH373">
        <v>3</v>
      </c>
      <c r="AI373">
        <v>1</v>
      </c>
      <c r="AJ373">
        <v>7</v>
      </c>
      <c r="AK373" s="14">
        <v>46029</v>
      </c>
      <c r="AL373">
        <v>20</v>
      </c>
      <c r="AM373" t="s">
        <v>1576</v>
      </c>
      <c r="AN373" t="s">
        <v>1577</v>
      </c>
      <c r="AO373">
        <v>1</v>
      </c>
      <c r="AP373">
        <v>17704</v>
      </c>
      <c r="AQ373">
        <v>1</v>
      </c>
      <c r="AR373">
        <v>0</v>
      </c>
    </row>
    <row r="374" spans="1:44" x14ac:dyDescent="0.35">
      <c r="A374" t="s">
        <v>440</v>
      </c>
      <c r="B374">
        <v>30</v>
      </c>
      <c r="C374" t="s">
        <v>190</v>
      </c>
      <c r="D374" t="s">
        <v>49</v>
      </c>
      <c r="E374" t="s">
        <v>41</v>
      </c>
      <c r="F374">
        <v>1138</v>
      </c>
      <c r="G374" t="s">
        <v>42</v>
      </c>
      <c r="H374">
        <v>6</v>
      </c>
      <c r="I374">
        <v>3</v>
      </c>
      <c r="J374" t="s">
        <v>68</v>
      </c>
      <c r="K374">
        <v>1</v>
      </c>
      <c r="L374">
        <v>1311</v>
      </c>
      <c r="M374">
        <v>1</v>
      </c>
      <c r="N374" t="s">
        <v>53</v>
      </c>
      <c r="O374">
        <v>48</v>
      </c>
      <c r="P374">
        <v>2</v>
      </c>
      <c r="Q374">
        <v>2</v>
      </c>
      <c r="R374" t="s">
        <v>45</v>
      </c>
      <c r="S374">
        <v>4</v>
      </c>
      <c r="T374" t="s">
        <v>105</v>
      </c>
      <c r="U374">
        <v>4627</v>
      </c>
      <c r="V374" t="s">
        <v>47</v>
      </c>
      <c r="W374">
        <v>23631</v>
      </c>
      <c r="X374">
        <v>0</v>
      </c>
      <c r="Y374" t="s">
        <v>48</v>
      </c>
      <c r="Z374" t="s">
        <v>49</v>
      </c>
      <c r="AA374">
        <v>12</v>
      </c>
      <c r="AB374">
        <v>3</v>
      </c>
      <c r="AC374">
        <v>1</v>
      </c>
      <c r="AD374">
        <v>80</v>
      </c>
      <c r="AE374">
        <v>1</v>
      </c>
      <c r="AF374">
        <v>10</v>
      </c>
      <c r="AG374">
        <v>6</v>
      </c>
      <c r="AH374">
        <v>3</v>
      </c>
      <c r="AI374">
        <v>6</v>
      </c>
      <c r="AJ374">
        <v>7</v>
      </c>
      <c r="AK374" s="14">
        <v>46030</v>
      </c>
      <c r="AL374">
        <v>56</v>
      </c>
      <c r="AM374" t="s">
        <v>1576</v>
      </c>
      <c r="AN374" t="s">
        <v>1577</v>
      </c>
      <c r="AO374">
        <v>0</v>
      </c>
      <c r="AP374">
        <v>7706</v>
      </c>
      <c r="AQ374">
        <v>0</v>
      </c>
      <c r="AR374">
        <v>0</v>
      </c>
    </row>
    <row r="375" spans="1:44" x14ac:dyDescent="0.35">
      <c r="A375" t="s">
        <v>441</v>
      </c>
      <c r="B375">
        <v>30</v>
      </c>
      <c r="C375" t="s">
        <v>190</v>
      </c>
      <c r="D375" t="s">
        <v>49</v>
      </c>
      <c r="E375" t="s">
        <v>41</v>
      </c>
      <c r="F375">
        <v>634</v>
      </c>
      <c r="G375" t="s">
        <v>42</v>
      </c>
      <c r="H375">
        <v>17</v>
      </c>
      <c r="I375">
        <v>4</v>
      </c>
      <c r="J375" t="s">
        <v>52</v>
      </c>
      <c r="K375">
        <v>1</v>
      </c>
      <c r="L375">
        <v>1321</v>
      </c>
      <c r="M375">
        <v>2</v>
      </c>
      <c r="N375" t="s">
        <v>53</v>
      </c>
      <c r="O375">
        <v>95</v>
      </c>
      <c r="P375">
        <v>3</v>
      </c>
      <c r="Q375">
        <v>3</v>
      </c>
      <c r="R375" t="s">
        <v>442</v>
      </c>
      <c r="S375">
        <v>1</v>
      </c>
      <c r="T375" t="s">
        <v>105</v>
      </c>
      <c r="U375">
        <v>11916</v>
      </c>
      <c r="V375" t="s">
        <v>253</v>
      </c>
      <c r="W375">
        <v>25927</v>
      </c>
      <c r="X375">
        <v>1</v>
      </c>
      <c r="Y375" t="s">
        <v>48</v>
      </c>
      <c r="Z375" t="s">
        <v>40</v>
      </c>
      <c r="AA375">
        <v>23</v>
      </c>
      <c r="AB375">
        <v>4</v>
      </c>
      <c r="AC375">
        <v>4</v>
      </c>
      <c r="AD375">
        <v>80</v>
      </c>
      <c r="AE375">
        <v>2</v>
      </c>
      <c r="AF375">
        <v>9</v>
      </c>
      <c r="AG375">
        <v>2</v>
      </c>
      <c r="AH375">
        <v>3</v>
      </c>
      <c r="AI375">
        <v>0</v>
      </c>
      <c r="AJ375">
        <v>8</v>
      </c>
      <c r="AK375" s="14">
        <v>46031</v>
      </c>
      <c r="AL375">
        <v>44</v>
      </c>
      <c r="AM375" t="s">
        <v>1576</v>
      </c>
      <c r="AN375" t="s">
        <v>1577</v>
      </c>
      <c r="AO375">
        <v>15</v>
      </c>
      <c r="AP375">
        <v>5072</v>
      </c>
      <c r="AQ375">
        <v>14</v>
      </c>
      <c r="AR375">
        <v>2</v>
      </c>
    </row>
    <row r="376" spans="1:44" x14ac:dyDescent="0.35">
      <c r="A376" t="s">
        <v>443</v>
      </c>
      <c r="B376">
        <v>30</v>
      </c>
      <c r="C376" t="s">
        <v>190</v>
      </c>
      <c r="D376" t="s">
        <v>49</v>
      </c>
      <c r="E376" t="s">
        <v>41</v>
      </c>
      <c r="F376">
        <v>855</v>
      </c>
      <c r="G376" t="s">
        <v>51</v>
      </c>
      <c r="H376">
        <v>7</v>
      </c>
      <c r="I376">
        <v>4</v>
      </c>
      <c r="J376" t="s">
        <v>57</v>
      </c>
      <c r="K376">
        <v>1</v>
      </c>
      <c r="L376">
        <v>1428</v>
      </c>
      <c r="M376">
        <v>4</v>
      </c>
      <c r="N376" t="s">
        <v>53</v>
      </c>
      <c r="O376">
        <v>73</v>
      </c>
      <c r="P376">
        <v>3</v>
      </c>
      <c r="Q376">
        <v>2</v>
      </c>
      <c r="R376" t="s">
        <v>137</v>
      </c>
      <c r="S376">
        <v>1</v>
      </c>
      <c r="T376" t="s">
        <v>102</v>
      </c>
      <c r="U376">
        <v>4779</v>
      </c>
      <c r="V376" t="s">
        <v>47</v>
      </c>
      <c r="W376">
        <v>12761</v>
      </c>
      <c r="X376">
        <v>7</v>
      </c>
      <c r="Y376" t="s">
        <v>48</v>
      </c>
      <c r="Z376" t="s">
        <v>49</v>
      </c>
      <c r="AA376">
        <v>14</v>
      </c>
      <c r="AB376">
        <v>5</v>
      </c>
      <c r="AC376">
        <v>2</v>
      </c>
      <c r="AD376">
        <v>80</v>
      </c>
      <c r="AE376">
        <v>2</v>
      </c>
      <c r="AF376">
        <v>8</v>
      </c>
      <c r="AG376">
        <v>3</v>
      </c>
      <c r="AH376">
        <v>3</v>
      </c>
      <c r="AI376">
        <v>0</v>
      </c>
      <c r="AJ376">
        <v>2</v>
      </c>
      <c r="AK376" s="14">
        <v>46032</v>
      </c>
      <c r="AL376">
        <v>51</v>
      </c>
      <c r="AM376" t="s">
        <v>1576</v>
      </c>
      <c r="AN376" t="s">
        <v>1577</v>
      </c>
      <c r="AO376">
        <v>9</v>
      </c>
      <c r="AP376">
        <v>10275</v>
      </c>
      <c r="AQ376">
        <v>0</v>
      </c>
      <c r="AR376">
        <v>0</v>
      </c>
    </row>
    <row r="377" spans="1:44" x14ac:dyDescent="0.35">
      <c r="A377" t="s">
        <v>444</v>
      </c>
      <c r="B377">
        <v>30</v>
      </c>
      <c r="C377" t="s">
        <v>190</v>
      </c>
      <c r="D377" t="s">
        <v>49</v>
      </c>
      <c r="E377" t="s">
        <v>41</v>
      </c>
      <c r="F377">
        <v>1358</v>
      </c>
      <c r="G377" t="s">
        <v>51</v>
      </c>
      <c r="H377">
        <v>16</v>
      </c>
      <c r="I377">
        <v>1</v>
      </c>
      <c r="J377" t="s">
        <v>43</v>
      </c>
      <c r="K377">
        <v>1</v>
      </c>
      <c r="L377">
        <v>1479</v>
      </c>
      <c r="M377">
        <v>4</v>
      </c>
      <c r="N377" t="s">
        <v>44</v>
      </c>
      <c r="O377">
        <v>96</v>
      </c>
      <c r="P377">
        <v>3</v>
      </c>
      <c r="Q377">
        <v>2</v>
      </c>
      <c r="R377" t="s">
        <v>137</v>
      </c>
      <c r="S377">
        <v>3</v>
      </c>
      <c r="T377" t="s">
        <v>105</v>
      </c>
      <c r="U377">
        <v>5301</v>
      </c>
      <c r="V377" t="s">
        <v>163</v>
      </c>
      <c r="W377">
        <v>2939</v>
      </c>
      <c r="X377">
        <v>8</v>
      </c>
      <c r="Y377" t="s">
        <v>48</v>
      </c>
      <c r="Z377" t="s">
        <v>49</v>
      </c>
      <c r="AA377">
        <v>15</v>
      </c>
      <c r="AB377">
        <v>5</v>
      </c>
      <c r="AC377">
        <v>3</v>
      </c>
      <c r="AD377">
        <v>80</v>
      </c>
      <c r="AE377">
        <v>2</v>
      </c>
      <c r="AF377">
        <v>4</v>
      </c>
      <c r="AG377">
        <v>2</v>
      </c>
      <c r="AH377">
        <v>2</v>
      </c>
      <c r="AI377">
        <v>2</v>
      </c>
      <c r="AJ377">
        <v>2</v>
      </c>
      <c r="AK377" s="14">
        <v>46033</v>
      </c>
      <c r="AL377">
        <v>24</v>
      </c>
      <c r="AM377" t="s">
        <v>1576</v>
      </c>
      <c r="AN377" t="s">
        <v>1577</v>
      </c>
      <c r="AO377">
        <v>3</v>
      </c>
      <c r="AP377">
        <v>10899</v>
      </c>
      <c r="AQ377">
        <v>0</v>
      </c>
      <c r="AR377">
        <v>0</v>
      </c>
    </row>
    <row r="378" spans="1:44" x14ac:dyDescent="0.35">
      <c r="A378" t="s">
        <v>445</v>
      </c>
      <c r="B378">
        <v>30</v>
      </c>
      <c r="C378" t="s">
        <v>190</v>
      </c>
      <c r="D378" t="s">
        <v>49</v>
      </c>
      <c r="E378" t="s">
        <v>59</v>
      </c>
      <c r="F378">
        <v>990</v>
      </c>
      <c r="G378" t="s">
        <v>42</v>
      </c>
      <c r="H378">
        <v>7</v>
      </c>
      <c r="I378">
        <v>3</v>
      </c>
      <c r="J378" t="s">
        <v>68</v>
      </c>
      <c r="K378">
        <v>1</v>
      </c>
      <c r="L378">
        <v>1482</v>
      </c>
      <c r="M378">
        <v>3</v>
      </c>
      <c r="N378" t="s">
        <v>44</v>
      </c>
      <c r="O378">
        <v>64</v>
      </c>
      <c r="P378">
        <v>3</v>
      </c>
      <c r="Q378">
        <v>1</v>
      </c>
      <c r="R378" t="s">
        <v>60</v>
      </c>
      <c r="S378">
        <v>3</v>
      </c>
      <c r="T378" t="s">
        <v>102</v>
      </c>
      <c r="U378">
        <v>1274</v>
      </c>
      <c r="V378" t="s">
        <v>47</v>
      </c>
      <c r="W378">
        <v>7152</v>
      </c>
      <c r="X378">
        <v>1</v>
      </c>
      <c r="Y378" t="s">
        <v>48</v>
      </c>
      <c r="Z378" t="s">
        <v>49</v>
      </c>
      <c r="AA378">
        <v>13</v>
      </c>
      <c r="AB378">
        <v>5</v>
      </c>
      <c r="AC378">
        <v>2</v>
      </c>
      <c r="AD378">
        <v>80</v>
      </c>
      <c r="AE378">
        <v>2</v>
      </c>
      <c r="AF378">
        <v>1</v>
      </c>
      <c r="AG378">
        <v>2</v>
      </c>
      <c r="AH378">
        <v>2</v>
      </c>
      <c r="AI378">
        <v>0</v>
      </c>
      <c r="AJ378">
        <v>0</v>
      </c>
      <c r="AK378" s="14">
        <v>46034</v>
      </c>
      <c r="AL378">
        <v>19</v>
      </c>
      <c r="AM378" t="s">
        <v>1576</v>
      </c>
      <c r="AN378" t="s">
        <v>1577</v>
      </c>
      <c r="AO378">
        <v>0</v>
      </c>
      <c r="AP378">
        <v>14281</v>
      </c>
      <c r="AQ378">
        <v>0</v>
      </c>
      <c r="AR378">
        <v>0</v>
      </c>
    </row>
    <row r="379" spans="1:44" x14ac:dyDescent="0.35">
      <c r="A379" t="s">
        <v>446</v>
      </c>
      <c r="B379">
        <v>30</v>
      </c>
      <c r="C379" t="s">
        <v>190</v>
      </c>
      <c r="D379" t="s">
        <v>49</v>
      </c>
      <c r="E379" t="s">
        <v>41</v>
      </c>
      <c r="F379">
        <v>330</v>
      </c>
      <c r="G379" t="s">
        <v>71</v>
      </c>
      <c r="H379">
        <v>1</v>
      </c>
      <c r="I379">
        <v>3</v>
      </c>
      <c r="J379" t="s">
        <v>43</v>
      </c>
      <c r="K379">
        <v>1</v>
      </c>
      <c r="L379">
        <v>1499</v>
      </c>
      <c r="M379">
        <v>3</v>
      </c>
      <c r="N379" t="s">
        <v>44</v>
      </c>
      <c r="O379">
        <v>46</v>
      </c>
      <c r="P379">
        <v>3</v>
      </c>
      <c r="Q379">
        <v>1</v>
      </c>
      <c r="R379" t="s">
        <v>71</v>
      </c>
      <c r="S379">
        <v>3</v>
      </c>
      <c r="T379" t="s">
        <v>102</v>
      </c>
      <c r="U379">
        <v>2064</v>
      </c>
      <c r="V379" t="s">
        <v>47</v>
      </c>
      <c r="W379">
        <v>15428</v>
      </c>
      <c r="X379">
        <v>0</v>
      </c>
      <c r="Y379" t="s">
        <v>48</v>
      </c>
      <c r="Z379" t="s">
        <v>49</v>
      </c>
      <c r="AA379">
        <v>21</v>
      </c>
      <c r="AB379">
        <v>5</v>
      </c>
      <c r="AC379">
        <v>1</v>
      </c>
      <c r="AD379">
        <v>80</v>
      </c>
      <c r="AE379">
        <v>1</v>
      </c>
      <c r="AF379">
        <v>6</v>
      </c>
      <c r="AG379">
        <v>3</v>
      </c>
      <c r="AH379">
        <v>4</v>
      </c>
      <c r="AI379">
        <v>1</v>
      </c>
      <c r="AJ379">
        <v>3</v>
      </c>
      <c r="AK379" s="14">
        <v>46035</v>
      </c>
      <c r="AL379">
        <v>34</v>
      </c>
      <c r="AM379" t="s">
        <v>1576</v>
      </c>
      <c r="AN379" t="s">
        <v>1577</v>
      </c>
      <c r="AO379">
        <v>3</v>
      </c>
      <c r="AP379">
        <v>9913</v>
      </c>
      <c r="AQ379">
        <v>0</v>
      </c>
      <c r="AR379">
        <v>0</v>
      </c>
    </row>
    <row r="380" spans="1:44" x14ac:dyDescent="0.35">
      <c r="A380" t="s">
        <v>1438</v>
      </c>
      <c r="B380">
        <v>53</v>
      </c>
      <c r="C380" t="s">
        <v>1271</v>
      </c>
      <c r="D380" t="s">
        <v>49</v>
      </c>
      <c r="E380" t="s">
        <v>41</v>
      </c>
      <c r="F380">
        <v>1219</v>
      </c>
      <c r="G380" t="s">
        <v>51</v>
      </c>
      <c r="H380">
        <v>2</v>
      </c>
      <c r="I380">
        <v>4</v>
      </c>
      <c r="J380" t="s">
        <v>43</v>
      </c>
      <c r="K380">
        <v>1</v>
      </c>
      <c r="L380">
        <v>23</v>
      </c>
      <c r="M380">
        <v>1</v>
      </c>
      <c r="N380" t="s">
        <v>53</v>
      </c>
      <c r="O380">
        <v>78</v>
      </c>
      <c r="P380">
        <v>2</v>
      </c>
      <c r="Q380">
        <v>4</v>
      </c>
      <c r="R380" t="s">
        <v>442</v>
      </c>
      <c r="S380">
        <v>4</v>
      </c>
      <c r="T380" t="s">
        <v>105</v>
      </c>
      <c r="U380">
        <v>15427</v>
      </c>
      <c r="V380" t="s">
        <v>368</v>
      </c>
      <c r="W380">
        <v>22021</v>
      </c>
      <c r="X380">
        <v>2</v>
      </c>
      <c r="Y380" t="s">
        <v>48</v>
      </c>
      <c r="Z380" t="s">
        <v>49</v>
      </c>
      <c r="AA380">
        <v>16</v>
      </c>
      <c r="AB380">
        <v>3</v>
      </c>
      <c r="AC380">
        <v>3</v>
      </c>
      <c r="AD380">
        <v>80</v>
      </c>
      <c r="AE380">
        <v>0</v>
      </c>
      <c r="AF380">
        <v>31</v>
      </c>
      <c r="AG380">
        <v>3</v>
      </c>
      <c r="AH380">
        <v>3</v>
      </c>
      <c r="AI380">
        <v>3</v>
      </c>
      <c r="AJ380">
        <v>7</v>
      </c>
      <c r="AK380" s="14">
        <v>46302</v>
      </c>
      <c r="AL380">
        <v>51</v>
      </c>
      <c r="AM380" t="s">
        <v>1576</v>
      </c>
      <c r="AN380" t="s">
        <v>1579</v>
      </c>
      <c r="AO380">
        <v>10</v>
      </c>
      <c r="AP380">
        <v>16622</v>
      </c>
      <c r="AQ380">
        <v>8</v>
      </c>
      <c r="AR380">
        <v>0</v>
      </c>
    </row>
    <row r="381" spans="1:44" x14ac:dyDescent="0.35">
      <c r="A381" t="s">
        <v>448</v>
      </c>
      <c r="B381">
        <v>30</v>
      </c>
      <c r="C381" t="s">
        <v>190</v>
      </c>
      <c r="D381" t="s">
        <v>49</v>
      </c>
      <c r="E381" t="s">
        <v>41</v>
      </c>
      <c r="F381">
        <v>1288</v>
      </c>
      <c r="G381" t="s">
        <v>51</v>
      </c>
      <c r="H381">
        <v>29</v>
      </c>
      <c r="I381">
        <v>4</v>
      </c>
      <c r="J381" t="s">
        <v>68</v>
      </c>
      <c r="K381">
        <v>1</v>
      </c>
      <c r="L381">
        <v>1568</v>
      </c>
      <c r="M381">
        <v>3</v>
      </c>
      <c r="N381" t="s">
        <v>44</v>
      </c>
      <c r="O381">
        <v>33</v>
      </c>
      <c r="P381">
        <v>3</v>
      </c>
      <c r="Q381">
        <v>3</v>
      </c>
      <c r="R381" t="s">
        <v>137</v>
      </c>
      <c r="S381">
        <v>2</v>
      </c>
      <c r="T381" t="s">
        <v>105</v>
      </c>
      <c r="U381">
        <v>9250</v>
      </c>
      <c r="V381" t="s">
        <v>163</v>
      </c>
      <c r="W381">
        <v>17799</v>
      </c>
      <c r="X381">
        <v>3</v>
      </c>
      <c r="Y381" t="s">
        <v>48</v>
      </c>
      <c r="Z381" t="s">
        <v>49</v>
      </c>
      <c r="AA381">
        <v>12</v>
      </c>
      <c r="AB381">
        <v>5</v>
      </c>
      <c r="AC381">
        <v>2</v>
      </c>
      <c r="AD381">
        <v>80</v>
      </c>
      <c r="AE381">
        <v>1</v>
      </c>
      <c r="AF381">
        <v>9</v>
      </c>
      <c r="AG381">
        <v>3</v>
      </c>
      <c r="AH381">
        <v>3</v>
      </c>
      <c r="AI381">
        <v>1</v>
      </c>
      <c r="AJ381">
        <v>3</v>
      </c>
      <c r="AK381" s="14">
        <v>46037</v>
      </c>
      <c r="AL381">
        <v>23</v>
      </c>
      <c r="AM381" t="s">
        <v>1576</v>
      </c>
      <c r="AN381" t="s">
        <v>1577</v>
      </c>
      <c r="AO381">
        <v>3</v>
      </c>
      <c r="AP381">
        <v>17979</v>
      </c>
      <c r="AQ381">
        <v>0</v>
      </c>
      <c r="AR381">
        <v>0</v>
      </c>
    </row>
    <row r="382" spans="1:44" x14ac:dyDescent="0.35">
      <c r="A382" t="s">
        <v>449</v>
      </c>
      <c r="B382">
        <v>30</v>
      </c>
      <c r="C382" t="s">
        <v>190</v>
      </c>
      <c r="D382" t="s">
        <v>49</v>
      </c>
      <c r="E382" t="s">
        <v>41</v>
      </c>
      <c r="F382">
        <v>241</v>
      </c>
      <c r="G382" t="s">
        <v>42</v>
      </c>
      <c r="H382">
        <v>7</v>
      </c>
      <c r="I382">
        <v>3</v>
      </c>
      <c r="J382" t="s">
        <v>52</v>
      </c>
      <c r="K382">
        <v>1</v>
      </c>
      <c r="L382">
        <v>1609</v>
      </c>
      <c r="M382">
        <v>2</v>
      </c>
      <c r="N382" t="s">
        <v>44</v>
      </c>
      <c r="O382">
        <v>48</v>
      </c>
      <c r="P382">
        <v>2</v>
      </c>
      <c r="Q382">
        <v>1</v>
      </c>
      <c r="R382" t="s">
        <v>60</v>
      </c>
      <c r="S382">
        <v>2</v>
      </c>
      <c r="T382" t="s">
        <v>105</v>
      </c>
      <c r="U382">
        <v>2141</v>
      </c>
      <c r="V382" t="s">
        <v>47</v>
      </c>
      <c r="W382">
        <v>5348</v>
      </c>
      <c r="X382">
        <v>1</v>
      </c>
      <c r="Y382" t="s">
        <v>48</v>
      </c>
      <c r="Z382" t="s">
        <v>49</v>
      </c>
      <c r="AA382">
        <v>12</v>
      </c>
      <c r="AB382">
        <v>5</v>
      </c>
      <c r="AC382">
        <v>2</v>
      </c>
      <c r="AD382">
        <v>80</v>
      </c>
      <c r="AE382">
        <v>1</v>
      </c>
      <c r="AF382">
        <v>6</v>
      </c>
      <c r="AG382">
        <v>3</v>
      </c>
      <c r="AH382">
        <v>2</v>
      </c>
      <c r="AI382">
        <v>1</v>
      </c>
      <c r="AJ382">
        <v>1</v>
      </c>
      <c r="AK382" s="14">
        <v>46038</v>
      </c>
      <c r="AL382">
        <v>33</v>
      </c>
      <c r="AM382" t="s">
        <v>1576</v>
      </c>
      <c r="AN382" t="s">
        <v>1577</v>
      </c>
      <c r="AO382">
        <v>12</v>
      </c>
      <c r="AP382">
        <v>15178</v>
      </c>
      <c r="AQ382">
        <v>3</v>
      </c>
      <c r="AR382">
        <v>2</v>
      </c>
    </row>
    <row r="383" spans="1:44" x14ac:dyDescent="0.35">
      <c r="A383" t="s">
        <v>450</v>
      </c>
      <c r="B383">
        <v>30</v>
      </c>
      <c r="C383" t="s">
        <v>190</v>
      </c>
      <c r="D383" t="s">
        <v>49</v>
      </c>
      <c r="E383" t="s">
        <v>41</v>
      </c>
      <c r="F383">
        <v>793</v>
      </c>
      <c r="G383" t="s">
        <v>42</v>
      </c>
      <c r="H383">
        <v>16</v>
      </c>
      <c r="I383">
        <v>1</v>
      </c>
      <c r="J383" t="s">
        <v>43</v>
      </c>
      <c r="K383">
        <v>1</v>
      </c>
      <c r="L383">
        <v>1729</v>
      </c>
      <c r="M383">
        <v>2</v>
      </c>
      <c r="N383" t="s">
        <v>44</v>
      </c>
      <c r="O383">
        <v>33</v>
      </c>
      <c r="P383">
        <v>3</v>
      </c>
      <c r="Q383">
        <v>1</v>
      </c>
      <c r="R383" t="s">
        <v>60</v>
      </c>
      <c r="S383">
        <v>4</v>
      </c>
      <c r="T383" t="s">
        <v>105</v>
      </c>
      <c r="U383">
        <v>2862</v>
      </c>
      <c r="V383" t="s">
        <v>47</v>
      </c>
      <c r="W383">
        <v>3811</v>
      </c>
      <c r="X383">
        <v>1</v>
      </c>
      <c r="Y383" t="s">
        <v>48</v>
      </c>
      <c r="Z383" t="s">
        <v>49</v>
      </c>
      <c r="AA383">
        <v>12</v>
      </c>
      <c r="AB383">
        <v>5</v>
      </c>
      <c r="AC383">
        <v>2</v>
      </c>
      <c r="AD383">
        <v>80</v>
      </c>
      <c r="AE383">
        <v>1</v>
      </c>
      <c r="AF383">
        <v>10</v>
      </c>
      <c r="AG383">
        <v>2</v>
      </c>
      <c r="AH383">
        <v>2</v>
      </c>
      <c r="AI383">
        <v>0</v>
      </c>
      <c r="AJ383">
        <v>8</v>
      </c>
      <c r="AK383" s="14">
        <v>46039</v>
      </c>
      <c r="AL383">
        <v>45</v>
      </c>
      <c r="AM383" t="s">
        <v>1576</v>
      </c>
      <c r="AN383" t="s">
        <v>1577</v>
      </c>
      <c r="AO383">
        <v>13</v>
      </c>
      <c r="AP383">
        <v>9188</v>
      </c>
      <c r="AQ383">
        <v>5</v>
      </c>
      <c r="AR383">
        <v>3</v>
      </c>
    </row>
    <row r="384" spans="1:44" x14ac:dyDescent="0.35">
      <c r="A384" t="s">
        <v>451</v>
      </c>
      <c r="B384">
        <v>30</v>
      </c>
      <c r="C384" t="s">
        <v>190</v>
      </c>
      <c r="D384" t="s">
        <v>49</v>
      </c>
      <c r="E384" t="s">
        <v>56</v>
      </c>
      <c r="F384">
        <v>1312</v>
      </c>
      <c r="G384" t="s">
        <v>42</v>
      </c>
      <c r="H384">
        <v>2</v>
      </c>
      <c r="I384">
        <v>4</v>
      </c>
      <c r="J384" t="s">
        <v>68</v>
      </c>
      <c r="K384">
        <v>1</v>
      </c>
      <c r="L384">
        <v>1745</v>
      </c>
      <c r="M384">
        <v>4</v>
      </c>
      <c r="N384" t="s">
        <v>53</v>
      </c>
      <c r="O384">
        <v>78</v>
      </c>
      <c r="P384">
        <v>2</v>
      </c>
      <c r="Q384">
        <v>1</v>
      </c>
      <c r="R384" t="s">
        <v>60</v>
      </c>
      <c r="S384">
        <v>1</v>
      </c>
      <c r="T384" t="s">
        <v>46</v>
      </c>
      <c r="U384">
        <v>4968</v>
      </c>
      <c r="V384" t="s">
        <v>47</v>
      </c>
      <c r="W384">
        <v>26427</v>
      </c>
      <c r="X384">
        <v>0</v>
      </c>
      <c r="Y384" t="s">
        <v>48</v>
      </c>
      <c r="Z384" t="s">
        <v>49</v>
      </c>
      <c r="AA384">
        <v>16</v>
      </c>
      <c r="AB384">
        <v>5</v>
      </c>
      <c r="AC384">
        <v>4</v>
      </c>
      <c r="AD384">
        <v>80</v>
      </c>
      <c r="AE384">
        <v>0</v>
      </c>
      <c r="AF384">
        <v>10</v>
      </c>
      <c r="AG384">
        <v>2</v>
      </c>
      <c r="AH384">
        <v>3</v>
      </c>
      <c r="AI384">
        <v>0</v>
      </c>
      <c r="AJ384">
        <v>7</v>
      </c>
      <c r="AK384" s="14">
        <v>46040</v>
      </c>
      <c r="AL384">
        <v>22</v>
      </c>
      <c r="AM384" t="s">
        <v>1576</v>
      </c>
      <c r="AN384" t="s">
        <v>1577</v>
      </c>
      <c r="AO384">
        <v>2</v>
      </c>
      <c r="AP384">
        <v>11819</v>
      </c>
      <c r="AQ384">
        <v>0</v>
      </c>
      <c r="AR384">
        <v>0</v>
      </c>
    </row>
    <row r="385" spans="1:44" x14ac:dyDescent="0.35">
      <c r="A385" t="s">
        <v>1437</v>
      </c>
      <c r="B385">
        <v>52</v>
      </c>
      <c r="C385" t="s">
        <v>1271</v>
      </c>
      <c r="D385" t="s">
        <v>49</v>
      </c>
      <c r="E385" t="s">
        <v>59</v>
      </c>
      <c r="F385">
        <v>585</v>
      </c>
      <c r="G385" t="s">
        <v>51</v>
      </c>
      <c r="H385">
        <v>29</v>
      </c>
      <c r="I385">
        <v>4</v>
      </c>
      <c r="J385" t="s">
        <v>43</v>
      </c>
      <c r="K385">
        <v>1</v>
      </c>
      <c r="L385">
        <v>2019</v>
      </c>
      <c r="M385">
        <v>1</v>
      </c>
      <c r="N385" t="s">
        <v>44</v>
      </c>
      <c r="O385">
        <v>40</v>
      </c>
      <c r="P385">
        <v>3</v>
      </c>
      <c r="Q385">
        <v>1</v>
      </c>
      <c r="R385" t="s">
        <v>54</v>
      </c>
      <c r="S385">
        <v>4</v>
      </c>
      <c r="T385" t="s">
        <v>102</v>
      </c>
      <c r="U385">
        <v>3482</v>
      </c>
      <c r="V385" t="s">
        <v>47</v>
      </c>
      <c r="W385">
        <v>19788</v>
      </c>
      <c r="X385">
        <v>2</v>
      </c>
      <c r="Y385" t="s">
        <v>48</v>
      </c>
      <c r="Z385" t="s">
        <v>49</v>
      </c>
      <c r="AA385">
        <v>15</v>
      </c>
      <c r="AB385">
        <v>3</v>
      </c>
      <c r="AC385">
        <v>2</v>
      </c>
      <c r="AD385">
        <v>80</v>
      </c>
      <c r="AE385">
        <v>2</v>
      </c>
      <c r="AF385">
        <v>16</v>
      </c>
      <c r="AG385">
        <v>3</v>
      </c>
      <c r="AH385">
        <v>2</v>
      </c>
      <c r="AI385">
        <v>0</v>
      </c>
      <c r="AJ385">
        <v>0</v>
      </c>
      <c r="AK385" s="14">
        <v>46301</v>
      </c>
      <c r="AL385">
        <v>43</v>
      </c>
      <c r="AM385" t="s">
        <v>1576</v>
      </c>
      <c r="AN385" t="s">
        <v>1579</v>
      </c>
      <c r="AO385">
        <v>1</v>
      </c>
      <c r="AP385">
        <v>9747</v>
      </c>
      <c r="AQ385">
        <v>0</v>
      </c>
      <c r="AR385">
        <v>0</v>
      </c>
    </row>
    <row r="386" spans="1:44" x14ac:dyDescent="0.35">
      <c r="A386" t="s">
        <v>453</v>
      </c>
      <c r="B386">
        <v>30</v>
      </c>
      <c r="C386" t="s">
        <v>190</v>
      </c>
      <c r="D386" t="s">
        <v>49</v>
      </c>
      <c r="E386" t="s">
        <v>41</v>
      </c>
      <c r="F386">
        <v>979</v>
      </c>
      <c r="G386" t="s">
        <v>51</v>
      </c>
      <c r="H386">
        <v>15</v>
      </c>
      <c r="I386">
        <v>2</v>
      </c>
      <c r="J386" t="s">
        <v>57</v>
      </c>
      <c r="K386">
        <v>1</v>
      </c>
      <c r="L386">
        <v>1754</v>
      </c>
      <c r="M386">
        <v>3</v>
      </c>
      <c r="N386" t="s">
        <v>44</v>
      </c>
      <c r="O386">
        <v>94</v>
      </c>
      <c r="P386">
        <v>2</v>
      </c>
      <c r="Q386">
        <v>3</v>
      </c>
      <c r="R386" t="s">
        <v>137</v>
      </c>
      <c r="S386">
        <v>1</v>
      </c>
      <c r="T386" t="s">
        <v>102</v>
      </c>
      <c r="U386">
        <v>7140</v>
      </c>
      <c r="V386" t="s">
        <v>163</v>
      </c>
      <c r="W386">
        <v>3088</v>
      </c>
      <c r="X386">
        <v>2</v>
      </c>
      <c r="Y386" t="s">
        <v>48</v>
      </c>
      <c r="Z386" t="s">
        <v>49</v>
      </c>
      <c r="AA386">
        <v>11</v>
      </c>
      <c r="AB386">
        <v>5</v>
      </c>
      <c r="AC386">
        <v>1</v>
      </c>
      <c r="AD386">
        <v>80</v>
      </c>
      <c r="AE386">
        <v>1</v>
      </c>
      <c r="AF386">
        <v>12</v>
      </c>
      <c r="AG386">
        <v>2</v>
      </c>
      <c r="AH386">
        <v>3</v>
      </c>
      <c r="AI386">
        <v>1</v>
      </c>
      <c r="AJ386">
        <v>7</v>
      </c>
      <c r="AK386" s="14">
        <v>46042</v>
      </c>
      <c r="AL386">
        <v>53</v>
      </c>
      <c r="AM386" t="s">
        <v>1576</v>
      </c>
      <c r="AN386" t="s">
        <v>1577</v>
      </c>
      <c r="AO386">
        <v>1</v>
      </c>
      <c r="AP386">
        <v>5361</v>
      </c>
      <c r="AQ386">
        <v>1</v>
      </c>
      <c r="AR386">
        <v>0</v>
      </c>
    </row>
    <row r="387" spans="1:44" x14ac:dyDescent="0.35">
      <c r="A387" t="s">
        <v>454</v>
      </c>
      <c r="B387">
        <v>30</v>
      </c>
      <c r="C387" t="s">
        <v>190</v>
      </c>
      <c r="D387" t="s">
        <v>49</v>
      </c>
      <c r="E387" t="s">
        <v>41</v>
      </c>
      <c r="F387">
        <v>305</v>
      </c>
      <c r="G387" t="s">
        <v>42</v>
      </c>
      <c r="H387">
        <v>16</v>
      </c>
      <c r="I387">
        <v>3</v>
      </c>
      <c r="J387" t="s">
        <v>43</v>
      </c>
      <c r="K387">
        <v>1</v>
      </c>
      <c r="L387">
        <v>1763</v>
      </c>
      <c r="M387">
        <v>3</v>
      </c>
      <c r="N387" t="s">
        <v>44</v>
      </c>
      <c r="O387">
        <v>58</v>
      </c>
      <c r="P387">
        <v>4</v>
      </c>
      <c r="Q387">
        <v>2</v>
      </c>
      <c r="R387" t="s">
        <v>161</v>
      </c>
      <c r="S387">
        <v>3</v>
      </c>
      <c r="T387" t="s">
        <v>105</v>
      </c>
      <c r="U387">
        <v>5294</v>
      </c>
      <c r="V387" t="s">
        <v>163</v>
      </c>
      <c r="W387">
        <v>9128</v>
      </c>
      <c r="X387">
        <v>3</v>
      </c>
      <c r="Y387" t="s">
        <v>48</v>
      </c>
      <c r="Z387" t="s">
        <v>49</v>
      </c>
      <c r="AA387">
        <v>16</v>
      </c>
      <c r="AB387">
        <v>5</v>
      </c>
      <c r="AC387">
        <v>3</v>
      </c>
      <c r="AD387">
        <v>80</v>
      </c>
      <c r="AE387">
        <v>1</v>
      </c>
      <c r="AF387">
        <v>10</v>
      </c>
      <c r="AG387">
        <v>3</v>
      </c>
      <c r="AH387">
        <v>3</v>
      </c>
      <c r="AI387">
        <v>1</v>
      </c>
      <c r="AJ387">
        <v>7</v>
      </c>
      <c r="AK387" s="14">
        <v>46043</v>
      </c>
      <c r="AL387">
        <v>39</v>
      </c>
      <c r="AM387" t="s">
        <v>1576</v>
      </c>
      <c r="AN387" t="s">
        <v>1577</v>
      </c>
      <c r="AO387">
        <v>18</v>
      </c>
      <c r="AP387">
        <v>7275</v>
      </c>
      <c r="AQ387">
        <v>18</v>
      </c>
      <c r="AR387">
        <v>12</v>
      </c>
    </row>
    <row r="388" spans="1:44" x14ac:dyDescent="0.35">
      <c r="A388" t="s">
        <v>455</v>
      </c>
      <c r="B388">
        <v>30</v>
      </c>
      <c r="C388" t="s">
        <v>190</v>
      </c>
      <c r="D388" t="s">
        <v>49</v>
      </c>
      <c r="E388" t="s">
        <v>41</v>
      </c>
      <c r="F388">
        <v>1092</v>
      </c>
      <c r="G388" t="s">
        <v>42</v>
      </c>
      <c r="H388">
        <v>10</v>
      </c>
      <c r="I388">
        <v>3</v>
      </c>
      <c r="J388" t="s">
        <v>52</v>
      </c>
      <c r="K388">
        <v>1</v>
      </c>
      <c r="L388">
        <v>1816</v>
      </c>
      <c r="M388">
        <v>1</v>
      </c>
      <c r="N388" t="s">
        <v>53</v>
      </c>
      <c r="O388">
        <v>64</v>
      </c>
      <c r="P388">
        <v>3</v>
      </c>
      <c r="Q388">
        <v>3</v>
      </c>
      <c r="R388" t="s">
        <v>112</v>
      </c>
      <c r="S388">
        <v>3</v>
      </c>
      <c r="T388" t="s">
        <v>46</v>
      </c>
      <c r="U388">
        <v>9667</v>
      </c>
      <c r="V388" t="s">
        <v>163</v>
      </c>
      <c r="W388">
        <v>2739</v>
      </c>
      <c r="X388">
        <v>9</v>
      </c>
      <c r="Y388" t="s">
        <v>48</v>
      </c>
      <c r="Z388" t="s">
        <v>49</v>
      </c>
      <c r="AA388">
        <v>14</v>
      </c>
      <c r="AB388">
        <v>5</v>
      </c>
      <c r="AC388">
        <v>2</v>
      </c>
      <c r="AD388">
        <v>80</v>
      </c>
      <c r="AE388">
        <v>0</v>
      </c>
      <c r="AF388">
        <v>9</v>
      </c>
      <c r="AG388">
        <v>3</v>
      </c>
      <c r="AH388">
        <v>3</v>
      </c>
      <c r="AI388">
        <v>0</v>
      </c>
      <c r="AJ388">
        <v>2</v>
      </c>
      <c r="AK388" s="14">
        <v>46044</v>
      </c>
      <c r="AL388">
        <v>56</v>
      </c>
      <c r="AM388" t="s">
        <v>1576</v>
      </c>
      <c r="AN388" t="s">
        <v>1577</v>
      </c>
      <c r="AO388">
        <v>31</v>
      </c>
      <c r="AP388">
        <v>16804</v>
      </c>
      <c r="AQ388">
        <v>0</v>
      </c>
      <c r="AR388">
        <v>0</v>
      </c>
    </row>
    <row r="389" spans="1:44" x14ac:dyDescent="0.35">
      <c r="A389" t="s">
        <v>1436</v>
      </c>
      <c r="B389">
        <v>52</v>
      </c>
      <c r="C389" t="s">
        <v>1271</v>
      </c>
      <c r="D389" t="s">
        <v>49</v>
      </c>
      <c r="E389" t="s">
        <v>41</v>
      </c>
      <c r="F389">
        <v>258</v>
      </c>
      <c r="G389" t="s">
        <v>42</v>
      </c>
      <c r="H389">
        <v>8</v>
      </c>
      <c r="I389">
        <v>4</v>
      </c>
      <c r="J389" t="s">
        <v>73</v>
      </c>
      <c r="K389">
        <v>1</v>
      </c>
      <c r="L389">
        <v>1409</v>
      </c>
      <c r="M389">
        <v>3</v>
      </c>
      <c r="N389" t="s">
        <v>53</v>
      </c>
      <c r="O389">
        <v>54</v>
      </c>
      <c r="P389">
        <v>3</v>
      </c>
      <c r="Q389">
        <v>1</v>
      </c>
      <c r="R389" t="s">
        <v>45</v>
      </c>
      <c r="S389">
        <v>1</v>
      </c>
      <c r="T389" t="s">
        <v>105</v>
      </c>
      <c r="U389">
        <v>2950</v>
      </c>
      <c r="V389" t="s">
        <v>47</v>
      </c>
      <c r="W389">
        <v>17363</v>
      </c>
      <c r="X389">
        <v>9</v>
      </c>
      <c r="Y389" t="s">
        <v>48</v>
      </c>
      <c r="Z389" t="s">
        <v>49</v>
      </c>
      <c r="AA389">
        <v>13</v>
      </c>
      <c r="AB389">
        <v>3</v>
      </c>
      <c r="AC389">
        <v>3</v>
      </c>
      <c r="AD389">
        <v>80</v>
      </c>
      <c r="AE389">
        <v>0</v>
      </c>
      <c r="AF389">
        <v>12</v>
      </c>
      <c r="AG389">
        <v>2</v>
      </c>
      <c r="AH389">
        <v>1</v>
      </c>
      <c r="AI389">
        <v>0</v>
      </c>
      <c r="AJ389">
        <v>4</v>
      </c>
      <c r="AK389" s="14">
        <v>46300</v>
      </c>
      <c r="AL389">
        <v>54</v>
      </c>
      <c r="AM389" t="s">
        <v>1576</v>
      </c>
      <c r="AN389" t="s">
        <v>1579</v>
      </c>
      <c r="AO389">
        <v>36</v>
      </c>
      <c r="AP389">
        <v>15409</v>
      </c>
      <c r="AQ389">
        <v>30</v>
      </c>
      <c r="AR389">
        <v>13</v>
      </c>
    </row>
    <row r="390" spans="1:44" x14ac:dyDescent="0.35">
      <c r="A390" t="s">
        <v>457</v>
      </c>
      <c r="B390">
        <v>30</v>
      </c>
      <c r="C390" t="s">
        <v>190</v>
      </c>
      <c r="D390" t="s">
        <v>49</v>
      </c>
      <c r="E390" t="s">
        <v>41</v>
      </c>
      <c r="F390">
        <v>911</v>
      </c>
      <c r="G390" t="s">
        <v>42</v>
      </c>
      <c r="H390">
        <v>1</v>
      </c>
      <c r="I390">
        <v>2</v>
      </c>
      <c r="J390" t="s">
        <v>52</v>
      </c>
      <c r="K390">
        <v>1</v>
      </c>
      <c r="L390">
        <v>1989</v>
      </c>
      <c r="M390">
        <v>4</v>
      </c>
      <c r="N390" t="s">
        <v>44</v>
      </c>
      <c r="O390">
        <v>76</v>
      </c>
      <c r="P390">
        <v>3</v>
      </c>
      <c r="Q390">
        <v>1</v>
      </c>
      <c r="R390" t="s">
        <v>45</v>
      </c>
      <c r="S390">
        <v>2</v>
      </c>
      <c r="T390" t="s">
        <v>105</v>
      </c>
      <c r="U390">
        <v>3748</v>
      </c>
      <c r="V390" t="s">
        <v>47</v>
      </c>
      <c r="W390">
        <v>4077</v>
      </c>
      <c r="X390">
        <v>1</v>
      </c>
      <c r="Y390" t="s">
        <v>48</v>
      </c>
      <c r="Z390" t="s">
        <v>49</v>
      </c>
      <c r="AA390">
        <v>13</v>
      </c>
      <c r="AB390">
        <v>5</v>
      </c>
      <c r="AC390">
        <v>3</v>
      </c>
      <c r="AD390">
        <v>80</v>
      </c>
      <c r="AE390">
        <v>0</v>
      </c>
      <c r="AF390">
        <v>12</v>
      </c>
      <c r="AG390">
        <v>6</v>
      </c>
      <c r="AH390">
        <v>2</v>
      </c>
      <c r="AI390">
        <v>1</v>
      </c>
      <c r="AJ390">
        <v>7</v>
      </c>
      <c r="AK390" s="14">
        <v>46046</v>
      </c>
      <c r="AL390">
        <v>22</v>
      </c>
      <c r="AM390" t="s">
        <v>1576</v>
      </c>
      <c r="AN390" t="s">
        <v>1577</v>
      </c>
      <c r="AO390">
        <v>3</v>
      </c>
      <c r="AP390">
        <v>3866</v>
      </c>
      <c r="AQ390">
        <v>1</v>
      </c>
      <c r="AR390">
        <v>1</v>
      </c>
    </row>
    <row r="391" spans="1:44" x14ac:dyDescent="0.35">
      <c r="A391" t="s">
        <v>458</v>
      </c>
      <c r="B391">
        <v>31</v>
      </c>
      <c r="C391" t="s">
        <v>190</v>
      </c>
      <c r="D391" t="s">
        <v>49</v>
      </c>
      <c r="E391" t="s">
        <v>41</v>
      </c>
      <c r="F391">
        <v>670</v>
      </c>
      <c r="G391" t="s">
        <v>42</v>
      </c>
      <c r="H391">
        <v>26</v>
      </c>
      <c r="I391">
        <v>1</v>
      </c>
      <c r="J391" t="s">
        <v>43</v>
      </c>
      <c r="K391">
        <v>1</v>
      </c>
      <c r="L391">
        <v>16</v>
      </c>
      <c r="M391">
        <v>1</v>
      </c>
      <c r="N391" t="s">
        <v>44</v>
      </c>
      <c r="O391">
        <v>31</v>
      </c>
      <c r="P391">
        <v>3</v>
      </c>
      <c r="Q391">
        <v>1</v>
      </c>
      <c r="R391" t="s">
        <v>60</v>
      </c>
      <c r="S391">
        <v>3</v>
      </c>
      <c r="T391" t="s">
        <v>102</v>
      </c>
      <c r="U391">
        <v>2911</v>
      </c>
      <c r="V391" t="s">
        <v>47</v>
      </c>
      <c r="W391">
        <v>15170</v>
      </c>
      <c r="X391">
        <v>1</v>
      </c>
      <c r="Y391" t="s">
        <v>48</v>
      </c>
      <c r="Z391" t="s">
        <v>49</v>
      </c>
      <c r="AA391">
        <v>17</v>
      </c>
      <c r="AB391">
        <v>5</v>
      </c>
      <c r="AC391">
        <v>4</v>
      </c>
      <c r="AD391">
        <v>80</v>
      </c>
      <c r="AE391">
        <v>1</v>
      </c>
      <c r="AF391">
        <v>5</v>
      </c>
      <c r="AG391">
        <v>1</v>
      </c>
      <c r="AH391">
        <v>2</v>
      </c>
      <c r="AI391">
        <v>4</v>
      </c>
      <c r="AJ391">
        <v>3</v>
      </c>
      <c r="AK391" s="14">
        <v>46047</v>
      </c>
      <c r="AL391">
        <v>54</v>
      </c>
      <c r="AM391" t="s">
        <v>1576</v>
      </c>
      <c r="AN391" t="s">
        <v>1577</v>
      </c>
      <c r="AO391">
        <v>6</v>
      </c>
      <c r="AP391">
        <v>20018</v>
      </c>
      <c r="AQ391">
        <v>3</v>
      </c>
      <c r="AR391">
        <v>0</v>
      </c>
    </row>
    <row r="392" spans="1:44" x14ac:dyDescent="0.35">
      <c r="A392" t="s">
        <v>459</v>
      </c>
      <c r="B392">
        <v>31</v>
      </c>
      <c r="C392" t="s">
        <v>190</v>
      </c>
      <c r="D392" t="s">
        <v>49</v>
      </c>
      <c r="E392" t="s">
        <v>41</v>
      </c>
      <c r="F392">
        <v>655</v>
      </c>
      <c r="G392" t="s">
        <v>42</v>
      </c>
      <c r="H392">
        <v>7</v>
      </c>
      <c r="I392">
        <v>4</v>
      </c>
      <c r="J392" t="s">
        <v>43</v>
      </c>
      <c r="K392">
        <v>1</v>
      </c>
      <c r="L392">
        <v>76</v>
      </c>
      <c r="M392">
        <v>4</v>
      </c>
      <c r="N392" t="s">
        <v>44</v>
      </c>
      <c r="O392">
        <v>48</v>
      </c>
      <c r="P392">
        <v>3</v>
      </c>
      <c r="Q392">
        <v>2</v>
      </c>
      <c r="R392" t="s">
        <v>45</v>
      </c>
      <c r="S392">
        <v>4</v>
      </c>
      <c r="T392" t="s">
        <v>102</v>
      </c>
      <c r="U392">
        <v>5915</v>
      </c>
      <c r="V392" t="s">
        <v>163</v>
      </c>
      <c r="W392">
        <v>9528</v>
      </c>
      <c r="X392">
        <v>3</v>
      </c>
      <c r="Y392" t="s">
        <v>48</v>
      </c>
      <c r="Z392" t="s">
        <v>49</v>
      </c>
      <c r="AA392">
        <v>22</v>
      </c>
      <c r="AB392">
        <v>5</v>
      </c>
      <c r="AC392">
        <v>4</v>
      </c>
      <c r="AD392">
        <v>80</v>
      </c>
      <c r="AE392">
        <v>1</v>
      </c>
      <c r="AF392">
        <v>10</v>
      </c>
      <c r="AG392">
        <v>3</v>
      </c>
      <c r="AH392">
        <v>2</v>
      </c>
      <c r="AI392">
        <v>1</v>
      </c>
      <c r="AJ392">
        <v>7</v>
      </c>
      <c r="AK392" s="14">
        <v>46048</v>
      </c>
      <c r="AL392">
        <v>34</v>
      </c>
      <c r="AM392" t="s">
        <v>1576</v>
      </c>
      <c r="AN392" t="s">
        <v>1577</v>
      </c>
      <c r="AO392">
        <v>6</v>
      </c>
      <c r="AP392">
        <v>17625</v>
      </c>
      <c r="AQ392">
        <v>4</v>
      </c>
      <c r="AR392">
        <v>0</v>
      </c>
    </row>
    <row r="393" spans="1:44" x14ac:dyDescent="0.35">
      <c r="A393" t="s">
        <v>460</v>
      </c>
      <c r="B393">
        <v>31</v>
      </c>
      <c r="C393" t="s">
        <v>190</v>
      </c>
      <c r="D393" t="s">
        <v>49</v>
      </c>
      <c r="E393" t="s">
        <v>41</v>
      </c>
      <c r="F393">
        <v>1082</v>
      </c>
      <c r="G393" t="s">
        <v>42</v>
      </c>
      <c r="H393">
        <v>1</v>
      </c>
      <c r="I393">
        <v>4</v>
      </c>
      <c r="J393" t="s">
        <v>52</v>
      </c>
      <c r="K393">
        <v>1</v>
      </c>
      <c r="L393">
        <v>95</v>
      </c>
      <c r="M393">
        <v>3</v>
      </c>
      <c r="N393" t="s">
        <v>44</v>
      </c>
      <c r="O393">
        <v>87</v>
      </c>
      <c r="P393">
        <v>3</v>
      </c>
      <c r="Q393">
        <v>1</v>
      </c>
      <c r="R393" t="s">
        <v>60</v>
      </c>
      <c r="S393">
        <v>2</v>
      </c>
      <c r="T393" t="s">
        <v>46</v>
      </c>
      <c r="U393">
        <v>2501</v>
      </c>
      <c r="V393" t="s">
        <v>47</v>
      </c>
      <c r="W393">
        <v>18775</v>
      </c>
      <c r="X393">
        <v>1</v>
      </c>
      <c r="Y393" t="s">
        <v>48</v>
      </c>
      <c r="Z393" t="s">
        <v>49</v>
      </c>
      <c r="AA393">
        <v>17</v>
      </c>
      <c r="AB393">
        <v>5</v>
      </c>
      <c r="AC393">
        <v>2</v>
      </c>
      <c r="AD393">
        <v>80</v>
      </c>
      <c r="AE393">
        <v>0</v>
      </c>
      <c r="AF393">
        <v>1</v>
      </c>
      <c r="AG393">
        <v>4</v>
      </c>
      <c r="AH393">
        <v>3</v>
      </c>
      <c r="AI393">
        <v>1</v>
      </c>
      <c r="AK393" s="14">
        <v>46049</v>
      </c>
      <c r="AL393">
        <v>23</v>
      </c>
      <c r="AM393" t="s">
        <v>1576</v>
      </c>
      <c r="AN393" t="s">
        <v>1577</v>
      </c>
      <c r="AO393">
        <v>4</v>
      </c>
      <c r="AP393">
        <v>8509</v>
      </c>
      <c r="AQ393">
        <v>1</v>
      </c>
      <c r="AR393">
        <v>1</v>
      </c>
    </row>
    <row r="394" spans="1:44" x14ac:dyDescent="0.35">
      <c r="A394" t="s">
        <v>461</v>
      </c>
      <c r="B394">
        <v>31</v>
      </c>
      <c r="C394" t="s">
        <v>190</v>
      </c>
      <c r="D394" t="s">
        <v>49</v>
      </c>
      <c r="E394" t="s">
        <v>41</v>
      </c>
      <c r="F394">
        <v>746</v>
      </c>
      <c r="G394" t="s">
        <v>42</v>
      </c>
      <c r="H394">
        <v>8</v>
      </c>
      <c r="I394">
        <v>4</v>
      </c>
      <c r="J394" t="s">
        <v>43</v>
      </c>
      <c r="K394">
        <v>1</v>
      </c>
      <c r="L394">
        <v>98</v>
      </c>
      <c r="M394">
        <v>3</v>
      </c>
      <c r="N394" t="s">
        <v>53</v>
      </c>
      <c r="O394">
        <v>61</v>
      </c>
      <c r="P394">
        <v>3</v>
      </c>
      <c r="Q394">
        <v>2</v>
      </c>
      <c r="R394" t="s">
        <v>112</v>
      </c>
      <c r="S394">
        <v>4</v>
      </c>
      <c r="T394" t="s">
        <v>46</v>
      </c>
      <c r="U394">
        <v>4424</v>
      </c>
      <c r="V394" t="s">
        <v>47</v>
      </c>
      <c r="W394">
        <v>20682</v>
      </c>
      <c r="X394">
        <v>1</v>
      </c>
      <c r="Y394" t="s">
        <v>48</v>
      </c>
      <c r="Z394" t="s">
        <v>49</v>
      </c>
      <c r="AA394">
        <v>23</v>
      </c>
      <c r="AB394">
        <v>5</v>
      </c>
      <c r="AC394">
        <v>4</v>
      </c>
      <c r="AD394">
        <v>80</v>
      </c>
      <c r="AE394">
        <v>0</v>
      </c>
      <c r="AF394">
        <v>11</v>
      </c>
      <c r="AG394">
        <v>2</v>
      </c>
      <c r="AH394">
        <v>3</v>
      </c>
      <c r="AI394">
        <v>1</v>
      </c>
      <c r="AK394" s="14">
        <v>46050</v>
      </c>
      <c r="AL394">
        <v>40</v>
      </c>
      <c r="AM394" t="s">
        <v>1576</v>
      </c>
      <c r="AN394" t="s">
        <v>1577</v>
      </c>
      <c r="AO394">
        <v>5</v>
      </c>
      <c r="AP394">
        <v>21801</v>
      </c>
      <c r="AQ394">
        <v>1</v>
      </c>
      <c r="AR394">
        <v>0</v>
      </c>
    </row>
    <row r="395" spans="1:44" x14ac:dyDescent="0.35">
      <c r="A395" t="s">
        <v>1435</v>
      </c>
      <c r="B395">
        <v>52</v>
      </c>
      <c r="C395" t="s">
        <v>1271</v>
      </c>
      <c r="D395" t="s">
        <v>49</v>
      </c>
      <c r="E395" t="s">
        <v>56</v>
      </c>
      <c r="F395">
        <v>322</v>
      </c>
      <c r="G395" t="s">
        <v>42</v>
      </c>
      <c r="H395">
        <v>28</v>
      </c>
      <c r="I395">
        <v>2</v>
      </c>
      <c r="J395" t="s">
        <v>52</v>
      </c>
      <c r="K395">
        <v>1</v>
      </c>
      <c r="L395">
        <v>1401</v>
      </c>
      <c r="M395">
        <v>4</v>
      </c>
      <c r="N395" t="s">
        <v>53</v>
      </c>
      <c r="O395">
        <v>59</v>
      </c>
      <c r="P395">
        <v>4</v>
      </c>
      <c r="Q395">
        <v>4</v>
      </c>
      <c r="R395" t="s">
        <v>112</v>
      </c>
      <c r="S395">
        <v>3</v>
      </c>
      <c r="T395" t="s">
        <v>105</v>
      </c>
      <c r="U395">
        <v>13247</v>
      </c>
      <c r="V395" t="s">
        <v>253</v>
      </c>
      <c r="W395">
        <v>9731</v>
      </c>
      <c r="X395">
        <v>2</v>
      </c>
      <c r="Y395" t="s">
        <v>48</v>
      </c>
      <c r="Z395" t="s">
        <v>40</v>
      </c>
      <c r="AA395">
        <v>11</v>
      </c>
      <c r="AB395">
        <v>3</v>
      </c>
      <c r="AC395">
        <v>2</v>
      </c>
      <c r="AD395">
        <v>80</v>
      </c>
      <c r="AE395">
        <v>1</v>
      </c>
      <c r="AF395">
        <v>24</v>
      </c>
      <c r="AG395">
        <v>3</v>
      </c>
      <c r="AH395">
        <v>2</v>
      </c>
      <c r="AI395">
        <v>0</v>
      </c>
      <c r="AJ395">
        <v>2</v>
      </c>
      <c r="AK395" s="14">
        <v>46299</v>
      </c>
      <c r="AL395">
        <v>43</v>
      </c>
      <c r="AM395" t="s">
        <v>1576</v>
      </c>
      <c r="AN395" t="s">
        <v>1579</v>
      </c>
      <c r="AO395">
        <v>6</v>
      </c>
      <c r="AP395">
        <v>4403</v>
      </c>
      <c r="AQ395">
        <v>0</v>
      </c>
      <c r="AR395">
        <v>0</v>
      </c>
    </row>
    <row r="396" spans="1:44" x14ac:dyDescent="0.35">
      <c r="A396" t="s">
        <v>1433</v>
      </c>
      <c r="B396">
        <v>52</v>
      </c>
      <c r="C396" t="s">
        <v>1271</v>
      </c>
      <c r="D396" t="s">
        <v>49</v>
      </c>
      <c r="E396" t="s">
        <v>41</v>
      </c>
      <c r="F396">
        <v>994</v>
      </c>
      <c r="G396" t="s">
        <v>42</v>
      </c>
      <c r="H396">
        <v>7</v>
      </c>
      <c r="I396">
        <v>4</v>
      </c>
      <c r="J396" t="s">
        <v>43</v>
      </c>
      <c r="K396">
        <v>1</v>
      </c>
      <c r="L396">
        <v>1118</v>
      </c>
      <c r="M396">
        <v>2</v>
      </c>
      <c r="N396" t="s">
        <v>44</v>
      </c>
      <c r="O396">
        <v>87</v>
      </c>
      <c r="P396">
        <v>3</v>
      </c>
      <c r="Q396">
        <v>3</v>
      </c>
      <c r="R396" t="s">
        <v>161</v>
      </c>
      <c r="S396">
        <v>2</v>
      </c>
      <c r="T396" t="s">
        <v>46</v>
      </c>
      <c r="U396">
        <v>10445</v>
      </c>
      <c r="V396" t="s">
        <v>253</v>
      </c>
      <c r="W396">
        <v>15322</v>
      </c>
      <c r="X396">
        <v>7</v>
      </c>
      <c r="Y396" t="s">
        <v>48</v>
      </c>
      <c r="Z396" t="s">
        <v>49</v>
      </c>
      <c r="AA396">
        <v>19</v>
      </c>
      <c r="AB396">
        <v>3</v>
      </c>
      <c r="AC396">
        <v>4</v>
      </c>
      <c r="AD396">
        <v>80</v>
      </c>
      <c r="AE396">
        <v>0</v>
      </c>
      <c r="AF396">
        <v>18</v>
      </c>
      <c r="AG396">
        <v>4</v>
      </c>
      <c r="AH396">
        <v>3</v>
      </c>
      <c r="AI396">
        <v>4</v>
      </c>
      <c r="AJ396">
        <v>0</v>
      </c>
      <c r="AK396" s="14">
        <v>46297</v>
      </c>
      <c r="AL396">
        <v>30</v>
      </c>
      <c r="AM396" t="s">
        <v>1576</v>
      </c>
      <c r="AN396" t="s">
        <v>1579</v>
      </c>
      <c r="AO396">
        <v>1</v>
      </c>
      <c r="AP396">
        <v>8521</v>
      </c>
      <c r="AQ396">
        <v>1</v>
      </c>
      <c r="AR396">
        <v>1</v>
      </c>
    </row>
    <row r="397" spans="1:44" x14ac:dyDescent="0.35">
      <c r="A397" t="s">
        <v>464</v>
      </c>
      <c r="B397">
        <v>31</v>
      </c>
      <c r="C397" t="s">
        <v>190</v>
      </c>
      <c r="D397" t="s">
        <v>49</v>
      </c>
      <c r="E397" t="s">
        <v>41</v>
      </c>
      <c r="F397">
        <v>140</v>
      </c>
      <c r="G397" t="s">
        <v>42</v>
      </c>
      <c r="H397">
        <v>12</v>
      </c>
      <c r="I397">
        <v>1</v>
      </c>
      <c r="J397" t="s">
        <v>52</v>
      </c>
      <c r="K397">
        <v>1</v>
      </c>
      <c r="L397">
        <v>246</v>
      </c>
      <c r="M397">
        <v>3</v>
      </c>
      <c r="N397" t="s">
        <v>53</v>
      </c>
      <c r="O397">
        <v>95</v>
      </c>
      <c r="P397">
        <v>3</v>
      </c>
      <c r="Q397">
        <v>1</v>
      </c>
      <c r="R397" t="s">
        <v>60</v>
      </c>
      <c r="S397">
        <v>4</v>
      </c>
      <c r="T397" t="s">
        <v>105</v>
      </c>
      <c r="U397">
        <v>3929</v>
      </c>
      <c r="V397" t="s">
        <v>47</v>
      </c>
      <c r="W397">
        <v>6984</v>
      </c>
      <c r="X397">
        <v>8</v>
      </c>
      <c r="Y397" t="s">
        <v>48</v>
      </c>
      <c r="Z397" t="s">
        <v>40</v>
      </c>
      <c r="AA397">
        <v>23</v>
      </c>
      <c r="AB397">
        <v>5</v>
      </c>
      <c r="AC397">
        <v>3</v>
      </c>
      <c r="AD397">
        <v>80</v>
      </c>
      <c r="AE397">
        <v>1</v>
      </c>
      <c r="AF397">
        <v>7</v>
      </c>
      <c r="AG397">
        <v>0</v>
      </c>
      <c r="AH397">
        <v>3</v>
      </c>
      <c r="AI397">
        <v>0</v>
      </c>
      <c r="AJ397">
        <v>2</v>
      </c>
      <c r="AK397" s="14">
        <v>46053</v>
      </c>
      <c r="AL397">
        <v>56</v>
      </c>
      <c r="AM397" t="s">
        <v>1576</v>
      </c>
      <c r="AN397" t="s">
        <v>1577</v>
      </c>
      <c r="AO397">
        <v>31</v>
      </c>
      <c r="AP397">
        <v>16520</v>
      </c>
      <c r="AQ397">
        <v>3</v>
      </c>
      <c r="AR397">
        <v>1</v>
      </c>
    </row>
    <row r="398" spans="1:44" x14ac:dyDescent="0.35">
      <c r="A398" t="s">
        <v>465</v>
      </c>
      <c r="B398">
        <v>31</v>
      </c>
      <c r="C398" t="s">
        <v>190</v>
      </c>
      <c r="D398" t="s">
        <v>49</v>
      </c>
      <c r="E398" t="s">
        <v>59</v>
      </c>
      <c r="F398">
        <v>979</v>
      </c>
      <c r="G398" t="s">
        <v>42</v>
      </c>
      <c r="H398">
        <v>1</v>
      </c>
      <c r="I398">
        <v>4</v>
      </c>
      <c r="J398" t="s">
        <v>52</v>
      </c>
      <c r="K398">
        <v>1</v>
      </c>
      <c r="L398">
        <v>308</v>
      </c>
      <c r="M398">
        <v>3</v>
      </c>
      <c r="N398" t="s">
        <v>44</v>
      </c>
      <c r="O398">
        <v>90</v>
      </c>
      <c r="P398">
        <v>1</v>
      </c>
      <c r="Q398">
        <v>2</v>
      </c>
      <c r="R398" t="s">
        <v>112</v>
      </c>
      <c r="S398">
        <v>3</v>
      </c>
      <c r="T398" t="s">
        <v>105</v>
      </c>
      <c r="U398">
        <v>4345</v>
      </c>
      <c r="V398" t="s">
        <v>47</v>
      </c>
      <c r="W398">
        <v>4381</v>
      </c>
      <c r="X398">
        <v>0</v>
      </c>
      <c r="Y398" t="s">
        <v>48</v>
      </c>
      <c r="Z398" t="s">
        <v>49</v>
      </c>
      <c r="AA398">
        <v>12</v>
      </c>
      <c r="AB398">
        <v>5</v>
      </c>
      <c r="AC398">
        <v>4</v>
      </c>
      <c r="AD398">
        <v>80</v>
      </c>
      <c r="AE398">
        <v>1</v>
      </c>
      <c r="AF398">
        <v>6</v>
      </c>
      <c r="AG398">
        <v>2</v>
      </c>
      <c r="AH398">
        <v>3</v>
      </c>
      <c r="AI398">
        <v>1</v>
      </c>
      <c r="AJ398">
        <v>4</v>
      </c>
      <c r="AK398" s="14">
        <v>46054</v>
      </c>
      <c r="AL398">
        <v>58</v>
      </c>
      <c r="AM398" t="s">
        <v>1576</v>
      </c>
      <c r="AN398" t="s">
        <v>1582</v>
      </c>
      <c r="AO398">
        <v>14</v>
      </c>
      <c r="AP398">
        <v>7097</v>
      </c>
      <c r="AQ398">
        <v>8</v>
      </c>
      <c r="AR398">
        <v>0</v>
      </c>
    </row>
    <row r="399" spans="1:44" x14ac:dyDescent="0.35">
      <c r="A399" t="s">
        <v>466</v>
      </c>
      <c r="B399">
        <v>31</v>
      </c>
      <c r="C399" t="s">
        <v>190</v>
      </c>
      <c r="D399" t="s">
        <v>49</v>
      </c>
      <c r="E399" t="s">
        <v>56</v>
      </c>
      <c r="F399">
        <v>1327</v>
      </c>
      <c r="G399" t="s">
        <v>42</v>
      </c>
      <c r="H399">
        <v>3</v>
      </c>
      <c r="I399">
        <v>4</v>
      </c>
      <c r="J399" t="s">
        <v>52</v>
      </c>
      <c r="K399">
        <v>1</v>
      </c>
      <c r="L399">
        <v>337</v>
      </c>
      <c r="M399">
        <v>2</v>
      </c>
      <c r="N399" t="s">
        <v>44</v>
      </c>
      <c r="O399">
        <v>73</v>
      </c>
      <c r="P399">
        <v>3</v>
      </c>
      <c r="Q399">
        <v>3</v>
      </c>
      <c r="R399" t="s">
        <v>252</v>
      </c>
      <c r="S399">
        <v>3</v>
      </c>
      <c r="T399" t="s">
        <v>102</v>
      </c>
      <c r="U399">
        <v>13675</v>
      </c>
      <c r="V399" t="s">
        <v>253</v>
      </c>
      <c r="W399">
        <v>13523</v>
      </c>
      <c r="X399">
        <v>9</v>
      </c>
      <c r="Y399" t="s">
        <v>48</v>
      </c>
      <c r="Z399" t="s">
        <v>49</v>
      </c>
      <c r="AA399">
        <v>12</v>
      </c>
      <c r="AB399">
        <v>5</v>
      </c>
      <c r="AC399">
        <v>1</v>
      </c>
      <c r="AD399">
        <v>80</v>
      </c>
      <c r="AE399">
        <v>1</v>
      </c>
      <c r="AF399">
        <v>9</v>
      </c>
      <c r="AG399">
        <v>3</v>
      </c>
      <c r="AH399">
        <v>3</v>
      </c>
      <c r="AI399">
        <v>2</v>
      </c>
      <c r="AJ399">
        <v>2</v>
      </c>
      <c r="AK399" s="14">
        <v>46055</v>
      </c>
      <c r="AL399">
        <v>56</v>
      </c>
      <c r="AM399" t="s">
        <v>1576</v>
      </c>
      <c r="AN399" t="s">
        <v>1582</v>
      </c>
      <c r="AO399">
        <v>28</v>
      </c>
      <c r="AP399">
        <v>4763</v>
      </c>
      <c r="AQ399">
        <v>23</v>
      </c>
      <c r="AR399">
        <v>10</v>
      </c>
    </row>
    <row r="400" spans="1:44" x14ac:dyDescent="0.35">
      <c r="A400" t="s">
        <v>1431</v>
      </c>
      <c r="B400">
        <v>52</v>
      </c>
      <c r="C400" t="s">
        <v>1271</v>
      </c>
      <c r="D400" t="s">
        <v>49</v>
      </c>
      <c r="E400" t="s">
        <v>41</v>
      </c>
      <c r="F400">
        <v>1053</v>
      </c>
      <c r="G400" t="s">
        <v>42</v>
      </c>
      <c r="H400">
        <v>1</v>
      </c>
      <c r="I400">
        <v>2</v>
      </c>
      <c r="J400" t="s">
        <v>43</v>
      </c>
      <c r="K400">
        <v>1</v>
      </c>
      <c r="L400">
        <v>976</v>
      </c>
      <c r="M400">
        <v>4</v>
      </c>
      <c r="N400" t="s">
        <v>44</v>
      </c>
      <c r="O400">
        <v>70</v>
      </c>
      <c r="P400">
        <v>3</v>
      </c>
      <c r="Q400">
        <v>4</v>
      </c>
      <c r="R400" t="s">
        <v>442</v>
      </c>
      <c r="S400">
        <v>4</v>
      </c>
      <c r="T400" t="s">
        <v>105</v>
      </c>
      <c r="U400">
        <v>17099</v>
      </c>
      <c r="V400" t="s">
        <v>368</v>
      </c>
      <c r="W400">
        <v>13829</v>
      </c>
      <c r="X400">
        <v>2</v>
      </c>
      <c r="Y400" t="s">
        <v>48</v>
      </c>
      <c r="Z400" t="s">
        <v>49</v>
      </c>
      <c r="AA400">
        <v>15</v>
      </c>
      <c r="AB400">
        <v>3</v>
      </c>
      <c r="AC400">
        <v>2</v>
      </c>
      <c r="AD400">
        <v>80</v>
      </c>
      <c r="AE400">
        <v>1</v>
      </c>
      <c r="AF400">
        <v>26</v>
      </c>
      <c r="AG400">
        <v>2</v>
      </c>
      <c r="AH400">
        <v>2</v>
      </c>
      <c r="AI400">
        <v>7</v>
      </c>
      <c r="AJ400">
        <v>8</v>
      </c>
      <c r="AK400" s="14">
        <v>46295</v>
      </c>
      <c r="AL400">
        <v>50</v>
      </c>
      <c r="AM400" t="s">
        <v>1576</v>
      </c>
      <c r="AN400" t="s">
        <v>1580</v>
      </c>
      <c r="AO400">
        <v>26</v>
      </c>
      <c r="AP400">
        <v>18708</v>
      </c>
      <c r="AQ400">
        <v>14</v>
      </c>
      <c r="AR400">
        <v>5</v>
      </c>
    </row>
    <row r="401" spans="1:44" x14ac:dyDescent="0.35">
      <c r="A401" t="s">
        <v>468</v>
      </c>
      <c r="B401">
        <v>31</v>
      </c>
      <c r="C401" t="s">
        <v>190</v>
      </c>
      <c r="D401" t="s">
        <v>49</v>
      </c>
      <c r="E401" t="s">
        <v>41</v>
      </c>
      <c r="F401">
        <v>1463</v>
      </c>
      <c r="G401" t="s">
        <v>42</v>
      </c>
      <c r="H401">
        <v>23</v>
      </c>
      <c r="I401">
        <v>3</v>
      </c>
      <c r="J401" t="s">
        <v>52</v>
      </c>
      <c r="K401">
        <v>1</v>
      </c>
      <c r="L401">
        <v>367</v>
      </c>
      <c r="M401">
        <v>2</v>
      </c>
      <c r="N401" t="s">
        <v>44</v>
      </c>
      <c r="O401">
        <v>64</v>
      </c>
      <c r="P401">
        <v>2</v>
      </c>
      <c r="Q401">
        <v>2</v>
      </c>
      <c r="R401" t="s">
        <v>161</v>
      </c>
      <c r="S401">
        <v>4</v>
      </c>
      <c r="T401" t="s">
        <v>105</v>
      </c>
      <c r="U401">
        <v>5582</v>
      </c>
      <c r="V401" t="s">
        <v>163</v>
      </c>
      <c r="W401">
        <v>14408</v>
      </c>
      <c r="X401">
        <v>0</v>
      </c>
      <c r="Y401" t="s">
        <v>48</v>
      </c>
      <c r="Z401" t="s">
        <v>49</v>
      </c>
      <c r="AA401">
        <v>21</v>
      </c>
      <c r="AB401">
        <v>5</v>
      </c>
      <c r="AC401">
        <v>2</v>
      </c>
      <c r="AD401">
        <v>80</v>
      </c>
      <c r="AE401">
        <v>1</v>
      </c>
      <c r="AF401">
        <v>10</v>
      </c>
      <c r="AG401">
        <v>2</v>
      </c>
      <c r="AH401">
        <v>3</v>
      </c>
      <c r="AI401">
        <v>7</v>
      </c>
      <c r="AJ401">
        <v>8</v>
      </c>
      <c r="AK401" s="14">
        <v>46057</v>
      </c>
      <c r="AL401">
        <v>30</v>
      </c>
      <c r="AM401" t="s">
        <v>1576</v>
      </c>
      <c r="AN401" t="s">
        <v>1582</v>
      </c>
      <c r="AO401">
        <v>3</v>
      </c>
      <c r="AP401">
        <v>17438</v>
      </c>
      <c r="AQ401">
        <v>3</v>
      </c>
      <c r="AR401">
        <v>1</v>
      </c>
    </row>
    <row r="402" spans="1:44" x14ac:dyDescent="0.35">
      <c r="A402" t="s">
        <v>469</v>
      </c>
      <c r="B402">
        <v>31</v>
      </c>
      <c r="C402" t="s">
        <v>190</v>
      </c>
      <c r="D402" t="s">
        <v>49</v>
      </c>
      <c r="E402" t="s">
        <v>56</v>
      </c>
      <c r="F402">
        <v>444</v>
      </c>
      <c r="G402" t="s">
        <v>51</v>
      </c>
      <c r="H402">
        <v>5</v>
      </c>
      <c r="I402">
        <v>3</v>
      </c>
      <c r="J402" t="s">
        <v>57</v>
      </c>
      <c r="K402">
        <v>1</v>
      </c>
      <c r="L402">
        <v>399</v>
      </c>
      <c r="M402">
        <v>4</v>
      </c>
      <c r="N402" t="s">
        <v>53</v>
      </c>
      <c r="O402">
        <v>84</v>
      </c>
      <c r="P402">
        <v>3</v>
      </c>
      <c r="Q402">
        <v>1</v>
      </c>
      <c r="R402" t="s">
        <v>54</v>
      </c>
      <c r="S402">
        <v>2</v>
      </c>
      <c r="T402" t="s">
        <v>102</v>
      </c>
      <c r="U402">
        <v>2789</v>
      </c>
      <c r="V402" t="s">
        <v>47</v>
      </c>
      <c r="W402">
        <v>3909</v>
      </c>
      <c r="X402">
        <v>1</v>
      </c>
      <c r="Y402" t="s">
        <v>48</v>
      </c>
      <c r="Z402" t="s">
        <v>49</v>
      </c>
      <c r="AA402">
        <v>11</v>
      </c>
      <c r="AB402">
        <v>5</v>
      </c>
      <c r="AC402">
        <v>3</v>
      </c>
      <c r="AD402">
        <v>80</v>
      </c>
      <c r="AE402">
        <v>1</v>
      </c>
      <c r="AF402">
        <v>2</v>
      </c>
      <c r="AG402">
        <v>5</v>
      </c>
      <c r="AH402">
        <v>2</v>
      </c>
      <c r="AI402">
        <v>2</v>
      </c>
      <c r="AJ402">
        <v>2</v>
      </c>
      <c r="AK402" s="14">
        <v>46058</v>
      </c>
      <c r="AL402">
        <v>42</v>
      </c>
      <c r="AM402" t="s">
        <v>1576</v>
      </c>
      <c r="AN402" t="s">
        <v>1582</v>
      </c>
      <c r="AO402">
        <v>13</v>
      </c>
      <c r="AP402">
        <v>8538</v>
      </c>
      <c r="AQ402">
        <v>13</v>
      </c>
      <c r="AR402">
        <v>1</v>
      </c>
    </row>
    <row r="403" spans="1:44" x14ac:dyDescent="0.35">
      <c r="A403" t="s">
        <v>470</v>
      </c>
      <c r="B403">
        <v>31</v>
      </c>
      <c r="C403" t="s">
        <v>190</v>
      </c>
      <c r="D403" t="s">
        <v>49</v>
      </c>
      <c r="E403" t="s">
        <v>41</v>
      </c>
      <c r="F403">
        <v>218</v>
      </c>
      <c r="G403" t="s">
        <v>51</v>
      </c>
      <c r="H403">
        <v>7</v>
      </c>
      <c r="I403">
        <v>3</v>
      </c>
      <c r="J403" t="s">
        <v>68</v>
      </c>
      <c r="K403">
        <v>1</v>
      </c>
      <c r="L403">
        <v>416</v>
      </c>
      <c r="M403">
        <v>2</v>
      </c>
      <c r="N403" t="s">
        <v>44</v>
      </c>
      <c r="O403">
        <v>100</v>
      </c>
      <c r="P403">
        <v>4</v>
      </c>
      <c r="Q403">
        <v>2</v>
      </c>
      <c r="R403" t="s">
        <v>137</v>
      </c>
      <c r="S403">
        <v>4</v>
      </c>
      <c r="T403" t="s">
        <v>105</v>
      </c>
      <c r="U403">
        <v>6929</v>
      </c>
      <c r="V403" t="s">
        <v>163</v>
      </c>
      <c r="W403">
        <v>12241</v>
      </c>
      <c r="X403">
        <v>4</v>
      </c>
      <c r="Y403" t="s">
        <v>48</v>
      </c>
      <c r="Z403" t="s">
        <v>49</v>
      </c>
      <c r="AA403">
        <v>11</v>
      </c>
      <c r="AB403">
        <v>5</v>
      </c>
      <c r="AC403">
        <v>2</v>
      </c>
      <c r="AD403">
        <v>80</v>
      </c>
      <c r="AE403">
        <v>1</v>
      </c>
      <c r="AF403">
        <v>10</v>
      </c>
      <c r="AG403">
        <v>3</v>
      </c>
      <c r="AH403">
        <v>2</v>
      </c>
      <c r="AI403">
        <v>7</v>
      </c>
      <c r="AJ403">
        <v>7</v>
      </c>
      <c r="AK403" s="14">
        <v>46059</v>
      </c>
      <c r="AL403">
        <v>48</v>
      </c>
      <c r="AM403" t="s">
        <v>1576</v>
      </c>
      <c r="AN403" t="s">
        <v>1582</v>
      </c>
      <c r="AO403">
        <v>6</v>
      </c>
      <c r="AP403">
        <v>17275</v>
      </c>
      <c r="AQ403">
        <v>1</v>
      </c>
      <c r="AR403">
        <v>0</v>
      </c>
    </row>
    <row r="404" spans="1:44" x14ac:dyDescent="0.35">
      <c r="A404" t="s">
        <v>471</v>
      </c>
      <c r="B404">
        <v>31</v>
      </c>
      <c r="C404" t="s">
        <v>190</v>
      </c>
      <c r="D404" t="s">
        <v>49</v>
      </c>
      <c r="E404" t="s">
        <v>41</v>
      </c>
      <c r="F404">
        <v>691</v>
      </c>
      <c r="G404" t="s">
        <v>42</v>
      </c>
      <c r="H404">
        <v>5</v>
      </c>
      <c r="I404">
        <v>4</v>
      </c>
      <c r="J404" t="s">
        <v>68</v>
      </c>
      <c r="K404">
        <v>1</v>
      </c>
      <c r="L404">
        <v>423</v>
      </c>
      <c r="M404">
        <v>3</v>
      </c>
      <c r="N404" t="s">
        <v>44</v>
      </c>
      <c r="O404">
        <v>86</v>
      </c>
      <c r="P404">
        <v>3</v>
      </c>
      <c r="Q404">
        <v>1</v>
      </c>
      <c r="R404" t="s">
        <v>60</v>
      </c>
      <c r="S404">
        <v>4</v>
      </c>
      <c r="T404" t="s">
        <v>105</v>
      </c>
      <c r="U404">
        <v>4821</v>
      </c>
      <c r="V404" t="s">
        <v>47</v>
      </c>
      <c r="W404">
        <v>10077</v>
      </c>
      <c r="X404">
        <v>0</v>
      </c>
      <c r="Y404" t="s">
        <v>48</v>
      </c>
      <c r="Z404" t="s">
        <v>40</v>
      </c>
      <c r="AA404">
        <v>12</v>
      </c>
      <c r="AB404">
        <v>5</v>
      </c>
      <c r="AC404">
        <v>3</v>
      </c>
      <c r="AD404">
        <v>80</v>
      </c>
      <c r="AE404">
        <v>1</v>
      </c>
      <c r="AF404">
        <v>6</v>
      </c>
      <c r="AG404">
        <v>4</v>
      </c>
      <c r="AH404">
        <v>3</v>
      </c>
      <c r="AI404">
        <v>0</v>
      </c>
      <c r="AJ404">
        <v>3</v>
      </c>
      <c r="AK404" s="14">
        <v>46060</v>
      </c>
      <c r="AL404">
        <v>54</v>
      </c>
      <c r="AM404" t="s">
        <v>1576</v>
      </c>
      <c r="AN404" t="s">
        <v>1582</v>
      </c>
      <c r="AO404">
        <v>10</v>
      </c>
      <c r="AP404">
        <v>19711</v>
      </c>
      <c r="AQ404">
        <v>3</v>
      </c>
      <c r="AR404">
        <v>3</v>
      </c>
    </row>
    <row r="405" spans="1:44" x14ac:dyDescent="0.35">
      <c r="A405" t="s">
        <v>472</v>
      </c>
      <c r="B405">
        <v>31</v>
      </c>
      <c r="C405" t="s">
        <v>190</v>
      </c>
      <c r="D405" t="s">
        <v>49</v>
      </c>
      <c r="E405" t="s">
        <v>41</v>
      </c>
      <c r="F405">
        <v>106</v>
      </c>
      <c r="G405" t="s">
        <v>71</v>
      </c>
      <c r="H405">
        <v>2</v>
      </c>
      <c r="I405">
        <v>3</v>
      </c>
      <c r="J405" t="s">
        <v>71</v>
      </c>
      <c r="K405">
        <v>1</v>
      </c>
      <c r="L405">
        <v>424</v>
      </c>
      <c r="M405">
        <v>1</v>
      </c>
      <c r="N405" t="s">
        <v>44</v>
      </c>
      <c r="O405">
        <v>62</v>
      </c>
      <c r="P405">
        <v>2</v>
      </c>
      <c r="Q405">
        <v>2</v>
      </c>
      <c r="R405" t="s">
        <v>71</v>
      </c>
      <c r="S405">
        <v>1</v>
      </c>
      <c r="T405" t="s">
        <v>105</v>
      </c>
      <c r="U405">
        <v>6410</v>
      </c>
      <c r="V405" t="s">
        <v>163</v>
      </c>
      <c r="W405">
        <v>17822</v>
      </c>
      <c r="X405">
        <v>3</v>
      </c>
      <c r="Y405" t="s">
        <v>48</v>
      </c>
      <c r="Z405" t="s">
        <v>49</v>
      </c>
      <c r="AA405">
        <v>12</v>
      </c>
      <c r="AB405">
        <v>5</v>
      </c>
      <c r="AC405">
        <v>4</v>
      </c>
      <c r="AD405">
        <v>80</v>
      </c>
      <c r="AE405">
        <v>0</v>
      </c>
      <c r="AF405">
        <v>9</v>
      </c>
      <c r="AG405">
        <v>1</v>
      </c>
      <c r="AH405">
        <v>3</v>
      </c>
      <c r="AI405">
        <v>1</v>
      </c>
      <c r="AJ405">
        <v>0</v>
      </c>
      <c r="AK405" s="14">
        <v>46061</v>
      </c>
      <c r="AL405">
        <v>27</v>
      </c>
      <c r="AM405" t="s">
        <v>1576</v>
      </c>
      <c r="AN405" t="s">
        <v>1582</v>
      </c>
      <c r="AO405">
        <v>4</v>
      </c>
      <c r="AP405">
        <v>16515</v>
      </c>
      <c r="AQ405">
        <v>1</v>
      </c>
      <c r="AR405">
        <v>0</v>
      </c>
    </row>
    <row r="406" spans="1:44" x14ac:dyDescent="0.35">
      <c r="A406" t="s">
        <v>473</v>
      </c>
      <c r="B406">
        <v>31</v>
      </c>
      <c r="C406" t="s">
        <v>190</v>
      </c>
      <c r="D406" t="s">
        <v>49</v>
      </c>
      <c r="E406" t="s">
        <v>41</v>
      </c>
      <c r="F406">
        <v>192</v>
      </c>
      <c r="G406" t="s">
        <v>42</v>
      </c>
      <c r="H406">
        <v>2</v>
      </c>
      <c r="I406">
        <v>4</v>
      </c>
      <c r="J406" t="s">
        <v>43</v>
      </c>
      <c r="K406">
        <v>1</v>
      </c>
      <c r="L406">
        <v>426</v>
      </c>
      <c r="M406">
        <v>3</v>
      </c>
      <c r="N406" t="s">
        <v>44</v>
      </c>
      <c r="O406">
        <v>32</v>
      </c>
      <c r="P406">
        <v>3</v>
      </c>
      <c r="Q406">
        <v>1</v>
      </c>
      <c r="R406" t="s">
        <v>60</v>
      </c>
      <c r="S406">
        <v>4</v>
      </c>
      <c r="T406" t="s">
        <v>102</v>
      </c>
      <c r="U406">
        <v>2695</v>
      </c>
      <c r="V406" t="s">
        <v>47</v>
      </c>
      <c r="W406">
        <v>7747</v>
      </c>
      <c r="X406">
        <v>0</v>
      </c>
      <c r="Y406" t="s">
        <v>48</v>
      </c>
      <c r="Z406" t="s">
        <v>40</v>
      </c>
      <c r="AA406">
        <v>18</v>
      </c>
      <c r="AB406">
        <v>5</v>
      </c>
      <c r="AC406">
        <v>2</v>
      </c>
      <c r="AD406">
        <v>80</v>
      </c>
      <c r="AE406">
        <v>1</v>
      </c>
      <c r="AF406">
        <v>3</v>
      </c>
      <c r="AG406">
        <v>2</v>
      </c>
      <c r="AH406">
        <v>1</v>
      </c>
      <c r="AI406">
        <v>2</v>
      </c>
      <c r="AJ406">
        <v>2</v>
      </c>
      <c r="AK406" s="14">
        <v>46062</v>
      </c>
      <c r="AL406">
        <v>58</v>
      </c>
      <c r="AM406" t="s">
        <v>1576</v>
      </c>
      <c r="AN406" t="s">
        <v>1582</v>
      </c>
      <c r="AO406">
        <v>36</v>
      </c>
      <c r="AP406">
        <v>16685</v>
      </c>
      <c r="AQ406">
        <v>24</v>
      </c>
      <c r="AR406">
        <v>11</v>
      </c>
    </row>
    <row r="407" spans="1:44" x14ac:dyDescent="0.35">
      <c r="A407" t="s">
        <v>474</v>
      </c>
      <c r="B407">
        <v>31</v>
      </c>
      <c r="C407" t="s">
        <v>190</v>
      </c>
      <c r="D407" t="s">
        <v>49</v>
      </c>
      <c r="E407" t="s">
        <v>41</v>
      </c>
      <c r="F407">
        <v>691</v>
      </c>
      <c r="G407" t="s">
        <v>51</v>
      </c>
      <c r="H407">
        <v>7</v>
      </c>
      <c r="I407">
        <v>3</v>
      </c>
      <c r="J407" t="s">
        <v>57</v>
      </c>
      <c r="K407">
        <v>1</v>
      </c>
      <c r="L407">
        <v>438</v>
      </c>
      <c r="M407">
        <v>4</v>
      </c>
      <c r="N407" t="s">
        <v>44</v>
      </c>
      <c r="O407">
        <v>73</v>
      </c>
      <c r="P407">
        <v>3</v>
      </c>
      <c r="Q407">
        <v>2</v>
      </c>
      <c r="R407" t="s">
        <v>137</v>
      </c>
      <c r="S407">
        <v>4</v>
      </c>
      <c r="T407" t="s">
        <v>102</v>
      </c>
      <c r="U407">
        <v>7547</v>
      </c>
      <c r="V407" t="s">
        <v>163</v>
      </c>
      <c r="W407">
        <v>7143</v>
      </c>
      <c r="X407">
        <v>4</v>
      </c>
      <c r="Y407" t="s">
        <v>48</v>
      </c>
      <c r="Z407" t="s">
        <v>49</v>
      </c>
      <c r="AA407">
        <v>12</v>
      </c>
      <c r="AB407">
        <v>5</v>
      </c>
      <c r="AC407">
        <v>4</v>
      </c>
      <c r="AD407">
        <v>80</v>
      </c>
      <c r="AE407">
        <v>3</v>
      </c>
      <c r="AF407">
        <v>13</v>
      </c>
      <c r="AG407">
        <v>3</v>
      </c>
      <c r="AH407">
        <v>3</v>
      </c>
      <c r="AI407">
        <v>1</v>
      </c>
      <c r="AJ407">
        <v>7</v>
      </c>
      <c r="AK407" s="14">
        <v>46063</v>
      </c>
      <c r="AL407">
        <v>29</v>
      </c>
      <c r="AM407" t="s">
        <v>1576</v>
      </c>
      <c r="AN407" t="s">
        <v>1582</v>
      </c>
      <c r="AO407">
        <v>11</v>
      </c>
      <c r="AP407">
        <v>6934</v>
      </c>
      <c r="AQ407">
        <v>2</v>
      </c>
      <c r="AR407">
        <v>0</v>
      </c>
    </row>
    <row r="408" spans="1:44" x14ac:dyDescent="0.35">
      <c r="A408" t="s">
        <v>475</v>
      </c>
      <c r="B408">
        <v>31</v>
      </c>
      <c r="C408" t="s">
        <v>190</v>
      </c>
      <c r="D408" t="s">
        <v>49</v>
      </c>
      <c r="E408" t="s">
        <v>56</v>
      </c>
      <c r="F408">
        <v>798</v>
      </c>
      <c r="G408" t="s">
        <v>42</v>
      </c>
      <c r="H408">
        <v>7</v>
      </c>
      <c r="I408">
        <v>2</v>
      </c>
      <c r="J408" t="s">
        <v>43</v>
      </c>
      <c r="K408">
        <v>1</v>
      </c>
      <c r="L408">
        <v>442</v>
      </c>
      <c r="M408">
        <v>3</v>
      </c>
      <c r="N408" t="s">
        <v>53</v>
      </c>
      <c r="O408">
        <v>48</v>
      </c>
      <c r="P408">
        <v>2</v>
      </c>
      <c r="Q408">
        <v>3</v>
      </c>
      <c r="R408" t="s">
        <v>112</v>
      </c>
      <c r="S408">
        <v>3</v>
      </c>
      <c r="T408" t="s">
        <v>105</v>
      </c>
      <c r="U408">
        <v>8943</v>
      </c>
      <c r="V408" t="s">
        <v>163</v>
      </c>
      <c r="W408">
        <v>14034</v>
      </c>
      <c r="X408">
        <v>1</v>
      </c>
      <c r="Y408" t="s">
        <v>48</v>
      </c>
      <c r="Z408" t="s">
        <v>49</v>
      </c>
      <c r="AA408">
        <v>24</v>
      </c>
      <c r="AB408">
        <v>5</v>
      </c>
      <c r="AC408">
        <v>1</v>
      </c>
      <c r="AD408">
        <v>80</v>
      </c>
      <c r="AE408">
        <v>1</v>
      </c>
      <c r="AF408">
        <v>10</v>
      </c>
      <c r="AG408">
        <v>2</v>
      </c>
      <c r="AH408">
        <v>3</v>
      </c>
      <c r="AI408">
        <v>8</v>
      </c>
      <c r="AJ408">
        <v>9</v>
      </c>
      <c r="AK408" s="14">
        <v>46064</v>
      </c>
      <c r="AL408">
        <v>23</v>
      </c>
      <c r="AM408" t="s">
        <v>1576</v>
      </c>
      <c r="AN408" t="s">
        <v>1582</v>
      </c>
      <c r="AO408">
        <v>3</v>
      </c>
      <c r="AP408">
        <v>10282</v>
      </c>
      <c r="AQ408">
        <v>0</v>
      </c>
      <c r="AR408">
        <v>0</v>
      </c>
    </row>
    <row r="409" spans="1:44" x14ac:dyDescent="0.35">
      <c r="A409" t="s">
        <v>476</v>
      </c>
      <c r="B409">
        <v>31</v>
      </c>
      <c r="C409" t="s">
        <v>190</v>
      </c>
      <c r="D409" t="s">
        <v>49</v>
      </c>
      <c r="E409" t="s">
        <v>41</v>
      </c>
      <c r="F409">
        <v>1232</v>
      </c>
      <c r="G409" t="s">
        <v>42</v>
      </c>
      <c r="H409">
        <v>7</v>
      </c>
      <c r="I409">
        <v>4</v>
      </c>
      <c r="J409" t="s">
        <v>52</v>
      </c>
      <c r="K409">
        <v>1</v>
      </c>
      <c r="L409">
        <v>462</v>
      </c>
      <c r="M409">
        <v>3</v>
      </c>
      <c r="N409" t="s">
        <v>53</v>
      </c>
      <c r="O409">
        <v>39</v>
      </c>
      <c r="P409">
        <v>3</v>
      </c>
      <c r="Q409">
        <v>3</v>
      </c>
      <c r="R409" t="s">
        <v>112</v>
      </c>
      <c r="S409">
        <v>4</v>
      </c>
      <c r="T409" t="s">
        <v>46</v>
      </c>
      <c r="U409">
        <v>7143</v>
      </c>
      <c r="V409" t="s">
        <v>163</v>
      </c>
      <c r="W409">
        <v>25713</v>
      </c>
      <c r="X409">
        <v>1</v>
      </c>
      <c r="Y409" t="s">
        <v>48</v>
      </c>
      <c r="Z409" t="s">
        <v>40</v>
      </c>
      <c r="AA409">
        <v>14</v>
      </c>
      <c r="AB409">
        <v>5</v>
      </c>
      <c r="AC409">
        <v>3</v>
      </c>
      <c r="AD409">
        <v>80</v>
      </c>
      <c r="AE409">
        <v>0</v>
      </c>
      <c r="AF409">
        <v>11</v>
      </c>
      <c r="AG409">
        <v>2</v>
      </c>
      <c r="AH409">
        <v>2</v>
      </c>
      <c r="AI409">
        <v>4</v>
      </c>
      <c r="AJ409">
        <v>10</v>
      </c>
      <c r="AK409" s="14">
        <v>46065</v>
      </c>
      <c r="AL409">
        <v>51</v>
      </c>
      <c r="AM409" t="s">
        <v>1576</v>
      </c>
      <c r="AN409" t="s">
        <v>1582</v>
      </c>
      <c r="AO409">
        <v>17</v>
      </c>
      <c r="AP409">
        <v>14186</v>
      </c>
      <c r="AQ409">
        <v>15</v>
      </c>
      <c r="AR409">
        <v>15</v>
      </c>
    </row>
    <row r="410" spans="1:44" x14ac:dyDescent="0.35">
      <c r="A410" t="s">
        <v>477</v>
      </c>
      <c r="B410">
        <v>31</v>
      </c>
      <c r="C410" t="s">
        <v>190</v>
      </c>
      <c r="D410" t="s">
        <v>49</v>
      </c>
      <c r="E410" t="s">
        <v>41</v>
      </c>
      <c r="F410">
        <v>408</v>
      </c>
      <c r="G410" t="s">
        <v>42</v>
      </c>
      <c r="H410">
        <v>9</v>
      </c>
      <c r="I410">
        <v>4</v>
      </c>
      <c r="J410" t="s">
        <v>43</v>
      </c>
      <c r="K410">
        <v>1</v>
      </c>
      <c r="L410">
        <v>493</v>
      </c>
      <c r="M410">
        <v>3</v>
      </c>
      <c r="N410" t="s">
        <v>44</v>
      </c>
      <c r="O410">
        <v>42</v>
      </c>
      <c r="P410">
        <v>2</v>
      </c>
      <c r="Q410">
        <v>1</v>
      </c>
      <c r="R410" t="s">
        <v>60</v>
      </c>
      <c r="S410">
        <v>2</v>
      </c>
      <c r="T410" t="s">
        <v>46</v>
      </c>
      <c r="U410">
        <v>2657</v>
      </c>
      <c r="V410" t="s">
        <v>47</v>
      </c>
      <c r="W410">
        <v>7551</v>
      </c>
      <c r="X410">
        <v>0</v>
      </c>
      <c r="Y410" t="s">
        <v>48</v>
      </c>
      <c r="Z410" t="s">
        <v>40</v>
      </c>
      <c r="AA410">
        <v>16</v>
      </c>
      <c r="AB410">
        <v>5</v>
      </c>
      <c r="AC410">
        <v>4</v>
      </c>
      <c r="AD410">
        <v>80</v>
      </c>
      <c r="AE410">
        <v>0</v>
      </c>
      <c r="AF410">
        <v>3</v>
      </c>
      <c r="AG410">
        <v>5</v>
      </c>
      <c r="AH410">
        <v>3</v>
      </c>
      <c r="AI410">
        <v>2</v>
      </c>
      <c r="AJ410">
        <v>2</v>
      </c>
      <c r="AK410" s="14">
        <v>46066</v>
      </c>
      <c r="AL410">
        <v>43</v>
      </c>
      <c r="AM410" t="s">
        <v>1576</v>
      </c>
      <c r="AN410" t="s">
        <v>1582</v>
      </c>
      <c r="AO410">
        <v>23</v>
      </c>
      <c r="AP410">
        <v>13173</v>
      </c>
      <c r="AQ410">
        <v>4</v>
      </c>
      <c r="AR410">
        <v>0</v>
      </c>
    </row>
    <row r="411" spans="1:44" x14ac:dyDescent="0.35">
      <c r="A411" t="s">
        <v>478</v>
      </c>
      <c r="B411">
        <v>31</v>
      </c>
      <c r="C411" t="s">
        <v>190</v>
      </c>
      <c r="D411" t="s">
        <v>49</v>
      </c>
      <c r="E411" t="s">
        <v>41</v>
      </c>
      <c r="F411">
        <v>480</v>
      </c>
      <c r="G411" t="s">
        <v>42</v>
      </c>
      <c r="H411">
        <v>7</v>
      </c>
      <c r="I411">
        <v>2</v>
      </c>
      <c r="J411" t="s">
        <v>52</v>
      </c>
      <c r="K411">
        <v>1</v>
      </c>
      <c r="L411">
        <v>524</v>
      </c>
      <c r="M411">
        <v>2</v>
      </c>
      <c r="N411" t="s">
        <v>53</v>
      </c>
      <c r="O411">
        <v>31</v>
      </c>
      <c r="P411">
        <v>3</v>
      </c>
      <c r="Q411">
        <v>2</v>
      </c>
      <c r="R411" t="s">
        <v>112</v>
      </c>
      <c r="S411">
        <v>1</v>
      </c>
      <c r="T411" t="s">
        <v>105</v>
      </c>
      <c r="U411">
        <v>4306</v>
      </c>
      <c r="V411" t="s">
        <v>47</v>
      </c>
      <c r="W411">
        <v>4156</v>
      </c>
      <c r="X411">
        <v>1</v>
      </c>
      <c r="Y411" t="s">
        <v>48</v>
      </c>
      <c r="Z411" t="s">
        <v>49</v>
      </c>
      <c r="AA411">
        <v>12</v>
      </c>
      <c r="AB411">
        <v>5</v>
      </c>
      <c r="AC411">
        <v>2</v>
      </c>
      <c r="AD411">
        <v>80</v>
      </c>
      <c r="AE411">
        <v>1</v>
      </c>
      <c r="AF411">
        <v>13</v>
      </c>
      <c r="AG411">
        <v>5</v>
      </c>
      <c r="AH411">
        <v>1</v>
      </c>
      <c r="AI411">
        <v>3</v>
      </c>
      <c r="AJ411">
        <v>12</v>
      </c>
      <c r="AK411" s="14">
        <v>46067</v>
      </c>
      <c r="AL411">
        <v>56</v>
      </c>
      <c r="AM411" t="s">
        <v>1576</v>
      </c>
      <c r="AN411" t="s">
        <v>1582</v>
      </c>
      <c r="AO411">
        <v>31</v>
      </c>
      <c r="AP411">
        <v>16608</v>
      </c>
      <c r="AQ411">
        <v>12</v>
      </c>
      <c r="AR411">
        <v>11</v>
      </c>
    </row>
    <row r="412" spans="1:44" x14ac:dyDescent="0.35">
      <c r="A412" t="s">
        <v>479</v>
      </c>
      <c r="B412">
        <v>31</v>
      </c>
      <c r="C412" t="s">
        <v>190</v>
      </c>
      <c r="D412" t="s">
        <v>49</v>
      </c>
      <c r="E412" t="s">
        <v>41</v>
      </c>
      <c r="F412">
        <v>329</v>
      </c>
      <c r="G412" t="s">
        <v>42</v>
      </c>
      <c r="H412">
        <v>1</v>
      </c>
      <c r="I412">
        <v>2</v>
      </c>
      <c r="J412" t="s">
        <v>43</v>
      </c>
      <c r="K412">
        <v>1</v>
      </c>
      <c r="L412">
        <v>530</v>
      </c>
      <c r="M412">
        <v>4</v>
      </c>
      <c r="N412" t="s">
        <v>44</v>
      </c>
      <c r="O412">
        <v>98</v>
      </c>
      <c r="P412">
        <v>2</v>
      </c>
      <c r="Q412">
        <v>1</v>
      </c>
      <c r="R412" t="s">
        <v>45</v>
      </c>
      <c r="S412">
        <v>1</v>
      </c>
      <c r="T412" t="s">
        <v>105</v>
      </c>
      <c r="U412">
        <v>2218</v>
      </c>
      <c r="V412" t="s">
        <v>47</v>
      </c>
      <c r="W412">
        <v>16193</v>
      </c>
      <c r="X412">
        <v>1</v>
      </c>
      <c r="Y412" t="s">
        <v>48</v>
      </c>
      <c r="Z412" t="s">
        <v>49</v>
      </c>
      <c r="AA412">
        <v>12</v>
      </c>
      <c r="AB412">
        <v>5</v>
      </c>
      <c r="AC412">
        <v>3</v>
      </c>
      <c r="AD412">
        <v>80</v>
      </c>
      <c r="AE412">
        <v>1</v>
      </c>
      <c r="AF412">
        <v>4</v>
      </c>
      <c r="AG412">
        <v>3</v>
      </c>
      <c r="AH412">
        <v>3</v>
      </c>
      <c r="AI412">
        <v>3</v>
      </c>
      <c r="AJ412">
        <v>2</v>
      </c>
      <c r="AK412" s="14">
        <v>46068</v>
      </c>
      <c r="AL412">
        <v>53</v>
      </c>
      <c r="AM412" t="s">
        <v>1576</v>
      </c>
      <c r="AN412" t="s">
        <v>1582</v>
      </c>
      <c r="AO412">
        <v>29</v>
      </c>
      <c r="AP412">
        <v>11340</v>
      </c>
      <c r="AQ412">
        <v>5</v>
      </c>
      <c r="AR412">
        <v>3</v>
      </c>
    </row>
    <row r="413" spans="1:44" x14ac:dyDescent="0.35">
      <c r="A413" t="s">
        <v>480</v>
      </c>
      <c r="B413">
        <v>31</v>
      </c>
      <c r="C413" t="s">
        <v>190</v>
      </c>
      <c r="D413" t="s">
        <v>49</v>
      </c>
      <c r="E413" t="s">
        <v>41</v>
      </c>
      <c r="F413">
        <v>1274</v>
      </c>
      <c r="G413" t="s">
        <v>42</v>
      </c>
      <c r="H413">
        <v>9</v>
      </c>
      <c r="I413">
        <v>1</v>
      </c>
      <c r="J413" t="s">
        <v>43</v>
      </c>
      <c r="K413">
        <v>1</v>
      </c>
      <c r="L413">
        <v>581</v>
      </c>
      <c r="M413">
        <v>3</v>
      </c>
      <c r="N413" t="s">
        <v>44</v>
      </c>
      <c r="O413">
        <v>33</v>
      </c>
      <c r="P413">
        <v>3</v>
      </c>
      <c r="Q413">
        <v>3</v>
      </c>
      <c r="R413" t="s">
        <v>112</v>
      </c>
      <c r="S413">
        <v>2</v>
      </c>
      <c r="T413" t="s">
        <v>102</v>
      </c>
      <c r="U413">
        <v>10648</v>
      </c>
      <c r="V413" t="s">
        <v>253</v>
      </c>
      <c r="W413">
        <v>14394</v>
      </c>
      <c r="X413">
        <v>1</v>
      </c>
      <c r="Y413" t="s">
        <v>48</v>
      </c>
      <c r="Z413" t="s">
        <v>49</v>
      </c>
      <c r="AA413">
        <v>25</v>
      </c>
      <c r="AB413">
        <v>4</v>
      </c>
      <c r="AC413">
        <v>4</v>
      </c>
      <c r="AD413">
        <v>80</v>
      </c>
      <c r="AE413">
        <v>1</v>
      </c>
      <c r="AF413">
        <v>13</v>
      </c>
      <c r="AG413">
        <v>6</v>
      </c>
      <c r="AH413">
        <v>4</v>
      </c>
      <c r="AI413">
        <v>0</v>
      </c>
      <c r="AJ413">
        <v>8</v>
      </c>
      <c r="AK413" s="14">
        <v>46069</v>
      </c>
      <c r="AL413">
        <v>60</v>
      </c>
      <c r="AM413" t="s">
        <v>1576</v>
      </c>
      <c r="AN413" t="s">
        <v>1582</v>
      </c>
      <c r="AO413">
        <v>7</v>
      </c>
      <c r="AP413">
        <v>13763</v>
      </c>
      <c r="AQ413">
        <v>2</v>
      </c>
      <c r="AR413">
        <v>2</v>
      </c>
    </row>
    <row r="414" spans="1:44" x14ac:dyDescent="0.35">
      <c r="A414" t="s">
        <v>1430</v>
      </c>
      <c r="B414">
        <v>52</v>
      </c>
      <c r="C414" t="s">
        <v>1271</v>
      </c>
      <c r="D414" t="s">
        <v>49</v>
      </c>
      <c r="E414" t="s">
        <v>56</v>
      </c>
      <c r="F414">
        <v>890</v>
      </c>
      <c r="G414" t="s">
        <v>42</v>
      </c>
      <c r="H414">
        <v>25</v>
      </c>
      <c r="I414">
        <v>4</v>
      </c>
      <c r="J414" t="s">
        <v>52</v>
      </c>
      <c r="K414">
        <v>1</v>
      </c>
      <c r="L414">
        <v>867</v>
      </c>
      <c r="M414">
        <v>3</v>
      </c>
      <c r="N414" t="s">
        <v>53</v>
      </c>
      <c r="O414">
        <v>81</v>
      </c>
      <c r="P414">
        <v>2</v>
      </c>
      <c r="Q414">
        <v>4</v>
      </c>
      <c r="R414" t="s">
        <v>112</v>
      </c>
      <c r="S414">
        <v>4</v>
      </c>
      <c r="T414" t="s">
        <v>105</v>
      </c>
      <c r="U414">
        <v>13826</v>
      </c>
      <c r="V414" t="s">
        <v>253</v>
      </c>
      <c r="W414">
        <v>19028</v>
      </c>
      <c r="X414">
        <v>3</v>
      </c>
      <c r="Y414" t="s">
        <v>48</v>
      </c>
      <c r="Z414" t="s">
        <v>49</v>
      </c>
      <c r="AA414">
        <v>22</v>
      </c>
      <c r="AB414">
        <v>4</v>
      </c>
      <c r="AC414">
        <v>3</v>
      </c>
      <c r="AD414">
        <v>80</v>
      </c>
      <c r="AE414">
        <v>0</v>
      </c>
      <c r="AF414">
        <v>31</v>
      </c>
      <c r="AG414">
        <v>3</v>
      </c>
      <c r="AH414">
        <v>3</v>
      </c>
      <c r="AI414">
        <v>0</v>
      </c>
      <c r="AJ414">
        <v>0</v>
      </c>
      <c r="AK414" s="14">
        <v>46294</v>
      </c>
      <c r="AL414">
        <v>19</v>
      </c>
      <c r="AM414" t="s">
        <v>1576</v>
      </c>
      <c r="AN414" t="s">
        <v>1580</v>
      </c>
      <c r="AO414">
        <v>0</v>
      </c>
      <c r="AP414">
        <v>10819</v>
      </c>
      <c r="AQ414">
        <v>0</v>
      </c>
      <c r="AR414">
        <v>0</v>
      </c>
    </row>
    <row r="415" spans="1:44" x14ac:dyDescent="0.35">
      <c r="A415" t="s">
        <v>482</v>
      </c>
      <c r="B415">
        <v>31</v>
      </c>
      <c r="C415" t="s">
        <v>190</v>
      </c>
      <c r="D415" t="s">
        <v>49</v>
      </c>
      <c r="E415" t="s">
        <v>41</v>
      </c>
      <c r="F415">
        <v>828</v>
      </c>
      <c r="G415" t="s">
        <v>51</v>
      </c>
      <c r="H415">
        <v>2</v>
      </c>
      <c r="I415">
        <v>1</v>
      </c>
      <c r="J415" t="s">
        <v>43</v>
      </c>
      <c r="K415">
        <v>1</v>
      </c>
      <c r="L415">
        <v>604</v>
      </c>
      <c r="M415">
        <v>2</v>
      </c>
      <c r="N415" t="s">
        <v>44</v>
      </c>
      <c r="O415">
        <v>77</v>
      </c>
      <c r="P415">
        <v>3</v>
      </c>
      <c r="Q415">
        <v>2</v>
      </c>
      <c r="R415" t="s">
        <v>137</v>
      </c>
      <c r="S415">
        <v>4</v>
      </c>
      <c r="T415" t="s">
        <v>46</v>
      </c>
      <c r="U415">
        <v>6582</v>
      </c>
      <c r="V415" t="s">
        <v>163</v>
      </c>
      <c r="W415">
        <v>8346</v>
      </c>
      <c r="X415">
        <v>4</v>
      </c>
      <c r="Y415" t="s">
        <v>48</v>
      </c>
      <c r="Z415" t="s">
        <v>40</v>
      </c>
      <c r="AA415">
        <v>13</v>
      </c>
      <c r="AB415">
        <v>3</v>
      </c>
      <c r="AC415">
        <v>3</v>
      </c>
      <c r="AD415">
        <v>80</v>
      </c>
      <c r="AE415">
        <v>0</v>
      </c>
      <c r="AF415">
        <v>10</v>
      </c>
      <c r="AG415">
        <v>2</v>
      </c>
      <c r="AH415">
        <v>4</v>
      </c>
      <c r="AI415">
        <v>0</v>
      </c>
      <c r="AJ415">
        <v>5</v>
      </c>
      <c r="AK415" s="14">
        <v>46071</v>
      </c>
      <c r="AL415">
        <v>60</v>
      </c>
      <c r="AM415" t="s">
        <v>1576</v>
      </c>
      <c r="AN415" t="s">
        <v>1582</v>
      </c>
      <c r="AO415">
        <v>38</v>
      </c>
      <c r="AP415">
        <v>17516</v>
      </c>
      <c r="AQ415">
        <v>18</v>
      </c>
      <c r="AR415">
        <v>7</v>
      </c>
    </row>
    <row r="416" spans="1:44" x14ac:dyDescent="0.35">
      <c r="A416" t="s">
        <v>483</v>
      </c>
      <c r="B416">
        <v>31</v>
      </c>
      <c r="C416" t="s">
        <v>190</v>
      </c>
      <c r="D416" t="s">
        <v>49</v>
      </c>
      <c r="E416" t="s">
        <v>41</v>
      </c>
      <c r="F416">
        <v>688</v>
      </c>
      <c r="G416" t="s">
        <v>51</v>
      </c>
      <c r="H416">
        <v>7</v>
      </c>
      <c r="I416">
        <v>3</v>
      </c>
      <c r="J416" t="s">
        <v>43</v>
      </c>
      <c r="K416">
        <v>1</v>
      </c>
      <c r="L416">
        <v>613</v>
      </c>
      <c r="M416">
        <v>3</v>
      </c>
      <c r="N416" t="s">
        <v>44</v>
      </c>
      <c r="O416">
        <v>44</v>
      </c>
      <c r="P416">
        <v>2</v>
      </c>
      <c r="Q416">
        <v>3</v>
      </c>
      <c r="R416" t="s">
        <v>442</v>
      </c>
      <c r="S416">
        <v>4</v>
      </c>
      <c r="T416" t="s">
        <v>102</v>
      </c>
      <c r="U416">
        <v>11557</v>
      </c>
      <c r="V416" t="s">
        <v>253</v>
      </c>
      <c r="W416">
        <v>25291</v>
      </c>
      <c r="X416">
        <v>9</v>
      </c>
      <c r="Y416" t="s">
        <v>48</v>
      </c>
      <c r="Z416" t="s">
        <v>49</v>
      </c>
      <c r="AA416">
        <v>21</v>
      </c>
      <c r="AB416">
        <v>4</v>
      </c>
      <c r="AC416">
        <v>3</v>
      </c>
      <c r="AD416">
        <v>80</v>
      </c>
      <c r="AE416">
        <v>1</v>
      </c>
      <c r="AF416">
        <v>10</v>
      </c>
      <c r="AG416">
        <v>3</v>
      </c>
      <c r="AH416">
        <v>2</v>
      </c>
      <c r="AI416">
        <v>0</v>
      </c>
      <c r="AJ416">
        <v>1</v>
      </c>
      <c r="AK416" s="14">
        <v>46072</v>
      </c>
      <c r="AL416">
        <v>54</v>
      </c>
      <c r="AM416" t="s">
        <v>1576</v>
      </c>
      <c r="AN416" t="s">
        <v>1582</v>
      </c>
      <c r="AO416">
        <v>30</v>
      </c>
      <c r="AP416">
        <v>15223</v>
      </c>
      <c r="AQ416">
        <v>20</v>
      </c>
      <c r="AR416">
        <v>6</v>
      </c>
    </row>
    <row r="417" spans="1:44" x14ac:dyDescent="0.35">
      <c r="A417" t="s">
        <v>1429</v>
      </c>
      <c r="B417">
        <v>52</v>
      </c>
      <c r="C417" t="s">
        <v>1271</v>
      </c>
      <c r="D417" t="s">
        <v>49</v>
      </c>
      <c r="E417" t="s">
        <v>41</v>
      </c>
      <c r="F417">
        <v>1325</v>
      </c>
      <c r="G417" t="s">
        <v>42</v>
      </c>
      <c r="H417">
        <v>11</v>
      </c>
      <c r="I417">
        <v>4</v>
      </c>
      <c r="J417" t="s">
        <v>43</v>
      </c>
      <c r="K417">
        <v>1</v>
      </c>
      <c r="L417">
        <v>813</v>
      </c>
      <c r="M417">
        <v>4</v>
      </c>
      <c r="N417" t="s">
        <v>53</v>
      </c>
      <c r="O417">
        <v>82</v>
      </c>
      <c r="P417">
        <v>3</v>
      </c>
      <c r="Q417">
        <v>2</v>
      </c>
      <c r="R417" t="s">
        <v>45</v>
      </c>
      <c r="S417">
        <v>3</v>
      </c>
      <c r="T417" t="s">
        <v>105</v>
      </c>
      <c r="U417">
        <v>3149</v>
      </c>
      <c r="V417" t="s">
        <v>47</v>
      </c>
      <c r="W417">
        <v>21821</v>
      </c>
      <c r="X417">
        <v>8</v>
      </c>
      <c r="Y417" t="s">
        <v>48</v>
      </c>
      <c r="Z417" t="s">
        <v>49</v>
      </c>
      <c r="AA417">
        <v>20</v>
      </c>
      <c r="AB417">
        <v>4</v>
      </c>
      <c r="AC417">
        <v>2</v>
      </c>
      <c r="AD417">
        <v>80</v>
      </c>
      <c r="AE417">
        <v>1</v>
      </c>
      <c r="AF417">
        <v>9</v>
      </c>
      <c r="AG417">
        <v>3</v>
      </c>
      <c r="AH417">
        <v>3</v>
      </c>
      <c r="AI417">
        <v>1</v>
      </c>
      <c r="AJ417">
        <v>4</v>
      </c>
      <c r="AK417" s="14">
        <v>46293</v>
      </c>
      <c r="AL417">
        <v>48</v>
      </c>
      <c r="AM417" t="s">
        <v>1576</v>
      </c>
      <c r="AN417" t="s">
        <v>1580</v>
      </c>
      <c r="AO417">
        <v>30</v>
      </c>
      <c r="AP417">
        <v>21194</v>
      </c>
      <c r="AQ417">
        <v>4</v>
      </c>
      <c r="AR417">
        <v>3</v>
      </c>
    </row>
    <row r="418" spans="1:44" x14ac:dyDescent="0.35">
      <c r="A418" t="s">
        <v>485</v>
      </c>
      <c r="B418">
        <v>31</v>
      </c>
      <c r="C418" t="s">
        <v>190</v>
      </c>
      <c r="D418" t="s">
        <v>49</v>
      </c>
      <c r="E418" t="s">
        <v>41</v>
      </c>
      <c r="F418">
        <v>525</v>
      </c>
      <c r="G418" t="s">
        <v>51</v>
      </c>
      <c r="H418">
        <v>6</v>
      </c>
      <c r="I418">
        <v>4</v>
      </c>
      <c r="J418" t="s">
        <v>52</v>
      </c>
      <c r="K418">
        <v>1</v>
      </c>
      <c r="L418">
        <v>653</v>
      </c>
      <c r="M418">
        <v>1</v>
      </c>
      <c r="N418" t="s">
        <v>44</v>
      </c>
      <c r="O418">
        <v>66</v>
      </c>
      <c r="P418">
        <v>4</v>
      </c>
      <c r="Q418">
        <v>2</v>
      </c>
      <c r="R418" t="s">
        <v>137</v>
      </c>
      <c r="S418">
        <v>4</v>
      </c>
      <c r="T418" t="s">
        <v>102</v>
      </c>
      <c r="U418">
        <v>5460</v>
      </c>
      <c r="V418" t="s">
        <v>163</v>
      </c>
      <c r="W418">
        <v>6219</v>
      </c>
      <c r="X418">
        <v>4</v>
      </c>
      <c r="Y418" t="s">
        <v>48</v>
      </c>
      <c r="Z418" t="s">
        <v>49</v>
      </c>
      <c r="AA418">
        <v>22</v>
      </c>
      <c r="AB418">
        <v>4</v>
      </c>
      <c r="AC418">
        <v>4</v>
      </c>
      <c r="AD418">
        <v>80</v>
      </c>
      <c r="AE418">
        <v>2</v>
      </c>
      <c r="AF418">
        <v>13</v>
      </c>
      <c r="AG418">
        <v>4</v>
      </c>
      <c r="AH418">
        <v>4</v>
      </c>
      <c r="AI418">
        <v>5</v>
      </c>
      <c r="AJ418">
        <v>7</v>
      </c>
      <c r="AK418" s="14">
        <v>46074</v>
      </c>
      <c r="AL418">
        <v>37</v>
      </c>
      <c r="AM418" t="s">
        <v>1576</v>
      </c>
      <c r="AN418" t="s">
        <v>1582</v>
      </c>
      <c r="AO418">
        <v>14</v>
      </c>
      <c r="AP418">
        <v>18804</v>
      </c>
      <c r="AQ418">
        <v>10</v>
      </c>
      <c r="AR418">
        <v>2</v>
      </c>
    </row>
    <row r="419" spans="1:44" x14ac:dyDescent="0.35">
      <c r="A419" t="s">
        <v>486</v>
      </c>
      <c r="B419">
        <v>31</v>
      </c>
      <c r="C419" t="s">
        <v>190</v>
      </c>
      <c r="D419" t="s">
        <v>49</v>
      </c>
      <c r="E419" t="s">
        <v>41</v>
      </c>
      <c r="F419">
        <v>1222</v>
      </c>
      <c r="G419" t="s">
        <v>42</v>
      </c>
      <c r="H419">
        <v>11</v>
      </c>
      <c r="I419">
        <v>4</v>
      </c>
      <c r="J419" t="s">
        <v>43</v>
      </c>
      <c r="K419">
        <v>1</v>
      </c>
      <c r="L419">
        <v>895</v>
      </c>
      <c r="M419">
        <v>4</v>
      </c>
      <c r="N419" t="s">
        <v>44</v>
      </c>
      <c r="O419">
        <v>48</v>
      </c>
      <c r="P419">
        <v>3</v>
      </c>
      <c r="Q419">
        <v>1</v>
      </c>
      <c r="R419" t="s">
        <v>60</v>
      </c>
      <c r="S419">
        <v>4</v>
      </c>
      <c r="T419" t="s">
        <v>105</v>
      </c>
      <c r="U419">
        <v>2356</v>
      </c>
      <c r="V419" t="s">
        <v>47</v>
      </c>
      <c r="W419">
        <v>14871</v>
      </c>
      <c r="X419">
        <v>3</v>
      </c>
      <c r="Y419" t="s">
        <v>48</v>
      </c>
      <c r="Z419" t="s">
        <v>40</v>
      </c>
      <c r="AA419">
        <v>19</v>
      </c>
      <c r="AB419">
        <v>3</v>
      </c>
      <c r="AC419">
        <v>2</v>
      </c>
      <c r="AD419">
        <v>80</v>
      </c>
      <c r="AE419">
        <v>1</v>
      </c>
      <c r="AF419">
        <v>8</v>
      </c>
      <c r="AG419">
        <v>2</v>
      </c>
      <c r="AH419">
        <v>3</v>
      </c>
      <c r="AI419">
        <v>0</v>
      </c>
      <c r="AJ419">
        <v>2</v>
      </c>
      <c r="AK419" s="14">
        <v>46075</v>
      </c>
      <c r="AL419">
        <v>28</v>
      </c>
      <c r="AM419" t="s">
        <v>1576</v>
      </c>
      <c r="AN419" t="s">
        <v>1582</v>
      </c>
      <c r="AO419">
        <v>0</v>
      </c>
      <c r="AP419">
        <v>8953</v>
      </c>
      <c r="AQ419">
        <v>0</v>
      </c>
      <c r="AR419">
        <v>0</v>
      </c>
    </row>
    <row r="420" spans="1:44" x14ac:dyDescent="0.35">
      <c r="A420" t="s">
        <v>487</v>
      </c>
      <c r="B420">
        <v>31</v>
      </c>
      <c r="C420" t="s">
        <v>190</v>
      </c>
      <c r="D420" t="s">
        <v>49</v>
      </c>
      <c r="E420" t="s">
        <v>41</v>
      </c>
      <c r="F420">
        <v>154</v>
      </c>
      <c r="G420" t="s">
        <v>51</v>
      </c>
      <c r="H420">
        <v>7</v>
      </c>
      <c r="I420">
        <v>4</v>
      </c>
      <c r="J420" t="s">
        <v>43</v>
      </c>
      <c r="K420">
        <v>1</v>
      </c>
      <c r="L420">
        <v>941</v>
      </c>
      <c r="M420">
        <v>2</v>
      </c>
      <c r="N420" t="s">
        <v>44</v>
      </c>
      <c r="O420">
        <v>41</v>
      </c>
      <c r="P420">
        <v>2</v>
      </c>
      <c r="Q420">
        <v>1</v>
      </c>
      <c r="R420" t="s">
        <v>54</v>
      </c>
      <c r="S420">
        <v>3</v>
      </c>
      <c r="T420" t="s">
        <v>105</v>
      </c>
      <c r="U420">
        <v>2329</v>
      </c>
      <c r="V420" t="s">
        <v>47</v>
      </c>
      <c r="W420">
        <v>11737</v>
      </c>
      <c r="X420">
        <v>3</v>
      </c>
      <c r="Y420" t="s">
        <v>48</v>
      </c>
      <c r="Z420" t="s">
        <v>49</v>
      </c>
      <c r="AA420">
        <v>15</v>
      </c>
      <c r="AB420">
        <v>3</v>
      </c>
      <c r="AC420">
        <v>2</v>
      </c>
      <c r="AD420">
        <v>80</v>
      </c>
      <c r="AE420">
        <v>0</v>
      </c>
      <c r="AF420">
        <v>13</v>
      </c>
      <c r="AG420">
        <v>2</v>
      </c>
      <c r="AH420">
        <v>4</v>
      </c>
      <c r="AI420">
        <v>5</v>
      </c>
      <c r="AJ420">
        <v>2</v>
      </c>
      <c r="AK420" s="14">
        <v>46076</v>
      </c>
      <c r="AL420">
        <v>56</v>
      </c>
      <c r="AM420" t="s">
        <v>1576</v>
      </c>
      <c r="AN420" t="s">
        <v>1582</v>
      </c>
      <c r="AO420">
        <v>11</v>
      </c>
      <c r="AP420">
        <v>17958</v>
      </c>
      <c r="AQ420">
        <v>10</v>
      </c>
      <c r="AR420">
        <v>6</v>
      </c>
    </row>
    <row r="421" spans="1:44" x14ac:dyDescent="0.35">
      <c r="A421" t="s">
        <v>488</v>
      </c>
      <c r="B421">
        <v>31</v>
      </c>
      <c r="C421" t="s">
        <v>190</v>
      </c>
      <c r="D421" t="s">
        <v>49</v>
      </c>
      <c r="E421" t="s">
        <v>59</v>
      </c>
      <c r="F421">
        <v>1188</v>
      </c>
      <c r="G421" t="s">
        <v>51</v>
      </c>
      <c r="H421">
        <v>20</v>
      </c>
      <c r="I421">
        <v>2</v>
      </c>
      <c r="J421" t="s">
        <v>57</v>
      </c>
      <c r="K421">
        <v>1</v>
      </c>
      <c r="L421">
        <v>947</v>
      </c>
      <c r="M421">
        <v>4</v>
      </c>
      <c r="N421" t="s">
        <v>53</v>
      </c>
      <c r="O421">
        <v>45</v>
      </c>
      <c r="P421">
        <v>3</v>
      </c>
      <c r="Q421">
        <v>2</v>
      </c>
      <c r="R421" t="s">
        <v>137</v>
      </c>
      <c r="S421">
        <v>3</v>
      </c>
      <c r="T421" t="s">
        <v>105</v>
      </c>
      <c r="U421">
        <v>6932</v>
      </c>
      <c r="V421" t="s">
        <v>163</v>
      </c>
      <c r="W421">
        <v>24406</v>
      </c>
      <c r="X421">
        <v>1</v>
      </c>
      <c r="Y421" t="s">
        <v>48</v>
      </c>
      <c r="Z421" t="s">
        <v>49</v>
      </c>
      <c r="AA421">
        <v>13</v>
      </c>
      <c r="AB421">
        <v>3</v>
      </c>
      <c r="AC421">
        <v>4</v>
      </c>
      <c r="AD421">
        <v>80</v>
      </c>
      <c r="AE421">
        <v>1</v>
      </c>
      <c r="AF421">
        <v>9</v>
      </c>
      <c r="AG421">
        <v>2</v>
      </c>
      <c r="AH421">
        <v>2</v>
      </c>
      <c r="AI421">
        <v>0</v>
      </c>
      <c r="AJ421">
        <v>0</v>
      </c>
      <c r="AK421" s="14">
        <v>46077</v>
      </c>
      <c r="AL421">
        <v>24</v>
      </c>
      <c r="AM421" t="s">
        <v>1576</v>
      </c>
      <c r="AN421" t="s">
        <v>1582</v>
      </c>
      <c r="AO421">
        <v>6</v>
      </c>
      <c r="AP421">
        <v>19035</v>
      </c>
      <c r="AQ421">
        <v>4</v>
      </c>
      <c r="AR421">
        <v>1</v>
      </c>
    </row>
    <row r="422" spans="1:44" x14ac:dyDescent="0.35">
      <c r="A422" t="s">
        <v>489</v>
      </c>
      <c r="B422">
        <v>31</v>
      </c>
      <c r="C422" t="s">
        <v>190</v>
      </c>
      <c r="D422" t="s">
        <v>49</v>
      </c>
      <c r="E422" t="s">
        <v>41</v>
      </c>
      <c r="F422">
        <v>616</v>
      </c>
      <c r="G422" t="s">
        <v>42</v>
      </c>
      <c r="H422">
        <v>12</v>
      </c>
      <c r="I422">
        <v>3</v>
      </c>
      <c r="J422" t="s">
        <v>52</v>
      </c>
      <c r="K422">
        <v>1</v>
      </c>
      <c r="L422">
        <v>961</v>
      </c>
      <c r="M422">
        <v>4</v>
      </c>
      <c r="N422" t="s">
        <v>53</v>
      </c>
      <c r="O422">
        <v>41</v>
      </c>
      <c r="P422">
        <v>3</v>
      </c>
      <c r="Q422">
        <v>2</v>
      </c>
      <c r="R422" t="s">
        <v>161</v>
      </c>
      <c r="S422">
        <v>4</v>
      </c>
      <c r="T422" t="s">
        <v>105</v>
      </c>
      <c r="U422">
        <v>5855</v>
      </c>
      <c r="V422" t="s">
        <v>163</v>
      </c>
      <c r="W422">
        <v>17369</v>
      </c>
      <c r="X422">
        <v>0</v>
      </c>
      <c r="Y422" t="s">
        <v>48</v>
      </c>
      <c r="Z422" t="s">
        <v>40</v>
      </c>
      <c r="AA422">
        <v>11</v>
      </c>
      <c r="AB422">
        <v>3</v>
      </c>
      <c r="AC422">
        <v>3</v>
      </c>
      <c r="AD422">
        <v>80</v>
      </c>
      <c r="AE422">
        <v>2</v>
      </c>
      <c r="AF422">
        <v>10</v>
      </c>
      <c r="AG422">
        <v>2</v>
      </c>
      <c r="AH422">
        <v>1</v>
      </c>
      <c r="AI422">
        <v>8</v>
      </c>
      <c r="AJ422">
        <v>5</v>
      </c>
      <c r="AK422" s="14">
        <v>46078</v>
      </c>
      <c r="AL422">
        <v>55</v>
      </c>
      <c r="AM422" t="s">
        <v>1576</v>
      </c>
      <c r="AN422" t="s">
        <v>1582</v>
      </c>
      <c r="AO422">
        <v>34</v>
      </c>
      <c r="AP422">
        <v>8069</v>
      </c>
      <c r="AQ422">
        <v>22</v>
      </c>
      <c r="AR422">
        <v>3</v>
      </c>
    </row>
    <row r="423" spans="1:44" x14ac:dyDescent="0.35">
      <c r="A423" t="s">
        <v>1428</v>
      </c>
      <c r="B423">
        <v>52</v>
      </c>
      <c r="C423" t="s">
        <v>1271</v>
      </c>
      <c r="D423" t="s">
        <v>49</v>
      </c>
      <c r="E423" t="s">
        <v>59</v>
      </c>
      <c r="F423">
        <v>715</v>
      </c>
      <c r="G423" t="s">
        <v>42</v>
      </c>
      <c r="H423">
        <v>19</v>
      </c>
      <c r="I423">
        <v>4</v>
      </c>
      <c r="J423" t="s">
        <v>52</v>
      </c>
      <c r="K423">
        <v>1</v>
      </c>
      <c r="L423">
        <v>791</v>
      </c>
      <c r="M423">
        <v>4</v>
      </c>
      <c r="N423" t="s">
        <v>44</v>
      </c>
      <c r="O423">
        <v>41</v>
      </c>
      <c r="P423">
        <v>3</v>
      </c>
      <c r="Q423">
        <v>1</v>
      </c>
      <c r="R423" t="s">
        <v>60</v>
      </c>
      <c r="S423">
        <v>4</v>
      </c>
      <c r="T423" t="s">
        <v>105</v>
      </c>
      <c r="U423">
        <v>4258</v>
      </c>
      <c r="V423" t="s">
        <v>47</v>
      </c>
      <c r="W423">
        <v>26589</v>
      </c>
      <c r="X423">
        <v>0</v>
      </c>
      <c r="Y423" t="s">
        <v>48</v>
      </c>
      <c r="Z423" t="s">
        <v>49</v>
      </c>
      <c r="AA423">
        <v>18</v>
      </c>
      <c r="AB423">
        <v>3</v>
      </c>
      <c r="AC423">
        <v>1</v>
      </c>
      <c r="AD423">
        <v>80</v>
      </c>
      <c r="AE423">
        <v>1</v>
      </c>
      <c r="AF423">
        <v>5</v>
      </c>
      <c r="AG423">
        <v>3</v>
      </c>
      <c r="AH423">
        <v>3</v>
      </c>
      <c r="AI423">
        <v>1</v>
      </c>
      <c r="AJ423">
        <v>2</v>
      </c>
      <c r="AK423" s="14">
        <v>46292</v>
      </c>
      <c r="AL423">
        <v>52</v>
      </c>
      <c r="AM423" t="s">
        <v>1576</v>
      </c>
      <c r="AN423" t="s">
        <v>1580</v>
      </c>
      <c r="AO423">
        <v>22</v>
      </c>
      <c r="AP423">
        <v>22709</v>
      </c>
      <c r="AQ423">
        <v>2</v>
      </c>
      <c r="AR423">
        <v>2</v>
      </c>
    </row>
    <row r="424" spans="1:44" x14ac:dyDescent="0.35">
      <c r="A424" t="s">
        <v>491</v>
      </c>
      <c r="B424">
        <v>31</v>
      </c>
      <c r="C424" t="s">
        <v>190</v>
      </c>
      <c r="D424" t="s">
        <v>49</v>
      </c>
      <c r="E424" t="s">
        <v>56</v>
      </c>
      <c r="F424">
        <v>853</v>
      </c>
      <c r="G424" t="s">
        <v>42</v>
      </c>
      <c r="H424">
        <v>1</v>
      </c>
      <c r="I424">
        <v>1</v>
      </c>
      <c r="J424" t="s">
        <v>43</v>
      </c>
      <c r="K424">
        <v>1</v>
      </c>
      <c r="L424">
        <v>1011</v>
      </c>
      <c r="M424">
        <v>3</v>
      </c>
      <c r="N424" t="s">
        <v>53</v>
      </c>
      <c r="O424">
        <v>96</v>
      </c>
      <c r="P424">
        <v>3</v>
      </c>
      <c r="Q424">
        <v>2</v>
      </c>
      <c r="R424" t="s">
        <v>112</v>
      </c>
      <c r="S424">
        <v>1</v>
      </c>
      <c r="T424" t="s">
        <v>105</v>
      </c>
      <c r="U424">
        <v>4148</v>
      </c>
      <c r="V424" t="s">
        <v>47</v>
      </c>
      <c r="W424">
        <v>11275</v>
      </c>
      <c r="X424">
        <v>1</v>
      </c>
      <c r="Y424" t="s">
        <v>48</v>
      </c>
      <c r="Z424" t="s">
        <v>49</v>
      </c>
      <c r="AA424">
        <v>12</v>
      </c>
      <c r="AB424">
        <v>3</v>
      </c>
      <c r="AC424">
        <v>3</v>
      </c>
      <c r="AD424">
        <v>80</v>
      </c>
      <c r="AE424">
        <v>1</v>
      </c>
      <c r="AF424">
        <v>4</v>
      </c>
      <c r="AG424">
        <v>1</v>
      </c>
      <c r="AH424">
        <v>3</v>
      </c>
      <c r="AI424">
        <v>0</v>
      </c>
      <c r="AJ424">
        <v>3</v>
      </c>
      <c r="AK424" s="14">
        <v>46080</v>
      </c>
      <c r="AL424">
        <v>20</v>
      </c>
      <c r="AM424" t="s">
        <v>1576</v>
      </c>
      <c r="AN424" t="s">
        <v>1582</v>
      </c>
      <c r="AO424">
        <v>0</v>
      </c>
      <c r="AP424">
        <v>10689</v>
      </c>
      <c r="AQ424">
        <v>0</v>
      </c>
      <c r="AR424">
        <v>0</v>
      </c>
    </row>
    <row r="425" spans="1:44" x14ac:dyDescent="0.35">
      <c r="A425" t="s">
        <v>492</v>
      </c>
      <c r="B425">
        <v>31</v>
      </c>
      <c r="C425" t="s">
        <v>190</v>
      </c>
      <c r="D425" t="s">
        <v>49</v>
      </c>
      <c r="E425" t="s">
        <v>56</v>
      </c>
      <c r="F425">
        <v>793</v>
      </c>
      <c r="G425" t="s">
        <v>51</v>
      </c>
      <c r="H425">
        <v>20</v>
      </c>
      <c r="I425">
        <v>3</v>
      </c>
      <c r="J425" t="s">
        <v>43</v>
      </c>
      <c r="K425">
        <v>1</v>
      </c>
      <c r="L425">
        <v>1135</v>
      </c>
      <c r="M425">
        <v>3</v>
      </c>
      <c r="N425" t="s">
        <v>44</v>
      </c>
      <c r="O425">
        <v>67</v>
      </c>
      <c r="P425">
        <v>4</v>
      </c>
      <c r="Q425">
        <v>1</v>
      </c>
      <c r="R425" t="s">
        <v>54</v>
      </c>
      <c r="S425">
        <v>4</v>
      </c>
      <c r="T425" t="s">
        <v>105</v>
      </c>
      <c r="U425">
        <v>2791</v>
      </c>
      <c r="V425" t="s">
        <v>47</v>
      </c>
      <c r="W425">
        <v>21981</v>
      </c>
      <c r="X425">
        <v>0</v>
      </c>
      <c r="Y425" t="s">
        <v>48</v>
      </c>
      <c r="Z425" t="s">
        <v>49</v>
      </c>
      <c r="AA425">
        <v>12</v>
      </c>
      <c r="AB425">
        <v>3</v>
      </c>
      <c r="AC425">
        <v>1</v>
      </c>
      <c r="AD425">
        <v>80</v>
      </c>
      <c r="AE425">
        <v>1</v>
      </c>
      <c r="AF425">
        <v>3</v>
      </c>
      <c r="AG425">
        <v>4</v>
      </c>
      <c r="AH425">
        <v>3</v>
      </c>
      <c r="AI425">
        <v>2</v>
      </c>
      <c r="AJ425">
        <v>2</v>
      </c>
      <c r="AK425" s="14">
        <v>46081</v>
      </c>
      <c r="AL425">
        <v>45</v>
      </c>
      <c r="AM425" t="s">
        <v>1576</v>
      </c>
      <c r="AN425" t="s">
        <v>1582</v>
      </c>
      <c r="AO425">
        <v>22</v>
      </c>
      <c r="AP425">
        <v>12523</v>
      </c>
      <c r="AQ425">
        <v>4</v>
      </c>
      <c r="AR425">
        <v>4</v>
      </c>
    </row>
    <row r="426" spans="1:44" x14ac:dyDescent="0.35">
      <c r="A426" t="s">
        <v>1427</v>
      </c>
      <c r="B426">
        <v>52</v>
      </c>
      <c r="C426" t="s">
        <v>1271</v>
      </c>
      <c r="D426" t="s">
        <v>49</v>
      </c>
      <c r="E426" t="s">
        <v>41</v>
      </c>
      <c r="F426">
        <v>621</v>
      </c>
      <c r="G426" t="s">
        <v>51</v>
      </c>
      <c r="H426">
        <v>3</v>
      </c>
      <c r="I426">
        <v>4</v>
      </c>
      <c r="J426" t="s">
        <v>57</v>
      </c>
      <c r="K426">
        <v>1</v>
      </c>
      <c r="L426">
        <v>776</v>
      </c>
      <c r="M426">
        <v>3</v>
      </c>
      <c r="N426" t="s">
        <v>44</v>
      </c>
      <c r="O426">
        <v>31</v>
      </c>
      <c r="P426">
        <v>2</v>
      </c>
      <c r="Q426">
        <v>4</v>
      </c>
      <c r="R426" t="s">
        <v>442</v>
      </c>
      <c r="S426">
        <v>1</v>
      </c>
      <c r="T426" t="s">
        <v>105</v>
      </c>
      <c r="U426">
        <v>16856</v>
      </c>
      <c r="V426" t="s">
        <v>368</v>
      </c>
      <c r="W426">
        <v>10084</v>
      </c>
      <c r="X426">
        <v>1</v>
      </c>
      <c r="Y426" t="s">
        <v>48</v>
      </c>
      <c r="Z426" t="s">
        <v>49</v>
      </c>
      <c r="AA426">
        <v>11</v>
      </c>
      <c r="AB426">
        <v>3</v>
      </c>
      <c r="AC426">
        <v>1</v>
      </c>
      <c r="AD426">
        <v>80</v>
      </c>
      <c r="AE426">
        <v>0</v>
      </c>
      <c r="AF426">
        <v>34</v>
      </c>
      <c r="AG426">
        <v>3</v>
      </c>
      <c r="AH426">
        <v>4</v>
      </c>
      <c r="AI426">
        <v>1</v>
      </c>
      <c r="AJ426">
        <v>16</v>
      </c>
      <c r="AK426" s="14">
        <v>46291</v>
      </c>
      <c r="AL426">
        <v>20</v>
      </c>
      <c r="AM426" t="s">
        <v>1576</v>
      </c>
      <c r="AN426" t="s">
        <v>1580</v>
      </c>
      <c r="AO426">
        <v>0</v>
      </c>
      <c r="AP426">
        <v>22813</v>
      </c>
      <c r="AQ426">
        <v>0</v>
      </c>
      <c r="AR426">
        <v>0</v>
      </c>
    </row>
    <row r="427" spans="1:44" x14ac:dyDescent="0.35">
      <c r="A427" t="s">
        <v>494</v>
      </c>
      <c r="B427">
        <v>31</v>
      </c>
      <c r="C427" t="s">
        <v>190</v>
      </c>
      <c r="D427" t="s">
        <v>49</v>
      </c>
      <c r="E427" t="s">
        <v>41</v>
      </c>
      <c r="F427">
        <v>1332</v>
      </c>
      <c r="G427" t="s">
        <v>42</v>
      </c>
      <c r="H427">
        <v>11</v>
      </c>
      <c r="I427">
        <v>2</v>
      </c>
      <c r="J427" t="s">
        <v>52</v>
      </c>
      <c r="K427">
        <v>1</v>
      </c>
      <c r="L427">
        <v>1251</v>
      </c>
      <c r="M427">
        <v>3</v>
      </c>
      <c r="N427" t="s">
        <v>44</v>
      </c>
      <c r="O427">
        <v>80</v>
      </c>
      <c r="P427">
        <v>3</v>
      </c>
      <c r="Q427">
        <v>2</v>
      </c>
      <c r="R427" t="s">
        <v>161</v>
      </c>
      <c r="S427">
        <v>1</v>
      </c>
      <c r="T427" t="s">
        <v>105</v>
      </c>
      <c r="U427">
        <v>6833</v>
      </c>
      <c r="V427" t="s">
        <v>163</v>
      </c>
      <c r="W427">
        <v>17089</v>
      </c>
      <c r="X427">
        <v>1</v>
      </c>
      <c r="Y427" t="s">
        <v>48</v>
      </c>
      <c r="Z427" t="s">
        <v>40</v>
      </c>
      <c r="AA427">
        <v>12</v>
      </c>
      <c r="AB427">
        <v>3</v>
      </c>
      <c r="AC427">
        <v>4</v>
      </c>
      <c r="AD427">
        <v>80</v>
      </c>
      <c r="AE427">
        <v>0</v>
      </c>
      <c r="AF427">
        <v>6</v>
      </c>
      <c r="AG427">
        <v>2</v>
      </c>
      <c r="AH427">
        <v>2</v>
      </c>
      <c r="AI427">
        <v>0</v>
      </c>
      <c r="AJ427">
        <v>1</v>
      </c>
      <c r="AK427" s="14">
        <v>46083</v>
      </c>
      <c r="AL427">
        <v>40</v>
      </c>
      <c r="AM427" t="s">
        <v>1576</v>
      </c>
      <c r="AN427" t="s">
        <v>1587</v>
      </c>
      <c r="AO427">
        <v>22</v>
      </c>
      <c r="AP427">
        <v>4319</v>
      </c>
      <c r="AQ427">
        <v>18</v>
      </c>
      <c r="AR427">
        <v>9</v>
      </c>
    </row>
    <row r="428" spans="1:44" x14ac:dyDescent="0.35">
      <c r="A428" t="s">
        <v>495</v>
      </c>
      <c r="B428">
        <v>31</v>
      </c>
      <c r="C428" t="s">
        <v>190</v>
      </c>
      <c r="D428" t="s">
        <v>49</v>
      </c>
      <c r="E428" t="s">
        <v>41</v>
      </c>
      <c r="F428">
        <v>1062</v>
      </c>
      <c r="G428" t="s">
        <v>42</v>
      </c>
      <c r="H428">
        <v>24</v>
      </c>
      <c r="I428">
        <v>3</v>
      </c>
      <c r="J428" t="s">
        <v>52</v>
      </c>
      <c r="K428">
        <v>1</v>
      </c>
      <c r="L428">
        <v>1252</v>
      </c>
      <c r="M428">
        <v>3</v>
      </c>
      <c r="N428" t="s">
        <v>53</v>
      </c>
      <c r="O428">
        <v>96</v>
      </c>
      <c r="P428">
        <v>2</v>
      </c>
      <c r="Q428">
        <v>2</v>
      </c>
      <c r="R428" t="s">
        <v>161</v>
      </c>
      <c r="S428">
        <v>1</v>
      </c>
      <c r="T428" t="s">
        <v>46</v>
      </c>
      <c r="U428">
        <v>6812</v>
      </c>
      <c r="V428" t="s">
        <v>163</v>
      </c>
      <c r="W428">
        <v>17198</v>
      </c>
      <c r="X428">
        <v>1</v>
      </c>
      <c r="Y428" t="s">
        <v>48</v>
      </c>
      <c r="Z428" t="s">
        <v>49</v>
      </c>
      <c r="AA428">
        <v>19</v>
      </c>
      <c r="AB428">
        <v>3</v>
      </c>
      <c r="AC428">
        <v>2</v>
      </c>
      <c r="AD428">
        <v>80</v>
      </c>
      <c r="AE428">
        <v>0</v>
      </c>
      <c r="AF428">
        <v>10</v>
      </c>
      <c r="AG428">
        <v>2</v>
      </c>
      <c r="AH428">
        <v>3</v>
      </c>
      <c r="AI428">
        <v>1</v>
      </c>
      <c r="AJ428">
        <v>8</v>
      </c>
      <c r="AK428" s="14">
        <v>46084</v>
      </c>
      <c r="AL428">
        <v>50</v>
      </c>
      <c r="AM428" t="s">
        <v>1576</v>
      </c>
      <c r="AN428" t="s">
        <v>1587</v>
      </c>
      <c r="AO428">
        <v>9</v>
      </c>
      <c r="AP428">
        <v>6394</v>
      </c>
      <c r="AQ428">
        <v>2</v>
      </c>
      <c r="AR428">
        <v>0</v>
      </c>
    </row>
    <row r="429" spans="1:44" x14ac:dyDescent="0.35">
      <c r="A429" t="s">
        <v>496</v>
      </c>
      <c r="B429">
        <v>31</v>
      </c>
      <c r="C429" t="s">
        <v>190</v>
      </c>
      <c r="D429" t="s">
        <v>49</v>
      </c>
      <c r="E429" t="s">
        <v>59</v>
      </c>
      <c r="F429">
        <v>587</v>
      </c>
      <c r="G429" t="s">
        <v>51</v>
      </c>
      <c r="H429">
        <v>2</v>
      </c>
      <c r="I429">
        <v>4</v>
      </c>
      <c r="J429" t="s">
        <v>43</v>
      </c>
      <c r="K429">
        <v>1</v>
      </c>
      <c r="L429">
        <v>1324</v>
      </c>
      <c r="M429">
        <v>4</v>
      </c>
      <c r="N429" t="s">
        <v>53</v>
      </c>
      <c r="O429">
        <v>57</v>
      </c>
      <c r="P429">
        <v>3</v>
      </c>
      <c r="Q429">
        <v>3</v>
      </c>
      <c r="R429" t="s">
        <v>137</v>
      </c>
      <c r="S429">
        <v>3</v>
      </c>
      <c r="T429" t="s">
        <v>102</v>
      </c>
      <c r="U429">
        <v>9852</v>
      </c>
      <c r="V429" t="s">
        <v>163</v>
      </c>
      <c r="W429">
        <v>8935</v>
      </c>
      <c r="X429">
        <v>1</v>
      </c>
      <c r="Y429" t="s">
        <v>48</v>
      </c>
      <c r="Z429" t="s">
        <v>40</v>
      </c>
      <c r="AA429">
        <v>19</v>
      </c>
      <c r="AB429">
        <v>3</v>
      </c>
      <c r="AC429">
        <v>1</v>
      </c>
      <c r="AD429">
        <v>80</v>
      </c>
      <c r="AE429">
        <v>1</v>
      </c>
      <c r="AF429">
        <v>10</v>
      </c>
      <c r="AG429">
        <v>5</v>
      </c>
      <c r="AH429">
        <v>2</v>
      </c>
      <c r="AI429">
        <v>9</v>
      </c>
      <c r="AJ429">
        <v>6</v>
      </c>
      <c r="AK429" s="14">
        <v>46085</v>
      </c>
      <c r="AL429">
        <v>58</v>
      </c>
      <c r="AM429" t="s">
        <v>1576</v>
      </c>
      <c r="AN429" t="s">
        <v>1587</v>
      </c>
      <c r="AO429">
        <v>5</v>
      </c>
      <c r="AP429">
        <v>5403</v>
      </c>
      <c r="AQ429">
        <v>2</v>
      </c>
      <c r="AR429">
        <v>1</v>
      </c>
    </row>
    <row r="430" spans="1:44" x14ac:dyDescent="0.35">
      <c r="A430" t="s">
        <v>1426</v>
      </c>
      <c r="B430">
        <v>52</v>
      </c>
      <c r="C430" t="s">
        <v>1271</v>
      </c>
      <c r="D430" t="s">
        <v>49</v>
      </c>
      <c r="E430" t="s">
        <v>41</v>
      </c>
      <c r="F430">
        <v>956</v>
      </c>
      <c r="G430" t="s">
        <v>42</v>
      </c>
      <c r="H430">
        <v>6</v>
      </c>
      <c r="I430">
        <v>2</v>
      </c>
      <c r="J430" t="s">
        <v>68</v>
      </c>
      <c r="K430">
        <v>1</v>
      </c>
      <c r="L430">
        <v>630</v>
      </c>
      <c r="M430">
        <v>4</v>
      </c>
      <c r="N430" t="s">
        <v>44</v>
      </c>
      <c r="O430">
        <v>78</v>
      </c>
      <c r="P430">
        <v>3</v>
      </c>
      <c r="Q430">
        <v>2</v>
      </c>
      <c r="R430" t="s">
        <v>60</v>
      </c>
      <c r="S430">
        <v>1</v>
      </c>
      <c r="T430" t="s">
        <v>102</v>
      </c>
      <c r="U430">
        <v>5577</v>
      </c>
      <c r="V430" t="s">
        <v>163</v>
      </c>
      <c r="W430">
        <v>22087</v>
      </c>
      <c r="X430">
        <v>3</v>
      </c>
      <c r="Y430" t="s">
        <v>48</v>
      </c>
      <c r="Z430" t="s">
        <v>40</v>
      </c>
      <c r="AA430">
        <v>12</v>
      </c>
      <c r="AB430">
        <v>3</v>
      </c>
      <c r="AC430">
        <v>2</v>
      </c>
      <c r="AD430">
        <v>80</v>
      </c>
      <c r="AE430">
        <v>2</v>
      </c>
      <c r="AF430">
        <v>18</v>
      </c>
      <c r="AG430">
        <v>3</v>
      </c>
      <c r="AH430">
        <v>3</v>
      </c>
      <c r="AI430">
        <v>6</v>
      </c>
      <c r="AJ430">
        <v>9</v>
      </c>
      <c r="AK430" s="14">
        <v>46290</v>
      </c>
      <c r="AL430">
        <v>38</v>
      </c>
      <c r="AM430" t="s">
        <v>1576</v>
      </c>
      <c r="AN430" t="s">
        <v>1580</v>
      </c>
      <c r="AO430">
        <v>1</v>
      </c>
      <c r="AP430">
        <v>16053</v>
      </c>
      <c r="AQ430">
        <v>1</v>
      </c>
      <c r="AR430">
        <v>0</v>
      </c>
    </row>
    <row r="431" spans="1:44" x14ac:dyDescent="0.35">
      <c r="A431" t="s">
        <v>1425</v>
      </c>
      <c r="B431">
        <v>52</v>
      </c>
      <c r="C431" t="s">
        <v>1271</v>
      </c>
      <c r="D431" t="s">
        <v>49</v>
      </c>
      <c r="E431" t="s">
        <v>41</v>
      </c>
      <c r="F431">
        <v>1490</v>
      </c>
      <c r="G431" t="s">
        <v>42</v>
      </c>
      <c r="H431">
        <v>4</v>
      </c>
      <c r="I431">
        <v>2</v>
      </c>
      <c r="J431" t="s">
        <v>43</v>
      </c>
      <c r="K431">
        <v>1</v>
      </c>
      <c r="L431">
        <v>546</v>
      </c>
      <c r="M431">
        <v>4</v>
      </c>
      <c r="N431" t="s">
        <v>53</v>
      </c>
      <c r="O431">
        <v>30</v>
      </c>
      <c r="P431">
        <v>3</v>
      </c>
      <c r="Q431">
        <v>4</v>
      </c>
      <c r="R431" t="s">
        <v>442</v>
      </c>
      <c r="S431">
        <v>4</v>
      </c>
      <c r="T431" t="s">
        <v>105</v>
      </c>
      <c r="U431">
        <v>16555</v>
      </c>
      <c r="V431" t="s">
        <v>368</v>
      </c>
      <c r="W431">
        <v>10310</v>
      </c>
      <c r="X431">
        <v>2</v>
      </c>
      <c r="Y431" t="s">
        <v>48</v>
      </c>
      <c r="Z431" t="s">
        <v>49</v>
      </c>
      <c r="AA431">
        <v>13</v>
      </c>
      <c r="AB431">
        <v>3</v>
      </c>
      <c r="AC431">
        <v>4</v>
      </c>
      <c r="AD431">
        <v>80</v>
      </c>
      <c r="AE431">
        <v>0</v>
      </c>
      <c r="AF431">
        <v>31</v>
      </c>
      <c r="AG431">
        <v>2</v>
      </c>
      <c r="AH431">
        <v>1</v>
      </c>
      <c r="AI431">
        <v>1</v>
      </c>
      <c r="AJ431">
        <v>4</v>
      </c>
      <c r="AK431" s="14">
        <v>46289</v>
      </c>
      <c r="AL431">
        <v>58</v>
      </c>
      <c r="AM431" t="s">
        <v>1576</v>
      </c>
      <c r="AN431" t="s">
        <v>1580</v>
      </c>
      <c r="AO431">
        <v>8</v>
      </c>
      <c r="AP431">
        <v>17178</v>
      </c>
      <c r="AQ431">
        <v>4</v>
      </c>
      <c r="AR431">
        <v>3</v>
      </c>
    </row>
    <row r="432" spans="1:44" x14ac:dyDescent="0.35">
      <c r="A432" t="s">
        <v>1424</v>
      </c>
      <c r="B432">
        <v>52</v>
      </c>
      <c r="C432" t="s">
        <v>1271</v>
      </c>
      <c r="D432" t="s">
        <v>49</v>
      </c>
      <c r="E432" t="s">
        <v>41</v>
      </c>
      <c r="F432">
        <v>319</v>
      </c>
      <c r="G432" t="s">
        <v>42</v>
      </c>
      <c r="H432">
        <v>3</v>
      </c>
      <c r="I432">
        <v>3</v>
      </c>
      <c r="J432" t="s">
        <v>52</v>
      </c>
      <c r="K432">
        <v>1</v>
      </c>
      <c r="L432">
        <v>543</v>
      </c>
      <c r="M432">
        <v>4</v>
      </c>
      <c r="N432" t="s">
        <v>44</v>
      </c>
      <c r="O432">
        <v>39</v>
      </c>
      <c r="P432">
        <v>2</v>
      </c>
      <c r="Q432">
        <v>3</v>
      </c>
      <c r="R432" t="s">
        <v>112</v>
      </c>
      <c r="S432">
        <v>3</v>
      </c>
      <c r="T432" t="s">
        <v>105</v>
      </c>
      <c r="U432">
        <v>7969</v>
      </c>
      <c r="V432" t="s">
        <v>163</v>
      </c>
      <c r="W432">
        <v>19609</v>
      </c>
      <c r="X432">
        <v>2</v>
      </c>
      <c r="Y432" t="s">
        <v>48</v>
      </c>
      <c r="Z432" t="s">
        <v>40</v>
      </c>
      <c r="AA432">
        <v>14</v>
      </c>
      <c r="AB432">
        <v>3</v>
      </c>
      <c r="AC432">
        <v>3</v>
      </c>
      <c r="AD432">
        <v>80</v>
      </c>
      <c r="AE432">
        <v>0</v>
      </c>
      <c r="AF432">
        <v>28</v>
      </c>
      <c r="AG432">
        <v>4</v>
      </c>
      <c r="AH432">
        <v>3</v>
      </c>
      <c r="AI432">
        <v>0</v>
      </c>
      <c r="AK432" s="14">
        <v>46288</v>
      </c>
      <c r="AL432">
        <v>32</v>
      </c>
      <c r="AM432" t="s">
        <v>1576</v>
      </c>
      <c r="AN432" t="s">
        <v>1580</v>
      </c>
      <c r="AO432">
        <v>11</v>
      </c>
      <c r="AP432">
        <v>7764</v>
      </c>
      <c r="AQ432">
        <v>11</v>
      </c>
      <c r="AR432">
        <v>4</v>
      </c>
    </row>
    <row r="433" spans="1:44" x14ac:dyDescent="0.35">
      <c r="A433" t="s">
        <v>1422</v>
      </c>
      <c r="B433">
        <v>52</v>
      </c>
      <c r="C433" t="s">
        <v>1271</v>
      </c>
      <c r="D433" t="s">
        <v>49</v>
      </c>
      <c r="E433" t="s">
        <v>59</v>
      </c>
      <c r="F433">
        <v>771</v>
      </c>
      <c r="G433" t="s">
        <v>1547</v>
      </c>
      <c r="H433">
        <v>2</v>
      </c>
      <c r="I433">
        <v>4</v>
      </c>
      <c r="J433" t="s">
        <v>43</v>
      </c>
      <c r="K433">
        <v>1</v>
      </c>
      <c r="L433">
        <v>329</v>
      </c>
      <c r="M433">
        <v>1</v>
      </c>
      <c r="N433" t="s">
        <v>44</v>
      </c>
      <c r="O433">
        <v>79</v>
      </c>
      <c r="P433">
        <v>2</v>
      </c>
      <c r="Q433">
        <v>5</v>
      </c>
      <c r="R433" t="s">
        <v>442</v>
      </c>
      <c r="S433">
        <v>3</v>
      </c>
      <c r="T433" t="s">
        <v>46</v>
      </c>
      <c r="U433">
        <v>19068</v>
      </c>
      <c r="V433" t="s">
        <v>368</v>
      </c>
      <c r="W433">
        <v>21030</v>
      </c>
      <c r="X433">
        <v>1</v>
      </c>
      <c r="Y433" t="s">
        <v>48</v>
      </c>
      <c r="Z433" t="s">
        <v>40</v>
      </c>
      <c r="AA433">
        <v>18</v>
      </c>
      <c r="AB433">
        <v>3</v>
      </c>
      <c r="AC433">
        <v>4</v>
      </c>
      <c r="AD433">
        <v>80</v>
      </c>
      <c r="AE433">
        <v>0</v>
      </c>
      <c r="AF433">
        <v>33</v>
      </c>
      <c r="AG433">
        <v>2</v>
      </c>
      <c r="AH433">
        <v>4</v>
      </c>
      <c r="AI433">
        <v>15</v>
      </c>
      <c r="AJ433">
        <v>12</v>
      </c>
      <c r="AK433" s="14">
        <v>46286</v>
      </c>
      <c r="AL433">
        <v>40</v>
      </c>
      <c r="AM433" t="s">
        <v>1576</v>
      </c>
      <c r="AN433" t="s">
        <v>1580</v>
      </c>
      <c r="AO433">
        <v>1</v>
      </c>
      <c r="AP433">
        <v>6761</v>
      </c>
      <c r="AQ433">
        <v>1</v>
      </c>
      <c r="AR433">
        <v>0</v>
      </c>
    </row>
    <row r="434" spans="1:44" x14ac:dyDescent="0.35">
      <c r="A434" t="s">
        <v>501</v>
      </c>
      <c r="B434">
        <v>31</v>
      </c>
      <c r="C434" t="s">
        <v>190</v>
      </c>
      <c r="D434" t="s">
        <v>49</v>
      </c>
      <c r="E434" t="s">
        <v>41</v>
      </c>
      <c r="F434">
        <v>182</v>
      </c>
      <c r="G434" t="s">
        <v>42</v>
      </c>
      <c r="H434">
        <v>8</v>
      </c>
      <c r="I434">
        <v>5</v>
      </c>
      <c r="J434" t="s">
        <v>43</v>
      </c>
      <c r="K434">
        <v>1</v>
      </c>
      <c r="L434">
        <v>1430</v>
      </c>
      <c r="M434">
        <v>1</v>
      </c>
      <c r="N434" t="s">
        <v>53</v>
      </c>
      <c r="O434">
        <v>93</v>
      </c>
      <c r="P434">
        <v>3</v>
      </c>
      <c r="Q434">
        <v>4</v>
      </c>
      <c r="R434" t="s">
        <v>252</v>
      </c>
      <c r="S434">
        <v>2</v>
      </c>
      <c r="T434" t="s">
        <v>46</v>
      </c>
      <c r="U434">
        <v>16422</v>
      </c>
      <c r="V434" t="s">
        <v>368</v>
      </c>
      <c r="W434">
        <v>8847</v>
      </c>
      <c r="X434">
        <v>3</v>
      </c>
      <c r="Y434" t="s">
        <v>48</v>
      </c>
      <c r="Z434" t="s">
        <v>49</v>
      </c>
      <c r="AA434">
        <v>11</v>
      </c>
      <c r="AB434">
        <v>3</v>
      </c>
      <c r="AC434">
        <v>3</v>
      </c>
      <c r="AD434">
        <v>80</v>
      </c>
      <c r="AE434">
        <v>0</v>
      </c>
      <c r="AF434">
        <v>9</v>
      </c>
      <c r="AG434">
        <v>3</v>
      </c>
      <c r="AH434">
        <v>4</v>
      </c>
      <c r="AI434">
        <v>1</v>
      </c>
      <c r="AJ434">
        <v>0</v>
      </c>
      <c r="AK434" s="14">
        <v>46090</v>
      </c>
      <c r="AL434">
        <v>26</v>
      </c>
      <c r="AM434" t="s">
        <v>1576</v>
      </c>
      <c r="AN434" t="s">
        <v>1587</v>
      </c>
      <c r="AO434">
        <v>5</v>
      </c>
      <c r="AP434">
        <v>9955</v>
      </c>
      <c r="AQ434">
        <v>5</v>
      </c>
      <c r="AR434">
        <v>3</v>
      </c>
    </row>
    <row r="435" spans="1:44" x14ac:dyDescent="0.35">
      <c r="A435" t="s">
        <v>1421</v>
      </c>
      <c r="B435">
        <v>52</v>
      </c>
      <c r="C435" t="s">
        <v>1271</v>
      </c>
      <c r="D435" t="s">
        <v>49</v>
      </c>
      <c r="E435" t="s">
        <v>41</v>
      </c>
      <c r="F435">
        <v>1323</v>
      </c>
      <c r="G435" t="s">
        <v>42</v>
      </c>
      <c r="H435">
        <v>2</v>
      </c>
      <c r="I435">
        <v>3</v>
      </c>
      <c r="J435" t="s">
        <v>43</v>
      </c>
      <c r="K435">
        <v>1</v>
      </c>
      <c r="L435">
        <v>316</v>
      </c>
      <c r="M435">
        <v>3</v>
      </c>
      <c r="N435" t="s">
        <v>53</v>
      </c>
      <c r="O435">
        <v>89</v>
      </c>
      <c r="P435">
        <v>2</v>
      </c>
      <c r="Q435">
        <v>1</v>
      </c>
      <c r="R435" t="s">
        <v>45</v>
      </c>
      <c r="S435">
        <v>4</v>
      </c>
      <c r="T435" t="s">
        <v>46</v>
      </c>
      <c r="U435">
        <v>3212</v>
      </c>
      <c r="V435" t="s">
        <v>47</v>
      </c>
      <c r="W435">
        <v>3300</v>
      </c>
      <c r="X435">
        <v>7</v>
      </c>
      <c r="Y435" t="s">
        <v>48</v>
      </c>
      <c r="Z435" t="s">
        <v>49</v>
      </c>
      <c r="AA435">
        <v>15</v>
      </c>
      <c r="AB435">
        <v>3</v>
      </c>
      <c r="AC435">
        <v>2</v>
      </c>
      <c r="AD435">
        <v>80</v>
      </c>
      <c r="AE435">
        <v>0</v>
      </c>
      <c r="AF435">
        <v>6</v>
      </c>
      <c r="AG435">
        <v>3</v>
      </c>
      <c r="AH435">
        <v>2</v>
      </c>
      <c r="AI435">
        <v>2</v>
      </c>
      <c r="AJ435">
        <v>2</v>
      </c>
      <c r="AK435" s="14">
        <v>46285</v>
      </c>
      <c r="AL435">
        <v>33</v>
      </c>
      <c r="AM435" t="s">
        <v>1576</v>
      </c>
      <c r="AN435" t="s">
        <v>1580</v>
      </c>
      <c r="AO435">
        <v>6</v>
      </c>
      <c r="AP435">
        <v>8568</v>
      </c>
      <c r="AQ435">
        <v>0</v>
      </c>
      <c r="AR435">
        <v>0</v>
      </c>
    </row>
    <row r="436" spans="1:44" x14ac:dyDescent="0.35">
      <c r="A436" t="s">
        <v>503</v>
      </c>
      <c r="B436">
        <v>31</v>
      </c>
      <c r="C436" t="s">
        <v>190</v>
      </c>
      <c r="D436" t="s">
        <v>49</v>
      </c>
      <c r="E436" t="s">
        <v>41</v>
      </c>
      <c r="F436">
        <v>326</v>
      </c>
      <c r="G436" t="s">
        <v>51</v>
      </c>
      <c r="H436">
        <v>8</v>
      </c>
      <c r="I436">
        <v>2</v>
      </c>
      <c r="J436" t="s">
        <v>43</v>
      </c>
      <c r="K436">
        <v>1</v>
      </c>
      <c r="L436">
        <v>1453</v>
      </c>
      <c r="M436">
        <v>1</v>
      </c>
      <c r="N436" t="s">
        <v>44</v>
      </c>
      <c r="O436">
        <v>31</v>
      </c>
      <c r="P436">
        <v>3</v>
      </c>
      <c r="Q436">
        <v>3</v>
      </c>
      <c r="R436" t="s">
        <v>137</v>
      </c>
      <c r="S436">
        <v>4</v>
      </c>
      <c r="T436" t="s">
        <v>102</v>
      </c>
      <c r="U436">
        <v>10793</v>
      </c>
      <c r="V436" t="s">
        <v>253</v>
      </c>
      <c r="W436">
        <v>8386</v>
      </c>
      <c r="X436">
        <v>1</v>
      </c>
      <c r="Y436" t="s">
        <v>48</v>
      </c>
      <c r="Z436" t="s">
        <v>49</v>
      </c>
      <c r="AA436">
        <v>18</v>
      </c>
      <c r="AB436">
        <v>3</v>
      </c>
      <c r="AC436">
        <v>1</v>
      </c>
      <c r="AD436">
        <v>80</v>
      </c>
      <c r="AE436">
        <v>1</v>
      </c>
      <c r="AF436">
        <v>13</v>
      </c>
      <c r="AG436">
        <v>5</v>
      </c>
      <c r="AH436">
        <v>3</v>
      </c>
      <c r="AI436">
        <v>9</v>
      </c>
      <c r="AJ436">
        <v>9</v>
      </c>
      <c r="AK436" s="14">
        <v>46092</v>
      </c>
      <c r="AL436">
        <v>48</v>
      </c>
      <c r="AM436" t="s">
        <v>1576</v>
      </c>
      <c r="AN436" t="s">
        <v>1587</v>
      </c>
      <c r="AO436">
        <v>9</v>
      </c>
      <c r="AP436">
        <v>7619</v>
      </c>
      <c r="AQ436">
        <v>4</v>
      </c>
      <c r="AR436">
        <v>3</v>
      </c>
    </row>
    <row r="437" spans="1:44" x14ac:dyDescent="0.35">
      <c r="A437" t="s">
        <v>1420</v>
      </c>
      <c r="B437">
        <v>52</v>
      </c>
      <c r="C437" t="s">
        <v>1271</v>
      </c>
      <c r="D437" t="s">
        <v>49</v>
      </c>
      <c r="E437" t="s">
        <v>41</v>
      </c>
      <c r="F437">
        <v>699</v>
      </c>
      <c r="G437" t="s">
        <v>51</v>
      </c>
      <c r="H437">
        <v>1</v>
      </c>
      <c r="I437">
        <v>4</v>
      </c>
      <c r="J437" t="s">
        <v>43</v>
      </c>
      <c r="K437">
        <v>1</v>
      </c>
      <c r="L437">
        <v>259</v>
      </c>
      <c r="M437">
        <v>3</v>
      </c>
      <c r="N437" t="s">
        <v>44</v>
      </c>
      <c r="O437">
        <v>65</v>
      </c>
      <c r="P437">
        <v>2</v>
      </c>
      <c r="Q437">
        <v>5</v>
      </c>
      <c r="R437" t="s">
        <v>442</v>
      </c>
      <c r="S437">
        <v>3</v>
      </c>
      <c r="T437" t="s">
        <v>105</v>
      </c>
      <c r="U437">
        <v>19999</v>
      </c>
      <c r="V437" t="s">
        <v>368</v>
      </c>
      <c r="W437">
        <v>5678</v>
      </c>
      <c r="X437">
        <v>0</v>
      </c>
      <c r="Y437" t="s">
        <v>48</v>
      </c>
      <c r="Z437" t="s">
        <v>49</v>
      </c>
      <c r="AA437">
        <v>14</v>
      </c>
      <c r="AB437">
        <v>3</v>
      </c>
      <c r="AC437">
        <v>1</v>
      </c>
      <c r="AD437">
        <v>80</v>
      </c>
      <c r="AE437">
        <v>1</v>
      </c>
      <c r="AF437">
        <v>34</v>
      </c>
      <c r="AG437">
        <v>5</v>
      </c>
      <c r="AH437">
        <v>3</v>
      </c>
      <c r="AI437">
        <v>11</v>
      </c>
      <c r="AJ437">
        <v>9</v>
      </c>
      <c r="AK437" s="14">
        <v>46284</v>
      </c>
      <c r="AL437">
        <v>19</v>
      </c>
      <c r="AM437" t="s">
        <v>1576</v>
      </c>
      <c r="AN437" t="s">
        <v>1580</v>
      </c>
      <c r="AO437">
        <v>1</v>
      </c>
      <c r="AP437">
        <v>18032</v>
      </c>
      <c r="AQ437">
        <v>1</v>
      </c>
      <c r="AR437">
        <v>0</v>
      </c>
    </row>
    <row r="438" spans="1:44" x14ac:dyDescent="0.35">
      <c r="A438" t="s">
        <v>505</v>
      </c>
      <c r="B438">
        <v>31</v>
      </c>
      <c r="C438" t="s">
        <v>190</v>
      </c>
      <c r="D438" t="s">
        <v>49</v>
      </c>
      <c r="E438" t="s">
        <v>41</v>
      </c>
      <c r="F438">
        <v>1398</v>
      </c>
      <c r="G438" t="s">
        <v>71</v>
      </c>
      <c r="H438">
        <v>8</v>
      </c>
      <c r="I438">
        <v>2</v>
      </c>
      <c r="J438" t="s">
        <v>52</v>
      </c>
      <c r="K438">
        <v>1</v>
      </c>
      <c r="L438">
        <v>1461</v>
      </c>
      <c r="M438">
        <v>4</v>
      </c>
      <c r="N438" t="s">
        <v>53</v>
      </c>
      <c r="O438">
        <v>96</v>
      </c>
      <c r="P438">
        <v>4</v>
      </c>
      <c r="Q438">
        <v>1</v>
      </c>
      <c r="R438" t="s">
        <v>71</v>
      </c>
      <c r="S438">
        <v>2</v>
      </c>
      <c r="T438" t="s">
        <v>46</v>
      </c>
      <c r="U438">
        <v>2109</v>
      </c>
      <c r="V438" t="s">
        <v>47</v>
      </c>
      <c r="W438">
        <v>24609</v>
      </c>
      <c r="X438">
        <v>9</v>
      </c>
      <c r="Y438" t="s">
        <v>48</v>
      </c>
      <c r="Z438" t="s">
        <v>49</v>
      </c>
      <c r="AA438">
        <v>18</v>
      </c>
      <c r="AB438">
        <v>3</v>
      </c>
      <c r="AC438">
        <v>4</v>
      </c>
      <c r="AD438">
        <v>80</v>
      </c>
      <c r="AE438">
        <v>0</v>
      </c>
      <c r="AF438">
        <v>8</v>
      </c>
      <c r="AG438">
        <v>3</v>
      </c>
      <c r="AH438">
        <v>3</v>
      </c>
      <c r="AI438">
        <v>0</v>
      </c>
      <c r="AJ438">
        <v>2</v>
      </c>
      <c r="AK438" s="14">
        <v>46094</v>
      </c>
      <c r="AL438">
        <v>21</v>
      </c>
      <c r="AM438" t="s">
        <v>1576</v>
      </c>
      <c r="AN438" t="s">
        <v>1587</v>
      </c>
      <c r="AO438">
        <v>3</v>
      </c>
      <c r="AP438">
        <v>14758</v>
      </c>
      <c r="AQ438">
        <v>0</v>
      </c>
      <c r="AR438">
        <v>0</v>
      </c>
    </row>
    <row r="439" spans="1:44" x14ac:dyDescent="0.35">
      <c r="A439" t="s">
        <v>1419</v>
      </c>
      <c r="B439">
        <v>51</v>
      </c>
      <c r="C439" t="s">
        <v>1271</v>
      </c>
      <c r="D439" t="s">
        <v>49</v>
      </c>
      <c r="E439" t="s">
        <v>41</v>
      </c>
      <c r="F439">
        <v>942</v>
      </c>
      <c r="G439" t="s">
        <v>42</v>
      </c>
      <c r="H439">
        <v>3</v>
      </c>
      <c r="I439">
        <v>3</v>
      </c>
      <c r="J439" t="s">
        <v>68</v>
      </c>
      <c r="K439">
        <v>1</v>
      </c>
      <c r="L439">
        <v>1786</v>
      </c>
      <c r="M439">
        <v>1</v>
      </c>
      <c r="N439" t="s">
        <v>53</v>
      </c>
      <c r="O439">
        <v>53</v>
      </c>
      <c r="P439">
        <v>3</v>
      </c>
      <c r="Q439">
        <v>3</v>
      </c>
      <c r="R439" t="s">
        <v>442</v>
      </c>
      <c r="S439">
        <v>3</v>
      </c>
      <c r="T439" t="s">
        <v>105</v>
      </c>
      <c r="U439">
        <v>13116</v>
      </c>
      <c r="V439" t="s">
        <v>253</v>
      </c>
      <c r="W439">
        <v>22984</v>
      </c>
      <c r="X439">
        <v>2</v>
      </c>
      <c r="Y439" t="s">
        <v>48</v>
      </c>
      <c r="Z439" t="s">
        <v>49</v>
      </c>
      <c r="AA439">
        <v>11</v>
      </c>
      <c r="AB439">
        <v>3</v>
      </c>
      <c r="AC439">
        <v>4</v>
      </c>
      <c r="AD439">
        <v>80</v>
      </c>
      <c r="AE439">
        <v>0</v>
      </c>
      <c r="AF439">
        <v>15</v>
      </c>
      <c r="AG439">
        <v>2</v>
      </c>
      <c r="AH439">
        <v>3</v>
      </c>
      <c r="AI439">
        <v>2</v>
      </c>
      <c r="AJ439">
        <v>2</v>
      </c>
      <c r="AK439" s="14">
        <v>46283</v>
      </c>
      <c r="AL439">
        <v>60</v>
      </c>
      <c r="AM439" t="s">
        <v>1576</v>
      </c>
      <c r="AN439" t="s">
        <v>1580</v>
      </c>
      <c r="AO439">
        <v>3</v>
      </c>
      <c r="AP439">
        <v>18858</v>
      </c>
      <c r="AQ439">
        <v>2</v>
      </c>
      <c r="AR439">
        <v>0</v>
      </c>
    </row>
    <row r="440" spans="1:44" x14ac:dyDescent="0.35">
      <c r="A440" t="s">
        <v>1418</v>
      </c>
      <c r="B440">
        <v>51</v>
      </c>
      <c r="C440" t="s">
        <v>1271</v>
      </c>
      <c r="D440" t="s">
        <v>49</v>
      </c>
      <c r="E440" t="s">
        <v>56</v>
      </c>
      <c r="F440">
        <v>541</v>
      </c>
      <c r="G440" t="s">
        <v>42</v>
      </c>
      <c r="H440">
        <v>2</v>
      </c>
      <c r="I440">
        <v>3</v>
      </c>
      <c r="J440" t="s">
        <v>57</v>
      </c>
      <c r="K440">
        <v>1</v>
      </c>
      <c r="L440">
        <v>1391</v>
      </c>
      <c r="M440">
        <v>2</v>
      </c>
      <c r="N440" t="s">
        <v>44</v>
      </c>
      <c r="O440">
        <v>52</v>
      </c>
      <c r="P440">
        <v>3</v>
      </c>
      <c r="Q440">
        <v>3</v>
      </c>
      <c r="R440" t="s">
        <v>137</v>
      </c>
      <c r="S440">
        <v>2</v>
      </c>
      <c r="T440" t="s">
        <v>105</v>
      </c>
      <c r="U440">
        <v>10596</v>
      </c>
      <c r="V440" t="s">
        <v>253</v>
      </c>
      <c r="W440">
        <v>15395</v>
      </c>
      <c r="X440">
        <v>2</v>
      </c>
      <c r="Y440" t="s">
        <v>48</v>
      </c>
      <c r="Z440" t="s">
        <v>49</v>
      </c>
      <c r="AA440">
        <v>11</v>
      </c>
      <c r="AB440">
        <v>3</v>
      </c>
      <c r="AC440">
        <v>2</v>
      </c>
      <c r="AD440">
        <v>80</v>
      </c>
      <c r="AE440">
        <v>0</v>
      </c>
      <c r="AF440">
        <v>14</v>
      </c>
      <c r="AG440">
        <v>5</v>
      </c>
      <c r="AH440">
        <v>3</v>
      </c>
      <c r="AI440">
        <v>3</v>
      </c>
      <c r="AJ440">
        <v>2</v>
      </c>
      <c r="AK440" s="14">
        <v>46282</v>
      </c>
      <c r="AL440">
        <v>30</v>
      </c>
      <c r="AM440" t="s">
        <v>1576</v>
      </c>
      <c r="AN440" t="s">
        <v>1580</v>
      </c>
      <c r="AO440">
        <v>2</v>
      </c>
      <c r="AP440">
        <v>4363</v>
      </c>
      <c r="AQ440">
        <v>2</v>
      </c>
      <c r="AR440">
        <v>2</v>
      </c>
    </row>
    <row r="441" spans="1:44" x14ac:dyDescent="0.35">
      <c r="A441" t="s">
        <v>508</v>
      </c>
      <c r="B441">
        <v>31</v>
      </c>
      <c r="C441" t="s">
        <v>190</v>
      </c>
      <c r="D441" t="s">
        <v>49</v>
      </c>
      <c r="E441" t="s">
        <v>56</v>
      </c>
      <c r="F441">
        <v>715</v>
      </c>
      <c r="G441" t="s">
        <v>51</v>
      </c>
      <c r="H441">
        <v>2</v>
      </c>
      <c r="I441">
        <v>4</v>
      </c>
      <c r="J441" t="s">
        <v>73</v>
      </c>
      <c r="K441">
        <v>1</v>
      </c>
      <c r="L441">
        <v>1613</v>
      </c>
      <c r="M441">
        <v>4</v>
      </c>
      <c r="N441" t="s">
        <v>44</v>
      </c>
      <c r="O441">
        <v>54</v>
      </c>
      <c r="P441">
        <v>3</v>
      </c>
      <c r="Q441">
        <v>2</v>
      </c>
      <c r="R441" t="s">
        <v>137</v>
      </c>
      <c r="S441">
        <v>1</v>
      </c>
      <c r="T441" t="s">
        <v>46</v>
      </c>
      <c r="U441">
        <v>5332</v>
      </c>
      <c r="V441" t="s">
        <v>163</v>
      </c>
      <c r="W441">
        <v>21602</v>
      </c>
      <c r="X441">
        <v>7</v>
      </c>
      <c r="Y441" t="s">
        <v>48</v>
      </c>
      <c r="Z441" t="s">
        <v>49</v>
      </c>
      <c r="AA441">
        <v>13</v>
      </c>
      <c r="AB441">
        <v>3</v>
      </c>
      <c r="AC441">
        <v>4</v>
      </c>
      <c r="AD441">
        <v>80</v>
      </c>
      <c r="AE441">
        <v>0</v>
      </c>
      <c r="AF441">
        <v>10</v>
      </c>
      <c r="AG441">
        <v>3</v>
      </c>
      <c r="AH441">
        <v>3</v>
      </c>
      <c r="AI441">
        <v>0</v>
      </c>
      <c r="AJ441">
        <v>3</v>
      </c>
      <c r="AK441" s="14">
        <v>46097</v>
      </c>
      <c r="AL441">
        <v>45</v>
      </c>
      <c r="AM441" t="s">
        <v>1576</v>
      </c>
      <c r="AN441" t="s">
        <v>1587</v>
      </c>
      <c r="AO441">
        <v>2</v>
      </c>
      <c r="AP441">
        <v>7216</v>
      </c>
      <c r="AQ441">
        <v>1</v>
      </c>
      <c r="AR441">
        <v>1</v>
      </c>
    </row>
    <row r="442" spans="1:44" x14ac:dyDescent="0.35">
      <c r="A442" t="s">
        <v>509</v>
      </c>
      <c r="B442">
        <v>31</v>
      </c>
      <c r="C442" t="s">
        <v>190</v>
      </c>
      <c r="D442" t="s">
        <v>49</v>
      </c>
      <c r="E442" t="s">
        <v>41</v>
      </c>
      <c r="F442">
        <v>1112</v>
      </c>
      <c r="G442" t="s">
        <v>51</v>
      </c>
      <c r="H442">
        <v>5</v>
      </c>
      <c r="I442">
        <v>4</v>
      </c>
      <c r="J442" t="s">
        <v>43</v>
      </c>
      <c r="K442">
        <v>1</v>
      </c>
      <c r="L442">
        <v>1673</v>
      </c>
      <c r="M442">
        <v>1</v>
      </c>
      <c r="N442" t="s">
        <v>53</v>
      </c>
      <c r="O442">
        <v>67</v>
      </c>
      <c r="P442">
        <v>3</v>
      </c>
      <c r="Q442">
        <v>2</v>
      </c>
      <c r="R442" t="s">
        <v>137</v>
      </c>
      <c r="S442">
        <v>4</v>
      </c>
      <c r="T442" t="s">
        <v>105</v>
      </c>
      <c r="U442">
        <v>5476</v>
      </c>
      <c r="V442" t="s">
        <v>163</v>
      </c>
      <c r="W442">
        <v>22589</v>
      </c>
      <c r="X442">
        <v>1</v>
      </c>
      <c r="Y442" t="s">
        <v>48</v>
      </c>
      <c r="Z442" t="s">
        <v>49</v>
      </c>
      <c r="AA442">
        <v>11</v>
      </c>
      <c r="AB442">
        <v>3</v>
      </c>
      <c r="AC442">
        <v>1</v>
      </c>
      <c r="AD442">
        <v>80</v>
      </c>
      <c r="AE442">
        <v>2</v>
      </c>
      <c r="AF442">
        <v>10</v>
      </c>
      <c r="AG442">
        <v>2</v>
      </c>
      <c r="AH442">
        <v>3</v>
      </c>
      <c r="AI442">
        <v>0</v>
      </c>
      <c r="AJ442">
        <v>2</v>
      </c>
      <c r="AK442" s="14">
        <v>46098</v>
      </c>
      <c r="AL442">
        <v>35</v>
      </c>
      <c r="AM442" t="s">
        <v>1576</v>
      </c>
      <c r="AN442" t="s">
        <v>1587</v>
      </c>
      <c r="AO442">
        <v>6</v>
      </c>
      <c r="AP442">
        <v>3740</v>
      </c>
      <c r="AQ442">
        <v>1</v>
      </c>
      <c r="AR442">
        <v>0</v>
      </c>
    </row>
    <row r="443" spans="1:44" x14ac:dyDescent="0.35">
      <c r="A443" t="s">
        <v>510</v>
      </c>
      <c r="B443">
        <v>31</v>
      </c>
      <c r="C443" t="s">
        <v>190</v>
      </c>
      <c r="D443" t="s">
        <v>49</v>
      </c>
      <c r="E443" t="s">
        <v>41</v>
      </c>
      <c r="F443">
        <v>741</v>
      </c>
      <c r="G443" t="s">
        <v>42</v>
      </c>
      <c r="H443">
        <v>2</v>
      </c>
      <c r="I443">
        <v>4</v>
      </c>
      <c r="J443" t="s">
        <v>43</v>
      </c>
      <c r="K443">
        <v>1</v>
      </c>
      <c r="L443">
        <v>1721</v>
      </c>
      <c r="M443">
        <v>2</v>
      </c>
      <c r="N443" t="s">
        <v>44</v>
      </c>
      <c r="O443">
        <v>69</v>
      </c>
      <c r="P443">
        <v>3</v>
      </c>
      <c r="Q443">
        <v>1</v>
      </c>
      <c r="R443" t="s">
        <v>45</v>
      </c>
      <c r="S443">
        <v>3</v>
      </c>
      <c r="T443" t="s">
        <v>105</v>
      </c>
      <c r="U443">
        <v>3477</v>
      </c>
      <c r="V443" t="s">
        <v>47</v>
      </c>
      <c r="W443">
        <v>18103</v>
      </c>
      <c r="X443">
        <v>1</v>
      </c>
      <c r="Y443" t="s">
        <v>48</v>
      </c>
      <c r="Z443" t="s">
        <v>49</v>
      </c>
      <c r="AA443">
        <v>14</v>
      </c>
      <c r="AB443">
        <v>3</v>
      </c>
      <c r="AC443">
        <v>4</v>
      </c>
      <c r="AD443">
        <v>80</v>
      </c>
      <c r="AE443">
        <v>1</v>
      </c>
      <c r="AF443">
        <v>6</v>
      </c>
      <c r="AG443">
        <v>2</v>
      </c>
      <c r="AH443">
        <v>4</v>
      </c>
      <c r="AI443">
        <v>0</v>
      </c>
      <c r="AJ443">
        <v>3</v>
      </c>
      <c r="AK443" s="14">
        <v>46099</v>
      </c>
      <c r="AL443">
        <v>33</v>
      </c>
      <c r="AM443" t="s">
        <v>1576</v>
      </c>
      <c r="AN443" t="s">
        <v>1587</v>
      </c>
      <c r="AO443">
        <v>9</v>
      </c>
      <c r="AP443">
        <v>4445</v>
      </c>
      <c r="AQ443">
        <v>0</v>
      </c>
      <c r="AR443">
        <v>0</v>
      </c>
    </row>
    <row r="444" spans="1:44" x14ac:dyDescent="0.35">
      <c r="A444" t="s">
        <v>511</v>
      </c>
      <c r="B444">
        <v>31</v>
      </c>
      <c r="C444" t="s">
        <v>190</v>
      </c>
      <c r="D444" t="s">
        <v>49</v>
      </c>
      <c r="E444" t="s">
        <v>56</v>
      </c>
      <c r="F444">
        <v>163</v>
      </c>
      <c r="G444" t="s">
        <v>42</v>
      </c>
      <c r="H444">
        <v>24</v>
      </c>
      <c r="I444">
        <v>1</v>
      </c>
      <c r="J444" t="s">
        <v>68</v>
      </c>
      <c r="K444">
        <v>1</v>
      </c>
      <c r="L444">
        <v>1736</v>
      </c>
      <c r="M444">
        <v>4</v>
      </c>
      <c r="N444" t="s">
        <v>53</v>
      </c>
      <c r="O444">
        <v>30</v>
      </c>
      <c r="P444">
        <v>3</v>
      </c>
      <c r="Q444">
        <v>2</v>
      </c>
      <c r="R444" t="s">
        <v>112</v>
      </c>
      <c r="S444">
        <v>4</v>
      </c>
      <c r="T444" t="s">
        <v>46</v>
      </c>
      <c r="U444">
        <v>5238</v>
      </c>
      <c r="V444" t="s">
        <v>163</v>
      </c>
      <c r="W444">
        <v>6670</v>
      </c>
      <c r="X444">
        <v>2</v>
      </c>
      <c r="Y444" t="s">
        <v>48</v>
      </c>
      <c r="Z444" t="s">
        <v>49</v>
      </c>
      <c r="AA444">
        <v>20</v>
      </c>
      <c r="AB444">
        <v>4</v>
      </c>
      <c r="AC444">
        <v>4</v>
      </c>
      <c r="AD444">
        <v>80</v>
      </c>
      <c r="AE444">
        <v>0</v>
      </c>
      <c r="AF444">
        <v>9</v>
      </c>
      <c r="AG444">
        <v>3</v>
      </c>
      <c r="AH444">
        <v>2</v>
      </c>
      <c r="AI444">
        <v>1</v>
      </c>
      <c r="AJ444">
        <v>4</v>
      </c>
      <c r="AK444" s="14">
        <v>46100</v>
      </c>
      <c r="AL444">
        <v>21</v>
      </c>
      <c r="AM444" t="s">
        <v>1576</v>
      </c>
      <c r="AN444" t="s">
        <v>1587</v>
      </c>
      <c r="AO444">
        <v>0</v>
      </c>
      <c r="AP444">
        <v>3162</v>
      </c>
      <c r="AQ444">
        <v>0</v>
      </c>
      <c r="AR444">
        <v>0</v>
      </c>
    </row>
    <row r="445" spans="1:44" x14ac:dyDescent="0.35">
      <c r="A445" t="s">
        <v>512</v>
      </c>
      <c r="B445">
        <v>31</v>
      </c>
      <c r="C445" t="s">
        <v>190</v>
      </c>
      <c r="D445" t="s">
        <v>49</v>
      </c>
      <c r="E445" t="s">
        <v>41</v>
      </c>
      <c r="F445">
        <v>1003</v>
      </c>
      <c r="G445" t="s">
        <v>51</v>
      </c>
      <c r="H445">
        <v>5</v>
      </c>
      <c r="I445">
        <v>3</v>
      </c>
      <c r="J445" t="s">
        <v>68</v>
      </c>
      <c r="K445">
        <v>1</v>
      </c>
      <c r="L445">
        <v>1749</v>
      </c>
      <c r="M445">
        <v>1</v>
      </c>
      <c r="N445" t="s">
        <v>44</v>
      </c>
      <c r="O445">
        <v>51</v>
      </c>
      <c r="P445">
        <v>3</v>
      </c>
      <c r="Q445">
        <v>2</v>
      </c>
      <c r="R445" t="s">
        <v>137</v>
      </c>
      <c r="S445">
        <v>3</v>
      </c>
      <c r="T445" t="s">
        <v>105</v>
      </c>
      <c r="U445">
        <v>8346</v>
      </c>
      <c r="V445" t="s">
        <v>163</v>
      </c>
      <c r="W445">
        <v>20943</v>
      </c>
      <c r="X445">
        <v>1</v>
      </c>
      <c r="Y445" t="s">
        <v>48</v>
      </c>
      <c r="Z445" t="s">
        <v>49</v>
      </c>
      <c r="AA445">
        <v>19</v>
      </c>
      <c r="AB445">
        <v>3</v>
      </c>
      <c r="AC445">
        <v>3</v>
      </c>
      <c r="AD445">
        <v>80</v>
      </c>
      <c r="AE445">
        <v>1</v>
      </c>
      <c r="AF445">
        <v>6</v>
      </c>
      <c r="AG445">
        <v>3</v>
      </c>
      <c r="AH445">
        <v>3</v>
      </c>
      <c r="AI445">
        <v>0</v>
      </c>
      <c r="AJ445">
        <v>2</v>
      </c>
      <c r="AK445" s="14">
        <v>46101</v>
      </c>
      <c r="AL445">
        <v>31</v>
      </c>
      <c r="AM445" t="s">
        <v>1576</v>
      </c>
      <c r="AN445" t="s">
        <v>1587</v>
      </c>
      <c r="AO445">
        <v>9</v>
      </c>
      <c r="AP445">
        <v>18049</v>
      </c>
      <c r="AQ445">
        <v>6</v>
      </c>
      <c r="AR445">
        <v>1</v>
      </c>
    </row>
    <row r="446" spans="1:44" x14ac:dyDescent="0.35">
      <c r="A446" t="s">
        <v>1417</v>
      </c>
      <c r="B446">
        <v>51</v>
      </c>
      <c r="C446" t="s">
        <v>1271</v>
      </c>
      <c r="D446" t="s">
        <v>49</v>
      </c>
      <c r="E446" t="s">
        <v>41</v>
      </c>
      <c r="F446">
        <v>1405</v>
      </c>
      <c r="G446" t="s">
        <v>1547</v>
      </c>
      <c r="H446">
        <v>11</v>
      </c>
      <c r="I446">
        <v>2</v>
      </c>
      <c r="J446" t="s">
        <v>68</v>
      </c>
      <c r="K446">
        <v>1</v>
      </c>
      <c r="L446">
        <v>1367</v>
      </c>
      <c r="M446">
        <v>4</v>
      </c>
      <c r="N446" t="s">
        <v>53</v>
      </c>
      <c r="O446">
        <v>82</v>
      </c>
      <c r="P446">
        <v>2</v>
      </c>
      <c r="Q446">
        <v>4</v>
      </c>
      <c r="R446" t="s">
        <v>112</v>
      </c>
      <c r="S446">
        <v>2</v>
      </c>
      <c r="T446" t="s">
        <v>46</v>
      </c>
      <c r="U446">
        <v>13142</v>
      </c>
      <c r="V446" t="s">
        <v>253</v>
      </c>
      <c r="W446">
        <v>24439</v>
      </c>
      <c r="X446">
        <v>3</v>
      </c>
      <c r="Y446" t="s">
        <v>48</v>
      </c>
      <c r="Z446" t="s">
        <v>49</v>
      </c>
      <c r="AA446">
        <v>16</v>
      </c>
      <c r="AB446">
        <v>3</v>
      </c>
      <c r="AC446">
        <v>2</v>
      </c>
      <c r="AD446">
        <v>80</v>
      </c>
      <c r="AE446">
        <v>0</v>
      </c>
      <c r="AF446">
        <v>29</v>
      </c>
      <c r="AG446">
        <v>1</v>
      </c>
      <c r="AH446">
        <v>2</v>
      </c>
      <c r="AI446">
        <v>0</v>
      </c>
      <c r="AJ446">
        <v>3</v>
      </c>
      <c r="AK446" s="14">
        <v>46281</v>
      </c>
      <c r="AL446">
        <v>44</v>
      </c>
      <c r="AM446" t="s">
        <v>1576</v>
      </c>
      <c r="AN446" t="s">
        <v>1580</v>
      </c>
      <c r="AO446">
        <v>22</v>
      </c>
      <c r="AP446">
        <v>14510</v>
      </c>
      <c r="AQ446">
        <v>15</v>
      </c>
      <c r="AR446">
        <v>15</v>
      </c>
    </row>
    <row r="447" spans="1:44" x14ac:dyDescent="0.35">
      <c r="A447" t="s">
        <v>514</v>
      </c>
      <c r="B447">
        <v>31</v>
      </c>
      <c r="C447" t="s">
        <v>190</v>
      </c>
      <c r="D447" t="s">
        <v>49</v>
      </c>
      <c r="E447" t="s">
        <v>41</v>
      </c>
      <c r="F447">
        <v>196</v>
      </c>
      <c r="G447" t="s">
        <v>51</v>
      </c>
      <c r="H447">
        <v>29</v>
      </c>
      <c r="I447">
        <v>4</v>
      </c>
      <c r="J447" t="s">
        <v>57</v>
      </c>
      <c r="K447">
        <v>1</v>
      </c>
      <c r="L447">
        <v>1784</v>
      </c>
      <c r="M447">
        <v>1</v>
      </c>
      <c r="N447" t="s">
        <v>53</v>
      </c>
      <c r="O447">
        <v>91</v>
      </c>
      <c r="P447">
        <v>2</v>
      </c>
      <c r="Q447">
        <v>2</v>
      </c>
      <c r="R447" t="s">
        <v>137</v>
      </c>
      <c r="S447">
        <v>4</v>
      </c>
      <c r="T447" t="s">
        <v>105</v>
      </c>
      <c r="U447">
        <v>5468</v>
      </c>
      <c r="V447" t="s">
        <v>163</v>
      </c>
      <c r="W447">
        <v>13402</v>
      </c>
      <c r="X447">
        <v>1</v>
      </c>
      <c r="Y447" t="s">
        <v>48</v>
      </c>
      <c r="Z447" t="s">
        <v>49</v>
      </c>
      <c r="AA447">
        <v>14</v>
      </c>
      <c r="AB447">
        <v>3</v>
      </c>
      <c r="AC447">
        <v>1</v>
      </c>
      <c r="AD447">
        <v>80</v>
      </c>
      <c r="AE447">
        <v>2</v>
      </c>
      <c r="AF447">
        <v>13</v>
      </c>
      <c r="AG447">
        <v>3</v>
      </c>
      <c r="AH447">
        <v>3</v>
      </c>
      <c r="AI447">
        <v>5</v>
      </c>
      <c r="AJ447">
        <v>7</v>
      </c>
      <c r="AK447" s="14">
        <v>46103</v>
      </c>
      <c r="AL447">
        <v>59</v>
      </c>
      <c r="AM447" t="s">
        <v>1576</v>
      </c>
      <c r="AN447" t="s">
        <v>1587</v>
      </c>
      <c r="AO447">
        <v>2</v>
      </c>
      <c r="AP447">
        <v>21761</v>
      </c>
      <c r="AQ447">
        <v>0</v>
      </c>
      <c r="AR447">
        <v>0</v>
      </c>
    </row>
    <row r="448" spans="1:44" x14ac:dyDescent="0.35">
      <c r="A448" t="s">
        <v>515</v>
      </c>
      <c r="B448">
        <v>31</v>
      </c>
      <c r="C448" t="s">
        <v>190</v>
      </c>
      <c r="D448" t="s">
        <v>49</v>
      </c>
      <c r="E448" t="s">
        <v>56</v>
      </c>
      <c r="F448">
        <v>1125</v>
      </c>
      <c r="G448" t="s">
        <v>51</v>
      </c>
      <c r="H448">
        <v>7</v>
      </c>
      <c r="I448">
        <v>4</v>
      </c>
      <c r="J448" t="s">
        <v>57</v>
      </c>
      <c r="K448">
        <v>1</v>
      </c>
      <c r="L448">
        <v>1833</v>
      </c>
      <c r="M448">
        <v>1</v>
      </c>
      <c r="N448" t="s">
        <v>53</v>
      </c>
      <c r="O448">
        <v>68</v>
      </c>
      <c r="P448">
        <v>3</v>
      </c>
      <c r="Q448">
        <v>3</v>
      </c>
      <c r="R448" t="s">
        <v>137</v>
      </c>
      <c r="S448">
        <v>1</v>
      </c>
      <c r="T448" t="s">
        <v>105</v>
      </c>
      <c r="U448">
        <v>9637</v>
      </c>
      <c r="V448" t="s">
        <v>163</v>
      </c>
      <c r="W448">
        <v>8277</v>
      </c>
      <c r="X448">
        <v>2</v>
      </c>
      <c r="Y448" t="s">
        <v>48</v>
      </c>
      <c r="Z448" t="s">
        <v>49</v>
      </c>
      <c r="AA448">
        <v>14</v>
      </c>
      <c r="AB448">
        <v>3</v>
      </c>
      <c r="AC448">
        <v>4</v>
      </c>
      <c r="AD448">
        <v>80</v>
      </c>
      <c r="AE448">
        <v>2</v>
      </c>
      <c r="AF448">
        <v>9</v>
      </c>
      <c r="AG448">
        <v>3</v>
      </c>
      <c r="AH448">
        <v>3</v>
      </c>
      <c r="AI448">
        <v>2</v>
      </c>
      <c r="AJ448">
        <v>2</v>
      </c>
      <c r="AK448" s="14">
        <v>46104</v>
      </c>
      <c r="AL448">
        <v>27</v>
      </c>
      <c r="AM448" t="s">
        <v>1576</v>
      </c>
      <c r="AN448" t="s">
        <v>1587</v>
      </c>
      <c r="AO448">
        <v>3</v>
      </c>
      <c r="AP448">
        <v>7740</v>
      </c>
      <c r="AQ448">
        <v>0</v>
      </c>
      <c r="AR448">
        <v>0</v>
      </c>
    </row>
    <row r="449" spans="1:44" x14ac:dyDescent="0.35">
      <c r="A449" t="s">
        <v>1416</v>
      </c>
      <c r="B449">
        <v>51</v>
      </c>
      <c r="C449" t="s">
        <v>1271</v>
      </c>
      <c r="D449" t="s">
        <v>49</v>
      </c>
      <c r="E449" t="s">
        <v>41</v>
      </c>
      <c r="F449">
        <v>770</v>
      </c>
      <c r="G449" t="s">
        <v>42</v>
      </c>
      <c r="H449">
        <v>5</v>
      </c>
      <c r="I449">
        <v>3</v>
      </c>
      <c r="J449" t="s">
        <v>43</v>
      </c>
      <c r="K449">
        <v>1</v>
      </c>
      <c r="L449">
        <v>1352</v>
      </c>
      <c r="M449">
        <v>3</v>
      </c>
      <c r="N449" t="s">
        <v>44</v>
      </c>
      <c r="O449">
        <v>84</v>
      </c>
      <c r="P449">
        <v>3</v>
      </c>
      <c r="Q449">
        <v>4</v>
      </c>
      <c r="R449" t="s">
        <v>442</v>
      </c>
      <c r="S449">
        <v>2</v>
      </c>
      <c r="T449" t="s">
        <v>102</v>
      </c>
      <c r="U449">
        <v>14026</v>
      </c>
      <c r="V449" t="s">
        <v>253</v>
      </c>
      <c r="W449">
        <v>17588</v>
      </c>
      <c r="X449">
        <v>1</v>
      </c>
      <c r="Y449" t="s">
        <v>48</v>
      </c>
      <c r="Z449" t="s">
        <v>40</v>
      </c>
      <c r="AA449">
        <v>11</v>
      </c>
      <c r="AB449">
        <v>3</v>
      </c>
      <c r="AC449">
        <v>2</v>
      </c>
      <c r="AD449">
        <v>80</v>
      </c>
      <c r="AE449">
        <v>1</v>
      </c>
      <c r="AF449">
        <v>33</v>
      </c>
      <c r="AG449">
        <v>2</v>
      </c>
      <c r="AH449">
        <v>3</v>
      </c>
      <c r="AI449">
        <v>0</v>
      </c>
      <c r="AJ449">
        <v>10</v>
      </c>
      <c r="AK449" s="14">
        <v>46280</v>
      </c>
      <c r="AL449">
        <v>22</v>
      </c>
      <c r="AM449" t="s">
        <v>1576</v>
      </c>
      <c r="AN449" t="s">
        <v>1580</v>
      </c>
      <c r="AO449">
        <v>2</v>
      </c>
      <c r="AP449">
        <v>7291</v>
      </c>
      <c r="AQ449">
        <v>1</v>
      </c>
      <c r="AR449">
        <v>1</v>
      </c>
    </row>
    <row r="450" spans="1:44" x14ac:dyDescent="0.35">
      <c r="A450" t="s">
        <v>517</v>
      </c>
      <c r="B450">
        <v>31</v>
      </c>
      <c r="C450" t="s">
        <v>190</v>
      </c>
      <c r="D450" t="s">
        <v>49</v>
      </c>
      <c r="E450" t="s">
        <v>41</v>
      </c>
      <c r="F450">
        <v>311</v>
      </c>
      <c r="G450" t="s">
        <v>42</v>
      </c>
      <c r="H450">
        <v>20</v>
      </c>
      <c r="I450">
        <v>3</v>
      </c>
      <c r="J450" t="s">
        <v>43</v>
      </c>
      <c r="K450">
        <v>1</v>
      </c>
      <c r="L450">
        <v>1881</v>
      </c>
      <c r="M450">
        <v>2</v>
      </c>
      <c r="N450" t="s">
        <v>44</v>
      </c>
      <c r="O450">
        <v>89</v>
      </c>
      <c r="P450">
        <v>3</v>
      </c>
      <c r="Q450">
        <v>2</v>
      </c>
      <c r="R450" t="s">
        <v>45</v>
      </c>
      <c r="S450">
        <v>3</v>
      </c>
      <c r="T450" t="s">
        <v>102</v>
      </c>
      <c r="U450">
        <v>4197</v>
      </c>
      <c r="V450" t="s">
        <v>47</v>
      </c>
      <c r="W450">
        <v>18624</v>
      </c>
      <c r="X450">
        <v>1</v>
      </c>
      <c r="Y450" t="s">
        <v>48</v>
      </c>
      <c r="Z450" t="s">
        <v>49</v>
      </c>
      <c r="AA450">
        <v>11</v>
      </c>
      <c r="AB450">
        <v>3</v>
      </c>
      <c r="AC450">
        <v>1</v>
      </c>
      <c r="AD450">
        <v>80</v>
      </c>
      <c r="AE450">
        <v>1</v>
      </c>
      <c r="AF450">
        <v>10</v>
      </c>
      <c r="AG450">
        <v>2</v>
      </c>
      <c r="AH450">
        <v>3</v>
      </c>
      <c r="AI450">
        <v>0</v>
      </c>
      <c r="AJ450">
        <v>2</v>
      </c>
      <c r="AK450" s="14">
        <v>46106</v>
      </c>
      <c r="AL450">
        <v>45</v>
      </c>
      <c r="AM450" t="s">
        <v>1576</v>
      </c>
      <c r="AN450" t="s">
        <v>1587</v>
      </c>
      <c r="AO450">
        <v>4</v>
      </c>
      <c r="AP450">
        <v>13927</v>
      </c>
      <c r="AQ450">
        <v>2</v>
      </c>
      <c r="AR450">
        <v>2</v>
      </c>
    </row>
    <row r="451" spans="1:44" x14ac:dyDescent="0.35">
      <c r="A451" t="s">
        <v>518</v>
      </c>
      <c r="B451">
        <v>31</v>
      </c>
      <c r="C451" t="s">
        <v>190</v>
      </c>
      <c r="D451" t="s">
        <v>49</v>
      </c>
      <c r="E451" t="s">
        <v>41</v>
      </c>
      <c r="F451">
        <v>1079</v>
      </c>
      <c r="G451" t="s">
        <v>51</v>
      </c>
      <c r="H451">
        <v>10</v>
      </c>
      <c r="I451">
        <v>2</v>
      </c>
      <c r="J451" t="s">
        <v>52</v>
      </c>
      <c r="K451">
        <v>1</v>
      </c>
      <c r="L451">
        <v>1912</v>
      </c>
      <c r="M451">
        <v>3</v>
      </c>
      <c r="N451" t="s">
        <v>53</v>
      </c>
      <c r="O451">
        <v>86</v>
      </c>
      <c r="P451">
        <v>3</v>
      </c>
      <c r="Q451">
        <v>2</v>
      </c>
      <c r="R451" t="s">
        <v>137</v>
      </c>
      <c r="S451">
        <v>4</v>
      </c>
      <c r="T451" t="s">
        <v>102</v>
      </c>
      <c r="U451">
        <v>6583</v>
      </c>
      <c r="V451" t="s">
        <v>163</v>
      </c>
      <c r="W451">
        <v>20115</v>
      </c>
      <c r="X451">
        <v>2</v>
      </c>
      <c r="Y451" t="s">
        <v>48</v>
      </c>
      <c r="Z451" t="s">
        <v>40</v>
      </c>
      <c r="AA451">
        <v>11</v>
      </c>
      <c r="AB451">
        <v>3</v>
      </c>
      <c r="AC451">
        <v>4</v>
      </c>
      <c r="AD451">
        <v>80</v>
      </c>
      <c r="AE451">
        <v>1</v>
      </c>
      <c r="AF451">
        <v>8</v>
      </c>
      <c r="AG451">
        <v>2</v>
      </c>
      <c r="AH451">
        <v>3</v>
      </c>
      <c r="AI451">
        <v>1</v>
      </c>
      <c r="AJ451">
        <v>4</v>
      </c>
      <c r="AK451" s="14">
        <v>46107</v>
      </c>
      <c r="AL451">
        <v>22</v>
      </c>
      <c r="AM451" t="s">
        <v>1576</v>
      </c>
      <c r="AN451" t="s">
        <v>1587</v>
      </c>
      <c r="AO451">
        <v>0</v>
      </c>
      <c r="AP451">
        <v>6951</v>
      </c>
      <c r="AQ451">
        <v>0</v>
      </c>
      <c r="AR451">
        <v>0</v>
      </c>
    </row>
    <row r="452" spans="1:44" x14ac:dyDescent="0.35">
      <c r="A452" t="s">
        <v>519</v>
      </c>
      <c r="B452">
        <v>31</v>
      </c>
      <c r="C452" t="s">
        <v>190</v>
      </c>
      <c r="D452" t="s">
        <v>49</v>
      </c>
      <c r="E452" t="s">
        <v>41</v>
      </c>
      <c r="F452">
        <v>471</v>
      </c>
      <c r="G452" t="s">
        <v>42</v>
      </c>
      <c r="H452">
        <v>4</v>
      </c>
      <c r="I452">
        <v>3</v>
      </c>
      <c r="J452" t="s">
        <v>52</v>
      </c>
      <c r="K452">
        <v>1</v>
      </c>
      <c r="L452">
        <v>1916</v>
      </c>
      <c r="M452">
        <v>1</v>
      </c>
      <c r="N452" t="s">
        <v>53</v>
      </c>
      <c r="O452">
        <v>62</v>
      </c>
      <c r="P452">
        <v>4</v>
      </c>
      <c r="Q452">
        <v>1</v>
      </c>
      <c r="R452" t="s">
        <v>45</v>
      </c>
      <c r="S452">
        <v>3</v>
      </c>
      <c r="T452" t="s">
        <v>102</v>
      </c>
      <c r="U452">
        <v>3978</v>
      </c>
      <c r="V452" t="s">
        <v>47</v>
      </c>
      <c r="W452">
        <v>16031</v>
      </c>
      <c r="X452">
        <v>8</v>
      </c>
      <c r="Y452" t="s">
        <v>48</v>
      </c>
      <c r="Z452" t="s">
        <v>49</v>
      </c>
      <c r="AA452">
        <v>12</v>
      </c>
      <c r="AB452">
        <v>3</v>
      </c>
      <c r="AC452">
        <v>2</v>
      </c>
      <c r="AD452">
        <v>80</v>
      </c>
      <c r="AE452">
        <v>1</v>
      </c>
      <c r="AF452">
        <v>4</v>
      </c>
      <c r="AG452">
        <v>0</v>
      </c>
      <c r="AH452">
        <v>2</v>
      </c>
      <c r="AI452">
        <v>2</v>
      </c>
      <c r="AJ452">
        <v>2</v>
      </c>
      <c r="AK452" s="14">
        <v>46108</v>
      </c>
      <c r="AL452">
        <v>49</v>
      </c>
      <c r="AM452" t="s">
        <v>1576</v>
      </c>
      <c r="AN452" t="s">
        <v>1587</v>
      </c>
      <c r="AO452">
        <v>31</v>
      </c>
      <c r="AP452">
        <v>17300</v>
      </c>
      <c r="AQ452">
        <v>17</v>
      </c>
      <c r="AR452">
        <v>7</v>
      </c>
    </row>
    <row r="453" spans="1:44" x14ac:dyDescent="0.35">
      <c r="A453" t="s">
        <v>520</v>
      </c>
      <c r="B453">
        <v>31</v>
      </c>
      <c r="C453" t="s">
        <v>190</v>
      </c>
      <c r="D453" t="s">
        <v>49</v>
      </c>
      <c r="E453" t="s">
        <v>59</v>
      </c>
      <c r="F453">
        <v>976</v>
      </c>
      <c r="G453" t="s">
        <v>42</v>
      </c>
      <c r="H453">
        <v>3</v>
      </c>
      <c r="I453">
        <v>2</v>
      </c>
      <c r="J453" t="s">
        <v>52</v>
      </c>
      <c r="K453">
        <v>1</v>
      </c>
      <c r="L453">
        <v>1948</v>
      </c>
      <c r="M453">
        <v>3</v>
      </c>
      <c r="N453" t="s">
        <v>44</v>
      </c>
      <c r="O453">
        <v>48</v>
      </c>
      <c r="P453">
        <v>3</v>
      </c>
      <c r="Q453">
        <v>1</v>
      </c>
      <c r="R453" t="s">
        <v>60</v>
      </c>
      <c r="S453">
        <v>1</v>
      </c>
      <c r="T453" t="s">
        <v>102</v>
      </c>
      <c r="U453">
        <v>3065</v>
      </c>
      <c r="V453" t="s">
        <v>47</v>
      </c>
      <c r="W453">
        <v>3995</v>
      </c>
      <c r="X453">
        <v>1</v>
      </c>
      <c r="Y453" t="s">
        <v>48</v>
      </c>
      <c r="Z453" t="s">
        <v>40</v>
      </c>
      <c r="AA453">
        <v>13</v>
      </c>
      <c r="AB453">
        <v>3</v>
      </c>
      <c r="AC453">
        <v>4</v>
      </c>
      <c r="AD453">
        <v>80</v>
      </c>
      <c r="AE453">
        <v>1</v>
      </c>
      <c r="AF453">
        <v>4</v>
      </c>
      <c r="AG453">
        <v>3</v>
      </c>
      <c r="AH453">
        <v>4</v>
      </c>
      <c r="AI453">
        <v>2</v>
      </c>
      <c r="AJ453">
        <v>3</v>
      </c>
      <c r="AK453" s="14">
        <v>46109</v>
      </c>
      <c r="AL453">
        <v>40</v>
      </c>
      <c r="AM453" t="s">
        <v>1576</v>
      </c>
      <c r="AN453" t="s">
        <v>1587</v>
      </c>
      <c r="AO453">
        <v>11</v>
      </c>
      <c r="AP453">
        <v>22064</v>
      </c>
      <c r="AQ453">
        <v>2</v>
      </c>
      <c r="AR453">
        <v>1</v>
      </c>
    </row>
    <row r="454" spans="1:44" x14ac:dyDescent="0.35">
      <c r="A454" t="s">
        <v>521</v>
      </c>
      <c r="B454">
        <v>31</v>
      </c>
      <c r="C454" t="s">
        <v>190</v>
      </c>
      <c r="D454" t="s">
        <v>49</v>
      </c>
      <c r="E454" t="s">
        <v>56</v>
      </c>
      <c r="F454">
        <v>1125</v>
      </c>
      <c r="G454" t="s">
        <v>42</v>
      </c>
      <c r="H454">
        <v>1</v>
      </c>
      <c r="I454">
        <v>3</v>
      </c>
      <c r="J454" t="s">
        <v>43</v>
      </c>
      <c r="K454">
        <v>1</v>
      </c>
      <c r="L454">
        <v>1956</v>
      </c>
      <c r="M454">
        <v>4</v>
      </c>
      <c r="N454" t="s">
        <v>44</v>
      </c>
      <c r="O454">
        <v>48</v>
      </c>
      <c r="P454">
        <v>1</v>
      </c>
      <c r="Q454">
        <v>2</v>
      </c>
      <c r="R454" t="s">
        <v>60</v>
      </c>
      <c r="S454">
        <v>1</v>
      </c>
      <c r="T454" t="s">
        <v>105</v>
      </c>
      <c r="U454">
        <v>5003</v>
      </c>
      <c r="V454" t="s">
        <v>163</v>
      </c>
      <c r="W454">
        <v>5771</v>
      </c>
      <c r="X454">
        <v>1</v>
      </c>
      <c r="Y454" t="s">
        <v>48</v>
      </c>
      <c r="Z454" t="s">
        <v>49</v>
      </c>
      <c r="AA454">
        <v>21</v>
      </c>
      <c r="AB454">
        <v>4</v>
      </c>
      <c r="AC454">
        <v>2</v>
      </c>
      <c r="AD454">
        <v>80</v>
      </c>
      <c r="AE454">
        <v>0</v>
      </c>
      <c r="AF454">
        <v>10</v>
      </c>
      <c r="AG454">
        <v>6</v>
      </c>
      <c r="AH454">
        <v>3</v>
      </c>
      <c r="AI454">
        <v>8</v>
      </c>
      <c r="AJ454">
        <v>7</v>
      </c>
      <c r="AK454" s="14">
        <v>46110</v>
      </c>
      <c r="AL454">
        <v>55</v>
      </c>
      <c r="AM454" t="s">
        <v>1576</v>
      </c>
      <c r="AN454" t="s">
        <v>1587</v>
      </c>
      <c r="AO454">
        <v>4</v>
      </c>
      <c r="AP454">
        <v>5488</v>
      </c>
      <c r="AQ454">
        <v>3</v>
      </c>
      <c r="AR454">
        <v>1</v>
      </c>
    </row>
    <row r="455" spans="1:44" x14ac:dyDescent="0.35">
      <c r="A455" t="s">
        <v>1415</v>
      </c>
      <c r="B455">
        <v>51</v>
      </c>
      <c r="C455" t="s">
        <v>1271</v>
      </c>
      <c r="D455" t="s">
        <v>49</v>
      </c>
      <c r="E455" t="s">
        <v>56</v>
      </c>
      <c r="F455">
        <v>968</v>
      </c>
      <c r="G455" t="s">
        <v>51</v>
      </c>
      <c r="H455">
        <v>6</v>
      </c>
      <c r="I455">
        <v>2</v>
      </c>
      <c r="J455" t="s">
        <v>52</v>
      </c>
      <c r="K455">
        <v>1</v>
      </c>
      <c r="L455">
        <v>1297</v>
      </c>
      <c r="M455">
        <v>2</v>
      </c>
      <c r="N455" t="s">
        <v>53</v>
      </c>
      <c r="O455">
        <v>40</v>
      </c>
      <c r="P455">
        <v>2</v>
      </c>
      <c r="Q455">
        <v>1</v>
      </c>
      <c r="R455" t="s">
        <v>45</v>
      </c>
      <c r="S455">
        <v>3</v>
      </c>
      <c r="T455" t="s">
        <v>46</v>
      </c>
      <c r="U455">
        <v>2838</v>
      </c>
      <c r="V455" t="s">
        <v>47</v>
      </c>
      <c r="W455">
        <v>4257</v>
      </c>
      <c r="X455">
        <v>0</v>
      </c>
      <c r="Y455" t="s">
        <v>48</v>
      </c>
      <c r="Z455" t="s">
        <v>49</v>
      </c>
      <c r="AA455">
        <v>14</v>
      </c>
      <c r="AB455">
        <v>3</v>
      </c>
      <c r="AC455">
        <v>2</v>
      </c>
      <c r="AD455">
        <v>80</v>
      </c>
      <c r="AE455">
        <v>0</v>
      </c>
      <c r="AF455">
        <v>8</v>
      </c>
      <c r="AG455">
        <v>6</v>
      </c>
      <c r="AH455">
        <v>2</v>
      </c>
      <c r="AI455">
        <v>7</v>
      </c>
      <c r="AJ455">
        <v>7</v>
      </c>
      <c r="AK455" s="14">
        <v>46279</v>
      </c>
      <c r="AL455">
        <v>27</v>
      </c>
      <c r="AM455" t="s">
        <v>1576</v>
      </c>
      <c r="AN455" t="s">
        <v>1580</v>
      </c>
      <c r="AO455">
        <v>0</v>
      </c>
      <c r="AP455">
        <v>5717</v>
      </c>
      <c r="AQ455">
        <v>0</v>
      </c>
      <c r="AR455">
        <v>0</v>
      </c>
    </row>
    <row r="456" spans="1:44" x14ac:dyDescent="0.35">
      <c r="A456" t="s">
        <v>523</v>
      </c>
      <c r="B456">
        <v>31</v>
      </c>
      <c r="C456" t="s">
        <v>190</v>
      </c>
      <c r="D456" t="s">
        <v>49</v>
      </c>
      <c r="E456" t="s">
        <v>41</v>
      </c>
      <c r="F456">
        <v>1276</v>
      </c>
      <c r="G456" t="s">
        <v>42</v>
      </c>
      <c r="H456">
        <v>2</v>
      </c>
      <c r="I456">
        <v>1</v>
      </c>
      <c r="J456" t="s">
        <v>52</v>
      </c>
      <c r="K456">
        <v>1</v>
      </c>
      <c r="L456">
        <v>1974</v>
      </c>
      <c r="M456">
        <v>4</v>
      </c>
      <c r="N456" t="s">
        <v>53</v>
      </c>
      <c r="O456">
        <v>59</v>
      </c>
      <c r="P456">
        <v>1</v>
      </c>
      <c r="Q456">
        <v>1</v>
      </c>
      <c r="R456" t="s">
        <v>45</v>
      </c>
      <c r="S456">
        <v>4</v>
      </c>
      <c r="T456" t="s">
        <v>102</v>
      </c>
      <c r="U456">
        <v>1129</v>
      </c>
      <c r="V456" t="s">
        <v>47</v>
      </c>
      <c r="W456">
        <v>17536</v>
      </c>
      <c r="X456">
        <v>1</v>
      </c>
      <c r="Y456" t="s">
        <v>48</v>
      </c>
      <c r="Z456" t="s">
        <v>40</v>
      </c>
      <c r="AA456">
        <v>11</v>
      </c>
      <c r="AB456">
        <v>3</v>
      </c>
      <c r="AC456">
        <v>3</v>
      </c>
      <c r="AD456">
        <v>80</v>
      </c>
      <c r="AE456">
        <v>3</v>
      </c>
      <c r="AF456">
        <v>1</v>
      </c>
      <c r="AG456">
        <v>4</v>
      </c>
      <c r="AH456">
        <v>3</v>
      </c>
      <c r="AI456">
        <v>0</v>
      </c>
      <c r="AJ456">
        <v>0</v>
      </c>
      <c r="AK456" s="14">
        <v>46112</v>
      </c>
      <c r="AL456">
        <v>28</v>
      </c>
      <c r="AM456" t="s">
        <v>1576</v>
      </c>
      <c r="AN456" t="s">
        <v>1587</v>
      </c>
      <c r="AO456">
        <v>4</v>
      </c>
      <c r="AP456">
        <v>4682</v>
      </c>
      <c r="AQ456">
        <v>0</v>
      </c>
      <c r="AR456">
        <v>0</v>
      </c>
    </row>
    <row r="457" spans="1:44" x14ac:dyDescent="0.35">
      <c r="A457" t="s">
        <v>524</v>
      </c>
      <c r="B457">
        <v>31</v>
      </c>
      <c r="C457" t="s">
        <v>190</v>
      </c>
      <c r="D457" t="s">
        <v>49</v>
      </c>
      <c r="E457" t="s">
        <v>59</v>
      </c>
      <c r="F457">
        <v>697</v>
      </c>
      <c r="G457" t="s">
        <v>42</v>
      </c>
      <c r="H457">
        <v>10</v>
      </c>
      <c r="I457">
        <v>3</v>
      </c>
      <c r="J457" t="s">
        <v>52</v>
      </c>
      <c r="K457">
        <v>1</v>
      </c>
      <c r="L457">
        <v>1979</v>
      </c>
      <c r="M457">
        <v>3</v>
      </c>
      <c r="N457" t="s">
        <v>53</v>
      </c>
      <c r="O457">
        <v>40</v>
      </c>
      <c r="P457">
        <v>3</v>
      </c>
      <c r="Q457">
        <v>3</v>
      </c>
      <c r="R457" t="s">
        <v>252</v>
      </c>
      <c r="S457">
        <v>3</v>
      </c>
      <c r="T457" t="s">
        <v>105</v>
      </c>
      <c r="U457">
        <v>11031</v>
      </c>
      <c r="V457" t="s">
        <v>253</v>
      </c>
      <c r="W457">
        <v>26862</v>
      </c>
      <c r="X457">
        <v>4</v>
      </c>
      <c r="Y457" t="s">
        <v>48</v>
      </c>
      <c r="Z457" t="s">
        <v>49</v>
      </c>
      <c r="AA457">
        <v>20</v>
      </c>
      <c r="AB457">
        <v>4</v>
      </c>
      <c r="AC457">
        <v>3</v>
      </c>
      <c r="AD457">
        <v>80</v>
      </c>
      <c r="AE457">
        <v>1</v>
      </c>
      <c r="AF457">
        <v>13</v>
      </c>
      <c r="AG457">
        <v>2</v>
      </c>
      <c r="AH457">
        <v>4</v>
      </c>
      <c r="AI457">
        <v>4</v>
      </c>
      <c r="AJ457">
        <v>8</v>
      </c>
      <c r="AK457" s="14">
        <v>46113</v>
      </c>
      <c r="AL457">
        <v>24</v>
      </c>
      <c r="AM457" t="s">
        <v>1576</v>
      </c>
      <c r="AN457" t="s">
        <v>1586</v>
      </c>
      <c r="AO457">
        <v>0</v>
      </c>
      <c r="AP457">
        <v>19955</v>
      </c>
      <c r="AQ457">
        <v>0</v>
      </c>
      <c r="AR457">
        <v>0</v>
      </c>
    </row>
    <row r="458" spans="1:44" x14ac:dyDescent="0.35">
      <c r="A458" t="s">
        <v>525</v>
      </c>
      <c r="B458">
        <v>31</v>
      </c>
      <c r="C458" t="s">
        <v>190</v>
      </c>
      <c r="D458" t="s">
        <v>49</v>
      </c>
      <c r="E458" t="s">
        <v>41</v>
      </c>
      <c r="F458">
        <v>1154</v>
      </c>
      <c r="G458" t="s">
        <v>51</v>
      </c>
      <c r="H458">
        <v>2</v>
      </c>
      <c r="I458">
        <v>2</v>
      </c>
      <c r="J458" t="s">
        <v>43</v>
      </c>
      <c r="K458">
        <v>1</v>
      </c>
      <c r="L458">
        <v>1996</v>
      </c>
      <c r="M458">
        <v>1</v>
      </c>
      <c r="N458" t="s">
        <v>44</v>
      </c>
      <c r="O458">
        <v>54</v>
      </c>
      <c r="P458">
        <v>3</v>
      </c>
      <c r="Q458">
        <v>1</v>
      </c>
      <c r="R458" t="s">
        <v>54</v>
      </c>
      <c r="S458">
        <v>3</v>
      </c>
      <c r="T458" t="s">
        <v>105</v>
      </c>
      <c r="U458">
        <v>3067</v>
      </c>
      <c r="V458" t="s">
        <v>47</v>
      </c>
      <c r="W458">
        <v>6393</v>
      </c>
      <c r="X458">
        <v>0</v>
      </c>
      <c r="Y458" t="s">
        <v>48</v>
      </c>
      <c r="Z458" t="s">
        <v>49</v>
      </c>
      <c r="AA458">
        <v>19</v>
      </c>
      <c r="AB458">
        <v>3</v>
      </c>
      <c r="AC458">
        <v>3</v>
      </c>
      <c r="AD458">
        <v>80</v>
      </c>
      <c r="AE458">
        <v>1</v>
      </c>
      <c r="AF458">
        <v>3</v>
      </c>
      <c r="AG458">
        <v>1</v>
      </c>
      <c r="AH458">
        <v>3</v>
      </c>
      <c r="AI458">
        <v>1</v>
      </c>
      <c r="AJ458">
        <v>2</v>
      </c>
      <c r="AK458" s="14">
        <v>46114</v>
      </c>
      <c r="AL458">
        <v>23</v>
      </c>
      <c r="AM458" t="s">
        <v>1576</v>
      </c>
      <c r="AN458" t="s">
        <v>1586</v>
      </c>
      <c r="AO458">
        <v>2</v>
      </c>
      <c r="AP458">
        <v>13504</v>
      </c>
      <c r="AQ458">
        <v>0</v>
      </c>
      <c r="AR458">
        <v>0</v>
      </c>
    </row>
    <row r="459" spans="1:44" x14ac:dyDescent="0.35">
      <c r="A459" t="s">
        <v>526</v>
      </c>
      <c r="B459">
        <v>31</v>
      </c>
      <c r="C459" t="s">
        <v>190</v>
      </c>
      <c r="D459" t="s">
        <v>49</v>
      </c>
      <c r="E459" t="s">
        <v>59</v>
      </c>
      <c r="F459">
        <v>325</v>
      </c>
      <c r="G459" t="s">
        <v>42</v>
      </c>
      <c r="H459">
        <v>5</v>
      </c>
      <c r="I459">
        <v>3</v>
      </c>
      <c r="J459" t="s">
        <v>52</v>
      </c>
      <c r="K459">
        <v>1</v>
      </c>
      <c r="L459">
        <v>2057</v>
      </c>
      <c r="M459">
        <v>2</v>
      </c>
      <c r="N459" t="s">
        <v>44</v>
      </c>
      <c r="O459">
        <v>74</v>
      </c>
      <c r="P459">
        <v>3</v>
      </c>
      <c r="Q459">
        <v>2</v>
      </c>
      <c r="R459" t="s">
        <v>112</v>
      </c>
      <c r="S459">
        <v>1</v>
      </c>
      <c r="T459" t="s">
        <v>46</v>
      </c>
      <c r="U459">
        <v>9936</v>
      </c>
      <c r="V459" t="s">
        <v>163</v>
      </c>
      <c r="W459">
        <v>3787</v>
      </c>
      <c r="X459">
        <v>0</v>
      </c>
      <c r="Y459" t="s">
        <v>48</v>
      </c>
      <c r="Z459" t="s">
        <v>49</v>
      </c>
      <c r="AA459">
        <v>19</v>
      </c>
      <c r="AB459">
        <v>3</v>
      </c>
      <c r="AC459">
        <v>2</v>
      </c>
      <c r="AD459">
        <v>80</v>
      </c>
      <c r="AE459">
        <v>0</v>
      </c>
      <c r="AF459">
        <v>10</v>
      </c>
      <c r="AG459">
        <v>2</v>
      </c>
      <c r="AH459">
        <v>3</v>
      </c>
      <c r="AI459">
        <v>1</v>
      </c>
      <c r="AJ459">
        <v>7</v>
      </c>
      <c r="AK459" s="14">
        <v>46115</v>
      </c>
      <c r="AL459">
        <v>28</v>
      </c>
      <c r="AM459" t="s">
        <v>1576</v>
      </c>
      <c r="AN459" t="s">
        <v>1586</v>
      </c>
      <c r="AO459">
        <v>2</v>
      </c>
      <c r="AP459">
        <v>9908</v>
      </c>
      <c r="AQ459">
        <v>2</v>
      </c>
      <c r="AR459">
        <v>1</v>
      </c>
    </row>
    <row r="460" spans="1:44" x14ac:dyDescent="0.35">
      <c r="A460" t="s">
        <v>526</v>
      </c>
      <c r="B460">
        <v>31</v>
      </c>
      <c r="C460" t="s">
        <v>190</v>
      </c>
      <c r="D460" t="s">
        <v>49</v>
      </c>
      <c r="E460" t="s">
        <v>59</v>
      </c>
      <c r="F460">
        <v>325</v>
      </c>
      <c r="G460" t="s">
        <v>42</v>
      </c>
      <c r="H460">
        <v>5</v>
      </c>
      <c r="I460">
        <v>3</v>
      </c>
      <c r="J460" t="s">
        <v>52</v>
      </c>
      <c r="K460">
        <v>1</v>
      </c>
      <c r="L460">
        <v>2057</v>
      </c>
      <c r="M460">
        <v>2</v>
      </c>
      <c r="N460" t="s">
        <v>44</v>
      </c>
      <c r="O460">
        <v>74</v>
      </c>
      <c r="P460">
        <v>3</v>
      </c>
      <c r="Q460">
        <v>2</v>
      </c>
      <c r="R460" t="s">
        <v>112</v>
      </c>
      <c r="S460">
        <v>1</v>
      </c>
      <c r="T460" t="s">
        <v>46</v>
      </c>
      <c r="U460">
        <v>9936</v>
      </c>
      <c r="V460" t="s">
        <v>163</v>
      </c>
      <c r="W460">
        <v>3787</v>
      </c>
      <c r="X460">
        <v>0</v>
      </c>
      <c r="Y460" t="s">
        <v>48</v>
      </c>
      <c r="Z460" t="s">
        <v>49</v>
      </c>
      <c r="AA460">
        <v>19</v>
      </c>
      <c r="AB460">
        <v>3</v>
      </c>
      <c r="AC460">
        <v>2</v>
      </c>
      <c r="AD460">
        <v>80</v>
      </c>
      <c r="AE460">
        <v>0</v>
      </c>
      <c r="AF460">
        <v>10</v>
      </c>
      <c r="AG460">
        <v>2</v>
      </c>
      <c r="AH460">
        <v>3</v>
      </c>
      <c r="AI460">
        <v>1</v>
      </c>
      <c r="AJ460">
        <v>7</v>
      </c>
      <c r="AK460" s="14">
        <v>46116</v>
      </c>
      <c r="AL460">
        <v>57</v>
      </c>
      <c r="AM460" t="s">
        <v>1576</v>
      </c>
      <c r="AN460" t="s">
        <v>1586</v>
      </c>
      <c r="AO460">
        <v>38</v>
      </c>
      <c r="AP460">
        <v>6566</v>
      </c>
      <c r="AQ460">
        <v>2</v>
      </c>
      <c r="AR460">
        <v>0</v>
      </c>
    </row>
    <row r="461" spans="1:44" x14ac:dyDescent="0.35">
      <c r="A461" t="s">
        <v>527</v>
      </c>
      <c r="B461">
        <v>32</v>
      </c>
      <c r="C461" t="s">
        <v>190</v>
      </c>
      <c r="D461" t="s">
        <v>49</v>
      </c>
      <c r="E461" t="s">
        <v>56</v>
      </c>
      <c r="F461">
        <v>1005</v>
      </c>
      <c r="G461" t="s">
        <v>42</v>
      </c>
      <c r="H461">
        <v>2</v>
      </c>
      <c r="I461">
        <v>2</v>
      </c>
      <c r="J461" t="s">
        <v>43</v>
      </c>
      <c r="K461">
        <v>1</v>
      </c>
      <c r="L461">
        <v>8</v>
      </c>
      <c r="M461">
        <v>4</v>
      </c>
      <c r="N461" t="s">
        <v>44</v>
      </c>
      <c r="O461">
        <v>79</v>
      </c>
      <c r="P461">
        <v>3</v>
      </c>
      <c r="Q461">
        <v>1</v>
      </c>
      <c r="R461" t="s">
        <v>45</v>
      </c>
      <c r="S461">
        <v>4</v>
      </c>
      <c r="T461" t="s">
        <v>46</v>
      </c>
      <c r="U461">
        <v>3068</v>
      </c>
      <c r="V461" t="s">
        <v>47</v>
      </c>
      <c r="W461">
        <v>11864</v>
      </c>
      <c r="X461">
        <v>0</v>
      </c>
      <c r="Y461" t="s">
        <v>48</v>
      </c>
      <c r="Z461" t="s">
        <v>49</v>
      </c>
      <c r="AA461">
        <v>13</v>
      </c>
      <c r="AB461">
        <v>3</v>
      </c>
      <c r="AC461">
        <v>3</v>
      </c>
      <c r="AD461">
        <v>80</v>
      </c>
      <c r="AE461">
        <v>0</v>
      </c>
      <c r="AF461">
        <v>8</v>
      </c>
      <c r="AG461">
        <v>2</v>
      </c>
      <c r="AH461">
        <v>2</v>
      </c>
      <c r="AI461">
        <v>3</v>
      </c>
      <c r="AJ461">
        <v>6</v>
      </c>
      <c r="AK461" s="14">
        <v>46117</v>
      </c>
      <c r="AL461">
        <v>22</v>
      </c>
      <c r="AM461" t="s">
        <v>1576</v>
      </c>
      <c r="AN461" t="s">
        <v>1586</v>
      </c>
      <c r="AO461">
        <v>1</v>
      </c>
      <c r="AP461">
        <v>19179</v>
      </c>
      <c r="AQ461">
        <v>1</v>
      </c>
      <c r="AR461">
        <v>1</v>
      </c>
    </row>
    <row r="462" spans="1:44" x14ac:dyDescent="0.35">
      <c r="A462" t="s">
        <v>528</v>
      </c>
      <c r="B462">
        <v>32</v>
      </c>
      <c r="C462" t="s">
        <v>190</v>
      </c>
      <c r="D462" t="s">
        <v>49</v>
      </c>
      <c r="E462" t="s">
        <v>41</v>
      </c>
      <c r="F462">
        <v>334</v>
      </c>
      <c r="G462" t="s">
        <v>42</v>
      </c>
      <c r="H462">
        <v>5</v>
      </c>
      <c r="I462">
        <v>2</v>
      </c>
      <c r="J462" t="s">
        <v>43</v>
      </c>
      <c r="K462">
        <v>1</v>
      </c>
      <c r="L462">
        <v>21</v>
      </c>
      <c r="M462">
        <v>1</v>
      </c>
      <c r="N462" t="s">
        <v>44</v>
      </c>
      <c r="O462">
        <v>80</v>
      </c>
      <c r="P462">
        <v>4</v>
      </c>
      <c r="Q462">
        <v>1</v>
      </c>
      <c r="R462" t="s">
        <v>60</v>
      </c>
      <c r="S462">
        <v>2</v>
      </c>
      <c r="T462" t="s">
        <v>102</v>
      </c>
      <c r="U462">
        <v>3298</v>
      </c>
      <c r="V462" t="s">
        <v>47</v>
      </c>
      <c r="W462">
        <v>15053</v>
      </c>
      <c r="X462">
        <v>0</v>
      </c>
      <c r="Y462" t="s">
        <v>48</v>
      </c>
      <c r="Z462" t="s">
        <v>40</v>
      </c>
      <c r="AA462">
        <v>12</v>
      </c>
      <c r="AB462">
        <v>3</v>
      </c>
      <c r="AC462">
        <v>4</v>
      </c>
      <c r="AD462">
        <v>80</v>
      </c>
      <c r="AE462">
        <v>2</v>
      </c>
      <c r="AF462">
        <v>7</v>
      </c>
      <c r="AG462">
        <v>5</v>
      </c>
      <c r="AH462">
        <v>2</v>
      </c>
      <c r="AI462">
        <v>0</v>
      </c>
      <c r="AJ462">
        <v>5</v>
      </c>
      <c r="AK462" s="14">
        <v>46118</v>
      </c>
      <c r="AL462">
        <v>23</v>
      </c>
      <c r="AM462" t="s">
        <v>1576</v>
      </c>
      <c r="AN462" t="s">
        <v>1586</v>
      </c>
      <c r="AO462">
        <v>5</v>
      </c>
      <c r="AP462">
        <v>4769</v>
      </c>
      <c r="AQ462">
        <v>3</v>
      </c>
      <c r="AR462">
        <v>3</v>
      </c>
    </row>
    <row r="463" spans="1:44" x14ac:dyDescent="0.35">
      <c r="A463" t="s">
        <v>1414</v>
      </c>
      <c r="B463">
        <v>51</v>
      </c>
      <c r="C463" t="s">
        <v>1271</v>
      </c>
      <c r="D463" t="s">
        <v>49</v>
      </c>
      <c r="E463" t="s">
        <v>56</v>
      </c>
      <c r="F463">
        <v>237</v>
      </c>
      <c r="G463" t="s">
        <v>42</v>
      </c>
      <c r="H463">
        <v>9</v>
      </c>
      <c r="I463">
        <v>3</v>
      </c>
      <c r="J463" t="s">
        <v>43</v>
      </c>
      <c r="K463">
        <v>1</v>
      </c>
      <c r="L463">
        <v>1282</v>
      </c>
      <c r="M463">
        <v>4</v>
      </c>
      <c r="N463" t="s">
        <v>44</v>
      </c>
      <c r="O463">
        <v>83</v>
      </c>
      <c r="P463">
        <v>3</v>
      </c>
      <c r="Q463">
        <v>5</v>
      </c>
      <c r="R463" t="s">
        <v>442</v>
      </c>
      <c r="S463">
        <v>2</v>
      </c>
      <c r="T463" t="s">
        <v>102</v>
      </c>
      <c r="U463">
        <v>19847</v>
      </c>
      <c r="V463" t="s">
        <v>368</v>
      </c>
      <c r="W463">
        <v>19196</v>
      </c>
      <c r="X463">
        <v>4</v>
      </c>
      <c r="Y463" t="s">
        <v>48</v>
      </c>
      <c r="Z463" t="s">
        <v>40</v>
      </c>
      <c r="AA463">
        <v>24</v>
      </c>
      <c r="AB463">
        <v>4</v>
      </c>
      <c r="AC463">
        <v>1</v>
      </c>
      <c r="AD463">
        <v>80</v>
      </c>
      <c r="AE463">
        <v>1</v>
      </c>
      <c r="AF463">
        <v>31</v>
      </c>
      <c r="AG463">
        <v>5</v>
      </c>
      <c r="AH463">
        <v>2</v>
      </c>
      <c r="AI463">
        <v>11</v>
      </c>
      <c r="AJ463">
        <v>10</v>
      </c>
      <c r="AK463" s="14">
        <v>46278</v>
      </c>
      <c r="AL463">
        <v>44</v>
      </c>
      <c r="AM463" t="s">
        <v>1576</v>
      </c>
      <c r="AN463" t="s">
        <v>1580</v>
      </c>
      <c r="AO463">
        <v>1</v>
      </c>
      <c r="AP463">
        <v>16852</v>
      </c>
      <c r="AQ463">
        <v>0</v>
      </c>
      <c r="AR463">
        <v>0</v>
      </c>
    </row>
    <row r="464" spans="1:44" x14ac:dyDescent="0.35">
      <c r="A464" t="s">
        <v>530</v>
      </c>
      <c r="B464">
        <v>32</v>
      </c>
      <c r="C464" t="s">
        <v>190</v>
      </c>
      <c r="D464" t="s">
        <v>49</v>
      </c>
      <c r="E464" t="s">
        <v>41</v>
      </c>
      <c r="F464">
        <v>427</v>
      </c>
      <c r="G464" t="s">
        <v>42</v>
      </c>
      <c r="H464">
        <v>1</v>
      </c>
      <c r="I464">
        <v>3</v>
      </c>
      <c r="J464" t="s">
        <v>52</v>
      </c>
      <c r="K464">
        <v>1</v>
      </c>
      <c r="L464">
        <v>78</v>
      </c>
      <c r="M464">
        <v>1</v>
      </c>
      <c r="N464" t="s">
        <v>44</v>
      </c>
      <c r="O464">
        <v>33</v>
      </c>
      <c r="P464">
        <v>3</v>
      </c>
      <c r="Q464">
        <v>2</v>
      </c>
      <c r="R464" t="s">
        <v>112</v>
      </c>
      <c r="S464">
        <v>4</v>
      </c>
      <c r="T464" t="s">
        <v>105</v>
      </c>
      <c r="U464">
        <v>6162</v>
      </c>
      <c r="V464" t="s">
        <v>163</v>
      </c>
      <c r="W464">
        <v>10877</v>
      </c>
      <c r="X464">
        <v>1</v>
      </c>
      <c r="Y464" t="s">
        <v>48</v>
      </c>
      <c r="Z464" t="s">
        <v>40</v>
      </c>
      <c r="AA464">
        <v>22</v>
      </c>
      <c r="AB464">
        <v>4</v>
      </c>
      <c r="AC464">
        <v>2</v>
      </c>
      <c r="AD464">
        <v>80</v>
      </c>
      <c r="AE464">
        <v>1</v>
      </c>
      <c r="AF464">
        <v>9</v>
      </c>
      <c r="AG464">
        <v>3</v>
      </c>
      <c r="AH464">
        <v>3</v>
      </c>
      <c r="AI464">
        <v>7</v>
      </c>
      <c r="AJ464">
        <v>8</v>
      </c>
      <c r="AK464" s="14">
        <v>46120</v>
      </c>
      <c r="AL464">
        <v>47</v>
      </c>
      <c r="AM464" t="s">
        <v>1576</v>
      </c>
      <c r="AN464" t="s">
        <v>1586</v>
      </c>
      <c r="AO464">
        <v>1</v>
      </c>
      <c r="AP464">
        <v>4656</v>
      </c>
      <c r="AQ464">
        <v>0</v>
      </c>
      <c r="AR464">
        <v>0</v>
      </c>
    </row>
    <row r="465" spans="1:44" x14ac:dyDescent="0.35">
      <c r="A465" t="s">
        <v>531</v>
      </c>
      <c r="B465">
        <v>32</v>
      </c>
      <c r="C465" t="s">
        <v>190</v>
      </c>
      <c r="D465" t="s">
        <v>49</v>
      </c>
      <c r="E465" t="s">
        <v>41</v>
      </c>
      <c r="F465">
        <v>548</v>
      </c>
      <c r="G465" t="s">
        <v>42</v>
      </c>
      <c r="H465">
        <v>1</v>
      </c>
      <c r="I465">
        <v>3</v>
      </c>
      <c r="J465" t="s">
        <v>43</v>
      </c>
      <c r="K465">
        <v>1</v>
      </c>
      <c r="L465">
        <v>96</v>
      </c>
      <c r="M465">
        <v>2</v>
      </c>
      <c r="N465" t="s">
        <v>44</v>
      </c>
      <c r="O465">
        <v>66</v>
      </c>
      <c r="P465">
        <v>3</v>
      </c>
      <c r="Q465">
        <v>2</v>
      </c>
      <c r="R465" t="s">
        <v>60</v>
      </c>
      <c r="S465">
        <v>2</v>
      </c>
      <c r="T465" t="s">
        <v>105</v>
      </c>
      <c r="U465">
        <v>6220</v>
      </c>
      <c r="V465" t="s">
        <v>163</v>
      </c>
      <c r="W465">
        <v>7346</v>
      </c>
      <c r="X465">
        <v>1</v>
      </c>
      <c r="Y465" t="s">
        <v>48</v>
      </c>
      <c r="Z465" t="s">
        <v>49</v>
      </c>
      <c r="AA465">
        <v>17</v>
      </c>
      <c r="AB465">
        <v>3</v>
      </c>
      <c r="AC465">
        <v>2</v>
      </c>
      <c r="AD465">
        <v>80</v>
      </c>
      <c r="AE465">
        <v>2</v>
      </c>
      <c r="AF465">
        <v>10</v>
      </c>
      <c r="AG465">
        <v>3</v>
      </c>
      <c r="AH465">
        <v>3</v>
      </c>
      <c r="AI465">
        <v>0</v>
      </c>
      <c r="AK465" s="14">
        <v>46121</v>
      </c>
      <c r="AL465">
        <v>27</v>
      </c>
      <c r="AM465" t="s">
        <v>1576</v>
      </c>
      <c r="AN465" t="s">
        <v>1586</v>
      </c>
      <c r="AO465">
        <v>1</v>
      </c>
      <c r="AP465">
        <v>19508</v>
      </c>
      <c r="AQ465">
        <v>1</v>
      </c>
      <c r="AR465">
        <v>1</v>
      </c>
    </row>
    <row r="466" spans="1:44" x14ac:dyDescent="0.35">
      <c r="A466" t="s">
        <v>532</v>
      </c>
      <c r="B466">
        <v>32</v>
      </c>
      <c r="C466" t="s">
        <v>190</v>
      </c>
      <c r="D466" t="s">
        <v>49</v>
      </c>
      <c r="E466" t="s">
        <v>41</v>
      </c>
      <c r="F466">
        <v>1093</v>
      </c>
      <c r="G466" t="s">
        <v>51</v>
      </c>
      <c r="H466">
        <v>6</v>
      </c>
      <c r="I466">
        <v>4</v>
      </c>
      <c r="J466" t="s">
        <v>52</v>
      </c>
      <c r="K466">
        <v>1</v>
      </c>
      <c r="L466">
        <v>125</v>
      </c>
      <c r="M466">
        <v>2</v>
      </c>
      <c r="N466" t="s">
        <v>44</v>
      </c>
      <c r="O466">
        <v>87</v>
      </c>
      <c r="P466">
        <v>3</v>
      </c>
      <c r="Q466">
        <v>2</v>
      </c>
      <c r="R466" t="s">
        <v>137</v>
      </c>
      <c r="S466">
        <v>3</v>
      </c>
      <c r="T466" t="s">
        <v>46</v>
      </c>
      <c r="U466">
        <v>5010</v>
      </c>
      <c r="V466" t="s">
        <v>163</v>
      </c>
      <c r="W466">
        <v>24301</v>
      </c>
      <c r="X466">
        <v>1</v>
      </c>
      <c r="Y466" t="s">
        <v>48</v>
      </c>
      <c r="Z466" t="s">
        <v>49</v>
      </c>
      <c r="AA466">
        <v>16</v>
      </c>
      <c r="AB466">
        <v>3</v>
      </c>
      <c r="AC466">
        <v>1</v>
      </c>
      <c r="AD466">
        <v>80</v>
      </c>
      <c r="AE466">
        <v>0</v>
      </c>
      <c r="AF466">
        <v>12</v>
      </c>
      <c r="AG466">
        <v>0</v>
      </c>
      <c r="AH466">
        <v>3</v>
      </c>
      <c r="AI466">
        <v>5</v>
      </c>
      <c r="AJ466">
        <v>7</v>
      </c>
      <c r="AK466" s="14">
        <v>46122</v>
      </c>
      <c r="AL466">
        <v>52</v>
      </c>
      <c r="AM466" t="s">
        <v>1576</v>
      </c>
      <c r="AN466" t="s">
        <v>1586</v>
      </c>
      <c r="AO466">
        <v>10</v>
      </c>
      <c r="AP466">
        <v>3873</v>
      </c>
      <c r="AQ466">
        <v>6</v>
      </c>
      <c r="AR466">
        <v>2</v>
      </c>
    </row>
    <row r="467" spans="1:44" x14ac:dyDescent="0.35">
      <c r="A467" t="s">
        <v>533</v>
      </c>
      <c r="B467">
        <v>32</v>
      </c>
      <c r="C467" t="s">
        <v>190</v>
      </c>
      <c r="D467" t="s">
        <v>49</v>
      </c>
      <c r="E467" t="s">
        <v>41</v>
      </c>
      <c r="F467">
        <v>827</v>
      </c>
      <c r="G467" t="s">
        <v>42</v>
      </c>
      <c r="H467">
        <v>1</v>
      </c>
      <c r="I467">
        <v>1</v>
      </c>
      <c r="J467" t="s">
        <v>43</v>
      </c>
      <c r="K467">
        <v>1</v>
      </c>
      <c r="L467">
        <v>134</v>
      </c>
      <c r="M467">
        <v>4</v>
      </c>
      <c r="N467" t="s">
        <v>44</v>
      </c>
      <c r="O467">
        <v>71</v>
      </c>
      <c r="P467">
        <v>3</v>
      </c>
      <c r="Q467">
        <v>1</v>
      </c>
      <c r="R467" t="s">
        <v>60</v>
      </c>
      <c r="S467">
        <v>1</v>
      </c>
      <c r="T467" t="s">
        <v>46</v>
      </c>
      <c r="U467">
        <v>2956</v>
      </c>
      <c r="V467" t="s">
        <v>47</v>
      </c>
      <c r="W467">
        <v>15178</v>
      </c>
      <c r="X467">
        <v>1</v>
      </c>
      <c r="Y467" t="s">
        <v>48</v>
      </c>
      <c r="Z467" t="s">
        <v>49</v>
      </c>
      <c r="AA467">
        <v>13</v>
      </c>
      <c r="AB467">
        <v>3</v>
      </c>
      <c r="AC467">
        <v>4</v>
      </c>
      <c r="AD467">
        <v>80</v>
      </c>
      <c r="AE467">
        <v>0</v>
      </c>
      <c r="AF467">
        <v>1</v>
      </c>
      <c r="AG467">
        <v>2</v>
      </c>
      <c r="AH467">
        <v>3</v>
      </c>
      <c r="AI467">
        <v>0</v>
      </c>
      <c r="AJ467">
        <v>0</v>
      </c>
      <c r="AK467" s="14">
        <v>46123</v>
      </c>
      <c r="AL467">
        <v>27</v>
      </c>
      <c r="AM467" t="s">
        <v>1576</v>
      </c>
      <c r="AN467" t="s">
        <v>1586</v>
      </c>
      <c r="AO467">
        <v>7</v>
      </c>
      <c r="AP467">
        <v>2681</v>
      </c>
      <c r="AQ467">
        <v>5</v>
      </c>
      <c r="AR467">
        <v>0</v>
      </c>
    </row>
    <row r="468" spans="1:44" x14ac:dyDescent="0.35">
      <c r="A468" t="s">
        <v>1412</v>
      </c>
      <c r="B468">
        <v>51</v>
      </c>
      <c r="C468" t="s">
        <v>1271</v>
      </c>
      <c r="D468" t="s">
        <v>49</v>
      </c>
      <c r="E468" t="s">
        <v>41</v>
      </c>
      <c r="F468">
        <v>1318</v>
      </c>
      <c r="G468" t="s">
        <v>1547</v>
      </c>
      <c r="H468">
        <v>26</v>
      </c>
      <c r="I468">
        <v>4</v>
      </c>
      <c r="J468" t="s">
        <v>57</v>
      </c>
      <c r="K468">
        <v>1</v>
      </c>
      <c r="L468">
        <v>851</v>
      </c>
      <c r="M468">
        <v>1</v>
      </c>
      <c r="N468" t="s">
        <v>53</v>
      </c>
      <c r="O468">
        <v>66</v>
      </c>
      <c r="P468">
        <v>3</v>
      </c>
      <c r="Q468">
        <v>4</v>
      </c>
      <c r="R468" t="s">
        <v>442</v>
      </c>
      <c r="S468">
        <v>3</v>
      </c>
      <c r="T468" t="s">
        <v>105</v>
      </c>
      <c r="U468">
        <v>16307</v>
      </c>
      <c r="V468" t="s">
        <v>368</v>
      </c>
      <c r="W468">
        <v>5594</v>
      </c>
      <c r="X468">
        <v>2</v>
      </c>
      <c r="Y468" t="s">
        <v>48</v>
      </c>
      <c r="Z468" t="s">
        <v>49</v>
      </c>
      <c r="AA468">
        <v>14</v>
      </c>
      <c r="AB468">
        <v>3</v>
      </c>
      <c r="AC468">
        <v>3</v>
      </c>
      <c r="AD468">
        <v>80</v>
      </c>
      <c r="AE468">
        <v>1</v>
      </c>
      <c r="AF468">
        <v>29</v>
      </c>
      <c r="AG468">
        <v>2</v>
      </c>
      <c r="AH468">
        <v>2</v>
      </c>
      <c r="AI468">
        <v>4</v>
      </c>
      <c r="AJ468">
        <v>17</v>
      </c>
      <c r="AK468" s="14">
        <v>46276</v>
      </c>
      <c r="AL468">
        <v>59</v>
      </c>
      <c r="AM468" t="s">
        <v>1576</v>
      </c>
      <c r="AN468" t="s">
        <v>1580</v>
      </c>
      <c r="AO468">
        <v>36</v>
      </c>
      <c r="AP468">
        <v>16801</v>
      </c>
      <c r="AQ468">
        <v>30</v>
      </c>
      <c r="AR468">
        <v>15</v>
      </c>
    </row>
    <row r="469" spans="1:44" x14ac:dyDescent="0.35">
      <c r="A469" t="s">
        <v>535</v>
      </c>
      <c r="B469">
        <v>32</v>
      </c>
      <c r="C469" t="s">
        <v>190</v>
      </c>
      <c r="D469" t="s">
        <v>49</v>
      </c>
      <c r="E469" t="s">
        <v>56</v>
      </c>
      <c r="F469">
        <v>689</v>
      </c>
      <c r="G469" t="s">
        <v>51</v>
      </c>
      <c r="H469">
        <v>9</v>
      </c>
      <c r="I469">
        <v>2</v>
      </c>
      <c r="J469" t="s">
        <v>52</v>
      </c>
      <c r="K469">
        <v>1</v>
      </c>
      <c r="L469">
        <v>195</v>
      </c>
      <c r="M469">
        <v>4</v>
      </c>
      <c r="N469" t="s">
        <v>44</v>
      </c>
      <c r="O469">
        <v>35</v>
      </c>
      <c r="P469">
        <v>1</v>
      </c>
      <c r="Q469">
        <v>2</v>
      </c>
      <c r="R469" t="s">
        <v>137</v>
      </c>
      <c r="S469">
        <v>4</v>
      </c>
      <c r="T469" t="s">
        <v>102</v>
      </c>
      <c r="U469">
        <v>4668</v>
      </c>
      <c r="V469" t="s">
        <v>47</v>
      </c>
      <c r="W469">
        <v>22812</v>
      </c>
      <c r="X469">
        <v>0</v>
      </c>
      <c r="Y469" t="s">
        <v>48</v>
      </c>
      <c r="Z469" t="s">
        <v>49</v>
      </c>
      <c r="AA469">
        <v>17</v>
      </c>
      <c r="AB469">
        <v>3</v>
      </c>
      <c r="AC469">
        <v>4</v>
      </c>
      <c r="AD469">
        <v>80</v>
      </c>
      <c r="AE469">
        <v>3</v>
      </c>
      <c r="AF469">
        <v>9</v>
      </c>
      <c r="AG469">
        <v>2</v>
      </c>
      <c r="AH469">
        <v>4</v>
      </c>
      <c r="AI469">
        <v>0</v>
      </c>
      <c r="AK469" s="14">
        <v>46125</v>
      </c>
      <c r="AL469">
        <v>41</v>
      </c>
      <c r="AM469" t="s">
        <v>1576</v>
      </c>
      <c r="AN469" t="s">
        <v>1586</v>
      </c>
      <c r="AO469">
        <v>5</v>
      </c>
      <c r="AP469">
        <v>13089</v>
      </c>
      <c r="AQ469">
        <v>4</v>
      </c>
      <c r="AR469">
        <v>4</v>
      </c>
    </row>
    <row r="470" spans="1:44" x14ac:dyDescent="0.35">
      <c r="A470" t="s">
        <v>536</v>
      </c>
      <c r="B470">
        <v>32</v>
      </c>
      <c r="C470" t="s">
        <v>190</v>
      </c>
      <c r="D470" t="s">
        <v>49</v>
      </c>
      <c r="E470" t="s">
        <v>56</v>
      </c>
      <c r="F470">
        <v>967</v>
      </c>
      <c r="G470" t="s">
        <v>51</v>
      </c>
      <c r="H470">
        <v>8</v>
      </c>
      <c r="I470">
        <v>3</v>
      </c>
      <c r="J470" t="s">
        <v>57</v>
      </c>
      <c r="K470">
        <v>1</v>
      </c>
      <c r="L470">
        <v>207</v>
      </c>
      <c r="M470">
        <v>2</v>
      </c>
      <c r="N470" t="s">
        <v>53</v>
      </c>
      <c r="O470">
        <v>43</v>
      </c>
      <c r="P470">
        <v>3</v>
      </c>
      <c r="Q470">
        <v>3</v>
      </c>
      <c r="R470" t="s">
        <v>137</v>
      </c>
      <c r="S470">
        <v>4</v>
      </c>
      <c r="T470" t="s">
        <v>46</v>
      </c>
      <c r="U470">
        <v>8998</v>
      </c>
      <c r="V470" t="s">
        <v>163</v>
      </c>
      <c r="W470">
        <v>15589</v>
      </c>
      <c r="X470">
        <v>1</v>
      </c>
      <c r="Y470" t="s">
        <v>48</v>
      </c>
      <c r="Z470" t="s">
        <v>49</v>
      </c>
      <c r="AA470">
        <v>14</v>
      </c>
      <c r="AB470">
        <v>3</v>
      </c>
      <c r="AC470">
        <v>4</v>
      </c>
      <c r="AD470">
        <v>80</v>
      </c>
      <c r="AE470">
        <v>0</v>
      </c>
      <c r="AF470">
        <v>9</v>
      </c>
      <c r="AG470">
        <v>2</v>
      </c>
      <c r="AH470">
        <v>3</v>
      </c>
      <c r="AI470">
        <v>3</v>
      </c>
      <c r="AJ470">
        <v>7</v>
      </c>
      <c r="AK470" s="14">
        <v>46126</v>
      </c>
      <c r="AL470">
        <v>46</v>
      </c>
      <c r="AM470" t="s">
        <v>1576</v>
      </c>
      <c r="AN470" t="s">
        <v>1586</v>
      </c>
      <c r="AO470">
        <v>16</v>
      </c>
      <c r="AP470">
        <v>17561</v>
      </c>
      <c r="AQ470">
        <v>1</v>
      </c>
      <c r="AR470">
        <v>1</v>
      </c>
    </row>
    <row r="471" spans="1:44" x14ac:dyDescent="0.35">
      <c r="A471" t="s">
        <v>537</v>
      </c>
      <c r="B471">
        <v>32</v>
      </c>
      <c r="C471" t="s">
        <v>190</v>
      </c>
      <c r="D471" t="s">
        <v>49</v>
      </c>
      <c r="E471" t="s">
        <v>41</v>
      </c>
      <c r="F471">
        <v>120</v>
      </c>
      <c r="G471" t="s">
        <v>42</v>
      </c>
      <c r="H471">
        <v>6</v>
      </c>
      <c r="I471">
        <v>5</v>
      </c>
      <c r="J471" t="s">
        <v>43</v>
      </c>
      <c r="K471">
        <v>1</v>
      </c>
      <c r="L471">
        <v>231</v>
      </c>
      <c r="M471">
        <v>3</v>
      </c>
      <c r="N471" t="s">
        <v>44</v>
      </c>
      <c r="O471">
        <v>43</v>
      </c>
      <c r="P471">
        <v>3</v>
      </c>
      <c r="Q471">
        <v>1</v>
      </c>
      <c r="R471" t="s">
        <v>60</v>
      </c>
      <c r="S471">
        <v>3</v>
      </c>
      <c r="T471" t="s">
        <v>46</v>
      </c>
      <c r="U471">
        <v>3038</v>
      </c>
      <c r="V471" t="s">
        <v>47</v>
      </c>
      <c r="W471">
        <v>12430</v>
      </c>
      <c r="X471">
        <v>3</v>
      </c>
      <c r="Y471" t="s">
        <v>48</v>
      </c>
      <c r="Z471" t="s">
        <v>49</v>
      </c>
      <c r="AA471">
        <v>20</v>
      </c>
      <c r="AB471">
        <v>4</v>
      </c>
      <c r="AC471">
        <v>1</v>
      </c>
      <c r="AD471">
        <v>80</v>
      </c>
      <c r="AE471">
        <v>0</v>
      </c>
      <c r="AF471">
        <v>8</v>
      </c>
      <c r="AG471">
        <v>2</v>
      </c>
      <c r="AH471">
        <v>3</v>
      </c>
      <c r="AI471">
        <v>1</v>
      </c>
      <c r="AJ471">
        <v>4</v>
      </c>
      <c r="AK471" s="14">
        <v>46127</v>
      </c>
      <c r="AL471">
        <v>36</v>
      </c>
      <c r="AM471" t="s">
        <v>1576</v>
      </c>
      <c r="AN471" t="s">
        <v>1586</v>
      </c>
      <c r="AO471">
        <v>8</v>
      </c>
      <c r="AP471">
        <v>15717</v>
      </c>
      <c r="AQ471">
        <v>4</v>
      </c>
      <c r="AR471">
        <v>2</v>
      </c>
    </row>
    <row r="472" spans="1:44" x14ac:dyDescent="0.35">
      <c r="A472" t="s">
        <v>1411</v>
      </c>
      <c r="B472">
        <v>51</v>
      </c>
      <c r="C472" t="s">
        <v>1271</v>
      </c>
      <c r="D472" t="s">
        <v>49</v>
      </c>
      <c r="E472" t="s">
        <v>41</v>
      </c>
      <c r="F472">
        <v>1178</v>
      </c>
      <c r="G472" t="s">
        <v>42</v>
      </c>
      <c r="H472">
        <v>14</v>
      </c>
      <c r="I472">
        <v>2</v>
      </c>
      <c r="J472" t="s">
        <v>43</v>
      </c>
      <c r="K472">
        <v>1</v>
      </c>
      <c r="L472">
        <v>500</v>
      </c>
      <c r="M472">
        <v>3</v>
      </c>
      <c r="N472" t="s">
        <v>53</v>
      </c>
      <c r="O472">
        <v>87</v>
      </c>
      <c r="P472">
        <v>3</v>
      </c>
      <c r="Q472">
        <v>2</v>
      </c>
      <c r="R472" t="s">
        <v>137</v>
      </c>
      <c r="S472">
        <v>4</v>
      </c>
      <c r="T472" t="s">
        <v>105</v>
      </c>
      <c r="U472">
        <v>4936</v>
      </c>
      <c r="V472" t="s">
        <v>47</v>
      </c>
      <c r="W472">
        <v>14862</v>
      </c>
      <c r="X472">
        <v>4</v>
      </c>
      <c r="Y472" t="s">
        <v>48</v>
      </c>
      <c r="Z472" t="s">
        <v>49</v>
      </c>
      <c r="AA472">
        <v>11</v>
      </c>
      <c r="AB472">
        <v>3</v>
      </c>
      <c r="AC472">
        <v>3</v>
      </c>
      <c r="AD472">
        <v>80</v>
      </c>
      <c r="AE472">
        <v>1</v>
      </c>
      <c r="AF472">
        <v>18</v>
      </c>
      <c r="AG472">
        <v>2</v>
      </c>
      <c r="AH472">
        <v>2</v>
      </c>
      <c r="AI472">
        <v>0</v>
      </c>
      <c r="AJ472">
        <v>7</v>
      </c>
      <c r="AK472" s="14">
        <v>46275</v>
      </c>
      <c r="AL472">
        <v>56</v>
      </c>
      <c r="AM472" t="s">
        <v>1576</v>
      </c>
      <c r="AN472" t="s">
        <v>1580</v>
      </c>
      <c r="AO472">
        <v>10</v>
      </c>
      <c r="AP472">
        <v>6661</v>
      </c>
      <c r="AQ472">
        <v>0</v>
      </c>
      <c r="AR472">
        <v>0</v>
      </c>
    </row>
    <row r="473" spans="1:44" x14ac:dyDescent="0.35">
      <c r="A473" t="s">
        <v>539</v>
      </c>
      <c r="B473">
        <v>32</v>
      </c>
      <c r="C473" t="s">
        <v>190</v>
      </c>
      <c r="D473" t="s">
        <v>49</v>
      </c>
      <c r="E473" t="s">
        <v>41</v>
      </c>
      <c r="F473">
        <v>1401</v>
      </c>
      <c r="G473" t="s">
        <v>51</v>
      </c>
      <c r="H473">
        <v>4</v>
      </c>
      <c r="I473">
        <v>2</v>
      </c>
      <c r="J473" t="s">
        <v>43</v>
      </c>
      <c r="K473">
        <v>1</v>
      </c>
      <c r="L473">
        <v>330</v>
      </c>
      <c r="M473">
        <v>3</v>
      </c>
      <c r="N473" t="s">
        <v>53</v>
      </c>
      <c r="O473">
        <v>56</v>
      </c>
      <c r="P473">
        <v>3</v>
      </c>
      <c r="Q473">
        <v>1</v>
      </c>
      <c r="R473" t="s">
        <v>54</v>
      </c>
      <c r="S473">
        <v>2</v>
      </c>
      <c r="T473" t="s">
        <v>105</v>
      </c>
      <c r="U473">
        <v>3931</v>
      </c>
      <c r="V473" t="s">
        <v>47</v>
      </c>
      <c r="W473">
        <v>20990</v>
      </c>
      <c r="X473">
        <v>2</v>
      </c>
      <c r="Y473" t="s">
        <v>48</v>
      </c>
      <c r="Z473" t="s">
        <v>49</v>
      </c>
      <c r="AA473">
        <v>11</v>
      </c>
      <c r="AB473">
        <v>3</v>
      </c>
      <c r="AC473">
        <v>1</v>
      </c>
      <c r="AD473">
        <v>80</v>
      </c>
      <c r="AE473">
        <v>1</v>
      </c>
      <c r="AF473">
        <v>6</v>
      </c>
      <c r="AG473">
        <v>5</v>
      </c>
      <c r="AH473">
        <v>3</v>
      </c>
      <c r="AI473">
        <v>1</v>
      </c>
      <c r="AJ473">
        <v>2</v>
      </c>
      <c r="AK473" s="14">
        <v>46129</v>
      </c>
      <c r="AL473">
        <v>19</v>
      </c>
      <c r="AM473" t="s">
        <v>1576</v>
      </c>
      <c r="AN473" t="s">
        <v>1586</v>
      </c>
      <c r="AO473">
        <v>1</v>
      </c>
      <c r="AP473">
        <v>3494</v>
      </c>
      <c r="AQ473">
        <v>0</v>
      </c>
      <c r="AR473">
        <v>0</v>
      </c>
    </row>
    <row r="474" spans="1:44" x14ac:dyDescent="0.35">
      <c r="A474" t="s">
        <v>1410</v>
      </c>
      <c r="B474">
        <v>51</v>
      </c>
      <c r="C474" t="s">
        <v>1271</v>
      </c>
      <c r="D474" t="s">
        <v>49</v>
      </c>
      <c r="E474" t="s">
        <v>41</v>
      </c>
      <c r="F474">
        <v>1302</v>
      </c>
      <c r="G474" t="s">
        <v>51</v>
      </c>
      <c r="H474">
        <v>2</v>
      </c>
      <c r="I474">
        <v>3</v>
      </c>
      <c r="J474" t="s">
        <v>52</v>
      </c>
      <c r="K474">
        <v>1</v>
      </c>
      <c r="L474">
        <v>408</v>
      </c>
      <c r="M474">
        <v>4</v>
      </c>
      <c r="N474" t="s">
        <v>44</v>
      </c>
      <c r="O474">
        <v>84</v>
      </c>
      <c r="P474">
        <v>1</v>
      </c>
      <c r="Q474">
        <v>2</v>
      </c>
      <c r="R474" t="s">
        <v>112</v>
      </c>
      <c r="S474">
        <v>2</v>
      </c>
      <c r="T474" t="s">
        <v>102</v>
      </c>
      <c r="U474">
        <v>5482</v>
      </c>
      <c r="V474" t="s">
        <v>163</v>
      </c>
      <c r="W474">
        <v>16321</v>
      </c>
      <c r="X474">
        <v>5</v>
      </c>
      <c r="Y474" t="s">
        <v>48</v>
      </c>
      <c r="Z474" t="s">
        <v>49</v>
      </c>
      <c r="AA474">
        <v>18</v>
      </c>
      <c r="AB474">
        <v>3</v>
      </c>
      <c r="AC474">
        <v>4</v>
      </c>
      <c r="AD474">
        <v>80</v>
      </c>
      <c r="AE474">
        <v>1</v>
      </c>
      <c r="AF474">
        <v>13</v>
      </c>
      <c r="AG474">
        <v>3</v>
      </c>
      <c r="AH474">
        <v>3</v>
      </c>
      <c r="AI474">
        <v>1</v>
      </c>
      <c r="AJ474">
        <v>2</v>
      </c>
      <c r="AK474" s="14">
        <v>46274</v>
      </c>
      <c r="AL474">
        <v>27</v>
      </c>
      <c r="AM474" t="s">
        <v>1576</v>
      </c>
      <c r="AN474" t="s">
        <v>1580</v>
      </c>
      <c r="AO474">
        <v>9</v>
      </c>
      <c r="AP474">
        <v>22929</v>
      </c>
      <c r="AQ474">
        <v>7</v>
      </c>
      <c r="AR474">
        <v>0</v>
      </c>
    </row>
    <row r="475" spans="1:44" x14ac:dyDescent="0.35">
      <c r="A475" t="s">
        <v>541</v>
      </c>
      <c r="B475">
        <v>32</v>
      </c>
      <c r="C475" t="s">
        <v>190</v>
      </c>
      <c r="D475" t="s">
        <v>49</v>
      </c>
      <c r="E475" t="s">
        <v>59</v>
      </c>
      <c r="F475">
        <v>976</v>
      </c>
      <c r="G475" t="s">
        <v>51</v>
      </c>
      <c r="H475">
        <v>26</v>
      </c>
      <c r="I475">
        <v>4</v>
      </c>
      <c r="J475" t="s">
        <v>57</v>
      </c>
      <c r="K475">
        <v>1</v>
      </c>
      <c r="L475">
        <v>333</v>
      </c>
      <c r="M475">
        <v>3</v>
      </c>
      <c r="N475" t="s">
        <v>44</v>
      </c>
      <c r="O475">
        <v>100</v>
      </c>
      <c r="P475">
        <v>3</v>
      </c>
      <c r="Q475">
        <v>2</v>
      </c>
      <c r="R475" t="s">
        <v>137</v>
      </c>
      <c r="S475">
        <v>4</v>
      </c>
      <c r="T475" t="s">
        <v>105</v>
      </c>
      <c r="U475">
        <v>4465</v>
      </c>
      <c r="V475" t="s">
        <v>47</v>
      </c>
      <c r="W475">
        <v>12069</v>
      </c>
      <c r="X475">
        <v>0</v>
      </c>
      <c r="Y475" t="s">
        <v>48</v>
      </c>
      <c r="Z475" t="s">
        <v>49</v>
      </c>
      <c r="AA475">
        <v>18</v>
      </c>
      <c r="AB475">
        <v>3</v>
      </c>
      <c r="AC475">
        <v>1</v>
      </c>
      <c r="AD475">
        <v>80</v>
      </c>
      <c r="AE475">
        <v>0</v>
      </c>
      <c r="AF475">
        <v>4</v>
      </c>
      <c r="AG475">
        <v>2</v>
      </c>
      <c r="AH475">
        <v>3</v>
      </c>
      <c r="AI475">
        <v>2</v>
      </c>
      <c r="AJ475">
        <v>2</v>
      </c>
      <c r="AK475" s="14">
        <v>46131</v>
      </c>
      <c r="AL475">
        <v>58</v>
      </c>
      <c r="AM475" t="s">
        <v>1576</v>
      </c>
      <c r="AN475" t="s">
        <v>1586</v>
      </c>
      <c r="AO475">
        <v>4</v>
      </c>
      <c r="AP475">
        <v>17502</v>
      </c>
      <c r="AQ475">
        <v>1</v>
      </c>
      <c r="AR475">
        <v>1</v>
      </c>
    </row>
    <row r="476" spans="1:44" x14ac:dyDescent="0.35">
      <c r="A476" t="s">
        <v>542</v>
      </c>
      <c r="B476">
        <v>32</v>
      </c>
      <c r="C476" t="s">
        <v>190</v>
      </c>
      <c r="D476" t="s">
        <v>49</v>
      </c>
      <c r="E476" t="s">
        <v>56</v>
      </c>
      <c r="F476">
        <v>1311</v>
      </c>
      <c r="G476" t="s">
        <v>42</v>
      </c>
      <c r="H476">
        <v>7</v>
      </c>
      <c r="I476">
        <v>3</v>
      </c>
      <c r="J476" t="s">
        <v>43</v>
      </c>
      <c r="K476">
        <v>1</v>
      </c>
      <c r="L476">
        <v>359</v>
      </c>
      <c r="M476">
        <v>2</v>
      </c>
      <c r="N476" t="s">
        <v>44</v>
      </c>
      <c r="O476">
        <v>100</v>
      </c>
      <c r="P476">
        <v>4</v>
      </c>
      <c r="Q476">
        <v>1</v>
      </c>
      <c r="R476" t="s">
        <v>45</v>
      </c>
      <c r="S476">
        <v>2</v>
      </c>
      <c r="T476" t="s">
        <v>105</v>
      </c>
      <c r="U476">
        <v>2794</v>
      </c>
      <c r="V476" t="s">
        <v>47</v>
      </c>
      <c r="W476">
        <v>26062</v>
      </c>
      <c r="X476">
        <v>1</v>
      </c>
      <c r="Y476" t="s">
        <v>48</v>
      </c>
      <c r="Z476" t="s">
        <v>49</v>
      </c>
      <c r="AA476">
        <v>20</v>
      </c>
      <c r="AB476">
        <v>4</v>
      </c>
      <c r="AC476">
        <v>3</v>
      </c>
      <c r="AD476">
        <v>80</v>
      </c>
      <c r="AE476">
        <v>0</v>
      </c>
      <c r="AF476">
        <v>5</v>
      </c>
      <c r="AG476">
        <v>3</v>
      </c>
      <c r="AH476">
        <v>1</v>
      </c>
      <c r="AI476">
        <v>0</v>
      </c>
      <c r="AJ476">
        <v>3</v>
      </c>
      <c r="AK476" s="14">
        <v>46132</v>
      </c>
      <c r="AL476">
        <v>56</v>
      </c>
      <c r="AM476" t="s">
        <v>1576</v>
      </c>
      <c r="AN476" t="s">
        <v>1586</v>
      </c>
      <c r="AO476">
        <v>1</v>
      </c>
      <c r="AP476">
        <v>9239</v>
      </c>
      <c r="AQ476">
        <v>0</v>
      </c>
      <c r="AR476">
        <v>0</v>
      </c>
    </row>
    <row r="477" spans="1:44" x14ac:dyDescent="0.35">
      <c r="A477" t="s">
        <v>543</v>
      </c>
      <c r="B477">
        <v>32</v>
      </c>
      <c r="C477" t="s">
        <v>190</v>
      </c>
      <c r="D477" t="s">
        <v>49</v>
      </c>
      <c r="E477" t="s">
        <v>41</v>
      </c>
      <c r="F477">
        <v>128</v>
      </c>
      <c r="G477" t="s">
        <v>42</v>
      </c>
      <c r="H477">
        <v>2</v>
      </c>
      <c r="I477">
        <v>1</v>
      </c>
      <c r="J477" t="s">
        <v>68</v>
      </c>
      <c r="K477">
        <v>1</v>
      </c>
      <c r="L477">
        <v>362</v>
      </c>
      <c r="M477">
        <v>4</v>
      </c>
      <c r="N477" t="s">
        <v>44</v>
      </c>
      <c r="O477">
        <v>84</v>
      </c>
      <c r="P477">
        <v>2</v>
      </c>
      <c r="Q477">
        <v>2</v>
      </c>
      <c r="R477" t="s">
        <v>45</v>
      </c>
      <c r="S477">
        <v>1</v>
      </c>
      <c r="T477" t="s">
        <v>46</v>
      </c>
      <c r="U477">
        <v>2176</v>
      </c>
      <c r="V477" t="s">
        <v>47</v>
      </c>
      <c r="W477">
        <v>19737</v>
      </c>
      <c r="X477">
        <v>4</v>
      </c>
      <c r="Y477" t="s">
        <v>48</v>
      </c>
      <c r="Z477" t="s">
        <v>49</v>
      </c>
      <c r="AA477">
        <v>13</v>
      </c>
      <c r="AB477">
        <v>3</v>
      </c>
      <c r="AC477">
        <v>4</v>
      </c>
      <c r="AD477">
        <v>80</v>
      </c>
      <c r="AE477">
        <v>0</v>
      </c>
      <c r="AF477">
        <v>9</v>
      </c>
      <c r="AG477">
        <v>5</v>
      </c>
      <c r="AH477">
        <v>3</v>
      </c>
      <c r="AI477">
        <v>0</v>
      </c>
      <c r="AJ477">
        <v>4</v>
      </c>
      <c r="AK477" s="14">
        <v>46133</v>
      </c>
      <c r="AL477">
        <v>43</v>
      </c>
      <c r="AM477" t="s">
        <v>1576</v>
      </c>
      <c r="AN477" t="s">
        <v>1586</v>
      </c>
      <c r="AO477">
        <v>6</v>
      </c>
      <c r="AP477">
        <v>13116</v>
      </c>
      <c r="AQ477">
        <v>2</v>
      </c>
      <c r="AR477">
        <v>0</v>
      </c>
    </row>
    <row r="478" spans="1:44" x14ac:dyDescent="0.35">
      <c r="A478" t="s">
        <v>544</v>
      </c>
      <c r="B478">
        <v>32</v>
      </c>
      <c r="C478" t="s">
        <v>190</v>
      </c>
      <c r="D478" t="s">
        <v>49</v>
      </c>
      <c r="E478" t="s">
        <v>41</v>
      </c>
      <c r="F478">
        <v>906</v>
      </c>
      <c r="G478" t="s">
        <v>51</v>
      </c>
      <c r="H478">
        <v>7</v>
      </c>
      <c r="I478">
        <v>3</v>
      </c>
      <c r="J478" t="s">
        <v>43</v>
      </c>
      <c r="K478">
        <v>1</v>
      </c>
      <c r="L478">
        <v>420</v>
      </c>
      <c r="M478">
        <v>4</v>
      </c>
      <c r="N478" t="s">
        <v>44</v>
      </c>
      <c r="O478">
        <v>91</v>
      </c>
      <c r="P478">
        <v>2</v>
      </c>
      <c r="Q478">
        <v>2</v>
      </c>
      <c r="R478" t="s">
        <v>137</v>
      </c>
      <c r="S478">
        <v>3</v>
      </c>
      <c r="T478" t="s">
        <v>105</v>
      </c>
      <c r="U478">
        <v>5484</v>
      </c>
      <c r="V478" t="s">
        <v>163</v>
      </c>
      <c r="W478">
        <v>16985</v>
      </c>
      <c r="X478">
        <v>1</v>
      </c>
      <c r="Y478" t="s">
        <v>48</v>
      </c>
      <c r="Z478" t="s">
        <v>49</v>
      </c>
      <c r="AA478">
        <v>14</v>
      </c>
      <c r="AB478">
        <v>3</v>
      </c>
      <c r="AC478">
        <v>3</v>
      </c>
      <c r="AD478">
        <v>80</v>
      </c>
      <c r="AE478">
        <v>1</v>
      </c>
      <c r="AF478">
        <v>13</v>
      </c>
      <c r="AG478">
        <v>3</v>
      </c>
      <c r="AH478">
        <v>2</v>
      </c>
      <c r="AI478">
        <v>4</v>
      </c>
      <c r="AJ478">
        <v>8</v>
      </c>
      <c r="AK478" s="14">
        <v>46134</v>
      </c>
      <c r="AL478">
        <v>30</v>
      </c>
      <c r="AM478" t="s">
        <v>1576</v>
      </c>
      <c r="AN478" t="s">
        <v>1586</v>
      </c>
      <c r="AO478">
        <v>9</v>
      </c>
      <c r="AP478">
        <v>4552</v>
      </c>
      <c r="AQ478">
        <v>5</v>
      </c>
      <c r="AR478">
        <v>2</v>
      </c>
    </row>
    <row r="479" spans="1:44" x14ac:dyDescent="0.35">
      <c r="A479" t="s">
        <v>545</v>
      </c>
      <c r="B479">
        <v>32</v>
      </c>
      <c r="C479" t="s">
        <v>190</v>
      </c>
      <c r="D479" t="s">
        <v>49</v>
      </c>
      <c r="E479" t="s">
        <v>41</v>
      </c>
      <c r="F479">
        <v>588</v>
      </c>
      <c r="G479" t="s">
        <v>51</v>
      </c>
      <c r="H479">
        <v>8</v>
      </c>
      <c r="I479">
        <v>2</v>
      </c>
      <c r="J479" t="s">
        <v>68</v>
      </c>
      <c r="K479">
        <v>1</v>
      </c>
      <c r="L479">
        <v>436</v>
      </c>
      <c r="M479">
        <v>3</v>
      </c>
      <c r="N479" t="s">
        <v>53</v>
      </c>
      <c r="O479">
        <v>65</v>
      </c>
      <c r="P479">
        <v>2</v>
      </c>
      <c r="Q479">
        <v>2</v>
      </c>
      <c r="R479" t="s">
        <v>137</v>
      </c>
      <c r="S479">
        <v>2</v>
      </c>
      <c r="T479" t="s">
        <v>105</v>
      </c>
      <c r="U479">
        <v>5228</v>
      </c>
      <c r="V479" t="s">
        <v>163</v>
      </c>
      <c r="W479">
        <v>24624</v>
      </c>
      <c r="X479">
        <v>1</v>
      </c>
      <c r="Y479" t="s">
        <v>48</v>
      </c>
      <c r="Z479" t="s">
        <v>40</v>
      </c>
      <c r="AA479">
        <v>11</v>
      </c>
      <c r="AB479">
        <v>3</v>
      </c>
      <c r="AC479">
        <v>4</v>
      </c>
      <c r="AD479">
        <v>80</v>
      </c>
      <c r="AE479">
        <v>0</v>
      </c>
      <c r="AF479">
        <v>13</v>
      </c>
      <c r="AG479">
        <v>2</v>
      </c>
      <c r="AH479">
        <v>3</v>
      </c>
      <c r="AI479">
        <v>11</v>
      </c>
      <c r="AJ479">
        <v>9</v>
      </c>
      <c r="AK479" s="14">
        <v>46135</v>
      </c>
      <c r="AL479">
        <v>60</v>
      </c>
      <c r="AM479" t="s">
        <v>1576</v>
      </c>
      <c r="AN479" t="s">
        <v>1586</v>
      </c>
      <c r="AO479">
        <v>23</v>
      </c>
      <c r="AP479">
        <v>2793</v>
      </c>
      <c r="AQ479">
        <v>11</v>
      </c>
      <c r="AR479">
        <v>2</v>
      </c>
    </row>
    <row r="480" spans="1:44" x14ac:dyDescent="0.35">
      <c r="A480" t="s">
        <v>546</v>
      </c>
      <c r="B480">
        <v>32</v>
      </c>
      <c r="C480" t="s">
        <v>190</v>
      </c>
      <c r="D480" t="s">
        <v>49</v>
      </c>
      <c r="E480" t="s">
        <v>41</v>
      </c>
      <c r="F480">
        <v>1018</v>
      </c>
      <c r="G480" t="s">
        <v>42</v>
      </c>
      <c r="H480">
        <v>2</v>
      </c>
      <c r="I480">
        <v>4</v>
      </c>
      <c r="J480" t="s">
        <v>52</v>
      </c>
      <c r="K480">
        <v>1</v>
      </c>
      <c r="L480">
        <v>439</v>
      </c>
      <c r="M480">
        <v>1</v>
      </c>
      <c r="N480" t="s">
        <v>53</v>
      </c>
      <c r="O480">
        <v>74</v>
      </c>
      <c r="P480">
        <v>4</v>
      </c>
      <c r="Q480">
        <v>2</v>
      </c>
      <c r="R480" t="s">
        <v>60</v>
      </c>
      <c r="S480">
        <v>4</v>
      </c>
      <c r="T480" t="s">
        <v>46</v>
      </c>
      <c r="U480">
        <v>5055</v>
      </c>
      <c r="V480" t="s">
        <v>163</v>
      </c>
      <c r="W480">
        <v>10557</v>
      </c>
      <c r="X480">
        <v>7</v>
      </c>
      <c r="Y480" t="s">
        <v>48</v>
      </c>
      <c r="Z480" t="s">
        <v>49</v>
      </c>
      <c r="AA480">
        <v>16</v>
      </c>
      <c r="AB480">
        <v>3</v>
      </c>
      <c r="AC480">
        <v>3</v>
      </c>
      <c r="AD480">
        <v>80</v>
      </c>
      <c r="AE480">
        <v>0</v>
      </c>
      <c r="AF480">
        <v>10</v>
      </c>
      <c r="AG480">
        <v>0</v>
      </c>
      <c r="AH480">
        <v>2</v>
      </c>
      <c r="AI480">
        <v>0</v>
      </c>
      <c r="AJ480">
        <v>7</v>
      </c>
      <c r="AK480" s="14">
        <v>46136</v>
      </c>
      <c r="AL480">
        <v>45</v>
      </c>
      <c r="AM480" t="s">
        <v>1576</v>
      </c>
      <c r="AN480" t="s">
        <v>1586</v>
      </c>
      <c r="AO480">
        <v>10</v>
      </c>
      <c r="AP480">
        <v>19180</v>
      </c>
      <c r="AQ480">
        <v>5</v>
      </c>
      <c r="AR480">
        <v>1</v>
      </c>
    </row>
    <row r="481" spans="1:44" x14ac:dyDescent="0.35">
      <c r="A481" t="s">
        <v>547</v>
      </c>
      <c r="B481">
        <v>32</v>
      </c>
      <c r="C481" t="s">
        <v>190</v>
      </c>
      <c r="D481" t="s">
        <v>49</v>
      </c>
      <c r="E481" t="s">
        <v>41</v>
      </c>
      <c r="F481">
        <v>1062</v>
      </c>
      <c r="G481" t="s">
        <v>42</v>
      </c>
      <c r="H481">
        <v>2</v>
      </c>
      <c r="I481">
        <v>3</v>
      </c>
      <c r="J481" t="s">
        <v>52</v>
      </c>
      <c r="K481">
        <v>1</v>
      </c>
      <c r="L481">
        <v>471</v>
      </c>
      <c r="M481">
        <v>3</v>
      </c>
      <c r="N481" t="s">
        <v>53</v>
      </c>
      <c r="O481">
        <v>75</v>
      </c>
      <c r="P481">
        <v>3</v>
      </c>
      <c r="Q481">
        <v>1</v>
      </c>
      <c r="R481" t="s">
        <v>45</v>
      </c>
      <c r="S481">
        <v>2</v>
      </c>
      <c r="T481" t="s">
        <v>105</v>
      </c>
      <c r="U481">
        <v>2370</v>
      </c>
      <c r="V481" t="s">
        <v>47</v>
      </c>
      <c r="W481">
        <v>3956</v>
      </c>
      <c r="X481">
        <v>1</v>
      </c>
      <c r="Y481" t="s">
        <v>48</v>
      </c>
      <c r="Z481" t="s">
        <v>49</v>
      </c>
      <c r="AA481">
        <v>13</v>
      </c>
      <c r="AB481">
        <v>3</v>
      </c>
      <c r="AC481">
        <v>3</v>
      </c>
      <c r="AD481">
        <v>80</v>
      </c>
      <c r="AE481">
        <v>1</v>
      </c>
      <c r="AF481">
        <v>8</v>
      </c>
      <c r="AG481">
        <v>4</v>
      </c>
      <c r="AH481">
        <v>3</v>
      </c>
      <c r="AI481">
        <v>0</v>
      </c>
      <c r="AJ481">
        <v>7</v>
      </c>
      <c r="AK481" s="14">
        <v>46137</v>
      </c>
      <c r="AL481">
        <v>54</v>
      </c>
      <c r="AM481" t="s">
        <v>1576</v>
      </c>
      <c r="AN481" t="s">
        <v>1586</v>
      </c>
      <c r="AO481">
        <v>0</v>
      </c>
      <c r="AP481">
        <v>20120</v>
      </c>
      <c r="AQ481">
        <v>0</v>
      </c>
      <c r="AR481">
        <v>0</v>
      </c>
    </row>
    <row r="482" spans="1:44" x14ac:dyDescent="0.35">
      <c r="A482" t="s">
        <v>1409</v>
      </c>
      <c r="B482">
        <v>51</v>
      </c>
      <c r="C482" t="s">
        <v>1271</v>
      </c>
      <c r="D482" t="s">
        <v>49</v>
      </c>
      <c r="E482" t="s">
        <v>41</v>
      </c>
      <c r="F482">
        <v>833</v>
      </c>
      <c r="G482" t="s">
        <v>42</v>
      </c>
      <c r="H482">
        <v>1</v>
      </c>
      <c r="I482">
        <v>3</v>
      </c>
      <c r="J482" t="s">
        <v>43</v>
      </c>
      <c r="K482">
        <v>1</v>
      </c>
      <c r="L482">
        <v>353</v>
      </c>
      <c r="M482">
        <v>3</v>
      </c>
      <c r="N482" t="s">
        <v>44</v>
      </c>
      <c r="O482">
        <v>96</v>
      </c>
      <c r="P482">
        <v>3</v>
      </c>
      <c r="Q482">
        <v>1</v>
      </c>
      <c r="R482" t="s">
        <v>60</v>
      </c>
      <c r="S482">
        <v>4</v>
      </c>
      <c r="T482" t="s">
        <v>105</v>
      </c>
      <c r="U482">
        <v>2723</v>
      </c>
      <c r="V482" t="s">
        <v>47</v>
      </c>
      <c r="W482">
        <v>23231</v>
      </c>
      <c r="X482">
        <v>1</v>
      </c>
      <c r="Y482" t="s">
        <v>48</v>
      </c>
      <c r="Z482" t="s">
        <v>49</v>
      </c>
      <c r="AA482">
        <v>11</v>
      </c>
      <c r="AB482">
        <v>3</v>
      </c>
      <c r="AC482">
        <v>2</v>
      </c>
      <c r="AD482">
        <v>80</v>
      </c>
      <c r="AE482">
        <v>0</v>
      </c>
      <c r="AF482">
        <v>1</v>
      </c>
      <c r="AG482">
        <v>0</v>
      </c>
      <c r="AH482">
        <v>2</v>
      </c>
      <c r="AI482">
        <v>0</v>
      </c>
      <c r="AK482" s="14">
        <v>46273</v>
      </c>
      <c r="AL482">
        <v>20</v>
      </c>
      <c r="AM482" t="s">
        <v>1576</v>
      </c>
      <c r="AN482" t="s">
        <v>1580</v>
      </c>
      <c r="AO482">
        <v>2</v>
      </c>
      <c r="AP482">
        <v>5503</v>
      </c>
      <c r="AQ482">
        <v>0</v>
      </c>
      <c r="AR482">
        <v>0</v>
      </c>
    </row>
    <row r="483" spans="1:44" x14ac:dyDescent="0.35">
      <c r="A483" t="s">
        <v>549</v>
      </c>
      <c r="B483">
        <v>32</v>
      </c>
      <c r="C483" t="s">
        <v>190</v>
      </c>
      <c r="D483" t="s">
        <v>49</v>
      </c>
      <c r="E483" t="s">
        <v>41</v>
      </c>
      <c r="F483">
        <v>646</v>
      </c>
      <c r="G483" t="s">
        <v>42</v>
      </c>
      <c r="H483">
        <v>9</v>
      </c>
      <c r="I483">
        <v>4</v>
      </c>
      <c r="J483" t="s">
        <v>43</v>
      </c>
      <c r="K483">
        <v>1</v>
      </c>
      <c r="L483">
        <v>679</v>
      </c>
      <c r="M483">
        <v>1</v>
      </c>
      <c r="N483" t="s">
        <v>53</v>
      </c>
      <c r="O483">
        <v>92</v>
      </c>
      <c r="P483">
        <v>3</v>
      </c>
      <c r="Q483">
        <v>2</v>
      </c>
      <c r="R483" t="s">
        <v>60</v>
      </c>
      <c r="S483">
        <v>4</v>
      </c>
      <c r="T483" t="s">
        <v>105</v>
      </c>
      <c r="U483">
        <v>6322</v>
      </c>
      <c r="V483" t="s">
        <v>163</v>
      </c>
      <c r="W483">
        <v>18089</v>
      </c>
      <c r="X483">
        <v>1</v>
      </c>
      <c r="Y483" t="s">
        <v>48</v>
      </c>
      <c r="Z483" t="s">
        <v>40</v>
      </c>
      <c r="AA483">
        <v>12</v>
      </c>
      <c r="AB483">
        <v>3</v>
      </c>
      <c r="AC483">
        <v>4</v>
      </c>
      <c r="AD483">
        <v>80</v>
      </c>
      <c r="AE483">
        <v>1</v>
      </c>
      <c r="AF483">
        <v>6</v>
      </c>
      <c r="AG483">
        <v>2</v>
      </c>
      <c r="AH483">
        <v>2</v>
      </c>
      <c r="AI483">
        <v>0</v>
      </c>
      <c r="AJ483">
        <v>5</v>
      </c>
      <c r="AK483" s="14">
        <v>46139</v>
      </c>
      <c r="AL483">
        <v>41</v>
      </c>
      <c r="AM483" t="s">
        <v>1576</v>
      </c>
      <c r="AN483" t="s">
        <v>1586</v>
      </c>
      <c r="AO483">
        <v>17</v>
      </c>
      <c r="AP483">
        <v>12146</v>
      </c>
      <c r="AQ483">
        <v>0</v>
      </c>
      <c r="AR483">
        <v>0</v>
      </c>
    </row>
    <row r="484" spans="1:44" x14ac:dyDescent="0.35">
      <c r="A484" t="s">
        <v>550</v>
      </c>
      <c r="B484">
        <v>32</v>
      </c>
      <c r="C484" t="s">
        <v>190</v>
      </c>
      <c r="D484" t="s">
        <v>49</v>
      </c>
      <c r="E484" t="s">
        <v>41</v>
      </c>
      <c r="F484">
        <v>929</v>
      </c>
      <c r="G484" t="s">
        <v>51</v>
      </c>
      <c r="H484">
        <v>10</v>
      </c>
      <c r="I484">
        <v>3</v>
      </c>
      <c r="J484" t="s">
        <v>57</v>
      </c>
      <c r="K484">
        <v>1</v>
      </c>
      <c r="L484">
        <v>722</v>
      </c>
      <c r="M484">
        <v>4</v>
      </c>
      <c r="N484" t="s">
        <v>44</v>
      </c>
      <c r="O484">
        <v>55</v>
      </c>
      <c r="P484">
        <v>3</v>
      </c>
      <c r="Q484">
        <v>2</v>
      </c>
      <c r="R484" t="s">
        <v>137</v>
      </c>
      <c r="S484">
        <v>4</v>
      </c>
      <c r="T484" t="s">
        <v>46</v>
      </c>
      <c r="U484">
        <v>5396</v>
      </c>
      <c r="V484" t="s">
        <v>163</v>
      </c>
      <c r="W484">
        <v>21703</v>
      </c>
      <c r="X484">
        <v>1</v>
      </c>
      <c r="Y484" t="s">
        <v>48</v>
      </c>
      <c r="Z484" t="s">
        <v>49</v>
      </c>
      <c r="AA484">
        <v>12</v>
      </c>
      <c r="AB484">
        <v>3</v>
      </c>
      <c r="AC484">
        <v>4</v>
      </c>
      <c r="AD484">
        <v>80</v>
      </c>
      <c r="AE484">
        <v>0</v>
      </c>
      <c r="AF484">
        <v>10</v>
      </c>
      <c r="AG484">
        <v>2</v>
      </c>
      <c r="AH484">
        <v>2</v>
      </c>
      <c r="AI484">
        <v>0</v>
      </c>
      <c r="AJ484">
        <v>8</v>
      </c>
      <c r="AK484" s="14">
        <v>46140</v>
      </c>
      <c r="AL484">
        <v>25</v>
      </c>
      <c r="AM484" t="s">
        <v>1576</v>
      </c>
      <c r="AN484" t="s">
        <v>1586</v>
      </c>
      <c r="AO484">
        <v>3</v>
      </c>
      <c r="AP484">
        <v>19210</v>
      </c>
      <c r="AQ484">
        <v>3</v>
      </c>
      <c r="AR484">
        <v>3</v>
      </c>
    </row>
    <row r="485" spans="1:44" x14ac:dyDescent="0.35">
      <c r="A485" t="s">
        <v>551</v>
      </c>
      <c r="B485">
        <v>32</v>
      </c>
      <c r="C485" t="s">
        <v>190</v>
      </c>
      <c r="D485" t="s">
        <v>49</v>
      </c>
      <c r="E485" t="s">
        <v>41</v>
      </c>
      <c r="F485">
        <v>1018</v>
      </c>
      <c r="G485" t="s">
        <v>42</v>
      </c>
      <c r="H485">
        <v>3</v>
      </c>
      <c r="I485">
        <v>2</v>
      </c>
      <c r="J485" t="s">
        <v>43</v>
      </c>
      <c r="K485">
        <v>1</v>
      </c>
      <c r="L485">
        <v>727</v>
      </c>
      <c r="M485">
        <v>3</v>
      </c>
      <c r="N485" t="s">
        <v>53</v>
      </c>
      <c r="O485">
        <v>39</v>
      </c>
      <c r="P485">
        <v>3</v>
      </c>
      <c r="Q485">
        <v>3</v>
      </c>
      <c r="R485" t="s">
        <v>252</v>
      </c>
      <c r="S485">
        <v>4</v>
      </c>
      <c r="T485" t="s">
        <v>46</v>
      </c>
      <c r="U485">
        <v>11159</v>
      </c>
      <c r="V485" t="s">
        <v>253</v>
      </c>
      <c r="W485">
        <v>19373</v>
      </c>
      <c r="X485">
        <v>3</v>
      </c>
      <c r="Y485" t="s">
        <v>48</v>
      </c>
      <c r="Z485" t="s">
        <v>49</v>
      </c>
      <c r="AA485">
        <v>15</v>
      </c>
      <c r="AB485">
        <v>3</v>
      </c>
      <c r="AC485">
        <v>4</v>
      </c>
      <c r="AD485">
        <v>80</v>
      </c>
      <c r="AE485">
        <v>0</v>
      </c>
      <c r="AF485">
        <v>10</v>
      </c>
      <c r="AG485">
        <v>6</v>
      </c>
      <c r="AH485">
        <v>3</v>
      </c>
      <c r="AI485">
        <v>7</v>
      </c>
      <c r="AJ485">
        <v>7</v>
      </c>
      <c r="AK485" s="14">
        <v>46141</v>
      </c>
      <c r="AL485">
        <v>31</v>
      </c>
      <c r="AM485" t="s">
        <v>1576</v>
      </c>
      <c r="AN485" t="s">
        <v>1586</v>
      </c>
      <c r="AO485">
        <v>0</v>
      </c>
      <c r="AP485">
        <v>13981</v>
      </c>
      <c r="AQ485">
        <v>0</v>
      </c>
      <c r="AR485">
        <v>0</v>
      </c>
    </row>
    <row r="486" spans="1:44" x14ac:dyDescent="0.35">
      <c r="A486" t="s">
        <v>552</v>
      </c>
      <c r="B486">
        <v>32</v>
      </c>
      <c r="C486" t="s">
        <v>190</v>
      </c>
      <c r="D486" t="s">
        <v>49</v>
      </c>
      <c r="E486" t="s">
        <v>56</v>
      </c>
      <c r="F486">
        <v>430</v>
      </c>
      <c r="G486" t="s">
        <v>42</v>
      </c>
      <c r="H486">
        <v>24</v>
      </c>
      <c r="I486">
        <v>4</v>
      </c>
      <c r="J486" t="s">
        <v>43</v>
      </c>
      <c r="K486">
        <v>1</v>
      </c>
      <c r="L486">
        <v>772</v>
      </c>
      <c r="M486">
        <v>1</v>
      </c>
      <c r="N486" t="s">
        <v>44</v>
      </c>
      <c r="O486">
        <v>80</v>
      </c>
      <c r="P486">
        <v>3</v>
      </c>
      <c r="Q486">
        <v>2</v>
      </c>
      <c r="R486" t="s">
        <v>45</v>
      </c>
      <c r="S486">
        <v>4</v>
      </c>
      <c r="T486" t="s">
        <v>105</v>
      </c>
      <c r="U486">
        <v>5309</v>
      </c>
      <c r="V486" t="s">
        <v>163</v>
      </c>
      <c r="W486">
        <v>21146</v>
      </c>
      <c r="X486">
        <v>1</v>
      </c>
      <c r="Y486" t="s">
        <v>48</v>
      </c>
      <c r="Z486" t="s">
        <v>49</v>
      </c>
      <c r="AA486">
        <v>15</v>
      </c>
      <c r="AB486">
        <v>3</v>
      </c>
      <c r="AC486">
        <v>4</v>
      </c>
      <c r="AD486">
        <v>80</v>
      </c>
      <c r="AE486">
        <v>2</v>
      </c>
      <c r="AF486">
        <v>10</v>
      </c>
      <c r="AG486">
        <v>2</v>
      </c>
      <c r="AH486">
        <v>3</v>
      </c>
      <c r="AI486">
        <v>4</v>
      </c>
      <c r="AJ486">
        <v>7</v>
      </c>
      <c r="AK486" s="14">
        <v>46142</v>
      </c>
      <c r="AL486">
        <v>57</v>
      </c>
      <c r="AM486" t="s">
        <v>1576</v>
      </c>
      <c r="AN486" t="s">
        <v>1586</v>
      </c>
      <c r="AO486">
        <v>32</v>
      </c>
      <c r="AP486">
        <v>16131</v>
      </c>
      <c r="AQ486">
        <v>6</v>
      </c>
      <c r="AR486">
        <v>6</v>
      </c>
    </row>
    <row r="487" spans="1:44" x14ac:dyDescent="0.35">
      <c r="A487" t="s">
        <v>553</v>
      </c>
      <c r="B487">
        <v>32</v>
      </c>
      <c r="C487" t="s">
        <v>190</v>
      </c>
      <c r="D487" t="s">
        <v>49</v>
      </c>
      <c r="E487" t="s">
        <v>41</v>
      </c>
      <c r="F487">
        <v>859</v>
      </c>
      <c r="G487" t="s">
        <v>42</v>
      </c>
      <c r="H487">
        <v>4</v>
      </c>
      <c r="I487">
        <v>3</v>
      </c>
      <c r="J487" t="s">
        <v>43</v>
      </c>
      <c r="K487">
        <v>1</v>
      </c>
      <c r="L487">
        <v>830</v>
      </c>
      <c r="M487">
        <v>3</v>
      </c>
      <c r="N487" t="s">
        <v>53</v>
      </c>
      <c r="O487">
        <v>98</v>
      </c>
      <c r="P487">
        <v>2</v>
      </c>
      <c r="Q487">
        <v>2</v>
      </c>
      <c r="R487" t="s">
        <v>112</v>
      </c>
      <c r="S487">
        <v>3</v>
      </c>
      <c r="T487" t="s">
        <v>105</v>
      </c>
      <c r="U487">
        <v>6162</v>
      </c>
      <c r="V487" t="s">
        <v>163</v>
      </c>
      <c r="W487">
        <v>19124</v>
      </c>
      <c r="X487">
        <v>1</v>
      </c>
      <c r="Y487" t="s">
        <v>48</v>
      </c>
      <c r="Z487" t="s">
        <v>49</v>
      </c>
      <c r="AA487">
        <v>12</v>
      </c>
      <c r="AB487">
        <v>3</v>
      </c>
      <c r="AC487">
        <v>3</v>
      </c>
      <c r="AD487">
        <v>80</v>
      </c>
      <c r="AE487">
        <v>1</v>
      </c>
      <c r="AF487">
        <v>14</v>
      </c>
      <c r="AG487">
        <v>3</v>
      </c>
      <c r="AH487">
        <v>3</v>
      </c>
      <c r="AI487">
        <v>6</v>
      </c>
      <c r="AJ487">
        <v>8</v>
      </c>
      <c r="AK487" s="14">
        <v>46143</v>
      </c>
      <c r="AL487">
        <v>48</v>
      </c>
      <c r="AM487" t="s">
        <v>1576</v>
      </c>
      <c r="AN487" t="s">
        <v>1585</v>
      </c>
      <c r="AO487">
        <v>21</v>
      </c>
      <c r="AP487">
        <v>20218</v>
      </c>
      <c r="AQ487">
        <v>16</v>
      </c>
      <c r="AR487">
        <v>14</v>
      </c>
    </row>
    <row r="488" spans="1:44" x14ac:dyDescent="0.35">
      <c r="A488" t="s">
        <v>554</v>
      </c>
      <c r="B488">
        <v>32</v>
      </c>
      <c r="C488" t="s">
        <v>190</v>
      </c>
      <c r="D488" t="s">
        <v>49</v>
      </c>
      <c r="E488" t="s">
        <v>41</v>
      </c>
      <c r="F488">
        <v>117</v>
      </c>
      <c r="G488" t="s">
        <v>51</v>
      </c>
      <c r="H488">
        <v>13</v>
      </c>
      <c r="I488">
        <v>4</v>
      </c>
      <c r="J488" t="s">
        <v>43</v>
      </c>
      <c r="K488">
        <v>1</v>
      </c>
      <c r="L488">
        <v>859</v>
      </c>
      <c r="M488">
        <v>2</v>
      </c>
      <c r="N488" t="s">
        <v>44</v>
      </c>
      <c r="O488">
        <v>73</v>
      </c>
      <c r="P488">
        <v>3</v>
      </c>
      <c r="Q488">
        <v>2</v>
      </c>
      <c r="R488" t="s">
        <v>137</v>
      </c>
      <c r="S488">
        <v>4</v>
      </c>
      <c r="T488" t="s">
        <v>102</v>
      </c>
      <c r="U488">
        <v>4403</v>
      </c>
      <c r="V488" t="s">
        <v>47</v>
      </c>
      <c r="W488">
        <v>9250</v>
      </c>
      <c r="X488">
        <v>2</v>
      </c>
      <c r="Y488" t="s">
        <v>48</v>
      </c>
      <c r="Z488" t="s">
        <v>49</v>
      </c>
      <c r="AA488">
        <v>11</v>
      </c>
      <c r="AB488">
        <v>3</v>
      </c>
      <c r="AC488">
        <v>3</v>
      </c>
      <c r="AD488">
        <v>80</v>
      </c>
      <c r="AE488">
        <v>1</v>
      </c>
      <c r="AF488">
        <v>8</v>
      </c>
      <c r="AG488">
        <v>3</v>
      </c>
      <c r="AH488">
        <v>2</v>
      </c>
      <c r="AI488">
        <v>0</v>
      </c>
      <c r="AJ488">
        <v>3</v>
      </c>
      <c r="AK488" s="14">
        <v>46144</v>
      </c>
      <c r="AL488">
        <v>42</v>
      </c>
      <c r="AM488" t="s">
        <v>1576</v>
      </c>
      <c r="AN488" t="s">
        <v>1585</v>
      </c>
      <c r="AO488">
        <v>23</v>
      </c>
      <c r="AP488">
        <v>22429</v>
      </c>
      <c r="AQ488">
        <v>13</v>
      </c>
      <c r="AR488">
        <v>3</v>
      </c>
    </row>
    <row r="489" spans="1:44" x14ac:dyDescent="0.35">
      <c r="A489" t="s">
        <v>555</v>
      </c>
      <c r="B489">
        <v>32</v>
      </c>
      <c r="C489" t="s">
        <v>190</v>
      </c>
      <c r="D489" t="s">
        <v>49</v>
      </c>
      <c r="E489" t="s">
        <v>41</v>
      </c>
      <c r="F489">
        <v>638</v>
      </c>
      <c r="G489" t="s">
        <v>42</v>
      </c>
      <c r="H489">
        <v>8</v>
      </c>
      <c r="I489">
        <v>2</v>
      </c>
      <c r="J489" t="s">
        <v>52</v>
      </c>
      <c r="K489">
        <v>1</v>
      </c>
      <c r="L489">
        <v>865</v>
      </c>
      <c r="M489">
        <v>3</v>
      </c>
      <c r="N489" t="s">
        <v>53</v>
      </c>
      <c r="O489">
        <v>91</v>
      </c>
      <c r="P489">
        <v>4</v>
      </c>
      <c r="Q489">
        <v>2</v>
      </c>
      <c r="R489" t="s">
        <v>60</v>
      </c>
      <c r="S489">
        <v>3</v>
      </c>
      <c r="T489" t="s">
        <v>105</v>
      </c>
      <c r="U489">
        <v>5175</v>
      </c>
      <c r="V489" t="s">
        <v>163</v>
      </c>
      <c r="W489">
        <v>22162</v>
      </c>
      <c r="X489">
        <v>5</v>
      </c>
      <c r="Y489" t="s">
        <v>48</v>
      </c>
      <c r="Z489" t="s">
        <v>49</v>
      </c>
      <c r="AA489">
        <v>12</v>
      </c>
      <c r="AB489">
        <v>3</v>
      </c>
      <c r="AC489">
        <v>3</v>
      </c>
      <c r="AD489">
        <v>80</v>
      </c>
      <c r="AE489">
        <v>1</v>
      </c>
      <c r="AF489">
        <v>9</v>
      </c>
      <c r="AG489">
        <v>3</v>
      </c>
      <c r="AH489">
        <v>2</v>
      </c>
      <c r="AI489">
        <v>1</v>
      </c>
      <c r="AJ489">
        <v>3</v>
      </c>
      <c r="AK489" s="14">
        <v>46145</v>
      </c>
      <c r="AL489">
        <v>52</v>
      </c>
      <c r="AM489" t="s">
        <v>1576</v>
      </c>
      <c r="AN489" t="s">
        <v>1585</v>
      </c>
      <c r="AO489">
        <v>6</v>
      </c>
      <c r="AP489">
        <v>16748</v>
      </c>
      <c r="AQ489">
        <v>2</v>
      </c>
      <c r="AR489">
        <v>0</v>
      </c>
    </row>
    <row r="490" spans="1:44" x14ac:dyDescent="0.35">
      <c r="A490" t="s">
        <v>556</v>
      </c>
      <c r="B490">
        <v>32</v>
      </c>
      <c r="C490" t="s">
        <v>190</v>
      </c>
      <c r="D490" t="s">
        <v>49</v>
      </c>
      <c r="E490" t="s">
        <v>59</v>
      </c>
      <c r="F490">
        <v>300</v>
      </c>
      <c r="G490" t="s">
        <v>42</v>
      </c>
      <c r="H490">
        <v>1</v>
      </c>
      <c r="I490">
        <v>3</v>
      </c>
      <c r="J490" t="s">
        <v>43</v>
      </c>
      <c r="K490">
        <v>1</v>
      </c>
      <c r="L490">
        <v>882</v>
      </c>
      <c r="M490">
        <v>4</v>
      </c>
      <c r="N490" t="s">
        <v>44</v>
      </c>
      <c r="O490">
        <v>61</v>
      </c>
      <c r="P490">
        <v>3</v>
      </c>
      <c r="Q490">
        <v>1</v>
      </c>
      <c r="R490" t="s">
        <v>45</v>
      </c>
      <c r="S490">
        <v>4</v>
      </c>
      <c r="T490" t="s">
        <v>102</v>
      </c>
      <c r="U490">
        <v>2314</v>
      </c>
      <c r="V490" t="s">
        <v>47</v>
      </c>
      <c r="W490">
        <v>9148</v>
      </c>
      <c r="X490">
        <v>0</v>
      </c>
      <c r="Y490" t="s">
        <v>48</v>
      </c>
      <c r="Z490" t="s">
        <v>49</v>
      </c>
      <c r="AA490">
        <v>12</v>
      </c>
      <c r="AB490">
        <v>3</v>
      </c>
      <c r="AC490">
        <v>2</v>
      </c>
      <c r="AD490">
        <v>80</v>
      </c>
      <c r="AE490">
        <v>1</v>
      </c>
      <c r="AF490">
        <v>4</v>
      </c>
      <c r="AG490">
        <v>2</v>
      </c>
      <c r="AH490">
        <v>3</v>
      </c>
      <c r="AI490">
        <v>0</v>
      </c>
      <c r="AJ490">
        <v>2</v>
      </c>
      <c r="AK490" s="14">
        <v>46146</v>
      </c>
      <c r="AL490">
        <v>57</v>
      </c>
      <c r="AM490" t="s">
        <v>1576</v>
      </c>
      <c r="AN490" t="s">
        <v>1585</v>
      </c>
      <c r="AO490">
        <v>30</v>
      </c>
      <c r="AP490">
        <v>4545</v>
      </c>
      <c r="AQ490">
        <v>23</v>
      </c>
      <c r="AR490">
        <v>9</v>
      </c>
    </row>
    <row r="491" spans="1:44" x14ac:dyDescent="0.35">
      <c r="A491" t="s">
        <v>557</v>
      </c>
      <c r="B491">
        <v>32</v>
      </c>
      <c r="C491" t="s">
        <v>190</v>
      </c>
      <c r="D491" t="s">
        <v>49</v>
      </c>
      <c r="E491" t="s">
        <v>56</v>
      </c>
      <c r="F491">
        <v>379</v>
      </c>
      <c r="G491" t="s">
        <v>51</v>
      </c>
      <c r="H491">
        <v>5</v>
      </c>
      <c r="I491">
        <v>2</v>
      </c>
      <c r="J491" t="s">
        <v>43</v>
      </c>
      <c r="K491">
        <v>1</v>
      </c>
      <c r="L491">
        <v>889</v>
      </c>
      <c r="M491">
        <v>2</v>
      </c>
      <c r="N491" t="s">
        <v>44</v>
      </c>
      <c r="O491">
        <v>48</v>
      </c>
      <c r="P491">
        <v>3</v>
      </c>
      <c r="Q491">
        <v>2</v>
      </c>
      <c r="R491" t="s">
        <v>137</v>
      </c>
      <c r="S491">
        <v>2</v>
      </c>
      <c r="T491" t="s">
        <v>105</v>
      </c>
      <c r="U491">
        <v>6524</v>
      </c>
      <c r="V491" t="s">
        <v>163</v>
      </c>
      <c r="W491">
        <v>8891</v>
      </c>
      <c r="X491">
        <v>1</v>
      </c>
      <c r="Y491" t="s">
        <v>48</v>
      </c>
      <c r="Z491" t="s">
        <v>49</v>
      </c>
      <c r="AA491">
        <v>14</v>
      </c>
      <c r="AB491">
        <v>3</v>
      </c>
      <c r="AC491">
        <v>4</v>
      </c>
      <c r="AD491">
        <v>80</v>
      </c>
      <c r="AE491">
        <v>1</v>
      </c>
      <c r="AF491">
        <v>10</v>
      </c>
      <c r="AG491">
        <v>3</v>
      </c>
      <c r="AH491">
        <v>3</v>
      </c>
      <c r="AI491">
        <v>5</v>
      </c>
      <c r="AJ491">
        <v>3</v>
      </c>
      <c r="AK491" s="14">
        <v>46147</v>
      </c>
      <c r="AL491">
        <v>40</v>
      </c>
      <c r="AM491" t="s">
        <v>1576</v>
      </c>
      <c r="AN491" t="s">
        <v>1585</v>
      </c>
      <c r="AO491">
        <v>15</v>
      </c>
      <c r="AP491">
        <v>3249</v>
      </c>
      <c r="AQ491">
        <v>0</v>
      </c>
      <c r="AR491">
        <v>0</v>
      </c>
    </row>
    <row r="492" spans="1:44" x14ac:dyDescent="0.35">
      <c r="A492" t="s">
        <v>1408</v>
      </c>
      <c r="B492">
        <v>51</v>
      </c>
      <c r="C492" t="s">
        <v>1271</v>
      </c>
      <c r="D492" t="s">
        <v>49</v>
      </c>
      <c r="E492" t="s">
        <v>41</v>
      </c>
      <c r="F492">
        <v>1469</v>
      </c>
      <c r="G492" t="s">
        <v>42</v>
      </c>
      <c r="H492">
        <v>8</v>
      </c>
      <c r="I492">
        <v>4</v>
      </c>
      <c r="J492" t="s">
        <v>43</v>
      </c>
      <c r="K492">
        <v>1</v>
      </c>
      <c r="L492">
        <v>296</v>
      </c>
      <c r="M492">
        <v>2</v>
      </c>
      <c r="N492" t="s">
        <v>44</v>
      </c>
      <c r="O492">
        <v>81</v>
      </c>
      <c r="P492">
        <v>2</v>
      </c>
      <c r="Q492">
        <v>3</v>
      </c>
      <c r="R492" t="s">
        <v>252</v>
      </c>
      <c r="S492">
        <v>2</v>
      </c>
      <c r="T492" t="s">
        <v>105</v>
      </c>
      <c r="U492">
        <v>12490</v>
      </c>
      <c r="V492" t="s">
        <v>253</v>
      </c>
      <c r="W492">
        <v>15736</v>
      </c>
      <c r="X492">
        <v>5</v>
      </c>
      <c r="Y492" t="s">
        <v>48</v>
      </c>
      <c r="Z492" t="s">
        <v>49</v>
      </c>
      <c r="AA492">
        <v>16</v>
      </c>
      <c r="AB492">
        <v>3</v>
      </c>
      <c r="AC492">
        <v>4</v>
      </c>
      <c r="AD492">
        <v>80</v>
      </c>
      <c r="AE492">
        <v>2</v>
      </c>
      <c r="AF492">
        <v>16</v>
      </c>
      <c r="AG492">
        <v>5</v>
      </c>
      <c r="AH492">
        <v>1</v>
      </c>
      <c r="AI492">
        <v>4</v>
      </c>
      <c r="AJ492">
        <v>7</v>
      </c>
      <c r="AK492" s="14">
        <v>46272</v>
      </c>
      <c r="AL492">
        <v>59</v>
      </c>
      <c r="AM492" t="s">
        <v>1576</v>
      </c>
      <c r="AN492" t="s">
        <v>1580</v>
      </c>
      <c r="AO492">
        <v>0</v>
      </c>
      <c r="AP492">
        <v>22191</v>
      </c>
      <c r="AQ492">
        <v>0</v>
      </c>
      <c r="AR492">
        <v>0</v>
      </c>
    </row>
    <row r="493" spans="1:44" x14ac:dyDescent="0.35">
      <c r="A493" t="s">
        <v>559</v>
      </c>
      <c r="B493">
        <v>32</v>
      </c>
      <c r="C493" t="s">
        <v>190</v>
      </c>
      <c r="D493" t="s">
        <v>49</v>
      </c>
      <c r="E493" t="s">
        <v>59</v>
      </c>
      <c r="F493">
        <v>1184</v>
      </c>
      <c r="G493" t="s">
        <v>42</v>
      </c>
      <c r="H493">
        <v>1</v>
      </c>
      <c r="I493">
        <v>3</v>
      </c>
      <c r="J493" t="s">
        <v>43</v>
      </c>
      <c r="K493">
        <v>1</v>
      </c>
      <c r="L493">
        <v>951</v>
      </c>
      <c r="M493">
        <v>3</v>
      </c>
      <c r="N493" t="s">
        <v>53</v>
      </c>
      <c r="O493">
        <v>70</v>
      </c>
      <c r="P493">
        <v>2</v>
      </c>
      <c r="Q493">
        <v>1</v>
      </c>
      <c r="R493" t="s">
        <v>45</v>
      </c>
      <c r="S493">
        <v>2</v>
      </c>
      <c r="T493" t="s">
        <v>105</v>
      </c>
      <c r="U493">
        <v>2332</v>
      </c>
      <c r="V493" t="s">
        <v>47</v>
      </c>
      <c r="W493">
        <v>3974</v>
      </c>
      <c r="X493">
        <v>6</v>
      </c>
      <c r="Y493" t="s">
        <v>48</v>
      </c>
      <c r="Z493" t="s">
        <v>49</v>
      </c>
      <c r="AA493">
        <v>20</v>
      </c>
      <c r="AB493">
        <v>4</v>
      </c>
      <c r="AC493">
        <v>3</v>
      </c>
      <c r="AD493">
        <v>80</v>
      </c>
      <c r="AE493">
        <v>0</v>
      </c>
      <c r="AF493">
        <v>5</v>
      </c>
      <c r="AG493">
        <v>3</v>
      </c>
      <c r="AH493">
        <v>3</v>
      </c>
      <c r="AI493">
        <v>0</v>
      </c>
      <c r="AJ493">
        <v>2</v>
      </c>
      <c r="AK493" s="14">
        <v>46149</v>
      </c>
      <c r="AL493">
        <v>49</v>
      </c>
      <c r="AM493" t="s">
        <v>1576</v>
      </c>
      <c r="AN493" t="s">
        <v>1585</v>
      </c>
      <c r="AO493">
        <v>1</v>
      </c>
      <c r="AP493">
        <v>10209</v>
      </c>
      <c r="AQ493">
        <v>0</v>
      </c>
      <c r="AR493">
        <v>0</v>
      </c>
    </row>
    <row r="494" spans="1:44" x14ac:dyDescent="0.35">
      <c r="A494" t="s">
        <v>560</v>
      </c>
      <c r="B494">
        <v>32</v>
      </c>
      <c r="C494" t="s">
        <v>190</v>
      </c>
      <c r="D494" t="s">
        <v>49</v>
      </c>
      <c r="E494" t="s">
        <v>41</v>
      </c>
      <c r="F494">
        <v>498</v>
      </c>
      <c r="G494" t="s">
        <v>42</v>
      </c>
      <c r="H494">
        <v>3</v>
      </c>
      <c r="I494">
        <v>4</v>
      </c>
      <c r="J494" t="s">
        <v>52</v>
      </c>
      <c r="K494">
        <v>1</v>
      </c>
      <c r="L494">
        <v>966</v>
      </c>
      <c r="M494">
        <v>3</v>
      </c>
      <c r="N494" t="s">
        <v>53</v>
      </c>
      <c r="O494">
        <v>93</v>
      </c>
      <c r="P494">
        <v>3</v>
      </c>
      <c r="Q494">
        <v>2</v>
      </c>
      <c r="R494" t="s">
        <v>112</v>
      </c>
      <c r="S494">
        <v>1</v>
      </c>
      <c r="T494" t="s">
        <v>105</v>
      </c>
      <c r="U494">
        <v>6725</v>
      </c>
      <c r="V494" t="s">
        <v>163</v>
      </c>
      <c r="W494">
        <v>13554</v>
      </c>
      <c r="X494">
        <v>1</v>
      </c>
      <c r="Y494" t="s">
        <v>48</v>
      </c>
      <c r="Z494" t="s">
        <v>49</v>
      </c>
      <c r="AA494">
        <v>12</v>
      </c>
      <c r="AB494">
        <v>3</v>
      </c>
      <c r="AC494">
        <v>3</v>
      </c>
      <c r="AD494">
        <v>80</v>
      </c>
      <c r="AE494">
        <v>1</v>
      </c>
      <c r="AF494">
        <v>8</v>
      </c>
      <c r="AG494">
        <v>2</v>
      </c>
      <c r="AH494">
        <v>4</v>
      </c>
      <c r="AI494">
        <v>6</v>
      </c>
      <c r="AJ494">
        <v>3</v>
      </c>
      <c r="AK494" s="14">
        <v>46150</v>
      </c>
      <c r="AL494">
        <v>55</v>
      </c>
      <c r="AM494" t="s">
        <v>1576</v>
      </c>
      <c r="AN494" t="s">
        <v>1585</v>
      </c>
      <c r="AO494">
        <v>33</v>
      </c>
      <c r="AP494">
        <v>18470</v>
      </c>
      <c r="AQ494">
        <v>22</v>
      </c>
      <c r="AR494">
        <v>10</v>
      </c>
    </row>
    <row r="495" spans="1:44" x14ac:dyDescent="0.35">
      <c r="A495" t="s">
        <v>561</v>
      </c>
      <c r="B495">
        <v>32</v>
      </c>
      <c r="C495" t="s">
        <v>190</v>
      </c>
      <c r="D495" t="s">
        <v>49</v>
      </c>
      <c r="E495" t="s">
        <v>59</v>
      </c>
      <c r="F495">
        <v>1109</v>
      </c>
      <c r="G495" t="s">
        <v>42</v>
      </c>
      <c r="H495">
        <v>29</v>
      </c>
      <c r="I495">
        <v>4</v>
      </c>
      <c r="J495" t="s">
        <v>52</v>
      </c>
      <c r="K495">
        <v>1</v>
      </c>
      <c r="L495">
        <v>1046</v>
      </c>
      <c r="M495">
        <v>4</v>
      </c>
      <c r="N495" t="s">
        <v>53</v>
      </c>
      <c r="O495">
        <v>69</v>
      </c>
      <c r="P495">
        <v>3</v>
      </c>
      <c r="Q495">
        <v>1</v>
      </c>
      <c r="R495" t="s">
        <v>45</v>
      </c>
      <c r="S495">
        <v>3</v>
      </c>
      <c r="T495" t="s">
        <v>46</v>
      </c>
      <c r="U495">
        <v>4025</v>
      </c>
      <c r="V495" t="s">
        <v>47</v>
      </c>
      <c r="W495">
        <v>11135</v>
      </c>
      <c r="X495">
        <v>9</v>
      </c>
      <c r="Y495" t="s">
        <v>48</v>
      </c>
      <c r="Z495" t="s">
        <v>49</v>
      </c>
      <c r="AA495">
        <v>12</v>
      </c>
      <c r="AB495">
        <v>3</v>
      </c>
      <c r="AC495">
        <v>2</v>
      </c>
      <c r="AD495">
        <v>80</v>
      </c>
      <c r="AE495">
        <v>0</v>
      </c>
      <c r="AF495">
        <v>10</v>
      </c>
      <c r="AG495">
        <v>2</v>
      </c>
      <c r="AH495">
        <v>3</v>
      </c>
      <c r="AI495">
        <v>7</v>
      </c>
      <c r="AJ495">
        <v>7</v>
      </c>
      <c r="AK495" s="14">
        <v>46151</v>
      </c>
      <c r="AL495">
        <v>36</v>
      </c>
      <c r="AM495" t="s">
        <v>1576</v>
      </c>
      <c r="AN495" t="s">
        <v>1585</v>
      </c>
      <c r="AO495">
        <v>2</v>
      </c>
      <c r="AP495">
        <v>21659</v>
      </c>
      <c r="AQ495">
        <v>1</v>
      </c>
      <c r="AR495">
        <v>0</v>
      </c>
    </row>
    <row r="496" spans="1:44" x14ac:dyDescent="0.35">
      <c r="A496" t="s">
        <v>562</v>
      </c>
      <c r="B496">
        <v>32</v>
      </c>
      <c r="C496" t="s">
        <v>190</v>
      </c>
      <c r="D496" t="s">
        <v>49</v>
      </c>
      <c r="E496" t="s">
        <v>59</v>
      </c>
      <c r="F496">
        <v>862</v>
      </c>
      <c r="G496" t="s">
        <v>51</v>
      </c>
      <c r="H496">
        <v>2</v>
      </c>
      <c r="I496">
        <v>1</v>
      </c>
      <c r="J496" t="s">
        <v>43</v>
      </c>
      <c r="K496">
        <v>1</v>
      </c>
      <c r="L496">
        <v>1190</v>
      </c>
      <c r="M496">
        <v>3</v>
      </c>
      <c r="N496" t="s">
        <v>53</v>
      </c>
      <c r="O496">
        <v>76</v>
      </c>
      <c r="P496">
        <v>3</v>
      </c>
      <c r="Q496">
        <v>1</v>
      </c>
      <c r="R496" t="s">
        <v>54</v>
      </c>
      <c r="S496">
        <v>1</v>
      </c>
      <c r="T496" t="s">
        <v>102</v>
      </c>
      <c r="U496">
        <v>2827</v>
      </c>
      <c r="V496" t="s">
        <v>47</v>
      </c>
      <c r="W496">
        <v>14947</v>
      </c>
      <c r="X496">
        <v>1</v>
      </c>
      <c r="Y496" t="s">
        <v>48</v>
      </c>
      <c r="Z496" t="s">
        <v>49</v>
      </c>
      <c r="AA496">
        <v>12</v>
      </c>
      <c r="AB496">
        <v>3</v>
      </c>
      <c r="AC496">
        <v>3</v>
      </c>
      <c r="AD496">
        <v>80</v>
      </c>
      <c r="AE496">
        <v>3</v>
      </c>
      <c r="AF496">
        <v>1</v>
      </c>
      <c r="AG496">
        <v>3</v>
      </c>
      <c r="AH496">
        <v>3</v>
      </c>
      <c r="AI496">
        <v>0</v>
      </c>
      <c r="AJ496">
        <v>0</v>
      </c>
      <c r="AK496" s="14">
        <v>46152</v>
      </c>
      <c r="AL496">
        <v>35</v>
      </c>
      <c r="AM496" t="s">
        <v>1576</v>
      </c>
      <c r="AN496" t="s">
        <v>1585</v>
      </c>
      <c r="AO496">
        <v>4</v>
      </c>
      <c r="AP496">
        <v>17968</v>
      </c>
      <c r="AQ496">
        <v>1</v>
      </c>
      <c r="AR496">
        <v>1</v>
      </c>
    </row>
    <row r="497" spans="1:44" x14ac:dyDescent="0.35">
      <c r="A497" t="s">
        <v>563</v>
      </c>
      <c r="B497">
        <v>32</v>
      </c>
      <c r="C497" t="s">
        <v>190</v>
      </c>
      <c r="D497" t="s">
        <v>49</v>
      </c>
      <c r="E497" t="s">
        <v>56</v>
      </c>
      <c r="F497">
        <v>116</v>
      </c>
      <c r="G497" t="s">
        <v>42</v>
      </c>
      <c r="H497">
        <v>13</v>
      </c>
      <c r="I497">
        <v>3</v>
      </c>
      <c r="J497" t="s">
        <v>73</v>
      </c>
      <c r="K497">
        <v>1</v>
      </c>
      <c r="L497">
        <v>1234</v>
      </c>
      <c r="M497">
        <v>3</v>
      </c>
      <c r="N497" t="s">
        <v>53</v>
      </c>
      <c r="O497">
        <v>77</v>
      </c>
      <c r="P497">
        <v>2</v>
      </c>
      <c r="Q497">
        <v>1</v>
      </c>
      <c r="R497" t="s">
        <v>45</v>
      </c>
      <c r="S497">
        <v>2</v>
      </c>
      <c r="T497" t="s">
        <v>105</v>
      </c>
      <c r="U497">
        <v>2743</v>
      </c>
      <c r="V497" t="s">
        <v>47</v>
      </c>
      <c r="W497">
        <v>7331</v>
      </c>
      <c r="X497">
        <v>1</v>
      </c>
      <c r="Y497" t="s">
        <v>48</v>
      </c>
      <c r="Z497" t="s">
        <v>49</v>
      </c>
      <c r="AA497">
        <v>20</v>
      </c>
      <c r="AB497">
        <v>4</v>
      </c>
      <c r="AC497">
        <v>3</v>
      </c>
      <c r="AD497">
        <v>80</v>
      </c>
      <c r="AE497">
        <v>1</v>
      </c>
      <c r="AF497">
        <v>2</v>
      </c>
      <c r="AG497">
        <v>2</v>
      </c>
      <c r="AH497">
        <v>3</v>
      </c>
      <c r="AI497">
        <v>2</v>
      </c>
      <c r="AJ497">
        <v>2</v>
      </c>
      <c r="AK497" s="14">
        <v>46153</v>
      </c>
      <c r="AL497">
        <v>55</v>
      </c>
      <c r="AM497" t="s">
        <v>1576</v>
      </c>
      <c r="AN497" t="s">
        <v>1585</v>
      </c>
      <c r="AO497">
        <v>8</v>
      </c>
      <c r="AP497">
        <v>12889</v>
      </c>
      <c r="AQ497">
        <v>3</v>
      </c>
      <c r="AR497">
        <v>2</v>
      </c>
    </row>
    <row r="498" spans="1:44" x14ac:dyDescent="0.35">
      <c r="A498" t="s">
        <v>564</v>
      </c>
      <c r="B498">
        <v>32</v>
      </c>
      <c r="C498" t="s">
        <v>190</v>
      </c>
      <c r="D498" t="s">
        <v>49</v>
      </c>
      <c r="E498" t="s">
        <v>56</v>
      </c>
      <c r="F498">
        <v>1316</v>
      </c>
      <c r="G498" t="s">
        <v>42</v>
      </c>
      <c r="H498">
        <v>2</v>
      </c>
      <c r="I498">
        <v>2</v>
      </c>
      <c r="J498" t="s">
        <v>43</v>
      </c>
      <c r="K498">
        <v>1</v>
      </c>
      <c r="L498">
        <v>1235</v>
      </c>
      <c r="M498">
        <v>4</v>
      </c>
      <c r="N498" t="s">
        <v>53</v>
      </c>
      <c r="O498">
        <v>38</v>
      </c>
      <c r="P498">
        <v>3</v>
      </c>
      <c r="Q498">
        <v>2</v>
      </c>
      <c r="R498" t="s">
        <v>60</v>
      </c>
      <c r="S498">
        <v>3</v>
      </c>
      <c r="T498" t="s">
        <v>46</v>
      </c>
      <c r="U498">
        <v>4998</v>
      </c>
      <c r="V498" t="s">
        <v>47</v>
      </c>
      <c r="W498">
        <v>2338</v>
      </c>
      <c r="X498">
        <v>4</v>
      </c>
      <c r="Y498" t="s">
        <v>48</v>
      </c>
      <c r="Z498" t="s">
        <v>40</v>
      </c>
      <c r="AA498">
        <v>14</v>
      </c>
      <c r="AB498">
        <v>3</v>
      </c>
      <c r="AC498">
        <v>4</v>
      </c>
      <c r="AD498">
        <v>80</v>
      </c>
      <c r="AE498">
        <v>0</v>
      </c>
      <c r="AF498">
        <v>10</v>
      </c>
      <c r="AG498">
        <v>2</v>
      </c>
      <c r="AH498">
        <v>3</v>
      </c>
      <c r="AI498">
        <v>0</v>
      </c>
      <c r="AJ498">
        <v>7</v>
      </c>
      <c r="AK498" s="14">
        <v>46154</v>
      </c>
      <c r="AL498">
        <v>45</v>
      </c>
      <c r="AM498" t="s">
        <v>1576</v>
      </c>
      <c r="AN498" t="s">
        <v>1585</v>
      </c>
      <c r="AO498">
        <v>14</v>
      </c>
      <c r="AP498">
        <v>5589</v>
      </c>
      <c r="AQ498">
        <v>6</v>
      </c>
      <c r="AR498">
        <v>3</v>
      </c>
    </row>
    <row r="499" spans="1:44" x14ac:dyDescent="0.35">
      <c r="A499" t="s">
        <v>565</v>
      </c>
      <c r="B499">
        <v>32</v>
      </c>
      <c r="C499" t="s">
        <v>190</v>
      </c>
      <c r="D499" t="s">
        <v>49</v>
      </c>
      <c r="E499" t="s">
        <v>41</v>
      </c>
      <c r="F499">
        <v>604</v>
      </c>
      <c r="G499" t="s">
        <v>51</v>
      </c>
      <c r="H499">
        <v>8</v>
      </c>
      <c r="I499">
        <v>3</v>
      </c>
      <c r="J499" t="s">
        <v>52</v>
      </c>
      <c r="K499">
        <v>1</v>
      </c>
      <c r="L499">
        <v>1304</v>
      </c>
      <c r="M499">
        <v>3</v>
      </c>
      <c r="N499" t="s">
        <v>44</v>
      </c>
      <c r="O499">
        <v>56</v>
      </c>
      <c r="P499">
        <v>4</v>
      </c>
      <c r="Q499">
        <v>2</v>
      </c>
      <c r="R499" t="s">
        <v>137</v>
      </c>
      <c r="S499">
        <v>4</v>
      </c>
      <c r="T499" t="s">
        <v>105</v>
      </c>
      <c r="U499">
        <v>6209</v>
      </c>
      <c r="V499" t="s">
        <v>163</v>
      </c>
      <c r="W499">
        <v>11693</v>
      </c>
      <c r="X499">
        <v>1</v>
      </c>
      <c r="Y499" t="s">
        <v>48</v>
      </c>
      <c r="Z499" t="s">
        <v>49</v>
      </c>
      <c r="AA499">
        <v>15</v>
      </c>
      <c r="AB499">
        <v>3</v>
      </c>
      <c r="AC499">
        <v>3</v>
      </c>
      <c r="AD499">
        <v>80</v>
      </c>
      <c r="AE499">
        <v>2</v>
      </c>
      <c r="AF499">
        <v>10</v>
      </c>
      <c r="AG499">
        <v>4</v>
      </c>
      <c r="AH499">
        <v>4</v>
      </c>
      <c r="AI499">
        <v>0</v>
      </c>
      <c r="AJ499">
        <v>8</v>
      </c>
      <c r="AK499" s="14">
        <v>46155</v>
      </c>
      <c r="AL499">
        <v>60</v>
      </c>
      <c r="AM499" t="s">
        <v>1576</v>
      </c>
      <c r="AN499" t="s">
        <v>1585</v>
      </c>
      <c r="AO499">
        <v>0</v>
      </c>
      <c r="AP499">
        <v>5948</v>
      </c>
      <c r="AQ499">
        <v>0</v>
      </c>
      <c r="AR499">
        <v>0</v>
      </c>
    </row>
    <row r="500" spans="1:44" x14ac:dyDescent="0.35">
      <c r="A500" t="s">
        <v>1407</v>
      </c>
      <c r="B500">
        <v>51</v>
      </c>
      <c r="C500" t="s">
        <v>1271</v>
      </c>
      <c r="D500" t="s">
        <v>49</v>
      </c>
      <c r="E500" t="s">
        <v>41</v>
      </c>
      <c r="F500">
        <v>313</v>
      </c>
      <c r="G500" t="s">
        <v>1547</v>
      </c>
      <c r="H500">
        <v>3</v>
      </c>
      <c r="I500">
        <v>3</v>
      </c>
      <c r="J500" t="s">
        <v>52</v>
      </c>
      <c r="K500">
        <v>1</v>
      </c>
      <c r="L500">
        <v>258</v>
      </c>
      <c r="M500">
        <v>4</v>
      </c>
      <c r="N500" t="s">
        <v>53</v>
      </c>
      <c r="O500">
        <v>98</v>
      </c>
      <c r="P500">
        <v>3</v>
      </c>
      <c r="Q500">
        <v>4</v>
      </c>
      <c r="R500" t="s">
        <v>161</v>
      </c>
      <c r="S500">
        <v>2</v>
      </c>
      <c r="T500" t="s">
        <v>46</v>
      </c>
      <c r="U500">
        <v>13734</v>
      </c>
      <c r="V500" t="s">
        <v>253</v>
      </c>
      <c r="W500">
        <v>7192</v>
      </c>
      <c r="X500">
        <v>3</v>
      </c>
      <c r="Y500" t="s">
        <v>48</v>
      </c>
      <c r="Z500" t="s">
        <v>49</v>
      </c>
      <c r="AA500">
        <v>18</v>
      </c>
      <c r="AB500">
        <v>3</v>
      </c>
      <c r="AC500">
        <v>3</v>
      </c>
      <c r="AD500">
        <v>80</v>
      </c>
      <c r="AE500">
        <v>0</v>
      </c>
      <c r="AF500">
        <v>21</v>
      </c>
      <c r="AG500">
        <v>6</v>
      </c>
      <c r="AH500">
        <v>3</v>
      </c>
      <c r="AI500">
        <v>1</v>
      </c>
      <c r="AJ500">
        <v>0</v>
      </c>
      <c r="AK500" s="14">
        <v>46271</v>
      </c>
      <c r="AL500">
        <v>54</v>
      </c>
      <c r="AM500" t="s">
        <v>1576</v>
      </c>
      <c r="AN500" t="s">
        <v>1580</v>
      </c>
      <c r="AO500">
        <v>28</v>
      </c>
      <c r="AP500">
        <v>15205</v>
      </c>
      <c r="AQ500">
        <v>8</v>
      </c>
      <c r="AR500">
        <v>4</v>
      </c>
    </row>
    <row r="501" spans="1:44" x14ac:dyDescent="0.35">
      <c r="A501" t="s">
        <v>567</v>
      </c>
      <c r="B501">
        <v>32</v>
      </c>
      <c r="C501" t="s">
        <v>190</v>
      </c>
      <c r="D501" t="s">
        <v>49</v>
      </c>
      <c r="E501" t="s">
        <v>41</v>
      </c>
      <c r="F501">
        <v>499</v>
      </c>
      <c r="G501" t="s">
        <v>51</v>
      </c>
      <c r="H501">
        <v>2</v>
      </c>
      <c r="I501">
        <v>1</v>
      </c>
      <c r="J501" t="s">
        <v>57</v>
      </c>
      <c r="K501">
        <v>1</v>
      </c>
      <c r="L501">
        <v>1396</v>
      </c>
      <c r="M501">
        <v>3</v>
      </c>
      <c r="N501" t="s">
        <v>44</v>
      </c>
      <c r="O501">
        <v>36</v>
      </c>
      <c r="P501">
        <v>3</v>
      </c>
      <c r="Q501">
        <v>2</v>
      </c>
      <c r="R501" t="s">
        <v>137</v>
      </c>
      <c r="S501">
        <v>2</v>
      </c>
      <c r="T501" t="s">
        <v>105</v>
      </c>
      <c r="U501">
        <v>4078</v>
      </c>
      <c r="V501" t="s">
        <v>47</v>
      </c>
      <c r="W501">
        <v>20497</v>
      </c>
      <c r="X501">
        <v>0</v>
      </c>
      <c r="Y501" t="s">
        <v>48</v>
      </c>
      <c r="Z501" t="s">
        <v>40</v>
      </c>
      <c r="AA501">
        <v>13</v>
      </c>
      <c r="AB501">
        <v>3</v>
      </c>
      <c r="AC501">
        <v>1</v>
      </c>
      <c r="AD501">
        <v>80</v>
      </c>
      <c r="AE501">
        <v>3</v>
      </c>
      <c r="AF501">
        <v>4</v>
      </c>
      <c r="AG501">
        <v>3</v>
      </c>
      <c r="AH501">
        <v>2</v>
      </c>
      <c r="AI501">
        <v>1</v>
      </c>
      <c r="AJ501">
        <v>2</v>
      </c>
      <c r="AK501" s="14">
        <v>46157</v>
      </c>
      <c r="AL501">
        <v>50</v>
      </c>
      <c r="AM501" t="s">
        <v>1576</v>
      </c>
      <c r="AN501" t="s">
        <v>1585</v>
      </c>
      <c r="AO501">
        <v>28</v>
      </c>
      <c r="AP501">
        <v>8910</v>
      </c>
      <c r="AQ501">
        <v>12</v>
      </c>
      <c r="AR501">
        <v>0</v>
      </c>
    </row>
    <row r="502" spans="1:44" x14ac:dyDescent="0.35">
      <c r="A502" t="s">
        <v>568</v>
      </c>
      <c r="B502">
        <v>32</v>
      </c>
      <c r="C502" t="s">
        <v>190</v>
      </c>
      <c r="D502" t="s">
        <v>49</v>
      </c>
      <c r="E502" t="s">
        <v>41</v>
      </c>
      <c r="F502">
        <v>601</v>
      </c>
      <c r="G502" t="s">
        <v>51</v>
      </c>
      <c r="H502">
        <v>7</v>
      </c>
      <c r="I502">
        <v>5</v>
      </c>
      <c r="J502" t="s">
        <v>57</v>
      </c>
      <c r="K502">
        <v>1</v>
      </c>
      <c r="L502">
        <v>1446</v>
      </c>
      <c r="M502">
        <v>4</v>
      </c>
      <c r="N502" t="s">
        <v>44</v>
      </c>
      <c r="O502">
        <v>97</v>
      </c>
      <c r="P502">
        <v>3</v>
      </c>
      <c r="Q502">
        <v>2</v>
      </c>
      <c r="R502" t="s">
        <v>137</v>
      </c>
      <c r="S502">
        <v>4</v>
      </c>
      <c r="T502" t="s">
        <v>105</v>
      </c>
      <c r="U502">
        <v>9204</v>
      </c>
      <c r="V502" t="s">
        <v>163</v>
      </c>
      <c r="W502">
        <v>23343</v>
      </c>
      <c r="X502">
        <v>4</v>
      </c>
      <c r="Y502" t="s">
        <v>48</v>
      </c>
      <c r="Z502" t="s">
        <v>49</v>
      </c>
      <c r="AA502">
        <v>12</v>
      </c>
      <c r="AB502">
        <v>3</v>
      </c>
      <c r="AC502">
        <v>3</v>
      </c>
      <c r="AD502">
        <v>80</v>
      </c>
      <c r="AE502">
        <v>1</v>
      </c>
      <c r="AF502">
        <v>7</v>
      </c>
      <c r="AG502">
        <v>3</v>
      </c>
      <c r="AH502">
        <v>2</v>
      </c>
      <c r="AI502">
        <v>0</v>
      </c>
      <c r="AJ502">
        <v>3</v>
      </c>
      <c r="AK502" s="14">
        <v>46158</v>
      </c>
      <c r="AL502">
        <v>50</v>
      </c>
      <c r="AM502" t="s">
        <v>1576</v>
      </c>
      <c r="AN502" t="s">
        <v>1585</v>
      </c>
      <c r="AO502">
        <v>12</v>
      </c>
      <c r="AP502">
        <v>23504</v>
      </c>
      <c r="AQ502">
        <v>7</v>
      </c>
      <c r="AR502">
        <v>7</v>
      </c>
    </row>
    <row r="503" spans="1:44" x14ac:dyDescent="0.35">
      <c r="A503" t="s">
        <v>569</v>
      </c>
      <c r="B503">
        <v>32</v>
      </c>
      <c r="C503" t="s">
        <v>190</v>
      </c>
      <c r="D503" t="s">
        <v>49</v>
      </c>
      <c r="E503" t="s">
        <v>41</v>
      </c>
      <c r="F503">
        <v>495</v>
      </c>
      <c r="G503" t="s">
        <v>42</v>
      </c>
      <c r="H503">
        <v>10</v>
      </c>
      <c r="I503">
        <v>3</v>
      </c>
      <c r="J503" t="s">
        <v>52</v>
      </c>
      <c r="K503">
        <v>1</v>
      </c>
      <c r="L503">
        <v>1516</v>
      </c>
      <c r="M503">
        <v>3</v>
      </c>
      <c r="N503" t="s">
        <v>44</v>
      </c>
      <c r="O503">
        <v>64</v>
      </c>
      <c r="P503">
        <v>3</v>
      </c>
      <c r="Q503">
        <v>3</v>
      </c>
      <c r="R503" t="s">
        <v>442</v>
      </c>
      <c r="S503">
        <v>4</v>
      </c>
      <c r="T503" t="s">
        <v>46</v>
      </c>
      <c r="U503">
        <v>11244</v>
      </c>
      <c r="V503" t="s">
        <v>253</v>
      </c>
      <c r="W503">
        <v>21072</v>
      </c>
      <c r="X503">
        <v>2</v>
      </c>
      <c r="Y503" t="s">
        <v>48</v>
      </c>
      <c r="Z503" t="s">
        <v>49</v>
      </c>
      <c r="AA503">
        <v>25</v>
      </c>
      <c r="AB503">
        <v>4</v>
      </c>
      <c r="AC503">
        <v>2</v>
      </c>
      <c r="AD503">
        <v>80</v>
      </c>
      <c r="AE503">
        <v>0</v>
      </c>
      <c r="AF503">
        <v>10</v>
      </c>
      <c r="AG503">
        <v>5</v>
      </c>
      <c r="AH503">
        <v>4</v>
      </c>
      <c r="AI503">
        <v>0</v>
      </c>
      <c r="AJ503">
        <v>0</v>
      </c>
      <c r="AK503" s="14">
        <v>46159</v>
      </c>
      <c r="AL503">
        <v>54</v>
      </c>
      <c r="AM503" t="s">
        <v>1576</v>
      </c>
      <c r="AN503" t="s">
        <v>1585</v>
      </c>
      <c r="AO503">
        <v>24</v>
      </c>
      <c r="AP503">
        <v>13865</v>
      </c>
      <c r="AQ503">
        <v>0</v>
      </c>
      <c r="AR503">
        <v>0</v>
      </c>
    </row>
    <row r="504" spans="1:44" x14ac:dyDescent="0.35">
      <c r="A504" t="s">
        <v>570</v>
      </c>
      <c r="B504">
        <v>32</v>
      </c>
      <c r="C504" t="s">
        <v>190</v>
      </c>
      <c r="D504" t="s">
        <v>49</v>
      </c>
      <c r="E504" t="s">
        <v>41</v>
      </c>
      <c r="F504">
        <v>824</v>
      </c>
      <c r="G504" t="s">
        <v>42</v>
      </c>
      <c r="H504">
        <v>5</v>
      </c>
      <c r="I504">
        <v>2</v>
      </c>
      <c r="J504" t="s">
        <v>43</v>
      </c>
      <c r="K504">
        <v>1</v>
      </c>
      <c r="L504">
        <v>1555</v>
      </c>
      <c r="M504">
        <v>4</v>
      </c>
      <c r="N504" t="s">
        <v>53</v>
      </c>
      <c r="O504">
        <v>67</v>
      </c>
      <c r="P504">
        <v>2</v>
      </c>
      <c r="Q504">
        <v>2</v>
      </c>
      <c r="R504" t="s">
        <v>60</v>
      </c>
      <c r="S504">
        <v>2</v>
      </c>
      <c r="T504" t="s">
        <v>105</v>
      </c>
      <c r="U504">
        <v>5878</v>
      </c>
      <c r="V504" t="s">
        <v>163</v>
      </c>
      <c r="W504">
        <v>15624</v>
      </c>
      <c r="X504">
        <v>3</v>
      </c>
      <c r="Y504" t="s">
        <v>48</v>
      </c>
      <c r="Z504" t="s">
        <v>49</v>
      </c>
      <c r="AA504">
        <v>12</v>
      </c>
      <c r="AB504">
        <v>3</v>
      </c>
      <c r="AC504">
        <v>1</v>
      </c>
      <c r="AD504">
        <v>80</v>
      </c>
      <c r="AE504">
        <v>1</v>
      </c>
      <c r="AF504">
        <v>12</v>
      </c>
      <c r="AG504">
        <v>2</v>
      </c>
      <c r="AH504">
        <v>3</v>
      </c>
      <c r="AI504">
        <v>2</v>
      </c>
      <c r="AJ504">
        <v>5</v>
      </c>
      <c r="AK504" s="14">
        <v>46160</v>
      </c>
      <c r="AL504">
        <v>27</v>
      </c>
      <c r="AM504" t="s">
        <v>1576</v>
      </c>
      <c r="AN504" t="s">
        <v>1585</v>
      </c>
      <c r="AO504">
        <v>5</v>
      </c>
      <c r="AP504">
        <v>7558</v>
      </c>
      <c r="AQ504">
        <v>5</v>
      </c>
      <c r="AR504">
        <v>5</v>
      </c>
    </row>
    <row r="505" spans="1:44" x14ac:dyDescent="0.35">
      <c r="A505" t="s">
        <v>571</v>
      </c>
      <c r="B505">
        <v>32</v>
      </c>
      <c r="C505" t="s">
        <v>190</v>
      </c>
      <c r="D505" t="s">
        <v>49</v>
      </c>
      <c r="E505" t="s">
        <v>59</v>
      </c>
      <c r="F505">
        <v>1200</v>
      </c>
      <c r="G505" t="s">
        <v>42</v>
      </c>
      <c r="H505">
        <v>1</v>
      </c>
      <c r="I505">
        <v>4</v>
      </c>
      <c r="J505" t="s">
        <v>68</v>
      </c>
      <c r="K505">
        <v>1</v>
      </c>
      <c r="L505">
        <v>1574</v>
      </c>
      <c r="M505">
        <v>4</v>
      </c>
      <c r="N505" t="s">
        <v>44</v>
      </c>
      <c r="O505">
        <v>62</v>
      </c>
      <c r="P505">
        <v>3</v>
      </c>
      <c r="Q505">
        <v>2</v>
      </c>
      <c r="R505" t="s">
        <v>60</v>
      </c>
      <c r="S505">
        <v>1</v>
      </c>
      <c r="T505" t="s">
        <v>105</v>
      </c>
      <c r="U505">
        <v>4087</v>
      </c>
      <c r="V505" t="s">
        <v>47</v>
      </c>
      <c r="W505">
        <v>25174</v>
      </c>
      <c r="X505">
        <v>4</v>
      </c>
      <c r="Y505" t="s">
        <v>48</v>
      </c>
      <c r="Z505" t="s">
        <v>49</v>
      </c>
      <c r="AA505">
        <v>14</v>
      </c>
      <c r="AB505">
        <v>3</v>
      </c>
      <c r="AC505">
        <v>2</v>
      </c>
      <c r="AD505">
        <v>80</v>
      </c>
      <c r="AE505">
        <v>1</v>
      </c>
      <c r="AF505">
        <v>9</v>
      </c>
      <c r="AG505">
        <v>3</v>
      </c>
      <c r="AH505">
        <v>2</v>
      </c>
      <c r="AI505">
        <v>1</v>
      </c>
      <c r="AJ505">
        <v>2</v>
      </c>
      <c r="AK505" s="14">
        <v>46161</v>
      </c>
      <c r="AL505">
        <v>55</v>
      </c>
      <c r="AM505" t="s">
        <v>1576</v>
      </c>
      <c r="AN505" t="s">
        <v>1585</v>
      </c>
      <c r="AO505">
        <v>22</v>
      </c>
      <c r="AP505">
        <v>7552</v>
      </c>
      <c r="AQ505">
        <v>18</v>
      </c>
      <c r="AR505">
        <v>12</v>
      </c>
    </row>
    <row r="506" spans="1:44" x14ac:dyDescent="0.35">
      <c r="A506" t="s">
        <v>572</v>
      </c>
      <c r="B506">
        <v>32</v>
      </c>
      <c r="C506" t="s">
        <v>190</v>
      </c>
      <c r="D506" t="s">
        <v>49</v>
      </c>
      <c r="E506" t="s">
        <v>41</v>
      </c>
      <c r="F506">
        <v>634</v>
      </c>
      <c r="G506" t="s">
        <v>42</v>
      </c>
      <c r="H506">
        <v>5</v>
      </c>
      <c r="I506">
        <v>4</v>
      </c>
      <c r="J506" t="s">
        <v>73</v>
      </c>
      <c r="K506">
        <v>1</v>
      </c>
      <c r="L506">
        <v>1607</v>
      </c>
      <c r="M506">
        <v>2</v>
      </c>
      <c r="N506" t="s">
        <v>53</v>
      </c>
      <c r="O506">
        <v>35</v>
      </c>
      <c r="P506">
        <v>4</v>
      </c>
      <c r="Q506">
        <v>1</v>
      </c>
      <c r="R506" t="s">
        <v>60</v>
      </c>
      <c r="S506">
        <v>4</v>
      </c>
      <c r="T506" t="s">
        <v>105</v>
      </c>
      <c r="U506">
        <v>3312</v>
      </c>
      <c r="V506" t="s">
        <v>47</v>
      </c>
      <c r="W506">
        <v>18783</v>
      </c>
      <c r="X506">
        <v>3</v>
      </c>
      <c r="Y506" t="s">
        <v>48</v>
      </c>
      <c r="Z506" t="s">
        <v>49</v>
      </c>
      <c r="AA506">
        <v>17</v>
      </c>
      <c r="AB506">
        <v>3</v>
      </c>
      <c r="AC506">
        <v>4</v>
      </c>
      <c r="AD506">
        <v>80</v>
      </c>
      <c r="AE506">
        <v>2</v>
      </c>
      <c r="AF506">
        <v>6</v>
      </c>
      <c r="AG506">
        <v>3</v>
      </c>
      <c r="AH506">
        <v>3</v>
      </c>
      <c r="AI506">
        <v>0</v>
      </c>
      <c r="AJ506">
        <v>2</v>
      </c>
      <c r="AK506" s="14">
        <v>46162</v>
      </c>
      <c r="AL506">
        <v>57</v>
      </c>
      <c r="AM506" t="s">
        <v>1576</v>
      </c>
      <c r="AN506" t="s">
        <v>1585</v>
      </c>
      <c r="AO506">
        <v>16</v>
      </c>
      <c r="AP506">
        <v>24512</v>
      </c>
      <c r="AQ506">
        <v>3</v>
      </c>
      <c r="AR506">
        <v>0</v>
      </c>
    </row>
    <row r="507" spans="1:44" x14ac:dyDescent="0.35">
      <c r="A507" t="s">
        <v>573</v>
      </c>
      <c r="B507">
        <v>32</v>
      </c>
      <c r="C507" t="s">
        <v>190</v>
      </c>
      <c r="D507" t="s">
        <v>49</v>
      </c>
      <c r="E507" t="s">
        <v>41</v>
      </c>
      <c r="F507">
        <v>977</v>
      </c>
      <c r="G507" t="s">
        <v>42</v>
      </c>
      <c r="H507">
        <v>2</v>
      </c>
      <c r="I507">
        <v>3</v>
      </c>
      <c r="J507" t="s">
        <v>52</v>
      </c>
      <c r="K507">
        <v>1</v>
      </c>
      <c r="L507">
        <v>1671</v>
      </c>
      <c r="M507">
        <v>4</v>
      </c>
      <c r="N507" t="s">
        <v>44</v>
      </c>
      <c r="O507">
        <v>45</v>
      </c>
      <c r="P507">
        <v>3</v>
      </c>
      <c r="Q507">
        <v>2</v>
      </c>
      <c r="R507" t="s">
        <v>60</v>
      </c>
      <c r="S507">
        <v>2</v>
      </c>
      <c r="T507" t="s">
        <v>102</v>
      </c>
      <c r="U507">
        <v>5470</v>
      </c>
      <c r="V507" t="s">
        <v>163</v>
      </c>
      <c r="W507">
        <v>25518</v>
      </c>
      <c r="X507">
        <v>0</v>
      </c>
      <c r="Y507" t="s">
        <v>48</v>
      </c>
      <c r="Z507" t="s">
        <v>49</v>
      </c>
      <c r="AA507">
        <v>13</v>
      </c>
      <c r="AB507">
        <v>3</v>
      </c>
      <c r="AC507">
        <v>3</v>
      </c>
      <c r="AD507">
        <v>80</v>
      </c>
      <c r="AE507">
        <v>2</v>
      </c>
      <c r="AF507">
        <v>10</v>
      </c>
      <c r="AG507">
        <v>4</v>
      </c>
      <c r="AH507">
        <v>2</v>
      </c>
      <c r="AI507">
        <v>1</v>
      </c>
      <c r="AJ507">
        <v>6</v>
      </c>
      <c r="AK507" s="14">
        <v>46163</v>
      </c>
      <c r="AL507">
        <v>36</v>
      </c>
      <c r="AM507" t="s">
        <v>1576</v>
      </c>
      <c r="AN507" t="s">
        <v>1585</v>
      </c>
      <c r="AO507">
        <v>7</v>
      </c>
      <c r="AP507">
        <v>3538</v>
      </c>
      <c r="AQ507">
        <v>3</v>
      </c>
      <c r="AR507">
        <v>1</v>
      </c>
    </row>
    <row r="508" spans="1:44" x14ac:dyDescent="0.35">
      <c r="A508" t="s">
        <v>1406</v>
      </c>
      <c r="B508">
        <v>51</v>
      </c>
      <c r="C508" t="s">
        <v>1271</v>
      </c>
      <c r="D508" t="s">
        <v>49</v>
      </c>
      <c r="E508" t="s">
        <v>41</v>
      </c>
      <c r="F508">
        <v>1169</v>
      </c>
      <c r="G508" t="s">
        <v>42</v>
      </c>
      <c r="H508">
        <v>7</v>
      </c>
      <c r="I508">
        <v>4</v>
      </c>
      <c r="J508" t="s">
        <v>52</v>
      </c>
      <c r="K508">
        <v>1</v>
      </c>
      <c r="L508">
        <v>211</v>
      </c>
      <c r="M508">
        <v>2</v>
      </c>
      <c r="N508" t="s">
        <v>44</v>
      </c>
      <c r="O508">
        <v>34</v>
      </c>
      <c r="P508">
        <v>2</v>
      </c>
      <c r="Q508">
        <v>2</v>
      </c>
      <c r="R508" t="s">
        <v>112</v>
      </c>
      <c r="S508">
        <v>3</v>
      </c>
      <c r="T508" t="s">
        <v>105</v>
      </c>
      <c r="U508">
        <v>6132</v>
      </c>
      <c r="V508" t="s">
        <v>163</v>
      </c>
      <c r="W508">
        <v>13983</v>
      </c>
      <c r="X508">
        <v>2</v>
      </c>
      <c r="Y508" t="s">
        <v>48</v>
      </c>
      <c r="Z508" t="s">
        <v>49</v>
      </c>
      <c r="AA508">
        <v>17</v>
      </c>
      <c r="AB508">
        <v>3</v>
      </c>
      <c r="AC508">
        <v>3</v>
      </c>
      <c r="AD508">
        <v>80</v>
      </c>
      <c r="AE508">
        <v>0</v>
      </c>
      <c r="AF508">
        <v>10</v>
      </c>
      <c r="AG508">
        <v>2</v>
      </c>
      <c r="AH508">
        <v>3</v>
      </c>
      <c r="AI508">
        <v>0</v>
      </c>
      <c r="AJ508">
        <v>0</v>
      </c>
      <c r="AK508" s="14">
        <v>46270</v>
      </c>
      <c r="AL508">
        <v>37</v>
      </c>
      <c r="AM508" t="s">
        <v>1576</v>
      </c>
      <c r="AN508" t="s">
        <v>1580</v>
      </c>
      <c r="AO508">
        <v>11</v>
      </c>
      <c r="AP508">
        <v>8253</v>
      </c>
      <c r="AQ508">
        <v>4</v>
      </c>
      <c r="AR508">
        <v>0</v>
      </c>
    </row>
    <row r="509" spans="1:44" x14ac:dyDescent="0.35">
      <c r="A509" t="s">
        <v>575</v>
      </c>
      <c r="B509">
        <v>32</v>
      </c>
      <c r="C509" t="s">
        <v>190</v>
      </c>
      <c r="D509" t="s">
        <v>49</v>
      </c>
      <c r="E509" t="s">
        <v>56</v>
      </c>
      <c r="F509">
        <v>585</v>
      </c>
      <c r="G509" t="s">
        <v>42</v>
      </c>
      <c r="H509">
        <v>10</v>
      </c>
      <c r="I509">
        <v>3</v>
      </c>
      <c r="J509" t="s">
        <v>43</v>
      </c>
      <c r="K509">
        <v>1</v>
      </c>
      <c r="L509">
        <v>1720</v>
      </c>
      <c r="M509">
        <v>1</v>
      </c>
      <c r="N509" t="s">
        <v>44</v>
      </c>
      <c r="O509">
        <v>56</v>
      </c>
      <c r="P509">
        <v>3</v>
      </c>
      <c r="Q509">
        <v>1</v>
      </c>
      <c r="R509" t="s">
        <v>60</v>
      </c>
      <c r="S509">
        <v>3</v>
      </c>
      <c r="T509" t="s">
        <v>105</v>
      </c>
      <c r="U509">
        <v>3433</v>
      </c>
      <c r="V509" t="s">
        <v>47</v>
      </c>
      <c r="W509">
        <v>17360</v>
      </c>
      <c r="X509">
        <v>6</v>
      </c>
      <c r="Y509" t="s">
        <v>48</v>
      </c>
      <c r="Z509" t="s">
        <v>49</v>
      </c>
      <c r="AA509">
        <v>13</v>
      </c>
      <c r="AB509">
        <v>3</v>
      </c>
      <c r="AC509">
        <v>1</v>
      </c>
      <c r="AD509">
        <v>80</v>
      </c>
      <c r="AE509">
        <v>1</v>
      </c>
      <c r="AF509">
        <v>10</v>
      </c>
      <c r="AG509">
        <v>3</v>
      </c>
      <c r="AH509">
        <v>2</v>
      </c>
      <c r="AI509">
        <v>1</v>
      </c>
      <c r="AJ509">
        <v>3</v>
      </c>
      <c r="AK509" s="14">
        <v>46165</v>
      </c>
      <c r="AL509">
        <v>36</v>
      </c>
      <c r="AM509" t="s">
        <v>1576</v>
      </c>
      <c r="AN509" t="s">
        <v>1585</v>
      </c>
      <c r="AO509">
        <v>8</v>
      </c>
      <c r="AP509">
        <v>9348</v>
      </c>
      <c r="AQ509">
        <v>6</v>
      </c>
      <c r="AR509">
        <v>5</v>
      </c>
    </row>
    <row r="510" spans="1:44" x14ac:dyDescent="0.35">
      <c r="A510" t="s">
        <v>1404</v>
      </c>
      <c r="B510">
        <v>51</v>
      </c>
      <c r="C510" t="s">
        <v>1271</v>
      </c>
      <c r="D510" t="s">
        <v>49</v>
      </c>
      <c r="E510" t="s">
        <v>41</v>
      </c>
      <c r="F510">
        <v>684</v>
      </c>
      <c r="G510" t="s">
        <v>42</v>
      </c>
      <c r="H510">
        <v>6</v>
      </c>
      <c r="I510">
        <v>3</v>
      </c>
      <c r="J510" t="s">
        <v>43</v>
      </c>
      <c r="K510">
        <v>1</v>
      </c>
      <c r="L510">
        <v>162</v>
      </c>
      <c r="M510">
        <v>1</v>
      </c>
      <c r="N510" t="s">
        <v>44</v>
      </c>
      <c r="O510">
        <v>51</v>
      </c>
      <c r="P510">
        <v>3</v>
      </c>
      <c r="Q510">
        <v>5</v>
      </c>
      <c r="R510" t="s">
        <v>252</v>
      </c>
      <c r="S510">
        <v>3</v>
      </c>
      <c r="T510" t="s">
        <v>46</v>
      </c>
      <c r="U510">
        <v>19537</v>
      </c>
      <c r="V510" t="s">
        <v>368</v>
      </c>
      <c r="W510">
        <v>6462</v>
      </c>
      <c r="X510">
        <v>7</v>
      </c>
      <c r="Y510" t="s">
        <v>48</v>
      </c>
      <c r="Z510" t="s">
        <v>49</v>
      </c>
      <c r="AA510">
        <v>13</v>
      </c>
      <c r="AB510">
        <v>3</v>
      </c>
      <c r="AC510">
        <v>3</v>
      </c>
      <c r="AD510">
        <v>80</v>
      </c>
      <c r="AE510">
        <v>0</v>
      </c>
      <c r="AF510">
        <v>23</v>
      </c>
      <c r="AG510">
        <v>5</v>
      </c>
      <c r="AH510">
        <v>3</v>
      </c>
      <c r="AI510">
        <v>15</v>
      </c>
      <c r="AJ510">
        <v>15</v>
      </c>
      <c r="AK510" s="14">
        <v>46268</v>
      </c>
      <c r="AL510">
        <v>48</v>
      </c>
      <c r="AM510" t="s">
        <v>1576</v>
      </c>
      <c r="AN510" t="s">
        <v>1580</v>
      </c>
      <c r="AO510">
        <v>18</v>
      </c>
      <c r="AP510">
        <v>4856</v>
      </c>
      <c r="AQ510">
        <v>16</v>
      </c>
      <c r="AR510">
        <v>15</v>
      </c>
    </row>
    <row r="511" spans="1:44" x14ac:dyDescent="0.35">
      <c r="A511" t="s">
        <v>577</v>
      </c>
      <c r="B511">
        <v>32</v>
      </c>
      <c r="C511" t="s">
        <v>190</v>
      </c>
      <c r="D511" t="s">
        <v>49</v>
      </c>
      <c r="E511" t="s">
        <v>41</v>
      </c>
      <c r="F511">
        <v>371</v>
      </c>
      <c r="G511" t="s">
        <v>51</v>
      </c>
      <c r="H511">
        <v>19</v>
      </c>
      <c r="I511">
        <v>3</v>
      </c>
      <c r="J511" t="s">
        <v>43</v>
      </c>
      <c r="K511">
        <v>1</v>
      </c>
      <c r="L511">
        <v>1739</v>
      </c>
      <c r="M511">
        <v>4</v>
      </c>
      <c r="N511" t="s">
        <v>44</v>
      </c>
      <c r="O511">
        <v>80</v>
      </c>
      <c r="P511">
        <v>1</v>
      </c>
      <c r="Q511">
        <v>3</v>
      </c>
      <c r="R511" t="s">
        <v>137</v>
      </c>
      <c r="S511">
        <v>3</v>
      </c>
      <c r="T511" t="s">
        <v>105</v>
      </c>
      <c r="U511">
        <v>9610</v>
      </c>
      <c r="V511" t="s">
        <v>163</v>
      </c>
      <c r="W511">
        <v>3840</v>
      </c>
      <c r="X511">
        <v>3</v>
      </c>
      <c r="Y511" t="s">
        <v>48</v>
      </c>
      <c r="Z511" t="s">
        <v>49</v>
      </c>
      <c r="AA511">
        <v>13</v>
      </c>
      <c r="AB511">
        <v>3</v>
      </c>
      <c r="AC511">
        <v>3</v>
      </c>
      <c r="AD511">
        <v>80</v>
      </c>
      <c r="AE511">
        <v>1</v>
      </c>
      <c r="AF511">
        <v>10</v>
      </c>
      <c r="AG511">
        <v>2</v>
      </c>
      <c r="AH511">
        <v>1</v>
      </c>
      <c r="AI511">
        <v>0</v>
      </c>
      <c r="AJ511">
        <v>2</v>
      </c>
      <c r="AK511" s="14">
        <v>46167</v>
      </c>
      <c r="AL511">
        <v>53</v>
      </c>
      <c r="AM511" t="s">
        <v>1576</v>
      </c>
      <c r="AN511" t="s">
        <v>1585</v>
      </c>
      <c r="AO511">
        <v>30</v>
      </c>
      <c r="AP511">
        <v>18891</v>
      </c>
      <c r="AQ511">
        <v>30</v>
      </c>
      <c r="AR511">
        <v>4</v>
      </c>
    </row>
    <row r="512" spans="1:44" x14ac:dyDescent="0.35">
      <c r="A512" t="s">
        <v>578</v>
      </c>
      <c r="B512">
        <v>32</v>
      </c>
      <c r="C512" t="s">
        <v>190</v>
      </c>
      <c r="D512" t="s">
        <v>49</v>
      </c>
      <c r="E512" t="s">
        <v>59</v>
      </c>
      <c r="F512">
        <v>953</v>
      </c>
      <c r="G512" t="s">
        <v>42</v>
      </c>
      <c r="H512">
        <v>5</v>
      </c>
      <c r="I512">
        <v>4</v>
      </c>
      <c r="J512" t="s">
        <v>68</v>
      </c>
      <c r="K512">
        <v>1</v>
      </c>
      <c r="L512">
        <v>1764</v>
      </c>
      <c r="M512">
        <v>2</v>
      </c>
      <c r="N512" t="s">
        <v>44</v>
      </c>
      <c r="O512">
        <v>65</v>
      </c>
      <c r="P512">
        <v>3</v>
      </c>
      <c r="Q512">
        <v>1</v>
      </c>
      <c r="R512" t="s">
        <v>60</v>
      </c>
      <c r="S512">
        <v>2</v>
      </c>
      <c r="T512" t="s">
        <v>46</v>
      </c>
      <c r="U512">
        <v>2718</v>
      </c>
      <c r="V512" t="s">
        <v>47</v>
      </c>
      <c r="W512">
        <v>17674</v>
      </c>
      <c r="X512">
        <v>2</v>
      </c>
      <c r="Y512" t="s">
        <v>48</v>
      </c>
      <c r="Z512" t="s">
        <v>49</v>
      </c>
      <c r="AA512">
        <v>14</v>
      </c>
      <c r="AB512">
        <v>3</v>
      </c>
      <c r="AC512">
        <v>2</v>
      </c>
      <c r="AD512">
        <v>80</v>
      </c>
      <c r="AE512">
        <v>0</v>
      </c>
      <c r="AF512">
        <v>12</v>
      </c>
      <c r="AG512">
        <v>3</v>
      </c>
      <c r="AH512">
        <v>3</v>
      </c>
      <c r="AI512">
        <v>0</v>
      </c>
      <c r="AJ512">
        <v>7</v>
      </c>
      <c r="AK512" s="14">
        <v>46168</v>
      </c>
      <c r="AL512">
        <v>42</v>
      </c>
      <c r="AM512" t="s">
        <v>1576</v>
      </c>
      <c r="AN512" t="s">
        <v>1585</v>
      </c>
      <c r="AO512">
        <v>24</v>
      </c>
      <c r="AP512">
        <v>21130</v>
      </c>
      <c r="AQ512">
        <v>12</v>
      </c>
      <c r="AR512">
        <v>11</v>
      </c>
    </row>
    <row r="513" spans="1:44" x14ac:dyDescent="0.35">
      <c r="A513" t="s">
        <v>579</v>
      </c>
      <c r="B513">
        <v>32</v>
      </c>
      <c r="C513" t="s">
        <v>190</v>
      </c>
      <c r="D513" t="s">
        <v>49</v>
      </c>
      <c r="E513" t="s">
        <v>56</v>
      </c>
      <c r="F513">
        <v>1318</v>
      </c>
      <c r="G513" t="s">
        <v>51</v>
      </c>
      <c r="H513">
        <v>10</v>
      </c>
      <c r="I513">
        <v>4</v>
      </c>
      <c r="J513" t="s">
        <v>57</v>
      </c>
      <c r="K513">
        <v>1</v>
      </c>
      <c r="L513">
        <v>1853</v>
      </c>
      <c r="M513">
        <v>4</v>
      </c>
      <c r="N513" t="s">
        <v>44</v>
      </c>
      <c r="O513">
        <v>79</v>
      </c>
      <c r="P513">
        <v>3</v>
      </c>
      <c r="Q513">
        <v>2</v>
      </c>
      <c r="R513" t="s">
        <v>137</v>
      </c>
      <c r="S513">
        <v>4</v>
      </c>
      <c r="T513" t="s">
        <v>46</v>
      </c>
      <c r="U513">
        <v>4648</v>
      </c>
      <c r="V513" t="s">
        <v>47</v>
      </c>
      <c r="W513">
        <v>26075</v>
      </c>
      <c r="X513">
        <v>8</v>
      </c>
      <c r="Y513" t="s">
        <v>48</v>
      </c>
      <c r="Z513" t="s">
        <v>49</v>
      </c>
      <c r="AA513">
        <v>13</v>
      </c>
      <c r="AB513">
        <v>3</v>
      </c>
      <c r="AC513">
        <v>3</v>
      </c>
      <c r="AD513">
        <v>80</v>
      </c>
      <c r="AE513">
        <v>0</v>
      </c>
      <c r="AF513">
        <v>4</v>
      </c>
      <c r="AG513">
        <v>2</v>
      </c>
      <c r="AH513">
        <v>4</v>
      </c>
      <c r="AI513">
        <v>0</v>
      </c>
      <c r="AJ513">
        <v>0</v>
      </c>
      <c r="AK513" s="14">
        <v>46169</v>
      </c>
      <c r="AL513">
        <v>52</v>
      </c>
      <c r="AM513" t="s">
        <v>1576</v>
      </c>
      <c r="AN513" t="s">
        <v>1585</v>
      </c>
      <c r="AO513">
        <v>2</v>
      </c>
      <c r="AP513">
        <v>16654</v>
      </c>
      <c r="AQ513">
        <v>0</v>
      </c>
      <c r="AR513">
        <v>0</v>
      </c>
    </row>
    <row r="514" spans="1:44" x14ac:dyDescent="0.35">
      <c r="A514" t="s">
        <v>1403</v>
      </c>
      <c r="B514">
        <v>51</v>
      </c>
      <c r="C514" t="s">
        <v>1271</v>
      </c>
      <c r="D514" t="s">
        <v>49</v>
      </c>
      <c r="E514" t="s">
        <v>56</v>
      </c>
      <c r="F514">
        <v>1456</v>
      </c>
      <c r="G514" t="s">
        <v>42</v>
      </c>
      <c r="H514">
        <v>1</v>
      </c>
      <c r="I514">
        <v>4</v>
      </c>
      <c r="J514" t="s">
        <v>52</v>
      </c>
      <c r="K514">
        <v>1</v>
      </c>
      <c r="L514">
        <v>145</v>
      </c>
      <c r="M514">
        <v>1</v>
      </c>
      <c r="N514" t="s">
        <v>53</v>
      </c>
      <c r="O514">
        <v>30</v>
      </c>
      <c r="P514">
        <v>2</v>
      </c>
      <c r="Q514">
        <v>3</v>
      </c>
      <c r="R514" t="s">
        <v>161</v>
      </c>
      <c r="S514">
        <v>1</v>
      </c>
      <c r="T514" t="s">
        <v>46</v>
      </c>
      <c r="U514">
        <v>7484</v>
      </c>
      <c r="V514" t="s">
        <v>163</v>
      </c>
      <c r="W514">
        <v>25796</v>
      </c>
      <c r="X514">
        <v>3</v>
      </c>
      <c r="Y514" t="s">
        <v>48</v>
      </c>
      <c r="Z514" t="s">
        <v>49</v>
      </c>
      <c r="AA514">
        <v>20</v>
      </c>
      <c r="AB514">
        <v>4</v>
      </c>
      <c r="AC514">
        <v>3</v>
      </c>
      <c r="AD514">
        <v>80</v>
      </c>
      <c r="AE514">
        <v>0</v>
      </c>
      <c r="AF514">
        <v>23</v>
      </c>
      <c r="AG514">
        <v>1</v>
      </c>
      <c r="AH514">
        <v>2</v>
      </c>
      <c r="AI514">
        <v>12</v>
      </c>
      <c r="AJ514">
        <v>8</v>
      </c>
      <c r="AK514" s="14">
        <v>46267</v>
      </c>
      <c r="AL514">
        <v>51</v>
      </c>
      <c r="AM514" t="s">
        <v>1576</v>
      </c>
      <c r="AN514" t="s">
        <v>1580</v>
      </c>
      <c r="AO514">
        <v>28</v>
      </c>
      <c r="AP514">
        <v>21569</v>
      </c>
      <c r="AQ514">
        <v>17</v>
      </c>
      <c r="AR514">
        <v>12</v>
      </c>
    </row>
    <row r="515" spans="1:44" x14ac:dyDescent="0.35">
      <c r="A515" t="s">
        <v>1402</v>
      </c>
      <c r="B515">
        <v>51</v>
      </c>
      <c r="C515" t="s">
        <v>1271</v>
      </c>
      <c r="D515" t="s">
        <v>49</v>
      </c>
      <c r="E515" t="s">
        <v>41</v>
      </c>
      <c r="F515">
        <v>632</v>
      </c>
      <c r="G515" t="s">
        <v>1547</v>
      </c>
      <c r="H515">
        <v>21</v>
      </c>
      <c r="I515">
        <v>4</v>
      </c>
      <c r="J515" t="s">
        <v>57</v>
      </c>
      <c r="K515">
        <v>1</v>
      </c>
      <c r="L515">
        <v>120</v>
      </c>
      <c r="M515">
        <v>3</v>
      </c>
      <c r="N515" t="s">
        <v>44</v>
      </c>
      <c r="O515">
        <v>71</v>
      </c>
      <c r="P515">
        <v>3</v>
      </c>
      <c r="Q515">
        <v>2</v>
      </c>
      <c r="R515" t="s">
        <v>137</v>
      </c>
      <c r="S515">
        <v>4</v>
      </c>
      <c r="T515" t="s">
        <v>46</v>
      </c>
      <c r="U515">
        <v>5441</v>
      </c>
      <c r="V515" t="s">
        <v>163</v>
      </c>
      <c r="W515">
        <v>8423</v>
      </c>
      <c r="X515">
        <v>0</v>
      </c>
      <c r="Y515" t="s">
        <v>48</v>
      </c>
      <c r="Z515" t="s">
        <v>40</v>
      </c>
      <c r="AA515">
        <v>22</v>
      </c>
      <c r="AB515">
        <v>4</v>
      </c>
      <c r="AC515">
        <v>4</v>
      </c>
      <c r="AD515">
        <v>80</v>
      </c>
      <c r="AE515">
        <v>0</v>
      </c>
      <c r="AF515">
        <v>11</v>
      </c>
      <c r="AG515">
        <v>2</v>
      </c>
      <c r="AH515">
        <v>1</v>
      </c>
      <c r="AI515">
        <v>1</v>
      </c>
      <c r="AJ515">
        <v>0</v>
      </c>
      <c r="AK515" s="14">
        <v>46266</v>
      </c>
      <c r="AL515">
        <v>24</v>
      </c>
      <c r="AM515" t="s">
        <v>1576</v>
      </c>
      <c r="AN515" t="s">
        <v>1580</v>
      </c>
      <c r="AO515">
        <v>0</v>
      </c>
      <c r="AP515">
        <v>12883</v>
      </c>
      <c r="AQ515">
        <v>0</v>
      </c>
      <c r="AR515">
        <v>0</v>
      </c>
    </row>
    <row r="516" spans="1:44" x14ac:dyDescent="0.35">
      <c r="A516" t="s">
        <v>582</v>
      </c>
      <c r="B516">
        <v>32</v>
      </c>
      <c r="C516" t="s">
        <v>190</v>
      </c>
      <c r="D516" t="s">
        <v>49</v>
      </c>
      <c r="E516" t="s">
        <v>59</v>
      </c>
      <c r="F516">
        <v>1146</v>
      </c>
      <c r="G516" t="s">
        <v>42</v>
      </c>
      <c r="H516">
        <v>15</v>
      </c>
      <c r="I516">
        <v>4</v>
      </c>
      <c r="J516" t="s">
        <v>52</v>
      </c>
      <c r="K516">
        <v>1</v>
      </c>
      <c r="L516">
        <v>1955</v>
      </c>
      <c r="M516">
        <v>3</v>
      </c>
      <c r="N516" t="s">
        <v>53</v>
      </c>
      <c r="O516">
        <v>34</v>
      </c>
      <c r="P516">
        <v>3</v>
      </c>
      <c r="Q516">
        <v>2</v>
      </c>
      <c r="R516" t="s">
        <v>161</v>
      </c>
      <c r="S516">
        <v>4</v>
      </c>
      <c r="T516" t="s">
        <v>102</v>
      </c>
      <c r="U516">
        <v>6667</v>
      </c>
      <c r="V516" t="s">
        <v>163</v>
      </c>
      <c r="W516">
        <v>16542</v>
      </c>
      <c r="X516">
        <v>5</v>
      </c>
      <c r="Y516" t="s">
        <v>48</v>
      </c>
      <c r="Z516" t="s">
        <v>49</v>
      </c>
      <c r="AA516">
        <v>18</v>
      </c>
      <c r="AB516">
        <v>3</v>
      </c>
      <c r="AC516">
        <v>2</v>
      </c>
      <c r="AD516">
        <v>80</v>
      </c>
      <c r="AE516">
        <v>1</v>
      </c>
      <c r="AF516">
        <v>9</v>
      </c>
      <c r="AG516">
        <v>6</v>
      </c>
      <c r="AH516">
        <v>3</v>
      </c>
      <c r="AI516">
        <v>1</v>
      </c>
      <c r="AJ516">
        <v>2</v>
      </c>
      <c r="AK516" s="14">
        <v>46172</v>
      </c>
      <c r="AL516">
        <v>35</v>
      </c>
      <c r="AM516" t="s">
        <v>1576</v>
      </c>
      <c r="AN516" t="s">
        <v>1585</v>
      </c>
      <c r="AO516">
        <v>12</v>
      </c>
      <c r="AP516">
        <v>10174</v>
      </c>
      <c r="AQ516">
        <v>7</v>
      </c>
      <c r="AR516">
        <v>0</v>
      </c>
    </row>
    <row r="517" spans="1:44" x14ac:dyDescent="0.35">
      <c r="A517" t="s">
        <v>583</v>
      </c>
      <c r="B517">
        <v>32</v>
      </c>
      <c r="C517" t="s">
        <v>190</v>
      </c>
      <c r="D517" t="s">
        <v>49</v>
      </c>
      <c r="E517" t="s">
        <v>41</v>
      </c>
      <c r="F517">
        <v>1373</v>
      </c>
      <c r="G517" t="s">
        <v>42</v>
      </c>
      <c r="H517">
        <v>5</v>
      </c>
      <c r="I517">
        <v>4</v>
      </c>
      <c r="J517" t="s">
        <v>43</v>
      </c>
      <c r="K517">
        <v>1</v>
      </c>
      <c r="L517">
        <v>1966</v>
      </c>
      <c r="M517">
        <v>4</v>
      </c>
      <c r="N517" t="s">
        <v>44</v>
      </c>
      <c r="O517">
        <v>56</v>
      </c>
      <c r="P517">
        <v>2</v>
      </c>
      <c r="Q517">
        <v>2</v>
      </c>
      <c r="R517" t="s">
        <v>112</v>
      </c>
      <c r="S517">
        <v>4</v>
      </c>
      <c r="T517" t="s">
        <v>46</v>
      </c>
      <c r="U517">
        <v>9679</v>
      </c>
      <c r="V517" t="s">
        <v>163</v>
      </c>
      <c r="W517">
        <v>10138</v>
      </c>
      <c r="X517">
        <v>8</v>
      </c>
      <c r="Y517" t="s">
        <v>48</v>
      </c>
      <c r="Z517" t="s">
        <v>49</v>
      </c>
      <c r="AA517">
        <v>24</v>
      </c>
      <c r="AB517">
        <v>4</v>
      </c>
      <c r="AC517">
        <v>2</v>
      </c>
      <c r="AD517">
        <v>80</v>
      </c>
      <c r="AE517">
        <v>0</v>
      </c>
      <c r="AF517">
        <v>8</v>
      </c>
      <c r="AG517">
        <v>1</v>
      </c>
      <c r="AH517">
        <v>3</v>
      </c>
      <c r="AI517">
        <v>0</v>
      </c>
      <c r="AJ517">
        <v>0</v>
      </c>
      <c r="AK517" s="14">
        <v>46173</v>
      </c>
      <c r="AL517">
        <v>57</v>
      </c>
      <c r="AM517" t="s">
        <v>1576</v>
      </c>
      <c r="AN517" t="s">
        <v>1585</v>
      </c>
      <c r="AO517">
        <v>27</v>
      </c>
      <c r="AP517">
        <v>22021</v>
      </c>
      <c r="AQ517">
        <v>27</v>
      </c>
      <c r="AR517">
        <v>13</v>
      </c>
    </row>
    <row r="518" spans="1:44" x14ac:dyDescent="0.35">
      <c r="A518" t="s">
        <v>584</v>
      </c>
      <c r="B518">
        <v>32</v>
      </c>
      <c r="C518" t="s">
        <v>190</v>
      </c>
      <c r="D518" t="s">
        <v>49</v>
      </c>
      <c r="E518" t="s">
        <v>41</v>
      </c>
      <c r="F518">
        <v>267</v>
      </c>
      <c r="G518" t="s">
        <v>42</v>
      </c>
      <c r="H518">
        <v>29</v>
      </c>
      <c r="I518">
        <v>4</v>
      </c>
      <c r="J518" t="s">
        <v>43</v>
      </c>
      <c r="K518">
        <v>1</v>
      </c>
      <c r="L518">
        <v>2010</v>
      </c>
      <c r="M518">
        <v>3</v>
      </c>
      <c r="N518" t="s">
        <v>53</v>
      </c>
      <c r="O518">
        <v>49</v>
      </c>
      <c r="P518">
        <v>2</v>
      </c>
      <c r="Q518">
        <v>1</v>
      </c>
      <c r="R518" t="s">
        <v>45</v>
      </c>
      <c r="S518">
        <v>2</v>
      </c>
      <c r="T518" t="s">
        <v>46</v>
      </c>
      <c r="U518">
        <v>2837</v>
      </c>
      <c r="V518" t="s">
        <v>47</v>
      </c>
      <c r="W518">
        <v>15919</v>
      </c>
      <c r="X518">
        <v>1</v>
      </c>
      <c r="Y518" t="s">
        <v>48</v>
      </c>
      <c r="Z518" t="s">
        <v>49</v>
      </c>
      <c r="AA518">
        <v>13</v>
      </c>
      <c r="AB518">
        <v>3</v>
      </c>
      <c r="AC518">
        <v>3</v>
      </c>
      <c r="AD518">
        <v>80</v>
      </c>
      <c r="AE518">
        <v>0</v>
      </c>
      <c r="AF518">
        <v>6</v>
      </c>
      <c r="AG518">
        <v>3</v>
      </c>
      <c r="AH518">
        <v>3</v>
      </c>
      <c r="AI518">
        <v>4</v>
      </c>
      <c r="AJ518">
        <v>1</v>
      </c>
      <c r="AK518" s="14">
        <v>46174</v>
      </c>
      <c r="AL518">
        <v>18</v>
      </c>
      <c r="AM518" t="s">
        <v>1576</v>
      </c>
      <c r="AN518" t="s">
        <v>1584</v>
      </c>
      <c r="AO518">
        <v>1</v>
      </c>
      <c r="AP518">
        <v>15408</v>
      </c>
      <c r="AQ518">
        <v>1</v>
      </c>
      <c r="AR518">
        <v>0</v>
      </c>
    </row>
    <row r="519" spans="1:44" x14ac:dyDescent="0.35">
      <c r="A519" t="s">
        <v>585</v>
      </c>
      <c r="B519">
        <v>32</v>
      </c>
      <c r="C519" t="s">
        <v>190</v>
      </c>
      <c r="D519" t="s">
        <v>49</v>
      </c>
      <c r="E519" t="s">
        <v>41</v>
      </c>
      <c r="F519">
        <v>234</v>
      </c>
      <c r="G519" t="s">
        <v>51</v>
      </c>
      <c r="H519">
        <v>1</v>
      </c>
      <c r="I519">
        <v>4</v>
      </c>
      <c r="J519" t="s">
        <v>52</v>
      </c>
      <c r="K519">
        <v>1</v>
      </c>
      <c r="L519">
        <v>2013</v>
      </c>
      <c r="M519">
        <v>2</v>
      </c>
      <c r="N519" t="s">
        <v>44</v>
      </c>
      <c r="O519">
        <v>68</v>
      </c>
      <c r="P519">
        <v>2</v>
      </c>
      <c r="Q519">
        <v>1</v>
      </c>
      <c r="R519" t="s">
        <v>54</v>
      </c>
      <c r="S519">
        <v>2</v>
      </c>
      <c r="T519" t="s">
        <v>105</v>
      </c>
      <c r="U519">
        <v>2269</v>
      </c>
      <c r="V519" t="s">
        <v>47</v>
      </c>
      <c r="W519">
        <v>18024</v>
      </c>
      <c r="X519">
        <v>0</v>
      </c>
      <c r="Y519" t="s">
        <v>48</v>
      </c>
      <c r="Z519" t="s">
        <v>49</v>
      </c>
      <c r="AA519">
        <v>14</v>
      </c>
      <c r="AB519">
        <v>3</v>
      </c>
      <c r="AC519">
        <v>2</v>
      </c>
      <c r="AD519">
        <v>80</v>
      </c>
      <c r="AE519">
        <v>1</v>
      </c>
      <c r="AF519">
        <v>3</v>
      </c>
      <c r="AG519">
        <v>2</v>
      </c>
      <c r="AH519">
        <v>3</v>
      </c>
      <c r="AI519">
        <v>2</v>
      </c>
      <c r="AJ519">
        <v>2</v>
      </c>
      <c r="AK519" s="14">
        <v>46175</v>
      </c>
      <c r="AL519">
        <v>19</v>
      </c>
      <c r="AM519" t="s">
        <v>1576</v>
      </c>
      <c r="AN519" t="s">
        <v>1584</v>
      </c>
      <c r="AO519">
        <v>1</v>
      </c>
      <c r="AP519">
        <v>21084</v>
      </c>
      <c r="AQ519">
        <v>0</v>
      </c>
      <c r="AR519">
        <v>0</v>
      </c>
    </row>
    <row r="520" spans="1:44" x14ac:dyDescent="0.35">
      <c r="A520" t="s">
        <v>586</v>
      </c>
      <c r="B520">
        <v>32</v>
      </c>
      <c r="C520" t="s">
        <v>190</v>
      </c>
      <c r="D520" t="s">
        <v>49</v>
      </c>
      <c r="E520" t="s">
        <v>41</v>
      </c>
      <c r="F520">
        <v>801</v>
      </c>
      <c r="G520" t="s">
        <v>51</v>
      </c>
      <c r="H520">
        <v>1</v>
      </c>
      <c r="I520">
        <v>4</v>
      </c>
      <c r="J520" t="s">
        <v>57</v>
      </c>
      <c r="K520">
        <v>1</v>
      </c>
      <c r="L520">
        <v>2016</v>
      </c>
      <c r="M520">
        <v>3</v>
      </c>
      <c r="N520" t="s">
        <v>53</v>
      </c>
      <c r="O520">
        <v>48</v>
      </c>
      <c r="P520">
        <v>3</v>
      </c>
      <c r="Q520">
        <v>3</v>
      </c>
      <c r="R520" t="s">
        <v>137</v>
      </c>
      <c r="S520">
        <v>4</v>
      </c>
      <c r="T520" t="s">
        <v>105</v>
      </c>
      <c r="U520">
        <v>10422</v>
      </c>
      <c r="V520" t="s">
        <v>253</v>
      </c>
      <c r="W520">
        <v>24032</v>
      </c>
      <c r="X520">
        <v>1</v>
      </c>
      <c r="Y520" t="s">
        <v>48</v>
      </c>
      <c r="Z520" t="s">
        <v>49</v>
      </c>
      <c r="AA520">
        <v>19</v>
      </c>
      <c r="AB520">
        <v>3</v>
      </c>
      <c r="AC520">
        <v>3</v>
      </c>
      <c r="AD520">
        <v>80</v>
      </c>
      <c r="AE520">
        <v>2</v>
      </c>
      <c r="AF520">
        <v>14</v>
      </c>
      <c r="AG520">
        <v>3</v>
      </c>
      <c r="AH520">
        <v>3</v>
      </c>
      <c r="AI520">
        <v>5</v>
      </c>
      <c r="AJ520">
        <v>7</v>
      </c>
      <c r="AK520" s="14">
        <v>46176</v>
      </c>
      <c r="AL520">
        <v>49</v>
      </c>
      <c r="AM520" t="s">
        <v>1576</v>
      </c>
      <c r="AN520" t="s">
        <v>1584</v>
      </c>
      <c r="AO520">
        <v>8</v>
      </c>
      <c r="AP520">
        <v>3549</v>
      </c>
      <c r="AQ520">
        <v>3</v>
      </c>
      <c r="AR520">
        <v>1</v>
      </c>
    </row>
    <row r="521" spans="1:44" x14ac:dyDescent="0.35">
      <c r="A521" t="s">
        <v>587</v>
      </c>
      <c r="B521">
        <v>32</v>
      </c>
      <c r="C521" t="s">
        <v>190</v>
      </c>
      <c r="D521" t="s">
        <v>49</v>
      </c>
      <c r="E521" t="s">
        <v>41</v>
      </c>
      <c r="F521">
        <v>529</v>
      </c>
      <c r="G521" t="s">
        <v>42</v>
      </c>
      <c r="H521">
        <v>2</v>
      </c>
      <c r="I521">
        <v>3</v>
      </c>
      <c r="J521" t="s">
        <v>68</v>
      </c>
      <c r="K521">
        <v>1</v>
      </c>
      <c r="L521">
        <v>2038</v>
      </c>
      <c r="M521">
        <v>4</v>
      </c>
      <c r="N521" t="s">
        <v>44</v>
      </c>
      <c r="O521">
        <v>78</v>
      </c>
      <c r="P521">
        <v>3</v>
      </c>
      <c r="Q521">
        <v>1</v>
      </c>
      <c r="R521" t="s">
        <v>60</v>
      </c>
      <c r="S521">
        <v>1</v>
      </c>
      <c r="T521" t="s">
        <v>46</v>
      </c>
      <c r="U521">
        <v>2439</v>
      </c>
      <c r="V521" t="s">
        <v>47</v>
      </c>
      <c r="W521">
        <v>11288</v>
      </c>
      <c r="X521">
        <v>1</v>
      </c>
      <c r="Y521" t="s">
        <v>48</v>
      </c>
      <c r="Z521" t="s">
        <v>49</v>
      </c>
      <c r="AA521">
        <v>14</v>
      </c>
      <c r="AB521">
        <v>3</v>
      </c>
      <c r="AC521">
        <v>4</v>
      </c>
      <c r="AD521">
        <v>80</v>
      </c>
      <c r="AE521">
        <v>0</v>
      </c>
      <c r="AF521">
        <v>4</v>
      </c>
      <c r="AG521">
        <v>4</v>
      </c>
      <c r="AH521">
        <v>3</v>
      </c>
      <c r="AI521">
        <v>1</v>
      </c>
      <c r="AJ521">
        <v>2</v>
      </c>
      <c r="AK521" s="14">
        <v>46177</v>
      </c>
      <c r="AL521">
        <v>33</v>
      </c>
      <c r="AM521" t="s">
        <v>1576</v>
      </c>
      <c r="AN521" t="s">
        <v>1584</v>
      </c>
      <c r="AO521">
        <v>11</v>
      </c>
      <c r="AP521">
        <v>10581</v>
      </c>
      <c r="AQ521">
        <v>1</v>
      </c>
      <c r="AR521">
        <v>0</v>
      </c>
    </row>
    <row r="522" spans="1:44" x14ac:dyDescent="0.35">
      <c r="A522" t="s">
        <v>588</v>
      </c>
      <c r="B522">
        <v>33</v>
      </c>
      <c r="C522" t="s">
        <v>190</v>
      </c>
      <c r="D522" t="s">
        <v>49</v>
      </c>
      <c r="E522" t="s">
        <v>56</v>
      </c>
      <c r="F522">
        <v>1392</v>
      </c>
      <c r="G522" t="s">
        <v>42</v>
      </c>
      <c r="H522">
        <v>3</v>
      </c>
      <c r="I522">
        <v>4</v>
      </c>
      <c r="J522" t="s">
        <v>43</v>
      </c>
      <c r="K522">
        <v>1</v>
      </c>
      <c r="L522">
        <v>5</v>
      </c>
      <c r="M522">
        <v>4</v>
      </c>
      <c r="N522" t="s">
        <v>53</v>
      </c>
      <c r="O522">
        <v>56</v>
      </c>
      <c r="P522">
        <v>3</v>
      </c>
      <c r="Q522">
        <v>1</v>
      </c>
      <c r="R522" t="s">
        <v>60</v>
      </c>
      <c r="S522">
        <v>3</v>
      </c>
      <c r="T522" t="s">
        <v>105</v>
      </c>
      <c r="U522">
        <v>2909</v>
      </c>
      <c r="V522" t="s">
        <v>47</v>
      </c>
      <c r="W522">
        <v>23159</v>
      </c>
      <c r="X522">
        <v>1</v>
      </c>
      <c r="Y522" t="s">
        <v>48</v>
      </c>
      <c r="Z522" t="s">
        <v>40</v>
      </c>
      <c r="AA522">
        <v>11</v>
      </c>
      <c r="AB522">
        <v>3</v>
      </c>
      <c r="AC522">
        <v>3</v>
      </c>
      <c r="AD522">
        <v>80</v>
      </c>
      <c r="AE522">
        <v>0</v>
      </c>
      <c r="AF522">
        <v>8</v>
      </c>
      <c r="AG522">
        <v>3</v>
      </c>
      <c r="AH522">
        <v>3</v>
      </c>
      <c r="AI522">
        <v>3</v>
      </c>
      <c r="AJ522">
        <v>0</v>
      </c>
      <c r="AK522" s="14">
        <v>46178</v>
      </c>
      <c r="AL522">
        <v>36</v>
      </c>
      <c r="AM522" t="s">
        <v>1576</v>
      </c>
      <c r="AN522" t="s">
        <v>1584</v>
      </c>
      <c r="AO522">
        <v>0</v>
      </c>
      <c r="AP522">
        <v>22477</v>
      </c>
      <c r="AQ522">
        <v>0</v>
      </c>
      <c r="AR522">
        <v>0</v>
      </c>
    </row>
    <row r="523" spans="1:44" x14ac:dyDescent="0.35">
      <c r="A523" t="s">
        <v>589</v>
      </c>
      <c r="B523">
        <v>33</v>
      </c>
      <c r="C523" t="s">
        <v>190</v>
      </c>
      <c r="D523" t="s">
        <v>49</v>
      </c>
      <c r="E523" t="s">
        <v>41</v>
      </c>
      <c r="F523">
        <v>924</v>
      </c>
      <c r="G523" t="s">
        <v>42</v>
      </c>
      <c r="H523">
        <v>2</v>
      </c>
      <c r="I523">
        <v>3</v>
      </c>
      <c r="J523" t="s">
        <v>52</v>
      </c>
      <c r="K523">
        <v>1</v>
      </c>
      <c r="L523">
        <v>39</v>
      </c>
      <c r="M523">
        <v>3</v>
      </c>
      <c r="N523" t="s">
        <v>44</v>
      </c>
      <c r="O523">
        <v>78</v>
      </c>
      <c r="P523">
        <v>3</v>
      </c>
      <c r="Q523">
        <v>1</v>
      </c>
      <c r="R523" t="s">
        <v>45</v>
      </c>
      <c r="S523">
        <v>4</v>
      </c>
      <c r="T523" t="s">
        <v>46</v>
      </c>
      <c r="U523">
        <v>2496</v>
      </c>
      <c r="V523" t="s">
        <v>47</v>
      </c>
      <c r="W523">
        <v>6670</v>
      </c>
      <c r="X523">
        <v>4</v>
      </c>
      <c r="Y523" t="s">
        <v>48</v>
      </c>
      <c r="Z523" t="s">
        <v>49</v>
      </c>
      <c r="AA523">
        <v>11</v>
      </c>
      <c r="AB523">
        <v>3</v>
      </c>
      <c r="AC523">
        <v>4</v>
      </c>
      <c r="AD523">
        <v>80</v>
      </c>
      <c r="AE523">
        <v>0</v>
      </c>
      <c r="AF523">
        <v>7</v>
      </c>
      <c r="AG523">
        <v>3</v>
      </c>
      <c r="AH523">
        <v>3</v>
      </c>
      <c r="AI523">
        <v>0</v>
      </c>
      <c r="AK523" s="14">
        <v>46179</v>
      </c>
      <c r="AL523">
        <v>32</v>
      </c>
      <c r="AM523" t="s">
        <v>1576</v>
      </c>
      <c r="AN523" t="s">
        <v>1584</v>
      </c>
      <c r="AO523">
        <v>9</v>
      </c>
      <c r="AP523">
        <v>20149</v>
      </c>
      <c r="AQ523">
        <v>8</v>
      </c>
      <c r="AR523">
        <v>8</v>
      </c>
    </row>
    <row r="524" spans="1:44" x14ac:dyDescent="0.35">
      <c r="A524" t="s">
        <v>590</v>
      </c>
      <c r="B524">
        <v>33</v>
      </c>
      <c r="C524" t="s">
        <v>190</v>
      </c>
      <c r="D524" t="s">
        <v>49</v>
      </c>
      <c r="E524" t="s">
        <v>56</v>
      </c>
      <c r="F524">
        <v>1141</v>
      </c>
      <c r="G524" t="s">
        <v>51</v>
      </c>
      <c r="H524">
        <v>1</v>
      </c>
      <c r="I524">
        <v>3</v>
      </c>
      <c r="J524" t="s">
        <v>43</v>
      </c>
      <c r="K524">
        <v>1</v>
      </c>
      <c r="L524">
        <v>52</v>
      </c>
      <c r="M524">
        <v>3</v>
      </c>
      <c r="N524" t="s">
        <v>53</v>
      </c>
      <c r="O524">
        <v>42</v>
      </c>
      <c r="P524">
        <v>4</v>
      </c>
      <c r="Q524">
        <v>2</v>
      </c>
      <c r="R524" t="s">
        <v>137</v>
      </c>
      <c r="S524">
        <v>1</v>
      </c>
      <c r="T524" t="s">
        <v>105</v>
      </c>
      <c r="U524">
        <v>5376</v>
      </c>
      <c r="V524" t="s">
        <v>163</v>
      </c>
      <c r="W524">
        <v>3193</v>
      </c>
      <c r="X524">
        <v>2</v>
      </c>
      <c r="Y524" t="s">
        <v>48</v>
      </c>
      <c r="Z524" t="s">
        <v>49</v>
      </c>
      <c r="AA524">
        <v>19</v>
      </c>
      <c r="AB524">
        <v>3</v>
      </c>
      <c r="AC524">
        <v>1</v>
      </c>
      <c r="AD524">
        <v>80</v>
      </c>
      <c r="AE524">
        <v>2</v>
      </c>
      <c r="AF524">
        <v>10</v>
      </c>
      <c r="AG524">
        <v>3</v>
      </c>
      <c r="AH524">
        <v>3</v>
      </c>
      <c r="AI524">
        <v>1</v>
      </c>
      <c r="AJ524">
        <v>3</v>
      </c>
      <c r="AK524" s="14">
        <v>46180</v>
      </c>
      <c r="AL524">
        <v>25</v>
      </c>
      <c r="AM524" t="s">
        <v>1576</v>
      </c>
      <c r="AN524" t="s">
        <v>1584</v>
      </c>
      <c r="AO524">
        <v>3</v>
      </c>
      <c r="AP524">
        <v>19124</v>
      </c>
      <c r="AQ524">
        <v>3</v>
      </c>
      <c r="AR524">
        <v>3</v>
      </c>
    </row>
    <row r="525" spans="1:44" x14ac:dyDescent="0.35">
      <c r="A525" t="s">
        <v>591</v>
      </c>
      <c r="B525">
        <v>33</v>
      </c>
      <c r="C525" t="s">
        <v>190</v>
      </c>
      <c r="D525" t="s">
        <v>49</v>
      </c>
      <c r="E525" t="s">
        <v>56</v>
      </c>
      <c r="F525">
        <v>515</v>
      </c>
      <c r="G525" t="s">
        <v>42</v>
      </c>
      <c r="H525">
        <v>1</v>
      </c>
      <c r="I525">
        <v>2</v>
      </c>
      <c r="J525" t="s">
        <v>43</v>
      </c>
      <c r="K525">
        <v>1</v>
      </c>
      <c r="L525">
        <v>73</v>
      </c>
      <c r="M525">
        <v>1</v>
      </c>
      <c r="N525" t="s">
        <v>53</v>
      </c>
      <c r="O525">
        <v>98</v>
      </c>
      <c r="P525">
        <v>3</v>
      </c>
      <c r="Q525">
        <v>3</v>
      </c>
      <c r="R525" t="s">
        <v>252</v>
      </c>
      <c r="S525">
        <v>4</v>
      </c>
      <c r="T525" t="s">
        <v>46</v>
      </c>
      <c r="U525">
        <v>13458</v>
      </c>
      <c r="V525" t="s">
        <v>253</v>
      </c>
      <c r="W525">
        <v>15146</v>
      </c>
      <c r="X525">
        <v>1</v>
      </c>
      <c r="Y525" t="s">
        <v>48</v>
      </c>
      <c r="Z525" t="s">
        <v>40</v>
      </c>
      <c r="AA525">
        <v>12</v>
      </c>
      <c r="AB525">
        <v>3</v>
      </c>
      <c r="AC525">
        <v>3</v>
      </c>
      <c r="AD525">
        <v>80</v>
      </c>
      <c r="AE525">
        <v>0</v>
      </c>
      <c r="AF525">
        <v>15</v>
      </c>
      <c r="AG525">
        <v>1</v>
      </c>
      <c r="AH525">
        <v>3</v>
      </c>
      <c r="AI525">
        <v>8</v>
      </c>
      <c r="AJ525">
        <v>12</v>
      </c>
      <c r="AK525" s="14">
        <v>46181</v>
      </c>
      <c r="AL525">
        <v>36</v>
      </c>
      <c r="AM525" t="s">
        <v>1576</v>
      </c>
      <c r="AN525" t="s">
        <v>1584</v>
      </c>
      <c r="AO525">
        <v>10</v>
      </c>
      <c r="AP525">
        <v>8440</v>
      </c>
      <c r="AQ525">
        <v>5</v>
      </c>
      <c r="AR525">
        <v>0</v>
      </c>
    </row>
    <row r="526" spans="1:44" x14ac:dyDescent="0.35">
      <c r="A526" t="s">
        <v>592</v>
      </c>
      <c r="B526">
        <v>33</v>
      </c>
      <c r="C526" t="s">
        <v>190</v>
      </c>
      <c r="D526" t="s">
        <v>49</v>
      </c>
      <c r="E526" t="s">
        <v>59</v>
      </c>
      <c r="F526">
        <v>750</v>
      </c>
      <c r="G526" t="s">
        <v>51</v>
      </c>
      <c r="H526">
        <v>22</v>
      </c>
      <c r="I526">
        <v>2</v>
      </c>
      <c r="J526" t="s">
        <v>57</v>
      </c>
      <c r="K526">
        <v>1</v>
      </c>
      <c r="L526">
        <v>160</v>
      </c>
      <c r="M526">
        <v>3</v>
      </c>
      <c r="N526" t="s">
        <v>44</v>
      </c>
      <c r="O526">
        <v>95</v>
      </c>
      <c r="P526">
        <v>3</v>
      </c>
      <c r="Q526">
        <v>2</v>
      </c>
      <c r="R526" t="s">
        <v>137</v>
      </c>
      <c r="S526">
        <v>2</v>
      </c>
      <c r="T526" t="s">
        <v>105</v>
      </c>
      <c r="U526">
        <v>6146</v>
      </c>
      <c r="V526" t="s">
        <v>163</v>
      </c>
      <c r="W526">
        <v>15480</v>
      </c>
      <c r="X526">
        <v>0</v>
      </c>
      <c r="Y526" t="s">
        <v>48</v>
      </c>
      <c r="Z526" t="s">
        <v>49</v>
      </c>
      <c r="AA526">
        <v>13</v>
      </c>
      <c r="AB526">
        <v>3</v>
      </c>
      <c r="AC526">
        <v>1</v>
      </c>
      <c r="AD526">
        <v>80</v>
      </c>
      <c r="AE526">
        <v>1</v>
      </c>
      <c r="AF526">
        <v>8</v>
      </c>
      <c r="AG526">
        <v>2</v>
      </c>
      <c r="AH526">
        <v>4</v>
      </c>
      <c r="AI526">
        <v>0</v>
      </c>
      <c r="AJ526">
        <v>7</v>
      </c>
      <c r="AK526" s="14">
        <v>46182</v>
      </c>
      <c r="AL526">
        <v>45</v>
      </c>
      <c r="AM526" t="s">
        <v>1576</v>
      </c>
      <c r="AN526" t="s">
        <v>1584</v>
      </c>
      <c r="AO526">
        <v>0</v>
      </c>
      <c r="AP526">
        <v>15131</v>
      </c>
      <c r="AQ526">
        <v>0</v>
      </c>
      <c r="AR526">
        <v>0</v>
      </c>
    </row>
    <row r="527" spans="1:44" x14ac:dyDescent="0.35">
      <c r="A527" t="s">
        <v>593</v>
      </c>
      <c r="B527">
        <v>33</v>
      </c>
      <c r="C527" t="s">
        <v>190</v>
      </c>
      <c r="D527" t="s">
        <v>49</v>
      </c>
      <c r="E527" t="s">
        <v>41</v>
      </c>
      <c r="F527">
        <v>134</v>
      </c>
      <c r="G527" t="s">
        <v>42</v>
      </c>
      <c r="H527">
        <v>2</v>
      </c>
      <c r="I527">
        <v>3</v>
      </c>
      <c r="J527" t="s">
        <v>43</v>
      </c>
      <c r="K527">
        <v>1</v>
      </c>
      <c r="L527">
        <v>242</v>
      </c>
      <c r="M527">
        <v>3</v>
      </c>
      <c r="N527" t="s">
        <v>44</v>
      </c>
      <c r="O527">
        <v>90</v>
      </c>
      <c r="P527">
        <v>3</v>
      </c>
      <c r="Q527">
        <v>1</v>
      </c>
      <c r="R527" t="s">
        <v>60</v>
      </c>
      <c r="S527">
        <v>4</v>
      </c>
      <c r="T527" t="s">
        <v>46</v>
      </c>
      <c r="U527">
        <v>2500</v>
      </c>
      <c r="V527" t="s">
        <v>47</v>
      </c>
      <c r="W527">
        <v>10515</v>
      </c>
      <c r="X527">
        <v>0</v>
      </c>
      <c r="Y527" t="s">
        <v>48</v>
      </c>
      <c r="Z527" t="s">
        <v>49</v>
      </c>
      <c r="AA527">
        <v>14</v>
      </c>
      <c r="AB527">
        <v>3</v>
      </c>
      <c r="AC527">
        <v>1</v>
      </c>
      <c r="AD527">
        <v>80</v>
      </c>
      <c r="AE527">
        <v>0</v>
      </c>
      <c r="AF527">
        <v>4</v>
      </c>
      <c r="AG527">
        <v>2</v>
      </c>
      <c r="AH527">
        <v>4</v>
      </c>
      <c r="AI527">
        <v>0</v>
      </c>
      <c r="AJ527">
        <v>2</v>
      </c>
      <c r="AK527" s="14">
        <v>46183</v>
      </c>
      <c r="AL527">
        <v>44</v>
      </c>
      <c r="AM527" t="s">
        <v>1576</v>
      </c>
      <c r="AN527" t="s">
        <v>1584</v>
      </c>
      <c r="AO527">
        <v>20</v>
      </c>
      <c r="AP527">
        <v>7671</v>
      </c>
      <c r="AQ527">
        <v>14</v>
      </c>
      <c r="AR527">
        <v>11</v>
      </c>
    </row>
    <row r="528" spans="1:44" x14ac:dyDescent="0.35">
      <c r="A528" t="s">
        <v>594</v>
      </c>
      <c r="B528">
        <v>33</v>
      </c>
      <c r="C528" t="s">
        <v>190</v>
      </c>
      <c r="D528" t="s">
        <v>49</v>
      </c>
      <c r="E528" t="s">
        <v>41</v>
      </c>
      <c r="F528">
        <v>931</v>
      </c>
      <c r="G528" t="s">
        <v>42</v>
      </c>
      <c r="H528">
        <v>14</v>
      </c>
      <c r="I528">
        <v>3</v>
      </c>
      <c r="J528" t="s">
        <v>52</v>
      </c>
      <c r="K528">
        <v>1</v>
      </c>
      <c r="L528">
        <v>252</v>
      </c>
      <c r="M528">
        <v>4</v>
      </c>
      <c r="N528" t="s">
        <v>53</v>
      </c>
      <c r="O528">
        <v>72</v>
      </c>
      <c r="P528">
        <v>3</v>
      </c>
      <c r="Q528">
        <v>1</v>
      </c>
      <c r="R528" t="s">
        <v>60</v>
      </c>
      <c r="S528">
        <v>2</v>
      </c>
      <c r="T528" t="s">
        <v>105</v>
      </c>
      <c r="U528">
        <v>2756</v>
      </c>
      <c r="V528" t="s">
        <v>47</v>
      </c>
      <c r="W528">
        <v>4673</v>
      </c>
      <c r="X528">
        <v>1</v>
      </c>
      <c r="Y528" t="s">
        <v>48</v>
      </c>
      <c r="Z528" t="s">
        <v>49</v>
      </c>
      <c r="AA528">
        <v>13</v>
      </c>
      <c r="AB528">
        <v>3</v>
      </c>
      <c r="AC528">
        <v>4</v>
      </c>
      <c r="AD528">
        <v>80</v>
      </c>
      <c r="AE528">
        <v>1</v>
      </c>
      <c r="AF528">
        <v>8</v>
      </c>
      <c r="AG528">
        <v>5</v>
      </c>
      <c r="AH528">
        <v>3</v>
      </c>
      <c r="AI528">
        <v>1</v>
      </c>
      <c r="AJ528">
        <v>6</v>
      </c>
      <c r="AK528" s="14">
        <v>46184</v>
      </c>
      <c r="AL528">
        <v>50</v>
      </c>
      <c r="AM528" t="s">
        <v>1576</v>
      </c>
      <c r="AN528" t="s">
        <v>1584</v>
      </c>
      <c r="AO528">
        <v>17</v>
      </c>
      <c r="AP528">
        <v>21945</v>
      </c>
      <c r="AQ528">
        <v>3</v>
      </c>
      <c r="AR528">
        <v>1</v>
      </c>
    </row>
    <row r="529" spans="1:44" x14ac:dyDescent="0.35">
      <c r="A529" t="s">
        <v>595</v>
      </c>
      <c r="B529">
        <v>33</v>
      </c>
      <c r="C529" t="s">
        <v>190</v>
      </c>
      <c r="D529" t="s">
        <v>49</v>
      </c>
      <c r="E529" t="s">
        <v>41</v>
      </c>
      <c r="F529">
        <v>147</v>
      </c>
      <c r="G529" t="s">
        <v>42</v>
      </c>
      <c r="H529">
        <v>4</v>
      </c>
      <c r="I529">
        <v>4</v>
      </c>
      <c r="J529" t="s">
        <v>52</v>
      </c>
      <c r="K529">
        <v>1</v>
      </c>
      <c r="L529">
        <v>305</v>
      </c>
      <c r="M529">
        <v>3</v>
      </c>
      <c r="N529" t="s">
        <v>53</v>
      </c>
      <c r="O529">
        <v>47</v>
      </c>
      <c r="P529">
        <v>2</v>
      </c>
      <c r="Q529">
        <v>1</v>
      </c>
      <c r="R529" t="s">
        <v>60</v>
      </c>
      <c r="S529">
        <v>2</v>
      </c>
      <c r="T529" t="s">
        <v>105</v>
      </c>
      <c r="U529">
        <v>2622</v>
      </c>
      <c r="V529" t="s">
        <v>47</v>
      </c>
      <c r="W529">
        <v>13248</v>
      </c>
      <c r="X529">
        <v>6</v>
      </c>
      <c r="Y529" t="s">
        <v>48</v>
      </c>
      <c r="Z529" t="s">
        <v>49</v>
      </c>
      <c r="AA529">
        <v>21</v>
      </c>
      <c r="AB529">
        <v>4</v>
      </c>
      <c r="AC529">
        <v>4</v>
      </c>
      <c r="AD529">
        <v>80</v>
      </c>
      <c r="AE529">
        <v>0</v>
      </c>
      <c r="AF529">
        <v>7</v>
      </c>
      <c r="AG529">
        <v>3</v>
      </c>
      <c r="AH529">
        <v>3</v>
      </c>
      <c r="AI529">
        <v>1</v>
      </c>
      <c r="AJ529">
        <v>1</v>
      </c>
      <c r="AK529" s="14">
        <v>46185</v>
      </c>
      <c r="AL529">
        <v>40</v>
      </c>
      <c r="AM529" t="s">
        <v>1576</v>
      </c>
      <c r="AN529" t="s">
        <v>1584</v>
      </c>
      <c r="AO529">
        <v>9</v>
      </c>
      <c r="AP529">
        <v>10074</v>
      </c>
      <c r="AQ529">
        <v>2</v>
      </c>
      <c r="AR529">
        <v>0</v>
      </c>
    </row>
    <row r="530" spans="1:44" x14ac:dyDescent="0.35">
      <c r="A530" t="s">
        <v>1401</v>
      </c>
      <c r="B530">
        <v>51</v>
      </c>
      <c r="C530" t="s">
        <v>1271</v>
      </c>
      <c r="D530" t="s">
        <v>49</v>
      </c>
      <c r="E530" t="s">
        <v>41</v>
      </c>
      <c r="F530">
        <v>432</v>
      </c>
      <c r="G530" t="s">
        <v>42</v>
      </c>
      <c r="H530">
        <v>9</v>
      </c>
      <c r="I530">
        <v>4</v>
      </c>
      <c r="J530" t="s">
        <v>43</v>
      </c>
      <c r="K530">
        <v>1</v>
      </c>
      <c r="L530">
        <v>116</v>
      </c>
      <c r="M530">
        <v>4</v>
      </c>
      <c r="N530" t="s">
        <v>44</v>
      </c>
      <c r="O530">
        <v>96</v>
      </c>
      <c r="P530">
        <v>3</v>
      </c>
      <c r="Q530">
        <v>1</v>
      </c>
      <c r="R530" t="s">
        <v>45</v>
      </c>
      <c r="S530">
        <v>4</v>
      </c>
      <c r="T530" t="s">
        <v>105</v>
      </c>
      <c r="U530">
        <v>2075</v>
      </c>
      <c r="V530" t="s">
        <v>47</v>
      </c>
      <c r="W530">
        <v>18725</v>
      </c>
      <c r="X530">
        <v>3</v>
      </c>
      <c r="Y530" t="s">
        <v>48</v>
      </c>
      <c r="Z530" t="s">
        <v>49</v>
      </c>
      <c r="AA530">
        <v>23</v>
      </c>
      <c r="AB530">
        <v>4</v>
      </c>
      <c r="AC530">
        <v>2</v>
      </c>
      <c r="AD530">
        <v>80</v>
      </c>
      <c r="AE530">
        <v>2</v>
      </c>
      <c r="AF530">
        <v>10</v>
      </c>
      <c r="AG530">
        <v>4</v>
      </c>
      <c r="AH530">
        <v>3</v>
      </c>
      <c r="AI530">
        <v>0</v>
      </c>
      <c r="AJ530">
        <v>3</v>
      </c>
      <c r="AK530" s="14">
        <v>46265</v>
      </c>
      <c r="AL530">
        <v>43</v>
      </c>
      <c r="AM530" t="s">
        <v>1576</v>
      </c>
      <c r="AN530" t="s">
        <v>1581</v>
      </c>
      <c r="AO530">
        <v>10</v>
      </c>
      <c r="AP530">
        <v>13608</v>
      </c>
      <c r="AQ530">
        <v>2</v>
      </c>
      <c r="AR530">
        <v>2</v>
      </c>
    </row>
    <row r="531" spans="1:44" x14ac:dyDescent="0.35">
      <c r="A531" t="s">
        <v>1398</v>
      </c>
      <c r="B531">
        <v>50</v>
      </c>
      <c r="C531" t="s">
        <v>1271</v>
      </c>
      <c r="D531" t="s">
        <v>49</v>
      </c>
      <c r="E531" t="s">
        <v>41</v>
      </c>
      <c r="F531">
        <v>813</v>
      </c>
      <c r="G531" t="s">
        <v>1547</v>
      </c>
      <c r="H531">
        <v>17</v>
      </c>
      <c r="I531">
        <v>5</v>
      </c>
      <c r="J531" t="s">
        <v>43</v>
      </c>
      <c r="K531">
        <v>1</v>
      </c>
      <c r="L531">
        <v>1656</v>
      </c>
      <c r="M531">
        <v>4</v>
      </c>
      <c r="N531" t="s">
        <v>53</v>
      </c>
      <c r="O531">
        <v>50</v>
      </c>
      <c r="P531">
        <v>2</v>
      </c>
      <c r="Q531">
        <v>3</v>
      </c>
      <c r="R531" t="s">
        <v>252</v>
      </c>
      <c r="S531">
        <v>1</v>
      </c>
      <c r="T531" t="s">
        <v>102</v>
      </c>
      <c r="U531">
        <v>13269</v>
      </c>
      <c r="V531" t="s">
        <v>253</v>
      </c>
      <c r="W531">
        <v>21981</v>
      </c>
      <c r="X531">
        <v>5</v>
      </c>
      <c r="Y531" t="s">
        <v>48</v>
      </c>
      <c r="Z531" t="s">
        <v>49</v>
      </c>
      <c r="AA531">
        <v>15</v>
      </c>
      <c r="AB531">
        <v>3</v>
      </c>
      <c r="AC531">
        <v>3</v>
      </c>
      <c r="AD531">
        <v>80</v>
      </c>
      <c r="AE531">
        <v>3</v>
      </c>
      <c r="AF531">
        <v>19</v>
      </c>
      <c r="AG531">
        <v>3</v>
      </c>
      <c r="AH531">
        <v>3</v>
      </c>
      <c r="AI531">
        <v>1</v>
      </c>
      <c r="AJ531">
        <v>11</v>
      </c>
      <c r="AK531" s="14">
        <v>46261</v>
      </c>
      <c r="AL531">
        <v>39</v>
      </c>
      <c r="AM531" t="s">
        <v>1576</v>
      </c>
      <c r="AN531" t="s">
        <v>1581</v>
      </c>
      <c r="AO531">
        <v>8</v>
      </c>
      <c r="AP531">
        <v>18464</v>
      </c>
      <c r="AQ531">
        <v>0</v>
      </c>
      <c r="AR531">
        <v>0</v>
      </c>
    </row>
    <row r="532" spans="1:44" x14ac:dyDescent="0.35">
      <c r="A532" t="s">
        <v>598</v>
      </c>
      <c r="B532">
        <v>33</v>
      </c>
      <c r="C532" t="s">
        <v>190</v>
      </c>
      <c r="D532" t="s">
        <v>49</v>
      </c>
      <c r="E532" t="s">
        <v>41</v>
      </c>
      <c r="F532">
        <v>832</v>
      </c>
      <c r="G532" t="s">
        <v>42</v>
      </c>
      <c r="H532">
        <v>5</v>
      </c>
      <c r="I532">
        <v>4</v>
      </c>
      <c r="J532" t="s">
        <v>43</v>
      </c>
      <c r="K532">
        <v>1</v>
      </c>
      <c r="L532">
        <v>338</v>
      </c>
      <c r="M532">
        <v>3</v>
      </c>
      <c r="N532" t="s">
        <v>53</v>
      </c>
      <c r="O532">
        <v>63</v>
      </c>
      <c r="P532">
        <v>2</v>
      </c>
      <c r="Q532">
        <v>1</v>
      </c>
      <c r="R532" t="s">
        <v>60</v>
      </c>
      <c r="S532">
        <v>4</v>
      </c>
      <c r="T532" t="s">
        <v>105</v>
      </c>
      <c r="U532">
        <v>2911</v>
      </c>
      <c r="V532" t="s">
        <v>47</v>
      </c>
      <c r="W532">
        <v>14776</v>
      </c>
      <c r="X532">
        <v>1</v>
      </c>
      <c r="Y532" t="s">
        <v>48</v>
      </c>
      <c r="Z532" t="s">
        <v>49</v>
      </c>
      <c r="AA532">
        <v>13</v>
      </c>
      <c r="AB532">
        <v>3</v>
      </c>
      <c r="AC532">
        <v>3</v>
      </c>
      <c r="AD532">
        <v>80</v>
      </c>
      <c r="AE532">
        <v>1</v>
      </c>
      <c r="AF532">
        <v>2</v>
      </c>
      <c r="AG532">
        <v>2</v>
      </c>
      <c r="AH532">
        <v>2</v>
      </c>
      <c r="AI532">
        <v>0</v>
      </c>
      <c r="AJ532">
        <v>2</v>
      </c>
      <c r="AK532" s="14">
        <v>46188</v>
      </c>
      <c r="AL532">
        <v>26</v>
      </c>
      <c r="AM532" t="s">
        <v>1576</v>
      </c>
      <c r="AN532" t="s">
        <v>1584</v>
      </c>
      <c r="AO532">
        <v>6</v>
      </c>
      <c r="AP532">
        <v>7558</v>
      </c>
      <c r="AQ532">
        <v>6</v>
      </c>
      <c r="AR532">
        <v>1</v>
      </c>
    </row>
    <row r="533" spans="1:44" x14ac:dyDescent="0.35">
      <c r="A533" t="s">
        <v>599</v>
      </c>
      <c r="B533">
        <v>33</v>
      </c>
      <c r="C533" t="s">
        <v>190</v>
      </c>
      <c r="D533" t="s">
        <v>49</v>
      </c>
      <c r="E533" t="s">
        <v>56</v>
      </c>
      <c r="F533">
        <v>553</v>
      </c>
      <c r="G533" t="s">
        <v>42</v>
      </c>
      <c r="H533">
        <v>5</v>
      </c>
      <c r="I533">
        <v>4</v>
      </c>
      <c r="J533" t="s">
        <v>43</v>
      </c>
      <c r="K533">
        <v>1</v>
      </c>
      <c r="L533">
        <v>428</v>
      </c>
      <c r="M533">
        <v>4</v>
      </c>
      <c r="N533" t="s">
        <v>53</v>
      </c>
      <c r="O533">
        <v>74</v>
      </c>
      <c r="P533">
        <v>3</v>
      </c>
      <c r="Q533">
        <v>3</v>
      </c>
      <c r="R533" t="s">
        <v>442</v>
      </c>
      <c r="S533">
        <v>2</v>
      </c>
      <c r="T533" t="s">
        <v>105</v>
      </c>
      <c r="U533">
        <v>11878</v>
      </c>
      <c r="V533" t="s">
        <v>253</v>
      </c>
      <c r="W533">
        <v>23364</v>
      </c>
      <c r="X533">
        <v>6</v>
      </c>
      <c r="Y533" t="s">
        <v>48</v>
      </c>
      <c r="Z533" t="s">
        <v>49</v>
      </c>
      <c r="AA533">
        <v>11</v>
      </c>
      <c r="AB533">
        <v>3</v>
      </c>
      <c r="AC533">
        <v>2</v>
      </c>
      <c r="AD533">
        <v>80</v>
      </c>
      <c r="AE533">
        <v>2</v>
      </c>
      <c r="AF533">
        <v>12</v>
      </c>
      <c r="AG533">
        <v>2</v>
      </c>
      <c r="AH533">
        <v>3</v>
      </c>
      <c r="AI533">
        <v>8</v>
      </c>
      <c r="AJ533">
        <v>8</v>
      </c>
      <c r="AK533" s="14">
        <v>46189</v>
      </c>
      <c r="AL533">
        <v>53</v>
      </c>
      <c r="AM533" t="s">
        <v>1576</v>
      </c>
      <c r="AN533" t="s">
        <v>1584</v>
      </c>
      <c r="AO533">
        <v>13</v>
      </c>
      <c r="AP533">
        <v>23966</v>
      </c>
      <c r="AQ533">
        <v>11</v>
      </c>
      <c r="AR533">
        <v>2</v>
      </c>
    </row>
    <row r="534" spans="1:44" x14ac:dyDescent="0.35">
      <c r="A534" t="s">
        <v>600</v>
      </c>
      <c r="B534">
        <v>33</v>
      </c>
      <c r="C534" t="s">
        <v>190</v>
      </c>
      <c r="D534" t="s">
        <v>49</v>
      </c>
      <c r="E534" t="s">
        <v>56</v>
      </c>
      <c r="F534">
        <v>508</v>
      </c>
      <c r="G534" t="s">
        <v>51</v>
      </c>
      <c r="H534">
        <v>10</v>
      </c>
      <c r="I534">
        <v>3</v>
      </c>
      <c r="J534" t="s">
        <v>57</v>
      </c>
      <c r="K534">
        <v>1</v>
      </c>
      <c r="L534">
        <v>446</v>
      </c>
      <c r="M534">
        <v>2</v>
      </c>
      <c r="N534" t="s">
        <v>44</v>
      </c>
      <c r="O534">
        <v>46</v>
      </c>
      <c r="P534">
        <v>2</v>
      </c>
      <c r="Q534">
        <v>2</v>
      </c>
      <c r="R534" t="s">
        <v>137</v>
      </c>
      <c r="S534">
        <v>4</v>
      </c>
      <c r="T534" t="s">
        <v>46</v>
      </c>
      <c r="U534">
        <v>4682</v>
      </c>
      <c r="V534" t="s">
        <v>47</v>
      </c>
      <c r="W534">
        <v>4317</v>
      </c>
      <c r="X534">
        <v>3</v>
      </c>
      <c r="Y534" t="s">
        <v>48</v>
      </c>
      <c r="Z534" t="s">
        <v>49</v>
      </c>
      <c r="AA534">
        <v>14</v>
      </c>
      <c r="AB534">
        <v>3</v>
      </c>
      <c r="AC534">
        <v>3</v>
      </c>
      <c r="AD534">
        <v>80</v>
      </c>
      <c r="AE534">
        <v>0</v>
      </c>
      <c r="AF534">
        <v>9</v>
      </c>
      <c r="AG534">
        <v>6</v>
      </c>
      <c r="AH534">
        <v>2</v>
      </c>
      <c r="AI534">
        <v>0</v>
      </c>
      <c r="AJ534">
        <v>1</v>
      </c>
      <c r="AK534" s="14">
        <v>46190</v>
      </c>
      <c r="AL534">
        <v>48</v>
      </c>
      <c r="AM534" t="s">
        <v>1576</v>
      </c>
      <c r="AN534" t="s">
        <v>1584</v>
      </c>
      <c r="AO534">
        <v>9</v>
      </c>
      <c r="AP534">
        <v>17718</v>
      </c>
      <c r="AQ534">
        <v>1</v>
      </c>
      <c r="AR534">
        <v>0</v>
      </c>
    </row>
    <row r="535" spans="1:44" x14ac:dyDescent="0.35">
      <c r="A535" t="s">
        <v>1397</v>
      </c>
      <c r="B535">
        <v>50</v>
      </c>
      <c r="C535" t="s">
        <v>1271</v>
      </c>
      <c r="D535" t="s">
        <v>49</v>
      </c>
      <c r="E535" t="s">
        <v>56</v>
      </c>
      <c r="F535">
        <v>1234</v>
      </c>
      <c r="G535" t="s">
        <v>42</v>
      </c>
      <c r="H535">
        <v>20</v>
      </c>
      <c r="I535">
        <v>5</v>
      </c>
      <c r="J535" t="s">
        <v>52</v>
      </c>
      <c r="K535">
        <v>1</v>
      </c>
      <c r="L535">
        <v>1606</v>
      </c>
      <c r="M535">
        <v>2</v>
      </c>
      <c r="N535" t="s">
        <v>44</v>
      </c>
      <c r="O535">
        <v>41</v>
      </c>
      <c r="P535">
        <v>3</v>
      </c>
      <c r="Q535">
        <v>4</v>
      </c>
      <c r="R535" t="s">
        <v>161</v>
      </c>
      <c r="S535">
        <v>3</v>
      </c>
      <c r="T535" t="s">
        <v>105</v>
      </c>
      <c r="U535">
        <v>11245</v>
      </c>
      <c r="V535" t="s">
        <v>253</v>
      </c>
      <c r="W535">
        <v>20689</v>
      </c>
      <c r="X535">
        <v>2</v>
      </c>
      <c r="Y535" t="s">
        <v>48</v>
      </c>
      <c r="Z535" t="s">
        <v>40</v>
      </c>
      <c r="AA535">
        <v>15</v>
      </c>
      <c r="AB535">
        <v>3</v>
      </c>
      <c r="AC535">
        <v>3</v>
      </c>
      <c r="AD535">
        <v>80</v>
      </c>
      <c r="AE535">
        <v>1</v>
      </c>
      <c r="AF535">
        <v>32</v>
      </c>
      <c r="AG535">
        <v>3</v>
      </c>
      <c r="AH535">
        <v>3</v>
      </c>
      <c r="AI535">
        <v>12</v>
      </c>
      <c r="AJ535">
        <v>13</v>
      </c>
      <c r="AK535" s="14">
        <v>46260</v>
      </c>
      <c r="AL535">
        <v>24</v>
      </c>
      <c r="AM535" t="s">
        <v>1576</v>
      </c>
      <c r="AN535" t="s">
        <v>1581</v>
      </c>
      <c r="AO535">
        <v>0</v>
      </c>
      <c r="AP535">
        <v>16047</v>
      </c>
      <c r="AQ535">
        <v>0</v>
      </c>
      <c r="AR535">
        <v>0</v>
      </c>
    </row>
    <row r="536" spans="1:44" x14ac:dyDescent="0.35">
      <c r="A536" t="s">
        <v>1396</v>
      </c>
      <c r="B536">
        <v>50</v>
      </c>
      <c r="C536" t="s">
        <v>1271</v>
      </c>
      <c r="D536" t="s">
        <v>49</v>
      </c>
      <c r="E536" t="s">
        <v>41</v>
      </c>
      <c r="F536">
        <v>264</v>
      </c>
      <c r="G536" t="s">
        <v>51</v>
      </c>
      <c r="H536">
        <v>9</v>
      </c>
      <c r="I536">
        <v>3</v>
      </c>
      <c r="J536" t="s">
        <v>57</v>
      </c>
      <c r="K536">
        <v>1</v>
      </c>
      <c r="L536">
        <v>1591</v>
      </c>
      <c r="M536">
        <v>3</v>
      </c>
      <c r="N536" t="s">
        <v>44</v>
      </c>
      <c r="O536">
        <v>59</v>
      </c>
      <c r="P536">
        <v>3</v>
      </c>
      <c r="Q536">
        <v>5</v>
      </c>
      <c r="R536" t="s">
        <v>442</v>
      </c>
      <c r="S536">
        <v>3</v>
      </c>
      <c r="T536" t="s">
        <v>105</v>
      </c>
      <c r="U536">
        <v>19331</v>
      </c>
      <c r="V536" t="s">
        <v>368</v>
      </c>
      <c r="W536">
        <v>19519</v>
      </c>
      <c r="X536">
        <v>4</v>
      </c>
      <c r="Y536" t="s">
        <v>48</v>
      </c>
      <c r="Z536" t="s">
        <v>40</v>
      </c>
      <c r="AA536">
        <v>16</v>
      </c>
      <c r="AB536">
        <v>3</v>
      </c>
      <c r="AC536">
        <v>3</v>
      </c>
      <c r="AD536">
        <v>80</v>
      </c>
      <c r="AE536">
        <v>1</v>
      </c>
      <c r="AF536">
        <v>27</v>
      </c>
      <c r="AG536">
        <v>2</v>
      </c>
      <c r="AH536">
        <v>3</v>
      </c>
      <c r="AI536">
        <v>0</v>
      </c>
      <c r="AJ536">
        <v>0</v>
      </c>
      <c r="AK536" s="14">
        <v>46259</v>
      </c>
      <c r="AL536">
        <v>37</v>
      </c>
      <c r="AM536" t="s">
        <v>1576</v>
      </c>
      <c r="AN536" t="s">
        <v>1581</v>
      </c>
      <c r="AO536">
        <v>14</v>
      </c>
      <c r="AP536">
        <v>13782</v>
      </c>
      <c r="AQ536">
        <v>11</v>
      </c>
      <c r="AR536">
        <v>3</v>
      </c>
    </row>
    <row r="537" spans="1:44" x14ac:dyDescent="0.35">
      <c r="A537" t="s">
        <v>1395</v>
      </c>
      <c r="B537">
        <v>50</v>
      </c>
      <c r="C537" t="s">
        <v>1271</v>
      </c>
      <c r="D537" t="s">
        <v>49</v>
      </c>
      <c r="E537" t="s">
        <v>56</v>
      </c>
      <c r="F537">
        <v>333</v>
      </c>
      <c r="G537" t="s">
        <v>42</v>
      </c>
      <c r="H537">
        <v>22</v>
      </c>
      <c r="I537">
        <v>5</v>
      </c>
      <c r="J537" t="s">
        <v>52</v>
      </c>
      <c r="K537">
        <v>1</v>
      </c>
      <c r="L537">
        <v>1539</v>
      </c>
      <c r="M537">
        <v>3</v>
      </c>
      <c r="N537" t="s">
        <v>44</v>
      </c>
      <c r="O537">
        <v>88</v>
      </c>
      <c r="P537">
        <v>1</v>
      </c>
      <c r="Q537">
        <v>4</v>
      </c>
      <c r="R537" t="s">
        <v>252</v>
      </c>
      <c r="S537">
        <v>4</v>
      </c>
      <c r="T537" t="s">
        <v>46</v>
      </c>
      <c r="U537">
        <v>14411</v>
      </c>
      <c r="V537" t="s">
        <v>253</v>
      </c>
      <c r="W537">
        <v>24450</v>
      </c>
      <c r="X537">
        <v>1</v>
      </c>
      <c r="Y537" t="s">
        <v>48</v>
      </c>
      <c r="Z537" t="s">
        <v>40</v>
      </c>
      <c r="AA537">
        <v>13</v>
      </c>
      <c r="AB537">
        <v>3</v>
      </c>
      <c r="AC537">
        <v>4</v>
      </c>
      <c r="AD537">
        <v>80</v>
      </c>
      <c r="AE537">
        <v>0</v>
      </c>
      <c r="AF537">
        <v>32</v>
      </c>
      <c r="AG537">
        <v>2</v>
      </c>
      <c r="AH537">
        <v>3</v>
      </c>
      <c r="AI537">
        <v>13</v>
      </c>
      <c r="AJ537">
        <v>9</v>
      </c>
      <c r="AK537" s="14">
        <v>46258</v>
      </c>
      <c r="AL537">
        <v>55</v>
      </c>
      <c r="AM537" t="s">
        <v>1576</v>
      </c>
      <c r="AN537" t="s">
        <v>1581</v>
      </c>
      <c r="AO537">
        <v>29</v>
      </c>
      <c r="AP537">
        <v>4860</v>
      </c>
      <c r="AQ537">
        <v>21</v>
      </c>
      <c r="AR537">
        <v>7</v>
      </c>
    </row>
    <row r="538" spans="1:44" x14ac:dyDescent="0.35">
      <c r="A538" t="s">
        <v>604</v>
      </c>
      <c r="B538">
        <v>33</v>
      </c>
      <c r="C538" t="s">
        <v>190</v>
      </c>
      <c r="D538" t="s">
        <v>49</v>
      </c>
      <c r="E538" t="s">
        <v>41</v>
      </c>
      <c r="F538">
        <v>922</v>
      </c>
      <c r="G538" t="s">
        <v>42</v>
      </c>
      <c r="H538">
        <v>1</v>
      </c>
      <c r="I538">
        <v>5</v>
      </c>
      <c r="J538" t="s">
        <v>52</v>
      </c>
      <c r="K538">
        <v>1</v>
      </c>
      <c r="L538">
        <v>612</v>
      </c>
      <c r="M538">
        <v>1</v>
      </c>
      <c r="N538" t="s">
        <v>53</v>
      </c>
      <c r="O538">
        <v>95</v>
      </c>
      <c r="P538">
        <v>4</v>
      </c>
      <c r="Q538">
        <v>4</v>
      </c>
      <c r="R538" t="s">
        <v>252</v>
      </c>
      <c r="S538">
        <v>3</v>
      </c>
      <c r="T538" t="s">
        <v>102</v>
      </c>
      <c r="U538">
        <v>16184</v>
      </c>
      <c r="V538" t="s">
        <v>368</v>
      </c>
      <c r="W538">
        <v>22578</v>
      </c>
      <c r="X538">
        <v>4</v>
      </c>
      <c r="Y538" t="s">
        <v>48</v>
      </c>
      <c r="Z538" t="s">
        <v>49</v>
      </c>
      <c r="AA538">
        <v>19</v>
      </c>
      <c r="AB538">
        <v>3</v>
      </c>
      <c r="AC538">
        <v>3</v>
      </c>
      <c r="AD538">
        <v>80</v>
      </c>
      <c r="AE538">
        <v>1</v>
      </c>
      <c r="AF538">
        <v>10</v>
      </c>
      <c r="AG538">
        <v>2</v>
      </c>
      <c r="AH538">
        <v>3</v>
      </c>
      <c r="AI538">
        <v>0</v>
      </c>
      <c r="AJ538">
        <v>5</v>
      </c>
      <c r="AK538" s="14">
        <v>46194</v>
      </c>
      <c r="AL538">
        <v>36</v>
      </c>
      <c r="AM538" t="s">
        <v>1576</v>
      </c>
      <c r="AN538" t="s">
        <v>1584</v>
      </c>
      <c r="AO538">
        <v>9</v>
      </c>
      <c r="AP538">
        <v>6537</v>
      </c>
      <c r="AQ538">
        <v>0</v>
      </c>
      <c r="AR538">
        <v>0</v>
      </c>
    </row>
    <row r="539" spans="1:44" x14ac:dyDescent="0.35">
      <c r="A539" t="s">
        <v>605</v>
      </c>
      <c r="B539">
        <v>33</v>
      </c>
      <c r="C539" t="s">
        <v>190</v>
      </c>
      <c r="D539" t="s">
        <v>49</v>
      </c>
      <c r="E539" t="s">
        <v>41</v>
      </c>
      <c r="F539">
        <v>1216</v>
      </c>
      <c r="G539" t="s">
        <v>51</v>
      </c>
      <c r="H539">
        <v>8</v>
      </c>
      <c r="I539">
        <v>4</v>
      </c>
      <c r="J539" t="s">
        <v>57</v>
      </c>
      <c r="K539">
        <v>1</v>
      </c>
      <c r="L539">
        <v>677</v>
      </c>
      <c r="M539">
        <v>3</v>
      </c>
      <c r="N539" t="s">
        <v>44</v>
      </c>
      <c r="O539">
        <v>39</v>
      </c>
      <c r="P539">
        <v>3</v>
      </c>
      <c r="Q539">
        <v>2</v>
      </c>
      <c r="R539" t="s">
        <v>137</v>
      </c>
      <c r="S539">
        <v>3</v>
      </c>
      <c r="T539" t="s">
        <v>102</v>
      </c>
      <c r="U539">
        <v>7104</v>
      </c>
      <c r="V539" t="s">
        <v>163</v>
      </c>
      <c r="W539">
        <v>20431</v>
      </c>
      <c r="X539">
        <v>0</v>
      </c>
      <c r="Y539" t="s">
        <v>48</v>
      </c>
      <c r="Z539" t="s">
        <v>49</v>
      </c>
      <c r="AA539">
        <v>12</v>
      </c>
      <c r="AB539">
        <v>3</v>
      </c>
      <c r="AC539">
        <v>4</v>
      </c>
      <c r="AD539">
        <v>80</v>
      </c>
      <c r="AE539">
        <v>0</v>
      </c>
      <c r="AF539">
        <v>6</v>
      </c>
      <c r="AG539">
        <v>3</v>
      </c>
      <c r="AH539">
        <v>3</v>
      </c>
      <c r="AI539">
        <v>1</v>
      </c>
      <c r="AJ539">
        <v>2</v>
      </c>
      <c r="AK539" s="14">
        <v>46195</v>
      </c>
      <c r="AL539">
        <v>55</v>
      </c>
      <c r="AM539" t="s">
        <v>1576</v>
      </c>
      <c r="AN539" t="s">
        <v>1584</v>
      </c>
      <c r="AO539">
        <v>25</v>
      </c>
      <c r="AP539">
        <v>13877</v>
      </c>
      <c r="AQ539">
        <v>6</v>
      </c>
      <c r="AR539">
        <v>6</v>
      </c>
    </row>
    <row r="540" spans="1:44" x14ac:dyDescent="0.35">
      <c r="A540" t="s">
        <v>606</v>
      </c>
      <c r="B540">
        <v>33</v>
      </c>
      <c r="C540" t="s">
        <v>190</v>
      </c>
      <c r="D540" t="s">
        <v>49</v>
      </c>
      <c r="E540" t="s">
        <v>56</v>
      </c>
      <c r="F540">
        <v>1296</v>
      </c>
      <c r="G540" t="s">
        <v>42</v>
      </c>
      <c r="H540">
        <v>6</v>
      </c>
      <c r="I540">
        <v>3</v>
      </c>
      <c r="J540" t="s">
        <v>43</v>
      </c>
      <c r="K540">
        <v>1</v>
      </c>
      <c r="L540">
        <v>692</v>
      </c>
      <c r="M540">
        <v>3</v>
      </c>
      <c r="N540" t="s">
        <v>44</v>
      </c>
      <c r="O540">
        <v>30</v>
      </c>
      <c r="P540">
        <v>3</v>
      </c>
      <c r="Q540">
        <v>2</v>
      </c>
      <c r="R540" t="s">
        <v>161</v>
      </c>
      <c r="S540">
        <v>4</v>
      </c>
      <c r="T540" t="s">
        <v>102</v>
      </c>
      <c r="U540">
        <v>7725</v>
      </c>
      <c r="V540" t="s">
        <v>163</v>
      </c>
      <c r="W540">
        <v>5335</v>
      </c>
      <c r="X540">
        <v>3</v>
      </c>
      <c r="Y540" t="s">
        <v>48</v>
      </c>
      <c r="Z540" t="s">
        <v>49</v>
      </c>
      <c r="AA540">
        <v>23</v>
      </c>
      <c r="AB540">
        <v>4</v>
      </c>
      <c r="AC540">
        <v>3</v>
      </c>
      <c r="AD540">
        <v>80</v>
      </c>
      <c r="AE540">
        <v>1</v>
      </c>
      <c r="AF540">
        <v>15</v>
      </c>
      <c r="AG540">
        <v>2</v>
      </c>
      <c r="AH540">
        <v>1</v>
      </c>
      <c r="AI540">
        <v>4</v>
      </c>
      <c r="AJ540">
        <v>7</v>
      </c>
      <c r="AK540" s="14">
        <v>46196</v>
      </c>
      <c r="AL540">
        <v>32</v>
      </c>
      <c r="AM540" t="s">
        <v>1576</v>
      </c>
      <c r="AN540" t="s">
        <v>1584</v>
      </c>
      <c r="AO540">
        <v>6</v>
      </c>
      <c r="AP540">
        <v>22544</v>
      </c>
      <c r="AQ540">
        <v>4</v>
      </c>
      <c r="AR540">
        <v>2</v>
      </c>
    </row>
    <row r="541" spans="1:44" x14ac:dyDescent="0.35">
      <c r="A541" t="s">
        <v>1394</v>
      </c>
      <c r="B541">
        <v>50</v>
      </c>
      <c r="C541" t="s">
        <v>1271</v>
      </c>
      <c r="D541" t="s">
        <v>49</v>
      </c>
      <c r="E541" t="s">
        <v>41</v>
      </c>
      <c r="F541">
        <v>1322</v>
      </c>
      <c r="G541" t="s">
        <v>42</v>
      </c>
      <c r="H541">
        <v>28</v>
      </c>
      <c r="I541">
        <v>3</v>
      </c>
      <c r="J541" t="s">
        <v>43</v>
      </c>
      <c r="K541">
        <v>1</v>
      </c>
      <c r="L541">
        <v>1317</v>
      </c>
      <c r="M541">
        <v>4</v>
      </c>
      <c r="N541" t="s">
        <v>53</v>
      </c>
      <c r="O541">
        <v>43</v>
      </c>
      <c r="P541">
        <v>3</v>
      </c>
      <c r="Q541">
        <v>4</v>
      </c>
      <c r="R541" t="s">
        <v>252</v>
      </c>
      <c r="S541">
        <v>1</v>
      </c>
      <c r="T541" t="s">
        <v>105</v>
      </c>
      <c r="U541">
        <v>16880</v>
      </c>
      <c r="V541" t="s">
        <v>368</v>
      </c>
      <c r="W541">
        <v>22422</v>
      </c>
      <c r="X541">
        <v>4</v>
      </c>
      <c r="Y541" t="s">
        <v>48</v>
      </c>
      <c r="Z541" t="s">
        <v>40</v>
      </c>
      <c r="AA541">
        <v>11</v>
      </c>
      <c r="AB541">
        <v>3</v>
      </c>
      <c r="AC541">
        <v>2</v>
      </c>
      <c r="AD541">
        <v>80</v>
      </c>
      <c r="AE541">
        <v>0</v>
      </c>
      <c r="AF541">
        <v>25</v>
      </c>
      <c r="AG541">
        <v>2</v>
      </c>
      <c r="AH541">
        <v>3</v>
      </c>
      <c r="AI541">
        <v>1</v>
      </c>
      <c r="AJ541">
        <v>2</v>
      </c>
      <c r="AK541" s="14">
        <v>46257</v>
      </c>
      <c r="AL541">
        <v>34</v>
      </c>
      <c r="AM541" t="s">
        <v>1576</v>
      </c>
      <c r="AN541" t="s">
        <v>1581</v>
      </c>
      <c r="AO541">
        <v>7</v>
      </c>
      <c r="AP541">
        <v>11118</v>
      </c>
      <c r="AQ541">
        <v>5</v>
      </c>
      <c r="AR541">
        <v>1</v>
      </c>
    </row>
    <row r="542" spans="1:44" x14ac:dyDescent="0.35">
      <c r="A542" t="s">
        <v>1393</v>
      </c>
      <c r="B542">
        <v>50</v>
      </c>
      <c r="C542" t="s">
        <v>1271</v>
      </c>
      <c r="D542" t="s">
        <v>49</v>
      </c>
      <c r="E542" t="s">
        <v>56</v>
      </c>
      <c r="F542">
        <v>1421</v>
      </c>
      <c r="G542" t="s">
        <v>1547</v>
      </c>
      <c r="H542">
        <v>2</v>
      </c>
      <c r="I542">
        <v>3</v>
      </c>
      <c r="J542" t="s">
        <v>52</v>
      </c>
      <c r="K542">
        <v>1</v>
      </c>
      <c r="L542">
        <v>1215</v>
      </c>
      <c r="M542">
        <v>4</v>
      </c>
      <c r="N542" t="s">
        <v>53</v>
      </c>
      <c r="O542">
        <v>30</v>
      </c>
      <c r="P542">
        <v>3</v>
      </c>
      <c r="Q542">
        <v>4</v>
      </c>
      <c r="R542" t="s">
        <v>442</v>
      </c>
      <c r="S542">
        <v>1</v>
      </c>
      <c r="T542" t="s">
        <v>105</v>
      </c>
      <c r="U542">
        <v>17856</v>
      </c>
      <c r="V542" t="s">
        <v>368</v>
      </c>
      <c r="W542">
        <v>9490</v>
      </c>
      <c r="X542">
        <v>2</v>
      </c>
      <c r="Y542" t="s">
        <v>48</v>
      </c>
      <c r="Z542" t="s">
        <v>49</v>
      </c>
      <c r="AA542">
        <v>22</v>
      </c>
      <c r="AB542">
        <v>4</v>
      </c>
      <c r="AC542">
        <v>3</v>
      </c>
      <c r="AD542">
        <v>80</v>
      </c>
      <c r="AE542">
        <v>1</v>
      </c>
      <c r="AF542">
        <v>32</v>
      </c>
      <c r="AG542">
        <v>3</v>
      </c>
      <c r="AH542">
        <v>3</v>
      </c>
      <c r="AI542">
        <v>2</v>
      </c>
      <c r="AJ542">
        <v>2</v>
      </c>
      <c r="AK542" s="14">
        <v>46256</v>
      </c>
      <c r="AL542">
        <v>56</v>
      </c>
      <c r="AM542" t="s">
        <v>1576</v>
      </c>
      <c r="AN542" t="s">
        <v>1581</v>
      </c>
      <c r="AO542">
        <v>29</v>
      </c>
      <c r="AP542">
        <v>4663</v>
      </c>
      <c r="AQ542">
        <v>3</v>
      </c>
      <c r="AR542">
        <v>3</v>
      </c>
    </row>
    <row r="543" spans="1:44" x14ac:dyDescent="0.35">
      <c r="A543" t="s">
        <v>609</v>
      </c>
      <c r="B543">
        <v>33</v>
      </c>
      <c r="C543" t="s">
        <v>190</v>
      </c>
      <c r="D543" t="s">
        <v>49</v>
      </c>
      <c r="E543" t="s">
        <v>41</v>
      </c>
      <c r="F543">
        <v>213</v>
      </c>
      <c r="G543" t="s">
        <v>42</v>
      </c>
      <c r="H543">
        <v>7</v>
      </c>
      <c r="I543">
        <v>3</v>
      </c>
      <c r="J543" t="s">
        <v>52</v>
      </c>
      <c r="K543">
        <v>1</v>
      </c>
      <c r="L543">
        <v>817</v>
      </c>
      <c r="M543">
        <v>3</v>
      </c>
      <c r="N543" t="s">
        <v>44</v>
      </c>
      <c r="O543">
        <v>49</v>
      </c>
      <c r="P543">
        <v>3</v>
      </c>
      <c r="Q543">
        <v>3</v>
      </c>
      <c r="R543" t="s">
        <v>252</v>
      </c>
      <c r="S543">
        <v>3</v>
      </c>
      <c r="T543" t="s">
        <v>105</v>
      </c>
      <c r="U543">
        <v>11691</v>
      </c>
      <c r="V543" t="s">
        <v>253</v>
      </c>
      <c r="W543">
        <v>25995</v>
      </c>
      <c r="X543">
        <v>0</v>
      </c>
      <c r="Y543" t="s">
        <v>48</v>
      </c>
      <c r="Z543" t="s">
        <v>49</v>
      </c>
      <c r="AA543">
        <v>11</v>
      </c>
      <c r="AB543">
        <v>3</v>
      </c>
      <c r="AC543">
        <v>4</v>
      </c>
      <c r="AD543">
        <v>80</v>
      </c>
      <c r="AE543">
        <v>0</v>
      </c>
      <c r="AF543">
        <v>14</v>
      </c>
      <c r="AG543">
        <v>3</v>
      </c>
      <c r="AH543">
        <v>4</v>
      </c>
      <c r="AI543">
        <v>3</v>
      </c>
      <c r="AJ543">
        <v>7</v>
      </c>
      <c r="AK543" s="14">
        <v>46199</v>
      </c>
      <c r="AL543">
        <v>22</v>
      </c>
      <c r="AM543" t="s">
        <v>1576</v>
      </c>
      <c r="AN543" t="s">
        <v>1584</v>
      </c>
      <c r="AO543">
        <v>3</v>
      </c>
      <c r="AP543">
        <v>16555</v>
      </c>
      <c r="AQ543">
        <v>1</v>
      </c>
      <c r="AR543">
        <v>0</v>
      </c>
    </row>
    <row r="544" spans="1:44" x14ac:dyDescent="0.35">
      <c r="A544" t="s">
        <v>1391</v>
      </c>
      <c r="B544">
        <v>50</v>
      </c>
      <c r="C544" t="s">
        <v>1271</v>
      </c>
      <c r="D544" t="s">
        <v>49</v>
      </c>
      <c r="E544" t="s">
        <v>41</v>
      </c>
      <c r="F544">
        <v>1464</v>
      </c>
      <c r="G544" t="s">
        <v>42</v>
      </c>
      <c r="H544">
        <v>2</v>
      </c>
      <c r="I544">
        <v>4</v>
      </c>
      <c r="J544" t="s">
        <v>52</v>
      </c>
      <c r="K544">
        <v>1</v>
      </c>
      <c r="L544">
        <v>1061</v>
      </c>
      <c r="M544">
        <v>2</v>
      </c>
      <c r="N544" t="s">
        <v>44</v>
      </c>
      <c r="O544">
        <v>62</v>
      </c>
      <c r="P544">
        <v>3</v>
      </c>
      <c r="Q544">
        <v>5</v>
      </c>
      <c r="R544" t="s">
        <v>252</v>
      </c>
      <c r="S544">
        <v>3</v>
      </c>
      <c r="T544" t="s">
        <v>105</v>
      </c>
      <c r="U544">
        <v>19237</v>
      </c>
      <c r="V544" t="s">
        <v>368</v>
      </c>
      <c r="W544">
        <v>12853</v>
      </c>
      <c r="X544">
        <v>2</v>
      </c>
      <c r="Y544" t="s">
        <v>48</v>
      </c>
      <c r="Z544" t="s">
        <v>40</v>
      </c>
      <c r="AA544">
        <v>11</v>
      </c>
      <c r="AB544">
        <v>3</v>
      </c>
      <c r="AC544">
        <v>4</v>
      </c>
      <c r="AD544">
        <v>80</v>
      </c>
      <c r="AE544">
        <v>1</v>
      </c>
      <c r="AF544">
        <v>29</v>
      </c>
      <c r="AG544">
        <v>2</v>
      </c>
      <c r="AH544">
        <v>2</v>
      </c>
      <c r="AI544">
        <v>7</v>
      </c>
      <c r="AJ544">
        <v>7</v>
      </c>
      <c r="AK544" s="14">
        <v>46254</v>
      </c>
      <c r="AL544">
        <v>35</v>
      </c>
      <c r="AM544" t="s">
        <v>1576</v>
      </c>
      <c r="AN544" t="s">
        <v>1581</v>
      </c>
      <c r="AO544">
        <v>16</v>
      </c>
      <c r="AP544">
        <v>16434</v>
      </c>
      <c r="AQ544">
        <v>0</v>
      </c>
      <c r="AR544">
        <v>0</v>
      </c>
    </row>
    <row r="545" spans="1:44" x14ac:dyDescent="0.35">
      <c r="A545" t="s">
        <v>611</v>
      </c>
      <c r="B545">
        <v>33</v>
      </c>
      <c r="C545" t="s">
        <v>190</v>
      </c>
      <c r="D545" t="s">
        <v>49</v>
      </c>
      <c r="E545" t="s">
        <v>41</v>
      </c>
      <c r="F545">
        <v>586</v>
      </c>
      <c r="G545" t="s">
        <v>51</v>
      </c>
      <c r="H545">
        <v>1</v>
      </c>
      <c r="I545">
        <v>3</v>
      </c>
      <c r="J545" t="s">
        <v>52</v>
      </c>
      <c r="K545">
        <v>1</v>
      </c>
      <c r="L545">
        <v>855</v>
      </c>
      <c r="M545">
        <v>1</v>
      </c>
      <c r="N545" t="s">
        <v>44</v>
      </c>
      <c r="O545">
        <v>48</v>
      </c>
      <c r="P545">
        <v>4</v>
      </c>
      <c r="Q545">
        <v>2</v>
      </c>
      <c r="R545" t="s">
        <v>137</v>
      </c>
      <c r="S545">
        <v>1</v>
      </c>
      <c r="T545" t="s">
        <v>102</v>
      </c>
      <c r="U545">
        <v>4037</v>
      </c>
      <c r="V545" t="s">
        <v>47</v>
      </c>
      <c r="W545">
        <v>21816</v>
      </c>
      <c r="X545">
        <v>1</v>
      </c>
      <c r="Y545" t="s">
        <v>48</v>
      </c>
      <c r="Z545" t="s">
        <v>49</v>
      </c>
      <c r="AA545">
        <v>22</v>
      </c>
      <c r="AB545">
        <v>4</v>
      </c>
      <c r="AC545">
        <v>1</v>
      </c>
      <c r="AD545">
        <v>80</v>
      </c>
      <c r="AE545">
        <v>1</v>
      </c>
      <c r="AF545">
        <v>9</v>
      </c>
      <c r="AG545">
        <v>5</v>
      </c>
      <c r="AH545">
        <v>3</v>
      </c>
      <c r="AI545">
        <v>0</v>
      </c>
      <c r="AJ545">
        <v>8</v>
      </c>
      <c r="AK545" s="14">
        <v>46201</v>
      </c>
      <c r="AL545">
        <v>38</v>
      </c>
      <c r="AM545" t="s">
        <v>1576</v>
      </c>
      <c r="AN545" t="s">
        <v>1584</v>
      </c>
      <c r="AO545">
        <v>13</v>
      </c>
      <c r="AP545">
        <v>5078</v>
      </c>
      <c r="AQ545">
        <v>2</v>
      </c>
      <c r="AR545">
        <v>0</v>
      </c>
    </row>
    <row r="546" spans="1:44" x14ac:dyDescent="0.35">
      <c r="A546" t="s">
        <v>612</v>
      </c>
      <c r="B546">
        <v>33</v>
      </c>
      <c r="C546" t="s">
        <v>190</v>
      </c>
      <c r="D546" t="s">
        <v>49</v>
      </c>
      <c r="E546" t="s">
        <v>41</v>
      </c>
      <c r="F546">
        <v>1075</v>
      </c>
      <c r="G546" t="s">
        <v>71</v>
      </c>
      <c r="H546">
        <v>3</v>
      </c>
      <c r="I546">
        <v>2</v>
      </c>
      <c r="J546" t="s">
        <v>71</v>
      </c>
      <c r="K546">
        <v>1</v>
      </c>
      <c r="L546">
        <v>910</v>
      </c>
      <c r="M546">
        <v>4</v>
      </c>
      <c r="N546" t="s">
        <v>44</v>
      </c>
      <c r="O546">
        <v>57</v>
      </c>
      <c r="P546">
        <v>3</v>
      </c>
      <c r="Q546">
        <v>1</v>
      </c>
      <c r="R546" t="s">
        <v>71</v>
      </c>
      <c r="S546">
        <v>2</v>
      </c>
      <c r="T546" t="s">
        <v>102</v>
      </c>
      <c r="U546">
        <v>2277</v>
      </c>
      <c r="V546" t="s">
        <v>47</v>
      </c>
      <c r="W546">
        <v>22650</v>
      </c>
      <c r="X546">
        <v>3</v>
      </c>
      <c r="Y546" t="s">
        <v>48</v>
      </c>
      <c r="Z546" t="s">
        <v>40</v>
      </c>
      <c r="AA546">
        <v>11</v>
      </c>
      <c r="AB546">
        <v>3</v>
      </c>
      <c r="AC546">
        <v>3</v>
      </c>
      <c r="AD546">
        <v>80</v>
      </c>
      <c r="AE546">
        <v>1</v>
      </c>
      <c r="AF546">
        <v>7</v>
      </c>
      <c r="AG546">
        <v>4</v>
      </c>
      <c r="AH546">
        <v>4</v>
      </c>
      <c r="AI546">
        <v>0</v>
      </c>
      <c r="AJ546">
        <v>3</v>
      </c>
      <c r="AK546" s="14">
        <v>46202</v>
      </c>
      <c r="AL546">
        <v>58</v>
      </c>
      <c r="AM546" t="s">
        <v>1576</v>
      </c>
      <c r="AN546" t="s">
        <v>1584</v>
      </c>
      <c r="AO546">
        <v>0</v>
      </c>
      <c r="AP546">
        <v>13170</v>
      </c>
      <c r="AQ546">
        <v>0</v>
      </c>
      <c r="AR546">
        <v>0</v>
      </c>
    </row>
    <row r="547" spans="1:44" x14ac:dyDescent="0.35">
      <c r="A547" t="s">
        <v>613</v>
      </c>
      <c r="B547">
        <v>33</v>
      </c>
      <c r="C547" t="s">
        <v>190</v>
      </c>
      <c r="D547" t="s">
        <v>49</v>
      </c>
      <c r="E547" t="s">
        <v>41</v>
      </c>
      <c r="F547">
        <v>1198</v>
      </c>
      <c r="G547" t="s">
        <v>42</v>
      </c>
      <c r="H547">
        <v>1</v>
      </c>
      <c r="I547">
        <v>4</v>
      </c>
      <c r="J547" t="s">
        <v>73</v>
      </c>
      <c r="K547">
        <v>1</v>
      </c>
      <c r="L547">
        <v>939</v>
      </c>
      <c r="M547">
        <v>3</v>
      </c>
      <c r="N547" t="s">
        <v>44</v>
      </c>
      <c r="O547">
        <v>100</v>
      </c>
      <c r="P547">
        <v>2</v>
      </c>
      <c r="Q547">
        <v>1</v>
      </c>
      <c r="R547" t="s">
        <v>60</v>
      </c>
      <c r="S547">
        <v>1</v>
      </c>
      <c r="T547" t="s">
        <v>46</v>
      </c>
      <c r="U547">
        <v>2799</v>
      </c>
      <c r="V547" t="s">
        <v>47</v>
      </c>
      <c r="W547">
        <v>3339</v>
      </c>
      <c r="X547">
        <v>3</v>
      </c>
      <c r="Y547" t="s">
        <v>48</v>
      </c>
      <c r="Z547" t="s">
        <v>40</v>
      </c>
      <c r="AA547">
        <v>11</v>
      </c>
      <c r="AB547">
        <v>3</v>
      </c>
      <c r="AC547">
        <v>2</v>
      </c>
      <c r="AD547">
        <v>80</v>
      </c>
      <c r="AE547">
        <v>0</v>
      </c>
      <c r="AF547">
        <v>6</v>
      </c>
      <c r="AG547">
        <v>1</v>
      </c>
      <c r="AH547">
        <v>3</v>
      </c>
      <c r="AI547">
        <v>0</v>
      </c>
      <c r="AJ547">
        <v>2</v>
      </c>
      <c r="AK547" s="14">
        <v>46203</v>
      </c>
      <c r="AL547">
        <v>51</v>
      </c>
      <c r="AM547" t="s">
        <v>1576</v>
      </c>
      <c r="AN547" t="s">
        <v>1584</v>
      </c>
      <c r="AO547">
        <v>24</v>
      </c>
      <c r="AP547">
        <v>22965</v>
      </c>
      <c r="AQ547">
        <v>10</v>
      </c>
      <c r="AR547">
        <v>9</v>
      </c>
    </row>
    <row r="548" spans="1:44" x14ac:dyDescent="0.35">
      <c r="A548" t="s">
        <v>614</v>
      </c>
      <c r="B548">
        <v>33</v>
      </c>
      <c r="C548" t="s">
        <v>190</v>
      </c>
      <c r="D548" t="s">
        <v>49</v>
      </c>
      <c r="E548" t="s">
        <v>41</v>
      </c>
      <c r="F548">
        <v>1069</v>
      </c>
      <c r="G548" t="s">
        <v>42</v>
      </c>
      <c r="H548">
        <v>1</v>
      </c>
      <c r="I548">
        <v>3</v>
      </c>
      <c r="J548" t="s">
        <v>43</v>
      </c>
      <c r="K548">
        <v>1</v>
      </c>
      <c r="L548">
        <v>969</v>
      </c>
      <c r="M548">
        <v>2</v>
      </c>
      <c r="N548" t="s">
        <v>53</v>
      </c>
      <c r="O548">
        <v>42</v>
      </c>
      <c r="P548">
        <v>2</v>
      </c>
      <c r="Q548">
        <v>2</v>
      </c>
      <c r="R548" t="s">
        <v>161</v>
      </c>
      <c r="S548">
        <v>4</v>
      </c>
      <c r="T548" t="s">
        <v>46</v>
      </c>
      <c r="U548">
        <v>6949</v>
      </c>
      <c r="V548" t="s">
        <v>163</v>
      </c>
      <c r="W548">
        <v>12291</v>
      </c>
      <c r="X548">
        <v>0</v>
      </c>
      <c r="Y548" t="s">
        <v>48</v>
      </c>
      <c r="Z548" t="s">
        <v>49</v>
      </c>
      <c r="AA548">
        <v>14</v>
      </c>
      <c r="AB548">
        <v>3</v>
      </c>
      <c r="AC548">
        <v>1</v>
      </c>
      <c r="AD548">
        <v>80</v>
      </c>
      <c r="AE548">
        <v>0</v>
      </c>
      <c r="AF548">
        <v>6</v>
      </c>
      <c r="AG548">
        <v>3</v>
      </c>
      <c r="AH548">
        <v>3</v>
      </c>
      <c r="AI548">
        <v>1</v>
      </c>
      <c r="AJ548">
        <v>4</v>
      </c>
      <c r="AK548" s="14">
        <v>46204</v>
      </c>
      <c r="AL548">
        <v>22</v>
      </c>
      <c r="AM548" t="s">
        <v>1576</v>
      </c>
      <c r="AN548" t="s">
        <v>1583</v>
      </c>
      <c r="AO548">
        <v>0</v>
      </c>
      <c r="AP548">
        <v>19036</v>
      </c>
      <c r="AQ548">
        <v>0</v>
      </c>
      <c r="AR548">
        <v>0</v>
      </c>
    </row>
    <row r="549" spans="1:44" x14ac:dyDescent="0.35">
      <c r="A549" t="s">
        <v>615</v>
      </c>
      <c r="B549">
        <v>33</v>
      </c>
      <c r="C549" t="s">
        <v>190</v>
      </c>
      <c r="D549" t="s">
        <v>49</v>
      </c>
      <c r="E549" t="s">
        <v>59</v>
      </c>
      <c r="F549">
        <v>722</v>
      </c>
      <c r="G549" t="s">
        <v>51</v>
      </c>
      <c r="H549">
        <v>17</v>
      </c>
      <c r="I549">
        <v>3</v>
      </c>
      <c r="J549" t="s">
        <v>43</v>
      </c>
      <c r="K549">
        <v>1</v>
      </c>
      <c r="L549">
        <v>992</v>
      </c>
      <c r="M549">
        <v>4</v>
      </c>
      <c r="N549" t="s">
        <v>44</v>
      </c>
      <c r="O549">
        <v>38</v>
      </c>
      <c r="P549">
        <v>3</v>
      </c>
      <c r="Q549">
        <v>4</v>
      </c>
      <c r="R549" t="s">
        <v>442</v>
      </c>
      <c r="S549">
        <v>3</v>
      </c>
      <c r="T549" t="s">
        <v>46</v>
      </c>
      <c r="U549">
        <v>17444</v>
      </c>
      <c r="V549" t="s">
        <v>368</v>
      </c>
      <c r="W549">
        <v>20489</v>
      </c>
      <c r="X549">
        <v>1</v>
      </c>
      <c r="Y549" t="s">
        <v>48</v>
      </c>
      <c r="Z549" t="s">
        <v>49</v>
      </c>
      <c r="AA549">
        <v>11</v>
      </c>
      <c r="AB549">
        <v>3</v>
      </c>
      <c r="AC549">
        <v>4</v>
      </c>
      <c r="AD549">
        <v>80</v>
      </c>
      <c r="AE549">
        <v>0</v>
      </c>
      <c r="AF549">
        <v>10</v>
      </c>
      <c r="AG549">
        <v>2</v>
      </c>
      <c r="AH549">
        <v>3</v>
      </c>
      <c r="AI549">
        <v>6</v>
      </c>
      <c r="AJ549">
        <v>0</v>
      </c>
      <c r="AK549" s="14">
        <v>46205</v>
      </c>
      <c r="AL549">
        <v>27</v>
      </c>
      <c r="AM549" t="s">
        <v>1576</v>
      </c>
      <c r="AN549" t="s">
        <v>1583</v>
      </c>
      <c r="AO549">
        <v>6</v>
      </c>
      <c r="AP549">
        <v>22316</v>
      </c>
      <c r="AQ549">
        <v>4</v>
      </c>
      <c r="AR549">
        <v>3</v>
      </c>
    </row>
    <row r="550" spans="1:44" x14ac:dyDescent="0.35">
      <c r="A550" t="s">
        <v>616</v>
      </c>
      <c r="B550">
        <v>33</v>
      </c>
      <c r="C550" t="s">
        <v>190</v>
      </c>
      <c r="D550" t="s">
        <v>49</v>
      </c>
      <c r="E550" t="s">
        <v>41</v>
      </c>
      <c r="F550">
        <v>461</v>
      </c>
      <c r="G550" t="s">
        <v>42</v>
      </c>
      <c r="H550">
        <v>13</v>
      </c>
      <c r="I550">
        <v>1</v>
      </c>
      <c r="J550" t="s">
        <v>43</v>
      </c>
      <c r="K550">
        <v>1</v>
      </c>
      <c r="L550">
        <v>995</v>
      </c>
      <c r="M550">
        <v>2</v>
      </c>
      <c r="N550" t="s">
        <v>53</v>
      </c>
      <c r="O550">
        <v>53</v>
      </c>
      <c r="P550">
        <v>3</v>
      </c>
      <c r="Q550">
        <v>1</v>
      </c>
      <c r="R550" t="s">
        <v>60</v>
      </c>
      <c r="S550">
        <v>4</v>
      </c>
      <c r="T550" t="s">
        <v>46</v>
      </c>
      <c r="U550">
        <v>3452</v>
      </c>
      <c r="V550" t="s">
        <v>47</v>
      </c>
      <c r="W550">
        <v>17241</v>
      </c>
      <c r="X550">
        <v>3</v>
      </c>
      <c r="Y550" t="s">
        <v>48</v>
      </c>
      <c r="Z550" t="s">
        <v>49</v>
      </c>
      <c r="AA550">
        <v>18</v>
      </c>
      <c r="AB550">
        <v>3</v>
      </c>
      <c r="AC550">
        <v>1</v>
      </c>
      <c r="AD550">
        <v>80</v>
      </c>
      <c r="AE550">
        <v>0</v>
      </c>
      <c r="AF550">
        <v>5</v>
      </c>
      <c r="AG550">
        <v>4</v>
      </c>
      <c r="AH550">
        <v>3</v>
      </c>
      <c r="AI550">
        <v>0</v>
      </c>
      <c r="AJ550">
        <v>2</v>
      </c>
      <c r="AK550" s="14">
        <v>46206</v>
      </c>
      <c r="AL550">
        <v>18</v>
      </c>
      <c r="AM550" t="s">
        <v>1576</v>
      </c>
      <c r="AN550" t="s">
        <v>1583</v>
      </c>
      <c r="AO550">
        <v>0</v>
      </c>
      <c r="AP550">
        <v>13354</v>
      </c>
      <c r="AQ550">
        <v>0</v>
      </c>
      <c r="AR550">
        <v>0</v>
      </c>
    </row>
    <row r="551" spans="1:44" x14ac:dyDescent="0.35">
      <c r="A551" t="s">
        <v>617</v>
      </c>
      <c r="B551">
        <v>33</v>
      </c>
      <c r="C551" t="s">
        <v>190</v>
      </c>
      <c r="D551" t="s">
        <v>49</v>
      </c>
      <c r="E551" t="s">
        <v>56</v>
      </c>
      <c r="F551">
        <v>827</v>
      </c>
      <c r="G551" t="s">
        <v>42</v>
      </c>
      <c r="H551">
        <v>1</v>
      </c>
      <c r="I551">
        <v>4</v>
      </c>
      <c r="J551" t="s">
        <v>73</v>
      </c>
      <c r="K551">
        <v>1</v>
      </c>
      <c r="L551">
        <v>998</v>
      </c>
      <c r="M551">
        <v>3</v>
      </c>
      <c r="N551" t="s">
        <v>53</v>
      </c>
      <c r="O551">
        <v>84</v>
      </c>
      <c r="P551">
        <v>4</v>
      </c>
      <c r="Q551">
        <v>2</v>
      </c>
      <c r="R551" t="s">
        <v>161</v>
      </c>
      <c r="S551">
        <v>2</v>
      </c>
      <c r="T551" t="s">
        <v>105</v>
      </c>
      <c r="U551">
        <v>5488</v>
      </c>
      <c r="V551" t="s">
        <v>163</v>
      </c>
      <c r="W551">
        <v>20161</v>
      </c>
      <c r="X551">
        <v>1</v>
      </c>
      <c r="Y551" t="s">
        <v>48</v>
      </c>
      <c r="Z551" t="s">
        <v>40</v>
      </c>
      <c r="AA551">
        <v>13</v>
      </c>
      <c r="AB551">
        <v>3</v>
      </c>
      <c r="AC551">
        <v>1</v>
      </c>
      <c r="AD551">
        <v>80</v>
      </c>
      <c r="AE551">
        <v>1</v>
      </c>
      <c r="AF551">
        <v>6</v>
      </c>
      <c r="AG551">
        <v>2</v>
      </c>
      <c r="AH551">
        <v>3</v>
      </c>
      <c r="AI551">
        <v>1</v>
      </c>
      <c r="AJ551">
        <v>2</v>
      </c>
      <c r="AK551" s="14">
        <v>46207</v>
      </c>
      <c r="AL551">
        <v>19</v>
      </c>
      <c r="AM551" t="s">
        <v>1576</v>
      </c>
      <c r="AN551" t="s">
        <v>1583</v>
      </c>
      <c r="AO551">
        <v>1</v>
      </c>
      <c r="AP551">
        <v>20895</v>
      </c>
      <c r="AQ551">
        <v>1</v>
      </c>
      <c r="AR551">
        <v>1</v>
      </c>
    </row>
    <row r="552" spans="1:44" x14ac:dyDescent="0.35">
      <c r="A552" t="s">
        <v>618</v>
      </c>
      <c r="B552">
        <v>33</v>
      </c>
      <c r="C552" t="s">
        <v>190</v>
      </c>
      <c r="D552" t="s">
        <v>49</v>
      </c>
      <c r="E552" t="s">
        <v>59</v>
      </c>
      <c r="F552">
        <v>1038</v>
      </c>
      <c r="G552" t="s">
        <v>51</v>
      </c>
      <c r="H552">
        <v>8</v>
      </c>
      <c r="I552">
        <v>1</v>
      </c>
      <c r="J552" t="s">
        <v>43</v>
      </c>
      <c r="K552">
        <v>1</v>
      </c>
      <c r="L552">
        <v>1044</v>
      </c>
      <c r="M552">
        <v>2</v>
      </c>
      <c r="N552" t="s">
        <v>53</v>
      </c>
      <c r="O552">
        <v>88</v>
      </c>
      <c r="P552">
        <v>2</v>
      </c>
      <c r="Q552">
        <v>1</v>
      </c>
      <c r="R552" t="s">
        <v>54</v>
      </c>
      <c r="S552">
        <v>4</v>
      </c>
      <c r="T552" t="s">
        <v>46</v>
      </c>
      <c r="U552">
        <v>2342</v>
      </c>
      <c r="V552" t="s">
        <v>47</v>
      </c>
      <c r="W552">
        <v>21437</v>
      </c>
      <c r="X552">
        <v>0</v>
      </c>
      <c r="Y552" t="s">
        <v>48</v>
      </c>
      <c r="Z552" t="s">
        <v>49</v>
      </c>
      <c r="AA552">
        <v>19</v>
      </c>
      <c r="AB552">
        <v>3</v>
      </c>
      <c r="AC552">
        <v>4</v>
      </c>
      <c r="AD552">
        <v>80</v>
      </c>
      <c r="AE552">
        <v>0</v>
      </c>
      <c r="AF552">
        <v>3</v>
      </c>
      <c r="AG552">
        <v>2</v>
      </c>
      <c r="AH552">
        <v>2</v>
      </c>
      <c r="AI552">
        <v>2</v>
      </c>
      <c r="AJ552">
        <v>2</v>
      </c>
      <c r="AK552" s="14">
        <v>46208</v>
      </c>
      <c r="AL552">
        <v>52</v>
      </c>
      <c r="AM552" t="s">
        <v>1576</v>
      </c>
      <c r="AN552" t="s">
        <v>1583</v>
      </c>
      <c r="AO552">
        <v>17</v>
      </c>
      <c r="AP552">
        <v>12643</v>
      </c>
      <c r="AQ552">
        <v>6</v>
      </c>
      <c r="AR552">
        <v>5</v>
      </c>
    </row>
    <row r="553" spans="1:44" x14ac:dyDescent="0.35">
      <c r="A553" t="s">
        <v>619</v>
      </c>
      <c r="B553">
        <v>33</v>
      </c>
      <c r="C553" t="s">
        <v>190</v>
      </c>
      <c r="D553" t="s">
        <v>49</v>
      </c>
      <c r="E553" t="s">
        <v>41</v>
      </c>
      <c r="F553">
        <v>654</v>
      </c>
      <c r="G553" t="s">
        <v>42</v>
      </c>
      <c r="H553">
        <v>5</v>
      </c>
      <c r="I553">
        <v>3</v>
      </c>
      <c r="J553" t="s">
        <v>43</v>
      </c>
      <c r="K553">
        <v>1</v>
      </c>
      <c r="L553">
        <v>1099</v>
      </c>
      <c r="M553">
        <v>4</v>
      </c>
      <c r="N553" t="s">
        <v>44</v>
      </c>
      <c r="O553">
        <v>34</v>
      </c>
      <c r="P553">
        <v>2</v>
      </c>
      <c r="Q553">
        <v>3</v>
      </c>
      <c r="R553" t="s">
        <v>161</v>
      </c>
      <c r="S553">
        <v>4</v>
      </c>
      <c r="T553" t="s">
        <v>102</v>
      </c>
      <c r="U553">
        <v>7119</v>
      </c>
      <c r="V553" t="s">
        <v>163</v>
      </c>
      <c r="W553">
        <v>21214</v>
      </c>
      <c r="X553">
        <v>4</v>
      </c>
      <c r="Y553" t="s">
        <v>48</v>
      </c>
      <c r="Z553" t="s">
        <v>49</v>
      </c>
      <c r="AA553">
        <v>15</v>
      </c>
      <c r="AB553">
        <v>3</v>
      </c>
      <c r="AC553">
        <v>3</v>
      </c>
      <c r="AD553">
        <v>80</v>
      </c>
      <c r="AE553">
        <v>1</v>
      </c>
      <c r="AF553">
        <v>9</v>
      </c>
      <c r="AG553">
        <v>2</v>
      </c>
      <c r="AH553">
        <v>3</v>
      </c>
      <c r="AI553">
        <v>1</v>
      </c>
      <c r="AJ553">
        <v>2</v>
      </c>
      <c r="AK553" s="14">
        <v>46209</v>
      </c>
      <c r="AL553">
        <v>20</v>
      </c>
      <c r="AM553" t="s">
        <v>1576</v>
      </c>
      <c r="AN553" t="s">
        <v>1583</v>
      </c>
      <c r="AO553">
        <v>1</v>
      </c>
      <c r="AP553">
        <v>21486</v>
      </c>
      <c r="AQ553">
        <v>0</v>
      </c>
      <c r="AR553">
        <v>0</v>
      </c>
    </row>
    <row r="554" spans="1:44" x14ac:dyDescent="0.35">
      <c r="A554" t="s">
        <v>1390</v>
      </c>
      <c r="B554">
        <v>50</v>
      </c>
      <c r="C554" t="s">
        <v>1271</v>
      </c>
      <c r="D554" t="s">
        <v>49</v>
      </c>
      <c r="E554" t="s">
        <v>59</v>
      </c>
      <c r="F554">
        <v>145</v>
      </c>
      <c r="G554" t="s">
        <v>51</v>
      </c>
      <c r="H554">
        <v>1</v>
      </c>
      <c r="I554">
        <v>3</v>
      </c>
      <c r="J554" t="s">
        <v>43</v>
      </c>
      <c r="K554">
        <v>1</v>
      </c>
      <c r="L554">
        <v>1040</v>
      </c>
      <c r="M554">
        <v>4</v>
      </c>
      <c r="N554" t="s">
        <v>53</v>
      </c>
      <c r="O554">
        <v>95</v>
      </c>
      <c r="P554">
        <v>3</v>
      </c>
      <c r="Q554">
        <v>2</v>
      </c>
      <c r="R554" t="s">
        <v>137</v>
      </c>
      <c r="S554">
        <v>3</v>
      </c>
      <c r="T554" t="s">
        <v>105</v>
      </c>
      <c r="U554">
        <v>6347</v>
      </c>
      <c r="V554" t="s">
        <v>163</v>
      </c>
      <c r="W554">
        <v>24920</v>
      </c>
      <c r="X554">
        <v>0</v>
      </c>
      <c r="Y554" t="s">
        <v>48</v>
      </c>
      <c r="Z554" t="s">
        <v>49</v>
      </c>
      <c r="AA554">
        <v>12</v>
      </c>
      <c r="AB554">
        <v>3</v>
      </c>
      <c r="AC554">
        <v>1</v>
      </c>
      <c r="AD554">
        <v>80</v>
      </c>
      <c r="AE554">
        <v>1</v>
      </c>
      <c r="AF554">
        <v>19</v>
      </c>
      <c r="AG554">
        <v>3</v>
      </c>
      <c r="AH554">
        <v>3</v>
      </c>
      <c r="AI554">
        <v>0</v>
      </c>
      <c r="AJ554">
        <v>13</v>
      </c>
      <c r="AK554" s="14">
        <v>46253</v>
      </c>
      <c r="AL554">
        <v>18</v>
      </c>
      <c r="AM554" t="s">
        <v>1576</v>
      </c>
      <c r="AN554" t="s">
        <v>1581</v>
      </c>
      <c r="AO554">
        <v>1</v>
      </c>
      <c r="AP554">
        <v>7642</v>
      </c>
      <c r="AQ554">
        <v>1</v>
      </c>
      <c r="AR554">
        <v>0</v>
      </c>
    </row>
    <row r="555" spans="1:44" x14ac:dyDescent="0.35">
      <c r="A555" t="s">
        <v>1389</v>
      </c>
      <c r="B555">
        <v>50</v>
      </c>
      <c r="C555" t="s">
        <v>1271</v>
      </c>
      <c r="D555" t="s">
        <v>49</v>
      </c>
      <c r="E555" t="s">
        <v>41</v>
      </c>
      <c r="F555">
        <v>804</v>
      </c>
      <c r="G555" t="s">
        <v>42</v>
      </c>
      <c r="H555">
        <v>9</v>
      </c>
      <c r="I555">
        <v>3</v>
      </c>
      <c r="J555" t="s">
        <v>43</v>
      </c>
      <c r="K555">
        <v>1</v>
      </c>
      <c r="L555">
        <v>1030</v>
      </c>
      <c r="M555">
        <v>1</v>
      </c>
      <c r="N555" t="s">
        <v>44</v>
      </c>
      <c r="O555">
        <v>64</v>
      </c>
      <c r="P555">
        <v>3</v>
      </c>
      <c r="Q555">
        <v>1</v>
      </c>
      <c r="R555" t="s">
        <v>45</v>
      </c>
      <c r="S555">
        <v>4</v>
      </c>
      <c r="T555" t="s">
        <v>105</v>
      </c>
      <c r="U555">
        <v>2380</v>
      </c>
      <c r="V555" t="s">
        <v>47</v>
      </c>
      <c r="W555">
        <v>20165</v>
      </c>
      <c r="X555">
        <v>4</v>
      </c>
      <c r="Y555" t="s">
        <v>48</v>
      </c>
      <c r="Z555" t="s">
        <v>49</v>
      </c>
      <c r="AA555">
        <v>18</v>
      </c>
      <c r="AB555">
        <v>3</v>
      </c>
      <c r="AC555">
        <v>2</v>
      </c>
      <c r="AD555">
        <v>80</v>
      </c>
      <c r="AE555">
        <v>0</v>
      </c>
      <c r="AF555">
        <v>8</v>
      </c>
      <c r="AG555">
        <v>5</v>
      </c>
      <c r="AH555">
        <v>3</v>
      </c>
      <c r="AI555">
        <v>0</v>
      </c>
      <c r="AJ555">
        <v>0</v>
      </c>
      <c r="AK555" s="14">
        <v>46252</v>
      </c>
      <c r="AL555">
        <v>34</v>
      </c>
      <c r="AM555" t="s">
        <v>1576</v>
      </c>
      <c r="AN555" t="s">
        <v>1581</v>
      </c>
      <c r="AO555">
        <v>1</v>
      </c>
      <c r="AP555">
        <v>6461</v>
      </c>
      <c r="AQ555">
        <v>1</v>
      </c>
      <c r="AR555">
        <v>0</v>
      </c>
    </row>
    <row r="556" spans="1:44" x14ac:dyDescent="0.35">
      <c r="A556" t="s">
        <v>622</v>
      </c>
      <c r="B556">
        <v>33</v>
      </c>
      <c r="C556" t="s">
        <v>190</v>
      </c>
      <c r="D556" t="s">
        <v>49</v>
      </c>
      <c r="E556" t="s">
        <v>56</v>
      </c>
      <c r="F556">
        <v>970</v>
      </c>
      <c r="G556" t="s">
        <v>51</v>
      </c>
      <c r="H556">
        <v>7</v>
      </c>
      <c r="I556">
        <v>3</v>
      </c>
      <c r="J556" t="s">
        <v>43</v>
      </c>
      <c r="K556">
        <v>1</v>
      </c>
      <c r="L556">
        <v>1114</v>
      </c>
      <c r="M556">
        <v>4</v>
      </c>
      <c r="N556" t="s">
        <v>53</v>
      </c>
      <c r="O556">
        <v>30</v>
      </c>
      <c r="P556">
        <v>3</v>
      </c>
      <c r="Q556">
        <v>2</v>
      </c>
      <c r="R556" t="s">
        <v>137</v>
      </c>
      <c r="S556">
        <v>2</v>
      </c>
      <c r="T556" t="s">
        <v>105</v>
      </c>
      <c r="U556">
        <v>4302</v>
      </c>
      <c r="V556" t="s">
        <v>47</v>
      </c>
      <c r="W556">
        <v>13401</v>
      </c>
      <c r="X556">
        <v>0</v>
      </c>
      <c r="Y556" t="s">
        <v>48</v>
      </c>
      <c r="Z556" t="s">
        <v>49</v>
      </c>
      <c r="AA556">
        <v>17</v>
      </c>
      <c r="AB556">
        <v>3</v>
      </c>
      <c r="AC556">
        <v>3</v>
      </c>
      <c r="AD556">
        <v>80</v>
      </c>
      <c r="AE556">
        <v>1</v>
      </c>
      <c r="AF556">
        <v>4</v>
      </c>
      <c r="AG556">
        <v>3</v>
      </c>
      <c r="AH556">
        <v>3</v>
      </c>
      <c r="AI556">
        <v>0</v>
      </c>
      <c r="AJ556">
        <v>2</v>
      </c>
      <c r="AK556" s="14">
        <v>46212</v>
      </c>
      <c r="AL556">
        <v>50</v>
      </c>
      <c r="AM556" t="s">
        <v>1576</v>
      </c>
      <c r="AN556" t="s">
        <v>1583</v>
      </c>
      <c r="AO556">
        <v>17</v>
      </c>
      <c r="AP556">
        <v>10679</v>
      </c>
      <c r="AQ556">
        <v>2</v>
      </c>
      <c r="AR556">
        <v>2</v>
      </c>
    </row>
    <row r="557" spans="1:44" x14ac:dyDescent="0.35">
      <c r="A557" t="s">
        <v>1388</v>
      </c>
      <c r="B557">
        <v>50</v>
      </c>
      <c r="C557" t="s">
        <v>1271</v>
      </c>
      <c r="D557" t="s">
        <v>49</v>
      </c>
      <c r="E557" t="s">
        <v>41</v>
      </c>
      <c r="F557">
        <v>939</v>
      </c>
      <c r="G557" t="s">
        <v>42</v>
      </c>
      <c r="H557">
        <v>24</v>
      </c>
      <c r="I557">
        <v>3</v>
      </c>
      <c r="J557" t="s">
        <v>43</v>
      </c>
      <c r="K557">
        <v>1</v>
      </c>
      <c r="L557">
        <v>1005</v>
      </c>
      <c r="M557">
        <v>4</v>
      </c>
      <c r="N557" t="s">
        <v>44</v>
      </c>
      <c r="O557">
        <v>95</v>
      </c>
      <c r="P557">
        <v>3</v>
      </c>
      <c r="Q557">
        <v>4</v>
      </c>
      <c r="R557" t="s">
        <v>112</v>
      </c>
      <c r="S557">
        <v>3</v>
      </c>
      <c r="T557" t="s">
        <v>105</v>
      </c>
      <c r="U557">
        <v>13973</v>
      </c>
      <c r="V557" t="s">
        <v>253</v>
      </c>
      <c r="W557">
        <v>4161</v>
      </c>
      <c r="X557">
        <v>3</v>
      </c>
      <c r="Y557" t="s">
        <v>48</v>
      </c>
      <c r="Z557" t="s">
        <v>40</v>
      </c>
      <c r="AA557">
        <v>18</v>
      </c>
      <c r="AB557">
        <v>3</v>
      </c>
      <c r="AC557">
        <v>4</v>
      </c>
      <c r="AD557">
        <v>80</v>
      </c>
      <c r="AE557">
        <v>1</v>
      </c>
      <c r="AF557">
        <v>22</v>
      </c>
      <c r="AG557">
        <v>2</v>
      </c>
      <c r="AH557">
        <v>3</v>
      </c>
      <c r="AI557">
        <v>1</v>
      </c>
      <c r="AJ557">
        <v>5</v>
      </c>
      <c r="AK557" s="14">
        <v>46251</v>
      </c>
      <c r="AL557">
        <v>54</v>
      </c>
      <c r="AM557" t="s">
        <v>1576</v>
      </c>
      <c r="AN557" t="s">
        <v>1581</v>
      </c>
      <c r="AO557">
        <v>14</v>
      </c>
      <c r="AP557">
        <v>14694</v>
      </c>
      <c r="AQ557">
        <v>0</v>
      </c>
      <c r="AR557">
        <v>0</v>
      </c>
    </row>
    <row r="558" spans="1:44" x14ac:dyDescent="0.35">
      <c r="A558" t="s">
        <v>624</v>
      </c>
      <c r="B558">
        <v>33</v>
      </c>
      <c r="C558" t="s">
        <v>190</v>
      </c>
      <c r="D558" t="s">
        <v>49</v>
      </c>
      <c r="E558" t="s">
        <v>41</v>
      </c>
      <c r="F558">
        <v>147</v>
      </c>
      <c r="G558" t="s">
        <v>71</v>
      </c>
      <c r="H558">
        <v>2</v>
      </c>
      <c r="I558">
        <v>3</v>
      </c>
      <c r="J558" t="s">
        <v>71</v>
      </c>
      <c r="K558">
        <v>1</v>
      </c>
      <c r="L558">
        <v>1207</v>
      </c>
      <c r="M558">
        <v>2</v>
      </c>
      <c r="N558" t="s">
        <v>44</v>
      </c>
      <c r="O558">
        <v>99</v>
      </c>
      <c r="P558">
        <v>3</v>
      </c>
      <c r="Q558">
        <v>1</v>
      </c>
      <c r="R558" t="s">
        <v>71</v>
      </c>
      <c r="S558">
        <v>3</v>
      </c>
      <c r="T558" t="s">
        <v>105</v>
      </c>
      <c r="U558">
        <v>3600</v>
      </c>
      <c r="V558" t="s">
        <v>47</v>
      </c>
      <c r="W558">
        <v>8429</v>
      </c>
      <c r="X558">
        <v>1</v>
      </c>
      <c r="Y558" t="s">
        <v>48</v>
      </c>
      <c r="Z558" t="s">
        <v>49</v>
      </c>
      <c r="AA558">
        <v>13</v>
      </c>
      <c r="AB558">
        <v>3</v>
      </c>
      <c r="AC558">
        <v>4</v>
      </c>
      <c r="AD558">
        <v>80</v>
      </c>
      <c r="AE558">
        <v>1</v>
      </c>
      <c r="AF558">
        <v>5</v>
      </c>
      <c r="AG558">
        <v>2</v>
      </c>
      <c r="AH558">
        <v>3</v>
      </c>
      <c r="AI558">
        <v>1</v>
      </c>
      <c r="AJ558">
        <v>4</v>
      </c>
      <c r="AK558" s="14">
        <v>46214</v>
      </c>
      <c r="AL558">
        <v>41</v>
      </c>
      <c r="AM558" t="s">
        <v>1576</v>
      </c>
      <c r="AN558" t="s">
        <v>1583</v>
      </c>
      <c r="AO558">
        <v>19</v>
      </c>
      <c r="AP558">
        <v>11115</v>
      </c>
      <c r="AQ558">
        <v>10</v>
      </c>
      <c r="AR558">
        <v>7</v>
      </c>
    </row>
    <row r="559" spans="1:44" x14ac:dyDescent="0.35">
      <c r="A559" t="s">
        <v>625</v>
      </c>
      <c r="B559">
        <v>33</v>
      </c>
      <c r="C559" t="s">
        <v>190</v>
      </c>
      <c r="D559" t="s">
        <v>49</v>
      </c>
      <c r="E559" t="s">
        <v>56</v>
      </c>
      <c r="F559">
        <v>1146</v>
      </c>
      <c r="G559" t="s">
        <v>51</v>
      </c>
      <c r="H559">
        <v>25</v>
      </c>
      <c r="I559">
        <v>3</v>
      </c>
      <c r="J559" t="s">
        <v>52</v>
      </c>
      <c r="K559">
        <v>1</v>
      </c>
      <c r="L559">
        <v>1220</v>
      </c>
      <c r="M559">
        <v>2</v>
      </c>
      <c r="N559" t="s">
        <v>53</v>
      </c>
      <c r="O559">
        <v>82</v>
      </c>
      <c r="P559">
        <v>3</v>
      </c>
      <c r="Q559">
        <v>2</v>
      </c>
      <c r="R559" t="s">
        <v>137</v>
      </c>
      <c r="S559">
        <v>3</v>
      </c>
      <c r="T559" t="s">
        <v>105</v>
      </c>
      <c r="U559">
        <v>4539</v>
      </c>
      <c r="V559" t="s">
        <v>47</v>
      </c>
      <c r="W559">
        <v>4905</v>
      </c>
      <c r="X559">
        <v>1</v>
      </c>
      <c r="Y559" t="s">
        <v>48</v>
      </c>
      <c r="Z559" t="s">
        <v>49</v>
      </c>
      <c r="AA559">
        <v>12</v>
      </c>
      <c r="AB559">
        <v>3</v>
      </c>
      <c r="AC559">
        <v>1</v>
      </c>
      <c r="AD559">
        <v>80</v>
      </c>
      <c r="AE559">
        <v>1</v>
      </c>
      <c r="AF559">
        <v>10</v>
      </c>
      <c r="AG559">
        <v>3</v>
      </c>
      <c r="AH559">
        <v>2</v>
      </c>
      <c r="AI559">
        <v>0</v>
      </c>
      <c r="AJ559">
        <v>1</v>
      </c>
      <c r="AK559" s="14">
        <v>46215</v>
      </c>
      <c r="AL559">
        <v>21</v>
      </c>
      <c r="AM559" t="s">
        <v>1576</v>
      </c>
      <c r="AN559" t="s">
        <v>1583</v>
      </c>
      <c r="AO559">
        <v>0</v>
      </c>
      <c r="AP559">
        <v>17492</v>
      </c>
      <c r="AQ559">
        <v>0</v>
      </c>
      <c r="AR559">
        <v>0</v>
      </c>
    </row>
    <row r="560" spans="1:44" x14ac:dyDescent="0.35">
      <c r="A560" t="s">
        <v>626</v>
      </c>
      <c r="B560">
        <v>33</v>
      </c>
      <c r="C560" t="s">
        <v>190</v>
      </c>
      <c r="D560" t="s">
        <v>49</v>
      </c>
      <c r="E560" t="s">
        <v>41</v>
      </c>
      <c r="F560">
        <v>117</v>
      </c>
      <c r="G560" t="s">
        <v>42</v>
      </c>
      <c r="H560">
        <v>9</v>
      </c>
      <c r="I560">
        <v>3</v>
      </c>
      <c r="J560" t="s">
        <v>52</v>
      </c>
      <c r="K560">
        <v>1</v>
      </c>
      <c r="L560">
        <v>1238</v>
      </c>
      <c r="M560">
        <v>1</v>
      </c>
      <c r="N560" t="s">
        <v>44</v>
      </c>
      <c r="O560">
        <v>60</v>
      </c>
      <c r="P560">
        <v>3</v>
      </c>
      <c r="Q560">
        <v>1</v>
      </c>
      <c r="R560" t="s">
        <v>60</v>
      </c>
      <c r="S560">
        <v>4</v>
      </c>
      <c r="T560" t="s">
        <v>105</v>
      </c>
      <c r="U560">
        <v>2781</v>
      </c>
      <c r="V560" t="s">
        <v>47</v>
      </c>
      <c r="W560">
        <v>6311</v>
      </c>
      <c r="X560">
        <v>0</v>
      </c>
      <c r="Y560" t="s">
        <v>48</v>
      </c>
      <c r="Z560" t="s">
        <v>49</v>
      </c>
      <c r="AA560">
        <v>13</v>
      </c>
      <c r="AB560">
        <v>3</v>
      </c>
      <c r="AC560">
        <v>2</v>
      </c>
      <c r="AD560">
        <v>80</v>
      </c>
      <c r="AE560">
        <v>1</v>
      </c>
      <c r="AF560">
        <v>15</v>
      </c>
      <c r="AG560">
        <v>5</v>
      </c>
      <c r="AH560">
        <v>3</v>
      </c>
      <c r="AI560">
        <v>4</v>
      </c>
      <c r="AJ560">
        <v>10</v>
      </c>
      <c r="AK560" s="14">
        <v>46216</v>
      </c>
      <c r="AL560">
        <v>48</v>
      </c>
      <c r="AM560" t="s">
        <v>1576</v>
      </c>
      <c r="AN560" t="s">
        <v>1583</v>
      </c>
      <c r="AO560">
        <v>5</v>
      </c>
      <c r="AP560">
        <v>11111</v>
      </c>
      <c r="AQ560">
        <v>2</v>
      </c>
      <c r="AR560">
        <v>0</v>
      </c>
    </row>
    <row r="561" spans="1:44" x14ac:dyDescent="0.35">
      <c r="A561" t="s">
        <v>627</v>
      </c>
      <c r="B561">
        <v>33</v>
      </c>
      <c r="C561" t="s">
        <v>190</v>
      </c>
      <c r="D561" t="s">
        <v>49</v>
      </c>
      <c r="E561" t="s">
        <v>41</v>
      </c>
      <c r="F561">
        <v>536</v>
      </c>
      <c r="G561" t="s">
        <v>51</v>
      </c>
      <c r="H561">
        <v>10</v>
      </c>
      <c r="I561">
        <v>5</v>
      </c>
      <c r="J561" t="s">
        <v>57</v>
      </c>
      <c r="K561">
        <v>1</v>
      </c>
      <c r="L561">
        <v>1268</v>
      </c>
      <c r="M561">
        <v>4</v>
      </c>
      <c r="N561" t="s">
        <v>44</v>
      </c>
      <c r="O561">
        <v>82</v>
      </c>
      <c r="P561">
        <v>4</v>
      </c>
      <c r="Q561">
        <v>3</v>
      </c>
      <c r="R561" t="s">
        <v>137</v>
      </c>
      <c r="S561">
        <v>3</v>
      </c>
      <c r="T561" t="s">
        <v>102</v>
      </c>
      <c r="U561">
        <v>8380</v>
      </c>
      <c r="V561" t="s">
        <v>163</v>
      </c>
      <c r="W561">
        <v>21708</v>
      </c>
      <c r="X561">
        <v>0</v>
      </c>
      <c r="Y561" t="s">
        <v>48</v>
      </c>
      <c r="Z561" t="s">
        <v>40</v>
      </c>
      <c r="AA561">
        <v>14</v>
      </c>
      <c r="AB561">
        <v>3</v>
      </c>
      <c r="AC561">
        <v>4</v>
      </c>
      <c r="AD561">
        <v>80</v>
      </c>
      <c r="AE561">
        <v>2</v>
      </c>
      <c r="AF561">
        <v>10</v>
      </c>
      <c r="AG561">
        <v>3</v>
      </c>
      <c r="AH561">
        <v>3</v>
      </c>
      <c r="AI561">
        <v>0</v>
      </c>
      <c r="AJ561">
        <v>8</v>
      </c>
      <c r="AK561" s="14">
        <v>46217</v>
      </c>
      <c r="AL561">
        <v>49</v>
      </c>
      <c r="AM561" t="s">
        <v>1576</v>
      </c>
      <c r="AN561" t="s">
        <v>1583</v>
      </c>
      <c r="AO561">
        <v>1</v>
      </c>
      <c r="AP561">
        <v>18833</v>
      </c>
      <c r="AQ561">
        <v>0</v>
      </c>
      <c r="AR561">
        <v>0</v>
      </c>
    </row>
    <row r="562" spans="1:44" x14ac:dyDescent="0.35">
      <c r="A562" t="s">
        <v>628</v>
      </c>
      <c r="B562">
        <v>33</v>
      </c>
      <c r="C562" t="s">
        <v>190</v>
      </c>
      <c r="D562" t="s">
        <v>49</v>
      </c>
      <c r="E562" t="s">
        <v>56</v>
      </c>
      <c r="F562">
        <v>1111</v>
      </c>
      <c r="G562" t="s">
        <v>51</v>
      </c>
      <c r="H562">
        <v>5</v>
      </c>
      <c r="I562">
        <v>1</v>
      </c>
      <c r="J562" t="s">
        <v>43</v>
      </c>
      <c r="K562">
        <v>1</v>
      </c>
      <c r="L562">
        <v>1395</v>
      </c>
      <c r="M562">
        <v>2</v>
      </c>
      <c r="N562" t="s">
        <v>44</v>
      </c>
      <c r="O562">
        <v>61</v>
      </c>
      <c r="P562">
        <v>3</v>
      </c>
      <c r="Q562">
        <v>2</v>
      </c>
      <c r="R562" t="s">
        <v>137</v>
      </c>
      <c r="S562">
        <v>4</v>
      </c>
      <c r="T562" t="s">
        <v>105</v>
      </c>
      <c r="U562">
        <v>9998</v>
      </c>
      <c r="V562" t="s">
        <v>163</v>
      </c>
      <c r="W562">
        <v>19293</v>
      </c>
      <c r="X562">
        <v>6</v>
      </c>
      <c r="Y562" t="s">
        <v>48</v>
      </c>
      <c r="Z562" t="s">
        <v>49</v>
      </c>
      <c r="AA562">
        <v>13</v>
      </c>
      <c r="AB562">
        <v>3</v>
      </c>
      <c r="AC562">
        <v>1</v>
      </c>
      <c r="AD562">
        <v>80</v>
      </c>
      <c r="AE562">
        <v>0</v>
      </c>
      <c r="AF562">
        <v>8</v>
      </c>
      <c r="AG562">
        <v>2</v>
      </c>
      <c r="AH562">
        <v>4</v>
      </c>
      <c r="AI562">
        <v>1</v>
      </c>
      <c r="AJ562">
        <v>2</v>
      </c>
      <c r="AK562" s="14">
        <v>46218</v>
      </c>
      <c r="AL562">
        <v>29</v>
      </c>
      <c r="AM562" t="s">
        <v>1576</v>
      </c>
      <c r="AN562" t="s">
        <v>1583</v>
      </c>
      <c r="AO562">
        <v>6</v>
      </c>
      <c r="AP562">
        <v>18555</v>
      </c>
      <c r="AQ562">
        <v>1</v>
      </c>
      <c r="AR562">
        <v>1</v>
      </c>
    </row>
    <row r="563" spans="1:44" x14ac:dyDescent="0.35">
      <c r="A563" t="s">
        <v>629</v>
      </c>
      <c r="B563">
        <v>33</v>
      </c>
      <c r="C563" t="s">
        <v>190</v>
      </c>
      <c r="D563" t="s">
        <v>49</v>
      </c>
      <c r="E563" t="s">
        <v>56</v>
      </c>
      <c r="F563">
        <v>430</v>
      </c>
      <c r="G563" t="s">
        <v>51</v>
      </c>
      <c r="H563">
        <v>7</v>
      </c>
      <c r="I563">
        <v>3</v>
      </c>
      <c r="J563" t="s">
        <v>52</v>
      </c>
      <c r="K563">
        <v>1</v>
      </c>
      <c r="L563">
        <v>1477</v>
      </c>
      <c r="M563">
        <v>4</v>
      </c>
      <c r="N563" t="s">
        <v>44</v>
      </c>
      <c r="O563">
        <v>54</v>
      </c>
      <c r="P563">
        <v>3</v>
      </c>
      <c r="Q563">
        <v>2</v>
      </c>
      <c r="R563" t="s">
        <v>137</v>
      </c>
      <c r="S563">
        <v>1</v>
      </c>
      <c r="T563" t="s">
        <v>105</v>
      </c>
      <c r="U563">
        <v>4373</v>
      </c>
      <c r="V563" t="s">
        <v>47</v>
      </c>
      <c r="W563">
        <v>17456</v>
      </c>
      <c r="X563">
        <v>0</v>
      </c>
      <c r="Y563" t="s">
        <v>48</v>
      </c>
      <c r="Z563" t="s">
        <v>49</v>
      </c>
      <c r="AA563">
        <v>14</v>
      </c>
      <c r="AB563">
        <v>3</v>
      </c>
      <c r="AC563">
        <v>1</v>
      </c>
      <c r="AD563">
        <v>80</v>
      </c>
      <c r="AE563">
        <v>2</v>
      </c>
      <c r="AF563">
        <v>5</v>
      </c>
      <c r="AG563">
        <v>2</v>
      </c>
      <c r="AH563">
        <v>3</v>
      </c>
      <c r="AI563">
        <v>0</v>
      </c>
      <c r="AJ563">
        <v>3</v>
      </c>
      <c r="AK563" s="14">
        <v>46219</v>
      </c>
      <c r="AL563">
        <v>38</v>
      </c>
      <c r="AM563" t="s">
        <v>1576</v>
      </c>
      <c r="AN563" t="s">
        <v>1583</v>
      </c>
      <c r="AO563">
        <v>4</v>
      </c>
      <c r="AP563">
        <v>15695</v>
      </c>
      <c r="AQ563">
        <v>4</v>
      </c>
      <c r="AR563">
        <v>4</v>
      </c>
    </row>
    <row r="564" spans="1:44" x14ac:dyDescent="0.35">
      <c r="A564" t="s">
        <v>630</v>
      </c>
      <c r="B564">
        <v>33</v>
      </c>
      <c r="C564" t="s">
        <v>190</v>
      </c>
      <c r="D564" t="s">
        <v>49</v>
      </c>
      <c r="E564" t="s">
        <v>41</v>
      </c>
      <c r="F564">
        <v>1099</v>
      </c>
      <c r="G564" t="s">
        <v>42</v>
      </c>
      <c r="H564">
        <v>4</v>
      </c>
      <c r="I564">
        <v>4</v>
      </c>
      <c r="J564" t="s">
        <v>52</v>
      </c>
      <c r="K564">
        <v>1</v>
      </c>
      <c r="L564">
        <v>1502</v>
      </c>
      <c r="M564">
        <v>1</v>
      </c>
      <c r="N564" t="s">
        <v>53</v>
      </c>
      <c r="O564">
        <v>82</v>
      </c>
      <c r="P564">
        <v>2</v>
      </c>
      <c r="Q564">
        <v>1</v>
      </c>
      <c r="R564" t="s">
        <v>45</v>
      </c>
      <c r="S564">
        <v>2</v>
      </c>
      <c r="T564" t="s">
        <v>105</v>
      </c>
      <c r="U564">
        <v>3838</v>
      </c>
      <c r="V564" t="s">
        <v>47</v>
      </c>
      <c r="W564">
        <v>8192</v>
      </c>
      <c r="X564">
        <v>8</v>
      </c>
      <c r="Y564" t="s">
        <v>48</v>
      </c>
      <c r="Z564" t="s">
        <v>49</v>
      </c>
      <c r="AA564">
        <v>11</v>
      </c>
      <c r="AB564">
        <v>3</v>
      </c>
      <c r="AC564">
        <v>4</v>
      </c>
      <c r="AD564">
        <v>80</v>
      </c>
      <c r="AE564">
        <v>0</v>
      </c>
      <c r="AF564">
        <v>8</v>
      </c>
      <c r="AG564">
        <v>5</v>
      </c>
      <c r="AH564">
        <v>3</v>
      </c>
      <c r="AI564">
        <v>0</v>
      </c>
      <c r="AJ564">
        <v>2</v>
      </c>
      <c r="AK564" s="14">
        <v>46220</v>
      </c>
      <c r="AL564">
        <v>29</v>
      </c>
      <c r="AM564" t="s">
        <v>1576</v>
      </c>
      <c r="AN564" t="s">
        <v>1583</v>
      </c>
      <c r="AO564">
        <v>6</v>
      </c>
      <c r="AP564">
        <v>21702</v>
      </c>
      <c r="AQ564">
        <v>4</v>
      </c>
      <c r="AR564">
        <v>3</v>
      </c>
    </row>
    <row r="565" spans="1:44" x14ac:dyDescent="0.35">
      <c r="A565" t="s">
        <v>631</v>
      </c>
      <c r="B565">
        <v>33</v>
      </c>
      <c r="C565" t="s">
        <v>190</v>
      </c>
      <c r="D565" t="s">
        <v>49</v>
      </c>
      <c r="E565" t="s">
        <v>41</v>
      </c>
      <c r="F565">
        <v>516</v>
      </c>
      <c r="G565" t="s">
        <v>42</v>
      </c>
      <c r="H565">
        <v>8</v>
      </c>
      <c r="I565">
        <v>5</v>
      </c>
      <c r="J565" t="s">
        <v>43</v>
      </c>
      <c r="K565">
        <v>1</v>
      </c>
      <c r="L565">
        <v>1515</v>
      </c>
      <c r="M565">
        <v>4</v>
      </c>
      <c r="N565" t="s">
        <v>44</v>
      </c>
      <c r="O565">
        <v>69</v>
      </c>
      <c r="P565">
        <v>3</v>
      </c>
      <c r="Q565">
        <v>2</v>
      </c>
      <c r="R565" t="s">
        <v>161</v>
      </c>
      <c r="S565">
        <v>3</v>
      </c>
      <c r="T565" t="s">
        <v>46</v>
      </c>
      <c r="U565">
        <v>6388</v>
      </c>
      <c r="V565" t="s">
        <v>163</v>
      </c>
      <c r="W565">
        <v>22049</v>
      </c>
      <c r="X565">
        <v>2</v>
      </c>
      <c r="Y565" t="s">
        <v>48</v>
      </c>
      <c r="Z565" t="s">
        <v>40</v>
      </c>
      <c r="AA565">
        <v>17</v>
      </c>
      <c r="AB565">
        <v>3</v>
      </c>
      <c r="AC565">
        <v>1</v>
      </c>
      <c r="AD565">
        <v>80</v>
      </c>
      <c r="AE565">
        <v>0</v>
      </c>
      <c r="AF565">
        <v>14</v>
      </c>
      <c r="AG565">
        <v>6</v>
      </c>
      <c r="AH565">
        <v>3</v>
      </c>
      <c r="AI565">
        <v>0</v>
      </c>
      <c r="AJ565">
        <v>0</v>
      </c>
      <c r="AK565" s="14">
        <v>46221</v>
      </c>
      <c r="AL565">
        <v>39</v>
      </c>
      <c r="AM565" t="s">
        <v>1576</v>
      </c>
      <c r="AN565" t="s">
        <v>1583</v>
      </c>
      <c r="AO565">
        <v>21</v>
      </c>
      <c r="AP565">
        <v>14221</v>
      </c>
      <c r="AQ565">
        <v>9</v>
      </c>
      <c r="AR565">
        <v>0</v>
      </c>
    </row>
    <row r="566" spans="1:44" x14ac:dyDescent="0.35">
      <c r="A566" t="s">
        <v>632</v>
      </c>
      <c r="B566">
        <v>33</v>
      </c>
      <c r="C566" t="s">
        <v>190</v>
      </c>
      <c r="D566" t="s">
        <v>49</v>
      </c>
      <c r="E566" t="s">
        <v>41</v>
      </c>
      <c r="F566">
        <v>575</v>
      </c>
      <c r="G566" t="s">
        <v>42</v>
      </c>
      <c r="H566">
        <v>25</v>
      </c>
      <c r="I566">
        <v>3</v>
      </c>
      <c r="J566" t="s">
        <v>43</v>
      </c>
      <c r="K566">
        <v>1</v>
      </c>
      <c r="L566">
        <v>1545</v>
      </c>
      <c r="M566">
        <v>4</v>
      </c>
      <c r="N566" t="s">
        <v>44</v>
      </c>
      <c r="O566">
        <v>44</v>
      </c>
      <c r="P566">
        <v>2</v>
      </c>
      <c r="Q566">
        <v>2</v>
      </c>
      <c r="R566" t="s">
        <v>112</v>
      </c>
      <c r="S566">
        <v>2</v>
      </c>
      <c r="T566" t="s">
        <v>46</v>
      </c>
      <c r="U566">
        <v>4320</v>
      </c>
      <c r="V566" t="s">
        <v>47</v>
      </c>
      <c r="W566">
        <v>24152</v>
      </c>
      <c r="X566">
        <v>1</v>
      </c>
      <c r="Y566" t="s">
        <v>48</v>
      </c>
      <c r="Z566" t="s">
        <v>49</v>
      </c>
      <c r="AA566">
        <v>13</v>
      </c>
      <c r="AB566">
        <v>3</v>
      </c>
      <c r="AC566">
        <v>4</v>
      </c>
      <c r="AD566">
        <v>80</v>
      </c>
      <c r="AE566">
        <v>0</v>
      </c>
      <c r="AF566">
        <v>5</v>
      </c>
      <c r="AG566">
        <v>2</v>
      </c>
      <c r="AH566">
        <v>3</v>
      </c>
      <c r="AI566">
        <v>0</v>
      </c>
      <c r="AJ566">
        <v>2</v>
      </c>
      <c r="AK566" s="14">
        <v>46222</v>
      </c>
      <c r="AL566">
        <v>24</v>
      </c>
      <c r="AM566" t="s">
        <v>1576</v>
      </c>
      <c r="AN566" t="s">
        <v>1583</v>
      </c>
      <c r="AO566">
        <v>1</v>
      </c>
      <c r="AP566">
        <v>18672</v>
      </c>
      <c r="AQ566">
        <v>0</v>
      </c>
      <c r="AR566">
        <v>0</v>
      </c>
    </row>
    <row r="567" spans="1:44" x14ac:dyDescent="0.35">
      <c r="A567" t="s">
        <v>633</v>
      </c>
      <c r="B567">
        <v>33</v>
      </c>
      <c r="C567" t="s">
        <v>190</v>
      </c>
      <c r="D567" t="s">
        <v>49</v>
      </c>
      <c r="E567" t="s">
        <v>41</v>
      </c>
      <c r="F567">
        <v>589</v>
      </c>
      <c r="G567" t="s">
        <v>42</v>
      </c>
      <c r="H567">
        <v>28</v>
      </c>
      <c r="I567">
        <v>4</v>
      </c>
      <c r="J567" t="s">
        <v>43</v>
      </c>
      <c r="K567">
        <v>1</v>
      </c>
      <c r="L567">
        <v>1549</v>
      </c>
      <c r="M567">
        <v>2</v>
      </c>
      <c r="N567" t="s">
        <v>44</v>
      </c>
      <c r="O567">
        <v>79</v>
      </c>
      <c r="P567">
        <v>3</v>
      </c>
      <c r="Q567">
        <v>2</v>
      </c>
      <c r="R567" t="s">
        <v>45</v>
      </c>
      <c r="S567">
        <v>3</v>
      </c>
      <c r="T567" t="s">
        <v>105</v>
      </c>
      <c r="U567">
        <v>5207</v>
      </c>
      <c r="V567" t="s">
        <v>163</v>
      </c>
      <c r="W567">
        <v>22949</v>
      </c>
      <c r="X567">
        <v>1</v>
      </c>
      <c r="Y567" t="s">
        <v>48</v>
      </c>
      <c r="Z567" t="s">
        <v>40</v>
      </c>
      <c r="AA567">
        <v>12</v>
      </c>
      <c r="AB567">
        <v>3</v>
      </c>
      <c r="AC567">
        <v>2</v>
      </c>
      <c r="AD567">
        <v>80</v>
      </c>
      <c r="AE567">
        <v>1</v>
      </c>
      <c r="AF567">
        <v>15</v>
      </c>
      <c r="AG567">
        <v>3</v>
      </c>
      <c r="AH567">
        <v>3</v>
      </c>
      <c r="AI567">
        <v>5</v>
      </c>
      <c r="AJ567">
        <v>7</v>
      </c>
      <c r="AK567" s="14">
        <v>46223</v>
      </c>
      <c r="AL567">
        <v>58</v>
      </c>
      <c r="AM567" t="s">
        <v>1576</v>
      </c>
      <c r="AN567" t="s">
        <v>1583</v>
      </c>
      <c r="AO567">
        <v>19</v>
      </c>
      <c r="AP567">
        <v>15056</v>
      </c>
      <c r="AQ567">
        <v>13</v>
      </c>
      <c r="AR567">
        <v>6</v>
      </c>
    </row>
    <row r="568" spans="1:44" x14ac:dyDescent="0.35">
      <c r="A568" t="s">
        <v>634</v>
      </c>
      <c r="B568">
        <v>33</v>
      </c>
      <c r="C568" t="s">
        <v>190</v>
      </c>
      <c r="D568" t="s">
        <v>49</v>
      </c>
      <c r="E568" t="s">
        <v>41</v>
      </c>
      <c r="F568">
        <v>1242</v>
      </c>
      <c r="G568" t="s">
        <v>51</v>
      </c>
      <c r="H568">
        <v>8</v>
      </c>
      <c r="I568">
        <v>4</v>
      </c>
      <c r="J568" t="s">
        <v>43</v>
      </c>
      <c r="K568">
        <v>1</v>
      </c>
      <c r="L568">
        <v>1560</v>
      </c>
      <c r="M568">
        <v>1</v>
      </c>
      <c r="N568" t="s">
        <v>44</v>
      </c>
      <c r="O568">
        <v>46</v>
      </c>
      <c r="P568">
        <v>3</v>
      </c>
      <c r="Q568">
        <v>2</v>
      </c>
      <c r="R568" t="s">
        <v>137</v>
      </c>
      <c r="S568">
        <v>1</v>
      </c>
      <c r="T568" t="s">
        <v>105</v>
      </c>
      <c r="U568">
        <v>6392</v>
      </c>
      <c r="V568" t="s">
        <v>163</v>
      </c>
      <c r="W568">
        <v>10589</v>
      </c>
      <c r="X568">
        <v>2</v>
      </c>
      <c r="Y568" t="s">
        <v>48</v>
      </c>
      <c r="Z568" t="s">
        <v>49</v>
      </c>
      <c r="AA568">
        <v>13</v>
      </c>
      <c r="AB568">
        <v>3</v>
      </c>
      <c r="AC568">
        <v>4</v>
      </c>
      <c r="AD568">
        <v>80</v>
      </c>
      <c r="AE568">
        <v>1</v>
      </c>
      <c r="AF568">
        <v>8</v>
      </c>
      <c r="AG568">
        <v>6</v>
      </c>
      <c r="AH568">
        <v>1</v>
      </c>
      <c r="AI568">
        <v>2</v>
      </c>
      <c r="AJ568">
        <v>2</v>
      </c>
      <c r="AK568" s="14">
        <v>46224</v>
      </c>
      <c r="AL568">
        <v>45</v>
      </c>
      <c r="AM568" t="s">
        <v>1576</v>
      </c>
      <c r="AN568" t="s">
        <v>1583</v>
      </c>
      <c r="AO568">
        <v>8</v>
      </c>
      <c r="AP568">
        <v>15348</v>
      </c>
      <c r="AQ568">
        <v>2</v>
      </c>
      <c r="AR568">
        <v>1</v>
      </c>
    </row>
    <row r="569" spans="1:44" x14ac:dyDescent="0.35">
      <c r="A569" t="s">
        <v>635</v>
      </c>
      <c r="B569">
        <v>33</v>
      </c>
      <c r="C569" t="s">
        <v>190</v>
      </c>
      <c r="D569" t="s">
        <v>49</v>
      </c>
      <c r="E569" t="s">
        <v>41</v>
      </c>
      <c r="F569">
        <v>392</v>
      </c>
      <c r="G569" t="s">
        <v>51</v>
      </c>
      <c r="H569">
        <v>2</v>
      </c>
      <c r="I569">
        <v>4</v>
      </c>
      <c r="J569" t="s">
        <v>52</v>
      </c>
      <c r="K569">
        <v>1</v>
      </c>
      <c r="L569">
        <v>1670</v>
      </c>
      <c r="M569">
        <v>4</v>
      </c>
      <c r="N569" t="s">
        <v>44</v>
      </c>
      <c r="O569">
        <v>93</v>
      </c>
      <c r="P569">
        <v>3</v>
      </c>
      <c r="Q569">
        <v>2</v>
      </c>
      <c r="R569" t="s">
        <v>137</v>
      </c>
      <c r="S569">
        <v>4</v>
      </c>
      <c r="T569" t="s">
        <v>102</v>
      </c>
      <c r="U569">
        <v>5505</v>
      </c>
      <c r="V569" t="s">
        <v>163</v>
      </c>
      <c r="W569">
        <v>3921</v>
      </c>
      <c r="X569">
        <v>1</v>
      </c>
      <c r="Y569" t="s">
        <v>48</v>
      </c>
      <c r="Z569" t="s">
        <v>49</v>
      </c>
      <c r="AA569">
        <v>14</v>
      </c>
      <c r="AB569">
        <v>3</v>
      </c>
      <c r="AC569">
        <v>3</v>
      </c>
      <c r="AD569">
        <v>80</v>
      </c>
      <c r="AE569">
        <v>2</v>
      </c>
      <c r="AF569">
        <v>6</v>
      </c>
      <c r="AG569">
        <v>5</v>
      </c>
      <c r="AH569">
        <v>3</v>
      </c>
      <c r="AI569">
        <v>0</v>
      </c>
      <c r="AJ569">
        <v>4</v>
      </c>
      <c r="AK569" s="14">
        <v>46225</v>
      </c>
      <c r="AL569">
        <v>32</v>
      </c>
      <c r="AM569" t="s">
        <v>1576</v>
      </c>
      <c r="AN569" t="s">
        <v>1583</v>
      </c>
      <c r="AO569">
        <v>0</v>
      </c>
      <c r="AP569">
        <v>24079</v>
      </c>
      <c r="AQ569">
        <v>0</v>
      </c>
      <c r="AR569">
        <v>0</v>
      </c>
    </row>
    <row r="570" spans="1:44" x14ac:dyDescent="0.35">
      <c r="A570" t="s">
        <v>636</v>
      </c>
      <c r="B570">
        <v>33</v>
      </c>
      <c r="C570" t="s">
        <v>190</v>
      </c>
      <c r="D570" t="s">
        <v>49</v>
      </c>
      <c r="E570" t="s">
        <v>59</v>
      </c>
      <c r="F570">
        <v>530</v>
      </c>
      <c r="G570" t="s">
        <v>51</v>
      </c>
      <c r="H570">
        <v>16</v>
      </c>
      <c r="I570">
        <v>3</v>
      </c>
      <c r="J570" t="s">
        <v>43</v>
      </c>
      <c r="K570">
        <v>1</v>
      </c>
      <c r="L570">
        <v>1681</v>
      </c>
      <c r="M570">
        <v>3</v>
      </c>
      <c r="N570" t="s">
        <v>53</v>
      </c>
      <c r="O570">
        <v>36</v>
      </c>
      <c r="P570">
        <v>3</v>
      </c>
      <c r="Q570">
        <v>2</v>
      </c>
      <c r="R570" t="s">
        <v>137</v>
      </c>
      <c r="S570">
        <v>4</v>
      </c>
      <c r="T570" t="s">
        <v>102</v>
      </c>
      <c r="U570">
        <v>5368</v>
      </c>
      <c r="V570" t="s">
        <v>163</v>
      </c>
      <c r="W570">
        <v>16130</v>
      </c>
      <c r="X570">
        <v>1</v>
      </c>
      <c r="Y570" t="s">
        <v>48</v>
      </c>
      <c r="Z570" t="s">
        <v>40</v>
      </c>
      <c r="AA570">
        <v>25</v>
      </c>
      <c r="AB570">
        <v>4</v>
      </c>
      <c r="AC570">
        <v>3</v>
      </c>
      <c r="AD570">
        <v>80</v>
      </c>
      <c r="AE570">
        <v>1</v>
      </c>
      <c r="AF570">
        <v>7</v>
      </c>
      <c r="AG570">
        <v>2</v>
      </c>
      <c r="AH570">
        <v>3</v>
      </c>
      <c r="AI570">
        <v>1</v>
      </c>
      <c r="AJ570">
        <v>2</v>
      </c>
      <c r="AK570" s="14">
        <v>46226</v>
      </c>
      <c r="AL570">
        <v>49</v>
      </c>
      <c r="AM570" t="s">
        <v>1576</v>
      </c>
      <c r="AN570" t="s">
        <v>1583</v>
      </c>
      <c r="AO570">
        <v>13</v>
      </c>
      <c r="AP570">
        <v>21280</v>
      </c>
      <c r="AQ570">
        <v>8</v>
      </c>
      <c r="AR570">
        <v>2</v>
      </c>
    </row>
    <row r="571" spans="1:44" x14ac:dyDescent="0.35">
      <c r="A571" t="s">
        <v>637</v>
      </c>
      <c r="B571">
        <v>33</v>
      </c>
      <c r="C571" t="s">
        <v>190</v>
      </c>
      <c r="D571" t="s">
        <v>49</v>
      </c>
      <c r="E571" t="s">
        <v>41</v>
      </c>
      <c r="F571">
        <v>267</v>
      </c>
      <c r="G571" t="s">
        <v>42</v>
      </c>
      <c r="H571">
        <v>21</v>
      </c>
      <c r="I571">
        <v>3</v>
      </c>
      <c r="J571" t="s">
        <v>52</v>
      </c>
      <c r="K571">
        <v>1</v>
      </c>
      <c r="L571">
        <v>1698</v>
      </c>
      <c r="M571">
        <v>2</v>
      </c>
      <c r="N571" t="s">
        <v>44</v>
      </c>
      <c r="O571">
        <v>79</v>
      </c>
      <c r="P571">
        <v>4</v>
      </c>
      <c r="Q571">
        <v>1</v>
      </c>
      <c r="R571" t="s">
        <v>45</v>
      </c>
      <c r="S571">
        <v>2</v>
      </c>
      <c r="T571" t="s">
        <v>105</v>
      </c>
      <c r="U571">
        <v>2028</v>
      </c>
      <c r="V571" t="s">
        <v>47</v>
      </c>
      <c r="W571">
        <v>13637</v>
      </c>
      <c r="X571">
        <v>1</v>
      </c>
      <c r="Y571" t="s">
        <v>48</v>
      </c>
      <c r="Z571" t="s">
        <v>49</v>
      </c>
      <c r="AA571">
        <v>18</v>
      </c>
      <c r="AB571">
        <v>3</v>
      </c>
      <c r="AC571">
        <v>4</v>
      </c>
      <c r="AD571">
        <v>80</v>
      </c>
      <c r="AE571">
        <v>3</v>
      </c>
      <c r="AF571">
        <v>14</v>
      </c>
      <c r="AG571">
        <v>6</v>
      </c>
      <c r="AH571">
        <v>3</v>
      </c>
      <c r="AI571">
        <v>2</v>
      </c>
      <c r="AJ571">
        <v>13</v>
      </c>
      <c r="AK571" s="14">
        <v>46227</v>
      </c>
      <c r="AL571">
        <v>57</v>
      </c>
      <c r="AM571" t="s">
        <v>1576</v>
      </c>
      <c r="AN571" t="s">
        <v>1583</v>
      </c>
      <c r="AO571">
        <v>37</v>
      </c>
      <c r="AP571">
        <v>3747</v>
      </c>
      <c r="AQ571">
        <v>5</v>
      </c>
      <c r="AR571">
        <v>4</v>
      </c>
    </row>
    <row r="572" spans="1:44" x14ac:dyDescent="0.35">
      <c r="A572" t="s">
        <v>638</v>
      </c>
      <c r="B572">
        <v>33</v>
      </c>
      <c r="C572" t="s">
        <v>190</v>
      </c>
      <c r="D572" t="s">
        <v>49</v>
      </c>
      <c r="E572" t="s">
        <v>59</v>
      </c>
      <c r="F572">
        <v>1283</v>
      </c>
      <c r="G572" t="s">
        <v>51</v>
      </c>
      <c r="H572">
        <v>2</v>
      </c>
      <c r="I572">
        <v>3</v>
      </c>
      <c r="J572" t="s">
        <v>57</v>
      </c>
      <c r="K572">
        <v>1</v>
      </c>
      <c r="L572">
        <v>1756</v>
      </c>
      <c r="M572">
        <v>4</v>
      </c>
      <c r="N572" t="s">
        <v>53</v>
      </c>
      <c r="O572">
        <v>62</v>
      </c>
      <c r="P572">
        <v>3</v>
      </c>
      <c r="Q572">
        <v>2</v>
      </c>
      <c r="R572" t="s">
        <v>137</v>
      </c>
      <c r="S572">
        <v>2</v>
      </c>
      <c r="T572" t="s">
        <v>46</v>
      </c>
      <c r="U572">
        <v>5147</v>
      </c>
      <c r="V572" t="s">
        <v>163</v>
      </c>
      <c r="W572">
        <v>10697</v>
      </c>
      <c r="X572">
        <v>8</v>
      </c>
      <c r="Y572" t="s">
        <v>48</v>
      </c>
      <c r="Z572" t="s">
        <v>49</v>
      </c>
      <c r="AA572">
        <v>15</v>
      </c>
      <c r="AB572">
        <v>3</v>
      </c>
      <c r="AC572">
        <v>4</v>
      </c>
      <c r="AD572">
        <v>80</v>
      </c>
      <c r="AE572">
        <v>0</v>
      </c>
      <c r="AF572">
        <v>13</v>
      </c>
      <c r="AG572">
        <v>2</v>
      </c>
      <c r="AH572">
        <v>2</v>
      </c>
      <c r="AI572">
        <v>1</v>
      </c>
      <c r="AJ572">
        <v>7</v>
      </c>
      <c r="AK572" s="14">
        <v>46228</v>
      </c>
      <c r="AL572">
        <v>54</v>
      </c>
      <c r="AM572" t="s">
        <v>1576</v>
      </c>
      <c r="AN572" t="s">
        <v>1583</v>
      </c>
      <c r="AO572">
        <v>18</v>
      </c>
      <c r="AP572">
        <v>14379</v>
      </c>
      <c r="AQ572">
        <v>5</v>
      </c>
      <c r="AR572">
        <v>1</v>
      </c>
    </row>
    <row r="573" spans="1:44" x14ac:dyDescent="0.35">
      <c r="A573" t="s">
        <v>1387</v>
      </c>
      <c r="B573">
        <v>50</v>
      </c>
      <c r="C573" t="s">
        <v>1271</v>
      </c>
      <c r="D573" t="s">
        <v>49</v>
      </c>
      <c r="E573" t="s">
        <v>41</v>
      </c>
      <c r="F573">
        <v>1126</v>
      </c>
      <c r="G573" t="s">
        <v>42</v>
      </c>
      <c r="H573">
        <v>1</v>
      </c>
      <c r="I573">
        <v>2</v>
      </c>
      <c r="J573" t="s">
        <v>52</v>
      </c>
      <c r="K573">
        <v>1</v>
      </c>
      <c r="L573">
        <v>997</v>
      </c>
      <c r="M573">
        <v>4</v>
      </c>
      <c r="N573" t="s">
        <v>44</v>
      </c>
      <c r="O573">
        <v>66</v>
      </c>
      <c r="P573">
        <v>3</v>
      </c>
      <c r="Q573">
        <v>4</v>
      </c>
      <c r="R573" t="s">
        <v>252</v>
      </c>
      <c r="S573">
        <v>4</v>
      </c>
      <c r="T573" t="s">
        <v>102</v>
      </c>
      <c r="U573">
        <v>17399</v>
      </c>
      <c r="V573" t="s">
        <v>368</v>
      </c>
      <c r="W573">
        <v>6615</v>
      </c>
      <c r="X573">
        <v>9</v>
      </c>
      <c r="Y573" t="s">
        <v>48</v>
      </c>
      <c r="Z573" t="s">
        <v>49</v>
      </c>
      <c r="AA573">
        <v>22</v>
      </c>
      <c r="AB573">
        <v>4</v>
      </c>
      <c r="AC573">
        <v>3</v>
      </c>
      <c r="AD573">
        <v>80</v>
      </c>
      <c r="AE573">
        <v>1</v>
      </c>
      <c r="AF573">
        <v>32</v>
      </c>
      <c r="AG573">
        <v>1</v>
      </c>
      <c r="AH573">
        <v>2</v>
      </c>
      <c r="AI573">
        <v>1</v>
      </c>
      <c r="AJ573">
        <v>3</v>
      </c>
      <c r="AK573" s="14">
        <v>46250</v>
      </c>
      <c r="AL573">
        <v>56</v>
      </c>
      <c r="AM573" t="s">
        <v>1576</v>
      </c>
      <c r="AN573" t="s">
        <v>1581</v>
      </c>
      <c r="AO573">
        <v>23</v>
      </c>
      <c r="AP573">
        <v>6805</v>
      </c>
      <c r="AQ573">
        <v>0</v>
      </c>
      <c r="AR573">
        <v>0</v>
      </c>
    </row>
    <row r="574" spans="1:44" x14ac:dyDescent="0.35">
      <c r="A574" t="s">
        <v>640</v>
      </c>
      <c r="B574">
        <v>33</v>
      </c>
      <c r="C574" t="s">
        <v>190</v>
      </c>
      <c r="D574" t="s">
        <v>49</v>
      </c>
      <c r="E574" t="s">
        <v>59</v>
      </c>
      <c r="F574">
        <v>775</v>
      </c>
      <c r="G574" t="s">
        <v>42</v>
      </c>
      <c r="H574">
        <v>4</v>
      </c>
      <c r="I574">
        <v>3</v>
      </c>
      <c r="J574" t="s">
        <v>68</v>
      </c>
      <c r="K574">
        <v>1</v>
      </c>
      <c r="L574">
        <v>1771</v>
      </c>
      <c r="M574">
        <v>4</v>
      </c>
      <c r="N574" t="s">
        <v>44</v>
      </c>
      <c r="O574">
        <v>90</v>
      </c>
      <c r="P574">
        <v>3</v>
      </c>
      <c r="Q574">
        <v>2</v>
      </c>
      <c r="R574" t="s">
        <v>60</v>
      </c>
      <c r="S574">
        <v>2</v>
      </c>
      <c r="T574" t="s">
        <v>102</v>
      </c>
      <c r="U574">
        <v>3055</v>
      </c>
      <c r="V574" t="s">
        <v>47</v>
      </c>
      <c r="W574">
        <v>6194</v>
      </c>
      <c r="X574">
        <v>5</v>
      </c>
      <c r="Y574" t="s">
        <v>48</v>
      </c>
      <c r="Z574" t="s">
        <v>49</v>
      </c>
      <c r="AA574">
        <v>15</v>
      </c>
      <c r="AB574">
        <v>3</v>
      </c>
      <c r="AC574">
        <v>4</v>
      </c>
      <c r="AD574">
        <v>80</v>
      </c>
      <c r="AE574">
        <v>2</v>
      </c>
      <c r="AF574">
        <v>11</v>
      </c>
      <c r="AG574">
        <v>2</v>
      </c>
      <c r="AH574">
        <v>2</v>
      </c>
      <c r="AI574">
        <v>1</v>
      </c>
      <c r="AJ574">
        <v>7</v>
      </c>
      <c r="AK574" s="14">
        <v>46230</v>
      </c>
      <c r="AL574">
        <v>54</v>
      </c>
      <c r="AM574" t="s">
        <v>1576</v>
      </c>
      <c r="AN574" t="s">
        <v>1583</v>
      </c>
      <c r="AO574">
        <v>26</v>
      </c>
      <c r="AP574">
        <v>19263</v>
      </c>
      <c r="AQ574">
        <v>0</v>
      </c>
      <c r="AR574">
        <v>0</v>
      </c>
    </row>
    <row r="575" spans="1:44" x14ac:dyDescent="0.35">
      <c r="A575" t="s">
        <v>641</v>
      </c>
      <c r="B575">
        <v>33</v>
      </c>
      <c r="C575" t="s">
        <v>190</v>
      </c>
      <c r="D575" t="s">
        <v>49</v>
      </c>
      <c r="E575" t="s">
        <v>41</v>
      </c>
      <c r="F575">
        <v>867</v>
      </c>
      <c r="G575" t="s">
        <v>42</v>
      </c>
      <c r="H575">
        <v>8</v>
      </c>
      <c r="I575">
        <v>4</v>
      </c>
      <c r="J575" t="s">
        <v>43</v>
      </c>
      <c r="K575">
        <v>1</v>
      </c>
      <c r="L575">
        <v>1798</v>
      </c>
      <c r="M575">
        <v>4</v>
      </c>
      <c r="N575" t="s">
        <v>44</v>
      </c>
      <c r="O575">
        <v>90</v>
      </c>
      <c r="P575">
        <v>4</v>
      </c>
      <c r="Q575">
        <v>1</v>
      </c>
      <c r="R575" t="s">
        <v>60</v>
      </c>
      <c r="S575">
        <v>1</v>
      </c>
      <c r="T575" t="s">
        <v>105</v>
      </c>
      <c r="U575">
        <v>3143</v>
      </c>
      <c r="V575" t="s">
        <v>47</v>
      </c>
      <c r="W575">
        <v>6076</v>
      </c>
      <c r="X575">
        <v>6</v>
      </c>
      <c r="Y575" t="s">
        <v>48</v>
      </c>
      <c r="Z575" t="s">
        <v>49</v>
      </c>
      <c r="AA575">
        <v>19</v>
      </c>
      <c r="AB575">
        <v>3</v>
      </c>
      <c r="AC575">
        <v>2</v>
      </c>
      <c r="AD575">
        <v>80</v>
      </c>
      <c r="AE575">
        <v>1</v>
      </c>
      <c r="AF575">
        <v>14</v>
      </c>
      <c r="AG575">
        <v>1</v>
      </c>
      <c r="AH575">
        <v>3</v>
      </c>
      <c r="AI575">
        <v>7</v>
      </c>
      <c r="AJ575">
        <v>6</v>
      </c>
      <c r="AK575" s="14">
        <v>46231</v>
      </c>
      <c r="AL575">
        <v>26</v>
      </c>
      <c r="AM575" t="s">
        <v>1576</v>
      </c>
      <c r="AN575" t="s">
        <v>1583</v>
      </c>
      <c r="AO575">
        <v>4</v>
      </c>
      <c r="AP575">
        <v>23075</v>
      </c>
      <c r="AQ575">
        <v>0</v>
      </c>
      <c r="AR575">
        <v>0</v>
      </c>
    </row>
    <row r="576" spans="1:44" x14ac:dyDescent="0.35">
      <c r="A576" t="s">
        <v>642</v>
      </c>
      <c r="B576">
        <v>33</v>
      </c>
      <c r="C576" t="s">
        <v>190</v>
      </c>
      <c r="D576" t="s">
        <v>49</v>
      </c>
      <c r="E576" t="s">
        <v>41</v>
      </c>
      <c r="F576">
        <v>217</v>
      </c>
      <c r="G576" t="s">
        <v>51</v>
      </c>
      <c r="H576">
        <v>10</v>
      </c>
      <c r="I576">
        <v>4</v>
      </c>
      <c r="J576" t="s">
        <v>57</v>
      </c>
      <c r="K576">
        <v>1</v>
      </c>
      <c r="L576">
        <v>1924</v>
      </c>
      <c r="M576">
        <v>2</v>
      </c>
      <c r="N576" t="s">
        <v>44</v>
      </c>
      <c r="O576">
        <v>43</v>
      </c>
      <c r="P576">
        <v>3</v>
      </c>
      <c r="Q576">
        <v>2</v>
      </c>
      <c r="R576" t="s">
        <v>137</v>
      </c>
      <c r="S576">
        <v>3</v>
      </c>
      <c r="T576" t="s">
        <v>46</v>
      </c>
      <c r="U576">
        <v>5487</v>
      </c>
      <c r="V576" t="s">
        <v>163</v>
      </c>
      <c r="W576">
        <v>10410</v>
      </c>
      <c r="X576">
        <v>1</v>
      </c>
      <c r="Y576" t="s">
        <v>48</v>
      </c>
      <c r="Z576" t="s">
        <v>49</v>
      </c>
      <c r="AA576">
        <v>14</v>
      </c>
      <c r="AB576">
        <v>3</v>
      </c>
      <c r="AC576">
        <v>2</v>
      </c>
      <c r="AD576">
        <v>80</v>
      </c>
      <c r="AE576">
        <v>0</v>
      </c>
      <c r="AF576">
        <v>10</v>
      </c>
      <c r="AG576">
        <v>2</v>
      </c>
      <c r="AH576">
        <v>2</v>
      </c>
      <c r="AI576">
        <v>0</v>
      </c>
      <c r="AJ576">
        <v>9</v>
      </c>
      <c r="AK576" s="14">
        <v>46232</v>
      </c>
      <c r="AL576">
        <v>51</v>
      </c>
      <c r="AM576" t="s">
        <v>1576</v>
      </c>
      <c r="AN576" t="s">
        <v>1583</v>
      </c>
      <c r="AO576">
        <v>30</v>
      </c>
      <c r="AP576">
        <v>21522</v>
      </c>
      <c r="AQ576">
        <v>27</v>
      </c>
      <c r="AR576">
        <v>12</v>
      </c>
    </row>
    <row r="577" spans="1:44" x14ac:dyDescent="0.35">
      <c r="A577" t="s">
        <v>643</v>
      </c>
      <c r="B577">
        <v>33</v>
      </c>
      <c r="C577" t="s">
        <v>190</v>
      </c>
      <c r="D577" t="s">
        <v>49</v>
      </c>
      <c r="E577" t="s">
        <v>56</v>
      </c>
      <c r="F577">
        <v>1303</v>
      </c>
      <c r="G577" t="s">
        <v>42</v>
      </c>
      <c r="H577">
        <v>7</v>
      </c>
      <c r="I577">
        <v>2</v>
      </c>
      <c r="J577" t="s">
        <v>43</v>
      </c>
      <c r="K577">
        <v>1</v>
      </c>
      <c r="L577">
        <v>1970</v>
      </c>
      <c r="M577">
        <v>4</v>
      </c>
      <c r="N577" t="s">
        <v>44</v>
      </c>
      <c r="O577">
        <v>36</v>
      </c>
      <c r="P577">
        <v>3</v>
      </c>
      <c r="Q577">
        <v>2</v>
      </c>
      <c r="R577" t="s">
        <v>161</v>
      </c>
      <c r="S577">
        <v>3</v>
      </c>
      <c r="T577" t="s">
        <v>102</v>
      </c>
      <c r="U577">
        <v>5968</v>
      </c>
      <c r="V577" t="s">
        <v>163</v>
      </c>
      <c r="W577">
        <v>18079</v>
      </c>
      <c r="X577">
        <v>1</v>
      </c>
      <c r="Y577" t="s">
        <v>48</v>
      </c>
      <c r="Z577" t="s">
        <v>49</v>
      </c>
      <c r="AA577">
        <v>20</v>
      </c>
      <c r="AB577">
        <v>4</v>
      </c>
      <c r="AC577">
        <v>3</v>
      </c>
      <c r="AD577">
        <v>80</v>
      </c>
      <c r="AE577">
        <v>3</v>
      </c>
      <c r="AF577">
        <v>9</v>
      </c>
      <c r="AG577">
        <v>2</v>
      </c>
      <c r="AH577">
        <v>3</v>
      </c>
      <c r="AI577">
        <v>2</v>
      </c>
      <c r="AJ577">
        <v>8</v>
      </c>
      <c r="AK577" s="14">
        <v>46233</v>
      </c>
      <c r="AL577">
        <v>25</v>
      </c>
      <c r="AM577" t="s">
        <v>1576</v>
      </c>
      <c r="AN577" t="s">
        <v>1583</v>
      </c>
      <c r="AO577">
        <v>1</v>
      </c>
      <c r="AP577">
        <v>13825</v>
      </c>
      <c r="AQ577">
        <v>0</v>
      </c>
      <c r="AR577">
        <v>0</v>
      </c>
    </row>
    <row r="578" spans="1:44" x14ac:dyDescent="0.35">
      <c r="A578" t="s">
        <v>644</v>
      </c>
      <c r="B578">
        <v>33</v>
      </c>
      <c r="C578" t="s">
        <v>190</v>
      </c>
      <c r="D578" t="s">
        <v>49</v>
      </c>
      <c r="E578" t="s">
        <v>59</v>
      </c>
      <c r="F578">
        <v>1313</v>
      </c>
      <c r="G578" t="s">
        <v>42</v>
      </c>
      <c r="H578">
        <v>1</v>
      </c>
      <c r="I578">
        <v>2</v>
      </c>
      <c r="J578" t="s">
        <v>52</v>
      </c>
      <c r="K578">
        <v>1</v>
      </c>
      <c r="L578">
        <v>1994</v>
      </c>
      <c r="M578">
        <v>2</v>
      </c>
      <c r="N578" t="s">
        <v>44</v>
      </c>
      <c r="O578">
        <v>59</v>
      </c>
      <c r="P578">
        <v>2</v>
      </c>
      <c r="Q578">
        <v>1</v>
      </c>
      <c r="R578" t="s">
        <v>45</v>
      </c>
      <c r="S578">
        <v>3</v>
      </c>
      <c r="T578" t="s">
        <v>102</v>
      </c>
      <c r="U578">
        <v>2008</v>
      </c>
      <c r="V578" t="s">
        <v>47</v>
      </c>
      <c r="W578">
        <v>20439</v>
      </c>
      <c r="X578">
        <v>1</v>
      </c>
      <c r="Y578" t="s">
        <v>48</v>
      </c>
      <c r="Z578" t="s">
        <v>49</v>
      </c>
      <c r="AA578">
        <v>12</v>
      </c>
      <c r="AB578">
        <v>3</v>
      </c>
      <c r="AC578">
        <v>3</v>
      </c>
      <c r="AD578">
        <v>80</v>
      </c>
      <c r="AE578">
        <v>3</v>
      </c>
      <c r="AF578">
        <v>1</v>
      </c>
      <c r="AG578">
        <v>2</v>
      </c>
      <c r="AH578">
        <v>2</v>
      </c>
      <c r="AI578">
        <v>0</v>
      </c>
      <c r="AJ578">
        <v>0</v>
      </c>
      <c r="AK578" s="14">
        <v>46234</v>
      </c>
      <c r="AL578">
        <v>46</v>
      </c>
      <c r="AM578" t="s">
        <v>1576</v>
      </c>
      <c r="AN578" t="s">
        <v>1583</v>
      </c>
      <c r="AO578">
        <v>10</v>
      </c>
      <c r="AP578">
        <v>9152</v>
      </c>
      <c r="AQ578">
        <v>7</v>
      </c>
      <c r="AR578">
        <v>4</v>
      </c>
    </row>
    <row r="579" spans="1:44" x14ac:dyDescent="0.35">
      <c r="A579" t="s">
        <v>645</v>
      </c>
      <c r="B579">
        <v>33</v>
      </c>
      <c r="C579" t="s">
        <v>190</v>
      </c>
      <c r="D579" t="s">
        <v>49</v>
      </c>
      <c r="E579" t="s">
        <v>41</v>
      </c>
      <c r="F579">
        <v>501</v>
      </c>
      <c r="G579" t="s">
        <v>42</v>
      </c>
      <c r="H579">
        <v>15</v>
      </c>
      <c r="I579">
        <v>2</v>
      </c>
      <c r="J579" t="s">
        <v>52</v>
      </c>
      <c r="K579">
        <v>1</v>
      </c>
      <c r="L579">
        <v>2009</v>
      </c>
      <c r="M579">
        <v>2</v>
      </c>
      <c r="N579" t="s">
        <v>53</v>
      </c>
      <c r="O579">
        <v>95</v>
      </c>
      <c r="P579">
        <v>3</v>
      </c>
      <c r="Q579">
        <v>2</v>
      </c>
      <c r="R579" t="s">
        <v>161</v>
      </c>
      <c r="S579">
        <v>4</v>
      </c>
      <c r="T579" t="s">
        <v>105</v>
      </c>
      <c r="U579">
        <v>4878</v>
      </c>
      <c r="V579" t="s">
        <v>47</v>
      </c>
      <c r="W579">
        <v>21653</v>
      </c>
      <c r="X579">
        <v>0</v>
      </c>
      <c r="Y579" t="s">
        <v>48</v>
      </c>
      <c r="Z579" t="s">
        <v>40</v>
      </c>
      <c r="AA579">
        <v>13</v>
      </c>
      <c r="AB579">
        <v>3</v>
      </c>
      <c r="AC579">
        <v>1</v>
      </c>
      <c r="AD579">
        <v>80</v>
      </c>
      <c r="AE579">
        <v>1</v>
      </c>
      <c r="AF579">
        <v>10</v>
      </c>
      <c r="AG579">
        <v>6</v>
      </c>
      <c r="AH579">
        <v>3</v>
      </c>
      <c r="AI579">
        <v>8</v>
      </c>
      <c r="AJ579">
        <v>1</v>
      </c>
      <c r="AK579" s="14">
        <v>46235</v>
      </c>
      <c r="AL579">
        <v>26</v>
      </c>
      <c r="AM579" t="s">
        <v>1576</v>
      </c>
      <c r="AN579" t="s">
        <v>1581</v>
      </c>
      <c r="AO579">
        <v>2</v>
      </c>
      <c r="AP579">
        <v>3749</v>
      </c>
      <c r="AQ579">
        <v>2</v>
      </c>
      <c r="AR579">
        <v>1</v>
      </c>
    </row>
    <row r="580" spans="1:44" x14ac:dyDescent="0.35">
      <c r="A580" t="s">
        <v>646</v>
      </c>
      <c r="B580">
        <v>34</v>
      </c>
      <c r="C580" t="s">
        <v>190</v>
      </c>
      <c r="D580" t="s">
        <v>49</v>
      </c>
      <c r="E580" t="s">
        <v>276</v>
      </c>
      <c r="F580">
        <v>1346</v>
      </c>
      <c r="G580" t="s">
        <v>42</v>
      </c>
      <c r="H580">
        <v>19</v>
      </c>
      <c r="I580">
        <v>2</v>
      </c>
      <c r="J580" t="s">
        <v>52</v>
      </c>
      <c r="K580">
        <v>1</v>
      </c>
      <c r="L580">
        <v>18</v>
      </c>
      <c r="M580">
        <v>2</v>
      </c>
      <c r="N580" t="s">
        <v>44</v>
      </c>
      <c r="O580">
        <v>93</v>
      </c>
      <c r="P580">
        <v>3</v>
      </c>
      <c r="Q580">
        <v>1</v>
      </c>
      <c r="R580" t="s">
        <v>45</v>
      </c>
      <c r="S580">
        <v>4</v>
      </c>
      <c r="T580" t="s">
        <v>102</v>
      </c>
      <c r="U580">
        <v>2661</v>
      </c>
      <c r="V580" t="s">
        <v>47</v>
      </c>
      <c r="W580">
        <v>8758</v>
      </c>
      <c r="X580">
        <v>0</v>
      </c>
      <c r="Y580" t="s">
        <v>48</v>
      </c>
      <c r="Z580" t="s">
        <v>49</v>
      </c>
      <c r="AA580">
        <v>11</v>
      </c>
      <c r="AB580">
        <v>3</v>
      </c>
      <c r="AC580">
        <v>3</v>
      </c>
      <c r="AD580">
        <v>80</v>
      </c>
      <c r="AE580">
        <v>1</v>
      </c>
      <c r="AF580">
        <v>3</v>
      </c>
      <c r="AG580">
        <v>2</v>
      </c>
      <c r="AH580">
        <v>3</v>
      </c>
      <c r="AI580">
        <v>1</v>
      </c>
      <c r="AJ580">
        <v>2</v>
      </c>
      <c r="AK580" s="14">
        <v>46236</v>
      </c>
      <c r="AL580">
        <v>50</v>
      </c>
      <c r="AM580" t="s">
        <v>1576</v>
      </c>
      <c r="AN580" t="s">
        <v>1581</v>
      </c>
      <c r="AO580">
        <v>20</v>
      </c>
      <c r="AP580">
        <v>20596</v>
      </c>
      <c r="AQ580">
        <v>16</v>
      </c>
      <c r="AR580">
        <v>11</v>
      </c>
    </row>
    <row r="581" spans="1:44" x14ac:dyDescent="0.35">
      <c r="A581" t="s">
        <v>647</v>
      </c>
      <c r="B581">
        <v>34</v>
      </c>
      <c r="C581" t="s">
        <v>190</v>
      </c>
      <c r="D581" t="s">
        <v>49</v>
      </c>
      <c r="E581" t="s">
        <v>276</v>
      </c>
      <c r="F581">
        <v>419</v>
      </c>
      <c r="G581" t="s">
        <v>42</v>
      </c>
      <c r="H581">
        <v>7</v>
      </c>
      <c r="I581">
        <v>4</v>
      </c>
      <c r="J581" t="s">
        <v>43</v>
      </c>
      <c r="K581">
        <v>1</v>
      </c>
      <c r="L581">
        <v>28</v>
      </c>
      <c r="M581">
        <v>1</v>
      </c>
      <c r="N581" t="s">
        <v>53</v>
      </c>
      <c r="O581">
        <v>53</v>
      </c>
      <c r="P581">
        <v>3</v>
      </c>
      <c r="Q581">
        <v>3</v>
      </c>
      <c r="R581" t="s">
        <v>252</v>
      </c>
      <c r="S581">
        <v>2</v>
      </c>
      <c r="T581" t="s">
        <v>46</v>
      </c>
      <c r="U581">
        <v>11994</v>
      </c>
      <c r="V581" t="s">
        <v>253</v>
      </c>
      <c r="W581">
        <v>21293</v>
      </c>
      <c r="X581">
        <v>0</v>
      </c>
      <c r="Y581" t="s">
        <v>48</v>
      </c>
      <c r="Z581" t="s">
        <v>49</v>
      </c>
      <c r="AA581">
        <v>11</v>
      </c>
      <c r="AB581">
        <v>3</v>
      </c>
      <c r="AC581">
        <v>3</v>
      </c>
      <c r="AD581">
        <v>80</v>
      </c>
      <c r="AE581">
        <v>0</v>
      </c>
      <c r="AF581">
        <v>13</v>
      </c>
      <c r="AG581">
        <v>4</v>
      </c>
      <c r="AH581">
        <v>3</v>
      </c>
      <c r="AI581">
        <v>2</v>
      </c>
      <c r="AK581" s="14">
        <v>46237</v>
      </c>
      <c r="AL581">
        <v>47</v>
      </c>
      <c r="AM581" t="s">
        <v>1576</v>
      </c>
      <c r="AN581" t="s">
        <v>1581</v>
      </c>
      <c r="AO581">
        <v>18</v>
      </c>
      <c r="AP581">
        <v>17680</v>
      </c>
      <c r="AQ581">
        <v>0</v>
      </c>
      <c r="AR581">
        <v>0</v>
      </c>
    </row>
    <row r="582" spans="1:44" x14ac:dyDescent="0.35">
      <c r="A582" t="s">
        <v>1386</v>
      </c>
      <c r="B582">
        <v>50</v>
      </c>
      <c r="C582" t="s">
        <v>1271</v>
      </c>
      <c r="D582" t="s">
        <v>49</v>
      </c>
      <c r="E582" t="s">
        <v>59</v>
      </c>
      <c r="F582">
        <v>881</v>
      </c>
      <c r="G582" t="s">
        <v>42</v>
      </c>
      <c r="H582">
        <v>2</v>
      </c>
      <c r="I582">
        <v>4</v>
      </c>
      <c r="J582" t="s">
        <v>43</v>
      </c>
      <c r="K582">
        <v>1</v>
      </c>
      <c r="L582">
        <v>905</v>
      </c>
      <c r="M582">
        <v>1</v>
      </c>
      <c r="N582" t="s">
        <v>44</v>
      </c>
      <c r="O582">
        <v>98</v>
      </c>
      <c r="P582">
        <v>3</v>
      </c>
      <c r="Q582">
        <v>4</v>
      </c>
      <c r="R582" t="s">
        <v>442</v>
      </c>
      <c r="S582">
        <v>1</v>
      </c>
      <c r="T582" t="s">
        <v>102</v>
      </c>
      <c r="U582">
        <v>17924</v>
      </c>
      <c r="V582" t="s">
        <v>368</v>
      </c>
      <c r="W582">
        <v>4544</v>
      </c>
      <c r="X582">
        <v>1</v>
      </c>
      <c r="Y582" t="s">
        <v>48</v>
      </c>
      <c r="Z582" t="s">
        <v>49</v>
      </c>
      <c r="AA582">
        <v>11</v>
      </c>
      <c r="AB582">
        <v>3</v>
      </c>
      <c r="AC582">
        <v>4</v>
      </c>
      <c r="AD582">
        <v>80</v>
      </c>
      <c r="AE582">
        <v>1</v>
      </c>
      <c r="AF582">
        <v>31</v>
      </c>
      <c r="AG582">
        <v>3</v>
      </c>
      <c r="AH582">
        <v>3</v>
      </c>
      <c r="AI582">
        <v>14</v>
      </c>
      <c r="AJ582">
        <v>7</v>
      </c>
      <c r="AK582" s="14">
        <v>46249</v>
      </c>
      <c r="AL582">
        <v>31</v>
      </c>
      <c r="AM582" t="s">
        <v>1576</v>
      </c>
      <c r="AN582" t="s">
        <v>1581</v>
      </c>
      <c r="AO582">
        <v>6</v>
      </c>
      <c r="AP582">
        <v>17131</v>
      </c>
      <c r="AQ582">
        <v>0</v>
      </c>
      <c r="AR582">
        <v>0</v>
      </c>
    </row>
    <row r="583" spans="1:44" x14ac:dyDescent="0.35">
      <c r="A583" t="s">
        <v>649</v>
      </c>
      <c r="B583">
        <v>34</v>
      </c>
      <c r="C583" t="s">
        <v>190</v>
      </c>
      <c r="D583" t="s">
        <v>49</v>
      </c>
      <c r="E583" t="s">
        <v>59</v>
      </c>
      <c r="F583">
        <v>1065</v>
      </c>
      <c r="G583" t="s">
        <v>51</v>
      </c>
      <c r="H583">
        <v>23</v>
      </c>
      <c r="I583">
        <v>4</v>
      </c>
      <c r="J583" t="s">
        <v>57</v>
      </c>
      <c r="K583">
        <v>1</v>
      </c>
      <c r="L583">
        <v>60</v>
      </c>
      <c r="M583">
        <v>2</v>
      </c>
      <c r="N583" t="s">
        <v>44</v>
      </c>
      <c r="O583">
        <v>72</v>
      </c>
      <c r="P583">
        <v>3</v>
      </c>
      <c r="Q583">
        <v>2</v>
      </c>
      <c r="R583" t="s">
        <v>137</v>
      </c>
      <c r="S583">
        <v>3</v>
      </c>
      <c r="T583" t="s">
        <v>46</v>
      </c>
      <c r="U583">
        <v>4568</v>
      </c>
      <c r="V583" t="s">
        <v>47</v>
      </c>
      <c r="W583">
        <v>10034</v>
      </c>
      <c r="X583">
        <v>0</v>
      </c>
      <c r="Y583" t="s">
        <v>48</v>
      </c>
      <c r="Z583" t="s">
        <v>49</v>
      </c>
      <c r="AA583">
        <v>20</v>
      </c>
      <c r="AB583">
        <v>4</v>
      </c>
      <c r="AC583">
        <v>3</v>
      </c>
      <c r="AD583">
        <v>80</v>
      </c>
      <c r="AE583">
        <v>0</v>
      </c>
      <c r="AF583">
        <v>10</v>
      </c>
      <c r="AG583">
        <v>2</v>
      </c>
      <c r="AH583">
        <v>3</v>
      </c>
      <c r="AI583">
        <v>8</v>
      </c>
      <c r="AJ583">
        <v>7</v>
      </c>
      <c r="AK583" s="14">
        <v>46239</v>
      </c>
      <c r="AL583">
        <v>24</v>
      </c>
      <c r="AM583" t="s">
        <v>1576</v>
      </c>
      <c r="AN583" t="s">
        <v>1581</v>
      </c>
      <c r="AO583">
        <v>4</v>
      </c>
      <c r="AP583">
        <v>17050</v>
      </c>
      <c r="AQ583">
        <v>0</v>
      </c>
      <c r="AR583">
        <v>0</v>
      </c>
    </row>
    <row r="584" spans="1:44" x14ac:dyDescent="0.35">
      <c r="A584" t="s">
        <v>650</v>
      </c>
      <c r="B584">
        <v>34</v>
      </c>
      <c r="C584" t="s">
        <v>190</v>
      </c>
      <c r="D584" t="s">
        <v>49</v>
      </c>
      <c r="E584" t="s">
        <v>41</v>
      </c>
      <c r="F584">
        <v>1153</v>
      </c>
      <c r="G584" t="s">
        <v>42</v>
      </c>
      <c r="H584">
        <v>1</v>
      </c>
      <c r="I584">
        <v>2</v>
      </c>
      <c r="J584" t="s">
        <v>52</v>
      </c>
      <c r="K584">
        <v>1</v>
      </c>
      <c r="L584">
        <v>110</v>
      </c>
      <c r="M584">
        <v>1</v>
      </c>
      <c r="N584" t="s">
        <v>44</v>
      </c>
      <c r="O584">
        <v>94</v>
      </c>
      <c r="P584">
        <v>3</v>
      </c>
      <c r="Q584">
        <v>2</v>
      </c>
      <c r="R584" t="s">
        <v>112</v>
      </c>
      <c r="S584">
        <v>2</v>
      </c>
      <c r="T584" t="s">
        <v>105</v>
      </c>
      <c r="U584">
        <v>4325</v>
      </c>
      <c r="V584" t="s">
        <v>47</v>
      </c>
      <c r="W584">
        <v>17736</v>
      </c>
      <c r="X584">
        <v>1</v>
      </c>
      <c r="Y584" t="s">
        <v>48</v>
      </c>
      <c r="Z584" t="s">
        <v>49</v>
      </c>
      <c r="AA584">
        <v>15</v>
      </c>
      <c r="AB584">
        <v>3</v>
      </c>
      <c r="AC584">
        <v>3</v>
      </c>
      <c r="AD584">
        <v>80</v>
      </c>
      <c r="AE584">
        <v>0</v>
      </c>
      <c r="AF584">
        <v>5</v>
      </c>
      <c r="AG584">
        <v>2</v>
      </c>
      <c r="AH584">
        <v>3</v>
      </c>
      <c r="AI584">
        <v>1</v>
      </c>
      <c r="AJ584">
        <v>3</v>
      </c>
      <c r="AK584" s="14">
        <v>46240</v>
      </c>
      <c r="AL584">
        <v>44</v>
      </c>
      <c r="AM584" t="s">
        <v>1576</v>
      </c>
      <c r="AN584" t="s">
        <v>1581</v>
      </c>
      <c r="AO584">
        <v>19</v>
      </c>
      <c r="AP584">
        <v>19829</v>
      </c>
      <c r="AQ584">
        <v>8</v>
      </c>
      <c r="AR584">
        <v>7</v>
      </c>
    </row>
    <row r="585" spans="1:44" x14ac:dyDescent="0.35">
      <c r="A585" t="s">
        <v>651</v>
      </c>
      <c r="B585">
        <v>34</v>
      </c>
      <c r="C585" t="s">
        <v>190</v>
      </c>
      <c r="D585" t="s">
        <v>49</v>
      </c>
      <c r="E585" t="s">
        <v>41</v>
      </c>
      <c r="F585">
        <v>665</v>
      </c>
      <c r="G585" t="s">
        <v>42</v>
      </c>
      <c r="H585">
        <v>6</v>
      </c>
      <c r="I585">
        <v>4</v>
      </c>
      <c r="J585" t="s">
        <v>73</v>
      </c>
      <c r="K585">
        <v>1</v>
      </c>
      <c r="L585">
        <v>138</v>
      </c>
      <c r="M585">
        <v>1</v>
      </c>
      <c r="N585" t="s">
        <v>53</v>
      </c>
      <c r="O585">
        <v>41</v>
      </c>
      <c r="P585">
        <v>3</v>
      </c>
      <c r="Q585">
        <v>2</v>
      </c>
      <c r="R585" t="s">
        <v>60</v>
      </c>
      <c r="S585">
        <v>3</v>
      </c>
      <c r="T585" t="s">
        <v>46</v>
      </c>
      <c r="U585">
        <v>4809</v>
      </c>
      <c r="V585" t="s">
        <v>47</v>
      </c>
      <c r="W585">
        <v>12482</v>
      </c>
      <c r="X585">
        <v>1</v>
      </c>
      <c r="Y585" t="s">
        <v>48</v>
      </c>
      <c r="Z585" t="s">
        <v>49</v>
      </c>
      <c r="AA585">
        <v>14</v>
      </c>
      <c r="AB585">
        <v>3</v>
      </c>
      <c r="AC585">
        <v>3</v>
      </c>
      <c r="AD585">
        <v>80</v>
      </c>
      <c r="AE585">
        <v>0</v>
      </c>
      <c r="AF585">
        <v>16</v>
      </c>
      <c r="AG585">
        <v>3</v>
      </c>
      <c r="AH585">
        <v>3</v>
      </c>
      <c r="AI585">
        <v>2</v>
      </c>
      <c r="AJ585">
        <v>10</v>
      </c>
      <c r="AK585" s="14">
        <v>46241</v>
      </c>
      <c r="AL585">
        <v>38</v>
      </c>
      <c r="AM585" t="s">
        <v>1576</v>
      </c>
      <c r="AN585" t="s">
        <v>1581</v>
      </c>
      <c r="AO585">
        <v>16</v>
      </c>
      <c r="AP585">
        <v>16945</v>
      </c>
      <c r="AQ585">
        <v>15</v>
      </c>
      <c r="AR585">
        <v>15</v>
      </c>
    </row>
    <row r="586" spans="1:44" x14ac:dyDescent="0.35">
      <c r="A586" t="s">
        <v>1385</v>
      </c>
      <c r="B586">
        <v>50</v>
      </c>
      <c r="C586" t="s">
        <v>1271</v>
      </c>
      <c r="D586" t="s">
        <v>49</v>
      </c>
      <c r="E586" t="s">
        <v>41</v>
      </c>
      <c r="F586">
        <v>691</v>
      </c>
      <c r="G586" t="s">
        <v>42</v>
      </c>
      <c r="H586">
        <v>2</v>
      </c>
      <c r="I586">
        <v>3</v>
      </c>
      <c r="J586" t="s">
        <v>52</v>
      </c>
      <c r="K586">
        <v>1</v>
      </c>
      <c r="L586">
        <v>815</v>
      </c>
      <c r="M586">
        <v>3</v>
      </c>
      <c r="N586" t="s">
        <v>44</v>
      </c>
      <c r="O586">
        <v>64</v>
      </c>
      <c r="P586">
        <v>3</v>
      </c>
      <c r="Q586">
        <v>4</v>
      </c>
      <c r="R586" t="s">
        <v>252</v>
      </c>
      <c r="S586">
        <v>3</v>
      </c>
      <c r="T586" t="s">
        <v>105</v>
      </c>
      <c r="U586">
        <v>17639</v>
      </c>
      <c r="V586" t="s">
        <v>368</v>
      </c>
      <c r="W586">
        <v>6881</v>
      </c>
      <c r="X586">
        <v>5</v>
      </c>
      <c r="Y586" t="s">
        <v>48</v>
      </c>
      <c r="Z586" t="s">
        <v>49</v>
      </c>
      <c r="AA586">
        <v>16</v>
      </c>
      <c r="AB586">
        <v>3</v>
      </c>
      <c r="AC586">
        <v>4</v>
      </c>
      <c r="AD586">
        <v>80</v>
      </c>
      <c r="AE586">
        <v>0</v>
      </c>
      <c r="AF586">
        <v>30</v>
      </c>
      <c r="AG586">
        <v>3</v>
      </c>
      <c r="AH586">
        <v>3</v>
      </c>
      <c r="AI586">
        <v>0</v>
      </c>
      <c r="AJ586">
        <v>3</v>
      </c>
      <c r="AK586" s="14">
        <v>46248</v>
      </c>
      <c r="AL586">
        <v>37</v>
      </c>
      <c r="AM586" t="s">
        <v>1576</v>
      </c>
      <c r="AN586" t="s">
        <v>1581</v>
      </c>
      <c r="AO586">
        <v>3</v>
      </c>
      <c r="AP586">
        <v>7147</v>
      </c>
      <c r="AQ586">
        <v>2</v>
      </c>
      <c r="AR586">
        <v>1</v>
      </c>
    </row>
    <row r="587" spans="1:44" x14ac:dyDescent="0.35">
      <c r="A587" t="s">
        <v>653</v>
      </c>
      <c r="B587">
        <v>34</v>
      </c>
      <c r="C587" t="s">
        <v>190</v>
      </c>
      <c r="D587" t="s">
        <v>49</v>
      </c>
      <c r="E587" t="s">
        <v>41</v>
      </c>
      <c r="F587">
        <v>1031</v>
      </c>
      <c r="G587" t="s">
        <v>42</v>
      </c>
      <c r="H587">
        <v>6</v>
      </c>
      <c r="I587">
        <v>4</v>
      </c>
      <c r="J587" t="s">
        <v>43</v>
      </c>
      <c r="K587">
        <v>1</v>
      </c>
      <c r="L587">
        <v>151</v>
      </c>
      <c r="M587">
        <v>3</v>
      </c>
      <c r="N587" t="s">
        <v>53</v>
      </c>
      <c r="O587">
        <v>45</v>
      </c>
      <c r="P587">
        <v>2</v>
      </c>
      <c r="Q587">
        <v>2</v>
      </c>
      <c r="R587" t="s">
        <v>60</v>
      </c>
      <c r="S587">
        <v>2</v>
      </c>
      <c r="T587" t="s">
        <v>102</v>
      </c>
      <c r="U587">
        <v>4505</v>
      </c>
      <c r="V587" t="s">
        <v>47</v>
      </c>
      <c r="W587">
        <v>15000</v>
      </c>
      <c r="X587">
        <v>6</v>
      </c>
      <c r="Y587" t="s">
        <v>48</v>
      </c>
      <c r="Z587" t="s">
        <v>49</v>
      </c>
      <c r="AA587">
        <v>15</v>
      </c>
      <c r="AB587">
        <v>3</v>
      </c>
      <c r="AC587">
        <v>3</v>
      </c>
      <c r="AD587">
        <v>80</v>
      </c>
      <c r="AE587">
        <v>1</v>
      </c>
      <c r="AF587">
        <v>12</v>
      </c>
      <c r="AG587">
        <v>3</v>
      </c>
      <c r="AH587">
        <v>3</v>
      </c>
      <c r="AI587">
        <v>0</v>
      </c>
      <c r="AJ587">
        <v>0</v>
      </c>
      <c r="AK587" s="14">
        <v>46243</v>
      </c>
      <c r="AL587">
        <v>37</v>
      </c>
      <c r="AM587" t="s">
        <v>1576</v>
      </c>
      <c r="AN587" t="s">
        <v>1581</v>
      </c>
      <c r="AO587">
        <v>11</v>
      </c>
      <c r="AP587">
        <v>13653</v>
      </c>
      <c r="AQ587">
        <v>2</v>
      </c>
      <c r="AR587">
        <v>1</v>
      </c>
    </row>
    <row r="588" spans="1:44" x14ac:dyDescent="0.35">
      <c r="A588" t="s">
        <v>654</v>
      </c>
      <c r="B588">
        <v>34</v>
      </c>
      <c r="C588" t="s">
        <v>190</v>
      </c>
      <c r="D588" t="s">
        <v>49</v>
      </c>
      <c r="E588" t="s">
        <v>41</v>
      </c>
      <c r="F588">
        <v>1354</v>
      </c>
      <c r="G588" t="s">
        <v>42</v>
      </c>
      <c r="H588">
        <v>5</v>
      </c>
      <c r="I588">
        <v>3</v>
      </c>
      <c r="J588" t="s">
        <v>52</v>
      </c>
      <c r="K588">
        <v>1</v>
      </c>
      <c r="L588">
        <v>153</v>
      </c>
      <c r="M588">
        <v>3</v>
      </c>
      <c r="N588" t="s">
        <v>53</v>
      </c>
      <c r="O588">
        <v>45</v>
      </c>
      <c r="P588">
        <v>2</v>
      </c>
      <c r="Q588">
        <v>3</v>
      </c>
      <c r="R588" t="s">
        <v>442</v>
      </c>
      <c r="S588">
        <v>1</v>
      </c>
      <c r="T588" t="s">
        <v>46</v>
      </c>
      <c r="U588">
        <v>11631</v>
      </c>
      <c r="V588" t="s">
        <v>253</v>
      </c>
      <c r="W588">
        <v>5615</v>
      </c>
      <c r="X588">
        <v>2</v>
      </c>
      <c r="Y588" t="s">
        <v>48</v>
      </c>
      <c r="Z588" t="s">
        <v>49</v>
      </c>
      <c r="AA588">
        <v>12</v>
      </c>
      <c r="AB588">
        <v>3</v>
      </c>
      <c r="AC588">
        <v>4</v>
      </c>
      <c r="AD588">
        <v>80</v>
      </c>
      <c r="AE588">
        <v>0</v>
      </c>
      <c r="AF588">
        <v>14</v>
      </c>
      <c r="AG588">
        <v>6</v>
      </c>
      <c r="AH588">
        <v>3</v>
      </c>
      <c r="AI588">
        <v>5</v>
      </c>
      <c r="AJ588">
        <v>8</v>
      </c>
      <c r="AK588" s="14">
        <v>46244</v>
      </c>
      <c r="AL588">
        <v>30</v>
      </c>
      <c r="AM588" t="s">
        <v>1576</v>
      </c>
      <c r="AN588" t="s">
        <v>1581</v>
      </c>
      <c r="AO588">
        <v>3</v>
      </c>
      <c r="AP588">
        <v>15596</v>
      </c>
      <c r="AQ588">
        <v>2</v>
      </c>
      <c r="AR588">
        <v>1</v>
      </c>
    </row>
    <row r="589" spans="1:44" x14ac:dyDescent="0.35">
      <c r="A589" t="s">
        <v>655</v>
      </c>
      <c r="B589">
        <v>34</v>
      </c>
      <c r="C589" t="s">
        <v>190</v>
      </c>
      <c r="D589" t="s">
        <v>49</v>
      </c>
      <c r="E589" t="s">
        <v>56</v>
      </c>
      <c r="F589">
        <v>303</v>
      </c>
      <c r="G589" t="s">
        <v>51</v>
      </c>
      <c r="H589">
        <v>2</v>
      </c>
      <c r="I589">
        <v>4</v>
      </c>
      <c r="J589" t="s">
        <v>57</v>
      </c>
      <c r="K589">
        <v>1</v>
      </c>
      <c r="L589">
        <v>216</v>
      </c>
      <c r="M589">
        <v>3</v>
      </c>
      <c r="N589" t="s">
        <v>53</v>
      </c>
      <c r="O589">
        <v>75</v>
      </c>
      <c r="P589">
        <v>3</v>
      </c>
      <c r="Q589">
        <v>1</v>
      </c>
      <c r="R589" t="s">
        <v>54</v>
      </c>
      <c r="S589">
        <v>3</v>
      </c>
      <c r="T589" t="s">
        <v>105</v>
      </c>
      <c r="U589">
        <v>2231</v>
      </c>
      <c r="V589" t="s">
        <v>47</v>
      </c>
      <c r="W589">
        <v>11314</v>
      </c>
      <c r="X589">
        <v>6</v>
      </c>
      <c r="Y589" t="s">
        <v>48</v>
      </c>
      <c r="Z589" t="s">
        <v>49</v>
      </c>
      <c r="AA589">
        <v>18</v>
      </c>
      <c r="AB589">
        <v>3</v>
      </c>
      <c r="AC589">
        <v>4</v>
      </c>
      <c r="AD589">
        <v>80</v>
      </c>
      <c r="AE589">
        <v>1</v>
      </c>
      <c r="AF589">
        <v>6</v>
      </c>
      <c r="AG589">
        <v>3</v>
      </c>
      <c r="AH589">
        <v>3</v>
      </c>
      <c r="AI589">
        <v>1</v>
      </c>
      <c r="AJ589">
        <v>2</v>
      </c>
      <c r="AK589" s="14">
        <v>46245</v>
      </c>
      <c r="AL589">
        <v>60</v>
      </c>
      <c r="AM589" t="s">
        <v>1576</v>
      </c>
      <c r="AN589" t="s">
        <v>1581</v>
      </c>
      <c r="AO589">
        <v>24</v>
      </c>
      <c r="AP589">
        <v>24425</v>
      </c>
      <c r="AQ589">
        <v>22</v>
      </c>
      <c r="AR589">
        <v>15</v>
      </c>
    </row>
    <row r="590" spans="1:44" x14ac:dyDescent="0.35">
      <c r="A590" t="s">
        <v>656</v>
      </c>
      <c r="B590">
        <v>34</v>
      </c>
      <c r="C590" t="s">
        <v>190</v>
      </c>
      <c r="D590" t="s">
        <v>49</v>
      </c>
      <c r="E590" t="s">
        <v>41</v>
      </c>
      <c r="F590">
        <v>629</v>
      </c>
      <c r="G590" t="s">
        <v>42</v>
      </c>
      <c r="H590">
        <v>27</v>
      </c>
      <c r="I590">
        <v>2</v>
      </c>
      <c r="J590" t="s">
        <v>52</v>
      </c>
      <c r="K590">
        <v>1</v>
      </c>
      <c r="L590">
        <v>247</v>
      </c>
      <c r="M590">
        <v>4</v>
      </c>
      <c r="N590" t="s">
        <v>53</v>
      </c>
      <c r="O590">
        <v>95</v>
      </c>
      <c r="P590">
        <v>3</v>
      </c>
      <c r="Q590">
        <v>1</v>
      </c>
      <c r="R590" t="s">
        <v>60</v>
      </c>
      <c r="S590">
        <v>2</v>
      </c>
      <c r="T590" t="s">
        <v>46</v>
      </c>
      <c r="U590">
        <v>2311</v>
      </c>
      <c r="V590" t="s">
        <v>47</v>
      </c>
      <c r="W590">
        <v>5711</v>
      </c>
      <c r="X590">
        <v>2</v>
      </c>
      <c r="Y590" t="s">
        <v>48</v>
      </c>
      <c r="Z590" t="s">
        <v>49</v>
      </c>
      <c r="AA590">
        <v>15</v>
      </c>
      <c r="AB590">
        <v>3</v>
      </c>
      <c r="AC590">
        <v>4</v>
      </c>
      <c r="AD590">
        <v>80</v>
      </c>
      <c r="AE590">
        <v>0</v>
      </c>
      <c r="AF590">
        <v>9</v>
      </c>
      <c r="AG590">
        <v>3</v>
      </c>
      <c r="AH590">
        <v>3</v>
      </c>
      <c r="AI590">
        <v>1</v>
      </c>
      <c r="AJ590">
        <v>2</v>
      </c>
      <c r="AK590" s="14">
        <v>46246</v>
      </c>
      <c r="AL590">
        <v>27</v>
      </c>
      <c r="AM590" t="s">
        <v>1576</v>
      </c>
      <c r="AN590" t="s">
        <v>1581</v>
      </c>
      <c r="AO590">
        <v>2</v>
      </c>
      <c r="AP590">
        <v>17262</v>
      </c>
      <c r="AQ590">
        <v>2</v>
      </c>
      <c r="AR590">
        <v>1</v>
      </c>
    </row>
    <row r="591" spans="1:44" x14ac:dyDescent="0.35">
      <c r="A591" t="s">
        <v>657</v>
      </c>
      <c r="B591">
        <v>34</v>
      </c>
      <c r="C591" t="s">
        <v>190</v>
      </c>
      <c r="D591" t="s">
        <v>49</v>
      </c>
      <c r="E591" t="s">
        <v>56</v>
      </c>
      <c r="F591">
        <v>1069</v>
      </c>
      <c r="G591" t="s">
        <v>42</v>
      </c>
      <c r="H591">
        <v>2</v>
      </c>
      <c r="I591">
        <v>1</v>
      </c>
      <c r="J591" t="s">
        <v>43</v>
      </c>
      <c r="K591">
        <v>1</v>
      </c>
      <c r="L591">
        <v>256</v>
      </c>
      <c r="M591">
        <v>4</v>
      </c>
      <c r="N591" t="s">
        <v>44</v>
      </c>
      <c r="O591">
        <v>45</v>
      </c>
      <c r="P591">
        <v>2</v>
      </c>
      <c r="Q591">
        <v>2</v>
      </c>
      <c r="R591" t="s">
        <v>112</v>
      </c>
      <c r="S591">
        <v>3</v>
      </c>
      <c r="T591" t="s">
        <v>105</v>
      </c>
      <c r="U591">
        <v>9547</v>
      </c>
      <c r="V591" t="s">
        <v>163</v>
      </c>
      <c r="W591">
        <v>14074</v>
      </c>
      <c r="X591">
        <v>1</v>
      </c>
      <c r="Y591" t="s">
        <v>48</v>
      </c>
      <c r="Z591" t="s">
        <v>49</v>
      </c>
      <c r="AA591">
        <v>17</v>
      </c>
      <c r="AB591">
        <v>3</v>
      </c>
      <c r="AC591">
        <v>3</v>
      </c>
      <c r="AD591">
        <v>80</v>
      </c>
      <c r="AE591">
        <v>0</v>
      </c>
      <c r="AF591">
        <v>10</v>
      </c>
      <c r="AG591">
        <v>2</v>
      </c>
      <c r="AH591">
        <v>2</v>
      </c>
      <c r="AI591">
        <v>1</v>
      </c>
      <c r="AJ591">
        <v>9</v>
      </c>
      <c r="AK591" s="14">
        <v>46247</v>
      </c>
      <c r="AL591">
        <v>38</v>
      </c>
      <c r="AM591" t="s">
        <v>1576</v>
      </c>
      <c r="AN591" t="s">
        <v>1581</v>
      </c>
      <c r="AO591">
        <v>14</v>
      </c>
      <c r="AP591">
        <v>10848</v>
      </c>
      <c r="AQ591">
        <v>3</v>
      </c>
      <c r="AR591">
        <v>3</v>
      </c>
    </row>
    <row r="592" spans="1:44" x14ac:dyDescent="0.35">
      <c r="A592" t="s">
        <v>658</v>
      </c>
      <c r="B592">
        <v>34</v>
      </c>
      <c r="C592" t="s">
        <v>190</v>
      </c>
      <c r="D592" t="s">
        <v>49</v>
      </c>
      <c r="E592" t="s">
        <v>56</v>
      </c>
      <c r="F592">
        <v>878</v>
      </c>
      <c r="G592" t="s">
        <v>42</v>
      </c>
      <c r="H592">
        <v>10</v>
      </c>
      <c r="I592">
        <v>4</v>
      </c>
      <c r="J592" t="s">
        <v>52</v>
      </c>
      <c r="K592">
        <v>1</v>
      </c>
      <c r="L592">
        <v>277</v>
      </c>
      <c r="M592">
        <v>4</v>
      </c>
      <c r="N592" t="s">
        <v>44</v>
      </c>
      <c r="O592">
        <v>43</v>
      </c>
      <c r="P592">
        <v>3</v>
      </c>
      <c r="Q592">
        <v>1</v>
      </c>
      <c r="R592" t="s">
        <v>60</v>
      </c>
      <c r="S592">
        <v>3</v>
      </c>
      <c r="T592" t="s">
        <v>102</v>
      </c>
      <c r="U592">
        <v>3815</v>
      </c>
      <c r="V592" t="s">
        <v>47</v>
      </c>
      <c r="W592">
        <v>5972</v>
      </c>
      <c r="X592">
        <v>1</v>
      </c>
      <c r="Y592" t="s">
        <v>48</v>
      </c>
      <c r="Z592" t="s">
        <v>40</v>
      </c>
      <c r="AA592">
        <v>17</v>
      </c>
      <c r="AB592">
        <v>3</v>
      </c>
      <c r="AC592">
        <v>4</v>
      </c>
      <c r="AD592">
        <v>80</v>
      </c>
      <c r="AE592">
        <v>1</v>
      </c>
      <c r="AF592">
        <v>5</v>
      </c>
      <c r="AG592">
        <v>4</v>
      </c>
      <c r="AH592">
        <v>4</v>
      </c>
      <c r="AI592">
        <v>2</v>
      </c>
      <c r="AJ592">
        <v>0</v>
      </c>
      <c r="AK592" s="14">
        <v>46248</v>
      </c>
      <c r="AL592">
        <v>50</v>
      </c>
      <c r="AM592" t="s">
        <v>1576</v>
      </c>
      <c r="AN592" t="s">
        <v>1581</v>
      </c>
      <c r="AO592">
        <v>20</v>
      </c>
      <c r="AP592">
        <v>6031</v>
      </c>
      <c r="AQ592">
        <v>17</v>
      </c>
      <c r="AR592">
        <v>15</v>
      </c>
    </row>
    <row r="593" spans="1:44" x14ac:dyDescent="0.35">
      <c r="A593" t="s">
        <v>659</v>
      </c>
      <c r="B593">
        <v>34</v>
      </c>
      <c r="C593" t="s">
        <v>190</v>
      </c>
      <c r="D593" t="s">
        <v>49</v>
      </c>
      <c r="E593" t="s">
        <v>41</v>
      </c>
      <c r="F593">
        <v>470</v>
      </c>
      <c r="G593" t="s">
        <v>42</v>
      </c>
      <c r="H593">
        <v>2</v>
      </c>
      <c r="I593">
        <v>4</v>
      </c>
      <c r="J593" t="s">
        <v>43</v>
      </c>
      <c r="K593">
        <v>1</v>
      </c>
      <c r="L593">
        <v>339</v>
      </c>
      <c r="M593">
        <v>4</v>
      </c>
      <c r="N593" t="s">
        <v>44</v>
      </c>
      <c r="O593">
        <v>84</v>
      </c>
      <c r="P593">
        <v>2</v>
      </c>
      <c r="Q593">
        <v>2</v>
      </c>
      <c r="R593" t="s">
        <v>112</v>
      </c>
      <c r="S593">
        <v>1</v>
      </c>
      <c r="T593" t="s">
        <v>105</v>
      </c>
      <c r="U593">
        <v>5957</v>
      </c>
      <c r="V593" t="s">
        <v>163</v>
      </c>
      <c r="W593">
        <v>23687</v>
      </c>
      <c r="X593">
        <v>6</v>
      </c>
      <c r="Y593" t="s">
        <v>48</v>
      </c>
      <c r="Z593" t="s">
        <v>49</v>
      </c>
      <c r="AA593">
        <v>13</v>
      </c>
      <c r="AB593">
        <v>3</v>
      </c>
      <c r="AC593">
        <v>2</v>
      </c>
      <c r="AD593">
        <v>80</v>
      </c>
      <c r="AE593">
        <v>1</v>
      </c>
      <c r="AF593">
        <v>13</v>
      </c>
      <c r="AG593">
        <v>3</v>
      </c>
      <c r="AH593">
        <v>3</v>
      </c>
      <c r="AI593">
        <v>5</v>
      </c>
      <c r="AJ593">
        <v>9</v>
      </c>
      <c r="AK593" s="14">
        <v>46249</v>
      </c>
      <c r="AL593">
        <v>27</v>
      </c>
      <c r="AM593" t="s">
        <v>1576</v>
      </c>
      <c r="AN593" t="s">
        <v>1581</v>
      </c>
      <c r="AO593">
        <v>5</v>
      </c>
      <c r="AP593">
        <v>16610</v>
      </c>
      <c r="AQ593">
        <v>0</v>
      </c>
      <c r="AR593">
        <v>0</v>
      </c>
    </row>
    <row r="594" spans="1:44" x14ac:dyDescent="0.35">
      <c r="A594" t="s">
        <v>1384</v>
      </c>
      <c r="B594">
        <v>50</v>
      </c>
      <c r="C594" t="s">
        <v>1271</v>
      </c>
      <c r="D594" t="s">
        <v>49</v>
      </c>
      <c r="E594" t="s">
        <v>41</v>
      </c>
      <c r="F594">
        <v>316</v>
      </c>
      <c r="G594" t="s">
        <v>51</v>
      </c>
      <c r="H594">
        <v>8</v>
      </c>
      <c r="I594">
        <v>4</v>
      </c>
      <c r="J594" t="s">
        <v>57</v>
      </c>
      <c r="K594">
        <v>1</v>
      </c>
      <c r="L594">
        <v>738</v>
      </c>
      <c r="M594">
        <v>4</v>
      </c>
      <c r="N594" t="s">
        <v>44</v>
      </c>
      <c r="O594">
        <v>54</v>
      </c>
      <c r="P594">
        <v>3</v>
      </c>
      <c r="Q594">
        <v>1</v>
      </c>
      <c r="R594" t="s">
        <v>54</v>
      </c>
      <c r="S594">
        <v>2</v>
      </c>
      <c r="T594" t="s">
        <v>105</v>
      </c>
      <c r="U594">
        <v>3875</v>
      </c>
      <c r="V594" t="s">
        <v>47</v>
      </c>
      <c r="W594">
        <v>9983</v>
      </c>
      <c r="X594">
        <v>7</v>
      </c>
      <c r="Y594" t="s">
        <v>48</v>
      </c>
      <c r="Z594" t="s">
        <v>49</v>
      </c>
      <c r="AA594">
        <v>15</v>
      </c>
      <c r="AB594">
        <v>3</v>
      </c>
      <c r="AC594">
        <v>4</v>
      </c>
      <c r="AD594">
        <v>80</v>
      </c>
      <c r="AE594">
        <v>1</v>
      </c>
      <c r="AF594">
        <v>4</v>
      </c>
      <c r="AG594">
        <v>2</v>
      </c>
      <c r="AH594">
        <v>3</v>
      </c>
      <c r="AI594">
        <v>2</v>
      </c>
      <c r="AJ594">
        <v>2</v>
      </c>
      <c r="AK594" s="14">
        <v>46247</v>
      </c>
      <c r="AL594">
        <v>36</v>
      </c>
      <c r="AM594" t="s">
        <v>1576</v>
      </c>
      <c r="AN594" t="s">
        <v>1581</v>
      </c>
      <c r="AO594">
        <v>2</v>
      </c>
      <c r="AP594">
        <v>17042</v>
      </c>
      <c r="AQ594">
        <v>0</v>
      </c>
      <c r="AR594">
        <v>0</v>
      </c>
    </row>
    <row r="595" spans="1:44" x14ac:dyDescent="0.35">
      <c r="A595" t="s">
        <v>661</v>
      </c>
      <c r="B595">
        <v>34</v>
      </c>
      <c r="C595" t="s">
        <v>190</v>
      </c>
      <c r="D595" t="s">
        <v>49</v>
      </c>
      <c r="E595" t="s">
        <v>59</v>
      </c>
      <c r="F595">
        <v>1381</v>
      </c>
      <c r="G595" t="s">
        <v>51</v>
      </c>
      <c r="H595">
        <v>4</v>
      </c>
      <c r="I595">
        <v>4</v>
      </c>
      <c r="J595" t="s">
        <v>57</v>
      </c>
      <c r="K595">
        <v>1</v>
      </c>
      <c r="L595">
        <v>523</v>
      </c>
      <c r="M595">
        <v>3</v>
      </c>
      <c r="N595" t="s">
        <v>53</v>
      </c>
      <c r="O595">
        <v>72</v>
      </c>
      <c r="P595">
        <v>3</v>
      </c>
      <c r="Q595">
        <v>2</v>
      </c>
      <c r="R595" t="s">
        <v>137</v>
      </c>
      <c r="S595">
        <v>3</v>
      </c>
      <c r="T595" t="s">
        <v>105</v>
      </c>
      <c r="U595">
        <v>6538</v>
      </c>
      <c r="V595" t="s">
        <v>163</v>
      </c>
      <c r="W595">
        <v>12740</v>
      </c>
      <c r="X595">
        <v>9</v>
      </c>
      <c r="Y595" t="s">
        <v>48</v>
      </c>
      <c r="Z595" t="s">
        <v>49</v>
      </c>
      <c r="AA595">
        <v>15</v>
      </c>
      <c r="AB595">
        <v>3</v>
      </c>
      <c r="AC595">
        <v>1</v>
      </c>
      <c r="AD595">
        <v>80</v>
      </c>
      <c r="AE595">
        <v>1</v>
      </c>
      <c r="AF595">
        <v>6</v>
      </c>
      <c r="AG595">
        <v>3</v>
      </c>
      <c r="AH595">
        <v>3</v>
      </c>
      <c r="AI595">
        <v>1</v>
      </c>
      <c r="AJ595">
        <v>2</v>
      </c>
      <c r="AK595" s="14">
        <v>46251</v>
      </c>
      <c r="AL595">
        <v>32</v>
      </c>
      <c r="AM595" t="s">
        <v>1576</v>
      </c>
      <c r="AN595" t="s">
        <v>1581</v>
      </c>
      <c r="AO595">
        <v>10</v>
      </c>
      <c r="AP595">
        <v>11758</v>
      </c>
      <c r="AQ595">
        <v>3</v>
      </c>
      <c r="AR595">
        <v>1</v>
      </c>
    </row>
    <row r="596" spans="1:44" x14ac:dyDescent="0.35">
      <c r="A596" t="s">
        <v>1382</v>
      </c>
      <c r="B596">
        <v>50</v>
      </c>
      <c r="C596" t="s">
        <v>1271</v>
      </c>
      <c r="D596" t="s">
        <v>49</v>
      </c>
      <c r="E596" t="s">
        <v>41</v>
      </c>
      <c r="F596">
        <v>1207</v>
      </c>
      <c r="G596" t="s">
        <v>42</v>
      </c>
      <c r="H596">
        <v>28</v>
      </c>
      <c r="I596">
        <v>1</v>
      </c>
      <c r="J596" t="s">
        <v>52</v>
      </c>
      <c r="K596">
        <v>1</v>
      </c>
      <c r="L596">
        <v>716</v>
      </c>
      <c r="M596">
        <v>4</v>
      </c>
      <c r="N596" t="s">
        <v>44</v>
      </c>
      <c r="O596">
        <v>74</v>
      </c>
      <c r="P596">
        <v>4</v>
      </c>
      <c r="Q596">
        <v>1</v>
      </c>
      <c r="R596" t="s">
        <v>45</v>
      </c>
      <c r="S596">
        <v>3</v>
      </c>
      <c r="T596" t="s">
        <v>105</v>
      </c>
      <c r="U596">
        <v>3221</v>
      </c>
      <c r="V596" t="s">
        <v>47</v>
      </c>
      <c r="W596">
        <v>3297</v>
      </c>
      <c r="X596">
        <v>1</v>
      </c>
      <c r="Y596" t="s">
        <v>48</v>
      </c>
      <c r="Z596" t="s">
        <v>40</v>
      </c>
      <c r="AA596">
        <v>11</v>
      </c>
      <c r="AB596">
        <v>3</v>
      </c>
      <c r="AC596">
        <v>3</v>
      </c>
      <c r="AD596">
        <v>80</v>
      </c>
      <c r="AE596">
        <v>3</v>
      </c>
      <c r="AF596">
        <v>20</v>
      </c>
      <c r="AG596">
        <v>3</v>
      </c>
      <c r="AH596">
        <v>3</v>
      </c>
      <c r="AI596">
        <v>3</v>
      </c>
      <c r="AJ596">
        <v>8</v>
      </c>
      <c r="AK596" s="14">
        <v>46245</v>
      </c>
      <c r="AL596">
        <v>60</v>
      </c>
      <c r="AM596" t="s">
        <v>1576</v>
      </c>
      <c r="AN596" t="s">
        <v>1581</v>
      </c>
      <c r="AO596">
        <v>26</v>
      </c>
      <c r="AP596">
        <v>19234</v>
      </c>
      <c r="AQ596">
        <v>7</v>
      </c>
      <c r="AR596">
        <v>7</v>
      </c>
    </row>
    <row r="597" spans="1:44" x14ac:dyDescent="0.35">
      <c r="A597" t="s">
        <v>663</v>
      </c>
      <c r="B597">
        <v>34</v>
      </c>
      <c r="C597" t="s">
        <v>190</v>
      </c>
      <c r="D597" t="s">
        <v>49</v>
      </c>
      <c r="E597" t="s">
        <v>41</v>
      </c>
      <c r="F597">
        <v>1303</v>
      </c>
      <c r="G597" t="s">
        <v>42</v>
      </c>
      <c r="H597">
        <v>2</v>
      </c>
      <c r="I597">
        <v>4</v>
      </c>
      <c r="J597" t="s">
        <v>43</v>
      </c>
      <c r="K597">
        <v>1</v>
      </c>
      <c r="L597">
        <v>579</v>
      </c>
      <c r="M597">
        <v>4</v>
      </c>
      <c r="N597" t="s">
        <v>44</v>
      </c>
      <c r="O597">
        <v>62</v>
      </c>
      <c r="P597">
        <v>2</v>
      </c>
      <c r="Q597">
        <v>1</v>
      </c>
      <c r="R597" t="s">
        <v>60</v>
      </c>
      <c r="S597">
        <v>3</v>
      </c>
      <c r="T597" t="s">
        <v>102</v>
      </c>
      <c r="U597">
        <v>2768</v>
      </c>
      <c r="V597" t="s">
        <v>47</v>
      </c>
      <c r="W597">
        <v>8416</v>
      </c>
      <c r="X597">
        <v>3</v>
      </c>
      <c r="Y597" t="s">
        <v>48</v>
      </c>
      <c r="Z597" t="s">
        <v>49</v>
      </c>
      <c r="AA597">
        <v>12</v>
      </c>
      <c r="AB597">
        <v>3</v>
      </c>
      <c r="AC597">
        <v>3</v>
      </c>
      <c r="AD597">
        <v>80</v>
      </c>
      <c r="AE597">
        <v>1</v>
      </c>
      <c r="AF597">
        <v>14</v>
      </c>
      <c r="AG597">
        <v>3</v>
      </c>
      <c r="AH597">
        <v>3</v>
      </c>
      <c r="AI597">
        <v>5</v>
      </c>
      <c r="AJ597">
        <v>7</v>
      </c>
      <c r="AK597" s="14">
        <v>46253</v>
      </c>
      <c r="AL597">
        <v>50</v>
      </c>
      <c r="AM597" t="s">
        <v>1576</v>
      </c>
      <c r="AN597" t="s">
        <v>1581</v>
      </c>
      <c r="AO597">
        <v>23</v>
      </c>
      <c r="AP597">
        <v>3557</v>
      </c>
      <c r="AQ597">
        <v>15</v>
      </c>
      <c r="AR597">
        <v>8</v>
      </c>
    </row>
    <row r="598" spans="1:44" x14ac:dyDescent="0.35">
      <c r="A598" t="s">
        <v>1381</v>
      </c>
      <c r="B598">
        <v>50</v>
      </c>
      <c r="C598" t="s">
        <v>1271</v>
      </c>
      <c r="D598" t="s">
        <v>49</v>
      </c>
      <c r="E598" t="s">
        <v>56</v>
      </c>
      <c r="F598">
        <v>1246</v>
      </c>
      <c r="G598" t="s">
        <v>71</v>
      </c>
      <c r="H598">
        <v>3</v>
      </c>
      <c r="I598">
        <v>3</v>
      </c>
      <c r="J598" t="s">
        <v>52</v>
      </c>
      <c r="K598">
        <v>1</v>
      </c>
      <c r="L598">
        <v>644</v>
      </c>
      <c r="M598">
        <v>1</v>
      </c>
      <c r="N598" t="s">
        <v>44</v>
      </c>
      <c r="O598">
        <v>99</v>
      </c>
      <c r="P598">
        <v>3</v>
      </c>
      <c r="Q598">
        <v>5</v>
      </c>
      <c r="R598" t="s">
        <v>442</v>
      </c>
      <c r="S598">
        <v>2</v>
      </c>
      <c r="T598" t="s">
        <v>105</v>
      </c>
      <c r="U598">
        <v>18200</v>
      </c>
      <c r="V598" t="s">
        <v>368</v>
      </c>
      <c r="W598">
        <v>7999</v>
      </c>
      <c r="X598">
        <v>1</v>
      </c>
      <c r="Y598" t="s">
        <v>48</v>
      </c>
      <c r="Z598" t="s">
        <v>49</v>
      </c>
      <c r="AA598">
        <v>11</v>
      </c>
      <c r="AB598">
        <v>3</v>
      </c>
      <c r="AC598">
        <v>3</v>
      </c>
      <c r="AD598">
        <v>80</v>
      </c>
      <c r="AE598">
        <v>1</v>
      </c>
      <c r="AF598">
        <v>32</v>
      </c>
      <c r="AG598">
        <v>2</v>
      </c>
      <c r="AH598">
        <v>3</v>
      </c>
      <c r="AI598">
        <v>10</v>
      </c>
      <c r="AJ598">
        <v>7</v>
      </c>
      <c r="AK598" s="14">
        <v>46244</v>
      </c>
      <c r="AL598">
        <v>22</v>
      </c>
      <c r="AM598" t="s">
        <v>1576</v>
      </c>
      <c r="AN598" t="s">
        <v>1581</v>
      </c>
      <c r="AO598">
        <v>2</v>
      </c>
      <c r="AP598">
        <v>5100</v>
      </c>
      <c r="AQ598">
        <v>2</v>
      </c>
      <c r="AR598">
        <v>0</v>
      </c>
    </row>
    <row r="599" spans="1:44" x14ac:dyDescent="0.35">
      <c r="A599" t="s">
        <v>665</v>
      </c>
      <c r="B599">
        <v>34</v>
      </c>
      <c r="C599" t="s">
        <v>190</v>
      </c>
      <c r="D599" t="s">
        <v>49</v>
      </c>
      <c r="E599" t="s">
        <v>41</v>
      </c>
      <c r="F599">
        <v>258</v>
      </c>
      <c r="G599" t="s">
        <v>51</v>
      </c>
      <c r="H599">
        <v>21</v>
      </c>
      <c r="I599">
        <v>4</v>
      </c>
      <c r="J599" t="s">
        <v>43</v>
      </c>
      <c r="K599">
        <v>1</v>
      </c>
      <c r="L599">
        <v>621</v>
      </c>
      <c r="M599">
        <v>4</v>
      </c>
      <c r="N599" t="s">
        <v>44</v>
      </c>
      <c r="O599">
        <v>74</v>
      </c>
      <c r="P599">
        <v>4</v>
      </c>
      <c r="Q599">
        <v>2</v>
      </c>
      <c r="R599" t="s">
        <v>137</v>
      </c>
      <c r="S599">
        <v>4</v>
      </c>
      <c r="T599" t="s">
        <v>46</v>
      </c>
      <c r="U599">
        <v>5337</v>
      </c>
      <c r="V599" t="s">
        <v>163</v>
      </c>
      <c r="W599">
        <v>19921</v>
      </c>
      <c r="X599">
        <v>1</v>
      </c>
      <c r="Y599" t="s">
        <v>48</v>
      </c>
      <c r="Z599" t="s">
        <v>49</v>
      </c>
      <c r="AA599">
        <v>12</v>
      </c>
      <c r="AB599">
        <v>3</v>
      </c>
      <c r="AC599">
        <v>4</v>
      </c>
      <c r="AD599">
        <v>80</v>
      </c>
      <c r="AE599">
        <v>0</v>
      </c>
      <c r="AF599">
        <v>10</v>
      </c>
      <c r="AG599">
        <v>3</v>
      </c>
      <c r="AH599">
        <v>3</v>
      </c>
      <c r="AI599">
        <v>5</v>
      </c>
      <c r="AJ599">
        <v>7</v>
      </c>
      <c r="AK599" s="14">
        <v>46255</v>
      </c>
      <c r="AL599">
        <v>29</v>
      </c>
      <c r="AM599" t="s">
        <v>1576</v>
      </c>
      <c r="AN599" t="s">
        <v>1581</v>
      </c>
      <c r="AO599">
        <v>2</v>
      </c>
      <c r="AP599">
        <v>5850</v>
      </c>
      <c r="AQ599">
        <v>2</v>
      </c>
      <c r="AR599">
        <v>0</v>
      </c>
    </row>
    <row r="600" spans="1:44" x14ac:dyDescent="0.35">
      <c r="A600" t="s">
        <v>666</v>
      </c>
      <c r="B600">
        <v>34</v>
      </c>
      <c r="C600" t="s">
        <v>190</v>
      </c>
      <c r="D600" t="s">
        <v>49</v>
      </c>
      <c r="E600" t="s">
        <v>41</v>
      </c>
      <c r="F600">
        <v>254</v>
      </c>
      <c r="G600" t="s">
        <v>42</v>
      </c>
      <c r="H600">
        <v>1</v>
      </c>
      <c r="I600">
        <v>2</v>
      </c>
      <c r="J600" t="s">
        <v>43</v>
      </c>
      <c r="K600">
        <v>1</v>
      </c>
      <c r="L600">
        <v>649</v>
      </c>
      <c r="M600">
        <v>2</v>
      </c>
      <c r="N600" t="s">
        <v>44</v>
      </c>
      <c r="O600">
        <v>83</v>
      </c>
      <c r="P600">
        <v>2</v>
      </c>
      <c r="Q600">
        <v>1</v>
      </c>
      <c r="R600" t="s">
        <v>60</v>
      </c>
      <c r="S600">
        <v>4</v>
      </c>
      <c r="T600" t="s">
        <v>105</v>
      </c>
      <c r="U600">
        <v>3622</v>
      </c>
      <c r="V600" t="s">
        <v>47</v>
      </c>
      <c r="W600">
        <v>22794</v>
      </c>
      <c r="X600">
        <v>1</v>
      </c>
      <c r="Y600" t="s">
        <v>48</v>
      </c>
      <c r="Z600" t="s">
        <v>40</v>
      </c>
      <c r="AA600">
        <v>13</v>
      </c>
      <c r="AB600">
        <v>3</v>
      </c>
      <c r="AC600">
        <v>4</v>
      </c>
      <c r="AD600">
        <v>80</v>
      </c>
      <c r="AE600">
        <v>1</v>
      </c>
      <c r="AF600">
        <v>6</v>
      </c>
      <c r="AG600">
        <v>3</v>
      </c>
      <c r="AH600">
        <v>3</v>
      </c>
      <c r="AI600">
        <v>1</v>
      </c>
      <c r="AJ600">
        <v>3</v>
      </c>
      <c r="AK600" s="14">
        <v>46256</v>
      </c>
      <c r="AL600">
        <v>27</v>
      </c>
      <c r="AM600" t="s">
        <v>1576</v>
      </c>
      <c r="AN600" t="s">
        <v>1581</v>
      </c>
      <c r="AO600">
        <v>6</v>
      </c>
      <c r="AP600">
        <v>13753</v>
      </c>
      <c r="AQ600">
        <v>0</v>
      </c>
      <c r="AR600">
        <v>0</v>
      </c>
    </row>
    <row r="601" spans="1:44" x14ac:dyDescent="0.35">
      <c r="A601" t="s">
        <v>667</v>
      </c>
      <c r="B601">
        <v>34</v>
      </c>
      <c r="C601" t="s">
        <v>190</v>
      </c>
      <c r="D601" t="s">
        <v>49</v>
      </c>
      <c r="E601" t="s">
        <v>41</v>
      </c>
      <c r="F601">
        <v>204</v>
      </c>
      <c r="G601" t="s">
        <v>51</v>
      </c>
      <c r="H601">
        <v>14</v>
      </c>
      <c r="I601">
        <v>3</v>
      </c>
      <c r="J601" t="s">
        <v>68</v>
      </c>
      <c r="K601">
        <v>1</v>
      </c>
      <c r="L601">
        <v>666</v>
      </c>
      <c r="M601">
        <v>3</v>
      </c>
      <c r="N601" t="s">
        <v>53</v>
      </c>
      <c r="O601">
        <v>31</v>
      </c>
      <c r="P601">
        <v>3</v>
      </c>
      <c r="Q601">
        <v>1</v>
      </c>
      <c r="R601" t="s">
        <v>54</v>
      </c>
      <c r="S601">
        <v>3</v>
      </c>
      <c r="T601" t="s">
        <v>102</v>
      </c>
      <c r="U601">
        <v>2579</v>
      </c>
      <c r="V601" t="s">
        <v>47</v>
      </c>
      <c r="W601">
        <v>2912</v>
      </c>
      <c r="X601">
        <v>1</v>
      </c>
      <c r="Y601" t="s">
        <v>48</v>
      </c>
      <c r="Z601" t="s">
        <v>40</v>
      </c>
      <c r="AA601">
        <v>18</v>
      </c>
      <c r="AB601">
        <v>3</v>
      </c>
      <c r="AC601">
        <v>4</v>
      </c>
      <c r="AD601">
        <v>80</v>
      </c>
      <c r="AE601">
        <v>2</v>
      </c>
      <c r="AF601">
        <v>8</v>
      </c>
      <c r="AG601">
        <v>3</v>
      </c>
      <c r="AH601">
        <v>3</v>
      </c>
      <c r="AI601">
        <v>0</v>
      </c>
      <c r="AJ601">
        <v>6</v>
      </c>
      <c r="AK601" s="14">
        <v>46257</v>
      </c>
      <c r="AL601">
        <v>34</v>
      </c>
      <c r="AM601" t="s">
        <v>1576</v>
      </c>
      <c r="AN601" t="s">
        <v>1581</v>
      </c>
      <c r="AO601">
        <v>4</v>
      </c>
      <c r="AP601">
        <v>8903</v>
      </c>
      <c r="AQ601">
        <v>2</v>
      </c>
      <c r="AR601">
        <v>2</v>
      </c>
    </row>
    <row r="602" spans="1:44" x14ac:dyDescent="0.35">
      <c r="A602" t="s">
        <v>668</v>
      </c>
      <c r="B602">
        <v>34</v>
      </c>
      <c r="C602" t="s">
        <v>190</v>
      </c>
      <c r="D602" t="s">
        <v>49</v>
      </c>
      <c r="E602" t="s">
        <v>41</v>
      </c>
      <c r="F602">
        <v>1397</v>
      </c>
      <c r="G602" t="s">
        <v>42</v>
      </c>
      <c r="H602">
        <v>1</v>
      </c>
      <c r="I602">
        <v>5</v>
      </c>
      <c r="J602" t="s">
        <v>43</v>
      </c>
      <c r="K602">
        <v>1</v>
      </c>
      <c r="L602">
        <v>683</v>
      </c>
      <c r="M602">
        <v>2</v>
      </c>
      <c r="N602" t="s">
        <v>44</v>
      </c>
      <c r="O602">
        <v>42</v>
      </c>
      <c r="P602">
        <v>3</v>
      </c>
      <c r="Q602">
        <v>1</v>
      </c>
      <c r="R602" t="s">
        <v>60</v>
      </c>
      <c r="S602">
        <v>4</v>
      </c>
      <c r="T602" t="s">
        <v>105</v>
      </c>
      <c r="U602">
        <v>2691</v>
      </c>
      <c r="V602" t="s">
        <v>47</v>
      </c>
      <c r="W602">
        <v>7660</v>
      </c>
      <c r="X602">
        <v>1</v>
      </c>
      <c r="Y602" t="s">
        <v>48</v>
      </c>
      <c r="Z602" t="s">
        <v>49</v>
      </c>
      <c r="AA602">
        <v>12</v>
      </c>
      <c r="AB602">
        <v>3</v>
      </c>
      <c r="AC602">
        <v>4</v>
      </c>
      <c r="AD602">
        <v>80</v>
      </c>
      <c r="AE602">
        <v>1</v>
      </c>
      <c r="AF602">
        <v>10</v>
      </c>
      <c r="AG602">
        <v>4</v>
      </c>
      <c r="AH602">
        <v>2</v>
      </c>
      <c r="AI602">
        <v>8</v>
      </c>
      <c r="AJ602">
        <v>8</v>
      </c>
      <c r="AK602" s="14">
        <v>46258</v>
      </c>
      <c r="AL602">
        <v>57</v>
      </c>
      <c r="AM602" t="s">
        <v>1576</v>
      </c>
      <c r="AN602" t="s">
        <v>1581</v>
      </c>
      <c r="AO602">
        <v>6</v>
      </c>
      <c r="AP602">
        <v>13574</v>
      </c>
      <c r="AQ602">
        <v>1</v>
      </c>
      <c r="AR602">
        <v>0</v>
      </c>
    </row>
    <row r="603" spans="1:44" x14ac:dyDescent="0.35">
      <c r="A603" t="s">
        <v>669</v>
      </c>
      <c r="B603">
        <v>34</v>
      </c>
      <c r="C603" t="s">
        <v>190</v>
      </c>
      <c r="D603" t="s">
        <v>49</v>
      </c>
      <c r="E603" t="s">
        <v>41</v>
      </c>
      <c r="F603">
        <v>1442</v>
      </c>
      <c r="G603" t="s">
        <v>42</v>
      </c>
      <c r="H603">
        <v>9</v>
      </c>
      <c r="I603">
        <v>3</v>
      </c>
      <c r="J603" t="s">
        <v>52</v>
      </c>
      <c r="K603">
        <v>1</v>
      </c>
      <c r="L603">
        <v>717</v>
      </c>
      <c r="M603">
        <v>4</v>
      </c>
      <c r="N603" t="s">
        <v>53</v>
      </c>
      <c r="O603">
        <v>46</v>
      </c>
      <c r="P603">
        <v>2</v>
      </c>
      <c r="Q603">
        <v>3</v>
      </c>
      <c r="R603" t="s">
        <v>161</v>
      </c>
      <c r="S603">
        <v>2</v>
      </c>
      <c r="T603" t="s">
        <v>46</v>
      </c>
      <c r="U603">
        <v>8621</v>
      </c>
      <c r="V603" t="s">
        <v>163</v>
      </c>
      <c r="W603">
        <v>17654</v>
      </c>
      <c r="X603">
        <v>1</v>
      </c>
      <c r="Y603" t="s">
        <v>48</v>
      </c>
      <c r="Z603" t="s">
        <v>49</v>
      </c>
      <c r="AA603">
        <v>14</v>
      </c>
      <c r="AB603">
        <v>3</v>
      </c>
      <c r="AC603">
        <v>2</v>
      </c>
      <c r="AD603">
        <v>80</v>
      </c>
      <c r="AE603">
        <v>0</v>
      </c>
      <c r="AF603">
        <v>9</v>
      </c>
      <c r="AG603">
        <v>3</v>
      </c>
      <c r="AH603">
        <v>4</v>
      </c>
      <c r="AI603">
        <v>7</v>
      </c>
      <c r="AJ603">
        <v>7</v>
      </c>
      <c r="AK603" s="14">
        <v>46259</v>
      </c>
      <c r="AL603">
        <v>18</v>
      </c>
      <c r="AM603" t="s">
        <v>1576</v>
      </c>
      <c r="AN603" t="s">
        <v>1581</v>
      </c>
      <c r="AO603">
        <v>0</v>
      </c>
      <c r="AP603">
        <v>22130</v>
      </c>
      <c r="AQ603">
        <v>0</v>
      </c>
      <c r="AR603">
        <v>0</v>
      </c>
    </row>
    <row r="604" spans="1:44" x14ac:dyDescent="0.35">
      <c r="A604" t="s">
        <v>670</v>
      </c>
      <c r="B604">
        <v>34</v>
      </c>
      <c r="C604" t="s">
        <v>190</v>
      </c>
      <c r="D604" t="s">
        <v>49</v>
      </c>
      <c r="E604" t="s">
        <v>41</v>
      </c>
      <c r="F604">
        <v>970</v>
      </c>
      <c r="G604" t="s">
        <v>42</v>
      </c>
      <c r="H604">
        <v>8</v>
      </c>
      <c r="I604">
        <v>2</v>
      </c>
      <c r="J604" t="s">
        <v>52</v>
      </c>
      <c r="K604">
        <v>1</v>
      </c>
      <c r="L604">
        <v>757</v>
      </c>
      <c r="M604">
        <v>2</v>
      </c>
      <c r="N604" t="s">
        <v>53</v>
      </c>
      <c r="O604">
        <v>96</v>
      </c>
      <c r="P604">
        <v>3</v>
      </c>
      <c r="Q604">
        <v>2</v>
      </c>
      <c r="R604" t="s">
        <v>161</v>
      </c>
      <c r="S604">
        <v>3</v>
      </c>
      <c r="T604" t="s">
        <v>46</v>
      </c>
      <c r="U604">
        <v>6142</v>
      </c>
      <c r="V604" t="s">
        <v>163</v>
      </c>
      <c r="W604">
        <v>7360</v>
      </c>
      <c r="X604">
        <v>3</v>
      </c>
      <c r="Y604" t="s">
        <v>48</v>
      </c>
      <c r="Z604" t="s">
        <v>49</v>
      </c>
      <c r="AA604">
        <v>11</v>
      </c>
      <c r="AB604">
        <v>3</v>
      </c>
      <c r="AC604">
        <v>4</v>
      </c>
      <c r="AD604">
        <v>80</v>
      </c>
      <c r="AE604">
        <v>0</v>
      </c>
      <c r="AF604">
        <v>10</v>
      </c>
      <c r="AG604">
        <v>2</v>
      </c>
      <c r="AH604">
        <v>3</v>
      </c>
      <c r="AI604">
        <v>4</v>
      </c>
      <c r="AJ604">
        <v>3</v>
      </c>
      <c r="AK604" s="14">
        <v>46260</v>
      </c>
      <c r="AL604">
        <v>29</v>
      </c>
      <c r="AM604" t="s">
        <v>1576</v>
      </c>
      <c r="AN604" t="s">
        <v>1581</v>
      </c>
      <c r="AO604">
        <v>4</v>
      </c>
      <c r="AP604">
        <v>15511</v>
      </c>
      <c r="AQ604">
        <v>2</v>
      </c>
      <c r="AR604">
        <v>1</v>
      </c>
    </row>
    <row r="605" spans="1:44" x14ac:dyDescent="0.35">
      <c r="A605" t="s">
        <v>671</v>
      </c>
      <c r="B605">
        <v>34</v>
      </c>
      <c r="C605" t="s">
        <v>190</v>
      </c>
      <c r="D605" t="s">
        <v>49</v>
      </c>
      <c r="E605" t="s">
        <v>41</v>
      </c>
      <c r="F605">
        <v>167</v>
      </c>
      <c r="G605" t="s">
        <v>42</v>
      </c>
      <c r="H605">
        <v>8</v>
      </c>
      <c r="I605">
        <v>5</v>
      </c>
      <c r="J605" t="s">
        <v>43</v>
      </c>
      <c r="K605">
        <v>1</v>
      </c>
      <c r="L605">
        <v>775</v>
      </c>
      <c r="M605">
        <v>2</v>
      </c>
      <c r="N605" t="s">
        <v>53</v>
      </c>
      <c r="O605">
        <v>32</v>
      </c>
      <c r="P605">
        <v>3</v>
      </c>
      <c r="Q605">
        <v>2</v>
      </c>
      <c r="R605" t="s">
        <v>112</v>
      </c>
      <c r="S605">
        <v>1</v>
      </c>
      <c r="T605" t="s">
        <v>102</v>
      </c>
      <c r="U605">
        <v>5121</v>
      </c>
      <c r="V605" t="s">
        <v>163</v>
      </c>
      <c r="W605">
        <v>4187</v>
      </c>
      <c r="X605">
        <v>3</v>
      </c>
      <c r="Y605" t="s">
        <v>48</v>
      </c>
      <c r="Z605" t="s">
        <v>49</v>
      </c>
      <c r="AA605">
        <v>14</v>
      </c>
      <c r="AB605">
        <v>3</v>
      </c>
      <c r="AC605">
        <v>3</v>
      </c>
      <c r="AD605">
        <v>80</v>
      </c>
      <c r="AE605">
        <v>1</v>
      </c>
      <c r="AF605">
        <v>7</v>
      </c>
      <c r="AG605">
        <v>3</v>
      </c>
      <c r="AH605">
        <v>3</v>
      </c>
      <c r="AI605">
        <v>0</v>
      </c>
      <c r="AJ605">
        <v>0</v>
      </c>
      <c r="AK605" s="14">
        <v>46261</v>
      </c>
      <c r="AL605">
        <v>40</v>
      </c>
      <c r="AM605" t="s">
        <v>1576</v>
      </c>
      <c r="AN605" t="s">
        <v>1581</v>
      </c>
      <c r="AO605">
        <v>9</v>
      </c>
      <c r="AP605">
        <v>19539</v>
      </c>
      <c r="AQ605">
        <v>7</v>
      </c>
      <c r="AR605">
        <v>6</v>
      </c>
    </row>
    <row r="606" spans="1:44" x14ac:dyDescent="0.35">
      <c r="A606" t="s">
        <v>672</v>
      </c>
      <c r="B606">
        <v>34</v>
      </c>
      <c r="C606" t="s">
        <v>190</v>
      </c>
      <c r="D606" t="s">
        <v>49</v>
      </c>
      <c r="E606" t="s">
        <v>41</v>
      </c>
      <c r="F606">
        <v>304</v>
      </c>
      <c r="G606" t="s">
        <v>51</v>
      </c>
      <c r="H606">
        <v>2</v>
      </c>
      <c r="I606">
        <v>3</v>
      </c>
      <c r="J606" t="s">
        <v>73</v>
      </c>
      <c r="K606">
        <v>1</v>
      </c>
      <c r="L606">
        <v>786</v>
      </c>
      <c r="M606">
        <v>4</v>
      </c>
      <c r="N606" t="s">
        <v>44</v>
      </c>
      <c r="O606">
        <v>60</v>
      </c>
      <c r="P606">
        <v>3</v>
      </c>
      <c r="Q606">
        <v>2</v>
      </c>
      <c r="R606" t="s">
        <v>137</v>
      </c>
      <c r="S606">
        <v>4</v>
      </c>
      <c r="T606" t="s">
        <v>46</v>
      </c>
      <c r="U606">
        <v>6274</v>
      </c>
      <c r="V606" t="s">
        <v>163</v>
      </c>
      <c r="W606">
        <v>18686</v>
      </c>
      <c r="X606">
        <v>1</v>
      </c>
      <c r="Y606" t="s">
        <v>48</v>
      </c>
      <c r="Z606" t="s">
        <v>49</v>
      </c>
      <c r="AA606">
        <v>22</v>
      </c>
      <c r="AB606">
        <v>4</v>
      </c>
      <c r="AC606">
        <v>3</v>
      </c>
      <c r="AD606">
        <v>80</v>
      </c>
      <c r="AE606">
        <v>0</v>
      </c>
      <c r="AF606">
        <v>6</v>
      </c>
      <c r="AG606">
        <v>5</v>
      </c>
      <c r="AH606">
        <v>3</v>
      </c>
      <c r="AI606">
        <v>1</v>
      </c>
      <c r="AJ606">
        <v>4</v>
      </c>
      <c r="AK606" s="14">
        <v>46262</v>
      </c>
      <c r="AL606">
        <v>28</v>
      </c>
      <c r="AM606" t="s">
        <v>1576</v>
      </c>
      <c r="AN606" t="s">
        <v>1581</v>
      </c>
      <c r="AO606">
        <v>1</v>
      </c>
      <c r="AP606">
        <v>12323</v>
      </c>
      <c r="AQ606">
        <v>0</v>
      </c>
      <c r="AR606">
        <v>0</v>
      </c>
    </row>
    <row r="607" spans="1:44" x14ac:dyDescent="0.35">
      <c r="A607" t="s">
        <v>673</v>
      </c>
      <c r="B607">
        <v>34</v>
      </c>
      <c r="C607" t="s">
        <v>190</v>
      </c>
      <c r="D607" t="s">
        <v>49</v>
      </c>
      <c r="E607" t="s">
        <v>41</v>
      </c>
      <c r="F607">
        <v>182</v>
      </c>
      <c r="G607" t="s">
        <v>42</v>
      </c>
      <c r="H607">
        <v>1</v>
      </c>
      <c r="I607">
        <v>4</v>
      </c>
      <c r="J607" t="s">
        <v>43</v>
      </c>
      <c r="K607">
        <v>1</v>
      </c>
      <c r="L607">
        <v>797</v>
      </c>
      <c r="M607">
        <v>2</v>
      </c>
      <c r="N607" t="s">
        <v>53</v>
      </c>
      <c r="O607">
        <v>72</v>
      </c>
      <c r="P607">
        <v>4</v>
      </c>
      <c r="Q607">
        <v>1</v>
      </c>
      <c r="R607" t="s">
        <v>60</v>
      </c>
      <c r="S607">
        <v>4</v>
      </c>
      <c r="T607" t="s">
        <v>46</v>
      </c>
      <c r="U607">
        <v>3280</v>
      </c>
      <c r="V607" t="s">
        <v>47</v>
      </c>
      <c r="W607">
        <v>13551</v>
      </c>
      <c r="X607">
        <v>2</v>
      </c>
      <c r="Y607" t="s">
        <v>48</v>
      </c>
      <c r="Z607" t="s">
        <v>49</v>
      </c>
      <c r="AA607">
        <v>16</v>
      </c>
      <c r="AB607">
        <v>3</v>
      </c>
      <c r="AC607">
        <v>3</v>
      </c>
      <c r="AD607">
        <v>80</v>
      </c>
      <c r="AE607">
        <v>0</v>
      </c>
      <c r="AF607">
        <v>10</v>
      </c>
      <c r="AG607">
        <v>2</v>
      </c>
      <c r="AH607">
        <v>3</v>
      </c>
      <c r="AI607">
        <v>1</v>
      </c>
      <c r="AJ607">
        <v>3</v>
      </c>
      <c r="AK607" s="14">
        <v>46263</v>
      </c>
      <c r="AL607">
        <v>53</v>
      </c>
      <c r="AM607" t="s">
        <v>1576</v>
      </c>
      <c r="AN607" t="s">
        <v>1581</v>
      </c>
      <c r="AO607">
        <v>19</v>
      </c>
      <c r="AP607">
        <v>7340</v>
      </c>
      <c r="AQ607">
        <v>6</v>
      </c>
      <c r="AR607">
        <v>5</v>
      </c>
    </row>
    <row r="608" spans="1:44" x14ac:dyDescent="0.35">
      <c r="A608" t="s">
        <v>674</v>
      </c>
      <c r="B608">
        <v>34</v>
      </c>
      <c r="C608" t="s">
        <v>190</v>
      </c>
      <c r="D608" t="s">
        <v>49</v>
      </c>
      <c r="E608" t="s">
        <v>41</v>
      </c>
      <c r="F608">
        <v>121</v>
      </c>
      <c r="G608" t="s">
        <v>42</v>
      </c>
      <c r="H608">
        <v>2</v>
      </c>
      <c r="I608">
        <v>4</v>
      </c>
      <c r="J608" t="s">
        <v>52</v>
      </c>
      <c r="K608">
        <v>1</v>
      </c>
      <c r="L608">
        <v>804</v>
      </c>
      <c r="M608">
        <v>3</v>
      </c>
      <c r="N608" t="s">
        <v>53</v>
      </c>
      <c r="O608">
        <v>86</v>
      </c>
      <c r="P608">
        <v>2</v>
      </c>
      <c r="Q608">
        <v>1</v>
      </c>
      <c r="R608" t="s">
        <v>60</v>
      </c>
      <c r="S608">
        <v>1</v>
      </c>
      <c r="T608" t="s">
        <v>46</v>
      </c>
      <c r="U608">
        <v>4381</v>
      </c>
      <c r="V608" t="s">
        <v>47</v>
      </c>
      <c r="W608">
        <v>7530</v>
      </c>
      <c r="X608">
        <v>1</v>
      </c>
      <c r="Y608" t="s">
        <v>48</v>
      </c>
      <c r="Z608" t="s">
        <v>49</v>
      </c>
      <c r="AA608">
        <v>11</v>
      </c>
      <c r="AB608">
        <v>3</v>
      </c>
      <c r="AC608">
        <v>3</v>
      </c>
      <c r="AD608">
        <v>80</v>
      </c>
      <c r="AE608">
        <v>0</v>
      </c>
      <c r="AF608">
        <v>6</v>
      </c>
      <c r="AG608">
        <v>3</v>
      </c>
      <c r="AH608">
        <v>3</v>
      </c>
      <c r="AI608">
        <v>1</v>
      </c>
      <c r="AJ608">
        <v>3</v>
      </c>
      <c r="AK608" s="14">
        <v>46264</v>
      </c>
      <c r="AL608">
        <v>35</v>
      </c>
      <c r="AM608" t="s">
        <v>1576</v>
      </c>
      <c r="AN608" t="s">
        <v>1581</v>
      </c>
      <c r="AO608">
        <v>4</v>
      </c>
      <c r="AP608">
        <v>12096</v>
      </c>
      <c r="AQ608">
        <v>3</v>
      </c>
      <c r="AR608">
        <v>0</v>
      </c>
    </row>
    <row r="609" spans="1:44" x14ac:dyDescent="0.35">
      <c r="A609" t="s">
        <v>675</v>
      </c>
      <c r="B609">
        <v>34</v>
      </c>
      <c r="C609" t="s">
        <v>190</v>
      </c>
      <c r="D609" t="s">
        <v>49</v>
      </c>
      <c r="E609" t="s">
        <v>41</v>
      </c>
      <c r="F609">
        <v>1111</v>
      </c>
      <c r="G609" t="s">
        <v>51</v>
      </c>
      <c r="H609">
        <v>8</v>
      </c>
      <c r="I609">
        <v>2</v>
      </c>
      <c r="J609" t="s">
        <v>43</v>
      </c>
      <c r="K609">
        <v>1</v>
      </c>
      <c r="L609">
        <v>808</v>
      </c>
      <c r="M609">
        <v>3</v>
      </c>
      <c r="N609" t="s">
        <v>53</v>
      </c>
      <c r="O609">
        <v>93</v>
      </c>
      <c r="P609">
        <v>3</v>
      </c>
      <c r="Q609">
        <v>2</v>
      </c>
      <c r="R609" t="s">
        <v>137</v>
      </c>
      <c r="S609">
        <v>1</v>
      </c>
      <c r="T609" t="s">
        <v>105</v>
      </c>
      <c r="U609">
        <v>6500</v>
      </c>
      <c r="V609" t="s">
        <v>163</v>
      </c>
      <c r="W609">
        <v>13305</v>
      </c>
      <c r="X609">
        <v>5</v>
      </c>
      <c r="Y609" t="s">
        <v>48</v>
      </c>
      <c r="Z609" t="s">
        <v>49</v>
      </c>
      <c r="AA609">
        <v>17</v>
      </c>
      <c r="AB609">
        <v>3</v>
      </c>
      <c r="AC609">
        <v>2</v>
      </c>
      <c r="AD609">
        <v>80</v>
      </c>
      <c r="AE609">
        <v>1</v>
      </c>
      <c r="AF609">
        <v>6</v>
      </c>
      <c r="AG609">
        <v>1</v>
      </c>
      <c r="AH609">
        <v>3</v>
      </c>
      <c r="AI609">
        <v>1</v>
      </c>
      <c r="AJ609">
        <v>2</v>
      </c>
      <c r="AK609" s="14">
        <v>46265</v>
      </c>
      <c r="AL609">
        <v>22</v>
      </c>
      <c r="AM609" t="s">
        <v>1576</v>
      </c>
      <c r="AN609" t="s">
        <v>1581</v>
      </c>
      <c r="AO609">
        <v>2</v>
      </c>
      <c r="AP609">
        <v>17823</v>
      </c>
      <c r="AQ609">
        <v>1</v>
      </c>
      <c r="AR609">
        <v>0</v>
      </c>
    </row>
    <row r="610" spans="1:44" x14ac:dyDescent="0.35">
      <c r="A610" t="s">
        <v>676</v>
      </c>
      <c r="B610">
        <v>34</v>
      </c>
      <c r="C610" t="s">
        <v>190</v>
      </c>
      <c r="D610" t="s">
        <v>49</v>
      </c>
      <c r="E610" t="s">
        <v>56</v>
      </c>
      <c r="F610">
        <v>702</v>
      </c>
      <c r="G610" t="s">
        <v>42</v>
      </c>
      <c r="H610">
        <v>16</v>
      </c>
      <c r="I610">
        <v>4</v>
      </c>
      <c r="J610" t="s">
        <v>43</v>
      </c>
      <c r="K610">
        <v>1</v>
      </c>
      <c r="L610">
        <v>838</v>
      </c>
      <c r="M610">
        <v>3</v>
      </c>
      <c r="N610" t="s">
        <v>53</v>
      </c>
      <c r="O610">
        <v>100</v>
      </c>
      <c r="P610">
        <v>2</v>
      </c>
      <c r="Q610">
        <v>1</v>
      </c>
      <c r="R610" t="s">
        <v>60</v>
      </c>
      <c r="S610">
        <v>4</v>
      </c>
      <c r="T610" t="s">
        <v>46</v>
      </c>
      <c r="U610">
        <v>2553</v>
      </c>
      <c r="V610" t="s">
        <v>47</v>
      </c>
      <c r="W610">
        <v>8306</v>
      </c>
      <c r="X610">
        <v>1</v>
      </c>
      <c r="Y610" t="s">
        <v>48</v>
      </c>
      <c r="Z610" t="s">
        <v>49</v>
      </c>
      <c r="AA610">
        <v>16</v>
      </c>
      <c r="AB610">
        <v>3</v>
      </c>
      <c r="AC610">
        <v>3</v>
      </c>
      <c r="AD610">
        <v>80</v>
      </c>
      <c r="AE610">
        <v>0</v>
      </c>
      <c r="AF610">
        <v>6</v>
      </c>
      <c r="AG610">
        <v>3</v>
      </c>
      <c r="AH610">
        <v>3</v>
      </c>
      <c r="AI610">
        <v>1</v>
      </c>
      <c r="AJ610">
        <v>3</v>
      </c>
      <c r="AK610" s="14">
        <v>46266</v>
      </c>
      <c r="AL610">
        <v>21</v>
      </c>
      <c r="AM610" t="s">
        <v>1576</v>
      </c>
      <c r="AN610" t="s">
        <v>1580</v>
      </c>
      <c r="AO610">
        <v>0</v>
      </c>
      <c r="AP610">
        <v>11362</v>
      </c>
      <c r="AQ610">
        <v>0</v>
      </c>
      <c r="AR610">
        <v>0</v>
      </c>
    </row>
    <row r="611" spans="1:44" x14ac:dyDescent="0.35">
      <c r="A611" t="s">
        <v>677</v>
      </c>
      <c r="B611">
        <v>34</v>
      </c>
      <c r="C611" t="s">
        <v>190</v>
      </c>
      <c r="D611" t="s">
        <v>49</v>
      </c>
      <c r="E611" t="s">
        <v>41</v>
      </c>
      <c r="F611">
        <v>829</v>
      </c>
      <c r="G611" t="s">
        <v>71</v>
      </c>
      <c r="H611">
        <v>3</v>
      </c>
      <c r="I611">
        <v>2</v>
      </c>
      <c r="J611" t="s">
        <v>71</v>
      </c>
      <c r="K611">
        <v>1</v>
      </c>
      <c r="L611">
        <v>847</v>
      </c>
      <c r="M611">
        <v>3</v>
      </c>
      <c r="N611" t="s">
        <v>44</v>
      </c>
      <c r="O611">
        <v>88</v>
      </c>
      <c r="P611">
        <v>3</v>
      </c>
      <c r="Q611">
        <v>1</v>
      </c>
      <c r="R611" t="s">
        <v>71</v>
      </c>
      <c r="S611">
        <v>4</v>
      </c>
      <c r="T611" t="s">
        <v>105</v>
      </c>
      <c r="U611">
        <v>3737</v>
      </c>
      <c r="V611" t="s">
        <v>47</v>
      </c>
      <c r="W611">
        <v>2243</v>
      </c>
      <c r="X611">
        <v>0</v>
      </c>
      <c r="Y611" t="s">
        <v>48</v>
      </c>
      <c r="Z611" t="s">
        <v>49</v>
      </c>
      <c r="AA611">
        <v>19</v>
      </c>
      <c r="AB611">
        <v>3</v>
      </c>
      <c r="AC611">
        <v>3</v>
      </c>
      <c r="AD611">
        <v>80</v>
      </c>
      <c r="AE611">
        <v>1</v>
      </c>
      <c r="AF611">
        <v>4</v>
      </c>
      <c r="AG611">
        <v>1</v>
      </c>
      <c r="AH611">
        <v>1</v>
      </c>
      <c r="AI611">
        <v>0</v>
      </c>
      <c r="AJ611">
        <v>2</v>
      </c>
      <c r="AK611" s="14">
        <v>46267</v>
      </c>
      <c r="AL611">
        <v>51</v>
      </c>
      <c r="AM611" t="s">
        <v>1576</v>
      </c>
      <c r="AN611" t="s">
        <v>1580</v>
      </c>
      <c r="AO611">
        <v>24</v>
      </c>
      <c r="AP611">
        <v>10287</v>
      </c>
      <c r="AQ611">
        <v>1</v>
      </c>
      <c r="AR611">
        <v>0</v>
      </c>
    </row>
    <row r="612" spans="1:44" x14ac:dyDescent="0.35">
      <c r="A612" t="s">
        <v>678</v>
      </c>
      <c r="B612">
        <v>34</v>
      </c>
      <c r="C612" t="s">
        <v>190</v>
      </c>
      <c r="D612" t="s">
        <v>49</v>
      </c>
      <c r="E612" t="s">
        <v>41</v>
      </c>
      <c r="F612">
        <v>546</v>
      </c>
      <c r="G612" t="s">
        <v>42</v>
      </c>
      <c r="H612">
        <v>10</v>
      </c>
      <c r="I612">
        <v>3</v>
      </c>
      <c r="J612" t="s">
        <v>43</v>
      </c>
      <c r="K612">
        <v>1</v>
      </c>
      <c r="L612">
        <v>934</v>
      </c>
      <c r="M612">
        <v>2</v>
      </c>
      <c r="N612" t="s">
        <v>44</v>
      </c>
      <c r="O612">
        <v>83</v>
      </c>
      <c r="P612">
        <v>3</v>
      </c>
      <c r="Q612">
        <v>1</v>
      </c>
      <c r="R612" t="s">
        <v>45</v>
      </c>
      <c r="S612">
        <v>2</v>
      </c>
      <c r="T612" t="s">
        <v>102</v>
      </c>
      <c r="U612">
        <v>2008</v>
      </c>
      <c r="V612" t="s">
        <v>47</v>
      </c>
      <c r="W612">
        <v>6896</v>
      </c>
      <c r="X612">
        <v>1</v>
      </c>
      <c r="Y612" t="s">
        <v>48</v>
      </c>
      <c r="Z612" t="s">
        <v>49</v>
      </c>
      <c r="AA612">
        <v>14</v>
      </c>
      <c r="AB612">
        <v>3</v>
      </c>
      <c r="AC612">
        <v>2</v>
      </c>
      <c r="AD612">
        <v>80</v>
      </c>
      <c r="AE612">
        <v>2</v>
      </c>
      <c r="AF612">
        <v>1</v>
      </c>
      <c r="AG612">
        <v>3</v>
      </c>
      <c r="AH612">
        <v>3</v>
      </c>
      <c r="AI612">
        <v>1</v>
      </c>
      <c r="AJ612">
        <v>0</v>
      </c>
      <c r="AK612" s="14">
        <v>46268</v>
      </c>
      <c r="AL612">
        <v>19</v>
      </c>
      <c r="AM612" t="s">
        <v>1576</v>
      </c>
      <c r="AN612" t="s">
        <v>1580</v>
      </c>
      <c r="AO612">
        <v>0</v>
      </c>
      <c r="AP612">
        <v>15634</v>
      </c>
      <c r="AQ612">
        <v>0</v>
      </c>
      <c r="AR612">
        <v>0</v>
      </c>
    </row>
    <row r="613" spans="1:44" x14ac:dyDescent="0.35">
      <c r="A613" t="s">
        <v>679</v>
      </c>
      <c r="B613">
        <v>34</v>
      </c>
      <c r="C613" t="s">
        <v>190</v>
      </c>
      <c r="D613" t="s">
        <v>49</v>
      </c>
      <c r="E613" t="s">
        <v>41</v>
      </c>
      <c r="F613">
        <v>216</v>
      </c>
      <c r="G613" t="s">
        <v>51</v>
      </c>
      <c r="H613">
        <v>1</v>
      </c>
      <c r="I613">
        <v>4</v>
      </c>
      <c r="J613" t="s">
        <v>57</v>
      </c>
      <c r="K613">
        <v>1</v>
      </c>
      <c r="L613">
        <v>1047</v>
      </c>
      <c r="M613">
        <v>2</v>
      </c>
      <c r="N613" t="s">
        <v>44</v>
      </c>
      <c r="O613">
        <v>75</v>
      </c>
      <c r="P613">
        <v>4</v>
      </c>
      <c r="Q613">
        <v>2</v>
      </c>
      <c r="R613" t="s">
        <v>137</v>
      </c>
      <c r="S613">
        <v>4</v>
      </c>
      <c r="T613" t="s">
        <v>102</v>
      </c>
      <c r="U613">
        <v>9725</v>
      </c>
      <c r="V613" t="s">
        <v>163</v>
      </c>
      <c r="W613">
        <v>12278</v>
      </c>
      <c r="X613">
        <v>0</v>
      </c>
      <c r="Y613" t="s">
        <v>48</v>
      </c>
      <c r="Z613" t="s">
        <v>49</v>
      </c>
      <c r="AA613">
        <v>11</v>
      </c>
      <c r="AB613">
        <v>3</v>
      </c>
      <c r="AC613">
        <v>4</v>
      </c>
      <c r="AD613">
        <v>80</v>
      </c>
      <c r="AE613">
        <v>1</v>
      </c>
      <c r="AF613">
        <v>16</v>
      </c>
      <c r="AG613">
        <v>2</v>
      </c>
      <c r="AH613">
        <v>2</v>
      </c>
      <c r="AI613">
        <v>0</v>
      </c>
      <c r="AJ613">
        <v>9</v>
      </c>
      <c r="AK613" s="14">
        <v>46269</v>
      </c>
      <c r="AL613">
        <v>53</v>
      </c>
      <c r="AM613" t="s">
        <v>1576</v>
      </c>
      <c r="AN613" t="s">
        <v>1580</v>
      </c>
      <c r="AO613">
        <v>35</v>
      </c>
      <c r="AP613">
        <v>9870</v>
      </c>
      <c r="AQ613">
        <v>20</v>
      </c>
      <c r="AR613">
        <v>10</v>
      </c>
    </row>
    <row r="614" spans="1:44" x14ac:dyDescent="0.35">
      <c r="A614" t="s">
        <v>680</v>
      </c>
      <c r="B614">
        <v>34</v>
      </c>
      <c r="C614" t="s">
        <v>190</v>
      </c>
      <c r="D614" t="s">
        <v>49</v>
      </c>
      <c r="E614" t="s">
        <v>41</v>
      </c>
      <c r="F614">
        <v>1333</v>
      </c>
      <c r="G614" t="s">
        <v>51</v>
      </c>
      <c r="H614">
        <v>10</v>
      </c>
      <c r="I614">
        <v>4</v>
      </c>
      <c r="J614" t="s">
        <v>43</v>
      </c>
      <c r="K614">
        <v>1</v>
      </c>
      <c r="L614">
        <v>1055</v>
      </c>
      <c r="M614">
        <v>3</v>
      </c>
      <c r="N614" t="s">
        <v>53</v>
      </c>
      <c r="O614">
        <v>87</v>
      </c>
      <c r="P614">
        <v>3</v>
      </c>
      <c r="Q614">
        <v>1</v>
      </c>
      <c r="R614" t="s">
        <v>54</v>
      </c>
      <c r="S614">
        <v>3</v>
      </c>
      <c r="T614" t="s">
        <v>105</v>
      </c>
      <c r="U614">
        <v>2220</v>
      </c>
      <c r="V614" t="s">
        <v>47</v>
      </c>
      <c r="W614">
        <v>18410</v>
      </c>
      <c r="X614">
        <v>1</v>
      </c>
      <c r="Y614" t="s">
        <v>48</v>
      </c>
      <c r="Z614" t="s">
        <v>40</v>
      </c>
      <c r="AA614">
        <v>19</v>
      </c>
      <c r="AB614">
        <v>3</v>
      </c>
      <c r="AC614">
        <v>4</v>
      </c>
      <c r="AD614">
        <v>80</v>
      </c>
      <c r="AE614">
        <v>1</v>
      </c>
      <c r="AF614">
        <v>1</v>
      </c>
      <c r="AG614">
        <v>2</v>
      </c>
      <c r="AH614">
        <v>3</v>
      </c>
      <c r="AI614">
        <v>0</v>
      </c>
      <c r="AJ614">
        <v>0</v>
      </c>
      <c r="AK614" s="14">
        <v>46270</v>
      </c>
      <c r="AL614">
        <v>42</v>
      </c>
      <c r="AM614" t="s">
        <v>1576</v>
      </c>
      <c r="AN614" t="s">
        <v>1580</v>
      </c>
      <c r="AO614">
        <v>6</v>
      </c>
      <c r="AP614">
        <v>17484</v>
      </c>
      <c r="AQ614">
        <v>2</v>
      </c>
      <c r="AR614">
        <v>2</v>
      </c>
    </row>
    <row r="615" spans="1:44" x14ac:dyDescent="0.35">
      <c r="A615" t="s">
        <v>681</v>
      </c>
      <c r="B615">
        <v>34</v>
      </c>
      <c r="C615" t="s">
        <v>190</v>
      </c>
      <c r="D615" t="s">
        <v>49</v>
      </c>
      <c r="E615" t="s">
        <v>56</v>
      </c>
      <c r="F615">
        <v>618</v>
      </c>
      <c r="G615" t="s">
        <v>42</v>
      </c>
      <c r="H615">
        <v>3</v>
      </c>
      <c r="I615">
        <v>1</v>
      </c>
      <c r="J615" t="s">
        <v>43</v>
      </c>
      <c r="K615">
        <v>1</v>
      </c>
      <c r="L615">
        <v>1103</v>
      </c>
      <c r="M615">
        <v>1</v>
      </c>
      <c r="N615" t="s">
        <v>44</v>
      </c>
      <c r="O615">
        <v>45</v>
      </c>
      <c r="P615">
        <v>3</v>
      </c>
      <c r="Q615">
        <v>2</v>
      </c>
      <c r="R615" t="s">
        <v>161</v>
      </c>
      <c r="S615">
        <v>4</v>
      </c>
      <c r="T615" t="s">
        <v>46</v>
      </c>
      <c r="U615">
        <v>7756</v>
      </c>
      <c r="V615" t="s">
        <v>163</v>
      </c>
      <c r="W615">
        <v>22266</v>
      </c>
      <c r="X615">
        <v>0</v>
      </c>
      <c r="Y615" t="s">
        <v>48</v>
      </c>
      <c r="Z615" t="s">
        <v>49</v>
      </c>
      <c r="AA615">
        <v>17</v>
      </c>
      <c r="AB615">
        <v>3</v>
      </c>
      <c r="AC615">
        <v>3</v>
      </c>
      <c r="AD615">
        <v>80</v>
      </c>
      <c r="AE615">
        <v>0</v>
      </c>
      <c r="AF615">
        <v>7</v>
      </c>
      <c r="AG615">
        <v>1</v>
      </c>
      <c r="AH615">
        <v>2</v>
      </c>
      <c r="AI615">
        <v>0</v>
      </c>
      <c r="AJ615">
        <v>4</v>
      </c>
      <c r="AK615" s="14">
        <v>46271</v>
      </c>
      <c r="AL615">
        <v>23</v>
      </c>
      <c r="AM615" t="s">
        <v>1576</v>
      </c>
      <c r="AN615" t="s">
        <v>1580</v>
      </c>
      <c r="AO615">
        <v>0</v>
      </c>
      <c r="AP615">
        <v>15672</v>
      </c>
      <c r="AQ615">
        <v>0</v>
      </c>
      <c r="AR615">
        <v>0</v>
      </c>
    </row>
    <row r="616" spans="1:44" x14ac:dyDescent="0.35">
      <c r="A616" t="s">
        <v>682</v>
      </c>
      <c r="B616">
        <v>34</v>
      </c>
      <c r="C616" t="s">
        <v>190</v>
      </c>
      <c r="D616" t="s">
        <v>49</v>
      </c>
      <c r="E616" t="s">
        <v>59</v>
      </c>
      <c r="F616">
        <v>697</v>
      </c>
      <c r="G616" t="s">
        <v>42</v>
      </c>
      <c r="H616">
        <v>3</v>
      </c>
      <c r="I616">
        <v>4</v>
      </c>
      <c r="J616" t="s">
        <v>43</v>
      </c>
      <c r="K616">
        <v>1</v>
      </c>
      <c r="L616">
        <v>1115</v>
      </c>
      <c r="M616">
        <v>3</v>
      </c>
      <c r="N616" t="s">
        <v>44</v>
      </c>
      <c r="O616">
        <v>40</v>
      </c>
      <c r="P616">
        <v>2</v>
      </c>
      <c r="Q616">
        <v>1</v>
      </c>
      <c r="R616" t="s">
        <v>60</v>
      </c>
      <c r="S616">
        <v>4</v>
      </c>
      <c r="T616" t="s">
        <v>105</v>
      </c>
      <c r="U616">
        <v>2979</v>
      </c>
      <c r="V616" t="s">
        <v>47</v>
      </c>
      <c r="W616">
        <v>22478</v>
      </c>
      <c r="X616">
        <v>3</v>
      </c>
      <c r="Y616" t="s">
        <v>48</v>
      </c>
      <c r="Z616" t="s">
        <v>49</v>
      </c>
      <c r="AA616">
        <v>17</v>
      </c>
      <c r="AB616">
        <v>3</v>
      </c>
      <c r="AC616">
        <v>4</v>
      </c>
      <c r="AD616">
        <v>80</v>
      </c>
      <c r="AE616">
        <v>3</v>
      </c>
      <c r="AF616">
        <v>6</v>
      </c>
      <c r="AG616">
        <v>2</v>
      </c>
      <c r="AH616">
        <v>3</v>
      </c>
      <c r="AI616">
        <v>0</v>
      </c>
      <c r="AJ616">
        <v>0</v>
      </c>
      <c r="AK616" s="14">
        <v>46272</v>
      </c>
      <c r="AL616">
        <v>32</v>
      </c>
      <c r="AM616" t="s">
        <v>1576</v>
      </c>
      <c r="AN616" t="s">
        <v>1580</v>
      </c>
      <c r="AO616">
        <v>3</v>
      </c>
      <c r="AP616">
        <v>10105</v>
      </c>
      <c r="AQ616">
        <v>1</v>
      </c>
      <c r="AR616">
        <v>1</v>
      </c>
    </row>
    <row r="617" spans="1:44" x14ac:dyDescent="0.35">
      <c r="A617" t="s">
        <v>683</v>
      </c>
      <c r="B617">
        <v>34</v>
      </c>
      <c r="C617" t="s">
        <v>190</v>
      </c>
      <c r="D617" t="s">
        <v>49</v>
      </c>
      <c r="E617" t="s">
        <v>56</v>
      </c>
      <c r="F617">
        <v>1003</v>
      </c>
      <c r="G617" t="s">
        <v>42</v>
      </c>
      <c r="H617">
        <v>2</v>
      </c>
      <c r="I617">
        <v>2</v>
      </c>
      <c r="J617" t="s">
        <v>43</v>
      </c>
      <c r="K617">
        <v>1</v>
      </c>
      <c r="L617">
        <v>1140</v>
      </c>
      <c r="M617">
        <v>4</v>
      </c>
      <c r="N617" t="s">
        <v>44</v>
      </c>
      <c r="O617">
        <v>95</v>
      </c>
      <c r="P617">
        <v>3</v>
      </c>
      <c r="Q617">
        <v>2</v>
      </c>
      <c r="R617" t="s">
        <v>112</v>
      </c>
      <c r="S617">
        <v>3</v>
      </c>
      <c r="T617" t="s">
        <v>46</v>
      </c>
      <c r="U617">
        <v>4033</v>
      </c>
      <c r="V617" t="s">
        <v>47</v>
      </c>
      <c r="W617">
        <v>15834</v>
      </c>
      <c r="X617">
        <v>2</v>
      </c>
      <c r="Y617" t="s">
        <v>48</v>
      </c>
      <c r="Z617" t="s">
        <v>49</v>
      </c>
      <c r="AA617">
        <v>11</v>
      </c>
      <c r="AB617">
        <v>3</v>
      </c>
      <c r="AC617">
        <v>4</v>
      </c>
      <c r="AD617">
        <v>80</v>
      </c>
      <c r="AE617">
        <v>0</v>
      </c>
      <c r="AF617">
        <v>5</v>
      </c>
      <c r="AG617">
        <v>3</v>
      </c>
      <c r="AH617">
        <v>2</v>
      </c>
      <c r="AI617">
        <v>0</v>
      </c>
      <c r="AJ617">
        <v>2</v>
      </c>
      <c r="AK617" s="14">
        <v>46273</v>
      </c>
      <c r="AL617">
        <v>34</v>
      </c>
      <c r="AM617" t="s">
        <v>1576</v>
      </c>
      <c r="AN617" t="s">
        <v>1580</v>
      </c>
      <c r="AO617">
        <v>13</v>
      </c>
      <c r="AP617">
        <v>5198</v>
      </c>
      <c r="AQ617">
        <v>5</v>
      </c>
      <c r="AR617">
        <v>2</v>
      </c>
    </row>
    <row r="618" spans="1:44" x14ac:dyDescent="0.35">
      <c r="A618" t="s">
        <v>684</v>
      </c>
      <c r="B618">
        <v>34</v>
      </c>
      <c r="C618" t="s">
        <v>190</v>
      </c>
      <c r="D618" t="s">
        <v>49</v>
      </c>
      <c r="E618" t="s">
        <v>41</v>
      </c>
      <c r="F618">
        <v>1400</v>
      </c>
      <c r="G618" t="s">
        <v>51</v>
      </c>
      <c r="H618">
        <v>9</v>
      </c>
      <c r="I618">
        <v>1</v>
      </c>
      <c r="J618" t="s">
        <v>43</v>
      </c>
      <c r="K618">
        <v>1</v>
      </c>
      <c r="L618">
        <v>1163</v>
      </c>
      <c r="M618">
        <v>2</v>
      </c>
      <c r="N618" t="s">
        <v>53</v>
      </c>
      <c r="O618">
        <v>70</v>
      </c>
      <c r="P618">
        <v>3</v>
      </c>
      <c r="Q618">
        <v>2</v>
      </c>
      <c r="R618" t="s">
        <v>137</v>
      </c>
      <c r="S618">
        <v>3</v>
      </c>
      <c r="T618" t="s">
        <v>105</v>
      </c>
      <c r="U618">
        <v>5714</v>
      </c>
      <c r="V618" t="s">
        <v>163</v>
      </c>
      <c r="W618">
        <v>5829</v>
      </c>
      <c r="X618">
        <v>1</v>
      </c>
      <c r="Y618" t="s">
        <v>48</v>
      </c>
      <c r="Z618" t="s">
        <v>49</v>
      </c>
      <c r="AA618">
        <v>20</v>
      </c>
      <c r="AB618">
        <v>4</v>
      </c>
      <c r="AC618">
        <v>1</v>
      </c>
      <c r="AD618">
        <v>80</v>
      </c>
      <c r="AE618">
        <v>0</v>
      </c>
      <c r="AF618">
        <v>6</v>
      </c>
      <c r="AG618">
        <v>3</v>
      </c>
      <c r="AH618">
        <v>2</v>
      </c>
      <c r="AI618">
        <v>1</v>
      </c>
      <c r="AJ618">
        <v>3</v>
      </c>
      <c r="AK618" s="14">
        <v>46274</v>
      </c>
      <c r="AL618">
        <v>59</v>
      </c>
      <c r="AM618" t="s">
        <v>1576</v>
      </c>
      <c r="AN618" t="s">
        <v>1580</v>
      </c>
      <c r="AO618">
        <v>35</v>
      </c>
      <c r="AP618">
        <v>5085</v>
      </c>
      <c r="AQ618">
        <v>26</v>
      </c>
      <c r="AR618">
        <v>7</v>
      </c>
    </row>
    <row r="619" spans="1:44" x14ac:dyDescent="0.35">
      <c r="A619" t="s">
        <v>685</v>
      </c>
      <c r="B619">
        <v>34</v>
      </c>
      <c r="C619" t="s">
        <v>190</v>
      </c>
      <c r="D619" t="s">
        <v>49</v>
      </c>
      <c r="E619" t="s">
        <v>56</v>
      </c>
      <c r="F619">
        <v>669</v>
      </c>
      <c r="G619" t="s">
        <v>42</v>
      </c>
      <c r="H619">
        <v>1</v>
      </c>
      <c r="I619">
        <v>3</v>
      </c>
      <c r="J619" t="s">
        <v>52</v>
      </c>
      <c r="K619">
        <v>1</v>
      </c>
      <c r="L619">
        <v>1184</v>
      </c>
      <c r="M619">
        <v>4</v>
      </c>
      <c r="N619" t="s">
        <v>44</v>
      </c>
      <c r="O619">
        <v>97</v>
      </c>
      <c r="P619">
        <v>2</v>
      </c>
      <c r="Q619">
        <v>2</v>
      </c>
      <c r="R619" t="s">
        <v>161</v>
      </c>
      <c r="S619">
        <v>1</v>
      </c>
      <c r="T619" t="s">
        <v>46</v>
      </c>
      <c r="U619">
        <v>5343</v>
      </c>
      <c r="V619" t="s">
        <v>163</v>
      </c>
      <c r="W619">
        <v>25755</v>
      </c>
      <c r="X619">
        <v>0</v>
      </c>
      <c r="Y619" t="s">
        <v>48</v>
      </c>
      <c r="Z619" t="s">
        <v>49</v>
      </c>
      <c r="AA619">
        <v>20</v>
      </c>
      <c r="AB619">
        <v>4</v>
      </c>
      <c r="AC619">
        <v>3</v>
      </c>
      <c r="AD619">
        <v>80</v>
      </c>
      <c r="AE619">
        <v>0</v>
      </c>
      <c r="AF619">
        <v>14</v>
      </c>
      <c r="AG619">
        <v>3</v>
      </c>
      <c r="AH619">
        <v>3</v>
      </c>
      <c r="AI619">
        <v>4</v>
      </c>
      <c r="AJ619">
        <v>9</v>
      </c>
      <c r="AK619" s="14">
        <v>46275</v>
      </c>
      <c r="AL619">
        <v>40</v>
      </c>
      <c r="AM619" t="s">
        <v>1576</v>
      </c>
      <c r="AN619" t="s">
        <v>1580</v>
      </c>
      <c r="AO619">
        <v>2</v>
      </c>
      <c r="AP619">
        <v>6351</v>
      </c>
      <c r="AQ619">
        <v>2</v>
      </c>
      <c r="AR619">
        <v>1</v>
      </c>
    </row>
    <row r="620" spans="1:44" x14ac:dyDescent="0.35">
      <c r="A620" t="s">
        <v>686</v>
      </c>
      <c r="B620">
        <v>34</v>
      </c>
      <c r="C620" t="s">
        <v>190</v>
      </c>
      <c r="D620" t="s">
        <v>49</v>
      </c>
      <c r="E620" t="s">
        <v>41</v>
      </c>
      <c r="F620">
        <v>1320</v>
      </c>
      <c r="G620" t="s">
        <v>42</v>
      </c>
      <c r="H620">
        <v>20</v>
      </c>
      <c r="I620">
        <v>3</v>
      </c>
      <c r="J620" t="s">
        <v>68</v>
      </c>
      <c r="K620">
        <v>1</v>
      </c>
      <c r="L620">
        <v>1265</v>
      </c>
      <c r="M620">
        <v>3</v>
      </c>
      <c r="N620" t="s">
        <v>53</v>
      </c>
      <c r="O620">
        <v>89</v>
      </c>
      <c r="P620">
        <v>4</v>
      </c>
      <c r="Q620">
        <v>1</v>
      </c>
      <c r="R620" t="s">
        <v>60</v>
      </c>
      <c r="S620">
        <v>3</v>
      </c>
      <c r="T620" t="s">
        <v>105</v>
      </c>
      <c r="U620">
        <v>2585</v>
      </c>
      <c r="V620" t="s">
        <v>47</v>
      </c>
      <c r="W620">
        <v>21643</v>
      </c>
      <c r="X620">
        <v>0</v>
      </c>
      <c r="Y620" t="s">
        <v>48</v>
      </c>
      <c r="Z620" t="s">
        <v>49</v>
      </c>
      <c r="AA620">
        <v>17</v>
      </c>
      <c r="AB620">
        <v>3</v>
      </c>
      <c r="AC620">
        <v>4</v>
      </c>
      <c r="AD620">
        <v>80</v>
      </c>
      <c r="AE620">
        <v>0</v>
      </c>
      <c r="AF620">
        <v>2</v>
      </c>
      <c r="AG620">
        <v>5</v>
      </c>
      <c r="AH620">
        <v>2</v>
      </c>
      <c r="AI620">
        <v>0</v>
      </c>
      <c r="AJ620">
        <v>0</v>
      </c>
      <c r="AK620" s="14">
        <v>46276</v>
      </c>
      <c r="AL620">
        <v>52</v>
      </c>
      <c r="AM620" t="s">
        <v>1576</v>
      </c>
      <c r="AN620" t="s">
        <v>1580</v>
      </c>
      <c r="AO620">
        <v>20</v>
      </c>
      <c r="AP620">
        <v>6910</v>
      </c>
      <c r="AQ620">
        <v>0</v>
      </c>
      <c r="AR620">
        <v>0</v>
      </c>
    </row>
    <row r="621" spans="1:44" x14ac:dyDescent="0.35">
      <c r="A621" t="s">
        <v>687</v>
      </c>
      <c r="B621">
        <v>34</v>
      </c>
      <c r="C621" t="s">
        <v>190</v>
      </c>
      <c r="D621" t="s">
        <v>49</v>
      </c>
      <c r="E621" t="s">
        <v>41</v>
      </c>
      <c r="F621">
        <v>131</v>
      </c>
      <c r="G621" t="s">
        <v>51</v>
      </c>
      <c r="H621">
        <v>2</v>
      </c>
      <c r="I621">
        <v>3</v>
      </c>
      <c r="J621" t="s">
        <v>57</v>
      </c>
      <c r="K621">
        <v>1</v>
      </c>
      <c r="L621">
        <v>1281</v>
      </c>
      <c r="M621">
        <v>3</v>
      </c>
      <c r="N621" t="s">
        <v>53</v>
      </c>
      <c r="O621">
        <v>86</v>
      </c>
      <c r="P621">
        <v>3</v>
      </c>
      <c r="Q621">
        <v>2</v>
      </c>
      <c r="R621" t="s">
        <v>137</v>
      </c>
      <c r="S621">
        <v>1</v>
      </c>
      <c r="T621" t="s">
        <v>46</v>
      </c>
      <c r="U621">
        <v>4538</v>
      </c>
      <c r="V621" t="s">
        <v>47</v>
      </c>
      <c r="W621">
        <v>6039</v>
      </c>
      <c r="X621">
        <v>0</v>
      </c>
      <c r="Y621" t="s">
        <v>48</v>
      </c>
      <c r="Z621" t="s">
        <v>40</v>
      </c>
      <c r="AA621">
        <v>12</v>
      </c>
      <c r="AB621">
        <v>3</v>
      </c>
      <c r="AC621">
        <v>4</v>
      </c>
      <c r="AD621">
        <v>80</v>
      </c>
      <c r="AE621">
        <v>0</v>
      </c>
      <c r="AF621">
        <v>4</v>
      </c>
      <c r="AG621">
        <v>3</v>
      </c>
      <c r="AH621">
        <v>3</v>
      </c>
      <c r="AI621">
        <v>0</v>
      </c>
      <c r="AJ621">
        <v>2</v>
      </c>
      <c r="AK621" s="14">
        <v>46277</v>
      </c>
      <c r="AL621">
        <v>43</v>
      </c>
      <c r="AM621" t="s">
        <v>1576</v>
      </c>
      <c r="AN621" t="s">
        <v>1580</v>
      </c>
      <c r="AO621">
        <v>18</v>
      </c>
      <c r="AP621">
        <v>8291</v>
      </c>
      <c r="AQ621">
        <v>12</v>
      </c>
      <c r="AR621">
        <v>12</v>
      </c>
    </row>
    <row r="622" spans="1:44" x14ac:dyDescent="0.35">
      <c r="A622" t="s">
        <v>688</v>
      </c>
      <c r="B622">
        <v>34</v>
      </c>
      <c r="C622" t="s">
        <v>190</v>
      </c>
      <c r="D622" t="s">
        <v>49</v>
      </c>
      <c r="E622" t="s">
        <v>56</v>
      </c>
      <c r="F622">
        <v>135</v>
      </c>
      <c r="G622" t="s">
        <v>42</v>
      </c>
      <c r="H622">
        <v>19</v>
      </c>
      <c r="I622">
        <v>3</v>
      </c>
      <c r="J622" t="s">
        <v>52</v>
      </c>
      <c r="K622">
        <v>1</v>
      </c>
      <c r="L622">
        <v>1285</v>
      </c>
      <c r="M622">
        <v>3</v>
      </c>
      <c r="N622" t="s">
        <v>53</v>
      </c>
      <c r="O622">
        <v>46</v>
      </c>
      <c r="P622">
        <v>3</v>
      </c>
      <c r="Q622">
        <v>2</v>
      </c>
      <c r="R622" t="s">
        <v>45</v>
      </c>
      <c r="S622">
        <v>2</v>
      </c>
      <c r="T622" t="s">
        <v>102</v>
      </c>
      <c r="U622">
        <v>4444</v>
      </c>
      <c r="V622" t="s">
        <v>47</v>
      </c>
      <c r="W622">
        <v>22534</v>
      </c>
      <c r="X622">
        <v>4</v>
      </c>
      <c r="Y622" t="s">
        <v>48</v>
      </c>
      <c r="Z622" t="s">
        <v>49</v>
      </c>
      <c r="AA622">
        <v>13</v>
      </c>
      <c r="AB622">
        <v>3</v>
      </c>
      <c r="AC622">
        <v>3</v>
      </c>
      <c r="AD622">
        <v>80</v>
      </c>
      <c r="AE622">
        <v>2</v>
      </c>
      <c r="AF622">
        <v>15</v>
      </c>
      <c r="AG622">
        <v>2</v>
      </c>
      <c r="AH622">
        <v>4</v>
      </c>
      <c r="AI622">
        <v>5</v>
      </c>
      <c r="AJ622">
        <v>10</v>
      </c>
      <c r="AK622" s="14">
        <v>46278</v>
      </c>
      <c r="AL622">
        <v>59</v>
      </c>
      <c r="AM622" t="s">
        <v>1576</v>
      </c>
      <c r="AN622" t="s">
        <v>1580</v>
      </c>
      <c r="AO622">
        <v>40</v>
      </c>
      <c r="AP622">
        <v>4308</v>
      </c>
      <c r="AQ622">
        <v>2</v>
      </c>
      <c r="AR622">
        <v>1</v>
      </c>
    </row>
    <row r="623" spans="1:44" x14ac:dyDescent="0.35">
      <c r="A623" t="s">
        <v>689</v>
      </c>
      <c r="B623">
        <v>34</v>
      </c>
      <c r="C623" t="s">
        <v>190</v>
      </c>
      <c r="D623" t="s">
        <v>49</v>
      </c>
      <c r="E623" t="s">
        <v>56</v>
      </c>
      <c r="F623">
        <v>648</v>
      </c>
      <c r="G623" t="s">
        <v>71</v>
      </c>
      <c r="H623">
        <v>11</v>
      </c>
      <c r="I623">
        <v>3</v>
      </c>
      <c r="J623" t="s">
        <v>43</v>
      </c>
      <c r="K623">
        <v>1</v>
      </c>
      <c r="L623">
        <v>1289</v>
      </c>
      <c r="M623">
        <v>3</v>
      </c>
      <c r="N623" t="s">
        <v>44</v>
      </c>
      <c r="O623">
        <v>56</v>
      </c>
      <c r="P623">
        <v>2</v>
      </c>
      <c r="Q623">
        <v>2</v>
      </c>
      <c r="R623" t="s">
        <v>71</v>
      </c>
      <c r="S623">
        <v>2</v>
      </c>
      <c r="T623" t="s">
        <v>105</v>
      </c>
      <c r="U623">
        <v>4490</v>
      </c>
      <c r="V623" t="s">
        <v>47</v>
      </c>
      <c r="W623">
        <v>21833</v>
      </c>
      <c r="X623">
        <v>4</v>
      </c>
      <c r="Y623" t="s">
        <v>48</v>
      </c>
      <c r="Z623" t="s">
        <v>49</v>
      </c>
      <c r="AA623">
        <v>11</v>
      </c>
      <c r="AB623">
        <v>3</v>
      </c>
      <c r="AC623">
        <v>4</v>
      </c>
      <c r="AD623">
        <v>80</v>
      </c>
      <c r="AE623">
        <v>2</v>
      </c>
      <c r="AF623">
        <v>14</v>
      </c>
      <c r="AG623">
        <v>5</v>
      </c>
      <c r="AH623">
        <v>4</v>
      </c>
      <c r="AI623">
        <v>1</v>
      </c>
      <c r="AJ623">
        <v>8</v>
      </c>
      <c r="AK623" s="14">
        <v>46279</v>
      </c>
      <c r="AL623">
        <v>22</v>
      </c>
      <c r="AM623" t="s">
        <v>1576</v>
      </c>
      <c r="AN623" t="s">
        <v>1580</v>
      </c>
      <c r="AO623">
        <v>1</v>
      </c>
      <c r="AP623">
        <v>9972</v>
      </c>
      <c r="AQ623">
        <v>0</v>
      </c>
      <c r="AR623">
        <v>0</v>
      </c>
    </row>
    <row r="624" spans="1:44" x14ac:dyDescent="0.35">
      <c r="A624" t="s">
        <v>690</v>
      </c>
      <c r="B624">
        <v>34</v>
      </c>
      <c r="C624" t="s">
        <v>190</v>
      </c>
      <c r="D624" t="s">
        <v>49</v>
      </c>
      <c r="E624" t="s">
        <v>41</v>
      </c>
      <c r="F624">
        <v>943</v>
      </c>
      <c r="G624" t="s">
        <v>42</v>
      </c>
      <c r="H624">
        <v>9</v>
      </c>
      <c r="I624">
        <v>3</v>
      </c>
      <c r="J624" t="s">
        <v>43</v>
      </c>
      <c r="K624">
        <v>1</v>
      </c>
      <c r="L624">
        <v>1344</v>
      </c>
      <c r="M624">
        <v>4</v>
      </c>
      <c r="N624" t="s">
        <v>44</v>
      </c>
      <c r="O624">
        <v>86</v>
      </c>
      <c r="P624">
        <v>3</v>
      </c>
      <c r="Q624">
        <v>3</v>
      </c>
      <c r="R624" t="s">
        <v>161</v>
      </c>
      <c r="S624">
        <v>4</v>
      </c>
      <c r="T624" t="s">
        <v>102</v>
      </c>
      <c r="U624">
        <v>8500</v>
      </c>
      <c r="V624" t="s">
        <v>163</v>
      </c>
      <c r="W624">
        <v>5494</v>
      </c>
      <c r="X624">
        <v>0</v>
      </c>
      <c r="Y624" t="s">
        <v>48</v>
      </c>
      <c r="Z624" t="s">
        <v>49</v>
      </c>
      <c r="AA624">
        <v>11</v>
      </c>
      <c r="AB624">
        <v>3</v>
      </c>
      <c r="AC624">
        <v>4</v>
      </c>
      <c r="AD624">
        <v>80</v>
      </c>
      <c r="AE624">
        <v>1</v>
      </c>
      <c r="AF624">
        <v>10</v>
      </c>
      <c r="AG624">
        <v>0</v>
      </c>
      <c r="AH624">
        <v>2</v>
      </c>
      <c r="AI624">
        <v>1</v>
      </c>
      <c r="AJ624">
        <v>6</v>
      </c>
      <c r="AK624" s="14">
        <v>46280</v>
      </c>
      <c r="AL624">
        <v>36</v>
      </c>
      <c r="AM624" t="s">
        <v>1576</v>
      </c>
      <c r="AN624" t="s">
        <v>1580</v>
      </c>
      <c r="AO624">
        <v>3</v>
      </c>
      <c r="AP624">
        <v>6685</v>
      </c>
      <c r="AQ624">
        <v>2</v>
      </c>
      <c r="AR624">
        <v>2</v>
      </c>
    </row>
    <row r="625" spans="1:44" x14ac:dyDescent="0.35">
      <c r="A625" t="s">
        <v>691</v>
      </c>
      <c r="B625">
        <v>34</v>
      </c>
      <c r="C625" t="s">
        <v>190</v>
      </c>
      <c r="D625" t="s">
        <v>49</v>
      </c>
      <c r="E625" t="s">
        <v>41</v>
      </c>
      <c r="F625">
        <v>507</v>
      </c>
      <c r="G625" t="s">
        <v>51</v>
      </c>
      <c r="H625">
        <v>15</v>
      </c>
      <c r="I625">
        <v>2</v>
      </c>
      <c r="J625" t="s">
        <v>52</v>
      </c>
      <c r="K625">
        <v>1</v>
      </c>
      <c r="L625">
        <v>1356</v>
      </c>
      <c r="M625">
        <v>3</v>
      </c>
      <c r="N625" t="s">
        <v>53</v>
      </c>
      <c r="O625">
        <v>66</v>
      </c>
      <c r="P625">
        <v>3</v>
      </c>
      <c r="Q625">
        <v>2</v>
      </c>
      <c r="R625" t="s">
        <v>137</v>
      </c>
      <c r="S625">
        <v>1</v>
      </c>
      <c r="T625" t="s">
        <v>46</v>
      </c>
      <c r="U625">
        <v>6125</v>
      </c>
      <c r="V625" t="s">
        <v>163</v>
      </c>
      <c r="W625">
        <v>23553</v>
      </c>
      <c r="X625">
        <v>1</v>
      </c>
      <c r="Y625" t="s">
        <v>48</v>
      </c>
      <c r="Z625" t="s">
        <v>49</v>
      </c>
      <c r="AA625">
        <v>12</v>
      </c>
      <c r="AB625">
        <v>3</v>
      </c>
      <c r="AC625">
        <v>4</v>
      </c>
      <c r="AD625">
        <v>80</v>
      </c>
      <c r="AE625">
        <v>0</v>
      </c>
      <c r="AF625">
        <v>10</v>
      </c>
      <c r="AG625">
        <v>6</v>
      </c>
      <c r="AH625">
        <v>4</v>
      </c>
      <c r="AI625">
        <v>9</v>
      </c>
      <c r="AJ625">
        <v>6</v>
      </c>
      <c r="AK625" s="14">
        <v>46281</v>
      </c>
      <c r="AL625">
        <v>33</v>
      </c>
      <c r="AM625" t="s">
        <v>1576</v>
      </c>
      <c r="AN625" t="s">
        <v>1580</v>
      </c>
      <c r="AO625">
        <v>15</v>
      </c>
      <c r="AP625">
        <v>19492</v>
      </c>
      <c r="AQ625">
        <v>6</v>
      </c>
      <c r="AR625">
        <v>6</v>
      </c>
    </row>
    <row r="626" spans="1:44" x14ac:dyDescent="0.35">
      <c r="A626" t="s">
        <v>692</v>
      </c>
      <c r="B626">
        <v>34</v>
      </c>
      <c r="C626" t="s">
        <v>190</v>
      </c>
      <c r="D626" t="s">
        <v>49</v>
      </c>
      <c r="E626" t="s">
        <v>59</v>
      </c>
      <c r="F626">
        <v>999</v>
      </c>
      <c r="G626" t="s">
        <v>42</v>
      </c>
      <c r="H626">
        <v>26</v>
      </c>
      <c r="I626">
        <v>1</v>
      </c>
      <c r="J626" t="s">
        <v>68</v>
      </c>
      <c r="K626">
        <v>1</v>
      </c>
      <c r="L626">
        <v>1374</v>
      </c>
      <c r="M626">
        <v>1</v>
      </c>
      <c r="N626" t="s">
        <v>53</v>
      </c>
      <c r="O626">
        <v>92</v>
      </c>
      <c r="P626">
        <v>2</v>
      </c>
      <c r="Q626">
        <v>1</v>
      </c>
      <c r="R626" t="s">
        <v>60</v>
      </c>
      <c r="S626">
        <v>3</v>
      </c>
      <c r="T626" t="s">
        <v>102</v>
      </c>
      <c r="U626">
        <v>2029</v>
      </c>
      <c r="V626" t="s">
        <v>47</v>
      </c>
      <c r="W626">
        <v>15891</v>
      </c>
      <c r="X626">
        <v>1</v>
      </c>
      <c r="Y626" t="s">
        <v>48</v>
      </c>
      <c r="Z626" t="s">
        <v>49</v>
      </c>
      <c r="AA626">
        <v>20</v>
      </c>
      <c r="AB626">
        <v>4</v>
      </c>
      <c r="AC626">
        <v>3</v>
      </c>
      <c r="AD626">
        <v>80</v>
      </c>
      <c r="AE626">
        <v>3</v>
      </c>
      <c r="AF626">
        <v>5</v>
      </c>
      <c r="AG626">
        <v>2</v>
      </c>
      <c r="AH626">
        <v>3</v>
      </c>
      <c r="AI626">
        <v>0</v>
      </c>
      <c r="AJ626">
        <v>0</v>
      </c>
      <c r="AK626" s="14">
        <v>46282</v>
      </c>
      <c r="AL626">
        <v>46</v>
      </c>
      <c r="AM626" t="s">
        <v>1576</v>
      </c>
      <c r="AN626" t="s">
        <v>1580</v>
      </c>
      <c r="AO626">
        <v>24</v>
      </c>
      <c r="AP626">
        <v>14923</v>
      </c>
      <c r="AQ626">
        <v>6</v>
      </c>
      <c r="AR626">
        <v>2</v>
      </c>
    </row>
    <row r="627" spans="1:44" x14ac:dyDescent="0.35">
      <c r="A627" t="s">
        <v>693</v>
      </c>
      <c r="B627">
        <v>34</v>
      </c>
      <c r="C627" t="s">
        <v>190</v>
      </c>
      <c r="D627" t="s">
        <v>49</v>
      </c>
      <c r="E627" t="s">
        <v>41</v>
      </c>
      <c r="F627">
        <v>285</v>
      </c>
      <c r="G627" t="s">
        <v>42</v>
      </c>
      <c r="H627">
        <v>29</v>
      </c>
      <c r="I627">
        <v>3</v>
      </c>
      <c r="J627" t="s">
        <v>52</v>
      </c>
      <c r="K627">
        <v>1</v>
      </c>
      <c r="L627">
        <v>1377</v>
      </c>
      <c r="M627">
        <v>2</v>
      </c>
      <c r="N627" t="s">
        <v>44</v>
      </c>
      <c r="O627">
        <v>86</v>
      </c>
      <c r="P627">
        <v>3</v>
      </c>
      <c r="Q627">
        <v>2</v>
      </c>
      <c r="R627" t="s">
        <v>45</v>
      </c>
      <c r="S627">
        <v>3</v>
      </c>
      <c r="T627" t="s">
        <v>105</v>
      </c>
      <c r="U627">
        <v>5429</v>
      </c>
      <c r="V627" t="s">
        <v>163</v>
      </c>
      <c r="W627">
        <v>17491</v>
      </c>
      <c r="X627">
        <v>4</v>
      </c>
      <c r="Y627" t="s">
        <v>48</v>
      </c>
      <c r="Z627" t="s">
        <v>49</v>
      </c>
      <c r="AA627">
        <v>13</v>
      </c>
      <c r="AB627">
        <v>3</v>
      </c>
      <c r="AC627">
        <v>1</v>
      </c>
      <c r="AD627">
        <v>80</v>
      </c>
      <c r="AE627">
        <v>2</v>
      </c>
      <c r="AF627">
        <v>10</v>
      </c>
      <c r="AG627">
        <v>1</v>
      </c>
      <c r="AH627">
        <v>3</v>
      </c>
      <c r="AI627">
        <v>7</v>
      </c>
      <c r="AJ627">
        <v>7</v>
      </c>
      <c r="AK627" s="14">
        <v>46283</v>
      </c>
      <c r="AL627">
        <v>37</v>
      </c>
      <c r="AM627" t="s">
        <v>1576</v>
      </c>
      <c r="AN627" t="s">
        <v>1580</v>
      </c>
      <c r="AO627">
        <v>18</v>
      </c>
      <c r="AP627">
        <v>20291</v>
      </c>
      <c r="AQ627">
        <v>18</v>
      </c>
      <c r="AR627">
        <v>5</v>
      </c>
    </row>
    <row r="628" spans="1:44" x14ac:dyDescent="0.35">
      <c r="A628" t="s">
        <v>694</v>
      </c>
      <c r="B628">
        <v>34</v>
      </c>
      <c r="C628" t="s">
        <v>190</v>
      </c>
      <c r="D628" t="s">
        <v>49</v>
      </c>
      <c r="E628" t="s">
        <v>41</v>
      </c>
      <c r="F628">
        <v>404</v>
      </c>
      <c r="G628" t="s">
        <v>42</v>
      </c>
      <c r="H628">
        <v>2</v>
      </c>
      <c r="I628">
        <v>4</v>
      </c>
      <c r="J628" t="s">
        <v>68</v>
      </c>
      <c r="K628">
        <v>1</v>
      </c>
      <c r="L628">
        <v>1383</v>
      </c>
      <c r="M628">
        <v>3</v>
      </c>
      <c r="N628" t="s">
        <v>53</v>
      </c>
      <c r="O628">
        <v>98</v>
      </c>
      <c r="P628">
        <v>3</v>
      </c>
      <c r="Q628">
        <v>2</v>
      </c>
      <c r="R628" t="s">
        <v>161</v>
      </c>
      <c r="S628">
        <v>4</v>
      </c>
      <c r="T628" t="s">
        <v>46</v>
      </c>
      <c r="U628">
        <v>6687</v>
      </c>
      <c r="V628" t="s">
        <v>163</v>
      </c>
      <c r="W628">
        <v>6163</v>
      </c>
      <c r="X628">
        <v>1</v>
      </c>
      <c r="Y628" t="s">
        <v>48</v>
      </c>
      <c r="Z628" t="s">
        <v>49</v>
      </c>
      <c r="AA628">
        <v>11</v>
      </c>
      <c r="AB628">
        <v>3</v>
      </c>
      <c r="AC628">
        <v>4</v>
      </c>
      <c r="AD628">
        <v>80</v>
      </c>
      <c r="AE628">
        <v>0</v>
      </c>
      <c r="AF628">
        <v>14</v>
      </c>
      <c r="AG628">
        <v>2</v>
      </c>
      <c r="AH628">
        <v>4</v>
      </c>
      <c r="AI628">
        <v>4</v>
      </c>
      <c r="AJ628">
        <v>11</v>
      </c>
      <c r="AK628" s="14">
        <v>46284</v>
      </c>
      <c r="AL628">
        <v>47</v>
      </c>
      <c r="AM628" t="s">
        <v>1576</v>
      </c>
      <c r="AN628" t="s">
        <v>1580</v>
      </c>
      <c r="AO628">
        <v>5</v>
      </c>
      <c r="AP628">
        <v>22425</v>
      </c>
      <c r="AQ628">
        <v>1</v>
      </c>
      <c r="AR628">
        <v>1</v>
      </c>
    </row>
    <row r="629" spans="1:44" x14ac:dyDescent="0.35">
      <c r="A629" t="s">
        <v>695</v>
      </c>
      <c r="B629">
        <v>34</v>
      </c>
      <c r="C629" t="s">
        <v>190</v>
      </c>
      <c r="D629" t="s">
        <v>49</v>
      </c>
      <c r="E629" t="s">
        <v>56</v>
      </c>
      <c r="F629">
        <v>560</v>
      </c>
      <c r="G629" t="s">
        <v>42</v>
      </c>
      <c r="H629">
        <v>1</v>
      </c>
      <c r="I629">
        <v>4</v>
      </c>
      <c r="J629" t="s">
        <v>73</v>
      </c>
      <c r="K629">
        <v>1</v>
      </c>
      <c r="L629">
        <v>1431</v>
      </c>
      <c r="M629">
        <v>4</v>
      </c>
      <c r="N629" t="s">
        <v>44</v>
      </c>
      <c r="O629">
        <v>91</v>
      </c>
      <c r="P629">
        <v>3</v>
      </c>
      <c r="Q629">
        <v>1</v>
      </c>
      <c r="R629" t="s">
        <v>60</v>
      </c>
      <c r="S629">
        <v>1</v>
      </c>
      <c r="T629" t="s">
        <v>102</v>
      </c>
      <c r="U629">
        <v>2996</v>
      </c>
      <c r="V629" t="s">
        <v>47</v>
      </c>
      <c r="W629">
        <v>20284</v>
      </c>
      <c r="X629">
        <v>5</v>
      </c>
      <c r="Y629" t="s">
        <v>48</v>
      </c>
      <c r="Z629" t="s">
        <v>49</v>
      </c>
      <c r="AA629">
        <v>14</v>
      </c>
      <c r="AB629">
        <v>3</v>
      </c>
      <c r="AC629">
        <v>3</v>
      </c>
      <c r="AD629">
        <v>80</v>
      </c>
      <c r="AE629">
        <v>2</v>
      </c>
      <c r="AF629">
        <v>10</v>
      </c>
      <c r="AG629">
        <v>2</v>
      </c>
      <c r="AH629">
        <v>3</v>
      </c>
      <c r="AI629">
        <v>1</v>
      </c>
      <c r="AJ629">
        <v>3</v>
      </c>
      <c r="AK629" s="14">
        <v>46285</v>
      </c>
      <c r="AL629">
        <v>43</v>
      </c>
      <c r="AM629" t="s">
        <v>1576</v>
      </c>
      <c r="AN629" t="s">
        <v>1580</v>
      </c>
      <c r="AO629">
        <v>1</v>
      </c>
      <c r="AP629">
        <v>19639</v>
      </c>
      <c r="AQ629">
        <v>0</v>
      </c>
      <c r="AR629">
        <v>0</v>
      </c>
    </row>
    <row r="630" spans="1:44" x14ac:dyDescent="0.35">
      <c r="A630" t="s">
        <v>696</v>
      </c>
      <c r="B630">
        <v>34</v>
      </c>
      <c r="C630" t="s">
        <v>190</v>
      </c>
      <c r="D630" t="s">
        <v>49</v>
      </c>
      <c r="E630" t="s">
        <v>41</v>
      </c>
      <c r="F630">
        <v>401</v>
      </c>
      <c r="G630" t="s">
        <v>42</v>
      </c>
      <c r="H630">
        <v>1</v>
      </c>
      <c r="I630">
        <v>3</v>
      </c>
      <c r="J630" t="s">
        <v>43</v>
      </c>
      <c r="K630">
        <v>1</v>
      </c>
      <c r="L630">
        <v>1447</v>
      </c>
      <c r="M630">
        <v>4</v>
      </c>
      <c r="N630" t="s">
        <v>53</v>
      </c>
      <c r="O630">
        <v>86</v>
      </c>
      <c r="P630">
        <v>2</v>
      </c>
      <c r="Q630">
        <v>1</v>
      </c>
      <c r="R630" t="s">
        <v>45</v>
      </c>
      <c r="S630">
        <v>2</v>
      </c>
      <c r="T630" t="s">
        <v>105</v>
      </c>
      <c r="U630">
        <v>3294</v>
      </c>
      <c r="V630" t="s">
        <v>47</v>
      </c>
      <c r="W630">
        <v>3708</v>
      </c>
      <c r="X630">
        <v>5</v>
      </c>
      <c r="Y630" t="s">
        <v>48</v>
      </c>
      <c r="Z630" t="s">
        <v>49</v>
      </c>
      <c r="AA630">
        <v>17</v>
      </c>
      <c r="AB630">
        <v>3</v>
      </c>
      <c r="AC630">
        <v>1</v>
      </c>
      <c r="AD630">
        <v>80</v>
      </c>
      <c r="AE630">
        <v>1</v>
      </c>
      <c r="AF630">
        <v>7</v>
      </c>
      <c r="AG630">
        <v>2</v>
      </c>
      <c r="AH630">
        <v>2</v>
      </c>
      <c r="AI630">
        <v>0</v>
      </c>
      <c r="AJ630">
        <v>2</v>
      </c>
      <c r="AK630" s="14">
        <v>46286</v>
      </c>
      <c r="AL630">
        <v>18</v>
      </c>
      <c r="AM630" t="s">
        <v>1576</v>
      </c>
      <c r="AN630" t="s">
        <v>1580</v>
      </c>
      <c r="AO630">
        <v>1</v>
      </c>
      <c r="AP630">
        <v>5966</v>
      </c>
      <c r="AQ630">
        <v>0</v>
      </c>
      <c r="AR630">
        <v>0</v>
      </c>
    </row>
    <row r="631" spans="1:44" x14ac:dyDescent="0.35">
      <c r="A631" t="s">
        <v>1380</v>
      </c>
      <c r="B631">
        <v>50</v>
      </c>
      <c r="C631" t="s">
        <v>1271</v>
      </c>
      <c r="D631" t="s">
        <v>49</v>
      </c>
      <c r="E631" t="s">
        <v>41</v>
      </c>
      <c r="F631">
        <v>1099</v>
      </c>
      <c r="G631" t="s">
        <v>42</v>
      </c>
      <c r="H631">
        <v>29</v>
      </c>
      <c r="I631">
        <v>4</v>
      </c>
      <c r="J631" t="s">
        <v>43</v>
      </c>
      <c r="K631">
        <v>1</v>
      </c>
      <c r="L631">
        <v>569</v>
      </c>
      <c r="M631">
        <v>2</v>
      </c>
      <c r="N631" t="s">
        <v>44</v>
      </c>
      <c r="O631">
        <v>88</v>
      </c>
      <c r="P631">
        <v>2</v>
      </c>
      <c r="Q631">
        <v>4</v>
      </c>
      <c r="R631" t="s">
        <v>442</v>
      </c>
      <c r="S631">
        <v>3</v>
      </c>
      <c r="T631" t="s">
        <v>105</v>
      </c>
      <c r="U631">
        <v>17046</v>
      </c>
      <c r="V631" t="s">
        <v>368</v>
      </c>
      <c r="W631">
        <v>9314</v>
      </c>
      <c r="X631">
        <v>0</v>
      </c>
      <c r="Y631" t="s">
        <v>48</v>
      </c>
      <c r="Z631" t="s">
        <v>49</v>
      </c>
      <c r="AA631">
        <v>15</v>
      </c>
      <c r="AB631">
        <v>3</v>
      </c>
      <c r="AC631">
        <v>2</v>
      </c>
      <c r="AD631">
        <v>80</v>
      </c>
      <c r="AE631">
        <v>1</v>
      </c>
      <c r="AF631">
        <v>28</v>
      </c>
      <c r="AG631">
        <v>2</v>
      </c>
      <c r="AH631">
        <v>3</v>
      </c>
      <c r="AI631">
        <v>15</v>
      </c>
      <c r="AJ631">
        <v>7</v>
      </c>
      <c r="AK631" s="14">
        <v>46243</v>
      </c>
      <c r="AL631">
        <v>40</v>
      </c>
      <c r="AM631" t="s">
        <v>1576</v>
      </c>
      <c r="AN631" t="s">
        <v>1581</v>
      </c>
      <c r="AO631">
        <v>3</v>
      </c>
      <c r="AP631">
        <v>22357</v>
      </c>
      <c r="AQ631">
        <v>1</v>
      </c>
      <c r="AR631">
        <v>0</v>
      </c>
    </row>
    <row r="632" spans="1:44" x14ac:dyDescent="0.35">
      <c r="A632" t="s">
        <v>698</v>
      </c>
      <c r="B632">
        <v>34</v>
      </c>
      <c r="C632" t="s">
        <v>190</v>
      </c>
      <c r="D632" t="s">
        <v>49</v>
      </c>
      <c r="E632" t="s">
        <v>41</v>
      </c>
      <c r="F632">
        <v>1326</v>
      </c>
      <c r="G632" t="s">
        <v>51</v>
      </c>
      <c r="H632">
        <v>3</v>
      </c>
      <c r="I632">
        <v>3</v>
      </c>
      <c r="J632" t="s">
        <v>73</v>
      </c>
      <c r="K632">
        <v>1</v>
      </c>
      <c r="L632">
        <v>1478</v>
      </c>
      <c r="M632">
        <v>4</v>
      </c>
      <c r="N632" t="s">
        <v>44</v>
      </c>
      <c r="O632">
        <v>81</v>
      </c>
      <c r="P632">
        <v>1</v>
      </c>
      <c r="Q632">
        <v>2</v>
      </c>
      <c r="R632" t="s">
        <v>137</v>
      </c>
      <c r="S632">
        <v>1</v>
      </c>
      <c r="T632" t="s">
        <v>46</v>
      </c>
      <c r="U632">
        <v>4759</v>
      </c>
      <c r="V632" t="s">
        <v>47</v>
      </c>
      <c r="W632">
        <v>15891</v>
      </c>
      <c r="X632">
        <v>3</v>
      </c>
      <c r="Y632" t="s">
        <v>48</v>
      </c>
      <c r="Z632" t="s">
        <v>49</v>
      </c>
      <c r="AA632">
        <v>18</v>
      </c>
      <c r="AB632">
        <v>3</v>
      </c>
      <c r="AC632">
        <v>4</v>
      </c>
      <c r="AD632">
        <v>80</v>
      </c>
      <c r="AE632">
        <v>0</v>
      </c>
      <c r="AF632">
        <v>15</v>
      </c>
      <c r="AG632">
        <v>2</v>
      </c>
      <c r="AH632">
        <v>3</v>
      </c>
      <c r="AI632">
        <v>3</v>
      </c>
      <c r="AJ632">
        <v>12</v>
      </c>
      <c r="AK632" s="14">
        <v>46288</v>
      </c>
      <c r="AL632">
        <v>41</v>
      </c>
      <c r="AM632" t="s">
        <v>1576</v>
      </c>
      <c r="AN632" t="s">
        <v>1580</v>
      </c>
      <c r="AO632">
        <v>14</v>
      </c>
      <c r="AP632">
        <v>19781</v>
      </c>
      <c r="AQ632">
        <v>11</v>
      </c>
      <c r="AR632">
        <v>2</v>
      </c>
    </row>
    <row r="633" spans="1:44" x14ac:dyDescent="0.35">
      <c r="A633" t="s">
        <v>699</v>
      </c>
      <c r="B633">
        <v>34</v>
      </c>
      <c r="C633" t="s">
        <v>190</v>
      </c>
      <c r="D633" t="s">
        <v>49</v>
      </c>
      <c r="E633" t="s">
        <v>56</v>
      </c>
      <c r="F633">
        <v>829</v>
      </c>
      <c r="G633" t="s">
        <v>42</v>
      </c>
      <c r="H633">
        <v>15</v>
      </c>
      <c r="I633">
        <v>3</v>
      </c>
      <c r="J633" t="s">
        <v>52</v>
      </c>
      <c r="K633">
        <v>1</v>
      </c>
      <c r="L633">
        <v>1485</v>
      </c>
      <c r="M633">
        <v>2</v>
      </c>
      <c r="N633" t="s">
        <v>44</v>
      </c>
      <c r="O633">
        <v>71</v>
      </c>
      <c r="P633">
        <v>3</v>
      </c>
      <c r="Q633">
        <v>4</v>
      </c>
      <c r="R633" t="s">
        <v>252</v>
      </c>
      <c r="S633">
        <v>1</v>
      </c>
      <c r="T633" t="s">
        <v>102</v>
      </c>
      <c r="U633">
        <v>17007</v>
      </c>
      <c r="V633" t="s">
        <v>368</v>
      </c>
      <c r="W633">
        <v>11929</v>
      </c>
      <c r="X633">
        <v>7</v>
      </c>
      <c r="Y633" t="s">
        <v>48</v>
      </c>
      <c r="Z633" t="s">
        <v>49</v>
      </c>
      <c r="AA633">
        <v>14</v>
      </c>
      <c r="AB633">
        <v>3</v>
      </c>
      <c r="AC633">
        <v>4</v>
      </c>
      <c r="AD633">
        <v>80</v>
      </c>
      <c r="AE633">
        <v>2</v>
      </c>
      <c r="AF633">
        <v>16</v>
      </c>
      <c r="AG633">
        <v>3</v>
      </c>
      <c r="AH633">
        <v>2</v>
      </c>
      <c r="AI633">
        <v>6</v>
      </c>
      <c r="AJ633">
        <v>9</v>
      </c>
      <c r="AK633" s="14">
        <v>46289</v>
      </c>
      <c r="AL633">
        <v>27</v>
      </c>
      <c r="AM633" t="s">
        <v>1576</v>
      </c>
      <c r="AN633" t="s">
        <v>1580</v>
      </c>
      <c r="AO633">
        <v>4</v>
      </c>
      <c r="AP633">
        <v>14752</v>
      </c>
      <c r="AQ633">
        <v>4</v>
      </c>
      <c r="AR633">
        <v>0</v>
      </c>
    </row>
    <row r="634" spans="1:44" x14ac:dyDescent="0.35">
      <c r="A634" t="s">
        <v>1379</v>
      </c>
      <c r="B634">
        <v>50</v>
      </c>
      <c r="C634" t="s">
        <v>1271</v>
      </c>
      <c r="D634" t="s">
        <v>49</v>
      </c>
      <c r="E634" t="s">
        <v>41</v>
      </c>
      <c r="F634">
        <v>1046</v>
      </c>
      <c r="G634" t="s">
        <v>42</v>
      </c>
      <c r="H634">
        <v>10</v>
      </c>
      <c r="I634">
        <v>3</v>
      </c>
      <c r="J634" t="s">
        <v>68</v>
      </c>
      <c r="K634">
        <v>1</v>
      </c>
      <c r="L634">
        <v>491</v>
      </c>
      <c r="M634">
        <v>4</v>
      </c>
      <c r="N634" t="s">
        <v>44</v>
      </c>
      <c r="O634">
        <v>100</v>
      </c>
      <c r="P634">
        <v>2</v>
      </c>
      <c r="Q634">
        <v>3</v>
      </c>
      <c r="R634" t="s">
        <v>161</v>
      </c>
      <c r="S634">
        <v>4</v>
      </c>
      <c r="T634" t="s">
        <v>46</v>
      </c>
      <c r="U634">
        <v>10496</v>
      </c>
      <c r="V634" t="s">
        <v>253</v>
      </c>
      <c r="W634">
        <v>2755</v>
      </c>
      <c r="X634">
        <v>6</v>
      </c>
      <c r="Y634" t="s">
        <v>48</v>
      </c>
      <c r="Z634" t="s">
        <v>49</v>
      </c>
      <c r="AA634">
        <v>15</v>
      </c>
      <c r="AB634">
        <v>3</v>
      </c>
      <c r="AC634">
        <v>4</v>
      </c>
      <c r="AD634">
        <v>80</v>
      </c>
      <c r="AE634">
        <v>0</v>
      </c>
      <c r="AF634">
        <v>20</v>
      </c>
      <c r="AG634">
        <v>2</v>
      </c>
      <c r="AH634">
        <v>3</v>
      </c>
      <c r="AI634">
        <v>1</v>
      </c>
      <c r="AJ634">
        <v>3</v>
      </c>
      <c r="AK634" s="14">
        <v>46242</v>
      </c>
      <c r="AL634">
        <v>33</v>
      </c>
      <c r="AM634" t="s">
        <v>1576</v>
      </c>
      <c r="AN634" t="s">
        <v>1581</v>
      </c>
      <c r="AO634">
        <v>11</v>
      </c>
      <c r="AP634">
        <v>15144</v>
      </c>
      <c r="AQ634">
        <v>3</v>
      </c>
      <c r="AR634">
        <v>3</v>
      </c>
    </row>
    <row r="635" spans="1:44" x14ac:dyDescent="0.35">
      <c r="A635" t="s">
        <v>701</v>
      </c>
      <c r="B635">
        <v>34</v>
      </c>
      <c r="C635" t="s">
        <v>190</v>
      </c>
      <c r="D635" t="s">
        <v>49</v>
      </c>
      <c r="E635" t="s">
        <v>41</v>
      </c>
      <c r="F635">
        <v>971</v>
      </c>
      <c r="G635" t="s">
        <v>51</v>
      </c>
      <c r="H635">
        <v>1</v>
      </c>
      <c r="I635">
        <v>3</v>
      </c>
      <c r="J635" t="s">
        <v>68</v>
      </c>
      <c r="K635">
        <v>1</v>
      </c>
      <c r="L635">
        <v>1535</v>
      </c>
      <c r="M635">
        <v>4</v>
      </c>
      <c r="N635" t="s">
        <v>44</v>
      </c>
      <c r="O635">
        <v>64</v>
      </c>
      <c r="P635">
        <v>2</v>
      </c>
      <c r="Q635">
        <v>3</v>
      </c>
      <c r="R635" t="s">
        <v>137</v>
      </c>
      <c r="S635">
        <v>3</v>
      </c>
      <c r="T635" t="s">
        <v>105</v>
      </c>
      <c r="U635">
        <v>7083</v>
      </c>
      <c r="V635" t="s">
        <v>163</v>
      </c>
      <c r="W635">
        <v>12288</v>
      </c>
      <c r="X635">
        <v>1</v>
      </c>
      <c r="Y635" t="s">
        <v>48</v>
      </c>
      <c r="Z635" t="s">
        <v>40</v>
      </c>
      <c r="AA635">
        <v>14</v>
      </c>
      <c r="AB635">
        <v>3</v>
      </c>
      <c r="AC635">
        <v>4</v>
      </c>
      <c r="AD635">
        <v>80</v>
      </c>
      <c r="AE635">
        <v>0</v>
      </c>
      <c r="AF635">
        <v>10</v>
      </c>
      <c r="AG635">
        <v>3</v>
      </c>
      <c r="AH635">
        <v>3</v>
      </c>
      <c r="AI635">
        <v>8</v>
      </c>
      <c r="AJ635">
        <v>6</v>
      </c>
      <c r="AK635" s="14">
        <v>46291</v>
      </c>
      <c r="AL635">
        <v>54</v>
      </c>
      <c r="AM635" t="s">
        <v>1576</v>
      </c>
      <c r="AN635" t="s">
        <v>1580</v>
      </c>
      <c r="AO635">
        <v>24</v>
      </c>
      <c r="AP635">
        <v>13583</v>
      </c>
      <c r="AQ635">
        <v>9</v>
      </c>
      <c r="AR635">
        <v>9</v>
      </c>
    </row>
    <row r="636" spans="1:44" x14ac:dyDescent="0.35">
      <c r="A636" t="s">
        <v>702</v>
      </c>
      <c r="B636">
        <v>34</v>
      </c>
      <c r="C636" t="s">
        <v>190</v>
      </c>
      <c r="D636" t="s">
        <v>49</v>
      </c>
      <c r="E636" t="s">
        <v>41</v>
      </c>
      <c r="F636">
        <v>1440</v>
      </c>
      <c r="G636" t="s">
        <v>51</v>
      </c>
      <c r="H636">
        <v>7</v>
      </c>
      <c r="I636">
        <v>2</v>
      </c>
      <c r="J636" t="s">
        <v>68</v>
      </c>
      <c r="K636">
        <v>1</v>
      </c>
      <c r="L636">
        <v>1541</v>
      </c>
      <c r="M636">
        <v>2</v>
      </c>
      <c r="N636" t="s">
        <v>44</v>
      </c>
      <c r="O636">
        <v>55</v>
      </c>
      <c r="P636">
        <v>3</v>
      </c>
      <c r="Q636">
        <v>1</v>
      </c>
      <c r="R636" t="s">
        <v>54</v>
      </c>
      <c r="S636">
        <v>3</v>
      </c>
      <c r="T636" t="s">
        <v>105</v>
      </c>
      <c r="U636">
        <v>2308</v>
      </c>
      <c r="V636" t="s">
        <v>47</v>
      </c>
      <c r="W636">
        <v>4944</v>
      </c>
      <c r="X636">
        <v>0</v>
      </c>
      <c r="Y636" t="s">
        <v>48</v>
      </c>
      <c r="Z636" t="s">
        <v>40</v>
      </c>
      <c r="AA636">
        <v>25</v>
      </c>
      <c r="AB636">
        <v>4</v>
      </c>
      <c r="AC636">
        <v>2</v>
      </c>
      <c r="AD636">
        <v>80</v>
      </c>
      <c r="AE636">
        <v>1</v>
      </c>
      <c r="AF636">
        <v>12</v>
      </c>
      <c r="AG636">
        <v>4</v>
      </c>
      <c r="AH636">
        <v>3</v>
      </c>
      <c r="AI636">
        <v>5</v>
      </c>
      <c r="AJ636">
        <v>7</v>
      </c>
      <c r="AK636" s="14">
        <v>46292</v>
      </c>
      <c r="AL636">
        <v>34</v>
      </c>
      <c r="AM636" t="s">
        <v>1576</v>
      </c>
      <c r="AN636" t="s">
        <v>1580</v>
      </c>
      <c r="AO636">
        <v>5</v>
      </c>
      <c r="AP636">
        <v>7547</v>
      </c>
      <c r="AQ636">
        <v>2</v>
      </c>
      <c r="AR636">
        <v>2</v>
      </c>
    </row>
    <row r="637" spans="1:44" x14ac:dyDescent="0.35">
      <c r="A637" t="s">
        <v>703</v>
      </c>
      <c r="B637">
        <v>34</v>
      </c>
      <c r="C637" t="s">
        <v>190</v>
      </c>
      <c r="D637" t="s">
        <v>49</v>
      </c>
      <c r="E637" t="s">
        <v>41</v>
      </c>
      <c r="F637">
        <v>479</v>
      </c>
      <c r="G637" t="s">
        <v>42</v>
      </c>
      <c r="H637">
        <v>7</v>
      </c>
      <c r="I637">
        <v>4</v>
      </c>
      <c r="J637" t="s">
        <v>52</v>
      </c>
      <c r="K637">
        <v>1</v>
      </c>
      <c r="L637">
        <v>1577</v>
      </c>
      <c r="M637">
        <v>1</v>
      </c>
      <c r="N637" t="s">
        <v>44</v>
      </c>
      <c r="O637">
        <v>35</v>
      </c>
      <c r="P637">
        <v>3</v>
      </c>
      <c r="Q637">
        <v>1</v>
      </c>
      <c r="R637" t="s">
        <v>60</v>
      </c>
      <c r="S637">
        <v>4</v>
      </c>
      <c r="T637" t="s">
        <v>46</v>
      </c>
      <c r="U637">
        <v>2972</v>
      </c>
      <c r="V637" t="s">
        <v>47</v>
      </c>
      <c r="W637">
        <v>22061</v>
      </c>
      <c r="X637">
        <v>1</v>
      </c>
      <c r="Y637" t="s">
        <v>48</v>
      </c>
      <c r="Z637" t="s">
        <v>49</v>
      </c>
      <c r="AA637">
        <v>13</v>
      </c>
      <c r="AB637">
        <v>3</v>
      </c>
      <c r="AC637">
        <v>3</v>
      </c>
      <c r="AD637">
        <v>80</v>
      </c>
      <c r="AE637">
        <v>0</v>
      </c>
      <c r="AF637">
        <v>1</v>
      </c>
      <c r="AG637">
        <v>4</v>
      </c>
      <c r="AH637">
        <v>1</v>
      </c>
      <c r="AI637">
        <v>0</v>
      </c>
      <c r="AJ637">
        <v>0</v>
      </c>
      <c r="AK637" s="14">
        <v>46293</v>
      </c>
      <c r="AL637">
        <v>47</v>
      </c>
      <c r="AM637" t="s">
        <v>1576</v>
      </c>
      <c r="AN637" t="s">
        <v>1580</v>
      </c>
      <c r="AO637">
        <v>11</v>
      </c>
      <c r="AP637">
        <v>19674</v>
      </c>
      <c r="AQ637">
        <v>5</v>
      </c>
      <c r="AR637">
        <v>2</v>
      </c>
    </row>
    <row r="638" spans="1:44" x14ac:dyDescent="0.35">
      <c r="A638" t="s">
        <v>704</v>
      </c>
      <c r="B638">
        <v>34</v>
      </c>
      <c r="C638" t="s">
        <v>190</v>
      </c>
      <c r="D638" t="s">
        <v>49</v>
      </c>
      <c r="E638" t="s">
        <v>41</v>
      </c>
      <c r="F638">
        <v>1351</v>
      </c>
      <c r="G638" t="s">
        <v>42</v>
      </c>
      <c r="H638">
        <v>1</v>
      </c>
      <c r="I638">
        <v>4</v>
      </c>
      <c r="J638" t="s">
        <v>43</v>
      </c>
      <c r="K638">
        <v>1</v>
      </c>
      <c r="L638">
        <v>1580</v>
      </c>
      <c r="M638">
        <v>2</v>
      </c>
      <c r="N638" t="s">
        <v>44</v>
      </c>
      <c r="O638">
        <v>45</v>
      </c>
      <c r="P638">
        <v>3</v>
      </c>
      <c r="Q638">
        <v>2</v>
      </c>
      <c r="R638" t="s">
        <v>60</v>
      </c>
      <c r="S638">
        <v>4</v>
      </c>
      <c r="T638" t="s">
        <v>105</v>
      </c>
      <c r="U638">
        <v>5484</v>
      </c>
      <c r="V638" t="s">
        <v>163</v>
      </c>
      <c r="W638">
        <v>13008</v>
      </c>
      <c r="X638">
        <v>9</v>
      </c>
      <c r="Y638" t="s">
        <v>48</v>
      </c>
      <c r="Z638" t="s">
        <v>49</v>
      </c>
      <c r="AA638">
        <v>17</v>
      </c>
      <c r="AB638">
        <v>3</v>
      </c>
      <c r="AC638">
        <v>2</v>
      </c>
      <c r="AD638">
        <v>80</v>
      </c>
      <c r="AE638">
        <v>1</v>
      </c>
      <c r="AF638">
        <v>9</v>
      </c>
      <c r="AG638">
        <v>3</v>
      </c>
      <c r="AH638">
        <v>2</v>
      </c>
      <c r="AI638">
        <v>2</v>
      </c>
      <c r="AJ638">
        <v>1</v>
      </c>
      <c r="AK638" s="14">
        <v>46294</v>
      </c>
      <c r="AL638">
        <v>24</v>
      </c>
      <c r="AM638" t="s">
        <v>1576</v>
      </c>
      <c r="AN638" t="s">
        <v>1580</v>
      </c>
      <c r="AO638">
        <v>4</v>
      </c>
      <c r="AP638">
        <v>13729</v>
      </c>
      <c r="AQ638">
        <v>3</v>
      </c>
      <c r="AR638">
        <v>2</v>
      </c>
    </row>
    <row r="639" spans="1:44" x14ac:dyDescent="0.35">
      <c r="A639" t="s">
        <v>705</v>
      </c>
      <c r="B639">
        <v>34</v>
      </c>
      <c r="C639" t="s">
        <v>190</v>
      </c>
      <c r="D639" t="s">
        <v>49</v>
      </c>
      <c r="E639" t="s">
        <v>56</v>
      </c>
      <c r="F639">
        <v>653</v>
      </c>
      <c r="G639" t="s">
        <v>42</v>
      </c>
      <c r="H639">
        <v>10</v>
      </c>
      <c r="I639">
        <v>4</v>
      </c>
      <c r="J639" t="s">
        <v>68</v>
      </c>
      <c r="K639">
        <v>1</v>
      </c>
      <c r="L639">
        <v>1597</v>
      </c>
      <c r="M639">
        <v>4</v>
      </c>
      <c r="N639" t="s">
        <v>44</v>
      </c>
      <c r="O639">
        <v>92</v>
      </c>
      <c r="P639">
        <v>2</v>
      </c>
      <c r="Q639">
        <v>2</v>
      </c>
      <c r="R639" t="s">
        <v>161</v>
      </c>
      <c r="S639">
        <v>3</v>
      </c>
      <c r="T639" t="s">
        <v>105</v>
      </c>
      <c r="U639">
        <v>5063</v>
      </c>
      <c r="V639" t="s">
        <v>163</v>
      </c>
      <c r="W639">
        <v>15332</v>
      </c>
      <c r="X639">
        <v>1</v>
      </c>
      <c r="Y639" t="s">
        <v>48</v>
      </c>
      <c r="Z639" t="s">
        <v>49</v>
      </c>
      <c r="AA639">
        <v>14</v>
      </c>
      <c r="AB639">
        <v>3</v>
      </c>
      <c r="AC639">
        <v>2</v>
      </c>
      <c r="AD639">
        <v>80</v>
      </c>
      <c r="AE639">
        <v>1</v>
      </c>
      <c r="AF639">
        <v>8</v>
      </c>
      <c r="AG639">
        <v>3</v>
      </c>
      <c r="AH639">
        <v>2</v>
      </c>
      <c r="AI639">
        <v>7</v>
      </c>
      <c r="AJ639">
        <v>7</v>
      </c>
      <c r="AK639" s="14">
        <v>46295</v>
      </c>
      <c r="AL639">
        <v>30</v>
      </c>
      <c r="AM639" t="s">
        <v>1576</v>
      </c>
      <c r="AN639" t="s">
        <v>1580</v>
      </c>
      <c r="AO639">
        <v>2</v>
      </c>
      <c r="AP639">
        <v>9270</v>
      </c>
      <c r="AQ639">
        <v>1</v>
      </c>
      <c r="AR639">
        <v>1</v>
      </c>
    </row>
    <row r="640" spans="1:44" x14ac:dyDescent="0.35">
      <c r="A640" t="s">
        <v>706</v>
      </c>
      <c r="B640">
        <v>34</v>
      </c>
      <c r="C640" t="s">
        <v>190</v>
      </c>
      <c r="D640" t="s">
        <v>49</v>
      </c>
      <c r="E640" t="s">
        <v>56</v>
      </c>
      <c r="F640">
        <v>426</v>
      </c>
      <c r="G640" t="s">
        <v>42</v>
      </c>
      <c r="H640">
        <v>10</v>
      </c>
      <c r="I640">
        <v>4</v>
      </c>
      <c r="J640" t="s">
        <v>43</v>
      </c>
      <c r="K640">
        <v>1</v>
      </c>
      <c r="L640">
        <v>1615</v>
      </c>
      <c r="M640">
        <v>3</v>
      </c>
      <c r="N640" t="s">
        <v>44</v>
      </c>
      <c r="O640">
        <v>42</v>
      </c>
      <c r="P640">
        <v>4</v>
      </c>
      <c r="Q640">
        <v>2</v>
      </c>
      <c r="R640" t="s">
        <v>112</v>
      </c>
      <c r="S640">
        <v>4</v>
      </c>
      <c r="T640" t="s">
        <v>102</v>
      </c>
      <c r="U640">
        <v>4724</v>
      </c>
      <c r="V640" t="s">
        <v>47</v>
      </c>
      <c r="W640">
        <v>17000</v>
      </c>
      <c r="X640">
        <v>1</v>
      </c>
      <c r="Y640" t="s">
        <v>48</v>
      </c>
      <c r="Z640" t="s">
        <v>49</v>
      </c>
      <c r="AA640">
        <v>13</v>
      </c>
      <c r="AB640">
        <v>3</v>
      </c>
      <c r="AC640">
        <v>1</v>
      </c>
      <c r="AD640">
        <v>80</v>
      </c>
      <c r="AE640">
        <v>1</v>
      </c>
      <c r="AF640">
        <v>9</v>
      </c>
      <c r="AG640">
        <v>3</v>
      </c>
      <c r="AH640">
        <v>3</v>
      </c>
      <c r="AI640">
        <v>7</v>
      </c>
      <c r="AJ640">
        <v>2</v>
      </c>
      <c r="AK640" s="14">
        <v>46296</v>
      </c>
      <c r="AL640">
        <v>27</v>
      </c>
      <c r="AM640" t="s">
        <v>1576</v>
      </c>
      <c r="AN640" t="s">
        <v>1579</v>
      </c>
      <c r="AO640">
        <v>3</v>
      </c>
      <c r="AP640">
        <v>23946</v>
      </c>
      <c r="AQ640">
        <v>2</v>
      </c>
      <c r="AR640">
        <v>0</v>
      </c>
    </row>
    <row r="641" spans="1:44" x14ac:dyDescent="0.35">
      <c r="A641" t="s">
        <v>707</v>
      </c>
      <c r="B641">
        <v>34</v>
      </c>
      <c r="C641" t="s">
        <v>190</v>
      </c>
      <c r="D641" t="s">
        <v>49</v>
      </c>
      <c r="E641" t="s">
        <v>41</v>
      </c>
      <c r="F641">
        <v>1130</v>
      </c>
      <c r="G641" t="s">
        <v>42</v>
      </c>
      <c r="H641">
        <v>3</v>
      </c>
      <c r="I641">
        <v>3</v>
      </c>
      <c r="J641" t="s">
        <v>43</v>
      </c>
      <c r="K641">
        <v>1</v>
      </c>
      <c r="L641">
        <v>1658</v>
      </c>
      <c r="M641">
        <v>4</v>
      </c>
      <c r="N641" t="s">
        <v>53</v>
      </c>
      <c r="O641">
        <v>66</v>
      </c>
      <c r="P641">
        <v>3</v>
      </c>
      <c r="Q641">
        <v>2</v>
      </c>
      <c r="R641" t="s">
        <v>60</v>
      </c>
      <c r="S641">
        <v>2</v>
      </c>
      <c r="T641" t="s">
        <v>102</v>
      </c>
      <c r="U641">
        <v>5433</v>
      </c>
      <c r="V641" t="s">
        <v>163</v>
      </c>
      <c r="W641">
        <v>19332</v>
      </c>
      <c r="X641">
        <v>1</v>
      </c>
      <c r="Y641" t="s">
        <v>48</v>
      </c>
      <c r="Z641" t="s">
        <v>49</v>
      </c>
      <c r="AA641">
        <v>12</v>
      </c>
      <c r="AB641">
        <v>3</v>
      </c>
      <c r="AC641">
        <v>3</v>
      </c>
      <c r="AD641">
        <v>80</v>
      </c>
      <c r="AE641">
        <v>1</v>
      </c>
      <c r="AF641">
        <v>11</v>
      </c>
      <c r="AG641">
        <v>2</v>
      </c>
      <c r="AH641">
        <v>3</v>
      </c>
      <c r="AI641">
        <v>7</v>
      </c>
      <c r="AJ641">
        <v>9</v>
      </c>
      <c r="AK641" s="14">
        <v>46297</v>
      </c>
      <c r="AL641">
        <v>53</v>
      </c>
      <c r="AM641" t="s">
        <v>1576</v>
      </c>
      <c r="AN641" t="s">
        <v>1579</v>
      </c>
      <c r="AO641">
        <v>30</v>
      </c>
      <c r="AP641">
        <v>10380</v>
      </c>
      <c r="AQ641">
        <v>22</v>
      </c>
      <c r="AR641">
        <v>8</v>
      </c>
    </row>
    <row r="642" spans="1:44" x14ac:dyDescent="0.35">
      <c r="A642" t="s">
        <v>708</v>
      </c>
      <c r="B642">
        <v>34</v>
      </c>
      <c r="C642" t="s">
        <v>190</v>
      </c>
      <c r="D642" t="s">
        <v>49</v>
      </c>
      <c r="E642" t="s">
        <v>41</v>
      </c>
      <c r="F642">
        <v>1157</v>
      </c>
      <c r="G642" t="s">
        <v>42</v>
      </c>
      <c r="H642">
        <v>5</v>
      </c>
      <c r="I642">
        <v>2</v>
      </c>
      <c r="J642" t="s">
        <v>52</v>
      </c>
      <c r="K642">
        <v>1</v>
      </c>
      <c r="L642">
        <v>1696</v>
      </c>
      <c r="M642">
        <v>2</v>
      </c>
      <c r="N642" t="s">
        <v>44</v>
      </c>
      <c r="O642">
        <v>57</v>
      </c>
      <c r="P642">
        <v>2</v>
      </c>
      <c r="Q642">
        <v>2</v>
      </c>
      <c r="R642" t="s">
        <v>45</v>
      </c>
      <c r="S642">
        <v>4</v>
      </c>
      <c r="T642" t="s">
        <v>105</v>
      </c>
      <c r="U642">
        <v>3986</v>
      </c>
      <c r="V642" t="s">
        <v>47</v>
      </c>
      <c r="W642">
        <v>11912</v>
      </c>
      <c r="X642">
        <v>1</v>
      </c>
      <c r="Y642" t="s">
        <v>48</v>
      </c>
      <c r="Z642" t="s">
        <v>49</v>
      </c>
      <c r="AA642">
        <v>14</v>
      </c>
      <c r="AB642">
        <v>3</v>
      </c>
      <c r="AC642">
        <v>3</v>
      </c>
      <c r="AD642">
        <v>80</v>
      </c>
      <c r="AE642">
        <v>1</v>
      </c>
      <c r="AF642">
        <v>15</v>
      </c>
      <c r="AG642">
        <v>3</v>
      </c>
      <c r="AH642">
        <v>4</v>
      </c>
      <c r="AI642">
        <v>4</v>
      </c>
      <c r="AJ642">
        <v>13</v>
      </c>
      <c r="AK642" s="14">
        <v>46298</v>
      </c>
      <c r="AL642">
        <v>19</v>
      </c>
      <c r="AM642" t="s">
        <v>1576</v>
      </c>
      <c r="AN642" t="s">
        <v>1579</v>
      </c>
      <c r="AO642">
        <v>1</v>
      </c>
      <c r="AP642">
        <v>7160</v>
      </c>
      <c r="AQ642">
        <v>1</v>
      </c>
      <c r="AR642">
        <v>1</v>
      </c>
    </row>
    <row r="643" spans="1:44" x14ac:dyDescent="0.35">
      <c r="A643" t="s">
        <v>709</v>
      </c>
      <c r="B643">
        <v>34</v>
      </c>
      <c r="C643" t="s">
        <v>190</v>
      </c>
      <c r="D643" t="s">
        <v>49</v>
      </c>
      <c r="E643" t="s">
        <v>41</v>
      </c>
      <c r="F643">
        <v>678</v>
      </c>
      <c r="G643" t="s">
        <v>42</v>
      </c>
      <c r="H643">
        <v>19</v>
      </c>
      <c r="I643">
        <v>3</v>
      </c>
      <c r="J643" t="s">
        <v>43</v>
      </c>
      <c r="K643">
        <v>1</v>
      </c>
      <c r="L643">
        <v>1701</v>
      </c>
      <c r="M643">
        <v>2</v>
      </c>
      <c r="N643" t="s">
        <v>53</v>
      </c>
      <c r="O643">
        <v>35</v>
      </c>
      <c r="P643">
        <v>2</v>
      </c>
      <c r="Q643">
        <v>1</v>
      </c>
      <c r="R643" t="s">
        <v>60</v>
      </c>
      <c r="S643">
        <v>4</v>
      </c>
      <c r="T643" t="s">
        <v>105</v>
      </c>
      <c r="U643">
        <v>2929</v>
      </c>
      <c r="V643" t="s">
        <v>47</v>
      </c>
      <c r="W643">
        <v>20338</v>
      </c>
      <c r="X643">
        <v>1</v>
      </c>
      <c r="Y643" t="s">
        <v>48</v>
      </c>
      <c r="Z643" t="s">
        <v>49</v>
      </c>
      <c r="AA643">
        <v>12</v>
      </c>
      <c r="AB643">
        <v>3</v>
      </c>
      <c r="AC643">
        <v>2</v>
      </c>
      <c r="AD643">
        <v>80</v>
      </c>
      <c r="AE643">
        <v>0</v>
      </c>
      <c r="AF643">
        <v>10</v>
      </c>
      <c r="AG643">
        <v>3</v>
      </c>
      <c r="AH643">
        <v>3</v>
      </c>
      <c r="AI643">
        <v>8</v>
      </c>
      <c r="AJ643">
        <v>7</v>
      </c>
      <c r="AK643" s="14">
        <v>46299</v>
      </c>
      <c r="AL643">
        <v>55</v>
      </c>
      <c r="AM643" t="s">
        <v>1576</v>
      </c>
      <c r="AN643" t="s">
        <v>1579</v>
      </c>
      <c r="AO643">
        <v>26</v>
      </c>
      <c r="AP643">
        <v>19501</v>
      </c>
      <c r="AQ643">
        <v>5</v>
      </c>
      <c r="AR643">
        <v>2</v>
      </c>
    </row>
    <row r="644" spans="1:44" x14ac:dyDescent="0.35">
      <c r="A644" t="s">
        <v>710</v>
      </c>
      <c r="B644">
        <v>34</v>
      </c>
      <c r="C644" t="s">
        <v>190</v>
      </c>
      <c r="D644" t="s">
        <v>49</v>
      </c>
      <c r="E644" t="s">
        <v>41</v>
      </c>
      <c r="F644">
        <v>181</v>
      </c>
      <c r="G644" t="s">
        <v>42</v>
      </c>
      <c r="H644">
        <v>2</v>
      </c>
      <c r="I644">
        <v>4</v>
      </c>
      <c r="J644" t="s">
        <v>52</v>
      </c>
      <c r="K644">
        <v>1</v>
      </c>
      <c r="L644">
        <v>1755</v>
      </c>
      <c r="M644">
        <v>4</v>
      </c>
      <c r="N644" t="s">
        <v>44</v>
      </c>
      <c r="O644">
        <v>97</v>
      </c>
      <c r="P644">
        <v>4</v>
      </c>
      <c r="Q644">
        <v>1</v>
      </c>
      <c r="R644" t="s">
        <v>60</v>
      </c>
      <c r="S644">
        <v>4</v>
      </c>
      <c r="T644" t="s">
        <v>105</v>
      </c>
      <c r="U644">
        <v>2932</v>
      </c>
      <c r="V644" t="s">
        <v>47</v>
      </c>
      <c r="W644">
        <v>5586</v>
      </c>
      <c r="X644">
        <v>0</v>
      </c>
      <c r="Y644" t="s">
        <v>48</v>
      </c>
      <c r="Z644" t="s">
        <v>40</v>
      </c>
      <c r="AA644">
        <v>14</v>
      </c>
      <c r="AB644">
        <v>3</v>
      </c>
      <c r="AC644">
        <v>1</v>
      </c>
      <c r="AD644">
        <v>80</v>
      </c>
      <c r="AE644">
        <v>3</v>
      </c>
      <c r="AF644">
        <v>6</v>
      </c>
      <c r="AG644">
        <v>3</v>
      </c>
      <c r="AH644">
        <v>3</v>
      </c>
      <c r="AI644">
        <v>1</v>
      </c>
      <c r="AJ644">
        <v>2</v>
      </c>
      <c r="AK644" s="14">
        <v>46300</v>
      </c>
      <c r="AL644">
        <v>53</v>
      </c>
      <c r="AM644" t="s">
        <v>1576</v>
      </c>
      <c r="AN644" t="s">
        <v>1579</v>
      </c>
      <c r="AO644">
        <v>2</v>
      </c>
      <c r="AP644">
        <v>18582</v>
      </c>
      <c r="AQ644">
        <v>0</v>
      </c>
      <c r="AR644">
        <v>0</v>
      </c>
    </row>
    <row r="645" spans="1:44" x14ac:dyDescent="0.35">
      <c r="A645" t="s">
        <v>711</v>
      </c>
      <c r="B645">
        <v>34</v>
      </c>
      <c r="C645" t="s">
        <v>190</v>
      </c>
      <c r="D645" t="s">
        <v>49</v>
      </c>
      <c r="E645" t="s">
        <v>59</v>
      </c>
      <c r="F645">
        <v>1375</v>
      </c>
      <c r="G645" t="s">
        <v>51</v>
      </c>
      <c r="H645">
        <v>10</v>
      </c>
      <c r="I645">
        <v>3</v>
      </c>
      <c r="J645" t="s">
        <v>43</v>
      </c>
      <c r="K645">
        <v>1</v>
      </c>
      <c r="L645">
        <v>1774</v>
      </c>
      <c r="M645">
        <v>4</v>
      </c>
      <c r="N645" t="s">
        <v>44</v>
      </c>
      <c r="O645">
        <v>87</v>
      </c>
      <c r="P645">
        <v>3</v>
      </c>
      <c r="Q645">
        <v>2</v>
      </c>
      <c r="R645" t="s">
        <v>137</v>
      </c>
      <c r="S645">
        <v>3</v>
      </c>
      <c r="T645" t="s">
        <v>102</v>
      </c>
      <c r="U645">
        <v>4001</v>
      </c>
      <c r="V645" t="s">
        <v>47</v>
      </c>
      <c r="W645">
        <v>12313</v>
      </c>
      <c r="X645">
        <v>1</v>
      </c>
      <c r="Y645" t="s">
        <v>48</v>
      </c>
      <c r="Z645" t="s">
        <v>40</v>
      </c>
      <c r="AA645">
        <v>14</v>
      </c>
      <c r="AB645">
        <v>3</v>
      </c>
      <c r="AC645">
        <v>3</v>
      </c>
      <c r="AD645">
        <v>80</v>
      </c>
      <c r="AE645">
        <v>1</v>
      </c>
      <c r="AF645">
        <v>15</v>
      </c>
      <c r="AG645">
        <v>3</v>
      </c>
      <c r="AH645">
        <v>3</v>
      </c>
      <c r="AI645">
        <v>0</v>
      </c>
      <c r="AJ645">
        <v>7</v>
      </c>
      <c r="AK645" s="14">
        <v>46301</v>
      </c>
      <c r="AL645">
        <v>30</v>
      </c>
      <c r="AM645" t="s">
        <v>1576</v>
      </c>
      <c r="AN645" t="s">
        <v>1579</v>
      </c>
      <c r="AO645">
        <v>7</v>
      </c>
      <c r="AP645">
        <v>8506</v>
      </c>
      <c r="AQ645">
        <v>4</v>
      </c>
      <c r="AR645">
        <v>2</v>
      </c>
    </row>
    <row r="646" spans="1:44" x14ac:dyDescent="0.35">
      <c r="A646" t="s">
        <v>712</v>
      </c>
      <c r="B646">
        <v>34</v>
      </c>
      <c r="C646" t="s">
        <v>190</v>
      </c>
      <c r="D646" t="s">
        <v>49</v>
      </c>
      <c r="E646" t="s">
        <v>41</v>
      </c>
      <c r="F646">
        <v>511</v>
      </c>
      <c r="G646" t="s">
        <v>51</v>
      </c>
      <c r="H646">
        <v>3</v>
      </c>
      <c r="I646">
        <v>2</v>
      </c>
      <c r="J646" t="s">
        <v>43</v>
      </c>
      <c r="K646">
        <v>1</v>
      </c>
      <c r="L646">
        <v>1779</v>
      </c>
      <c r="M646">
        <v>4</v>
      </c>
      <c r="N646" t="s">
        <v>53</v>
      </c>
      <c r="O646">
        <v>32</v>
      </c>
      <c r="P646">
        <v>1</v>
      </c>
      <c r="Q646">
        <v>2</v>
      </c>
      <c r="R646" t="s">
        <v>137</v>
      </c>
      <c r="S646">
        <v>4</v>
      </c>
      <c r="T646" t="s">
        <v>46</v>
      </c>
      <c r="U646">
        <v>6029</v>
      </c>
      <c r="V646" t="s">
        <v>163</v>
      </c>
      <c r="W646">
        <v>25353</v>
      </c>
      <c r="X646">
        <v>5</v>
      </c>
      <c r="Y646" t="s">
        <v>48</v>
      </c>
      <c r="Z646" t="s">
        <v>49</v>
      </c>
      <c r="AA646">
        <v>12</v>
      </c>
      <c r="AB646">
        <v>3</v>
      </c>
      <c r="AC646">
        <v>1</v>
      </c>
      <c r="AD646">
        <v>80</v>
      </c>
      <c r="AE646">
        <v>0</v>
      </c>
      <c r="AF646">
        <v>6</v>
      </c>
      <c r="AG646">
        <v>3</v>
      </c>
      <c r="AH646">
        <v>3</v>
      </c>
      <c r="AI646">
        <v>2</v>
      </c>
      <c r="AJ646">
        <v>2</v>
      </c>
      <c r="AK646" s="14">
        <v>46302</v>
      </c>
      <c r="AL646">
        <v>23</v>
      </c>
      <c r="AM646" t="s">
        <v>1576</v>
      </c>
      <c r="AN646" t="s">
        <v>1579</v>
      </c>
      <c r="AO646">
        <v>0</v>
      </c>
      <c r="AP646">
        <v>17844</v>
      </c>
      <c r="AQ646">
        <v>0</v>
      </c>
      <c r="AR646">
        <v>0</v>
      </c>
    </row>
    <row r="647" spans="1:44" x14ac:dyDescent="0.35">
      <c r="A647" t="s">
        <v>1378</v>
      </c>
      <c r="B647">
        <v>50</v>
      </c>
      <c r="C647" t="s">
        <v>1271</v>
      </c>
      <c r="D647" t="s">
        <v>49</v>
      </c>
      <c r="E647" t="s">
        <v>41</v>
      </c>
      <c r="F647">
        <v>797</v>
      </c>
      <c r="G647" t="s">
        <v>42</v>
      </c>
      <c r="H647">
        <v>4</v>
      </c>
      <c r="I647">
        <v>1</v>
      </c>
      <c r="J647" t="s">
        <v>43</v>
      </c>
      <c r="K647">
        <v>1</v>
      </c>
      <c r="L647">
        <v>385</v>
      </c>
      <c r="M647">
        <v>1</v>
      </c>
      <c r="N647" t="s">
        <v>44</v>
      </c>
      <c r="O647">
        <v>96</v>
      </c>
      <c r="P647">
        <v>3</v>
      </c>
      <c r="Q647">
        <v>5</v>
      </c>
      <c r="R647" t="s">
        <v>252</v>
      </c>
      <c r="S647">
        <v>2</v>
      </c>
      <c r="T647" t="s">
        <v>102</v>
      </c>
      <c r="U647">
        <v>19144</v>
      </c>
      <c r="V647" t="s">
        <v>368</v>
      </c>
      <c r="W647">
        <v>15815</v>
      </c>
      <c r="X647">
        <v>3</v>
      </c>
      <c r="Y647" t="s">
        <v>48</v>
      </c>
      <c r="Z647" t="s">
        <v>49</v>
      </c>
      <c r="AA647">
        <v>14</v>
      </c>
      <c r="AB647">
        <v>3</v>
      </c>
      <c r="AC647">
        <v>1</v>
      </c>
      <c r="AD647">
        <v>80</v>
      </c>
      <c r="AE647">
        <v>2</v>
      </c>
      <c r="AF647">
        <v>28</v>
      </c>
      <c r="AG647">
        <v>4</v>
      </c>
      <c r="AH647">
        <v>2</v>
      </c>
      <c r="AI647">
        <v>1</v>
      </c>
      <c r="AJ647">
        <v>6</v>
      </c>
      <c r="AK647" s="14">
        <v>46241</v>
      </c>
      <c r="AL647">
        <v>47</v>
      </c>
      <c r="AM647" t="s">
        <v>1576</v>
      </c>
      <c r="AN647" t="s">
        <v>1581</v>
      </c>
      <c r="AO647">
        <v>18</v>
      </c>
      <c r="AP647">
        <v>22339</v>
      </c>
      <c r="AQ647">
        <v>8</v>
      </c>
      <c r="AR647">
        <v>0</v>
      </c>
    </row>
    <row r="648" spans="1:44" x14ac:dyDescent="0.35">
      <c r="A648" t="s">
        <v>714</v>
      </c>
      <c r="B648">
        <v>34</v>
      </c>
      <c r="C648" t="s">
        <v>190</v>
      </c>
      <c r="D648" t="s">
        <v>49</v>
      </c>
      <c r="E648" t="s">
        <v>41</v>
      </c>
      <c r="F648">
        <v>810</v>
      </c>
      <c r="G648" t="s">
        <v>51</v>
      </c>
      <c r="H648">
        <v>8</v>
      </c>
      <c r="I648">
        <v>2</v>
      </c>
      <c r="J648" t="s">
        <v>68</v>
      </c>
      <c r="K648">
        <v>1</v>
      </c>
      <c r="L648">
        <v>1823</v>
      </c>
      <c r="M648">
        <v>2</v>
      </c>
      <c r="N648" t="s">
        <v>44</v>
      </c>
      <c r="O648">
        <v>92</v>
      </c>
      <c r="P648">
        <v>4</v>
      </c>
      <c r="Q648">
        <v>2</v>
      </c>
      <c r="R648" t="s">
        <v>137</v>
      </c>
      <c r="S648">
        <v>3</v>
      </c>
      <c r="T648" t="s">
        <v>105</v>
      </c>
      <c r="U648">
        <v>6799</v>
      </c>
      <c r="V648" t="s">
        <v>163</v>
      </c>
      <c r="W648">
        <v>22128</v>
      </c>
      <c r="X648">
        <v>1</v>
      </c>
      <c r="Y648" t="s">
        <v>48</v>
      </c>
      <c r="Z648" t="s">
        <v>49</v>
      </c>
      <c r="AA648">
        <v>21</v>
      </c>
      <c r="AB648">
        <v>4</v>
      </c>
      <c r="AC648">
        <v>3</v>
      </c>
      <c r="AD648">
        <v>80</v>
      </c>
      <c r="AE648">
        <v>2</v>
      </c>
      <c r="AF648">
        <v>10</v>
      </c>
      <c r="AG648">
        <v>5</v>
      </c>
      <c r="AH648">
        <v>3</v>
      </c>
      <c r="AI648">
        <v>4</v>
      </c>
      <c r="AJ648">
        <v>8</v>
      </c>
      <c r="AK648" s="14">
        <v>46304</v>
      </c>
      <c r="AL648">
        <v>27</v>
      </c>
      <c r="AM648" t="s">
        <v>1576</v>
      </c>
      <c r="AN648" t="s">
        <v>1579</v>
      </c>
      <c r="AO648">
        <v>8</v>
      </c>
      <c r="AP648">
        <v>12864</v>
      </c>
      <c r="AQ648">
        <v>3</v>
      </c>
      <c r="AR648">
        <v>0</v>
      </c>
    </row>
    <row r="649" spans="1:44" x14ac:dyDescent="0.35">
      <c r="A649" t="s">
        <v>715</v>
      </c>
      <c r="B649">
        <v>34</v>
      </c>
      <c r="C649" t="s">
        <v>190</v>
      </c>
      <c r="D649" t="s">
        <v>49</v>
      </c>
      <c r="E649" t="s">
        <v>41</v>
      </c>
      <c r="F649">
        <v>1480</v>
      </c>
      <c r="G649" t="s">
        <v>51</v>
      </c>
      <c r="H649">
        <v>4</v>
      </c>
      <c r="I649">
        <v>3</v>
      </c>
      <c r="J649" t="s">
        <v>43</v>
      </c>
      <c r="K649">
        <v>1</v>
      </c>
      <c r="L649">
        <v>1882</v>
      </c>
      <c r="M649">
        <v>3</v>
      </c>
      <c r="N649" t="s">
        <v>44</v>
      </c>
      <c r="O649">
        <v>64</v>
      </c>
      <c r="P649">
        <v>3</v>
      </c>
      <c r="Q649">
        <v>3</v>
      </c>
      <c r="R649" t="s">
        <v>137</v>
      </c>
      <c r="S649">
        <v>4</v>
      </c>
      <c r="T649" t="s">
        <v>105</v>
      </c>
      <c r="U649">
        <v>9713</v>
      </c>
      <c r="V649" t="s">
        <v>163</v>
      </c>
      <c r="W649">
        <v>24444</v>
      </c>
      <c r="X649">
        <v>2</v>
      </c>
      <c r="Y649" t="s">
        <v>48</v>
      </c>
      <c r="Z649" t="s">
        <v>40</v>
      </c>
      <c r="AA649">
        <v>13</v>
      </c>
      <c r="AB649">
        <v>3</v>
      </c>
      <c r="AC649">
        <v>4</v>
      </c>
      <c r="AD649">
        <v>80</v>
      </c>
      <c r="AE649">
        <v>3</v>
      </c>
      <c r="AF649">
        <v>9</v>
      </c>
      <c r="AG649">
        <v>3</v>
      </c>
      <c r="AH649">
        <v>3</v>
      </c>
      <c r="AI649">
        <v>1</v>
      </c>
      <c r="AJ649">
        <v>0</v>
      </c>
      <c r="AK649" s="14">
        <v>46305</v>
      </c>
      <c r="AL649">
        <v>21</v>
      </c>
      <c r="AM649" t="s">
        <v>1576</v>
      </c>
      <c r="AN649" t="s">
        <v>1579</v>
      </c>
      <c r="AO649">
        <v>0</v>
      </c>
      <c r="AP649">
        <v>16724</v>
      </c>
      <c r="AQ649">
        <v>0</v>
      </c>
      <c r="AR649">
        <v>0</v>
      </c>
    </row>
    <row r="650" spans="1:44" x14ac:dyDescent="0.35">
      <c r="A650" t="s">
        <v>1377</v>
      </c>
      <c r="B650">
        <v>50</v>
      </c>
      <c r="C650" t="s">
        <v>1271</v>
      </c>
      <c r="D650" t="s">
        <v>49</v>
      </c>
      <c r="E650" t="s">
        <v>41</v>
      </c>
      <c r="F650">
        <v>854</v>
      </c>
      <c r="G650" t="s">
        <v>51</v>
      </c>
      <c r="H650">
        <v>1</v>
      </c>
      <c r="I650">
        <v>4</v>
      </c>
      <c r="J650" t="s">
        <v>52</v>
      </c>
      <c r="K650">
        <v>1</v>
      </c>
      <c r="L650">
        <v>323</v>
      </c>
      <c r="M650">
        <v>4</v>
      </c>
      <c r="N650" t="s">
        <v>53</v>
      </c>
      <c r="O650">
        <v>68</v>
      </c>
      <c r="P650">
        <v>3</v>
      </c>
      <c r="Q650">
        <v>5</v>
      </c>
      <c r="R650" t="s">
        <v>442</v>
      </c>
      <c r="S650">
        <v>4</v>
      </c>
      <c r="T650" t="s">
        <v>102</v>
      </c>
      <c r="U650">
        <v>19517</v>
      </c>
      <c r="V650" t="s">
        <v>368</v>
      </c>
      <c r="W650">
        <v>24118</v>
      </c>
      <c r="X650">
        <v>3</v>
      </c>
      <c r="Y650" t="s">
        <v>48</v>
      </c>
      <c r="Z650" t="s">
        <v>49</v>
      </c>
      <c r="AA650">
        <v>11</v>
      </c>
      <c r="AB650">
        <v>3</v>
      </c>
      <c r="AC650">
        <v>3</v>
      </c>
      <c r="AD650">
        <v>80</v>
      </c>
      <c r="AE650">
        <v>1</v>
      </c>
      <c r="AF650">
        <v>32</v>
      </c>
      <c r="AG650">
        <v>3</v>
      </c>
      <c r="AH650">
        <v>2</v>
      </c>
      <c r="AI650">
        <v>0</v>
      </c>
      <c r="AJ650">
        <v>6</v>
      </c>
      <c r="AK650" s="14">
        <v>46240</v>
      </c>
      <c r="AL650">
        <v>36</v>
      </c>
      <c r="AM650" t="s">
        <v>1576</v>
      </c>
      <c r="AN650" t="s">
        <v>1581</v>
      </c>
      <c r="AO650">
        <v>11</v>
      </c>
      <c r="AP650">
        <v>9903</v>
      </c>
      <c r="AQ650">
        <v>11</v>
      </c>
      <c r="AR650">
        <v>6</v>
      </c>
    </row>
    <row r="651" spans="1:44" x14ac:dyDescent="0.35">
      <c r="A651" t="s">
        <v>717</v>
      </c>
      <c r="B651">
        <v>34</v>
      </c>
      <c r="C651" t="s">
        <v>190</v>
      </c>
      <c r="D651" t="s">
        <v>49</v>
      </c>
      <c r="E651" t="s">
        <v>41</v>
      </c>
      <c r="F651">
        <v>735</v>
      </c>
      <c r="G651" t="s">
        <v>51</v>
      </c>
      <c r="H651">
        <v>3</v>
      </c>
      <c r="I651">
        <v>1</v>
      </c>
      <c r="J651" t="s">
        <v>52</v>
      </c>
      <c r="K651">
        <v>1</v>
      </c>
      <c r="L651">
        <v>1915</v>
      </c>
      <c r="M651">
        <v>4</v>
      </c>
      <c r="N651" t="s">
        <v>53</v>
      </c>
      <c r="O651">
        <v>75</v>
      </c>
      <c r="P651">
        <v>2</v>
      </c>
      <c r="Q651">
        <v>2</v>
      </c>
      <c r="R651" t="s">
        <v>137</v>
      </c>
      <c r="S651">
        <v>4</v>
      </c>
      <c r="T651" t="s">
        <v>105</v>
      </c>
      <c r="U651">
        <v>8103</v>
      </c>
      <c r="V651" t="s">
        <v>163</v>
      </c>
      <c r="W651">
        <v>16495</v>
      </c>
      <c r="X651">
        <v>3</v>
      </c>
      <c r="Y651" t="s">
        <v>48</v>
      </c>
      <c r="Z651" t="s">
        <v>40</v>
      </c>
      <c r="AA651">
        <v>12</v>
      </c>
      <c r="AB651">
        <v>3</v>
      </c>
      <c r="AC651">
        <v>3</v>
      </c>
      <c r="AD651">
        <v>80</v>
      </c>
      <c r="AE651">
        <v>0</v>
      </c>
      <c r="AF651">
        <v>9</v>
      </c>
      <c r="AG651">
        <v>3</v>
      </c>
      <c r="AH651">
        <v>2</v>
      </c>
      <c r="AI651">
        <v>0</v>
      </c>
      <c r="AJ651">
        <v>1</v>
      </c>
      <c r="AK651" s="14">
        <v>46307</v>
      </c>
      <c r="AL651">
        <v>42</v>
      </c>
      <c r="AM651" t="s">
        <v>1576</v>
      </c>
      <c r="AN651" t="s">
        <v>1579</v>
      </c>
      <c r="AO651">
        <v>13</v>
      </c>
      <c r="AP651">
        <v>10240</v>
      </c>
      <c r="AQ651">
        <v>0</v>
      </c>
      <c r="AR651">
        <v>0</v>
      </c>
    </row>
    <row r="652" spans="1:44" x14ac:dyDescent="0.35">
      <c r="A652" t="s">
        <v>718</v>
      </c>
      <c r="B652">
        <v>34</v>
      </c>
      <c r="C652" t="s">
        <v>190</v>
      </c>
      <c r="D652" t="s">
        <v>49</v>
      </c>
      <c r="E652" t="s">
        <v>56</v>
      </c>
      <c r="F652">
        <v>735</v>
      </c>
      <c r="G652" t="s">
        <v>42</v>
      </c>
      <c r="H652">
        <v>22</v>
      </c>
      <c r="I652">
        <v>4</v>
      </c>
      <c r="J652" t="s">
        <v>73</v>
      </c>
      <c r="K652">
        <v>1</v>
      </c>
      <c r="L652">
        <v>1932</v>
      </c>
      <c r="M652">
        <v>3</v>
      </c>
      <c r="N652" t="s">
        <v>44</v>
      </c>
      <c r="O652">
        <v>86</v>
      </c>
      <c r="P652">
        <v>2</v>
      </c>
      <c r="Q652">
        <v>2</v>
      </c>
      <c r="R652" t="s">
        <v>60</v>
      </c>
      <c r="S652">
        <v>4</v>
      </c>
      <c r="T652" t="s">
        <v>105</v>
      </c>
      <c r="U652">
        <v>5747</v>
      </c>
      <c r="V652" t="s">
        <v>163</v>
      </c>
      <c r="W652">
        <v>26496</v>
      </c>
      <c r="X652">
        <v>1</v>
      </c>
      <c r="Y652" t="s">
        <v>48</v>
      </c>
      <c r="Z652" t="s">
        <v>40</v>
      </c>
      <c r="AA652">
        <v>15</v>
      </c>
      <c r="AB652">
        <v>3</v>
      </c>
      <c r="AC652">
        <v>2</v>
      </c>
      <c r="AD652">
        <v>80</v>
      </c>
      <c r="AE652">
        <v>0</v>
      </c>
      <c r="AF652">
        <v>16</v>
      </c>
      <c r="AG652">
        <v>3</v>
      </c>
      <c r="AH652">
        <v>3</v>
      </c>
      <c r="AI652">
        <v>6</v>
      </c>
      <c r="AJ652">
        <v>11</v>
      </c>
      <c r="AK652" s="14">
        <v>46308</v>
      </c>
      <c r="AL652">
        <v>30</v>
      </c>
      <c r="AM652" t="s">
        <v>1576</v>
      </c>
      <c r="AN652" t="s">
        <v>1579</v>
      </c>
      <c r="AO652">
        <v>0</v>
      </c>
      <c r="AP652">
        <v>21552</v>
      </c>
      <c r="AQ652">
        <v>0</v>
      </c>
      <c r="AR652">
        <v>0</v>
      </c>
    </row>
    <row r="653" spans="1:44" x14ac:dyDescent="0.35">
      <c r="A653" t="s">
        <v>719</v>
      </c>
      <c r="B653">
        <v>34</v>
      </c>
      <c r="C653" t="s">
        <v>190</v>
      </c>
      <c r="D653" t="s">
        <v>49</v>
      </c>
      <c r="E653" t="s">
        <v>41</v>
      </c>
      <c r="F653">
        <v>937</v>
      </c>
      <c r="G653" t="s">
        <v>51</v>
      </c>
      <c r="H653">
        <v>1</v>
      </c>
      <c r="I653">
        <v>3</v>
      </c>
      <c r="J653" t="s">
        <v>57</v>
      </c>
      <c r="K653">
        <v>1</v>
      </c>
      <c r="L653">
        <v>1950</v>
      </c>
      <c r="M653">
        <v>1</v>
      </c>
      <c r="N653" t="s">
        <v>44</v>
      </c>
      <c r="O653">
        <v>32</v>
      </c>
      <c r="P653">
        <v>3</v>
      </c>
      <c r="Q653">
        <v>3</v>
      </c>
      <c r="R653" t="s">
        <v>137</v>
      </c>
      <c r="S653">
        <v>4</v>
      </c>
      <c r="T653" t="s">
        <v>46</v>
      </c>
      <c r="U653">
        <v>9888</v>
      </c>
      <c r="V653" t="s">
        <v>163</v>
      </c>
      <c r="W653">
        <v>6770</v>
      </c>
      <c r="X653">
        <v>1</v>
      </c>
      <c r="Y653" t="s">
        <v>48</v>
      </c>
      <c r="Z653" t="s">
        <v>49</v>
      </c>
      <c r="AA653">
        <v>21</v>
      </c>
      <c r="AB653">
        <v>4</v>
      </c>
      <c r="AC653">
        <v>1</v>
      </c>
      <c r="AD653">
        <v>80</v>
      </c>
      <c r="AE653">
        <v>0</v>
      </c>
      <c r="AF653">
        <v>14</v>
      </c>
      <c r="AG653">
        <v>3</v>
      </c>
      <c r="AH653">
        <v>2</v>
      </c>
      <c r="AI653">
        <v>2</v>
      </c>
      <c r="AJ653">
        <v>1</v>
      </c>
      <c r="AK653" s="14">
        <v>46309</v>
      </c>
      <c r="AL653">
        <v>48</v>
      </c>
      <c r="AM653" t="s">
        <v>1576</v>
      </c>
      <c r="AN653" t="s">
        <v>1579</v>
      </c>
      <c r="AO653">
        <v>19</v>
      </c>
      <c r="AP653">
        <v>11795</v>
      </c>
      <c r="AQ653">
        <v>9</v>
      </c>
      <c r="AR653">
        <v>2</v>
      </c>
    </row>
    <row r="654" spans="1:44" x14ac:dyDescent="0.35">
      <c r="A654" t="s">
        <v>720</v>
      </c>
      <c r="B654">
        <v>34</v>
      </c>
      <c r="C654" t="s">
        <v>190</v>
      </c>
      <c r="D654" t="s">
        <v>49</v>
      </c>
      <c r="E654" t="s">
        <v>41</v>
      </c>
      <c r="F654">
        <v>1239</v>
      </c>
      <c r="G654" t="s">
        <v>51</v>
      </c>
      <c r="H654">
        <v>13</v>
      </c>
      <c r="I654">
        <v>4</v>
      </c>
      <c r="J654" t="s">
        <v>52</v>
      </c>
      <c r="K654">
        <v>1</v>
      </c>
      <c r="L654">
        <v>1951</v>
      </c>
      <c r="M654">
        <v>4</v>
      </c>
      <c r="N654" t="s">
        <v>44</v>
      </c>
      <c r="O654">
        <v>39</v>
      </c>
      <c r="P654">
        <v>3</v>
      </c>
      <c r="Q654">
        <v>3</v>
      </c>
      <c r="R654" t="s">
        <v>137</v>
      </c>
      <c r="S654">
        <v>3</v>
      </c>
      <c r="T654" t="s">
        <v>102</v>
      </c>
      <c r="U654">
        <v>8628</v>
      </c>
      <c r="V654" t="s">
        <v>163</v>
      </c>
      <c r="W654">
        <v>22914</v>
      </c>
      <c r="X654">
        <v>1</v>
      </c>
      <c r="Y654" t="s">
        <v>48</v>
      </c>
      <c r="Z654" t="s">
        <v>49</v>
      </c>
      <c r="AA654">
        <v>18</v>
      </c>
      <c r="AB654">
        <v>3</v>
      </c>
      <c r="AC654">
        <v>3</v>
      </c>
      <c r="AD654">
        <v>80</v>
      </c>
      <c r="AE654">
        <v>1</v>
      </c>
      <c r="AF654">
        <v>9</v>
      </c>
      <c r="AG654">
        <v>2</v>
      </c>
      <c r="AH654">
        <v>2</v>
      </c>
      <c r="AI654">
        <v>1</v>
      </c>
      <c r="AJ654">
        <v>1</v>
      </c>
      <c r="AK654" s="14">
        <v>46310</v>
      </c>
      <c r="AL654">
        <v>26</v>
      </c>
      <c r="AM654" t="s">
        <v>1576</v>
      </c>
      <c r="AN654" t="s">
        <v>1579</v>
      </c>
      <c r="AO654">
        <v>5</v>
      </c>
      <c r="AP654">
        <v>16568</v>
      </c>
      <c r="AQ654">
        <v>4</v>
      </c>
      <c r="AR654">
        <v>3</v>
      </c>
    </row>
    <row r="655" spans="1:44" x14ac:dyDescent="0.35">
      <c r="A655" t="s">
        <v>721</v>
      </c>
      <c r="B655">
        <v>34</v>
      </c>
      <c r="C655" t="s">
        <v>190</v>
      </c>
      <c r="D655" t="s">
        <v>49</v>
      </c>
      <c r="E655" t="s">
        <v>41</v>
      </c>
      <c r="F655">
        <v>704</v>
      </c>
      <c r="G655" t="s">
        <v>51</v>
      </c>
      <c r="H655">
        <v>28</v>
      </c>
      <c r="I655">
        <v>3</v>
      </c>
      <c r="J655" t="s">
        <v>57</v>
      </c>
      <c r="K655">
        <v>1</v>
      </c>
      <c r="L655">
        <v>2035</v>
      </c>
      <c r="M655">
        <v>4</v>
      </c>
      <c r="N655" t="s">
        <v>53</v>
      </c>
      <c r="O655">
        <v>95</v>
      </c>
      <c r="P655">
        <v>2</v>
      </c>
      <c r="Q655">
        <v>2</v>
      </c>
      <c r="R655" t="s">
        <v>137</v>
      </c>
      <c r="S655">
        <v>3</v>
      </c>
      <c r="T655" t="s">
        <v>105</v>
      </c>
      <c r="U655">
        <v>6712</v>
      </c>
      <c r="V655" t="s">
        <v>163</v>
      </c>
      <c r="W655">
        <v>8978</v>
      </c>
      <c r="X655">
        <v>1</v>
      </c>
      <c r="Y655" t="s">
        <v>48</v>
      </c>
      <c r="Z655" t="s">
        <v>49</v>
      </c>
      <c r="AA655">
        <v>21</v>
      </c>
      <c r="AB655">
        <v>4</v>
      </c>
      <c r="AC655">
        <v>4</v>
      </c>
      <c r="AD655">
        <v>80</v>
      </c>
      <c r="AE655">
        <v>2</v>
      </c>
      <c r="AF655">
        <v>8</v>
      </c>
      <c r="AG655">
        <v>2</v>
      </c>
      <c r="AH655">
        <v>3</v>
      </c>
      <c r="AI655">
        <v>1</v>
      </c>
      <c r="AJ655">
        <v>7</v>
      </c>
      <c r="AK655" s="14">
        <v>46311</v>
      </c>
      <c r="AL655">
        <v>58</v>
      </c>
      <c r="AM655" t="s">
        <v>1576</v>
      </c>
      <c r="AN655" t="s">
        <v>1579</v>
      </c>
      <c r="AO655">
        <v>36</v>
      </c>
      <c r="AP655">
        <v>12362</v>
      </c>
      <c r="AQ655">
        <v>29</v>
      </c>
      <c r="AR655">
        <v>7</v>
      </c>
    </row>
    <row r="656" spans="1:44" x14ac:dyDescent="0.35">
      <c r="A656" t="s">
        <v>722</v>
      </c>
      <c r="B656">
        <v>34</v>
      </c>
      <c r="C656" t="s">
        <v>190</v>
      </c>
      <c r="D656" t="s">
        <v>49</v>
      </c>
      <c r="E656" t="s">
        <v>276</v>
      </c>
      <c r="F656">
        <v>628</v>
      </c>
      <c r="G656" t="s">
        <v>42</v>
      </c>
      <c r="H656">
        <v>8</v>
      </c>
      <c r="I656">
        <v>3</v>
      </c>
      <c r="J656" t="s">
        <v>52</v>
      </c>
      <c r="K656">
        <v>1</v>
      </c>
      <c r="L656">
        <v>2068</v>
      </c>
      <c r="M656">
        <v>2</v>
      </c>
      <c r="N656" t="s">
        <v>44</v>
      </c>
      <c r="O656">
        <v>82</v>
      </c>
      <c r="P656">
        <v>4</v>
      </c>
      <c r="Q656">
        <v>2</v>
      </c>
      <c r="R656" t="s">
        <v>45</v>
      </c>
      <c r="S656">
        <v>3</v>
      </c>
      <c r="T656" t="s">
        <v>105</v>
      </c>
      <c r="U656">
        <v>4404</v>
      </c>
      <c r="V656" t="s">
        <v>47</v>
      </c>
      <c r="W656">
        <v>10228</v>
      </c>
      <c r="X656">
        <v>2</v>
      </c>
      <c r="Y656" t="s">
        <v>48</v>
      </c>
      <c r="Z656" t="s">
        <v>49</v>
      </c>
      <c r="AA656">
        <v>12</v>
      </c>
      <c r="AB656">
        <v>3</v>
      </c>
      <c r="AC656">
        <v>1</v>
      </c>
      <c r="AD656">
        <v>80</v>
      </c>
      <c r="AE656">
        <v>0</v>
      </c>
      <c r="AF656">
        <v>6</v>
      </c>
      <c r="AG656">
        <v>3</v>
      </c>
      <c r="AH656">
        <v>4</v>
      </c>
      <c r="AI656">
        <v>1</v>
      </c>
      <c r="AJ656">
        <v>2</v>
      </c>
      <c r="AK656" s="14">
        <v>46312</v>
      </c>
      <c r="AL656">
        <v>42</v>
      </c>
      <c r="AM656" t="s">
        <v>1576</v>
      </c>
      <c r="AN656" t="s">
        <v>1579</v>
      </c>
      <c r="AO656">
        <v>24</v>
      </c>
      <c r="AP656">
        <v>14800</v>
      </c>
      <c r="AQ656">
        <v>6</v>
      </c>
      <c r="AR656">
        <v>6</v>
      </c>
    </row>
    <row r="657" spans="1:44" x14ac:dyDescent="0.35">
      <c r="A657" t="s">
        <v>722</v>
      </c>
      <c r="B657">
        <v>34</v>
      </c>
      <c r="C657" t="s">
        <v>190</v>
      </c>
      <c r="D657" t="s">
        <v>49</v>
      </c>
      <c r="E657" t="s">
        <v>276</v>
      </c>
      <c r="F657">
        <v>628</v>
      </c>
      <c r="G657" t="s">
        <v>42</v>
      </c>
      <c r="H657">
        <v>8</v>
      </c>
      <c r="I657">
        <v>3</v>
      </c>
      <c r="J657" t="s">
        <v>52</v>
      </c>
      <c r="K657">
        <v>1</v>
      </c>
      <c r="L657">
        <v>2068</v>
      </c>
      <c r="M657">
        <v>2</v>
      </c>
      <c r="N657" t="s">
        <v>44</v>
      </c>
      <c r="O657">
        <v>82</v>
      </c>
      <c r="P657">
        <v>4</v>
      </c>
      <c r="Q657">
        <v>2</v>
      </c>
      <c r="R657" t="s">
        <v>45</v>
      </c>
      <c r="S657">
        <v>3</v>
      </c>
      <c r="T657" t="s">
        <v>105</v>
      </c>
      <c r="U657">
        <v>4404</v>
      </c>
      <c r="V657" t="s">
        <v>47</v>
      </c>
      <c r="W657">
        <v>10228</v>
      </c>
      <c r="X657">
        <v>2</v>
      </c>
      <c r="Y657" t="s">
        <v>48</v>
      </c>
      <c r="Z657" t="s">
        <v>49</v>
      </c>
      <c r="AA657">
        <v>12</v>
      </c>
      <c r="AB657">
        <v>3</v>
      </c>
      <c r="AC657">
        <v>1</v>
      </c>
      <c r="AD657">
        <v>80</v>
      </c>
      <c r="AE657">
        <v>0</v>
      </c>
      <c r="AF657">
        <v>6</v>
      </c>
      <c r="AG657">
        <v>3</v>
      </c>
      <c r="AH657">
        <v>4</v>
      </c>
      <c r="AI657">
        <v>1</v>
      </c>
      <c r="AJ657">
        <v>2</v>
      </c>
      <c r="AK657" s="14">
        <v>46313</v>
      </c>
      <c r="AL657">
        <v>52</v>
      </c>
      <c r="AM657" t="s">
        <v>1576</v>
      </c>
      <c r="AN657" t="s">
        <v>1579</v>
      </c>
      <c r="AO657">
        <v>12</v>
      </c>
      <c r="AP657">
        <v>12210</v>
      </c>
      <c r="AQ657">
        <v>12</v>
      </c>
      <c r="AR657">
        <v>10</v>
      </c>
    </row>
    <row r="658" spans="1:44" x14ac:dyDescent="0.35">
      <c r="A658" t="s">
        <v>723</v>
      </c>
      <c r="B658">
        <v>35</v>
      </c>
      <c r="C658" t="s">
        <v>190</v>
      </c>
      <c r="D658" t="s">
        <v>49</v>
      </c>
      <c r="E658" t="s">
        <v>41</v>
      </c>
      <c r="F658">
        <v>809</v>
      </c>
      <c r="G658" t="s">
        <v>42</v>
      </c>
      <c r="H658">
        <v>16</v>
      </c>
      <c r="I658">
        <v>3</v>
      </c>
      <c r="J658" t="s">
        <v>52</v>
      </c>
      <c r="K658">
        <v>1</v>
      </c>
      <c r="L658">
        <v>14</v>
      </c>
      <c r="M658">
        <v>1</v>
      </c>
      <c r="N658" t="s">
        <v>44</v>
      </c>
      <c r="O658">
        <v>84</v>
      </c>
      <c r="P658">
        <v>4</v>
      </c>
      <c r="Q658">
        <v>1</v>
      </c>
      <c r="R658" t="s">
        <v>45</v>
      </c>
      <c r="S658">
        <v>2</v>
      </c>
      <c r="T658" t="s">
        <v>105</v>
      </c>
      <c r="U658">
        <v>2426</v>
      </c>
      <c r="V658" t="s">
        <v>47</v>
      </c>
      <c r="W658">
        <v>16479</v>
      </c>
      <c r="X658">
        <v>0</v>
      </c>
      <c r="Y658" t="s">
        <v>48</v>
      </c>
      <c r="Z658" t="s">
        <v>49</v>
      </c>
      <c r="AA658">
        <v>13</v>
      </c>
      <c r="AB658">
        <v>3</v>
      </c>
      <c r="AC658">
        <v>3</v>
      </c>
      <c r="AD658">
        <v>80</v>
      </c>
      <c r="AE658">
        <v>1</v>
      </c>
      <c r="AF658">
        <v>6</v>
      </c>
      <c r="AG658">
        <v>5</v>
      </c>
      <c r="AH658">
        <v>3</v>
      </c>
      <c r="AI658">
        <v>0</v>
      </c>
      <c r="AJ658">
        <v>3</v>
      </c>
      <c r="AK658" s="14">
        <v>46314</v>
      </c>
      <c r="AL658">
        <v>19</v>
      </c>
      <c r="AM658" t="s">
        <v>1576</v>
      </c>
      <c r="AN658" t="s">
        <v>1579</v>
      </c>
      <c r="AO658">
        <v>1</v>
      </c>
      <c r="AP658">
        <v>16054</v>
      </c>
      <c r="AQ658">
        <v>0</v>
      </c>
      <c r="AR658">
        <v>0</v>
      </c>
    </row>
    <row r="659" spans="1:44" x14ac:dyDescent="0.35">
      <c r="A659" t="s">
        <v>724</v>
      </c>
      <c r="B659">
        <v>35</v>
      </c>
      <c r="C659" t="s">
        <v>190</v>
      </c>
      <c r="D659" t="s">
        <v>49</v>
      </c>
      <c r="E659" t="s">
        <v>41</v>
      </c>
      <c r="F659">
        <v>890</v>
      </c>
      <c r="G659" t="s">
        <v>51</v>
      </c>
      <c r="H659">
        <v>2</v>
      </c>
      <c r="I659">
        <v>3</v>
      </c>
      <c r="J659" t="s">
        <v>57</v>
      </c>
      <c r="K659">
        <v>1</v>
      </c>
      <c r="L659">
        <v>49</v>
      </c>
      <c r="M659">
        <v>4</v>
      </c>
      <c r="N659" t="s">
        <v>53</v>
      </c>
      <c r="O659">
        <v>97</v>
      </c>
      <c r="P659">
        <v>3</v>
      </c>
      <c r="Q659">
        <v>1</v>
      </c>
      <c r="R659" t="s">
        <v>54</v>
      </c>
      <c r="S659">
        <v>4</v>
      </c>
      <c r="T659" t="s">
        <v>105</v>
      </c>
      <c r="U659">
        <v>2014</v>
      </c>
      <c r="V659" t="s">
        <v>47</v>
      </c>
      <c r="W659">
        <v>9687</v>
      </c>
      <c r="X659">
        <v>1</v>
      </c>
      <c r="Y659" t="s">
        <v>48</v>
      </c>
      <c r="Z659" t="s">
        <v>49</v>
      </c>
      <c r="AA659">
        <v>13</v>
      </c>
      <c r="AB659">
        <v>3</v>
      </c>
      <c r="AC659">
        <v>1</v>
      </c>
      <c r="AD659">
        <v>80</v>
      </c>
      <c r="AE659">
        <v>0</v>
      </c>
      <c r="AF659">
        <v>2</v>
      </c>
      <c r="AG659">
        <v>3</v>
      </c>
      <c r="AH659">
        <v>3</v>
      </c>
      <c r="AI659">
        <v>2</v>
      </c>
      <c r="AJ659">
        <v>2</v>
      </c>
      <c r="AK659" s="14">
        <v>46315</v>
      </c>
      <c r="AL659">
        <v>19</v>
      </c>
      <c r="AM659" t="s">
        <v>1576</v>
      </c>
      <c r="AN659" t="s">
        <v>1579</v>
      </c>
      <c r="AO659">
        <v>0</v>
      </c>
      <c r="AP659">
        <v>14951</v>
      </c>
      <c r="AQ659">
        <v>0</v>
      </c>
      <c r="AR659">
        <v>0</v>
      </c>
    </row>
    <row r="660" spans="1:44" x14ac:dyDescent="0.35">
      <c r="A660" t="s">
        <v>725</v>
      </c>
      <c r="B660">
        <v>35</v>
      </c>
      <c r="C660" t="s">
        <v>190</v>
      </c>
      <c r="D660" t="s">
        <v>49</v>
      </c>
      <c r="E660" t="s">
        <v>41</v>
      </c>
      <c r="F660">
        <v>464</v>
      </c>
      <c r="G660" t="s">
        <v>42</v>
      </c>
      <c r="H660">
        <v>4</v>
      </c>
      <c r="I660">
        <v>2</v>
      </c>
      <c r="J660" t="s">
        <v>73</v>
      </c>
      <c r="K660">
        <v>1</v>
      </c>
      <c r="L660">
        <v>53</v>
      </c>
      <c r="M660">
        <v>3</v>
      </c>
      <c r="N660" t="s">
        <v>44</v>
      </c>
      <c r="O660">
        <v>75</v>
      </c>
      <c r="P660">
        <v>3</v>
      </c>
      <c r="Q660">
        <v>1</v>
      </c>
      <c r="R660" t="s">
        <v>45</v>
      </c>
      <c r="S660">
        <v>4</v>
      </c>
      <c r="T660" t="s">
        <v>102</v>
      </c>
      <c r="U660">
        <v>1951</v>
      </c>
      <c r="V660" t="s">
        <v>47</v>
      </c>
      <c r="W660">
        <v>10910</v>
      </c>
      <c r="X660">
        <v>1</v>
      </c>
      <c r="Y660" t="s">
        <v>48</v>
      </c>
      <c r="Z660" t="s">
        <v>49</v>
      </c>
      <c r="AA660">
        <v>12</v>
      </c>
      <c r="AB660">
        <v>3</v>
      </c>
      <c r="AC660">
        <v>3</v>
      </c>
      <c r="AD660">
        <v>80</v>
      </c>
      <c r="AE660">
        <v>1</v>
      </c>
      <c r="AF660">
        <v>1</v>
      </c>
      <c r="AG660">
        <v>3</v>
      </c>
      <c r="AH660">
        <v>3</v>
      </c>
      <c r="AI660">
        <v>0</v>
      </c>
      <c r="AJ660">
        <v>0</v>
      </c>
      <c r="AK660" s="14">
        <v>46316</v>
      </c>
      <c r="AL660">
        <v>22</v>
      </c>
      <c r="AM660" t="s">
        <v>1576</v>
      </c>
      <c r="AN660" t="s">
        <v>1579</v>
      </c>
      <c r="AO660">
        <v>0</v>
      </c>
      <c r="AP660">
        <v>11076</v>
      </c>
      <c r="AQ660">
        <v>0</v>
      </c>
      <c r="AR660">
        <v>0</v>
      </c>
    </row>
    <row r="661" spans="1:44" x14ac:dyDescent="0.35">
      <c r="A661" t="s">
        <v>726</v>
      </c>
      <c r="B661">
        <v>35</v>
      </c>
      <c r="C661" t="s">
        <v>190</v>
      </c>
      <c r="D661" t="s">
        <v>49</v>
      </c>
      <c r="E661" t="s">
        <v>41</v>
      </c>
      <c r="F661">
        <v>1229</v>
      </c>
      <c r="G661" t="s">
        <v>42</v>
      </c>
      <c r="H661">
        <v>8</v>
      </c>
      <c r="I661">
        <v>1</v>
      </c>
      <c r="J661" t="s">
        <v>43</v>
      </c>
      <c r="K661">
        <v>1</v>
      </c>
      <c r="L661">
        <v>63</v>
      </c>
      <c r="M661">
        <v>4</v>
      </c>
      <c r="N661" t="s">
        <v>44</v>
      </c>
      <c r="O661">
        <v>36</v>
      </c>
      <c r="P661">
        <v>4</v>
      </c>
      <c r="Q661">
        <v>1</v>
      </c>
      <c r="R661" t="s">
        <v>45</v>
      </c>
      <c r="S661">
        <v>4</v>
      </c>
      <c r="T661" t="s">
        <v>105</v>
      </c>
      <c r="U661">
        <v>2269</v>
      </c>
      <c r="V661" t="s">
        <v>47</v>
      </c>
      <c r="W661">
        <v>4892</v>
      </c>
      <c r="X661">
        <v>1</v>
      </c>
      <c r="Y661" t="s">
        <v>48</v>
      </c>
      <c r="Z661" t="s">
        <v>49</v>
      </c>
      <c r="AA661">
        <v>19</v>
      </c>
      <c r="AB661">
        <v>3</v>
      </c>
      <c r="AC661">
        <v>4</v>
      </c>
      <c r="AD661">
        <v>80</v>
      </c>
      <c r="AE661">
        <v>0</v>
      </c>
      <c r="AF661">
        <v>1</v>
      </c>
      <c r="AG661">
        <v>2</v>
      </c>
      <c r="AH661">
        <v>3</v>
      </c>
      <c r="AI661">
        <v>0</v>
      </c>
      <c r="AJ661">
        <v>1</v>
      </c>
      <c r="AK661" s="14">
        <v>46317</v>
      </c>
      <c r="AL661">
        <v>23</v>
      </c>
      <c r="AM661" t="s">
        <v>1576</v>
      </c>
      <c r="AN661" t="s">
        <v>1579</v>
      </c>
      <c r="AO661">
        <v>1</v>
      </c>
      <c r="AP661">
        <v>4611</v>
      </c>
      <c r="AQ661">
        <v>1</v>
      </c>
      <c r="AR661">
        <v>0</v>
      </c>
    </row>
    <row r="662" spans="1:44" x14ac:dyDescent="0.35">
      <c r="A662" t="s">
        <v>727</v>
      </c>
      <c r="B662">
        <v>35</v>
      </c>
      <c r="C662" t="s">
        <v>190</v>
      </c>
      <c r="D662" t="s">
        <v>49</v>
      </c>
      <c r="E662" t="s">
        <v>59</v>
      </c>
      <c r="F662">
        <v>1097</v>
      </c>
      <c r="G662" t="s">
        <v>42</v>
      </c>
      <c r="H662">
        <v>11</v>
      </c>
      <c r="I662">
        <v>2</v>
      </c>
      <c r="J662" t="s">
        <v>52</v>
      </c>
      <c r="K662">
        <v>1</v>
      </c>
      <c r="L662">
        <v>70</v>
      </c>
      <c r="M662">
        <v>3</v>
      </c>
      <c r="N662" t="s">
        <v>44</v>
      </c>
      <c r="O662">
        <v>79</v>
      </c>
      <c r="P662">
        <v>2</v>
      </c>
      <c r="Q662">
        <v>3</v>
      </c>
      <c r="R662" t="s">
        <v>161</v>
      </c>
      <c r="S662">
        <v>1</v>
      </c>
      <c r="T662" t="s">
        <v>105</v>
      </c>
      <c r="U662">
        <v>9884</v>
      </c>
      <c r="V662" t="s">
        <v>163</v>
      </c>
      <c r="W662">
        <v>8302</v>
      </c>
      <c r="X662">
        <v>2</v>
      </c>
      <c r="Y662" t="s">
        <v>48</v>
      </c>
      <c r="Z662" t="s">
        <v>40</v>
      </c>
      <c r="AA662">
        <v>13</v>
      </c>
      <c r="AB662">
        <v>3</v>
      </c>
      <c r="AC662">
        <v>3</v>
      </c>
      <c r="AD662">
        <v>80</v>
      </c>
      <c r="AE662">
        <v>1</v>
      </c>
      <c r="AF662">
        <v>10</v>
      </c>
      <c r="AG662">
        <v>3</v>
      </c>
      <c r="AH662">
        <v>3</v>
      </c>
      <c r="AI662">
        <v>2</v>
      </c>
      <c r="AJ662">
        <v>3</v>
      </c>
      <c r="AK662" s="14">
        <v>46318</v>
      </c>
      <c r="AL662">
        <v>58</v>
      </c>
      <c r="AM662" t="s">
        <v>1576</v>
      </c>
      <c r="AN662" t="s">
        <v>1579</v>
      </c>
      <c r="AO662">
        <v>25</v>
      </c>
      <c r="AP662">
        <v>17985</v>
      </c>
      <c r="AQ662">
        <v>0</v>
      </c>
      <c r="AR662">
        <v>0</v>
      </c>
    </row>
    <row r="663" spans="1:44" x14ac:dyDescent="0.35">
      <c r="A663" t="s">
        <v>728</v>
      </c>
      <c r="B663">
        <v>35</v>
      </c>
      <c r="C663" t="s">
        <v>190</v>
      </c>
      <c r="D663" t="s">
        <v>49</v>
      </c>
      <c r="E663" t="s">
        <v>56</v>
      </c>
      <c r="F663">
        <v>853</v>
      </c>
      <c r="G663" t="s">
        <v>51</v>
      </c>
      <c r="H663">
        <v>18</v>
      </c>
      <c r="I663">
        <v>5</v>
      </c>
      <c r="J663" t="s">
        <v>43</v>
      </c>
      <c r="K663">
        <v>1</v>
      </c>
      <c r="L663">
        <v>74</v>
      </c>
      <c r="M663">
        <v>2</v>
      </c>
      <c r="N663" t="s">
        <v>44</v>
      </c>
      <c r="O663">
        <v>71</v>
      </c>
      <c r="P663">
        <v>3</v>
      </c>
      <c r="Q663">
        <v>3</v>
      </c>
      <c r="R663" t="s">
        <v>137</v>
      </c>
      <c r="S663">
        <v>1</v>
      </c>
      <c r="T663" t="s">
        <v>105</v>
      </c>
      <c r="U663">
        <v>9069</v>
      </c>
      <c r="V663" t="s">
        <v>163</v>
      </c>
      <c r="W663">
        <v>11031</v>
      </c>
      <c r="X663">
        <v>1</v>
      </c>
      <c r="Y663" t="s">
        <v>48</v>
      </c>
      <c r="Z663" t="s">
        <v>49</v>
      </c>
      <c r="AA663">
        <v>22</v>
      </c>
      <c r="AB663">
        <v>4</v>
      </c>
      <c r="AC663">
        <v>4</v>
      </c>
      <c r="AD663">
        <v>80</v>
      </c>
      <c r="AE663">
        <v>1</v>
      </c>
      <c r="AF663">
        <v>9</v>
      </c>
      <c r="AG663">
        <v>3</v>
      </c>
      <c r="AH663">
        <v>2</v>
      </c>
      <c r="AI663">
        <v>1</v>
      </c>
      <c r="AJ663">
        <v>8</v>
      </c>
      <c r="AK663" s="14">
        <v>46319</v>
      </c>
      <c r="AL663">
        <v>27</v>
      </c>
      <c r="AM663" t="s">
        <v>1576</v>
      </c>
      <c r="AN663" t="s">
        <v>1579</v>
      </c>
      <c r="AO663">
        <v>8</v>
      </c>
      <c r="AP663">
        <v>8050</v>
      </c>
      <c r="AQ663">
        <v>0</v>
      </c>
      <c r="AR663">
        <v>0</v>
      </c>
    </row>
    <row r="664" spans="1:44" x14ac:dyDescent="0.35">
      <c r="A664" t="s">
        <v>729</v>
      </c>
      <c r="B664">
        <v>35</v>
      </c>
      <c r="C664" t="s">
        <v>190</v>
      </c>
      <c r="D664" t="s">
        <v>49</v>
      </c>
      <c r="E664" t="s">
        <v>41</v>
      </c>
      <c r="F664">
        <v>1142</v>
      </c>
      <c r="G664" t="s">
        <v>42</v>
      </c>
      <c r="H664">
        <v>23</v>
      </c>
      <c r="I664">
        <v>4</v>
      </c>
      <c r="J664" t="s">
        <v>52</v>
      </c>
      <c r="K664">
        <v>1</v>
      </c>
      <c r="L664">
        <v>75</v>
      </c>
      <c r="M664">
        <v>3</v>
      </c>
      <c r="N664" t="s">
        <v>53</v>
      </c>
      <c r="O664">
        <v>30</v>
      </c>
      <c r="P664">
        <v>3</v>
      </c>
      <c r="Q664">
        <v>1</v>
      </c>
      <c r="R664" t="s">
        <v>45</v>
      </c>
      <c r="S664">
        <v>1</v>
      </c>
      <c r="T664" t="s">
        <v>105</v>
      </c>
      <c r="U664">
        <v>4014</v>
      </c>
      <c r="V664" t="s">
        <v>47</v>
      </c>
      <c r="W664">
        <v>16002</v>
      </c>
      <c r="X664">
        <v>3</v>
      </c>
      <c r="Y664" t="s">
        <v>48</v>
      </c>
      <c r="Z664" t="s">
        <v>40</v>
      </c>
      <c r="AA664">
        <v>15</v>
      </c>
      <c r="AB664">
        <v>3</v>
      </c>
      <c r="AC664">
        <v>3</v>
      </c>
      <c r="AD664">
        <v>80</v>
      </c>
      <c r="AE664">
        <v>1</v>
      </c>
      <c r="AF664">
        <v>4</v>
      </c>
      <c r="AG664">
        <v>3</v>
      </c>
      <c r="AH664">
        <v>3</v>
      </c>
      <c r="AI664">
        <v>2</v>
      </c>
      <c r="AJ664">
        <v>2</v>
      </c>
      <c r="AK664" s="14">
        <v>46320</v>
      </c>
      <c r="AL664">
        <v>59</v>
      </c>
      <c r="AM664" t="s">
        <v>1576</v>
      </c>
      <c r="AN664" t="s">
        <v>1579</v>
      </c>
      <c r="AO664">
        <v>32</v>
      </c>
      <c r="AP664">
        <v>14905</v>
      </c>
      <c r="AQ664">
        <v>24</v>
      </c>
      <c r="AR664">
        <v>12</v>
      </c>
    </row>
    <row r="665" spans="1:44" x14ac:dyDescent="0.35">
      <c r="A665" t="s">
        <v>730</v>
      </c>
      <c r="B665">
        <v>35</v>
      </c>
      <c r="C665" t="s">
        <v>190</v>
      </c>
      <c r="D665" t="s">
        <v>49</v>
      </c>
      <c r="E665" t="s">
        <v>56</v>
      </c>
      <c r="F665">
        <v>664</v>
      </c>
      <c r="G665" t="s">
        <v>42</v>
      </c>
      <c r="H665">
        <v>1</v>
      </c>
      <c r="I665">
        <v>3</v>
      </c>
      <c r="J665" t="s">
        <v>52</v>
      </c>
      <c r="K665">
        <v>1</v>
      </c>
      <c r="L665">
        <v>88</v>
      </c>
      <c r="M665">
        <v>2</v>
      </c>
      <c r="N665" t="s">
        <v>44</v>
      </c>
      <c r="O665">
        <v>79</v>
      </c>
      <c r="P665">
        <v>3</v>
      </c>
      <c r="Q665">
        <v>1</v>
      </c>
      <c r="R665" t="s">
        <v>60</v>
      </c>
      <c r="S665">
        <v>1</v>
      </c>
      <c r="T665" t="s">
        <v>105</v>
      </c>
      <c r="U665">
        <v>2194</v>
      </c>
      <c r="V665" t="s">
        <v>47</v>
      </c>
      <c r="W665">
        <v>5868</v>
      </c>
      <c r="X665">
        <v>4</v>
      </c>
      <c r="Y665" t="s">
        <v>48</v>
      </c>
      <c r="Z665" t="s">
        <v>49</v>
      </c>
      <c r="AA665">
        <v>13</v>
      </c>
      <c r="AB665">
        <v>3</v>
      </c>
      <c r="AC665">
        <v>4</v>
      </c>
      <c r="AD665">
        <v>80</v>
      </c>
      <c r="AE665">
        <v>1</v>
      </c>
      <c r="AF665">
        <v>5</v>
      </c>
      <c r="AG665">
        <v>2</v>
      </c>
      <c r="AH665">
        <v>2</v>
      </c>
      <c r="AI665">
        <v>1</v>
      </c>
      <c r="AJ665">
        <v>2</v>
      </c>
      <c r="AK665" s="14">
        <v>46321</v>
      </c>
      <c r="AL665">
        <v>50</v>
      </c>
      <c r="AM665" t="s">
        <v>1576</v>
      </c>
      <c r="AN665" t="s">
        <v>1579</v>
      </c>
      <c r="AO665">
        <v>1</v>
      </c>
      <c r="AP665">
        <v>11805</v>
      </c>
      <c r="AQ665">
        <v>1</v>
      </c>
      <c r="AR665">
        <v>0</v>
      </c>
    </row>
    <row r="666" spans="1:44" x14ac:dyDescent="0.35">
      <c r="A666" t="s">
        <v>731</v>
      </c>
      <c r="B666">
        <v>35</v>
      </c>
      <c r="C666" t="s">
        <v>190</v>
      </c>
      <c r="D666" t="s">
        <v>49</v>
      </c>
      <c r="E666" t="s">
        <v>41</v>
      </c>
      <c r="F666">
        <v>776</v>
      </c>
      <c r="G666" t="s">
        <v>51</v>
      </c>
      <c r="H666">
        <v>1</v>
      </c>
      <c r="I666">
        <v>4</v>
      </c>
      <c r="J666" t="s">
        <v>57</v>
      </c>
      <c r="K666">
        <v>1</v>
      </c>
      <c r="L666">
        <v>100</v>
      </c>
      <c r="M666">
        <v>3</v>
      </c>
      <c r="N666" t="s">
        <v>44</v>
      </c>
      <c r="O666">
        <v>32</v>
      </c>
      <c r="P666">
        <v>2</v>
      </c>
      <c r="Q666">
        <v>2</v>
      </c>
      <c r="R666" t="s">
        <v>137</v>
      </c>
      <c r="S666">
        <v>1</v>
      </c>
      <c r="T666" t="s">
        <v>46</v>
      </c>
      <c r="U666">
        <v>4312</v>
      </c>
      <c r="V666" t="s">
        <v>47</v>
      </c>
      <c r="W666">
        <v>23016</v>
      </c>
      <c r="X666">
        <v>0</v>
      </c>
      <c r="Y666" t="s">
        <v>48</v>
      </c>
      <c r="Z666" t="s">
        <v>49</v>
      </c>
      <c r="AA666">
        <v>14</v>
      </c>
      <c r="AB666">
        <v>3</v>
      </c>
      <c r="AC666">
        <v>2</v>
      </c>
      <c r="AD666">
        <v>80</v>
      </c>
      <c r="AE666">
        <v>0</v>
      </c>
      <c r="AF666">
        <v>16</v>
      </c>
      <c r="AG666">
        <v>2</v>
      </c>
      <c r="AH666">
        <v>3</v>
      </c>
      <c r="AI666">
        <v>2</v>
      </c>
      <c r="AK666" s="14">
        <v>46322</v>
      </c>
      <c r="AL666">
        <v>18</v>
      </c>
      <c r="AM666" t="s">
        <v>1576</v>
      </c>
      <c r="AN666" t="s">
        <v>1579</v>
      </c>
      <c r="AO666">
        <v>0</v>
      </c>
      <c r="AP666">
        <v>16060</v>
      </c>
      <c r="AQ666">
        <v>0</v>
      </c>
      <c r="AR666">
        <v>0</v>
      </c>
    </row>
    <row r="667" spans="1:44" x14ac:dyDescent="0.35">
      <c r="A667" t="s">
        <v>732</v>
      </c>
      <c r="B667">
        <v>35</v>
      </c>
      <c r="C667" t="s">
        <v>190</v>
      </c>
      <c r="D667" t="s">
        <v>49</v>
      </c>
      <c r="E667" t="s">
        <v>41</v>
      </c>
      <c r="F667">
        <v>1214</v>
      </c>
      <c r="G667" t="s">
        <v>42</v>
      </c>
      <c r="H667">
        <v>1</v>
      </c>
      <c r="I667">
        <v>3</v>
      </c>
      <c r="J667" t="s">
        <v>52</v>
      </c>
      <c r="K667">
        <v>1</v>
      </c>
      <c r="L667">
        <v>105</v>
      </c>
      <c r="M667">
        <v>2</v>
      </c>
      <c r="N667" t="s">
        <v>44</v>
      </c>
      <c r="O667">
        <v>30</v>
      </c>
      <c r="P667">
        <v>2</v>
      </c>
      <c r="Q667">
        <v>1</v>
      </c>
      <c r="R667" t="s">
        <v>60</v>
      </c>
      <c r="S667">
        <v>3</v>
      </c>
      <c r="T667" t="s">
        <v>46</v>
      </c>
      <c r="U667">
        <v>2859</v>
      </c>
      <c r="V667" t="s">
        <v>47</v>
      </c>
      <c r="W667">
        <v>26278</v>
      </c>
      <c r="X667">
        <v>1</v>
      </c>
      <c r="Y667" t="s">
        <v>48</v>
      </c>
      <c r="Z667" t="s">
        <v>49</v>
      </c>
      <c r="AA667">
        <v>18</v>
      </c>
      <c r="AB667">
        <v>3</v>
      </c>
      <c r="AC667">
        <v>1</v>
      </c>
      <c r="AD667">
        <v>80</v>
      </c>
      <c r="AE667">
        <v>0</v>
      </c>
      <c r="AF667">
        <v>6</v>
      </c>
      <c r="AG667">
        <v>3</v>
      </c>
      <c r="AH667">
        <v>3</v>
      </c>
      <c r="AI667">
        <v>0</v>
      </c>
      <c r="AJ667">
        <v>4</v>
      </c>
      <c r="AK667" s="14">
        <v>46323</v>
      </c>
      <c r="AL667">
        <v>20</v>
      </c>
      <c r="AM667" t="s">
        <v>1576</v>
      </c>
      <c r="AN667" t="s">
        <v>1579</v>
      </c>
      <c r="AO667">
        <v>0</v>
      </c>
      <c r="AP667">
        <v>10198</v>
      </c>
      <c r="AQ667">
        <v>0</v>
      </c>
      <c r="AR667">
        <v>0</v>
      </c>
    </row>
    <row r="668" spans="1:44" x14ac:dyDescent="0.35">
      <c r="A668" t="s">
        <v>733</v>
      </c>
      <c r="B668">
        <v>35</v>
      </c>
      <c r="C668" t="s">
        <v>190</v>
      </c>
      <c r="D668" t="s">
        <v>49</v>
      </c>
      <c r="E668" t="s">
        <v>41</v>
      </c>
      <c r="F668">
        <v>662</v>
      </c>
      <c r="G668" t="s">
        <v>51</v>
      </c>
      <c r="H668">
        <v>1</v>
      </c>
      <c r="I668">
        <v>5</v>
      </c>
      <c r="J668" t="s">
        <v>57</v>
      </c>
      <c r="K668">
        <v>1</v>
      </c>
      <c r="L668">
        <v>204</v>
      </c>
      <c r="M668">
        <v>3</v>
      </c>
      <c r="N668" t="s">
        <v>44</v>
      </c>
      <c r="O668">
        <v>94</v>
      </c>
      <c r="P668">
        <v>3</v>
      </c>
      <c r="Q668">
        <v>3</v>
      </c>
      <c r="R668" t="s">
        <v>137</v>
      </c>
      <c r="S668">
        <v>2</v>
      </c>
      <c r="T668" t="s">
        <v>105</v>
      </c>
      <c r="U668">
        <v>7295</v>
      </c>
      <c r="V668" t="s">
        <v>163</v>
      </c>
      <c r="W668">
        <v>11439</v>
      </c>
      <c r="X668">
        <v>1</v>
      </c>
      <c r="Y668" t="s">
        <v>48</v>
      </c>
      <c r="Z668" t="s">
        <v>49</v>
      </c>
      <c r="AA668">
        <v>13</v>
      </c>
      <c r="AB668">
        <v>3</v>
      </c>
      <c r="AC668">
        <v>1</v>
      </c>
      <c r="AD668">
        <v>80</v>
      </c>
      <c r="AE668">
        <v>2</v>
      </c>
      <c r="AF668">
        <v>10</v>
      </c>
      <c r="AG668">
        <v>3</v>
      </c>
      <c r="AH668">
        <v>3</v>
      </c>
      <c r="AI668">
        <v>0</v>
      </c>
      <c r="AJ668">
        <v>6</v>
      </c>
      <c r="AK668" s="14">
        <v>46324</v>
      </c>
      <c r="AL668">
        <v>27</v>
      </c>
      <c r="AM668" t="s">
        <v>1576</v>
      </c>
      <c r="AN668" t="s">
        <v>1579</v>
      </c>
      <c r="AO668">
        <v>3</v>
      </c>
      <c r="AP668">
        <v>16747</v>
      </c>
      <c r="AQ668">
        <v>0</v>
      </c>
      <c r="AR668">
        <v>0</v>
      </c>
    </row>
    <row r="669" spans="1:44" x14ac:dyDescent="0.35">
      <c r="A669" t="s">
        <v>1376</v>
      </c>
      <c r="B669">
        <v>50</v>
      </c>
      <c r="C669" t="s">
        <v>1271</v>
      </c>
      <c r="D669" t="s">
        <v>49</v>
      </c>
      <c r="E669" t="s">
        <v>41</v>
      </c>
      <c r="F669">
        <v>328</v>
      </c>
      <c r="G669" t="s">
        <v>42</v>
      </c>
      <c r="H669">
        <v>1</v>
      </c>
      <c r="I669">
        <v>3</v>
      </c>
      <c r="J669" t="s">
        <v>52</v>
      </c>
      <c r="K669">
        <v>1</v>
      </c>
      <c r="L669">
        <v>249</v>
      </c>
      <c r="M669">
        <v>3</v>
      </c>
      <c r="N669" t="s">
        <v>44</v>
      </c>
      <c r="O669">
        <v>86</v>
      </c>
      <c r="P669">
        <v>2</v>
      </c>
      <c r="Q669">
        <v>1</v>
      </c>
      <c r="R669" t="s">
        <v>45</v>
      </c>
      <c r="S669">
        <v>3</v>
      </c>
      <c r="T669" t="s">
        <v>105</v>
      </c>
      <c r="U669">
        <v>3690</v>
      </c>
      <c r="V669" t="s">
        <v>47</v>
      </c>
      <c r="W669">
        <v>3425</v>
      </c>
      <c r="X669">
        <v>2</v>
      </c>
      <c r="Y669" t="s">
        <v>48</v>
      </c>
      <c r="Z669" t="s">
        <v>49</v>
      </c>
      <c r="AA669">
        <v>15</v>
      </c>
      <c r="AB669">
        <v>3</v>
      </c>
      <c r="AC669">
        <v>4</v>
      </c>
      <c r="AD669">
        <v>80</v>
      </c>
      <c r="AE669">
        <v>1</v>
      </c>
      <c r="AF669">
        <v>5</v>
      </c>
      <c r="AG669">
        <v>2</v>
      </c>
      <c r="AH669">
        <v>2</v>
      </c>
      <c r="AI669">
        <v>0</v>
      </c>
      <c r="AJ669">
        <v>2</v>
      </c>
      <c r="AK669" s="14">
        <v>46239</v>
      </c>
      <c r="AL669">
        <v>47</v>
      </c>
      <c r="AM669" t="s">
        <v>1576</v>
      </c>
      <c r="AN669" t="s">
        <v>1581</v>
      </c>
      <c r="AO669">
        <v>3</v>
      </c>
      <c r="AP669">
        <v>6066</v>
      </c>
      <c r="AQ669">
        <v>2</v>
      </c>
      <c r="AR669">
        <v>1</v>
      </c>
    </row>
    <row r="670" spans="1:44" x14ac:dyDescent="0.35">
      <c r="A670" t="s">
        <v>735</v>
      </c>
      <c r="B670">
        <v>35</v>
      </c>
      <c r="C670" t="s">
        <v>190</v>
      </c>
      <c r="D670" t="s">
        <v>49</v>
      </c>
      <c r="E670" t="s">
        <v>56</v>
      </c>
      <c r="F670">
        <v>138</v>
      </c>
      <c r="G670" t="s">
        <v>42</v>
      </c>
      <c r="H670">
        <v>2</v>
      </c>
      <c r="I670">
        <v>3</v>
      </c>
      <c r="J670" t="s">
        <v>52</v>
      </c>
      <c r="K670">
        <v>1</v>
      </c>
      <c r="L670">
        <v>269</v>
      </c>
      <c r="M670">
        <v>2</v>
      </c>
      <c r="N670" t="s">
        <v>53</v>
      </c>
      <c r="O670">
        <v>37</v>
      </c>
      <c r="P670">
        <v>3</v>
      </c>
      <c r="Q670">
        <v>2</v>
      </c>
      <c r="R670" t="s">
        <v>45</v>
      </c>
      <c r="S670">
        <v>2</v>
      </c>
      <c r="T670" t="s">
        <v>46</v>
      </c>
      <c r="U670">
        <v>4425</v>
      </c>
      <c r="V670" t="s">
        <v>47</v>
      </c>
      <c r="W670">
        <v>15986</v>
      </c>
      <c r="X670">
        <v>5</v>
      </c>
      <c r="Y670" t="s">
        <v>48</v>
      </c>
      <c r="Z670" t="s">
        <v>49</v>
      </c>
      <c r="AA670">
        <v>11</v>
      </c>
      <c r="AB670">
        <v>3</v>
      </c>
      <c r="AC670">
        <v>4</v>
      </c>
      <c r="AD670">
        <v>80</v>
      </c>
      <c r="AE670">
        <v>0</v>
      </c>
      <c r="AF670">
        <v>10</v>
      </c>
      <c r="AG670">
        <v>5</v>
      </c>
      <c r="AH670">
        <v>3</v>
      </c>
      <c r="AI670">
        <v>1</v>
      </c>
      <c r="AJ670">
        <v>2</v>
      </c>
      <c r="AK670" s="14">
        <v>46326</v>
      </c>
      <c r="AL670">
        <v>53</v>
      </c>
      <c r="AM670" t="s">
        <v>1576</v>
      </c>
      <c r="AN670" t="s">
        <v>1579</v>
      </c>
      <c r="AO670">
        <v>34</v>
      </c>
      <c r="AP670">
        <v>15646</v>
      </c>
      <c r="AQ670">
        <v>4</v>
      </c>
      <c r="AR670">
        <v>2</v>
      </c>
    </row>
    <row r="671" spans="1:44" x14ac:dyDescent="0.35">
      <c r="A671" t="s">
        <v>736</v>
      </c>
      <c r="B671">
        <v>35</v>
      </c>
      <c r="C671" t="s">
        <v>190</v>
      </c>
      <c r="D671" t="s">
        <v>49</v>
      </c>
      <c r="E671" t="s">
        <v>56</v>
      </c>
      <c r="F671">
        <v>944</v>
      </c>
      <c r="G671" t="s">
        <v>51</v>
      </c>
      <c r="H671">
        <v>1</v>
      </c>
      <c r="I671">
        <v>3</v>
      </c>
      <c r="J671" t="s">
        <v>57</v>
      </c>
      <c r="K671">
        <v>1</v>
      </c>
      <c r="L671">
        <v>314</v>
      </c>
      <c r="M671">
        <v>3</v>
      </c>
      <c r="N671" t="s">
        <v>53</v>
      </c>
      <c r="O671">
        <v>92</v>
      </c>
      <c r="P671">
        <v>3</v>
      </c>
      <c r="Q671">
        <v>3</v>
      </c>
      <c r="R671" t="s">
        <v>137</v>
      </c>
      <c r="S671">
        <v>3</v>
      </c>
      <c r="T671" t="s">
        <v>46</v>
      </c>
      <c r="U671">
        <v>8789</v>
      </c>
      <c r="V671" t="s">
        <v>163</v>
      </c>
      <c r="W671">
        <v>9096</v>
      </c>
      <c r="X671">
        <v>1</v>
      </c>
      <c r="Y671" t="s">
        <v>48</v>
      </c>
      <c r="Z671" t="s">
        <v>49</v>
      </c>
      <c r="AA671">
        <v>14</v>
      </c>
      <c r="AB671">
        <v>3</v>
      </c>
      <c r="AC671">
        <v>1</v>
      </c>
      <c r="AD671">
        <v>80</v>
      </c>
      <c r="AE671">
        <v>0</v>
      </c>
      <c r="AF671">
        <v>10</v>
      </c>
      <c r="AG671">
        <v>3</v>
      </c>
      <c r="AH671">
        <v>4</v>
      </c>
      <c r="AI671">
        <v>0</v>
      </c>
      <c r="AJ671">
        <v>8</v>
      </c>
      <c r="AK671" s="14">
        <v>46327</v>
      </c>
      <c r="AL671">
        <v>26</v>
      </c>
      <c r="AM671" t="s">
        <v>1576</v>
      </c>
      <c r="AN671" t="s">
        <v>1588</v>
      </c>
      <c r="AO671">
        <v>5</v>
      </c>
      <c r="AP671">
        <v>8212</v>
      </c>
      <c r="AQ671">
        <v>2</v>
      </c>
      <c r="AR671">
        <v>2</v>
      </c>
    </row>
    <row r="672" spans="1:44" x14ac:dyDescent="0.35">
      <c r="A672" t="s">
        <v>737</v>
      </c>
      <c r="B672">
        <v>35</v>
      </c>
      <c r="C672" t="s">
        <v>190</v>
      </c>
      <c r="D672" t="s">
        <v>49</v>
      </c>
      <c r="E672" t="s">
        <v>41</v>
      </c>
      <c r="F672">
        <v>1315</v>
      </c>
      <c r="G672" t="s">
        <v>42</v>
      </c>
      <c r="H672">
        <v>22</v>
      </c>
      <c r="I672">
        <v>3</v>
      </c>
      <c r="J672" t="s">
        <v>43</v>
      </c>
      <c r="K672">
        <v>1</v>
      </c>
      <c r="L672">
        <v>381</v>
      </c>
      <c r="M672">
        <v>2</v>
      </c>
      <c r="N672" t="s">
        <v>53</v>
      </c>
      <c r="O672">
        <v>71</v>
      </c>
      <c r="P672">
        <v>4</v>
      </c>
      <c r="Q672">
        <v>3</v>
      </c>
      <c r="R672" t="s">
        <v>442</v>
      </c>
      <c r="S672">
        <v>2</v>
      </c>
      <c r="T672" t="s">
        <v>102</v>
      </c>
      <c r="U672">
        <v>11996</v>
      </c>
      <c r="V672" t="s">
        <v>253</v>
      </c>
      <c r="W672">
        <v>19100</v>
      </c>
      <c r="X672">
        <v>7</v>
      </c>
      <c r="Y672" t="s">
        <v>48</v>
      </c>
      <c r="Z672" t="s">
        <v>49</v>
      </c>
      <c r="AA672">
        <v>18</v>
      </c>
      <c r="AB672">
        <v>3</v>
      </c>
      <c r="AC672">
        <v>2</v>
      </c>
      <c r="AD672">
        <v>80</v>
      </c>
      <c r="AE672">
        <v>1</v>
      </c>
      <c r="AF672">
        <v>10</v>
      </c>
      <c r="AG672">
        <v>6</v>
      </c>
      <c r="AH672">
        <v>2</v>
      </c>
      <c r="AI672">
        <v>6</v>
      </c>
      <c r="AJ672">
        <v>2</v>
      </c>
      <c r="AK672" s="14">
        <v>46328</v>
      </c>
      <c r="AL672">
        <v>52</v>
      </c>
      <c r="AM672" t="s">
        <v>1576</v>
      </c>
      <c r="AN672" t="s">
        <v>1588</v>
      </c>
      <c r="AO672">
        <v>2</v>
      </c>
      <c r="AP672">
        <v>20817</v>
      </c>
      <c r="AQ672">
        <v>2</v>
      </c>
      <c r="AR672">
        <v>0</v>
      </c>
    </row>
    <row r="673" spans="1:44" x14ac:dyDescent="0.35">
      <c r="A673" t="s">
        <v>738</v>
      </c>
      <c r="B673">
        <v>35</v>
      </c>
      <c r="C673" t="s">
        <v>190</v>
      </c>
      <c r="D673" t="s">
        <v>49</v>
      </c>
      <c r="E673" t="s">
        <v>41</v>
      </c>
      <c r="F673">
        <v>1232</v>
      </c>
      <c r="G673" t="s">
        <v>51</v>
      </c>
      <c r="H673">
        <v>16</v>
      </c>
      <c r="I673">
        <v>3</v>
      </c>
      <c r="J673" t="s">
        <v>57</v>
      </c>
      <c r="K673">
        <v>1</v>
      </c>
      <c r="L673">
        <v>406</v>
      </c>
      <c r="M673">
        <v>3</v>
      </c>
      <c r="N673" t="s">
        <v>44</v>
      </c>
      <c r="O673">
        <v>96</v>
      </c>
      <c r="P673">
        <v>3</v>
      </c>
      <c r="Q673">
        <v>3</v>
      </c>
      <c r="R673" t="s">
        <v>137</v>
      </c>
      <c r="S673">
        <v>2</v>
      </c>
      <c r="T673" t="s">
        <v>105</v>
      </c>
      <c r="U673">
        <v>8020</v>
      </c>
      <c r="V673" t="s">
        <v>163</v>
      </c>
      <c r="W673">
        <v>5100</v>
      </c>
      <c r="X673">
        <v>0</v>
      </c>
      <c r="Y673" t="s">
        <v>48</v>
      </c>
      <c r="Z673" t="s">
        <v>49</v>
      </c>
      <c r="AA673">
        <v>15</v>
      </c>
      <c r="AB673">
        <v>3</v>
      </c>
      <c r="AC673">
        <v>3</v>
      </c>
      <c r="AD673">
        <v>80</v>
      </c>
      <c r="AE673">
        <v>2</v>
      </c>
      <c r="AF673">
        <v>12</v>
      </c>
      <c r="AG673">
        <v>3</v>
      </c>
      <c r="AH673">
        <v>2</v>
      </c>
      <c r="AI673">
        <v>6</v>
      </c>
      <c r="AJ673">
        <v>9</v>
      </c>
      <c r="AK673" s="14">
        <v>46329</v>
      </c>
      <c r="AL673">
        <v>24</v>
      </c>
      <c r="AM673" t="s">
        <v>1576</v>
      </c>
      <c r="AN673" t="s">
        <v>1588</v>
      </c>
      <c r="AO673">
        <v>1</v>
      </c>
      <c r="AP673">
        <v>19971</v>
      </c>
      <c r="AQ673">
        <v>1</v>
      </c>
      <c r="AR673">
        <v>0</v>
      </c>
    </row>
    <row r="674" spans="1:44" x14ac:dyDescent="0.35">
      <c r="A674" t="s">
        <v>739</v>
      </c>
      <c r="B674">
        <v>35</v>
      </c>
      <c r="C674" t="s">
        <v>190</v>
      </c>
      <c r="D674" t="s">
        <v>49</v>
      </c>
      <c r="E674" t="s">
        <v>41</v>
      </c>
      <c r="F674">
        <v>1296</v>
      </c>
      <c r="G674" t="s">
        <v>42</v>
      </c>
      <c r="H674">
        <v>5</v>
      </c>
      <c r="I674">
        <v>4</v>
      </c>
      <c r="J674" t="s">
        <v>68</v>
      </c>
      <c r="K674">
        <v>1</v>
      </c>
      <c r="L674">
        <v>464</v>
      </c>
      <c r="M674">
        <v>3</v>
      </c>
      <c r="N674" t="s">
        <v>44</v>
      </c>
      <c r="O674">
        <v>62</v>
      </c>
      <c r="P674">
        <v>3</v>
      </c>
      <c r="Q674">
        <v>3</v>
      </c>
      <c r="R674" t="s">
        <v>112</v>
      </c>
      <c r="S674">
        <v>2</v>
      </c>
      <c r="T674" t="s">
        <v>46</v>
      </c>
      <c r="U674">
        <v>8095</v>
      </c>
      <c r="V674" t="s">
        <v>163</v>
      </c>
      <c r="W674">
        <v>18264</v>
      </c>
      <c r="X674">
        <v>0</v>
      </c>
      <c r="Y674" t="s">
        <v>48</v>
      </c>
      <c r="Z674" t="s">
        <v>49</v>
      </c>
      <c r="AA674">
        <v>13</v>
      </c>
      <c r="AB674">
        <v>3</v>
      </c>
      <c r="AC674">
        <v>4</v>
      </c>
      <c r="AD674">
        <v>80</v>
      </c>
      <c r="AE674">
        <v>0</v>
      </c>
      <c r="AF674">
        <v>17</v>
      </c>
      <c r="AG674">
        <v>5</v>
      </c>
      <c r="AH674">
        <v>3</v>
      </c>
      <c r="AI674">
        <v>0</v>
      </c>
      <c r="AJ674">
        <v>13</v>
      </c>
      <c r="AK674" s="14">
        <v>46330</v>
      </c>
      <c r="AL674">
        <v>36</v>
      </c>
      <c r="AM674" t="s">
        <v>1576</v>
      </c>
      <c r="AN674" t="s">
        <v>1588</v>
      </c>
      <c r="AO674">
        <v>3</v>
      </c>
      <c r="AP674">
        <v>6429</v>
      </c>
      <c r="AQ674">
        <v>1</v>
      </c>
      <c r="AR674">
        <v>0</v>
      </c>
    </row>
    <row r="675" spans="1:44" x14ac:dyDescent="0.35">
      <c r="A675" t="s">
        <v>740</v>
      </c>
      <c r="B675">
        <v>35</v>
      </c>
      <c r="C675" t="s">
        <v>190</v>
      </c>
      <c r="D675" t="s">
        <v>49</v>
      </c>
      <c r="E675" t="s">
        <v>41</v>
      </c>
      <c r="F675">
        <v>755</v>
      </c>
      <c r="G675" t="s">
        <v>42</v>
      </c>
      <c r="H675">
        <v>9</v>
      </c>
      <c r="I675">
        <v>4</v>
      </c>
      <c r="J675" t="s">
        <v>43</v>
      </c>
      <c r="K675">
        <v>1</v>
      </c>
      <c r="L675">
        <v>496</v>
      </c>
      <c r="M675">
        <v>3</v>
      </c>
      <c r="N675" t="s">
        <v>44</v>
      </c>
      <c r="O675">
        <v>97</v>
      </c>
      <c r="P675">
        <v>2</v>
      </c>
      <c r="Q675">
        <v>2</v>
      </c>
      <c r="R675" t="s">
        <v>161</v>
      </c>
      <c r="S675">
        <v>2</v>
      </c>
      <c r="T675" t="s">
        <v>46</v>
      </c>
      <c r="U675">
        <v>6540</v>
      </c>
      <c r="V675" t="s">
        <v>163</v>
      </c>
      <c r="W675">
        <v>19394</v>
      </c>
      <c r="X675">
        <v>9</v>
      </c>
      <c r="Y675" t="s">
        <v>48</v>
      </c>
      <c r="Z675" t="s">
        <v>49</v>
      </c>
      <c r="AA675">
        <v>19</v>
      </c>
      <c r="AB675">
        <v>3</v>
      </c>
      <c r="AC675">
        <v>3</v>
      </c>
      <c r="AD675">
        <v>80</v>
      </c>
      <c r="AE675">
        <v>0</v>
      </c>
      <c r="AF675">
        <v>10</v>
      </c>
      <c r="AG675">
        <v>5</v>
      </c>
      <c r="AH675">
        <v>3</v>
      </c>
      <c r="AI675">
        <v>0</v>
      </c>
      <c r="AJ675">
        <v>0</v>
      </c>
      <c r="AK675" s="14">
        <v>46331</v>
      </c>
      <c r="AL675">
        <v>38</v>
      </c>
      <c r="AM675" t="s">
        <v>1576</v>
      </c>
      <c r="AN675" t="s">
        <v>1588</v>
      </c>
      <c r="AO675">
        <v>11</v>
      </c>
      <c r="AP675">
        <v>7207</v>
      </c>
      <c r="AQ675">
        <v>0</v>
      </c>
      <c r="AR675">
        <v>0</v>
      </c>
    </row>
    <row r="676" spans="1:44" x14ac:dyDescent="0.35">
      <c r="A676" t="s">
        <v>741</v>
      </c>
      <c r="B676">
        <v>35</v>
      </c>
      <c r="C676" t="s">
        <v>190</v>
      </c>
      <c r="D676" t="s">
        <v>49</v>
      </c>
      <c r="E676" t="s">
        <v>41</v>
      </c>
      <c r="F676">
        <v>144</v>
      </c>
      <c r="G676" t="s">
        <v>42</v>
      </c>
      <c r="H676">
        <v>22</v>
      </c>
      <c r="I676">
        <v>3</v>
      </c>
      <c r="J676" t="s">
        <v>43</v>
      </c>
      <c r="K676">
        <v>1</v>
      </c>
      <c r="L676">
        <v>577</v>
      </c>
      <c r="M676">
        <v>4</v>
      </c>
      <c r="N676" t="s">
        <v>44</v>
      </c>
      <c r="O676">
        <v>46</v>
      </c>
      <c r="P676">
        <v>1</v>
      </c>
      <c r="Q676">
        <v>1</v>
      </c>
      <c r="R676" t="s">
        <v>45</v>
      </c>
      <c r="S676">
        <v>3</v>
      </c>
      <c r="T676" t="s">
        <v>46</v>
      </c>
      <c r="U676">
        <v>4230</v>
      </c>
      <c r="V676" t="s">
        <v>47</v>
      </c>
      <c r="W676">
        <v>19225</v>
      </c>
      <c r="X676">
        <v>0</v>
      </c>
      <c r="Y676" t="s">
        <v>48</v>
      </c>
      <c r="Z676" t="s">
        <v>49</v>
      </c>
      <c r="AA676">
        <v>15</v>
      </c>
      <c r="AB676">
        <v>3</v>
      </c>
      <c r="AC676">
        <v>3</v>
      </c>
      <c r="AD676">
        <v>80</v>
      </c>
      <c r="AE676">
        <v>0</v>
      </c>
      <c r="AF676">
        <v>6</v>
      </c>
      <c r="AG676">
        <v>2</v>
      </c>
      <c r="AH676">
        <v>3</v>
      </c>
      <c r="AI676">
        <v>4</v>
      </c>
      <c r="AJ676">
        <v>3</v>
      </c>
      <c r="AK676" s="14">
        <v>46332</v>
      </c>
      <c r="AL676">
        <v>58</v>
      </c>
      <c r="AM676" t="s">
        <v>1576</v>
      </c>
      <c r="AN676" t="s">
        <v>1588</v>
      </c>
      <c r="AO676">
        <v>6</v>
      </c>
      <c r="AP676">
        <v>17847</v>
      </c>
      <c r="AQ676">
        <v>3</v>
      </c>
      <c r="AR676">
        <v>3</v>
      </c>
    </row>
    <row r="677" spans="1:44" x14ac:dyDescent="0.35">
      <c r="A677" t="s">
        <v>742</v>
      </c>
      <c r="B677">
        <v>35</v>
      </c>
      <c r="C677" t="s">
        <v>190</v>
      </c>
      <c r="D677" t="s">
        <v>49</v>
      </c>
      <c r="E677" t="s">
        <v>41</v>
      </c>
      <c r="F677">
        <v>1276</v>
      </c>
      <c r="G677" t="s">
        <v>42</v>
      </c>
      <c r="H677">
        <v>16</v>
      </c>
      <c r="I677">
        <v>3</v>
      </c>
      <c r="J677" t="s">
        <v>43</v>
      </c>
      <c r="K677">
        <v>1</v>
      </c>
      <c r="L677">
        <v>586</v>
      </c>
      <c r="M677">
        <v>4</v>
      </c>
      <c r="N677" t="s">
        <v>44</v>
      </c>
      <c r="O677">
        <v>72</v>
      </c>
      <c r="P677">
        <v>3</v>
      </c>
      <c r="Q677">
        <v>3</v>
      </c>
      <c r="R677" t="s">
        <v>161</v>
      </c>
      <c r="S677">
        <v>3</v>
      </c>
      <c r="T677" t="s">
        <v>105</v>
      </c>
      <c r="U677">
        <v>7632</v>
      </c>
      <c r="V677" t="s">
        <v>163</v>
      </c>
      <c r="W677">
        <v>14295</v>
      </c>
      <c r="X677">
        <v>4</v>
      </c>
      <c r="Y677" t="s">
        <v>48</v>
      </c>
      <c r="Z677" t="s">
        <v>40</v>
      </c>
      <c r="AA677">
        <v>12</v>
      </c>
      <c r="AB677">
        <v>3</v>
      </c>
      <c r="AC677">
        <v>3</v>
      </c>
      <c r="AD677">
        <v>80</v>
      </c>
      <c r="AE677">
        <v>0</v>
      </c>
      <c r="AF677">
        <v>10</v>
      </c>
      <c r="AG677">
        <v>2</v>
      </c>
      <c r="AH677">
        <v>3</v>
      </c>
      <c r="AI677">
        <v>0</v>
      </c>
      <c r="AJ677">
        <v>0</v>
      </c>
      <c r="AK677" s="14">
        <v>46333</v>
      </c>
      <c r="AL677">
        <v>35</v>
      </c>
      <c r="AM677" t="s">
        <v>1576</v>
      </c>
      <c r="AN677" t="s">
        <v>1588</v>
      </c>
      <c r="AO677">
        <v>12</v>
      </c>
      <c r="AP677">
        <v>21410</v>
      </c>
      <c r="AQ677">
        <v>12</v>
      </c>
      <c r="AR677">
        <v>8</v>
      </c>
    </row>
    <row r="678" spans="1:44" x14ac:dyDescent="0.35">
      <c r="A678" t="s">
        <v>743</v>
      </c>
      <c r="B678">
        <v>35</v>
      </c>
      <c r="C678" t="s">
        <v>190</v>
      </c>
      <c r="D678" t="s">
        <v>49</v>
      </c>
      <c r="E678" t="s">
        <v>41</v>
      </c>
      <c r="F678">
        <v>619</v>
      </c>
      <c r="G678" t="s">
        <v>51</v>
      </c>
      <c r="H678">
        <v>1</v>
      </c>
      <c r="I678">
        <v>3</v>
      </c>
      <c r="J678" t="s">
        <v>57</v>
      </c>
      <c r="K678">
        <v>1</v>
      </c>
      <c r="L678">
        <v>600</v>
      </c>
      <c r="M678">
        <v>2</v>
      </c>
      <c r="N678" t="s">
        <v>44</v>
      </c>
      <c r="O678">
        <v>85</v>
      </c>
      <c r="P678">
        <v>3</v>
      </c>
      <c r="Q678">
        <v>2</v>
      </c>
      <c r="R678" t="s">
        <v>137</v>
      </c>
      <c r="S678">
        <v>3</v>
      </c>
      <c r="T678" t="s">
        <v>105</v>
      </c>
      <c r="U678">
        <v>4717</v>
      </c>
      <c r="V678" t="s">
        <v>47</v>
      </c>
      <c r="W678">
        <v>18659</v>
      </c>
      <c r="X678">
        <v>9</v>
      </c>
      <c r="Y678" t="s">
        <v>48</v>
      </c>
      <c r="Z678" t="s">
        <v>49</v>
      </c>
      <c r="AA678">
        <v>11</v>
      </c>
      <c r="AB678">
        <v>3</v>
      </c>
      <c r="AC678">
        <v>3</v>
      </c>
      <c r="AD678">
        <v>80</v>
      </c>
      <c r="AE678">
        <v>0</v>
      </c>
      <c r="AF678">
        <v>15</v>
      </c>
      <c r="AG678">
        <v>2</v>
      </c>
      <c r="AH678">
        <v>3</v>
      </c>
      <c r="AI678">
        <v>6</v>
      </c>
      <c r="AJ678">
        <v>9</v>
      </c>
      <c r="AK678" s="14">
        <v>46334</v>
      </c>
      <c r="AL678">
        <v>22</v>
      </c>
      <c r="AM678" t="s">
        <v>1576</v>
      </c>
      <c r="AN678" t="s">
        <v>1588</v>
      </c>
      <c r="AO678">
        <v>1</v>
      </c>
      <c r="AP678">
        <v>8957</v>
      </c>
      <c r="AQ678">
        <v>1</v>
      </c>
      <c r="AR678">
        <v>1</v>
      </c>
    </row>
    <row r="679" spans="1:44" x14ac:dyDescent="0.35">
      <c r="A679" t="s">
        <v>744</v>
      </c>
      <c r="B679">
        <v>35</v>
      </c>
      <c r="C679" t="s">
        <v>190</v>
      </c>
      <c r="D679" t="s">
        <v>49</v>
      </c>
      <c r="E679" t="s">
        <v>41</v>
      </c>
      <c r="F679">
        <v>195</v>
      </c>
      <c r="G679" t="s">
        <v>51</v>
      </c>
      <c r="H679">
        <v>1</v>
      </c>
      <c r="I679">
        <v>3</v>
      </c>
      <c r="J679" t="s">
        <v>52</v>
      </c>
      <c r="K679">
        <v>1</v>
      </c>
      <c r="L679">
        <v>620</v>
      </c>
      <c r="M679">
        <v>1</v>
      </c>
      <c r="N679" t="s">
        <v>53</v>
      </c>
      <c r="O679">
        <v>80</v>
      </c>
      <c r="P679">
        <v>3</v>
      </c>
      <c r="Q679">
        <v>2</v>
      </c>
      <c r="R679" t="s">
        <v>137</v>
      </c>
      <c r="S679">
        <v>3</v>
      </c>
      <c r="T679" t="s">
        <v>46</v>
      </c>
      <c r="U679">
        <v>4859</v>
      </c>
      <c r="V679" t="s">
        <v>47</v>
      </c>
      <c r="W679">
        <v>6698</v>
      </c>
      <c r="X679">
        <v>1</v>
      </c>
      <c r="Y679" t="s">
        <v>48</v>
      </c>
      <c r="Z679" t="s">
        <v>49</v>
      </c>
      <c r="AA679">
        <v>16</v>
      </c>
      <c r="AB679">
        <v>3</v>
      </c>
      <c r="AC679">
        <v>4</v>
      </c>
      <c r="AD679">
        <v>80</v>
      </c>
      <c r="AE679">
        <v>0</v>
      </c>
      <c r="AF679">
        <v>5</v>
      </c>
      <c r="AG679">
        <v>3</v>
      </c>
      <c r="AH679">
        <v>3</v>
      </c>
      <c r="AI679">
        <v>0</v>
      </c>
      <c r="AJ679">
        <v>3</v>
      </c>
      <c r="AK679" s="14">
        <v>46335</v>
      </c>
      <c r="AL679">
        <v>26</v>
      </c>
      <c r="AM679" t="s">
        <v>1576</v>
      </c>
      <c r="AN679" t="s">
        <v>1588</v>
      </c>
      <c r="AO679">
        <v>0</v>
      </c>
      <c r="AP679">
        <v>19685</v>
      </c>
      <c r="AQ679">
        <v>0</v>
      </c>
      <c r="AR679">
        <v>0</v>
      </c>
    </row>
    <row r="680" spans="1:44" x14ac:dyDescent="0.35">
      <c r="A680" t="s">
        <v>745</v>
      </c>
      <c r="B680">
        <v>35</v>
      </c>
      <c r="C680" t="s">
        <v>190</v>
      </c>
      <c r="D680" t="s">
        <v>49</v>
      </c>
      <c r="E680" t="s">
        <v>41</v>
      </c>
      <c r="F680">
        <v>538</v>
      </c>
      <c r="G680" t="s">
        <v>42</v>
      </c>
      <c r="H680">
        <v>25</v>
      </c>
      <c r="I680">
        <v>2</v>
      </c>
      <c r="J680" t="s">
        <v>73</v>
      </c>
      <c r="K680">
        <v>1</v>
      </c>
      <c r="L680">
        <v>652</v>
      </c>
      <c r="M680">
        <v>1</v>
      </c>
      <c r="N680" t="s">
        <v>44</v>
      </c>
      <c r="O680">
        <v>54</v>
      </c>
      <c r="P680">
        <v>2</v>
      </c>
      <c r="Q680">
        <v>2</v>
      </c>
      <c r="R680" t="s">
        <v>45</v>
      </c>
      <c r="S680">
        <v>4</v>
      </c>
      <c r="T680" t="s">
        <v>46</v>
      </c>
      <c r="U680">
        <v>3681</v>
      </c>
      <c r="V680" t="s">
        <v>47</v>
      </c>
      <c r="W680">
        <v>14004</v>
      </c>
      <c r="X680">
        <v>4</v>
      </c>
      <c r="Y680" t="s">
        <v>48</v>
      </c>
      <c r="Z680" t="s">
        <v>49</v>
      </c>
      <c r="AA680">
        <v>14</v>
      </c>
      <c r="AB680">
        <v>3</v>
      </c>
      <c r="AC680">
        <v>4</v>
      </c>
      <c r="AD680">
        <v>80</v>
      </c>
      <c r="AE680">
        <v>0</v>
      </c>
      <c r="AF680">
        <v>9</v>
      </c>
      <c r="AG680">
        <v>3</v>
      </c>
      <c r="AH680">
        <v>3</v>
      </c>
      <c r="AI680">
        <v>0</v>
      </c>
      <c r="AJ680">
        <v>2</v>
      </c>
      <c r="AK680" s="14">
        <v>46336</v>
      </c>
      <c r="AL680">
        <v>60</v>
      </c>
      <c r="AM680" t="s">
        <v>1576</v>
      </c>
      <c r="AN680" t="s">
        <v>1588</v>
      </c>
      <c r="AO680">
        <v>22</v>
      </c>
      <c r="AP680">
        <v>7998</v>
      </c>
      <c r="AQ680">
        <v>15</v>
      </c>
      <c r="AR680">
        <v>12</v>
      </c>
    </row>
    <row r="681" spans="1:44" x14ac:dyDescent="0.35">
      <c r="A681" t="s">
        <v>746</v>
      </c>
      <c r="B681">
        <v>35</v>
      </c>
      <c r="C681" t="s">
        <v>190</v>
      </c>
      <c r="D681" t="s">
        <v>49</v>
      </c>
      <c r="E681" t="s">
        <v>41</v>
      </c>
      <c r="F681">
        <v>1017</v>
      </c>
      <c r="G681" t="s">
        <v>42</v>
      </c>
      <c r="H681">
        <v>6</v>
      </c>
      <c r="I681">
        <v>4</v>
      </c>
      <c r="J681" t="s">
        <v>43</v>
      </c>
      <c r="K681">
        <v>1</v>
      </c>
      <c r="L681">
        <v>691</v>
      </c>
      <c r="M681">
        <v>2</v>
      </c>
      <c r="N681" t="s">
        <v>44</v>
      </c>
      <c r="O681">
        <v>82</v>
      </c>
      <c r="P681">
        <v>1</v>
      </c>
      <c r="Q681">
        <v>2</v>
      </c>
      <c r="R681" t="s">
        <v>60</v>
      </c>
      <c r="S681">
        <v>4</v>
      </c>
      <c r="T681" t="s">
        <v>46</v>
      </c>
      <c r="U681">
        <v>6646</v>
      </c>
      <c r="V681" t="s">
        <v>163</v>
      </c>
      <c r="W681">
        <v>19368</v>
      </c>
      <c r="X681">
        <v>1</v>
      </c>
      <c r="Y681" t="s">
        <v>48</v>
      </c>
      <c r="Z681" t="s">
        <v>49</v>
      </c>
      <c r="AA681">
        <v>13</v>
      </c>
      <c r="AB681">
        <v>3</v>
      </c>
      <c r="AC681">
        <v>2</v>
      </c>
      <c r="AD681">
        <v>80</v>
      </c>
      <c r="AE681">
        <v>0</v>
      </c>
      <c r="AF681">
        <v>17</v>
      </c>
      <c r="AG681">
        <v>3</v>
      </c>
      <c r="AH681">
        <v>3</v>
      </c>
      <c r="AI681">
        <v>11</v>
      </c>
      <c r="AJ681">
        <v>8</v>
      </c>
      <c r="AK681" s="14">
        <v>46337</v>
      </c>
      <c r="AL681">
        <v>53</v>
      </c>
      <c r="AM681" t="s">
        <v>1576</v>
      </c>
      <c r="AN681" t="s">
        <v>1588</v>
      </c>
      <c r="AO681">
        <v>2</v>
      </c>
      <c r="AP681">
        <v>14913</v>
      </c>
      <c r="AQ681">
        <v>0</v>
      </c>
      <c r="AR681">
        <v>0</v>
      </c>
    </row>
    <row r="682" spans="1:44" x14ac:dyDescent="0.35">
      <c r="A682" t="s">
        <v>747</v>
      </c>
      <c r="B682">
        <v>35</v>
      </c>
      <c r="C682" t="s">
        <v>190</v>
      </c>
      <c r="D682" t="s">
        <v>49</v>
      </c>
      <c r="E682" t="s">
        <v>59</v>
      </c>
      <c r="F682">
        <v>727</v>
      </c>
      <c r="G682" t="s">
        <v>42</v>
      </c>
      <c r="H682">
        <v>3</v>
      </c>
      <c r="I682">
        <v>3</v>
      </c>
      <c r="J682" t="s">
        <v>43</v>
      </c>
      <c r="K682">
        <v>1</v>
      </c>
      <c r="L682">
        <v>704</v>
      </c>
      <c r="M682">
        <v>3</v>
      </c>
      <c r="N682" t="s">
        <v>44</v>
      </c>
      <c r="O682">
        <v>41</v>
      </c>
      <c r="P682">
        <v>2</v>
      </c>
      <c r="Q682">
        <v>1</v>
      </c>
      <c r="R682" t="s">
        <v>45</v>
      </c>
      <c r="S682">
        <v>3</v>
      </c>
      <c r="T682" t="s">
        <v>105</v>
      </c>
      <c r="U682">
        <v>1281</v>
      </c>
      <c r="V682" t="s">
        <v>47</v>
      </c>
      <c r="W682">
        <v>16900</v>
      </c>
      <c r="X682">
        <v>1</v>
      </c>
      <c r="Y682" t="s">
        <v>48</v>
      </c>
      <c r="Z682" t="s">
        <v>49</v>
      </c>
      <c r="AA682">
        <v>18</v>
      </c>
      <c r="AB682">
        <v>3</v>
      </c>
      <c r="AC682">
        <v>3</v>
      </c>
      <c r="AD682">
        <v>80</v>
      </c>
      <c r="AE682">
        <v>2</v>
      </c>
      <c r="AF682">
        <v>1</v>
      </c>
      <c r="AG682">
        <v>3</v>
      </c>
      <c r="AH682">
        <v>3</v>
      </c>
      <c r="AI682">
        <v>0</v>
      </c>
      <c r="AJ682">
        <v>0</v>
      </c>
      <c r="AK682" s="14">
        <v>46338</v>
      </c>
      <c r="AL682">
        <v>48</v>
      </c>
      <c r="AM682" t="s">
        <v>1576</v>
      </c>
      <c r="AN682" t="s">
        <v>1588</v>
      </c>
      <c r="AO682">
        <v>25</v>
      </c>
      <c r="AP682">
        <v>9618</v>
      </c>
      <c r="AQ682">
        <v>6</v>
      </c>
      <c r="AR682">
        <v>1</v>
      </c>
    </row>
    <row r="683" spans="1:44" x14ac:dyDescent="0.35">
      <c r="A683" t="s">
        <v>748</v>
      </c>
      <c r="B683">
        <v>35</v>
      </c>
      <c r="C683" t="s">
        <v>190</v>
      </c>
      <c r="D683" t="s">
        <v>49</v>
      </c>
      <c r="E683" t="s">
        <v>59</v>
      </c>
      <c r="F683">
        <v>1225</v>
      </c>
      <c r="G683" t="s">
        <v>42</v>
      </c>
      <c r="H683">
        <v>2</v>
      </c>
      <c r="I683">
        <v>4</v>
      </c>
      <c r="J683" t="s">
        <v>43</v>
      </c>
      <c r="K683">
        <v>1</v>
      </c>
      <c r="L683">
        <v>771</v>
      </c>
      <c r="M683">
        <v>4</v>
      </c>
      <c r="N683" t="s">
        <v>53</v>
      </c>
      <c r="O683">
        <v>61</v>
      </c>
      <c r="P683">
        <v>3</v>
      </c>
      <c r="Q683">
        <v>2</v>
      </c>
      <c r="R683" t="s">
        <v>161</v>
      </c>
      <c r="S683">
        <v>1</v>
      </c>
      <c r="T683" t="s">
        <v>102</v>
      </c>
      <c r="U683">
        <v>5093</v>
      </c>
      <c r="V683" t="s">
        <v>163</v>
      </c>
      <c r="W683">
        <v>4761</v>
      </c>
      <c r="X683">
        <v>2</v>
      </c>
      <c r="Y683" t="s">
        <v>48</v>
      </c>
      <c r="Z683" t="s">
        <v>49</v>
      </c>
      <c r="AA683">
        <v>11</v>
      </c>
      <c r="AB683">
        <v>3</v>
      </c>
      <c r="AC683">
        <v>1</v>
      </c>
      <c r="AD683">
        <v>80</v>
      </c>
      <c r="AE683">
        <v>1</v>
      </c>
      <c r="AF683">
        <v>16</v>
      </c>
      <c r="AG683">
        <v>2</v>
      </c>
      <c r="AH683">
        <v>4</v>
      </c>
      <c r="AI683">
        <v>0</v>
      </c>
      <c r="AJ683">
        <v>0</v>
      </c>
      <c r="AK683" s="14">
        <v>46339</v>
      </c>
      <c r="AL683">
        <v>58</v>
      </c>
      <c r="AM683" t="s">
        <v>1576</v>
      </c>
      <c r="AN683" t="s">
        <v>1588</v>
      </c>
      <c r="AO683">
        <v>23</v>
      </c>
      <c r="AP683">
        <v>5090</v>
      </c>
      <c r="AQ683">
        <v>7</v>
      </c>
      <c r="AR683">
        <v>4</v>
      </c>
    </row>
    <row r="684" spans="1:44" x14ac:dyDescent="0.35">
      <c r="A684" t="s">
        <v>749</v>
      </c>
      <c r="B684">
        <v>35</v>
      </c>
      <c r="C684" t="s">
        <v>190</v>
      </c>
      <c r="D684" t="s">
        <v>49</v>
      </c>
      <c r="E684" t="s">
        <v>41</v>
      </c>
      <c r="F684">
        <v>384</v>
      </c>
      <c r="G684" t="s">
        <v>51</v>
      </c>
      <c r="H684">
        <v>8</v>
      </c>
      <c r="I684">
        <v>4</v>
      </c>
      <c r="J684" t="s">
        <v>43</v>
      </c>
      <c r="K684">
        <v>1</v>
      </c>
      <c r="L684">
        <v>805</v>
      </c>
      <c r="M684">
        <v>1</v>
      </c>
      <c r="N684" t="s">
        <v>53</v>
      </c>
      <c r="O684">
        <v>72</v>
      </c>
      <c r="P684">
        <v>3</v>
      </c>
      <c r="Q684">
        <v>1</v>
      </c>
      <c r="R684" t="s">
        <v>54</v>
      </c>
      <c r="S684">
        <v>4</v>
      </c>
      <c r="T684" t="s">
        <v>105</v>
      </c>
      <c r="U684">
        <v>2572</v>
      </c>
      <c r="V684" t="s">
        <v>47</v>
      </c>
      <c r="W684">
        <v>20317</v>
      </c>
      <c r="X684">
        <v>1</v>
      </c>
      <c r="Y684" t="s">
        <v>48</v>
      </c>
      <c r="Z684" t="s">
        <v>49</v>
      </c>
      <c r="AA684">
        <v>16</v>
      </c>
      <c r="AB684">
        <v>3</v>
      </c>
      <c r="AC684">
        <v>2</v>
      </c>
      <c r="AD684">
        <v>80</v>
      </c>
      <c r="AE684">
        <v>1</v>
      </c>
      <c r="AF684">
        <v>3</v>
      </c>
      <c r="AG684">
        <v>1</v>
      </c>
      <c r="AH684">
        <v>2</v>
      </c>
      <c r="AI684">
        <v>0</v>
      </c>
      <c r="AJ684">
        <v>2</v>
      </c>
      <c r="AK684" s="14">
        <v>46340</v>
      </c>
      <c r="AL684">
        <v>51</v>
      </c>
      <c r="AM684" t="s">
        <v>1576</v>
      </c>
      <c r="AN684" t="s">
        <v>1588</v>
      </c>
      <c r="AO684">
        <v>18</v>
      </c>
      <c r="AP684">
        <v>20977</v>
      </c>
      <c r="AQ684">
        <v>15</v>
      </c>
      <c r="AR684">
        <v>2</v>
      </c>
    </row>
    <row r="685" spans="1:44" x14ac:dyDescent="0.35">
      <c r="A685" t="s">
        <v>750</v>
      </c>
      <c r="B685">
        <v>35</v>
      </c>
      <c r="C685" t="s">
        <v>190</v>
      </c>
      <c r="D685" t="s">
        <v>49</v>
      </c>
      <c r="E685" t="s">
        <v>41</v>
      </c>
      <c r="F685">
        <v>1258</v>
      </c>
      <c r="G685" t="s">
        <v>42</v>
      </c>
      <c r="H685">
        <v>1</v>
      </c>
      <c r="I685">
        <v>4</v>
      </c>
      <c r="J685" t="s">
        <v>43</v>
      </c>
      <c r="K685">
        <v>1</v>
      </c>
      <c r="L685">
        <v>826</v>
      </c>
      <c r="M685">
        <v>4</v>
      </c>
      <c r="N685" t="s">
        <v>53</v>
      </c>
      <c r="O685">
        <v>40</v>
      </c>
      <c r="P685">
        <v>4</v>
      </c>
      <c r="Q685">
        <v>1</v>
      </c>
      <c r="R685" t="s">
        <v>60</v>
      </c>
      <c r="S685">
        <v>3</v>
      </c>
      <c r="T685" t="s">
        <v>46</v>
      </c>
      <c r="U685">
        <v>2506</v>
      </c>
      <c r="V685" t="s">
        <v>47</v>
      </c>
      <c r="W685">
        <v>13301</v>
      </c>
      <c r="X685">
        <v>3</v>
      </c>
      <c r="Y685" t="s">
        <v>48</v>
      </c>
      <c r="Z685" t="s">
        <v>49</v>
      </c>
      <c r="AA685">
        <v>13</v>
      </c>
      <c r="AB685">
        <v>3</v>
      </c>
      <c r="AC685">
        <v>3</v>
      </c>
      <c r="AD685">
        <v>80</v>
      </c>
      <c r="AE685">
        <v>0</v>
      </c>
      <c r="AF685">
        <v>7</v>
      </c>
      <c r="AG685">
        <v>0</v>
      </c>
      <c r="AH685">
        <v>3</v>
      </c>
      <c r="AI685">
        <v>2</v>
      </c>
      <c r="AJ685">
        <v>2</v>
      </c>
      <c r="AK685" s="14">
        <v>46341</v>
      </c>
      <c r="AL685">
        <v>49</v>
      </c>
      <c r="AM685" t="s">
        <v>1576</v>
      </c>
      <c r="AN685" t="s">
        <v>1588</v>
      </c>
      <c r="AO685">
        <v>24</v>
      </c>
      <c r="AP685">
        <v>18495</v>
      </c>
      <c r="AQ685">
        <v>24</v>
      </c>
      <c r="AR685">
        <v>4</v>
      </c>
    </row>
    <row r="686" spans="1:44" x14ac:dyDescent="0.35">
      <c r="A686" t="s">
        <v>751</v>
      </c>
      <c r="B686">
        <v>35</v>
      </c>
      <c r="C686" t="s">
        <v>190</v>
      </c>
      <c r="D686" t="s">
        <v>49</v>
      </c>
      <c r="E686" t="s">
        <v>41</v>
      </c>
      <c r="F686">
        <v>950</v>
      </c>
      <c r="G686" t="s">
        <v>42</v>
      </c>
      <c r="H686">
        <v>7</v>
      </c>
      <c r="I686">
        <v>3</v>
      </c>
      <c r="J686" t="s">
        <v>73</v>
      </c>
      <c r="K686">
        <v>1</v>
      </c>
      <c r="L686">
        <v>845</v>
      </c>
      <c r="M686">
        <v>3</v>
      </c>
      <c r="N686" t="s">
        <v>44</v>
      </c>
      <c r="O686">
        <v>59</v>
      </c>
      <c r="P686">
        <v>3</v>
      </c>
      <c r="Q686">
        <v>3</v>
      </c>
      <c r="R686" t="s">
        <v>112</v>
      </c>
      <c r="S686">
        <v>3</v>
      </c>
      <c r="T686" t="s">
        <v>46</v>
      </c>
      <c r="U686">
        <v>10221</v>
      </c>
      <c r="V686" t="s">
        <v>253</v>
      </c>
      <c r="W686">
        <v>18869</v>
      </c>
      <c r="X686">
        <v>3</v>
      </c>
      <c r="Y686" t="s">
        <v>48</v>
      </c>
      <c r="Z686" t="s">
        <v>49</v>
      </c>
      <c r="AA686">
        <v>21</v>
      </c>
      <c r="AB686">
        <v>4</v>
      </c>
      <c r="AC686">
        <v>2</v>
      </c>
      <c r="AD686">
        <v>80</v>
      </c>
      <c r="AE686">
        <v>0</v>
      </c>
      <c r="AF686">
        <v>17</v>
      </c>
      <c r="AG686">
        <v>3</v>
      </c>
      <c r="AH686">
        <v>4</v>
      </c>
      <c r="AI686">
        <v>1</v>
      </c>
      <c r="AJ686">
        <v>6</v>
      </c>
      <c r="AK686" s="14">
        <v>46342</v>
      </c>
      <c r="AL686">
        <v>30</v>
      </c>
      <c r="AM686" t="s">
        <v>1576</v>
      </c>
      <c r="AN686" t="s">
        <v>1588</v>
      </c>
      <c r="AO686">
        <v>5</v>
      </c>
      <c r="AP686">
        <v>12636</v>
      </c>
      <c r="AQ686">
        <v>2</v>
      </c>
      <c r="AR686">
        <v>0</v>
      </c>
    </row>
    <row r="687" spans="1:44" x14ac:dyDescent="0.35">
      <c r="A687" t="s">
        <v>752</v>
      </c>
      <c r="B687">
        <v>35</v>
      </c>
      <c r="C687" t="s">
        <v>190</v>
      </c>
      <c r="D687" t="s">
        <v>49</v>
      </c>
      <c r="E687" t="s">
        <v>41</v>
      </c>
      <c r="F687">
        <v>1343</v>
      </c>
      <c r="G687" t="s">
        <v>42</v>
      </c>
      <c r="H687">
        <v>27</v>
      </c>
      <c r="I687">
        <v>1</v>
      </c>
      <c r="J687" t="s">
        <v>52</v>
      </c>
      <c r="K687">
        <v>1</v>
      </c>
      <c r="L687">
        <v>856</v>
      </c>
      <c r="M687">
        <v>3</v>
      </c>
      <c r="N687" t="s">
        <v>53</v>
      </c>
      <c r="O687">
        <v>53</v>
      </c>
      <c r="P687">
        <v>2</v>
      </c>
      <c r="Q687">
        <v>1</v>
      </c>
      <c r="R687" t="s">
        <v>60</v>
      </c>
      <c r="S687">
        <v>1</v>
      </c>
      <c r="T687" t="s">
        <v>46</v>
      </c>
      <c r="U687">
        <v>2559</v>
      </c>
      <c r="V687" t="s">
        <v>47</v>
      </c>
      <c r="W687">
        <v>17852</v>
      </c>
      <c r="X687">
        <v>1</v>
      </c>
      <c r="Y687" t="s">
        <v>48</v>
      </c>
      <c r="Z687" t="s">
        <v>49</v>
      </c>
      <c r="AA687">
        <v>11</v>
      </c>
      <c r="AB687">
        <v>3</v>
      </c>
      <c r="AC687">
        <v>4</v>
      </c>
      <c r="AD687">
        <v>80</v>
      </c>
      <c r="AE687">
        <v>0</v>
      </c>
      <c r="AF687">
        <v>6</v>
      </c>
      <c r="AG687">
        <v>3</v>
      </c>
      <c r="AH687">
        <v>2</v>
      </c>
      <c r="AI687">
        <v>1</v>
      </c>
      <c r="AJ687">
        <v>1</v>
      </c>
      <c r="AK687" s="14">
        <v>46343</v>
      </c>
      <c r="AL687">
        <v>36</v>
      </c>
      <c r="AM687" t="s">
        <v>1576</v>
      </c>
      <c r="AN687" t="s">
        <v>1588</v>
      </c>
      <c r="AO687">
        <v>7</v>
      </c>
      <c r="AP687">
        <v>16222</v>
      </c>
      <c r="AQ687">
        <v>3</v>
      </c>
      <c r="AR687">
        <v>2</v>
      </c>
    </row>
    <row r="688" spans="1:44" x14ac:dyDescent="0.35">
      <c r="A688" t="s">
        <v>753</v>
      </c>
      <c r="B688">
        <v>35</v>
      </c>
      <c r="C688" t="s">
        <v>190</v>
      </c>
      <c r="D688" t="s">
        <v>49</v>
      </c>
      <c r="E688" t="s">
        <v>41</v>
      </c>
      <c r="F688">
        <v>607</v>
      </c>
      <c r="G688" t="s">
        <v>42</v>
      </c>
      <c r="H688">
        <v>9</v>
      </c>
      <c r="I688">
        <v>3</v>
      </c>
      <c r="J688" t="s">
        <v>43</v>
      </c>
      <c r="K688">
        <v>1</v>
      </c>
      <c r="L688">
        <v>880</v>
      </c>
      <c r="M688">
        <v>4</v>
      </c>
      <c r="N688" t="s">
        <v>53</v>
      </c>
      <c r="O688">
        <v>66</v>
      </c>
      <c r="P688">
        <v>2</v>
      </c>
      <c r="Q688">
        <v>3</v>
      </c>
      <c r="R688" t="s">
        <v>112</v>
      </c>
      <c r="S688">
        <v>3</v>
      </c>
      <c r="T688" t="s">
        <v>105</v>
      </c>
      <c r="U688">
        <v>10685</v>
      </c>
      <c r="V688" t="s">
        <v>253</v>
      </c>
      <c r="W688">
        <v>23457</v>
      </c>
      <c r="X688">
        <v>1</v>
      </c>
      <c r="Y688" t="s">
        <v>48</v>
      </c>
      <c r="Z688" t="s">
        <v>40</v>
      </c>
      <c r="AA688">
        <v>20</v>
      </c>
      <c r="AB688">
        <v>4</v>
      </c>
      <c r="AC688">
        <v>2</v>
      </c>
      <c r="AD688">
        <v>80</v>
      </c>
      <c r="AE688">
        <v>1</v>
      </c>
      <c r="AF688">
        <v>17</v>
      </c>
      <c r="AG688">
        <v>2</v>
      </c>
      <c r="AH688">
        <v>3</v>
      </c>
      <c r="AI688">
        <v>5</v>
      </c>
      <c r="AJ688">
        <v>15</v>
      </c>
      <c r="AK688" s="14">
        <v>46344</v>
      </c>
      <c r="AL688">
        <v>34</v>
      </c>
      <c r="AM688" t="s">
        <v>1576</v>
      </c>
      <c r="AN688" t="s">
        <v>1588</v>
      </c>
      <c r="AO688">
        <v>15</v>
      </c>
      <c r="AP688">
        <v>21191</v>
      </c>
      <c r="AQ688">
        <v>14</v>
      </c>
      <c r="AR688">
        <v>14</v>
      </c>
    </row>
    <row r="689" spans="1:44" x14ac:dyDescent="0.35">
      <c r="A689" t="s">
        <v>1375</v>
      </c>
      <c r="B689">
        <v>50</v>
      </c>
      <c r="C689" t="s">
        <v>1271</v>
      </c>
      <c r="D689" t="s">
        <v>49</v>
      </c>
      <c r="E689" t="s">
        <v>41</v>
      </c>
      <c r="F689">
        <v>1452</v>
      </c>
      <c r="G689" t="s">
        <v>42</v>
      </c>
      <c r="H689">
        <v>11</v>
      </c>
      <c r="I689">
        <v>3</v>
      </c>
      <c r="J689" t="s">
        <v>43</v>
      </c>
      <c r="K689">
        <v>1</v>
      </c>
      <c r="L689">
        <v>226</v>
      </c>
      <c r="M689">
        <v>3</v>
      </c>
      <c r="N689" t="s">
        <v>53</v>
      </c>
      <c r="O689">
        <v>53</v>
      </c>
      <c r="P689">
        <v>3</v>
      </c>
      <c r="Q689">
        <v>5</v>
      </c>
      <c r="R689" t="s">
        <v>442</v>
      </c>
      <c r="S689">
        <v>2</v>
      </c>
      <c r="T689" t="s">
        <v>46</v>
      </c>
      <c r="U689">
        <v>19926</v>
      </c>
      <c r="V689" t="s">
        <v>368</v>
      </c>
      <c r="W689">
        <v>17053</v>
      </c>
      <c r="X689">
        <v>3</v>
      </c>
      <c r="Y689" t="s">
        <v>48</v>
      </c>
      <c r="Z689" t="s">
        <v>49</v>
      </c>
      <c r="AA689">
        <v>15</v>
      </c>
      <c r="AB689">
        <v>3</v>
      </c>
      <c r="AC689">
        <v>2</v>
      </c>
      <c r="AD689">
        <v>80</v>
      </c>
      <c r="AE689">
        <v>0</v>
      </c>
      <c r="AF689">
        <v>21</v>
      </c>
      <c r="AG689">
        <v>5</v>
      </c>
      <c r="AH689">
        <v>3</v>
      </c>
      <c r="AI689">
        <v>4</v>
      </c>
      <c r="AJ689">
        <v>4</v>
      </c>
      <c r="AK689" s="14">
        <v>46238</v>
      </c>
      <c r="AL689">
        <v>49</v>
      </c>
      <c r="AM689" t="s">
        <v>1576</v>
      </c>
      <c r="AN689" t="s">
        <v>1581</v>
      </c>
      <c r="AO689">
        <v>23</v>
      </c>
      <c r="AP689">
        <v>8577</v>
      </c>
      <c r="AQ689">
        <v>16</v>
      </c>
      <c r="AR689">
        <v>3</v>
      </c>
    </row>
    <row r="690" spans="1:44" x14ac:dyDescent="0.35">
      <c r="A690" t="s">
        <v>755</v>
      </c>
      <c r="B690">
        <v>35</v>
      </c>
      <c r="C690" t="s">
        <v>190</v>
      </c>
      <c r="D690" t="s">
        <v>49</v>
      </c>
      <c r="E690" t="s">
        <v>41</v>
      </c>
      <c r="F690">
        <v>672</v>
      </c>
      <c r="G690" t="s">
        <v>42</v>
      </c>
      <c r="H690">
        <v>25</v>
      </c>
      <c r="I690">
        <v>3</v>
      </c>
      <c r="J690" t="s">
        <v>68</v>
      </c>
      <c r="K690">
        <v>1</v>
      </c>
      <c r="L690">
        <v>899</v>
      </c>
      <c r="M690">
        <v>4</v>
      </c>
      <c r="N690" t="s">
        <v>44</v>
      </c>
      <c r="O690">
        <v>78</v>
      </c>
      <c r="P690">
        <v>2</v>
      </c>
      <c r="Q690">
        <v>3</v>
      </c>
      <c r="R690" t="s">
        <v>112</v>
      </c>
      <c r="S690">
        <v>2</v>
      </c>
      <c r="T690" t="s">
        <v>105</v>
      </c>
      <c r="U690">
        <v>10903</v>
      </c>
      <c r="V690" t="s">
        <v>253</v>
      </c>
      <c r="W690">
        <v>9129</v>
      </c>
      <c r="X690">
        <v>3</v>
      </c>
      <c r="Y690" t="s">
        <v>48</v>
      </c>
      <c r="Z690" t="s">
        <v>49</v>
      </c>
      <c r="AA690">
        <v>16</v>
      </c>
      <c r="AB690">
        <v>3</v>
      </c>
      <c r="AC690">
        <v>1</v>
      </c>
      <c r="AD690">
        <v>80</v>
      </c>
      <c r="AE690">
        <v>0</v>
      </c>
      <c r="AF690">
        <v>16</v>
      </c>
      <c r="AG690">
        <v>2</v>
      </c>
      <c r="AH690">
        <v>3</v>
      </c>
      <c r="AI690">
        <v>4</v>
      </c>
      <c r="AJ690">
        <v>8</v>
      </c>
      <c r="AK690" s="14">
        <v>46346</v>
      </c>
      <c r="AL690">
        <v>32</v>
      </c>
      <c r="AM690" t="s">
        <v>1576</v>
      </c>
      <c r="AN690" t="s">
        <v>1588</v>
      </c>
      <c r="AO690">
        <v>3</v>
      </c>
      <c r="AP690">
        <v>20841</v>
      </c>
      <c r="AQ690">
        <v>2</v>
      </c>
      <c r="AR690">
        <v>2</v>
      </c>
    </row>
    <row r="691" spans="1:44" x14ac:dyDescent="0.35">
      <c r="A691" t="s">
        <v>756</v>
      </c>
      <c r="B691">
        <v>35</v>
      </c>
      <c r="C691" t="s">
        <v>190</v>
      </c>
      <c r="D691" t="s">
        <v>49</v>
      </c>
      <c r="E691" t="s">
        <v>41</v>
      </c>
      <c r="F691">
        <v>1137</v>
      </c>
      <c r="G691" t="s">
        <v>42</v>
      </c>
      <c r="H691">
        <v>21</v>
      </c>
      <c r="I691">
        <v>1</v>
      </c>
      <c r="J691" t="s">
        <v>43</v>
      </c>
      <c r="K691">
        <v>1</v>
      </c>
      <c r="L691">
        <v>942</v>
      </c>
      <c r="M691">
        <v>4</v>
      </c>
      <c r="N691" t="s">
        <v>53</v>
      </c>
      <c r="O691">
        <v>51</v>
      </c>
      <c r="P691">
        <v>3</v>
      </c>
      <c r="Q691">
        <v>2</v>
      </c>
      <c r="R691" t="s">
        <v>161</v>
      </c>
      <c r="S691">
        <v>4</v>
      </c>
      <c r="T691" t="s">
        <v>105</v>
      </c>
      <c r="U691">
        <v>4014</v>
      </c>
      <c r="V691" t="s">
        <v>47</v>
      </c>
      <c r="W691">
        <v>19170</v>
      </c>
      <c r="X691">
        <v>1</v>
      </c>
      <c r="Y691" t="s">
        <v>48</v>
      </c>
      <c r="Z691" t="s">
        <v>40</v>
      </c>
      <c r="AA691">
        <v>25</v>
      </c>
      <c r="AB691">
        <v>4</v>
      </c>
      <c r="AC691">
        <v>4</v>
      </c>
      <c r="AD691">
        <v>80</v>
      </c>
      <c r="AE691">
        <v>1</v>
      </c>
      <c r="AF691">
        <v>10</v>
      </c>
      <c r="AG691">
        <v>2</v>
      </c>
      <c r="AH691">
        <v>1</v>
      </c>
      <c r="AI691">
        <v>0</v>
      </c>
      <c r="AJ691">
        <v>7</v>
      </c>
      <c r="AK691" s="14">
        <v>46347</v>
      </c>
      <c r="AL691">
        <v>44</v>
      </c>
      <c r="AM691" t="s">
        <v>1576</v>
      </c>
      <c r="AN691" t="s">
        <v>1588</v>
      </c>
      <c r="AO691">
        <v>7</v>
      </c>
      <c r="AP691">
        <v>12593</v>
      </c>
      <c r="AQ691">
        <v>3</v>
      </c>
      <c r="AR691">
        <v>3</v>
      </c>
    </row>
    <row r="692" spans="1:44" x14ac:dyDescent="0.35">
      <c r="A692" t="s">
        <v>757</v>
      </c>
      <c r="B692">
        <v>35</v>
      </c>
      <c r="C692" t="s">
        <v>190</v>
      </c>
      <c r="D692" t="s">
        <v>49</v>
      </c>
      <c r="E692" t="s">
        <v>41</v>
      </c>
      <c r="F692">
        <v>1219</v>
      </c>
      <c r="G692" t="s">
        <v>51</v>
      </c>
      <c r="H692">
        <v>18</v>
      </c>
      <c r="I692">
        <v>3</v>
      </c>
      <c r="J692" t="s">
        <v>52</v>
      </c>
      <c r="K692">
        <v>1</v>
      </c>
      <c r="L692">
        <v>975</v>
      </c>
      <c r="M692">
        <v>3</v>
      </c>
      <c r="N692" t="s">
        <v>53</v>
      </c>
      <c r="O692">
        <v>86</v>
      </c>
      <c r="P692">
        <v>3</v>
      </c>
      <c r="Q692">
        <v>2</v>
      </c>
      <c r="R692" t="s">
        <v>137</v>
      </c>
      <c r="S692">
        <v>3</v>
      </c>
      <c r="T692" t="s">
        <v>105</v>
      </c>
      <c r="U692">
        <v>4601</v>
      </c>
      <c r="V692" t="s">
        <v>47</v>
      </c>
      <c r="W692">
        <v>6179</v>
      </c>
      <c r="X692">
        <v>1</v>
      </c>
      <c r="Y692" t="s">
        <v>48</v>
      </c>
      <c r="Z692" t="s">
        <v>49</v>
      </c>
      <c r="AA692">
        <v>16</v>
      </c>
      <c r="AB692">
        <v>3</v>
      </c>
      <c r="AC692">
        <v>2</v>
      </c>
      <c r="AD692">
        <v>80</v>
      </c>
      <c r="AE692">
        <v>0</v>
      </c>
      <c r="AF692">
        <v>5</v>
      </c>
      <c r="AG692">
        <v>3</v>
      </c>
      <c r="AH692">
        <v>3</v>
      </c>
      <c r="AI692">
        <v>1</v>
      </c>
      <c r="AJ692">
        <v>0</v>
      </c>
      <c r="AK692" s="14">
        <v>46348</v>
      </c>
      <c r="AL692">
        <v>57</v>
      </c>
      <c r="AM692" t="s">
        <v>1576</v>
      </c>
      <c r="AN692" t="s">
        <v>1588</v>
      </c>
      <c r="AO692">
        <v>24</v>
      </c>
      <c r="AP692">
        <v>20268</v>
      </c>
      <c r="AQ692">
        <v>0</v>
      </c>
      <c r="AR692">
        <v>0</v>
      </c>
    </row>
    <row r="693" spans="1:44" x14ac:dyDescent="0.35">
      <c r="A693" t="s">
        <v>758</v>
      </c>
      <c r="B693">
        <v>35</v>
      </c>
      <c r="C693" t="s">
        <v>190</v>
      </c>
      <c r="D693" t="s">
        <v>49</v>
      </c>
      <c r="E693" t="s">
        <v>41</v>
      </c>
      <c r="F693">
        <v>882</v>
      </c>
      <c r="G693" t="s">
        <v>51</v>
      </c>
      <c r="H693">
        <v>3</v>
      </c>
      <c r="I693">
        <v>4</v>
      </c>
      <c r="J693" t="s">
        <v>43</v>
      </c>
      <c r="K693">
        <v>1</v>
      </c>
      <c r="L693">
        <v>984</v>
      </c>
      <c r="M693">
        <v>4</v>
      </c>
      <c r="N693" t="s">
        <v>44</v>
      </c>
      <c r="O693">
        <v>92</v>
      </c>
      <c r="P693">
        <v>3</v>
      </c>
      <c r="Q693">
        <v>3</v>
      </c>
      <c r="R693" t="s">
        <v>137</v>
      </c>
      <c r="S693">
        <v>4</v>
      </c>
      <c r="T693" t="s">
        <v>102</v>
      </c>
      <c r="U693">
        <v>7823</v>
      </c>
      <c r="V693" t="s">
        <v>163</v>
      </c>
      <c r="W693">
        <v>6812</v>
      </c>
      <c r="X693">
        <v>6</v>
      </c>
      <c r="Y693" t="s">
        <v>48</v>
      </c>
      <c r="Z693" t="s">
        <v>49</v>
      </c>
      <c r="AA693">
        <v>13</v>
      </c>
      <c r="AB693">
        <v>3</v>
      </c>
      <c r="AC693">
        <v>2</v>
      </c>
      <c r="AD693">
        <v>80</v>
      </c>
      <c r="AE693">
        <v>1</v>
      </c>
      <c r="AF693">
        <v>12</v>
      </c>
      <c r="AG693">
        <v>2</v>
      </c>
      <c r="AH693">
        <v>3</v>
      </c>
      <c r="AI693">
        <v>0</v>
      </c>
      <c r="AJ693">
        <v>8</v>
      </c>
      <c r="AK693" s="14">
        <v>46349</v>
      </c>
      <c r="AL693">
        <v>38</v>
      </c>
      <c r="AM693" t="s">
        <v>1576</v>
      </c>
      <c r="AN693" t="s">
        <v>1588</v>
      </c>
      <c r="AO693">
        <v>11</v>
      </c>
      <c r="AP693">
        <v>10053</v>
      </c>
      <c r="AQ693">
        <v>6</v>
      </c>
      <c r="AR693">
        <v>2</v>
      </c>
    </row>
    <row r="694" spans="1:44" x14ac:dyDescent="0.35">
      <c r="A694" t="s">
        <v>1374</v>
      </c>
      <c r="B694">
        <v>50</v>
      </c>
      <c r="C694" t="s">
        <v>1271</v>
      </c>
      <c r="D694" t="s">
        <v>49</v>
      </c>
      <c r="E694" t="s">
        <v>56</v>
      </c>
      <c r="F694">
        <v>809</v>
      </c>
      <c r="G694" t="s">
        <v>51</v>
      </c>
      <c r="H694">
        <v>12</v>
      </c>
      <c r="I694">
        <v>3</v>
      </c>
      <c r="J694" t="s">
        <v>57</v>
      </c>
      <c r="K694">
        <v>1</v>
      </c>
      <c r="L694">
        <v>174</v>
      </c>
      <c r="M694">
        <v>3</v>
      </c>
      <c r="N694" t="s">
        <v>53</v>
      </c>
      <c r="O694">
        <v>77</v>
      </c>
      <c r="P694">
        <v>3</v>
      </c>
      <c r="Q694">
        <v>3</v>
      </c>
      <c r="R694" t="s">
        <v>137</v>
      </c>
      <c r="S694">
        <v>4</v>
      </c>
      <c r="T694" t="s">
        <v>46</v>
      </c>
      <c r="U694">
        <v>9208</v>
      </c>
      <c r="V694" t="s">
        <v>163</v>
      </c>
      <c r="W694">
        <v>6645</v>
      </c>
      <c r="X694">
        <v>4</v>
      </c>
      <c r="Y694" t="s">
        <v>48</v>
      </c>
      <c r="Z694" t="s">
        <v>49</v>
      </c>
      <c r="AA694">
        <v>11</v>
      </c>
      <c r="AB694">
        <v>3</v>
      </c>
      <c r="AC694">
        <v>4</v>
      </c>
      <c r="AD694">
        <v>80</v>
      </c>
      <c r="AE694">
        <v>0</v>
      </c>
      <c r="AF694">
        <v>16</v>
      </c>
      <c r="AG694">
        <v>3</v>
      </c>
      <c r="AH694">
        <v>3</v>
      </c>
      <c r="AI694">
        <v>2</v>
      </c>
      <c r="AJ694">
        <v>1</v>
      </c>
      <c r="AK694" s="14">
        <v>46237</v>
      </c>
      <c r="AL694">
        <v>39</v>
      </c>
      <c r="AM694" t="s">
        <v>1576</v>
      </c>
      <c r="AN694" t="s">
        <v>1581</v>
      </c>
      <c r="AO694">
        <v>8</v>
      </c>
      <c r="AP694">
        <v>15614</v>
      </c>
      <c r="AQ694">
        <v>7</v>
      </c>
      <c r="AR694">
        <v>4</v>
      </c>
    </row>
    <row r="695" spans="1:44" x14ac:dyDescent="0.35">
      <c r="A695" t="s">
        <v>760</v>
      </c>
      <c r="B695">
        <v>35</v>
      </c>
      <c r="C695" t="s">
        <v>190</v>
      </c>
      <c r="D695" t="s">
        <v>49</v>
      </c>
      <c r="E695" t="s">
        <v>41</v>
      </c>
      <c r="F695">
        <v>583</v>
      </c>
      <c r="G695" t="s">
        <v>42</v>
      </c>
      <c r="H695">
        <v>25</v>
      </c>
      <c r="I695">
        <v>4</v>
      </c>
      <c r="J695" t="s">
        <v>52</v>
      </c>
      <c r="K695">
        <v>1</v>
      </c>
      <c r="L695">
        <v>1014</v>
      </c>
      <c r="M695">
        <v>3</v>
      </c>
      <c r="N695" t="s">
        <v>53</v>
      </c>
      <c r="O695">
        <v>57</v>
      </c>
      <c r="P695">
        <v>3</v>
      </c>
      <c r="Q695">
        <v>3</v>
      </c>
      <c r="R695" t="s">
        <v>161</v>
      </c>
      <c r="S695">
        <v>3</v>
      </c>
      <c r="T695" t="s">
        <v>102</v>
      </c>
      <c r="U695">
        <v>10388</v>
      </c>
      <c r="V695" t="s">
        <v>253</v>
      </c>
      <c r="W695">
        <v>6975</v>
      </c>
      <c r="X695">
        <v>1</v>
      </c>
      <c r="Y695" t="s">
        <v>48</v>
      </c>
      <c r="Z695" t="s">
        <v>40</v>
      </c>
      <c r="AA695">
        <v>11</v>
      </c>
      <c r="AB695">
        <v>3</v>
      </c>
      <c r="AC695">
        <v>3</v>
      </c>
      <c r="AD695">
        <v>80</v>
      </c>
      <c r="AE695">
        <v>1</v>
      </c>
      <c r="AF695">
        <v>16</v>
      </c>
      <c r="AG695">
        <v>3</v>
      </c>
      <c r="AH695">
        <v>2</v>
      </c>
      <c r="AI695">
        <v>10</v>
      </c>
      <c r="AJ695">
        <v>1</v>
      </c>
      <c r="AK695" s="14">
        <v>46351</v>
      </c>
      <c r="AL695">
        <v>32</v>
      </c>
      <c r="AM695" t="s">
        <v>1576</v>
      </c>
      <c r="AN695" t="s">
        <v>1588</v>
      </c>
      <c r="AO695">
        <v>1</v>
      </c>
      <c r="AP695">
        <v>10923</v>
      </c>
      <c r="AQ695">
        <v>0</v>
      </c>
      <c r="AR695">
        <v>0</v>
      </c>
    </row>
    <row r="696" spans="1:44" x14ac:dyDescent="0.35">
      <c r="A696" t="s">
        <v>761</v>
      </c>
      <c r="B696">
        <v>35</v>
      </c>
      <c r="C696" t="s">
        <v>190</v>
      </c>
      <c r="D696" t="s">
        <v>49</v>
      </c>
      <c r="E696" t="s">
        <v>41</v>
      </c>
      <c r="F696">
        <v>802</v>
      </c>
      <c r="G696" t="s">
        <v>42</v>
      </c>
      <c r="H696">
        <v>10</v>
      </c>
      <c r="I696">
        <v>3</v>
      </c>
      <c r="J696" t="s">
        <v>73</v>
      </c>
      <c r="K696">
        <v>1</v>
      </c>
      <c r="L696">
        <v>1028</v>
      </c>
      <c r="M696">
        <v>2</v>
      </c>
      <c r="N696" t="s">
        <v>44</v>
      </c>
      <c r="O696">
        <v>45</v>
      </c>
      <c r="P696">
        <v>3</v>
      </c>
      <c r="Q696">
        <v>1</v>
      </c>
      <c r="R696" t="s">
        <v>45</v>
      </c>
      <c r="S696">
        <v>4</v>
      </c>
      <c r="T696" t="s">
        <v>102</v>
      </c>
      <c r="U696">
        <v>3917</v>
      </c>
      <c r="V696" t="s">
        <v>47</v>
      </c>
      <c r="W696">
        <v>9541</v>
      </c>
      <c r="X696">
        <v>1</v>
      </c>
      <c r="Y696" t="s">
        <v>48</v>
      </c>
      <c r="Z696" t="s">
        <v>49</v>
      </c>
      <c r="AA696">
        <v>20</v>
      </c>
      <c r="AB696">
        <v>4</v>
      </c>
      <c r="AC696">
        <v>1</v>
      </c>
      <c r="AD696">
        <v>80</v>
      </c>
      <c r="AE696">
        <v>1</v>
      </c>
      <c r="AF696">
        <v>3</v>
      </c>
      <c r="AG696">
        <v>4</v>
      </c>
      <c r="AH696">
        <v>2</v>
      </c>
      <c r="AI696">
        <v>1</v>
      </c>
      <c r="AJ696">
        <v>2</v>
      </c>
      <c r="AK696" s="14">
        <v>46352</v>
      </c>
      <c r="AL696">
        <v>21</v>
      </c>
      <c r="AM696" t="s">
        <v>1576</v>
      </c>
      <c r="AN696" t="s">
        <v>1588</v>
      </c>
      <c r="AO696">
        <v>1</v>
      </c>
      <c r="AP696">
        <v>9119</v>
      </c>
      <c r="AQ696">
        <v>1</v>
      </c>
      <c r="AR696">
        <v>1</v>
      </c>
    </row>
    <row r="697" spans="1:44" x14ac:dyDescent="0.35">
      <c r="A697" t="s">
        <v>1373</v>
      </c>
      <c r="B697">
        <v>50</v>
      </c>
      <c r="C697" t="s">
        <v>1271</v>
      </c>
      <c r="D697" t="s">
        <v>49</v>
      </c>
      <c r="E697" t="s">
        <v>56</v>
      </c>
      <c r="F697">
        <v>1115</v>
      </c>
      <c r="G697" t="s">
        <v>42</v>
      </c>
      <c r="H697">
        <v>1</v>
      </c>
      <c r="I697">
        <v>3</v>
      </c>
      <c r="J697" t="s">
        <v>43</v>
      </c>
      <c r="K697">
        <v>1</v>
      </c>
      <c r="L697">
        <v>141</v>
      </c>
      <c r="M697">
        <v>1</v>
      </c>
      <c r="N697" t="s">
        <v>53</v>
      </c>
      <c r="O697">
        <v>73</v>
      </c>
      <c r="P697">
        <v>3</v>
      </c>
      <c r="Q697">
        <v>5</v>
      </c>
      <c r="R697" t="s">
        <v>252</v>
      </c>
      <c r="S697">
        <v>2</v>
      </c>
      <c r="T697" t="s">
        <v>105</v>
      </c>
      <c r="U697">
        <v>18172</v>
      </c>
      <c r="V697" t="s">
        <v>368</v>
      </c>
      <c r="W697">
        <v>9755</v>
      </c>
      <c r="X697">
        <v>3</v>
      </c>
      <c r="Y697" t="s">
        <v>48</v>
      </c>
      <c r="Z697" t="s">
        <v>40</v>
      </c>
      <c r="AA697">
        <v>19</v>
      </c>
      <c r="AB697">
        <v>3</v>
      </c>
      <c r="AC697">
        <v>1</v>
      </c>
      <c r="AD697">
        <v>80</v>
      </c>
      <c r="AE697">
        <v>0</v>
      </c>
      <c r="AF697">
        <v>28</v>
      </c>
      <c r="AG697">
        <v>1</v>
      </c>
      <c r="AH697">
        <v>2</v>
      </c>
      <c r="AI697">
        <v>0</v>
      </c>
      <c r="AJ697">
        <v>7</v>
      </c>
      <c r="AK697" s="14">
        <v>46236</v>
      </c>
      <c r="AL697">
        <v>39</v>
      </c>
      <c r="AM697" t="s">
        <v>1576</v>
      </c>
      <c r="AN697" t="s">
        <v>1581</v>
      </c>
      <c r="AO697">
        <v>20</v>
      </c>
      <c r="AP697">
        <v>23644</v>
      </c>
      <c r="AQ697">
        <v>8</v>
      </c>
      <c r="AR697">
        <v>7</v>
      </c>
    </row>
    <row r="698" spans="1:44" x14ac:dyDescent="0.35">
      <c r="A698" t="s">
        <v>763</v>
      </c>
      <c r="B698">
        <v>35</v>
      </c>
      <c r="C698" t="s">
        <v>190</v>
      </c>
      <c r="D698" t="s">
        <v>49</v>
      </c>
      <c r="E698" t="s">
        <v>56</v>
      </c>
      <c r="F698">
        <v>1182</v>
      </c>
      <c r="G698" t="s">
        <v>51</v>
      </c>
      <c r="H698">
        <v>11</v>
      </c>
      <c r="I698">
        <v>2</v>
      </c>
      <c r="J698" t="s">
        <v>57</v>
      </c>
      <c r="K698">
        <v>1</v>
      </c>
      <c r="L698">
        <v>1137</v>
      </c>
      <c r="M698">
        <v>4</v>
      </c>
      <c r="N698" t="s">
        <v>44</v>
      </c>
      <c r="O698">
        <v>54</v>
      </c>
      <c r="P698">
        <v>3</v>
      </c>
      <c r="Q698">
        <v>2</v>
      </c>
      <c r="R698" t="s">
        <v>137</v>
      </c>
      <c r="S698">
        <v>4</v>
      </c>
      <c r="T698" t="s">
        <v>102</v>
      </c>
      <c r="U698">
        <v>4968</v>
      </c>
      <c r="V698" t="s">
        <v>47</v>
      </c>
      <c r="W698">
        <v>18500</v>
      </c>
      <c r="X698">
        <v>1</v>
      </c>
      <c r="Y698" t="s">
        <v>48</v>
      </c>
      <c r="Z698" t="s">
        <v>49</v>
      </c>
      <c r="AA698">
        <v>11</v>
      </c>
      <c r="AB698">
        <v>3</v>
      </c>
      <c r="AC698">
        <v>4</v>
      </c>
      <c r="AD698">
        <v>80</v>
      </c>
      <c r="AE698">
        <v>1</v>
      </c>
      <c r="AF698">
        <v>5</v>
      </c>
      <c r="AG698">
        <v>3</v>
      </c>
      <c r="AH698">
        <v>3</v>
      </c>
      <c r="AI698">
        <v>0</v>
      </c>
      <c r="AJ698">
        <v>2</v>
      </c>
      <c r="AK698" s="14">
        <v>46354</v>
      </c>
      <c r="AL698">
        <v>56</v>
      </c>
      <c r="AM698" t="s">
        <v>1576</v>
      </c>
      <c r="AN698" t="s">
        <v>1588</v>
      </c>
      <c r="AO698">
        <v>2</v>
      </c>
      <c r="AP698">
        <v>19931</v>
      </c>
      <c r="AQ698">
        <v>0</v>
      </c>
      <c r="AR698">
        <v>0</v>
      </c>
    </row>
    <row r="699" spans="1:44" x14ac:dyDescent="0.35">
      <c r="A699" t="s">
        <v>764</v>
      </c>
      <c r="B699">
        <v>35</v>
      </c>
      <c r="C699" t="s">
        <v>190</v>
      </c>
      <c r="D699" t="s">
        <v>49</v>
      </c>
      <c r="E699" t="s">
        <v>41</v>
      </c>
      <c r="F699">
        <v>528</v>
      </c>
      <c r="G699" t="s">
        <v>71</v>
      </c>
      <c r="H699">
        <v>8</v>
      </c>
      <c r="I699">
        <v>4</v>
      </c>
      <c r="J699" t="s">
        <v>68</v>
      </c>
      <c r="K699">
        <v>1</v>
      </c>
      <c r="L699">
        <v>1164</v>
      </c>
      <c r="M699">
        <v>3</v>
      </c>
      <c r="N699" t="s">
        <v>44</v>
      </c>
      <c r="O699">
        <v>100</v>
      </c>
      <c r="P699">
        <v>3</v>
      </c>
      <c r="Q699">
        <v>1</v>
      </c>
      <c r="R699" t="s">
        <v>71</v>
      </c>
      <c r="S699">
        <v>3</v>
      </c>
      <c r="T699" t="s">
        <v>46</v>
      </c>
      <c r="U699">
        <v>4323</v>
      </c>
      <c r="V699" t="s">
        <v>47</v>
      </c>
      <c r="W699">
        <v>7108</v>
      </c>
      <c r="X699">
        <v>1</v>
      </c>
      <c r="Y699" t="s">
        <v>48</v>
      </c>
      <c r="Z699" t="s">
        <v>49</v>
      </c>
      <c r="AA699">
        <v>17</v>
      </c>
      <c r="AB699">
        <v>3</v>
      </c>
      <c r="AC699">
        <v>2</v>
      </c>
      <c r="AD699">
        <v>80</v>
      </c>
      <c r="AE699">
        <v>0</v>
      </c>
      <c r="AF699">
        <v>6</v>
      </c>
      <c r="AG699">
        <v>2</v>
      </c>
      <c r="AH699">
        <v>1</v>
      </c>
      <c r="AI699">
        <v>1</v>
      </c>
      <c r="AJ699">
        <v>4</v>
      </c>
      <c r="AK699" s="14">
        <v>46355</v>
      </c>
      <c r="AL699">
        <v>49</v>
      </c>
      <c r="AM699" t="s">
        <v>1576</v>
      </c>
      <c r="AN699" t="s">
        <v>1588</v>
      </c>
      <c r="AO699">
        <v>8</v>
      </c>
      <c r="AP699">
        <v>8339</v>
      </c>
      <c r="AQ699">
        <v>0</v>
      </c>
      <c r="AR699">
        <v>0</v>
      </c>
    </row>
    <row r="700" spans="1:44" x14ac:dyDescent="0.35">
      <c r="A700" t="s">
        <v>765</v>
      </c>
      <c r="B700">
        <v>35</v>
      </c>
      <c r="C700" t="s">
        <v>190</v>
      </c>
      <c r="D700" t="s">
        <v>49</v>
      </c>
      <c r="E700" t="s">
        <v>41</v>
      </c>
      <c r="F700">
        <v>982</v>
      </c>
      <c r="G700" t="s">
        <v>42</v>
      </c>
      <c r="H700">
        <v>1</v>
      </c>
      <c r="I700">
        <v>4</v>
      </c>
      <c r="J700" t="s">
        <v>52</v>
      </c>
      <c r="K700">
        <v>1</v>
      </c>
      <c r="L700">
        <v>1172</v>
      </c>
      <c r="M700">
        <v>4</v>
      </c>
      <c r="N700" t="s">
        <v>44</v>
      </c>
      <c r="O700">
        <v>58</v>
      </c>
      <c r="P700">
        <v>2</v>
      </c>
      <c r="Q700">
        <v>1</v>
      </c>
      <c r="R700" t="s">
        <v>45</v>
      </c>
      <c r="S700">
        <v>3</v>
      </c>
      <c r="T700" t="s">
        <v>105</v>
      </c>
      <c r="U700">
        <v>2258</v>
      </c>
      <c r="V700" t="s">
        <v>47</v>
      </c>
      <c r="W700">
        <v>16340</v>
      </c>
      <c r="X700">
        <v>6</v>
      </c>
      <c r="Y700" t="s">
        <v>48</v>
      </c>
      <c r="Z700" t="s">
        <v>49</v>
      </c>
      <c r="AA700">
        <v>12</v>
      </c>
      <c r="AB700">
        <v>3</v>
      </c>
      <c r="AC700">
        <v>2</v>
      </c>
      <c r="AD700">
        <v>80</v>
      </c>
      <c r="AE700">
        <v>1</v>
      </c>
      <c r="AF700">
        <v>10</v>
      </c>
      <c r="AG700">
        <v>2</v>
      </c>
      <c r="AH700">
        <v>3</v>
      </c>
      <c r="AI700">
        <v>1</v>
      </c>
      <c r="AJ700">
        <v>7</v>
      </c>
      <c r="AK700" s="14">
        <v>46356</v>
      </c>
      <c r="AL700">
        <v>55</v>
      </c>
      <c r="AM700" t="s">
        <v>1576</v>
      </c>
      <c r="AN700" t="s">
        <v>1588</v>
      </c>
      <c r="AO700">
        <v>8</v>
      </c>
      <c r="AP700">
        <v>9989</v>
      </c>
      <c r="AQ700">
        <v>4</v>
      </c>
      <c r="AR700">
        <v>3</v>
      </c>
    </row>
    <row r="701" spans="1:44" x14ac:dyDescent="0.35">
      <c r="A701" t="s">
        <v>766</v>
      </c>
      <c r="B701">
        <v>35</v>
      </c>
      <c r="C701" t="s">
        <v>190</v>
      </c>
      <c r="D701" t="s">
        <v>49</v>
      </c>
      <c r="E701" t="s">
        <v>41</v>
      </c>
      <c r="F701">
        <v>819</v>
      </c>
      <c r="G701" t="s">
        <v>42</v>
      </c>
      <c r="H701">
        <v>2</v>
      </c>
      <c r="I701">
        <v>3</v>
      </c>
      <c r="J701" t="s">
        <v>43</v>
      </c>
      <c r="K701">
        <v>1</v>
      </c>
      <c r="L701">
        <v>1182</v>
      </c>
      <c r="M701">
        <v>3</v>
      </c>
      <c r="N701" t="s">
        <v>44</v>
      </c>
      <c r="O701">
        <v>44</v>
      </c>
      <c r="P701">
        <v>2</v>
      </c>
      <c r="Q701">
        <v>3</v>
      </c>
      <c r="R701" t="s">
        <v>112</v>
      </c>
      <c r="S701">
        <v>2</v>
      </c>
      <c r="T701" t="s">
        <v>102</v>
      </c>
      <c r="U701">
        <v>10274</v>
      </c>
      <c r="V701" t="s">
        <v>253</v>
      </c>
      <c r="W701">
        <v>19588</v>
      </c>
      <c r="X701">
        <v>2</v>
      </c>
      <c r="Y701" t="s">
        <v>48</v>
      </c>
      <c r="Z701" t="s">
        <v>49</v>
      </c>
      <c r="AA701">
        <v>18</v>
      </c>
      <c r="AB701">
        <v>3</v>
      </c>
      <c r="AC701">
        <v>2</v>
      </c>
      <c r="AD701">
        <v>80</v>
      </c>
      <c r="AE701">
        <v>1</v>
      </c>
      <c r="AF701">
        <v>15</v>
      </c>
      <c r="AG701">
        <v>2</v>
      </c>
      <c r="AH701">
        <v>4</v>
      </c>
      <c r="AI701">
        <v>6</v>
      </c>
      <c r="AJ701">
        <v>4</v>
      </c>
      <c r="AK701" s="14">
        <v>46357</v>
      </c>
      <c r="AL701">
        <v>41</v>
      </c>
      <c r="AM701" t="s">
        <v>1576</v>
      </c>
      <c r="AN701" t="s">
        <v>1578</v>
      </c>
      <c r="AO701">
        <v>1</v>
      </c>
      <c r="AP701">
        <v>12095</v>
      </c>
      <c r="AQ701">
        <v>1</v>
      </c>
      <c r="AR701">
        <v>1</v>
      </c>
    </row>
    <row r="702" spans="1:44" x14ac:dyDescent="0.35">
      <c r="A702" t="s">
        <v>767</v>
      </c>
      <c r="B702">
        <v>35</v>
      </c>
      <c r="C702" t="s">
        <v>190</v>
      </c>
      <c r="D702" t="s">
        <v>49</v>
      </c>
      <c r="E702" t="s">
        <v>56</v>
      </c>
      <c r="F702">
        <v>636</v>
      </c>
      <c r="G702" t="s">
        <v>42</v>
      </c>
      <c r="H702">
        <v>4</v>
      </c>
      <c r="I702">
        <v>4</v>
      </c>
      <c r="J702" t="s">
        <v>73</v>
      </c>
      <c r="K702">
        <v>1</v>
      </c>
      <c r="L702">
        <v>1185</v>
      </c>
      <c r="M702">
        <v>4</v>
      </c>
      <c r="N702" t="s">
        <v>44</v>
      </c>
      <c r="O702">
        <v>47</v>
      </c>
      <c r="P702">
        <v>2</v>
      </c>
      <c r="Q702">
        <v>1</v>
      </c>
      <c r="R702" t="s">
        <v>45</v>
      </c>
      <c r="S702">
        <v>4</v>
      </c>
      <c r="T702" t="s">
        <v>105</v>
      </c>
      <c r="U702">
        <v>2376</v>
      </c>
      <c r="V702" t="s">
        <v>47</v>
      </c>
      <c r="W702">
        <v>26537</v>
      </c>
      <c r="X702">
        <v>1</v>
      </c>
      <c r="Y702" t="s">
        <v>48</v>
      </c>
      <c r="Z702" t="s">
        <v>49</v>
      </c>
      <c r="AA702">
        <v>13</v>
      </c>
      <c r="AB702">
        <v>3</v>
      </c>
      <c r="AC702">
        <v>2</v>
      </c>
      <c r="AD702">
        <v>80</v>
      </c>
      <c r="AE702">
        <v>1</v>
      </c>
      <c r="AF702">
        <v>2</v>
      </c>
      <c r="AG702">
        <v>2</v>
      </c>
      <c r="AH702">
        <v>4</v>
      </c>
      <c r="AI702">
        <v>2</v>
      </c>
      <c r="AJ702">
        <v>2</v>
      </c>
      <c r="AK702" s="14">
        <v>46358</v>
      </c>
      <c r="AL702">
        <v>27</v>
      </c>
      <c r="AM702" t="s">
        <v>1576</v>
      </c>
      <c r="AN702" t="s">
        <v>1578</v>
      </c>
      <c r="AO702">
        <v>8</v>
      </c>
      <c r="AP702">
        <v>19555</v>
      </c>
      <c r="AQ702">
        <v>4</v>
      </c>
      <c r="AR702">
        <v>0</v>
      </c>
    </row>
    <row r="703" spans="1:44" x14ac:dyDescent="0.35">
      <c r="A703" t="s">
        <v>768</v>
      </c>
      <c r="B703">
        <v>35</v>
      </c>
      <c r="C703" t="s">
        <v>190</v>
      </c>
      <c r="D703" t="s">
        <v>49</v>
      </c>
      <c r="E703" t="s">
        <v>41</v>
      </c>
      <c r="F703">
        <v>1361</v>
      </c>
      <c r="G703" t="s">
        <v>51</v>
      </c>
      <c r="H703">
        <v>17</v>
      </c>
      <c r="I703">
        <v>4</v>
      </c>
      <c r="J703" t="s">
        <v>43</v>
      </c>
      <c r="K703">
        <v>1</v>
      </c>
      <c r="L703">
        <v>1218</v>
      </c>
      <c r="M703">
        <v>3</v>
      </c>
      <c r="N703" t="s">
        <v>44</v>
      </c>
      <c r="O703">
        <v>94</v>
      </c>
      <c r="P703">
        <v>3</v>
      </c>
      <c r="Q703">
        <v>2</v>
      </c>
      <c r="R703" t="s">
        <v>137</v>
      </c>
      <c r="S703">
        <v>1</v>
      </c>
      <c r="T703" t="s">
        <v>105</v>
      </c>
      <c r="U703">
        <v>8966</v>
      </c>
      <c r="V703" t="s">
        <v>163</v>
      </c>
      <c r="W703">
        <v>21026</v>
      </c>
      <c r="X703">
        <v>3</v>
      </c>
      <c r="Y703" t="s">
        <v>48</v>
      </c>
      <c r="Z703" t="s">
        <v>40</v>
      </c>
      <c r="AA703">
        <v>15</v>
      </c>
      <c r="AB703">
        <v>3</v>
      </c>
      <c r="AC703">
        <v>4</v>
      </c>
      <c r="AD703">
        <v>80</v>
      </c>
      <c r="AE703">
        <v>3</v>
      </c>
      <c r="AF703">
        <v>15</v>
      </c>
      <c r="AG703">
        <v>2</v>
      </c>
      <c r="AH703">
        <v>3</v>
      </c>
      <c r="AI703">
        <v>1</v>
      </c>
      <c r="AJ703">
        <v>7</v>
      </c>
      <c r="AK703" s="14">
        <v>46359</v>
      </c>
      <c r="AL703">
        <v>50</v>
      </c>
      <c r="AM703" t="s">
        <v>1576</v>
      </c>
      <c r="AN703" t="s">
        <v>1578</v>
      </c>
      <c r="AO703">
        <v>2</v>
      </c>
      <c r="AP703">
        <v>4918</v>
      </c>
      <c r="AQ703">
        <v>2</v>
      </c>
      <c r="AR703">
        <v>2</v>
      </c>
    </row>
    <row r="704" spans="1:44" x14ac:dyDescent="0.35">
      <c r="A704" t="s">
        <v>769</v>
      </c>
      <c r="B704">
        <v>35</v>
      </c>
      <c r="C704" t="s">
        <v>190</v>
      </c>
      <c r="D704" t="s">
        <v>49</v>
      </c>
      <c r="E704" t="s">
        <v>59</v>
      </c>
      <c r="F704">
        <v>1212</v>
      </c>
      <c r="G704" t="s">
        <v>51</v>
      </c>
      <c r="H704">
        <v>8</v>
      </c>
      <c r="I704">
        <v>2</v>
      </c>
      <c r="J704" t="s">
        <v>57</v>
      </c>
      <c r="K704">
        <v>1</v>
      </c>
      <c r="L704">
        <v>1243</v>
      </c>
      <c r="M704">
        <v>3</v>
      </c>
      <c r="N704" t="s">
        <v>53</v>
      </c>
      <c r="O704">
        <v>78</v>
      </c>
      <c r="P704">
        <v>2</v>
      </c>
      <c r="Q704">
        <v>3</v>
      </c>
      <c r="R704" t="s">
        <v>137</v>
      </c>
      <c r="S704">
        <v>4</v>
      </c>
      <c r="T704" t="s">
        <v>105</v>
      </c>
      <c r="U704">
        <v>10377</v>
      </c>
      <c r="V704" t="s">
        <v>253</v>
      </c>
      <c r="W704">
        <v>13755</v>
      </c>
      <c r="X704">
        <v>4</v>
      </c>
      <c r="Y704" t="s">
        <v>48</v>
      </c>
      <c r="Z704" t="s">
        <v>40</v>
      </c>
      <c r="AA704">
        <v>11</v>
      </c>
      <c r="AB704">
        <v>3</v>
      </c>
      <c r="AC704">
        <v>2</v>
      </c>
      <c r="AD704">
        <v>80</v>
      </c>
      <c r="AE704">
        <v>1</v>
      </c>
      <c r="AF704">
        <v>16</v>
      </c>
      <c r="AG704">
        <v>6</v>
      </c>
      <c r="AH704">
        <v>2</v>
      </c>
      <c r="AI704">
        <v>4</v>
      </c>
      <c r="AJ704">
        <v>12</v>
      </c>
      <c r="AK704" s="14">
        <v>46360</v>
      </c>
      <c r="AL704">
        <v>20</v>
      </c>
      <c r="AM704" t="s">
        <v>1576</v>
      </c>
      <c r="AN704" t="s">
        <v>1578</v>
      </c>
      <c r="AO704">
        <v>0</v>
      </c>
      <c r="AP704">
        <v>9599</v>
      </c>
      <c r="AQ704">
        <v>0</v>
      </c>
      <c r="AR704">
        <v>0</v>
      </c>
    </row>
    <row r="705" spans="1:44" x14ac:dyDescent="0.35">
      <c r="A705" t="s">
        <v>770</v>
      </c>
      <c r="B705">
        <v>35</v>
      </c>
      <c r="C705" t="s">
        <v>190</v>
      </c>
      <c r="D705" t="s">
        <v>49</v>
      </c>
      <c r="E705" t="s">
        <v>41</v>
      </c>
      <c r="F705">
        <v>735</v>
      </c>
      <c r="G705" t="s">
        <v>42</v>
      </c>
      <c r="H705">
        <v>6</v>
      </c>
      <c r="I705">
        <v>1</v>
      </c>
      <c r="J705" t="s">
        <v>43</v>
      </c>
      <c r="K705">
        <v>1</v>
      </c>
      <c r="L705">
        <v>1291</v>
      </c>
      <c r="M705">
        <v>3</v>
      </c>
      <c r="N705" t="s">
        <v>44</v>
      </c>
      <c r="O705">
        <v>66</v>
      </c>
      <c r="P705">
        <v>3</v>
      </c>
      <c r="Q705">
        <v>1</v>
      </c>
      <c r="R705" t="s">
        <v>60</v>
      </c>
      <c r="S705">
        <v>3</v>
      </c>
      <c r="T705" t="s">
        <v>105</v>
      </c>
      <c r="U705">
        <v>3506</v>
      </c>
      <c r="V705" t="s">
        <v>47</v>
      </c>
      <c r="W705">
        <v>6020</v>
      </c>
      <c r="X705">
        <v>0</v>
      </c>
      <c r="Y705" t="s">
        <v>48</v>
      </c>
      <c r="Z705" t="s">
        <v>40</v>
      </c>
      <c r="AA705">
        <v>14</v>
      </c>
      <c r="AB705">
        <v>3</v>
      </c>
      <c r="AC705">
        <v>4</v>
      </c>
      <c r="AD705">
        <v>80</v>
      </c>
      <c r="AE705">
        <v>0</v>
      </c>
      <c r="AF705">
        <v>4</v>
      </c>
      <c r="AG705">
        <v>3</v>
      </c>
      <c r="AH705">
        <v>3</v>
      </c>
      <c r="AI705">
        <v>2</v>
      </c>
      <c r="AJ705">
        <v>2</v>
      </c>
      <c r="AK705" s="14">
        <v>46361</v>
      </c>
      <c r="AL705">
        <v>47</v>
      </c>
      <c r="AM705" t="s">
        <v>1576</v>
      </c>
      <c r="AN705" t="s">
        <v>1578</v>
      </c>
      <c r="AO705">
        <v>29</v>
      </c>
      <c r="AP705">
        <v>17510</v>
      </c>
      <c r="AQ705">
        <v>5</v>
      </c>
      <c r="AR705">
        <v>5</v>
      </c>
    </row>
    <row r="706" spans="1:44" x14ac:dyDescent="0.35">
      <c r="A706" t="s">
        <v>771</v>
      </c>
      <c r="B706">
        <v>35</v>
      </c>
      <c r="C706" t="s">
        <v>190</v>
      </c>
      <c r="D706" t="s">
        <v>49</v>
      </c>
      <c r="E706" t="s">
        <v>56</v>
      </c>
      <c r="F706">
        <v>482</v>
      </c>
      <c r="G706" t="s">
        <v>42</v>
      </c>
      <c r="H706">
        <v>4</v>
      </c>
      <c r="I706">
        <v>4</v>
      </c>
      <c r="J706" t="s">
        <v>43</v>
      </c>
      <c r="K706">
        <v>1</v>
      </c>
      <c r="L706">
        <v>1350</v>
      </c>
      <c r="M706">
        <v>3</v>
      </c>
      <c r="N706" t="s">
        <v>44</v>
      </c>
      <c r="O706">
        <v>87</v>
      </c>
      <c r="P706">
        <v>3</v>
      </c>
      <c r="Q706">
        <v>2</v>
      </c>
      <c r="R706" t="s">
        <v>60</v>
      </c>
      <c r="S706">
        <v>3</v>
      </c>
      <c r="T706" t="s">
        <v>46</v>
      </c>
      <c r="U706">
        <v>4249</v>
      </c>
      <c r="V706" t="s">
        <v>47</v>
      </c>
      <c r="W706">
        <v>2690</v>
      </c>
      <c r="X706">
        <v>1</v>
      </c>
      <c r="Y706" t="s">
        <v>48</v>
      </c>
      <c r="Z706" t="s">
        <v>40</v>
      </c>
      <c r="AA706">
        <v>11</v>
      </c>
      <c r="AB706">
        <v>3</v>
      </c>
      <c r="AC706">
        <v>2</v>
      </c>
      <c r="AD706">
        <v>80</v>
      </c>
      <c r="AE706">
        <v>0</v>
      </c>
      <c r="AF706">
        <v>9</v>
      </c>
      <c r="AG706">
        <v>3</v>
      </c>
      <c r="AH706">
        <v>3</v>
      </c>
      <c r="AI706">
        <v>1</v>
      </c>
      <c r="AJ706">
        <v>1</v>
      </c>
      <c r="AK706" s="14">
        <v>46362</v>
      </c>
      <c r="AL706">
        <v>19</v>
      </c>
      <c r="AM706" t="s">
        <v>1576</v>
      </c>
      <c r="AN706" t="s">
        <v>1578</v>
      </c>
      <c r="AO706">
        <v>1</v>
      </c>
      <c r="AP706">
        <v>15765</v>
      </c>
      <c r="AQ706">
        <v>1</v>
      </c>
      <c r="AR706">
        <v>1</v>
      </c>
    </row>
    <row r="707" spans="1:44" x14ac:dyDescent="0.35">
      <c r="A707" t="s">
        <v>772</v>
      </c>
      <c r="B707">
        <v>35</v>
      </c>
      <c r="C707" t="s">
        <v>190</v>
      </c>
      <c r="D707" t="s">
        <v>49</v>
      </c>
      <c r="E707" t="s">
        <v>41</v>
      </c>
      <c r="F707">
        <v>817</v>
      </c>
      <c r="G707" t="s">
        <v>42</v>
      </c>
      <c r="H707">
        <v>1</v>
      </c>
      <c r="I707">
        <v>3</v>
      </c>
      <c r="J707" t="s">
        <v>52</v>
      </c>
      <c r="K707">
        <v>1</v>
      </c>
      <c r="L707">
        <v>1369</v>
      </c>
      <c r="M707">
        <v>4</v>
      </c>
      <c r="N707" t="s">
        <v>53</v>
      </c>
      <c r="O707">
        <v>60</v>
      </c>
      <c r="P707">
        <v>2</v>
      </c>
      <c r="Q707">
        <v>2</v>
      </c>
      <c r="R707" t="s">
        <v>45</v>
      </c>
      <c r="S707">
        <v>4</v>
      </c>
      <c r="T707" t="s">
        <v>105</v>
      </c>
      <c r="U707">
        <v>5363</v>
      </c>
      <c r="V707" t="s">
        <v>163</v>
      </c>
      <c r="W707">
        <v>10846</v>
      </c>
      <c r="X707">
        <v>0</v>
      </c>
      <c r="Y707" t="s">
        <v>48</v>
      </c>
      <c r="Z707" t="s">
        <v>49</v>
      </c>
      <c r="AA707">
        <v>12</v>
      </c>
      <c r="AB707">
        <v>3</v>
      </c>
      <c r="AC707">
        <v>2</v>
      </c>
      <c r="AD707">
        <v>80</v>
      </c>
      <c r="AE707">
        <v>1</v>
      </c>
      <c r="AF707">
        <v>10</v>
      </c>
      <c r="AG707">
        <v>0</v>
      </c>
      <c r="AH707">
        <v>3</v>
      </c>
      <c r="AI707">
        <v>0</v>
      </c>
      <c r="AJ707">
        <v>0</v>
      </c>
      <c r="AK707" s="14">
        <v>46363</v>
      </c>
      <c r="AL707">
        <v>43</v>
      </c>
      <c r="AM707" t="s">
        <v>1576</v>
      </c>
      <c r="AN707" t="s">
        <v>1578</v>
      </c>
      <c r="AO707">
        <v>13</v>
      </c>
      <c r="AP707">
        <v>18545</v>
      </c>
      <c r="AQ707">
        <v>9</v>
      </c>
      <c r="AR707">
        <v>5</v>
      </c>
    </row>
    <row r="708" spans="1:44" x14ac:dyDescent="0.35">
      <c r="A708" t="s">
        <v>1372</v>
      </c>
      <c r="B708">
        <v>50</v>
      </c>
      <c r="C708" t="s">
        <v>1271</v>
      </c>
      <c r="D708" t="s">
        <v>49</v>
      </c>
      <c r="E708" t="s">
        <v>41</v>
      </c>
      <c r="F708">
        <v>989</v>
      </c>
      <c r="G708" t="s">
        <v>42</v>
      </c>
      <c r="H708">
        <v>7</v>
      </c>
      <c r="I708">
        <v>2</v>
      </c>
      <c r="J708" t="s">
        <v>52</v>
      </c>
      <c r="K708">
        <v>1</v>
      </c>
      <c r="L708">
        <v>80</v>
      </c>
      <c r="M708">
        <v>2</v>
      </c>
      <c r="N708" t="s">
        <v>53</v>
      </c>
      <c r="O708">
        <v>43</v>
      </c>
      <c r="P708">
        <v>2</v>
      </c>
      <c r="Q708">
        <v>5</v>
      </c>
      <c r="R708" t="s">
        <v>252</v>
      </c>
      <c r="S708">
        <v>3</v>
      </c>
      <c r="T708" t="s">
        <v>102</v>
      </c>
      <c r="U708">
        <v>18740</v>
      </c>
      <c r="V708" t="s">
        <v>368</v>
      </c>
      <c r="W708">
        <v>16701</v>
      </c>
      <c r="X708">
        <v>5</v>
      </c>
      <c r="Y708" t="s">
        <v>48</v>
      </c>
      <c r="Z708" t="s">
        <v>40</v>
      </c>
      <c r="AA708">
        <v>12</v>
      </c>
      <c r="AB708">
        <v>3</v>
      </c>
      <c r="AC708">
        <v>4</v>
      </c>
      <c r="AD708">
        <v>80</v>
      </c>
      <c r="AE708">
        <v>1</v>
      </c>
      <c r="AF708">
        <v>29</v>
      </c>
      <c r="AG708">
        <v>2</v>
      </c>
      <c r="AH708">
        <v>2</v>
      </c>
      <c r="AI708">
        <v>13</v>
      </c>
      <c r="AJ708">
        <v>8</v>
      </c>
      <c r="AK708" s="14">
        <v>46235</v>
      </c>
      <c r="AL708">
        <v>54</v>
      </c>
      <c r="AM708" t="s">
        <v>1576</v>
      </c>
      <c r="AN708" t="s">
        <v>1581</v>
      </c>
      <c r="AO708">
        <v>11</v>
      </c>
      <c r="AP708">
        <v>22225</v>
      </c>
      <c r="AQ708">
        <v>2</v>
      </c>
      <c r="AR708">
        <v>2</v>
      </c>
    </row>
    <row r="709" spans="1:44" x14ac:dyDescent="0.35">
      <c r="A709" t="s">
        <v>774</v>
      </c>
      <c r="B709">
        <v>35</v>
      </c>
      <c r="C709" t="s">
        <v>190</v>
      </c>
      <c r="D709" t="s">
        <v>49</v>
      </c>
      <c r="E709" t="s">
        <v>56</v>
      </c>
      <c r="F709">
        <v>200</v>
      </c>
      <c r="G709" t="s">
        <v>42</v>
      </c>
      <c r="H709">
        <v>18</v>
      </c>
      <c r="I709">
        <v>2</v>
      </c>
      <c r="J709" t="s">
        <v>43</v>
      </c>
      <c r="K709">
        <v>1</v>
      </c>
      <c r="L709">
        <v>1412</v>
      </c>
      <c r="M709">
        <v>3</v>
      </c>
      <c r="N709" t="s">
        <v>44</v>
      </c>
      <c r="O709">
        <v>60</v>
      </c>
      <c r="P709">
        <v>3</v>
      </c>
      <c r="Q709">
        <v>3</v>
      </c>
      <c r="R709" t="s">
        <v>112</v>
      </c>
      <c r="S709">
        <v>4</v>
      </c>
      <c r="T709" t="s">
        <v>46</v>
      </c>
      <c r="U709">
        <v>9362</v>
      </c>
      <c r="V709" t="s">
        <v>163</v>
      </c>
      <c r="W709">
        <v>19944</v>
      </c>
      <c r="X709">
        <v>2</v>
      </c>
      <c r="Y709" t="s">
        <v>48</v>
      </c>
      <c r="Z709" t="s">
        <v>49</v>
      </c>
      <c r="AA709">
        <v>11</v>
      </c>
      <c r="AB709">
        <v>3</v>
      </c>
      <c r="AC709">
        <v>3</v>
      </c>
      <c r="AD709">
        <v>80</v>
      </c>
      <c r="AE709">
        <v>0</v>
      </c>
      <c r="AF709">
        <v>10</v>
      </c>
      <c r="AG709">
        <v>2</v>
      </c>
      <c r="AH709">
        <v>3</v>
      </c>
      <c r="AI709">
        <v>2</v>
      </c>
      <c r="AJ709">
        <v>2</v>
      </c>
      <c r="AK709" s="14">
        <v>46365</v>
      </c>
      <c r="AL709">
        <v>45</v>
      </c>
      <c r="AM709" t="s">
        <v>1576</v>
      </c>
      <c r="AN709" t="s">
        <v>1578</v>
      </c>
      <c r="AO709">
        <v>15</v>
      </c>
      <c r="AP709">
        <v>5778</v>
      </c>
      <c r="AQ709">
        <v>2</v>
      </c>
      <c r="AR709">
        <v>2</v>
      </c>
    </row>
    <row r="710" spans="1:44" x14ac:dyDescent="0.35">
      <c r="A710" t="s">
        <v>775</v>
      </c>
      <c r="B710">
        <v>35</v>
      </c>
      <c r="C710" t="s">
        <v>190</v>
      </c>
      <c r="D710" t="s">
        <v>49</v>
      </c>
      <c r="E710" t="s">
        <v>41</v>
      </c>
      <c r="F710">
        <v>660</v>
      </c>
      <c r="G710" t="s">
        <v>51</v>
      </c>
      <c r="H710">
        <v>7</v>
      </c>
      <c r="I710">
        <v>1</v>
      </c>
      <c r="J710" t="s">
        <v>43</v>
      </c>
      <c r="K710">
        <v>1</v>
      </c>
      <c r="L710">
        <v>1492</v>
      </c>
      <c r="M710">
        <v>4</v>
      </c>
      <c r="N710" t="s">
        <v>44</v>
      </c>
      <c r="O710">
        <v>76</v>
      </c>
      <c r="P710">
        <v>3</v>
      </c>
      <c r="Q710">
        <v>1</v>
      </c>
      <c r="R710" t="s">
        <v>54</v>
      </c>
      <c r="S710">
        <v>3</v>
      </c>
      <c r="T710" t="s">
        <v>105</v>
      </c>
      <c r="U710">
        <v>2404</v>
      </c>
      <c r="V710" t="s">
        <v>47</v>
      </c>
      <c r="W710">
        <v>16192</v>
      </c>
      <c r="X710">
        <v>1</v>
      </c>
      <c r="Y710" t="s">
        <v>48</v>
      </c>
      <c r="Z710" t="s">
        <v>49</v>
      </c>
      <c r="AA710">
        <v>13</v>
      </c>
      <c r="AB710">
        <v>3</v>
      </c>
      <c r="AC710">
        <v>1</v>
      </c>
      <c r="AD710">
        <v>80</v>
      </c>
      <c r="AE710">
        <v>1</v>
      </c>
      <c r="AF710">
        <v>1</v>
      </c>
      <c r="AG710">
        <v>3</v>
      </c>
      <c r="AH710">
        <v>3</v>
      </c>
      <c r="AI710">
        <v>0</v>
      </c>
      <c r="AJ710">
        <v>0</v>
      </c>
      <c r="AK710" s="14">
        <v>46366</v>
      </c>
      <c r="AL710">
        <v>20</v>
      </c>
      <c r="AM710" t="s">
        <v>1576</v>
      </c>
      <c r="AN710" t="s">
        <v>1578</v>
      </c>
      <c r="AO710">
        <v>2</v>
      </c>
      <c r="AP710">
        <v>17013</v>
      </c>
      <c r="AQ710">
        <v>0</v>
      </c>
      <c r="AR710">
        <v>0</v>
      </c>
    </row>
    <row r="711" spans="1:44" x14ac:dyDescent="0.35">
      <c r="A711" t="s">
        <v>776</v>
      </c>
      <c r="B711">
        <v>35</v>
      </c>
      <c r="C711" t="s">
        <v>190</v>
      </c>
      <c r="D711" t="s">
        <v>49</v>
      </c>
      <c r="E711" t="s">
        <v>41</v>
      </c>
      <c r="F711">
        <v>1029</v>
      </c>
      <c r="G711" t="s">
        <v>42</v>
      </c>
      <c r="H711">
        <v>16</v>
      </c>
      <c r="I711">
        <v>3</v>
      </c>
      <c r="J711" t="s">
        <v>43</v>
      </c>
      <c r="K711">
        <v>1</v>
      </c>
      <c r="L711">
        <v>1529</v>
      </c>
      <c r="M711">
        <v>4</v>
      </c>
      <c r="N711" t="s">
        <v>53</v>
      </c>
      <c r="O711">
        <v>91</v>
      </c>
      <c r="P711">
        <v>2</v>
      </c>
      <c r="Q711">
        <v>3</v>
      </c>
      <c r="R711" t="s">
        <v>161</v>
      </c>
      <c r="S711">
        <v>2</v>
      </c>
      <c r="T711" t="s">
        <v>46</v>
      </c>
      <c r="U711">
        <v>8606</v>
      </c>
      <c r="V711" t="s">
        <v>163</v>
      </c>
      <c r="W711">
        <v>21195</v>
      </c>
      <c r="X711">
        <v>1</v>
      </c>
      <c r="Y711" t="s">
        <v>48</v>
      </c>
      <c r="Z711" t="s">
        <v>49</v>
      </c>
      <c r="AA711">
        <v>19</v>
      </c>
      <c r="AB711">
        <v>3</v>
      </c>
      <c r="AC711">
        <v>4</v>
      </c>
      <c r="AD711">
        <v>80</v>
      </c>
      <c r="AE711">
        <v>0</v>
      </c>
      <c r="AF711">
        <v>11</v>
      </c>
      <c r="AG711">
        <v>3</v>
      </c>
      <c r="AH711">
        <v>1</v>
      </c>
      <c r="AI711">
        <v>3</v>
      </c>
      <c r="AJ711">
        <v>3</v>
      </c>
      <c r="AK711" s="14">
        <v>46367</v>
      </c>
      <c r="AL711">
        <v>43</v>
      </c>
      <c r="AM711" t="s">
        <v>1576</v>
      </c>
      <c r="AN711" t="s">
        <v>1578</v>
      </c>
      <c r="AO711">
        <v>10</v>
      </c>
      <c r="AP711">
        <v>19700</v>
      </c>
      <c r="AQ711">
        <v>10</v>
      </c>
      <c r="AR711">
        <v>2</v>
      </c>
    </row>
    <row r="712" spans="1:44" x14ac:dyDescent="0.35">
      <c r="A712" t="s">
        <v>777</v>
      </c>
      <c r="B712">
        <v>35</v>
      </c>
      <c r="C712" t="s">
        <v>190</v>
      </c>
      <c r="D712" t="s">
        <v>49</v>
      </c>
      <c r="E712" t="s">
        <v>41</v>
      </c>
      <c r="F712">
        <v>1402</v>
      </c>
      <c r="G712" t="s">
        <v>51</v>
      </c>
      <c r="H712">
        <v>28</v>
      </c>
      <c r="I712">
        <v>4</v>
      </c>
      <c r="J712" t="s">
        <v>43</v>
      </c>
      <c r="K712">
        <v>1</v>
      </c>
      <c r="L712">
        <v>1554</v>
      </c>
      <c r="M712">
        <v>2</v>
      </c>
      <c r="N712" t="s">
        <v>53</v>
      </c>
      <c r="O712">
        <v>98</v>
      </c>
      <c r="P712">
        <v>2</v>
      </c>
      <c r="Q712">
        <v>1</v>
      </c>
      <c r="R712" t="s">
        <v>54</v>
      </c>
      <c r="S712">
        <v>3</v>
      </c>
      <c r="T712" t="s">
        <v>105</v>
      </c>
      <c r="U712">
        <v>2430</v>
      </c>
      <c r="V712" t="s">
        <v>47</v>
      </c>
      <c r="W712">
        <v>26204</v>
      </c>
      <c r="X712">
        <v>0</v>
      </c>
      <c r="Y712" t="s">
        <v>48</v>
      </c>
      <c r="Z712" t="s">
        <v>49</v>
      </c>
      <c r="AA712">
        <v>23</v>
      </c>
      <c r="AB712">
        <v>4</v>
      </c>
      <c r="AC712">
        <v>1</v>
      </c>
      <c r="AD712">
        <v>80</v>
      </c>
      <c r="AE712">
        <v>2</v>
      </c>
      <c r="AF712">
        <v>6</v>
      </c>
      <c r="AG712">
        <v>5</v>
      </c>
      <c r="AH712">
        <v>3</v>
      </c>
      <c r="AI712">
        <v>4</v>
      </c>
      <c r="AJ712">
        <v>2</v>
      </c>
      <c r="AK712" s="14">
        <v>46368</v>
      </c>
      <c r="AL712">
        <v>23</v>
      </c>
      <c r="AM712" t="s">
        <v>1576</v>
      </c>
      <c r="AN712" t="s">
        <v>1578</v>
      </c>
      <c r="AO712">
        <v>0</v>
      </c>
      <c r="AP712">
        <v>4795</v>
      </c>
      <c r="AQ712">
        <v>0</v>
      </c>
      <c r="AR712">
        <v>0</v>
      </c>
    </row>
    <row r="713" spans="1:44" x14ac:dyDescent="0.35">
      <c r="A713" t="s">
        <v>778</v>
      </c>
      <c r="B713">
        <v>35</v>
      </c>
      <c r="C713" t="s">
        <v>190</v>
      </c>
      <c r="D713" t="s">
        <v>49</v>
      </c>
      <c r="E713" t="s">
        <v>41</v>
      </c>
      <c r="F713">
        <v>992</v>
      </c>
      <c r="G713" t="s">
        <v>42</v>
      </c>
      <c r="H713">
        <v>1</v>
      </c>
      <c r="I713">
        <v>3</v>
      </c>
      <c r="J713" t="s">
        <v>52</v>
      </c>
      <c r="K713">
        <v>1</v>
      </c>
      <c r="L713">
        <v>1564</v>
      </c>
      <c r="M713">
        <v>4</v>
      </c>
      <c r="N713" t="s">
        <v>44</v>
      </c>
      <c r="O713">
        <v>68</v>
      </c>
      <c r="P713">
        <v>2</v>
      </c>
      <c r="Q713">
        <v>1</v>
      </c>
      <c r="R713" t="s">
        <v>45</v>
      </c>
      <c r="S713">
        <v>1</v>
      </c>
      <c r="T713" t="s">
        <v>46</v>
      </c>
      <c r="U713">
        <v>2450</v>
      </c>
      <c r="V713" t="s">
        <v>47</v>
      </c>
      <c r="W713">
        <v>21731</v>
      </c>
      <c r="X713">
        <v>1</v>
      </c>
      <c r="Y713" t="s">
        <v>48</v>
      </c>
      <c r="Z713" t="s">
        <v>49</v>
      </c>
      <c r="AA713">
        <v>19</v>
      </c>
      <c r="AB713">
        <v>3</v>
      </c>
      <c r="AC713">
        <v>2</v>
      </c>
      <c r="AD713">
        <v>80</v>
      </c>
      <c r="AE713">
        <v>0</v>
      </c>
      <c r="AF713">
        <v>3</v>
      </c>
      <c r="AG713">
        <v>3</v>
      </c>
      <c r="AH713">
        <v>3</v>
      </c>
      <c r="AI713">
        <v>1</v>
      </c>
      <c r="AJ713">
        <v>2</v>
      </c>
      <c r="AK713" s="14">
        <v>46369</v>
      </c>
      <c r="AL713">
        <v>28</v>
      </c>
      <c r="AM713" t="s">
        <v>1576</v>
      </c>
      <c r="AN713" t="s">
        <v>1578</v>
      </c>
      <c r="AO713">
        <v>6</v>
      </c>
      <c r="AP713">
        <v>10761</v>
      </c>
      <c r="AQ713">
        <v>1</v>
      </c>
      <c r="AR713">
        <v>1</v>
      </c>
    </row>
    <row r="714" spans="1:44" x14ac:dyDescent="0.35">
      <c r="A714" t="s">
        <v>1370</v>
      </c>
      <c r="B714">
        <v>49</v>
      </c>
      <c r="C714" t="s">
        <v>1271</v>
      </c>
      <c r="D714" t="s">
        <v>49</v>
      </c>
      <c r="E714" t="s">
        <v>56</v>
      </c>
      <c r="F714">
        <v>1023</v>
      </c>
      <c r="G714" t="s">
        <v>51</v>
      </c>
      <c r="H714">
        <v>2</v>
      </c>
      <c r="I714">
        <v>3</v>
      </c>
      <c r="J714" t="s">
        <v>52</v>
      </c>
      <c r="K714">
        <v>1</v>
      </c>
      <c r="L714">
        <v>2065</v>
      </c>
      <c r="M714">
        <v>4</v>
      </c>
      <c r="N714" t="s">
        <v>44</v>
      </c>
      <c r="O714">
        <v>63</v>
      </c>
      <c r="P714">
        <v>2</v>
      </c>
      <c r="Q714">
        <v>2</v>
      </c>
      <c r="R714" t="s">
        <v>137</v>
      </c>
      <c r="S714">
        <v>2</v>
      </c>
      <c r="T714" t="s">
        <v>105</v>
      </c>
      <c r="U714">
        <v>5390</v>
      </c>
      <c r="V714" t="s">
        <v>163</v>
      </c>
      <c r="W714">
        <v>13243</v>
      </c>
      <c r="X714">
        <v>2</v>
      </c>
      <c r="Y714" t="s">
        <v>48</v>
      </c>
      <c r="Z714" t="s">
        <v>49</v>
      </c>
      <c r="AA714">
        <v>14</v>
      </c>
      <c r="AB714">
        <v>3</v>
      </c>
      <c r="AC714">
        <v>4</v>
      </c>
      <c r="AD714">
        <v>80</v>
      </c>
      <c r="AE714">
        <v>0</v>
      </c>
      <c r="AF714">
        <v>17</v>
      </c>
      <c r="AG714">
        <v>3</v>
      </c>
      <c r="AH714">
        <v>2</v>
      </c>
      <c r="AI714">
        <v>0</v>
      </c>
      <c r="AJ714">
        <v>8</v>
      </c>
      <c r="AK714" s="14">
        <v>46233</v>
      </c>
      <c r="AL714">
        <v>24</v>
      </c>
      <c r="AM714" t="s">
        <v>1576</v>
      </c>
      <c r="AN714" t="s">
        <v>1583</v>
      </c>
      <c r="AO714">
        <v>6</v>
      </c>
      <c r="AP714">
        <v>5825</v>
      </c>
      <c r="AQ714">
        <v>2</v>
      </c>
      <c r="AR714">
        <v>2</v>
      </c>
    </row>
    <row r="715" spans="1:44" x14ac:dyDescent="0.35">
      <c r="A715" t="s">
        <v>780</v>
      </c>
      <c r="B715">
        <v>35</v>
      </c>
      <c r="C715" t="s">
        <v>190</v>
      </c>
      <c r="D715" t="s">
        <v>49</v>
      </c>
      <c r="E715" t="s">
        <v>41</v>
      </c>
      <c r="F715">
        <v>670</v>
      </c>
      <c r="G715" t="s">
        <v>42</v>
      </c>
      <c r="H715">
        <v>10</v>
      </c>
      <c r="I715">
        <v>4</v>
      </c>
      <c r="J715" t="s">
        <v>52</v>
      </c>
      <c r="K715">
        <v>1</v>
      </c>
      <c r="L715">
        <v>1587</v>
      </c>
      <c r="M715">
        <v>1</v>
      </c>
      <c r="N715" t="s">
        <v>53</v>
      </c>
      <c r="O715">
        <v>51</v>
      </c>
      <c r="P715">
        <v>3</v>
      </c>
      <c r="Q715">
        <v>2</v>
      </c>
      <c r="R715" t="s">
        <v>161</v>
      </c>
      <c r="S715">
        <v>3</v>
      </c>
      <c r="T715" t="s">
        <v>46</v>
      </c>
      <c r="U715">
        <v>6142</v>
      </c>
      <c r="V715" t="s">
        <v>163</v>
      </c>
      <c r="W715">
        <v>4223</v>
      </c>
      <c r="X715">
        <v>3</v>
      </c>
      <c r="Y715" t="s">
        <v>48</v>
      </c>
      <c r="Z715" t="s">
        <v>40</v>
      </c>
      <c r="AA715">
        <v>16</v>
      </c>
      <c r="AB715">
        <v>3</v>
      </c>
      <c r="AC715">
        <v>3</v>
      </c>
      <c r="AD715">
        <v>80</v>
      </c>
      <c r="AE715">
        <v>0</v>
      </c>
      <c r="AF715">
        <v>10</v>
      </c>
      <c r="AG715">
        <v>4</v>
      </c>
      <c r="AH715">
        <v>3</v>
      </c>
      <c r="AI715">
        <v>0</v>
      </c>
      <c r="AJ715">
        <v>4</v>
      </c>
      <c r="AK715" s="14">
        <v>46371</v>
      </c>
      <c r="AL715">
        <v>24</v>
      </c>
      <c r="AM715" t="s">
        <v>1576</v>
      </c>
      <c r="AN715" t="s">
        <v>1578</v>
      </c>
      <c r="AO715">
        <v>3</v>
      </c>
      <c r="AP715">
        <v>20087</v>
      </c>
      <c r="AQ715">
        <v>1</v>
      </c>
      <c r="AR715">
        <v>0</v>
      </c>
    </row>
    <row r="716" spans="1:44" x14ac:dyDescent="0.35">
      <c r="A716" t="s">
        <v>781</v>
      </c>
      <c r="B716">
        <v>35</v>
      </c>
      <c r="C716" t="s">
        <v>190</v>
      </c>
      <c r="D716" t="s">
        <v>49</v>
      </c>
      <c r="E716" t="s">
        <v>41</v>
      </c>
      <c r="F716">
        <v>750</v>
      </c>
      <c r="G716" t="s">
        <v>42</v>
      </c>
      <c r="H716">
        <v>28</v>
      </c>
      <c r="I716">
        <v>3</v>
      </c>
      <c r="J716" t="s">
        <v>43</v>
      </c>
      <c r="K716">
        <v>1</v>
      </c>
      <c r="L716">
        <v>1596</v>
      </c>
      <c r="M716">
        <v>2</v>
      </c>
      <c r="N716" t="s">
        <v>44</v>
      </c>
      <c r="O716">
        <v>46</v>
      </c>
      <c r="P716">
        <v>4</v>
      </c>
      <c r="Q716">
        <v>2</v>
      </c>
      <c r="R716" t="s">
        <v>45</v>
      </c>
      <c r="S716">
        <v>3</v>
      </c>
      <c r="T716" t="s">
        <v>105</v>
      </c>
      <c r="U716">
        <v>3407</v>
      </c>
      <c r="V716" t="s">
        <v>47</v>
      </c>
      <c r="W716">
        <v>25348</v>
      </c>
      <c r="X716">
        <v>1</v>
      </c>
      <c r="Y716" t="s">
        <v>48</v>
      </c>
      <c r="Z716" t="s">
        <v>49</v>
      </c>
      <c r="AA716">
        <v>17</v>
      </c>
      <c r="AB716">
        <v>3</v>
      </c>
      <c r="AC716">
        <v>4</v>
      </c>
      <c r="AD716">
        <v>80</v>
      </c>
      <c r="AE716">
        <v>2</v>
      </c>
      <c r="AF716">
        <v>10</v>
      </c>
      <c r="AG716">
        <v>3</v>
      </c>
      <c r="AH716">
        <v>2</v>
      </c>
      <c r="AI716">
        <v>6</v>
      </c>
      <c r="AJ716">
        <v>8</v>
      </c>
      <c r="AK716" s="14">
        <v>46372</v>
      </c>
      <c r="AL716">
        <v>19</v>
      </c>
      <c r="AM716" t="s">
        <v>1576</v>
      </c>
      <c r="AN716" t="s">
        <v>1578</v>
      </c>
      <c r="AO716">
        <v>1</v>
      </c>
      <c r="AP716">
        <v>25287</v>
      </c>
      <c r="AQ716">
        <v>0</v>
      </c>
      <c r="AR716">
        <v>0</v>
      </c>
    </row>
    <row r="717" spans="1:44" x14ac:dyDescent="0.35">
      <c r="A717" t="s">
        <v>782</v>
      </c>
      <c r="B717">
        <v>35</v>
      </c>
      <c r="C717" t="s">
        <v>190</v>
      </c>
      <c r="D717" t="s">
        <v>49</v>
      </c>
      <c r="E717" t="s">
        <v>41</v>
      </c>
      <c r="F717">
        <v>1349</v>
      </c>
      <c r="G717" t="s">
        <v>42</v>
      </c>
      <c r="H717">
        <v>7</v>
      </c>
      <c r="I717">
        <v>2</v>
      </c>
      <c r="J717" t="s">
        <v>43</v>
      </c>
      <c r="K717">
        <v>1</v>
      </c>
      <c r="L717">
        <v>1601</v>
      </c>
      <c r="M717">
        <v>3</v>
      </c>
      <c r="N717" t="s">
        <v>44</v>
      </c>
      <c r="O717">
        <v>63</v>
      </c>
      <c r="P717">
        <v>2</v>
      </c>
      <c r="Q717">
        <v>1</v>
      </c>
      <c r="R717" t="s">
        <v>45</v>
      </c>
      <c r="S717">
        <v>4</v>
      </c>
      <c r="T717" t="s">
        <v>105</v>
      </c>
      <c r="U717">
        <v>2690</v>
      </c>
      <c r="V717" t="s">
        <v>47</v>
      </c>
      <c r="W717">
        <v>7713</v>
      </c>
      <c r="X717">
        <v>1</v>
      </c>
      <c r="Y717" t="s">
        <v>48</v>
      </c>
      <c r="Z717" t="s">
        <v>49</v>
      </c>
      <c r="AA717">
        <v>18</v>
      </c>
      <c r="AB717">
        <v>3</v>
      </c>
      <c r="AC717">
        <v>4</v>
      </c>
      <c r="AD717">
        <v>80</v>
      </c>
      <c r="AE717">
        <v>1</v>
      </c>
      <c r="AF717">
        <v>1</v>
      </c>
      <c r="AG717">
        <v>5</v>
      </c>
      <c r="AH717">
        <v>2</v>
      </c>
      <c r="AI717">
        <v>0</v>
      </c>
      <c r="AJ717">
        <v>1</v>
      </c>
      <c r="AK717" s="14">
        <v>46373</v>
      </c>
      <c r="AL717">
        <v>32</v>
      </c>
      <c r="AM717" t="s">
        <v>1576</v>
      </c>
      <c r="AN717" t="s">
        <v>1578</v>
      </c>
      <c r="AO717">
        <v>0</v>
      </c>
      <c r="AP717">
        <v>3742</v>
      </c>
      <c r="AQ717">
        <v>0</v>
      </c>
      <c r="AR717">
        <v>0</v>
      </c>
    </row>
    <row r="718" spans="1:44" x14ac:dyDescent="0.35">
      <c r="A718" t="s">
        <v>783</v>
      </c>
      <c r="B718">
        <v>35</v>
      </c>
      <c r="C718" t="s">
        <v>190</v>
      </c>
      <c r="D718" t="s">
        <v>49</v>
      </c>
      <c r="E718" t="s">
        <v>41</v>
      </c>
      <c r="F718">
        <v>819</v>
      </c>
      <c r="G718" t="s">
        <v>42</v>
      </c>
      <c r="H718">
        <v>18</v>
      </c>
      <c r="I718">
        <v>5</v>
      </c>
      <c r="J718" t="s">
        <v>43</v>
      </c>
      <c r="K718">
        <v>1</v>
      </c>
      <c r="L718">
        <v>1621</v>
      </c>
      <c r="M718">
        <v>2</v>
      </c>
      <c r="N718" t="s">
        <v>44</v>
      </c>
      <c r="O718">
        <v>48</v>
      </c>
      <c r="P718">
        <v>4</v>
      </c>
      <c r="Q718">
        <v>2</v>
      </c>
      <c r="R718" t="s">
        <v>60</v>
      </c>
      <c r="S718">
        <v>1</v>
      </c>
      <c r="T718" t="s">
        <v>105</v>
      </c>
      <c r="U718">
        <v>5208</v>
      </c>
      <c r="V718" t="s">
        <v>163</v>
      </c>
      <c r="W718">
        <v>26312</v>
      </c>
      <c r="X718">
        <v>1</v>
      </c>
      <c r="Y718" t="s">
        <v>48</v>
      </c>
      <c r="Z718" t="s">
        <v>49</v>
      </c>
      <c r="AA718">
        <v>11</v>
      </c>
      <c r="AB718">
        <v>3</v>
      </c>
      <c r="AC718">
        <v>4</v>
      </c>
      <c r="AD718">
        <v>80</v>
      </c>
      <c r="AE718">
        <v>0</v>
      </c>
      <c r="AF718">
        <v>16</v>
      </c>
      <c r="AG718">
        <v>2</v>
      </c>
      <c r="AH718">
        <v>3</v>
      </c>
      <c r="AI718">
        <v>1</v>
      </c>
      <c r="AJ718">
        <v>10</v>
      </c>
      <c r="AK718" s="14">
        <v>46374</v>
      </c>
      <c r="AL718">
        <v>33</v>
      </c>
      <c r="AM718" t="s">
        <v>1576</v>
      </c>
      <c r="AN718" t="s">
        <v>1578</v>
      </c>
      <c r="AO718">
        <v>12</v>
      </c>
      <c r="AP718">
        <v>4482</v>
      </c>
      <c r="AQ718">
        <v>8</v>
      </c>
      <c r="AR718">
        <v>5</v>
      </c>
    </row>
    <row r="719" spans="1:44" x14ac:dyDescent="0.35">
      <c r="A719" t="s">
        <v>784</v>
      </c>
      <c r="B719">
        <v>35</v>
      </c>
      <c r="C719" t="s">
        <v>190</v>
      </c>
      <c r="D719" t="s">
        <v>49</v>
      </c>
      <c r="E719" t="s">
        <v>59</v>
      </c>
      <c r="F719">
        <v>208</v>
      </c>
      <c r="G719" t="s">
        <v>42</v>
      </c>
      <c r="H719">
        <v>8</v>
      </c>
      <c r="I719">
        <v>4</v>
      </c>
      <c r="J719" t="s">
        <v>43</v>
      </c>
      <c r="K719">
        <v>1</v>
      </c>
      <c r="L719">
        <v>1630</v>
      </c>
      <c r="M719">
        <v>3</v>
      </c>
      <c r="N719" t="s">
        <v>53</v>
      </c>
      <c r="O719">
        <v>52</v>
      </c>
      <c r="P719">
        <v>3</v>
      </c>
      <c r="Q719">
        <v>2</v>
      </c>
      <c r="R719" t="s">
        <v>161</v>
      </c>
      <c r="S719">
        <v>3</v>
      </c>
      <c r="T719" t="s">
        <v>105</v>
      </c>
      <c r="U719">
        <v>4148</v>
      </c>
      <c r="V719" t="s">
        <v>47</v>
      </c>
      <c r="W719">
        <v>12250</v>
      </c>
      <c r="X719">
        <v>1</v>
      </c>
      <c r="Y719" t="s">
        <v>48</v>
      </c>
      <c r="Z719" t="s">
        <v>49</v>
      </c>
      <c r="AA719">
        <v>12</v>
      </c>
      <c r="AB719">
        <v>3</v>
      </c>
      <c r="AC719">
        <v>4</v>
      </c>
      <c r="AD719">
        <v>80</v>
      </c>
      <c r="AE719">
        <v>1</v>
      </c>
      <c r="AF719">
        <v>15</v>
      </c>
      <c r="AG719">
        <v>5</v>
      </c>
      <c r="AH719">
        <v>3</v>
      </c>
      <c r="AI719">
        <v>2</v>
      </c>
      <c r="AJ719">
        <v>9</v>
      </c>
      <c r="AK719" s="14">
        <v>46375</v>
      </c>
      <c r="AL719">
        <v>28</v>
      </c>
      <c r="AM719" t="s">
        <v>1576</v>
      </c>
      <c r="AN719" t="s">
        <v>1578</v>
      </c>
      <c r="AO719">
        <v>5</v>
      </c>
      <c r="AP719">
        <v>7321</v>
      </c>
      <c r="AQ719">
        <v>0</v>
      </c>
      <c r="AR719">
        <v>0</v>
      </c>
    </row>
    <row r="720" spans="1:44" x14ac:dyDescent="0.35">
      <c r="A720" t="s">
        <v>1370</v>
      </c>
      <c r="B720">
        <v>49</v>
      </c>
      <c r="C720" t="s">
        <v>1271</v>
      </c>
      <c r="D720" t="s">
        <v>49</v>
      </c>
      <c r="E720" t="s">
        <v>56</v>
      </c>
      <c r="F720">
        <v>1023</v>
      </c>
      <c r="G720" t="s">
        <v>51</v>
      </c>
      <c r="H720">
        <v>2</v>
      </c>
      <c r="I720">
        <v>3</v>
      </c>
      <c r="J720" t="s">
        <v>52</v>
      </c>
      <c r="K720">
        <v>1</v>
      </c>
      <c r="L720">
        <v>2065</v>
      </c>
      <c r="M720">
        <v>4</v>
      </c>
      <c r="N720" t="s">
        <v>44</v>
      </c>
      <c r="O720">
        <v>63</v>
      </c>
      <c r="P720">
        <v>2</v>
      </c>
      <c r="Q720">
        <v>2</v>
      </c>
      <c r="R720" t="s">
        <v>137</v>
      </c>
      <c r="S720">
        <v>2</v>
      </c>
      <c r="T720" t="s">
        <v>105</v>
      </c>
      <c r="U720">
        <v>5390</v>
      </c>
      <c r="V720" t="s">
        <v>163</v>
      </c>
      <c r="W720">
        <v>13243</v>
      </c>
      <c r="X720">
        <v>2</v>
      </c>
      <c r="Y720" t="s">
        <v>48</v>
      </c>
      <c r="Z720" t="s">
        <v>49</v>
      </c>
      <c r="AA720">
        <v>14</v>
      </c>
      <c r="AB720">
        <v>3</v>
      </c>
      <c r="AC720">
        <v>4</v>
      </c>
      <c r="AD720">
        <v>80</v>
      </c>
      <c r="AE720">
        <v>0</v>
      </c>
      <c r="AF720">
        <v>17</v>
      </c>
      <c r="AG720">
        <v>3</v>
      </c>
      <c r="AH720">
        <v>2</v>
      </c>
      <c r="AI720">
        <v>0</v>
      </c>
      <c r="AJ720">
        <v>8</v>
      </c>
      <c r="AK720" s="14">
        <v>46232</v>
      </c>
      <c r="AL720">
        <v>59</v>
      </c>
      <c r="AM720" t="s">
        <v>1576</v>
      </c>
      <c r="AN720" t="s">
        <v>1583</v>
      </c>
      <c r="AO720">
        <v>32</v>
      </c>
      <c r="AP720">
        <v>22416</v>
      </c>
      <c r="AQ720">
        <v>8</v>
      </c>
      <c r="AR720">
        <v>4</v>
      </c>
    </row>
    <row r="721" spans="1:44" x14ac:dyDescent="0.35">
      <c r="A721" t="s">
        <v>1369</v>
      </c>
      <c r="B721">
        <v>49</v>
      </c>
      <c r="C721" t="s">
        <v>1271</v>
      </c>
      <c r="D721" t="s">
        <v>49</v>
      </c>
      <c r="E721" t="s">
        <v>56</v>
      </c>
      <c r="F721">
        <v>1064</v>
      </c>
      <c r="G721" t="s">
        <v>42</v>
      </c>
      <c r="H721">
        <v>2</v>
      </c>
      <c r="I721">
        <v>1</v>
      </c>
      <c r="J721" t="s">
        <v>43</v>
      </c>
      <c r="K721">
        <v>1</v>
      </c>
      <c r="L721">
        <v>1941</v>
      </c>
      <c r="M721">
        <v>2</v>
      </c>
      <c r="N721" t="s">
        <v>44</v>
      </c>
      <c r="O721">
        <v>42</v>
      </c>
      <c r="P721">
        <v>3</v>
      </c>
      <c r="Q721">
        <v>5</v>
      </c>
      <c r="R721" t="s">
        <v>252</v>
      </c>
      <c r="S721">
        <v>4</v>
      </c>
      <c r="T721" t="s">
        <v>105</v>
      </c>
      <c r="U721">
        <v>19161</v>
      </c>
      <c r="V721" t="s">
        <v>368</v>
      </c>
      <c r="W721">
        <v>13738</v>
      </c>
      <c r="X721">
        <v>3</v>
      </c>
      <c r="Y721" t="s">
        <v>48</v>
      </c>
      <c r="Z721" t="s">
        <v>49</v>
      </c>
      <c r="AA721">
        <v>15</v>
      </c>
      <c r="AB721">
        <v>3</v>
      </c>
      <c r="AC721">
        <v>4</v>
      </c>
      <c r="AD721">
        <v>80</v>
      </c>
      <c r="AE721">
        <v>0</v>
      </c>
      <c r="AF721">
        <v>28</v>
      </c>
      <c r="AG721">
        <v>3</v>
      </c>
      <c r="AH721">
        <v>3</v>
      </c>
      <c r="AI721">
        <v>4</v>
      </c>
      <c r="AJ721">
        <v>3</v>
      </c>
      <c r="AK721" s="14">
        <v>46231</v>
      </c>
      <c r="AL721">
        <v>20</v>
      </c>
      <c r="AM721" t="s">
        <v>1576</v>
      </c>
      <c r="AN721" t="s">
        <v>1583</v>
      </c>
      <c r="AO721">
        <v>0</v>
      </c>
      <c r="AP721">
        <v>4420</v>
      </c>
      <c r="AQ721">
        <v>0</v>
      </c>
      <c r="AR721">
        <v>0</v>
      </c>
    </row>
    <row r="722" spans="1:44" x14ac:dyDescent="0.35">
      <c r="A722" t="s">
        <v>1368</v>
      </c>
      <c r="B722">
        <v>49</v>
      </c>
      <c r="C722" t="s">
        <v>1271</v>
      </c>
      <c r="D722" t="s">
        <v>49</v>
      </c>
      <c r="E722" t="s">
        <v>41</v>
      </c>
      <c r="F722">
        <v>1313</v>
      </c>
      <c r="G722" t="s">
        <v>51</v>
      </c>
      <c r="H722">
        <v>11</v>
      </c>
      <c r="I722">
        <v>4</v>
      </c>
      <c r="J722" t="s">
        <v>57</v>
      </c>
      <c r="K722">
        <v>1</v>
      </c>
      <c r="L722">
        <v>1757</v>
      </c>
      <c r="M722">
        <v>4</v>
      </c>
      <c r="N722" t="s">
        <v>53</v>
      </c>
      <c r="O722">
        <v>80</v>
      </c>
      <c r="P722">
        <v>3</v>
      </c>
      <c r="Q722">
        <v>2</v>
      </c>
      <c r="R722" t="s">
        <v>137</v>
      </c>
      <c r="S722">
        <v>4</v>
      </c>
      <c r="T722" t="s">
        <v>46</v>
      </c>
      <c r="U722">
        <v>4507</v>
      </c>
      <c r="V722" t="s">
        <v>47</v>
      </c>
      <c r="W722">
        <v>8191</v>
      </c>
      <c r="X722">
        <v>3</v>
      </c>
      <c r="Y722" t="s">
        <v>48</v>
      </c>
      <c r="Z722" t="s">
        <v>49</v>
      </c>
      <c r="AA722">
        <v>12</v>
      </c>
      <c r="AB722">
        <v>3</v>
      </c>
      <c r="AC722">
        <v>3</v>
      </c>
      <c r="AD722">
        <v>80</v>
      </c>
      <c r="AE722">
        <v>0</v>
      </c>
      <c r="AF722">
        <v>8</v>
      </c>
      <c r="AG722">
        <v>1</v>
      </c>
      <c r="AH722">
        <v>4</v>
      </c>
      <c r="AI722">
        <v>0</v>
      </c>
      <c r="AJ722">
        <v>4</v>
      </c>
      <c r="AK722" s="14">
        <v>46230</v>
      </c>
      <c r="AL722">
        <v>35</v>
      </c>
      <c r="AM722" t="s">
        <v>1576</v>
      </c>
      <c r="AN722" t="s">
        <v>1583</v>
      </c>
      <c r="AO722">
        <v>12</v>
      </c>
      <c r="AP722">
        <v>13214</v>
      </c>
      <c r="AQ722">
        <v>10</v>
      </c>
      <c r="AR722">
        <v>2</v>
      </c>
    </row>
    <row r="723" spans="1:44" x14ac:dyDescent="0.35">
      <c r="A723" t="s">
        <v>788</v>
      </c>
      <c r="B723">
        <v>35</v>
      </c>
      <c r="C723" t="s">
        <v>190</v>
      </c>
      <c r="D723" t="s">
        <v>49</v>
      </c>
      <c r="E723" t="s">
        <v>56</v>
      </c>
      <c r="F723">
        <v>146</v>
      </c>
      <c r="G723" t="s">
        <v>42</v>
      </c>
      <c r="H723">
        <v>2</v>
      </c>
      <c r="I723">
        <v>4</v>
      </c>
      <c r="J723" t="s">
        <v>52</v>
      </c>
      <c r="K723">
        <v>1</v>
      </c>
      <c r="L723">
        <v>1704</v>
      </c>
      <c r="M723">
        <v>1</v>
      </c>
      <c r="N723" t="s">
        <v>44</v>
      </c>
      <c r="O723">
        <v>79</v>
      </c>
      <c r="P723">
        <v>2</v>
      </c>
      <c r="Q723">
        <v>1</v>
      </c>
      <c r="R723" t="s">
        <v>60</v>
      </c>
      <c r="S723">
        <v>4</v>
      </c>
      <c r="T723" t="s">
        <v>46</v>
      </c>
      <c r="U723">
        <v>4930</v>
      </c>
      <c r="V723" t="s">
        <v>47</v>
      </c>
      <c r="W723">
        <v>13970</v>
      </c>
      <c r="X723">
        <v>0</v>
      </c>
      <c r="Y723" t="s">
        <v>48</v>
      </c>
      <c r="Z723" t="s">
        <v>40</v>
      </c>
      <c r="AA723">
        <v>14</v>
      </c>
      <c r="AB723">
        <v>3</v>
      </c>
      <c r="AC723">
        <v>3</v>
      </c>
      <c r="AD723">
        <v>80</v>
      </c>
      <c r="AE723">
        <v>0</v>
      </c>
      <c r="AF723">
        <v>6</v>
      </c>
      <c r="AG723">
        <v>2</v>
      </c>
      <c r="AH723">
        <v>4</v>
      </c>
      <c r="AI723">
        <v>1</v>
      </c>
      <c r="AJ723">
        <v>4</v>
      </c>
      <c r="AK723" s="14">
        <v>46379</v>
      </c>
      <c r="AL723">
        <v>57</v>
      </c>
      <c r="AM723" t="s">
        <v>1576</v>
      </c>
      <c r="AN723" t="s">
        <v>1578</v>
      </c>
      <c r="AO723">
        <v>2</v>
      </c>
      <c r="AP723">
        <v>16947</v>
      </c>
      <c r="AQ723">
        <v>2</v>
      </c>
      <c r="AR723">
        <v>1</v>
      </c>
    </row>
    <row r="724" spans="1:44" x14ac:dyDescent="0.35">
      <c r="A724" t="s">
        <v>789</v>
      </c>
      <c r="B724">
        <v>35</v>
      </c>
      <c r="C724" t="s">
        <v>190</v>
      </c>
      <c r="D724" t="s">
        <v>49</v>
      </c>
      <c r="E724" t="s">
        <v>41</v>
      </c>
      <c r="F724">
        <v>1370</v>
      </c>
      <c r="G724" t="s">
        <v>42</v>
      </c>
      <c r="H724">
        <v>27</v>
      </c>
      <c r="I724">
        <v>4</v>
      </c>
      <c r="J724" t="s">
        <v>43</v>
      </c>
      <c r="K724">
        <v>1</v>
      </c>
      <c r="L724">
        <v>1728</v>
      </c>
      <c r="M724">
        <v>4</v>
      </c>
      <c r="N724" t="s">
        <v>44</v>
      </c>
      <c r="O724">
        <v>49</v>
      </c>
      <c r="P724">
        <v>3</v>
      </c>
      <c r="Q724">
        <v>2</v>
      </c>
      <c r="R724" t="s">
        <v>112</v>
      </c>
      <c r="S724">
        <v>3</v>
      </c>
      <c r="T724" t="s">
        <v>105</v>
      </c>
      <c r="U724">
        <v>6883</v>
      </c>
      <c r="V724" t="s">
        <v>163</v>
      </c>
      <c r="W724">
        <v>5151</v>
      </c>
      <c r="X724">
        <v>2</v>
      </c>
      <c r="Y724" t="s">
        <v>48</v>
      </c>
      <c r="Z724" t="s">
        <v>49</v>
      </c>
      <c r="AA724">
        <v>16</v>
      </c>
      <c r="AB724">
        <v>3</v>
      </c>
      <c r="AC724">
        <v>2</v>
      </c>
      <c r="AD724">
        <v>80</v>
      </c>
      <c r="AE724">
        <v>1</v>
      </c>
      <c r="AF724">
        <v>17</v>
      </c>
      <c r="AG724">
        <v>3</v>
      </c>
      <c r="AH724">
        <v>3</v>
      </c>
      <c r="AI724">
        <v>0</v>
      </c>
      <c r="AJ724">
        <v>7</v>
      </c>
      <c r="AK724" s="14">
        <v>46380</v>
      </c>
      <c r="AL724">
        <v>51</v>
      </c>
      <c r="AM724" t="s">
        <v>1576</v>
      </c>
      <c r="AN724" t="s">
        <v>1578</v>
      </c>
      <c r="AO724">
        <v>23</v>
      </c>
      <c r="AP724">
        <v>2870</v>
      </c>
      <c r="AQ724">
        <v>2</v>
      </c>
      <c r="AR724">
        <v>1</v>
      </c>
    </row>
    <row r="725" spans="1:44" x14ac:dyDescent="0.35">
      <c r="A725" t="s">
        <v>1367</v>
      </c>
      <c r="B725">
        <v>49</v>
      </c>
      <c r="C725" t="s">
        <v>1271</v>
      </c>
      <c r="D725" t="s">
        <v>49</v>
      </c>
      <c r="E725" t="s">
        <v>41</v>
      </c>
      <c r="F725">
        <v>809</v>
      </c>
      <c r="G725" t="s">
        <v>42</v>
      </c>
      <c r="H725">
        <v>1</v>
      </c>
      <c r="I725">
        <v>3</v>
      </c>
      <c r="J725" t="s">
        <v>43</v>
      </c>
      <c r="K725">
        <v>1</v>
      </c>
      <c r="L725">
        <v>1677</v>
      </c>
      <c r="M725">
        <v>3</v>
      </c>
      <c r="N725" t="s">
        <v>44</v>
      </c>
      <c r="O725">
        <v>36</v>
      </c>
      <c r="P725">
        <v>3</v>
      </c>
      <c r="Q725">
        <v>4</v>
      </c>
      <c r="R725" t="s">
        <v>442</v>
      </c>
      <c r="S725">
        <v>3</v>
      </c>
      <c r="T725" t="s">
        <v>46</v>
      </c>
      <c r="U725">
        <v>15379</v>
      </c>
      <c r="V725" t="s">
        <v>368</v>
      </c>
      <c r="W725">
        <v>22384</v>
      </c>
      <c r="X725">
        <v>4</v>
      </c>
      <c r="Y725" t="s">
        <v>48</v>
      </c>
      <c r="Z725" t="s">
        <v>49</v>
      </c>
      <c r="AA725">
        <v>14</v>
      </c>
      <c r="AB725">
        <v>3</v>
      </c>
      <c r="AC725">
        <v>1</v>
      </c>
      <c r="AD725">
        <v>80</v>
      </c>
      <c r="AE725">
        <v>0</v>
      </c>
      <c r="AF725">
        <v>23</v>
      </c>
      <c r="AG725">
        <v>2</v>
      </c>
      <c r="AH725">
        <v>3</v>
      </c>
      <c r="AI725">
        <v>0</v>
      </c>
      <c r="AJ725">
        <v>0</v>
      </c>
      <c r="AK725" s="14">
        <v>46229</v>
      </c>
      <c r="AL725">
        <v>39</v>
      </c>
      <c r="AM725" t="s">
        <v>1576</v>
      </c>
      <c r="AN725" t="s">
        <v>1583</v>
      </c>
      <c r="AO725">
        <v>7</v>
      </c>
      <c r="AP725">
        <v>18536</v>
      </c>
      <c r="AQ725">
        <v>7</v>
      </c>
      <c r="AR725">
        <v>3</v>
      </c>
    </row>
    <row r="726" spans="1:44" x14ac:dyDescent="0.35">
      <c r="A726" t="s">
        <v>791</v>
      </c>
      <c r="B726">
        <v>35</v>
      </c>
      <c r="C726" t="s">
        <v>190</v>
      </c>
      <c r="D726" t="s">
        <v>49</v>
      </c>
      <c r="E726" t="s">
        <v>59</v>
      </c>
      <c r="F726">
        <v>1180</v>
      </c>
      <c r="G726" t="s">
        <v>42</v>
      </c>
      <c r="H726">
        <v>2</v>
      </c>
      <c r="I726">
        <v>2</v>
      </c>
      <c r="J726" t="s">
        <v>52</v>
      </c>
      <c r="K726">
        <v>1</v>
      </c>
      <c r="L726">
        <v>1804</v>
      </c>
      <c r="M726">
        <v>2</v>
      </c>
      <c r="N726" t="s">
        <v>44</v>
      </c>
      <c r="O726">
        <v>90</v>
      </c>
      <c r="P726">
        <v>3</v>
      </c>
      <c r="Q726">
        <v>2</v>
      </c>
      <c r="R726" t="s">
        <v>112</v>
      </c>
      <c r="S726">
        <v>4</v>
      </c>
      <c r="T726" t="s">
        <v>102</v>
      </c>
      <c r="U726">
        <v>5762</v>
      </c>
      <c r="V726" t="s">
        <v>163</v>
      </c>
      <c r="W726">
        <v>24442</v>
      </c>
      <c r="X726">
        <v>2</v>
      </c>
      <c r="Y726" t="s">
        <v>48</v>
      </c>
      <c r="Z726" t="s">
        <v>49</v>
      </c>
      <c r="AA726">
        <v>14</v>
      </c>
      <c r="AB726">
        <v>3</v>
      </c>
      <c r="AC726">
        <v>3</v>
      </c>
      <c r="AD726">
        <v>80</v>
      </c>
      <c r="AE726">
        <v>1</v>
      </c>
      <c r="AF726">
        <v>15</v>
      </c>
      <c r="AG726">
        <v>6</v>
      </c>
      <c r="AH726">
        <v>3</v>
      </c>
      <c r="AI726">
        <v>1</v>
      </c>
      <c r="AJ726">
        <v>7</v>
      </c>
      <c r="AK726" s="14">
        <v>46382</v>
      </c>
      <c r="AL726">
        <v>21</v>
      </c>
      <c r="AM726" t="s">
        <v>1576</v>
      </c>
      <c r="AN726" t="s">
        <v>1578</v>
      </c>
      <c r="AO726">
        <v>1</v>
      </c>
      <c r="AP726">
        <v>6313</v>
      </c>
      <c r="AQ726">
        <v>0</v>
      </c>
      <c r="AR726">
        <v>0</v>
      </c>
    </row>
    <row r="727" spans="1:44" x14ac:dyDescent="0.35">
      <c r="A727" t="s">
        <v>792</v>
      </c>
      <c r="B727">
        <v>35</v>
      </c>
      <c r="C727" t="s">
        <v>190</v>
      </c>
      <c r="D727" t="s">
        <v>49</v>
      </c>
      <c r="E727" t="s">
        <v>41</v>
      </c>
      <c r="F727">
        <v>185</v>
      </c>
      <c r="G727" t="s">
        <v>42</v>
      </c>
      <c r="H727">
        <v>23</v>
      </c>
      <c r="I727">
        <v>4</v>
      </c>
      <c r="J727" t="s">
        <v>52</v>
      </c>
      <c r="K727">
        <v>1</v>
      </c>
      <c r="L727">
        <v>1826</v>
      </c>
      <c r="M727">
        <v>2</v>
      </c>
      <c r="N727" t="s">
        <v>44</v>
      </c>
      <c r="O727">
        <v>91</v>
      </c>
      <c r="P727">
        <v>1</v>
      </c>
      <c r="Q727">
        <v>1</v>
      </c>
      <c r="R727" t="s">
        <v>45</v>
      </c>
      <c r="S727">
        <v>3</v>
      </c>
      <c r="T727" t="s">
        <v>105</v>
      </c>
      <c r="U727">
        <v>2705</v>
      </c>
      <c r="V727" t="s">
        <v>47</v>
      </c>
      <c r="W727">
        <v>9696</v>
      </c>
      <c r="X727">
        <v>0</v>
      </c>
      <c r="Y727" t="s">
        <v>48</v>
      </c>
      <c r="Z727" t="s">
        <v>49</v>
      </c>
      <c r="AA727">
        <v>16</v>
      </c>
      <c r="AB727">
        <v>3</v>
      </c>
      <c r="AC727">
        <v>2</v>
      </c>
      <c r="AD727">
        <v>80</v>
      </c>
      <c r="AE727">
        <v>1</v>
      </c>
      <c r="AF727">
        <v>6</v>
      </c>
      <c r="AG727">
        <v>2</v>
      </c>
      <c r="AH727">
        <v>4</v>
      </c>
      <c r="AI727">
        <v>0</v>
      </c>
      <c r="AJ727">
        <v>3</v>
      </c>
      <c r="AK727" s="14">
        <v>46383</v>
      </c>
      <c r="AL727">
        <v>31</v>
      </c>
      <c r="AM727" t="s">
        <v>1576</v>
      </c>
      <c r="AN727" t="s">
        <v>1578</v>
      </c>
      <c r="AO727">
        <v>11</v>
      </c>
      <c r="AP727">
        <v>21221</v>
      </c>
      <c r="AQ727">
        <v>11</v>
      </c>
      <c r="AR727">
        <v>2</v>
      </c>
    </row>
    <row r="728" spans="1:44" x14ac:dyDescent="0.35">
      <c r="A728" t="s">
        <v>793</v>
      </c>
      <c r="B728">
        <v>35</v>
      </c>
      <c r="C728" t="s">
        <v>190</v>
      </c>
      <c r="D728" t="s">
        <v>49</v>
      </c>
      <c r="E728" t="s">
        <v>41</v>
      </c>
      <c r="F728">
        <v>219</v>
      </c>
      <c r="G728" t="s">
        <v>42</v>
      </c>
      <c r="H728">
        <v>16</v>
      </c>
      <c r="I728">
        <v>2</v>
      </c>
      <c r="J728" t="s">
        <v>73</v>
      </c>
      <c r="K728">
        <v>1</v>
      </c>
      <c r="L728">
        <v>1886</v>
      </c>
      <c r="M728">
        <v>4</v>
      </c>
      <c r="N728" t="s">
        <v>53</v>
      </c>
      <c r="O728">
        <v>44</v>
      </c>
      <c r="P728">
        <v>2</v>
      </c>
      <c r="Q728">
        <v>2</v>
      </c>
      <c r="R728" t="s">
        <v>112</v>
      </c>
      <c r="S728">
        <v>2</v>
      </c>
      <c r="T728" t="s">
        <v>105</v>
      </c>
      <c r="U728">
        <v>4788</v>
      </c>
      <c r="V728" t="s">
        <v>47</v>
      </c>
      <c r="W728">
        <v>25388</v>
      </c>
      <c r="X728">
        <v>0</v>
      </c>
      <c r="Y728" t="s">
        <v>48</v>
      </c>
      <c r="Z728" t="s">
        <v>40</v>
      </c>
      <c r="AA728">
        <v>11</v>
      </c>
      <c r="AB728">
        <v>3</v>
      </c>
      <c r="AC728">
        <v>4</v>
      </c>
      <c r="AD728">
        <v>80</v>
      </c>
      <c r="AE728">
        <v>0</v>
      </c>
      <c r="AF728">
        <v>4</v>
      </c>
      <c r="AG728">
        <v>2</v>
      </c>
      <c r="AH728">
        <v>3</v>
      </c>
      <c r="AI728">
        <v>0</v>
      </c>
      <c r="AJ728">
        <v>2</v>
      </c>
      <c r="AK728" s="14">
        <v>46384</v>
      </c>
      <c r="AL728">
        <v>43</v>
      </c>
      <c r="AM728" t="s">
        <v>1576</v>
      </c>
      <c r="AN728" t="s">
        <v>1578</v>
      </c>
      <c r="AO728">
        <v>18</v>
      </c>
      <c r="AP728">
        <v>6614</v>
      </c>
      <c r="AQ728">
        <v>13</v>
      </c>
      <c r="AR728">
        <v>9</v>
      </c>
    </row>
    <row r="729" spans="1:44" x14ac:dyDescent="0.35">
      <c r="A729" t="s">
        <v>794</v>
      </c>
      <c r="B729">
        <v>35</v>
      </c>
      <c r="C729" t="s">
        <v>190</v>
      </c>
      <c r="D729" t="s">
        <v>49</v>
      </c>
      <c r="E729" t="s">
        <v>41</v>
      </c>
      <c r="F729">
        <v>682</v>
      </c>
      <c r="G729" t="s">
        <v>51</v>
      </c>
      <c r="H729">
        <v>18</v>
      </c>
      <c r="I729">
        <v>4</v>
      </c>
      <c r="J729" t="s">
        <v>52</v>
      </c>
      <c r="K729">
        <v>1</v>
      </c>
      <c r="L729">
        <v>1945</v>
      </c>
      <c r="M729">
        <v>2</v>
      </c>
      <c r="N729" t="s">
        <v>44</v>
      </c>
      <c r="O729">
        <v>71</v>
      </c>
      <c r="P729">
        <v>3</v>
      </c>
      <c r="Q729">
        <v>2</v>
      </c>
      <c r="R729" t="s">
        <v>137</v>
      </c>
      <c r="S729">
        <v>1</v>
      </c>
      <c r="T729" t="s">
        <v>105</v>
      </c>
      <c r="U729">
        <v>5561</v>
      </c>
      <c r="V729" t="s">
        <v>163</v>
      </c>
      <c r="W729">
        <v>15975</v>
      </c>
      <c r="X729">
        <v>0</v>
      </c>
      <c r="Y729" t="s">
        <v>48</v>
      </c>
      <c r="Z729" t="s">
        <v>49</v>
      </c>
      <c r="AA729">
        <v>16</v>
      </c>
      <c r="AB729">
        <v>3</v>
      </c>
      <c r="AC729">
        <v>4</v>
      </c>
      <c r="AD729">
        <v>80</v>
      </c>
      <c r="AE729">
        <v>1</v>
      </c>
      <c r="AF729">
        <v>6</v>
      </c>
      <c r="AG729">
        <v>2</v>
      </c>
      <c r="AH729">
        <v>1</v>
      </c>
      <c r="AI729">
        <v>0</v>
      </c>
      <c r="AJ729">
        <v>4</v>
      </c>
      <c r="AK729" s="14">
        <v>46385</v>
      </c>
      <c r="AL729">
        <v>20</v>
      </c>
      <c r="AM729" t="s">
        <v>1576</v>
      </c>
      <c r="AN729" t="s">
        <v>1578</v>
      </c>
      <c r="AO729">
        <v>0</v>
      </c>
      <c r="AP729">
        <v>9530</v>
      </c>
      <c r="AQ729">
        <v>0</v>
      </c>
      <c r="AR729">
        <v>0</v>
      </c>
    </row>
    <row r="730" spans="1:44" x14ac:dyDescent="0.35">
      <c r="A730" t="s">
        <v>795</v>
      </c>
      <c r="B730">
        <v>35</v>
      </c>
      <c r="C730" t="s">
        <v>190</v>
      </c>
      <c r="D730" t="s">
        <v>49</v>
      </c>
      <c r="E730" t="s">
        <v>41</v>
      </c>
      <c r="F730">
        <v>1224</v>
      </c>
      <c r="G730" t="s">
        <v>51</v>
      </c>
      <c r="H730">
        <v>7</v>
      </c>
      <c r="I730">
        <v>4</v>
      </c>
      <c r="J730" t="s">
        <v>43</v>
      </c>
      <c r="K730">
        <v>1</v>
      </c>
      <c r="L730">
        <v>1962</v>
      </c>
      <c r="M730">
        <v>3</v>
      </c>
      <c r="N730" t="s">
        <v>53</v>
      </c>
      <c r="O730">
        <v>55</v>
      </c>
      <c r="P730">
        <v>3</v>
      </c>
      <c r="Q730">
        <v>2</v>
      </c>
      <c r="R730" t="s">
        <v>137</v>
      </c>
      <c r="S730">
        <v>4</v>
      </c>
      <c r="T730" t="s">
        <v>105</v>
      </c>
      <c r="U730">
        <v>5204</v>
      </c>
      <c r="V730" t="s">
        <v>163</v>
      </c>
      <c r="W730">
        <v>13586</v>
      </c>
      <c r="X730">
        <v>1</v>
      </c>
      <c r="Y730" t="s">
        <v>48</v>
      </c>
      <c r="Z730" t="s">
        <v>40</v>
      </c>
      <c r="AA730">
        <v>11</v>
      </c>
      <c r="AB730">
        <v>3</v>
      </c>
      <c r="AC730">
        <v>4</v>
      </c>
      <c r="AD730">
        <v>80</v>
      </c>
      <c r="AE730">
        <v>0</v>
      </c>
      <c r="AF730">
        <v>10</v>
      </c>
      <c r="AG730">
        <v>2</v>
      </c>
      <c r="AH730">
        <v>3</v>
      </c>
      <c r="AI730">
        <v>0</v>
      </c>
      <c r="AJ730">
        <v>9</v>
      </c>
      <c r="AK730" s="14">
        <v>46386</v>
      </c>
      <c r="AL730">
        <v>59</v>
      </c>
      <c r="AM730" t="s">
        <v>1576</v>
      </c>
      <c r="AN730" t="s">
        <v>1578</v>
      </c>
      <c r="AO730">
        <v>7</v>
      </c>
      <c r="AP730">
        <v>13075</v>
      </c>
      <c r="AQ730">
        <v>5</v>
      </c>
      <c r="AR730">
        <v>2</v>
      </c>
    </row>
    <row r="731" spans="1:44" x14ac:dyDescent="0.35">
      <c r="A731" t="s">
        <v>796</v>
      </c>
      <c r="B731">
        <v>35</v>
      </c>
      <c r="C731" t="s">
        <v>190</v>
      </c>
      <c r="D731" t="s">
        <v>49</v>
      </c>
      <c r="E731" t="s">
        <v>276</v>
      </c>
      <c r="F731">
        <v>1490</v>
      </c>
      <c r="G731" t="s">
        <v>42</v>
      </c>
      <c r="H731">
        <v>11</v>
      </c>
      <c r="I731">
        <v>4</v>
      </c>
      <c r="J731" t="s">
        <v>52</v>
      </c>
      <c r="K731">
        <v>1</v>
      </c>
      <c r="L731">
        <v>2003</v>
      </c>
      <c r="M731">
        <v>4</v>
      </c>
      <c r="N731" t="s">
        <v>44</v>
      </c>
      <c r="O731">
        <v>43</v>
      </c>
      <c r="P731">
        <v>3</v>
      </c>
      <c r="Q731">
        <v>1</v>
      </c>
      <c r="R731" t="s">
        <v>45</v>
      </c>
      <c r="S731">
        <v>3</v>
      </c>
      <c r="T731" t="s">
        <v>105</v>
      </c>
      <c r="U731">
        <v>2660</v>
      </c>
      <c r="V731" t="s">
        <v>47</v>
      </c>
      <c r="W731">
        <v>20232</v>
      </c>
      <c r="X731">
        <v>7</v>
      </c>
      <c r="Y731" t="s">
        <v>48</v>
      </c>
      <c r="Z731" t="s">
        <v>40</v>
      </c>
      <c r="AA731">
        <v>11</v>
      </c>
      <c r="AB731">
        <v>3</v>
      </c>
      <c r="AC731">
        <v>3</v>
      </c>
      <c r="AD731">
        <v>80</v>
      </c>
      <c r="AE731">
        <v>1</v>
      </c>
      <c r="AF731">
        <v>5</v>
      </c>
      <c r="AG731">
        <v>3</v>
      </c>
      <c r="AH731">
        <v>3</v>
      </c>
      <c r="AI731">
        <v>2</v>
      </c>
      <c r="AJ731">
        <v>2</v>
      </c>
      <c r="AK731" s="14">
        <v>46387</v>
      </c>
      <c r="AL731">
        <v>47</v>
      </c>
      <c r="AM731" t="s">
        <v>1576</v>
      </c>
      <c r="AN731" t="s">
        <v>1578</v>
      </c>
      <c r="AO731">
        <v>5</v>
      </c>
      <c r="AP731">
        <v>6012</v>
      </c>
      <c r="AQ731">
        <v>0</v>
      </c>
      <c r="AR731">
        <v>0</v>
      </c>
    </row>
    <row r="732" spans="1:44" x14ac:dyDescent="0.35">
      <c r="A732" t="s">
        <v>797</v>
      </c>
      <c r="B732">
        <v>35</v>
      </c>
      <c r="C732" t="s">
        <v>190</v>
      </c>
      <c r="D732" t="s">
        <v>49</v>
      </c>
      <c r="E732" t="s">
        <v>41</v>
      </c>
      <c r="F732">
        <v>1395</v>
      </c>
      <c r="G732" t="s">
        <v>42</v>
      </c>
      <c r="H732">
        <v>9</v>
      </c>
      <c r="I732">
        <v>4</v>
      </c>
      <c r="J732" t="s">
        <v>52</v>
      </c>
      <c r="K732">
        <v>1</v>
      </c>
      <c r="L732">
        <v>2008</v>
      </c>
      <c r="M732">
        <v>2</v>
      </c>
      <c r="N732" t="s">
        <v>44</v>
      </c>
      <c r="O732">
        <v>48</v>
      </c>
      <c r="P732">
        <v>3</v>
      </c>
      <c r="Q732">
        <v>2</v>
      </c>
      <c r="R732" t="s">
        <v>60</v>
      </c>
      <c r="S732">
        <v>3</v>
      </c>
      <c r="T732" t="s">
        <v>46</v>
      </c>
      <c r="U732">
        <v>5098</v>
      </c>
      <c r="V732" t="s">
        <v>163</v>
      </c>
      <c r="W732">
        <v>18698</v>
      </c>
      <c r="X732">
        <v>1</v>
      </c>
      <c r="Y732" t="s">
        <v>48</v>
      </c>
      <c r="Z732" t="s">
        <v>49</v>
      </c>
      <c r="AA732">
        <v>19</v>
      </c>
      <c r="AB732">
        <v>3</v>
      </c>
      <c r="AC732">
        <v>2</v>
      </c>
      <c r="AD732">
        <v>80</v>
      </c>
      <c r="AE732">
        <v>0</v>
      </c>
      <c r="AF732">
        <v>10</v>
      </c>
      <c r="AG732">
        <v>5</v>
      </c>
      <c r="AH732">
        <v>3</v>
      </c>
      <c r="AI732">
        <v>0</v>
      </c>
      <c r="AJ732">
        <v>8</v>
      </c>
      <c r="AK732" s="14">
        <v>46023</v>
      </c>
      <c r="AL732">
        <v>30</v>
      </c>
      <c r="AM732" t="s">
        <v>1576</v>
      </c>
      <c r="AN732" t="s">
        <v>1577</v>
      </c>
      <c r="AO732">
        <v>11</v>
      </c>
      <c r="AP732">
        <v>9775</v>
      </c>
      <c r="AQ732">
        <v>4</v>
      </c>
      <c r="AR732">
        <v>3</v>
      </c>
    </row>
    <row r="733" spans="1:44" x14ac:dyDescent="0.35">
      <c r="A733" t="s">
        <v>798</v>
      </c>
      <c r="B733">
        <v>35</v>
      </c>
      <c r="C733" t="s">
        <v>190</v>
      </c>
      <c r="D733" t="s">
        <v>49</v>
      </c>
      <c r="E733" t="s">
        <v>41</v>
      </c>
      <c r="F733">
        <v>1146</v>
      </c>
      <c r="G733" t="s">
        <v>71</v>
      </c>
      <c r="H733">
        <v>26</v>
      </c>
      <c r="I733">
        <v>4</v>
      </c>
      <c r="J733" t="s">
        <v>43</v>
      </c>
      <c r="K733">
        <v>1</v>
      </c>
      <c r="L733">
        <v>2040</v>
      </c>
      <c r="M733">
        <v>3</v>
      </c>
      <c r="N733" t="s">
        <v>53</v>
      </c>
      <c r="O733">
        <v>31</v>
      </c>
      <c r="P733">
        <v>3</v>
      </c>
      <c r="Q733">
        <v>3</v>
      </c>
      <c r="R733" t="s">
        <v>71</v>
      </c>
      <c r="S733">
        <v>4</v>
      </c>
      <c r="T733" t="s">
        <v>46</v>
      </c>
      <c r="U733">
        <v>8837</v>
      </c>
      <c r="V733" t="s">
        <v>163</v>
      </c>
      <c r="W733">
        <v>16642</v>
      </c>
      <c r="X733">
        <v>1</v>
      </c>
      <c r="Y733" t="s">
        <v>48</v>
      </c>
      <c r="Z733" t="s">
        <v>40</v>
      </c>
      <c r="AA733">
        <v>16</v>
      </c>
      <c r="AB733">
        <v>3</v>
      </c>
      <c r="AC733">
        <v>3</v>
      </c>
      <c r="AD733">
        <v>80</v>
      </c>
      <c r="AE733">
        <v>0</v>
      </c>
      <c r="AF733">
        <v>9</v>
      </c>
      <c r="AG733">
        <v>2</v>
      </c>
      <c r="AH733">
        <v>3</v>
      </c>
      <c r="AI733">
        <v>1</v>
      </c>
      <c r="AJ733">
        <v>7</v>
      </c>
      <c r="AK733" s="14">
        <v>46024</v>
      </c>
      <c r="AL733">
        <v>24</v>
      </c>
      <c r="AM733" t="s">
        <v>1576</v>
      </c>
      <c r="AN733" t="s">
        <v>1577</v>
      </c>
      <c r="AO733">
        <v>2</v>
      </c>
      <c r="AP733">
        <v>5623</v>
      </c>
      <c r="AQ733">
        <v>2</v>
      </c>
      <c r="AR733">
        <v>2</v>
      </c>
    </row>
    <row r="734" spans="1:44" x14ac:dyDescent="0.35">
      <c r="A734" t="s">
        <v>799</v>
      </c>
      <c r="B734">
        <v>35</v>
      </c>
      <c r="C734" t="s">
        <v>190</v>
      </c>
      <c r="D734" t="s">
        <v>49</v>
      </c>
      <c r="E734" t="s">
        <v>56</v>
      </c>
      <c r="F734">
        <v>1199</v>
      </c>
      <c r="G734" t="s">
        <v>42</v>
      </c>
      <c r="H734">
        <v>18</v>
      </c>
      <c r="I734">
        <v>4</v>
      </c>
      <c r="J734" t="s">
        <v>43</v>
      </c>
      <c r="K734">
        <v>1</v>
      </c>
      <c r="L734">
        <v>2049</v>
      </c>
      <c r="M734">
        <v>3</v>
      </c>
      <c r="N734" t="s">
        <v>44</v>
      </c>
      <c r="O734">
        <v>80</v>
      </c>
      <c r="P734">
        <v>3</v>
      </c>
      <c r="Q734">
        <v>2</v>
      </c>
      <c r="R734" t="s">
        <v>161</v>
      </c>
      <c r="S734">
        <v>3</v>
      </c>
      <c r="T734" t="s">
        <v>105</v>
      </c>
      <c r="U734">
        <v>5689</v>
      </c>
      <c r="V734" t="s">
        <v>163</v>
      </c>
      <c r="W734">
        <v>24594</v>
      </c>
      <c r="X734">
        <v>1</v>
      </c>
      <c r="Y734" t="s">
        <v>48</v>
      </c>
      <c r="Z734" t="s">
        <v>40</v>
      </c>
      <c r="AA734">
        <v>14</v>
      </c>
      <c r="AB734">
        <v>3</v>
      </c>
      <c r="AC734">
        <v>4</v>
      </c>
      <c r="AD734">
        <v>80</v>
      </c>
      <c r="AE734">
        <v>2</v>
      </c>
      <c r="AF734">
        <v>10</v>
      </c>
      <c r="AG734">
        <v>2</v>
      </c>
      <c r="AH734">
        <v>4</v>
      </c>
      <c r="AI734">
        <v>0</v>
      </c>
      <c r="AJ734">
        <v>2</v>
      </c>
      <c r="AK734" s="14">
        <v>46025</v>
      </c>
      <c r="AL734">
        <v>38</v>
      </c>
      <c r="AM734" t="s">
        <v>1576</v>
      </c>
      <c r="AN734" t="s">
        <v>1577</v>
      </c>
      <c r="AO734">
        <v>17</v>
      </c>
      <c r="AP734">
        <v>8761</v>
      </c>
      <c r="AQ734">
        <v>13</v>
      </c>
      <c r="AR734">
        <v>9</v>
      </c>
    </row>
    <row r="735" spans="1:44" x14ac:dyDescent="0.35">
      <c r="A735" t="s">
        <v>800</v>
      </c>
      <c r="B735">
        <v>35</v>
      </c>
      <c r="C735" t="s">
        <v>190</v>
      </c>
      <c r="D735" t="s">
        <v>49</v>
      </c>
      <c r="E735" t="s">
        <v>41</v>
      </c>
      <c r="F735">
        <v>287</v>
      </c>
      <c r="G735" t="s">
        <v>42</v>
      </c>
      <c r="H735">
        <v>1</v>
      </c>
      <c r="I735">
        <v>4</v>
      </c>
      <c r="J735" t="s">
        <v>43</v>
      </c>
      <c r="K735">
        <v>1</v>
      </c>
      <c r="L735">
        <v>2052</v>
      </c>
      <c r="M735">
        <v>3</v>
      </c>
      <c r="N735" t="s">
        <v>53</v>
      </c>
      <c r="O735">
        <v>62</v>
      </c>
      <c r="P735">
        <v>1</v>
      </c>
      <c r="Q735">
        <v>1</v>
      </c>
      <c r="R735" t="s">
        <v>60</v>
      </c>
      <c r="S735">
        <v>4</v>
      </c>
      <c r="T735" t="s">
        <v>105</v>
      </c>
      <c r="U735">
        <v>2977</v>
      </c>
      <c r="V735" t="s">
        <v>47</v>
      </c>
      <c r="W735">
        <v>8952</v>
      </c>
      <c r="X735">
        <v>1</v>
      </c>
      <c r="Y735" t="s">
        <v>48</v>
      </c>
      <c r="Z735" t="s">
        <v>49</v>
      </c>
      <c r="AA735">
        <v>12</v>
      </c>
      <c r="AB735">
        <v>3</v>
      </c>
      <c r="AC735">
        <v>4</v>
      </c>
      <c r="AD735">
        <v>80</v>
      </c>
      <c r="AE735">
        <v>1</v>
      </c>
      <c r="AF735">
        <v>4</v>
      </c>
      <c r="AG735">
        <v>5</v>
      </c>
      <c r="AH735">
        <v>3</v>
      </c>
      <c r="AI735">
        <v>1</v>
      </c>
      <c r="AJ735">
        <v>1</v>
      </c>
      <c r="AK735" s="14">
        <v>46026</v>
      </c>
      <c r="AL735">
        <v>30</v>
      </c>
      <c r="AM735" t="s">
        <v>1576</v>
      </c>
      <c r="AN735" t="s">
        <v>1577</v>
      </c>
      <c r="AO735">
        <v>3</v>
      </c>
      <c r="AP735">
        <v>11392</v>
      </c>
      <c r="AQ735">
        <v>2</v>
      </c>
      <c r="AR735">
        <v>0</v>
      </c>
    </row>
    <row r="736" spans="1:44" x14ac:dyDescent="0.35">
      <c r="A736" t="s">
        <v>801</v>
      </c>
      <c r="B736">
        <v>36</v>
      </c>
      <c r="C736" t="s">
        <v>802</v>
      </c>
      <c r="D736" t="s">
        <v>49</v>
      </c>
      <c r="E736" t="s">
        <v>41</v>
      </c>
      <c r="F736">
        <v>1299</v>
      </c>
      <c r="G736" t="s">
        <v>42</v>
      </c>
      <c r="H736">
        <v>27</v>
      </c>
      <c r="I736">
        <v>3</v>
      </c>
      <c r="J736" t="s">
        <v>52</v>
      </c>
      <c r="K736">
        <v>1</v>
      </c>
      <c r="L736">
        <v>13</v>
      </c>
      <c r="M736">
        <v>3</v>
      </c>
      <c r="N736" t="s">
        <v>44</v>
      </c>
      <c r="O736">
        <v>94</v>
      </c>
      <c r="P736">
        <v>3</v>
      </c>
      <c r="Q736">
        <v>2</v>
      </c>
      <c r="R736" t="s">
        <v>161</v>
      </c>
      <c r="S736">
        <v>3</v>
      </c>
      <c r="T736" t="s">
        <v>105</v>
      </c>
      <c r="U736">
        <v>5237</v>
      </c>
      <c r="V736" t="s">
        <v>163</v>
      </c>
      <c r="W736">
        <v>16577</v>
      </c>
      <c r="X736">
        <v>6</v>
      </c>
      <c r="Y736" t="s">
        <v>48</v>
      </c>
      <c r="Z736" t="s">
        <v>49</v>
      </c>
      <c r="AA736">
        <v>13</v>
      </c>
      <c r="AB736">
        <v>3</v>
      </c>
      <c r="AC736">
        <v>2</v>
      </c>
      <c r="AD736">
        <v>80</v>
      </c>
      <c r="AE736">
        <v>2</v>
      </c>
      <c r="AF736">
        <v>17</v>
      </c>
      <c r="AG736">
        <v>3</v>
      </c>
      <c r="AH736">
        <v>2</v>
      </c>
      <c r="AI736">
        <v>7</v>
      </c>
      <c r="AJ736">
        <v>7</v>
      </c>
      <c r="AK736" s="14">
        <v>46027</v>
      </c>
      <c r="AL736">
        <v>52</v>
      </c>
      <c r="AM736" t="s">
        <v>1576</v>
      </c>
      <c r="AN736" t="s">
        <v>1577</v>
      </c>
      <c r="AO736">
        <v>4</v>
      </c>
      <c r="AP736">
        <v>10995</v>
      </c>
      <c r="AQ736">
        <v>0</v>
      </c>
      <c r="AR736">
        <v>0</v>
      </c>
    </row>
    <row r="737" spans="1:44" x14ac:dyDescent="0.35">
      <c r="A737" t="s">
        <v>1366</v>
      </c>
      <c r="B737">
        <v>49</v>
      </c>
      <c r="C737" t="s">
        <v>1271</v>
      </c>
      <c r="D737" t="s">
        <v>49</v>
      </c>
      <c r="E737" t="s">
        <v>41</v>
      </c>
      <c r="F737">
        <v>464</v>
      </c>
      <c r="G737" t="s">
        <v>42</v>
      </c>
      <c r="H737">
        <v>16</v>
      </c>
      <c r="I737">
        <v>3</v>
      </c>
      <c r="J737" t="s">
        <v>52</v>
      </c>
      <c r="K737">
        <v>1</v>
      </c>
      <c r="L737">
        <v>1674</v>
      </c>
      <c r="M737">
        <v>4</v>
      </c>
      <c r="N737" t="s">
        <v>53</v>
      </c>
      <c r="O737">
        <v>74</v>
      </c>
      <c r="P737">
        <v>3</v>
      </c>
      <c r="Q737">
        <v>1</v>
      </c>
      <c r="R737" t="s">
        <v>45</v>
      </c>
      <c r="S737">
        <v>1</v>
      </c>
      <c r="T737" t="s">
        <v>102</v>
      </c>
      <c r="U737">
        <v>2587</v>
      </c>
      <c r="V737" t="s">
        <v>47</v>
      </c>
      <c r="W737">
        <v>24941</v>
      </c>
      <c r="X737">
        <v>4</v>
      </c>
      <c r="Y737" t="s">
        <v>48</v>
      </c>
      <c r="Z737" t="s">
        <v>40</v>
      </c>
      <c r="AA737">
        <v>16</v>
      </c>
      <c r="AB737">
        <v>3</v>
      </c>
      <c r="AC737">
        <v>2</v>
      </c>
      <c r="AD737">
        <v>80</v>
      </c>
      <c r="AE737">
        <v>1</v>
      </c>
      <c r="AF737">
        <v>17</v>
      </c>
      <c r="AG737">
        <v>2</v>
      </c>
      <c r="AH737">
        <v>2</v>
      </c>
      <c r="AI737">
        <v>2</v>
      </c>
      <c r="AJ737">
        <v>2</v>
      </c>
      <c r="AK737" s="14">
        <v>46228</v>
      </c>
      <c r="AL737">
        <v>60</v>
      </c>
      <c r="AM737" t="s">
        <v>1576</v>
      </c>
      <c r="AN737" t="s">
        <v>1583</v>
      </c>
      <c r="AO737">
        <v>38</v>
      </c>
      <c r="AP737">
        <v>22289</v>
      </c>
      <c r="AQ737">
        <v>5</v>
      </c>
      <c r="AR737">
        <v>3</v>
      </c>
    </row>
    <row r="738" spans="1:44" x14ac:dyDescent="0.35">
      <c r="A738" t="s">
        <v>804</v>
      </c>
      <c r="B738">
        <v>36</v>
      </c>
      <c r="C738" t="s">
        <v>802</v>
      </c>
      <c r="D738" t="s">
        <v>49</v>
      </c>
      <c r="E738" t="s">
        <v>41</v>
      </c>
      <c r="F738">
        <v>852</v>
      </c>
      <c r="G738" t="s">
        <v>42</v>
      </c>
      <c r="H738">
        <v>5</v>
      </c>
      <c r="I738">
        <v>4</v>
      </c>
      <c r="J738" t="s">
        <v>43</v>
      </c>
      <c r="K738">
        <v>1</v>
      </c>
      <c r="L738">
        <v>51</v>
      </c>
      <c r="M738">
        <v>2</v>
      </c>
      <c r="N738" t="s">
        <v>53</v>
      </c>
      <c r="O738">
        <v>82</v>
      </c>
      <c r="P738">
        <v>2</v>
      </c>
      <c r="Q738">
        <v>1</v>
      </c>
      <c r="R738" t="s">
        <v>60</v>
      </c>
      <c r="S738">
        <v>1</v>
      </c>
      <c r="T738" t="s">
        <v>105</v>
      </c>
      <c r="U738">
        <v>3419</v>
      </c>
      <c r="V738" t="s">
        <v>47</v>
      </c>
      <c r="W738">
        <v>13072</v>
      </c>
      <c r="X738">
        <v>9</v>
      </c>
      <c r="Y738" t="s">
        <v>48</v>
      </c>
      <c r="Z738" t="s">
        <v>40</v>
      </c>
      <c r="AA738">
        <v>14</v>
      </c>
      <c r="AB738">
        <v>3</v>
      </c>
      <c r="AC738">
        <v>4</v>
      </c>
      <c r="AD738">
        <v>80</v>
      </c>
      <c r="AE738">
        <v>1</v>
      </c>
      <c r="AF738">
        <v>6</v>
      </c>
      <c r="AG738">
        <v>3</v>
      </c>
      <c r="AH738">
        <v>4</v>
      </c>
      <c r="AI738">
        <v>0</v>
      </c>
      <c r="AJ738">
        <v>0</v>
      </c>
      <c r="AK738" s="14">
        <v>46029</v>
      </c>
      <c r="AL738">
        <v>40</v>
      </c>
      <c r="AM738" t="s">
        <v>1576</v>
      </c>
      <c r="AN738" t="s">
        <v>1577</v>
      </c>
      <c r="AO738">
        <v>11</v>
      </c>
      <c r="AP738">
        <v>22138</v>
      </c>
      <c r="AQ738">
        <v>7</v>
      </c>
      <c r="AR738">
        <v>2</v>
      </c>
    </row>
    <row r="739" spans="1:44" x14ac:dyDescent="0.35">
      <c r="A739" t="s">
        <v>805</v>
      </c>
      <c r="B739">
        <v>36</v>
      </c>
      <c r="C739" t="s">
        <v>802</v>
      </c>
      <c r="D739" t="s">
        <v>49</v>
      </c>
      <c r="E739" t="s">
        <v>41</v>
      </c>
      <c r="F739">
        <v>1223</v>
      </c>
      <c r="G739" t="s">
        <v>42</v>
      </c>
      <c r="H739">
        <v>8</v>
      </c>
      <c r="I739">
        <v>3</v>
      </c>
      <c r="J739" t="s">
        <v>68</v>
      </c>
      <c r="K739">
        <v>1</v>
      </c>
      <c r="L739">
        <v>83</v>
      </c>
      <c r="M739">
        <v>3</v>
      </c>
      <c r="N739" t="s">
        <v>53</v>
      </c>
      <c r="O739">
        <v>59</v>
      </c>
      <c r="P739">
        <v>3</v>
      </c>
      <c r="Q739">
        <v>3</v>
      </c>
      <c r="R739" t="s">
        <v>161</v>
      </c>
      <c r="S739">
        <v>3</v>
      </c>
      <c r="T739" t="s">
        <v>102</v>
      </c>
      <c r="U739">
        <v>10096</v>
      </c>
      <c r="V739" t="s">
        <v>253</v>
      </c>
      <c r="W739">
        <v>8202</v>
      </c>
      <c r="X739">
        <v>1</v>
      </c>
      <c r="Y739" t="s">
        <v>48</v>
      </c>
      <c r="Z739" t="s">
        <v>49</v>
      </c>
      <c r="AA739">
        <v>13</v>
      </c>
      <c r="AB739">
        <v>3</v>
      </c>
      <c r="AC739">
        <v>2</v>
      </c>
      <c r="AD739">
        <v>80</v>
      </c>
      <c r="AE739">
        <v>3</v>
      </c>
      <c r="AF739">
        <v>17</v>
      </c>
      <c r="AG739">
        <v>2</v>
      </c>
      <c r="AH739">
        <v>3</v>
      </c>
      <c r="AI739">
        <v>12</v>
      </c>
      <c r="AJ739">
        <v>8</v>
      </c>
      <c r="AK739" s="14">
        <v>46030</v>
      </c>
      <c r="AL739">
        <v>21</v>
      </c>
      <c r="AM739" t="s">
        <v>1576</v>
      </c>
      <c r="AN739" t="s">
        <v>1577</v>
      </c>
      <c r="AO739">
        <v>3</v>
      </c>
      <c r="AP739">
        <v>10515</v>
      </c>
      <c r="AQ739">
        <v>1</v>
      </c>
      <c r="AR739">
        <v>0</v>
      </c>
    </row>
    <row r="740" spans="1:44" x14ac:dyDescent="0.35">
      <c r="A740" t="s">
        <v>806</v>
      </c>
      <c r="B740">
        <v>36</v>
      </c>
      <c r="C740" t="s">
        <v>802</v>
      </c>
      <c r="D740" t="s">
        <v>49</v>
      </c>
      <c r="E740" t="s">
        <v>56</v>
      </c>
      <c r="F740">
        <v>1195</v>
      </c>
      <c r="G740" t="s">
        <v>42</v>
      </c>
      <c r="H740">
        <v>11</v>
      </c>
      <c r="I740">
        <v>3</v>
      </c>
      <c r="J740" t="s">
        <v>43</v>
      </c>
      <c r="K740">
        <v>1</v>
      </c>
      <c r="L740">
        <v>85</v>
      </c>
      <c r="M740">
        <v>2</v>
      </c>
      <c r="N740" t="s">
        <v>44</v>
      </c>
      <c r="O740">
        <v>95</v>
      </c>
      <c r="P740">
        <v>2</v>
      </c>
      <c r="Q740">
        <v>2</v>
      </c>
      <c r="R740" t="s">
        <v>112</v>
      </c>
      <c r="S740">
        <v>2</v>
      </c>
      <c r="T740" t="s">
        <v>46</v>
      </c>
      <c r="U740">
        <v>6499</v>
      </c>
      <c r="V740" t="s">
        <v>163</v>
      </c>
      <c r="W740">
        <v>22656</v>
      </c>
      <c r="X740">
        <v>1</v>
      </c>
      <c r="Y740" t="s">
        <v>48</v>
      </c>
      <c r="Z740" t="s">
        <v>49</v>
      </c>
      <c r="AA740">
        <v>13</v>
      </c>
      <c r="AB740">
        <v>3</v>
      </c>
      <c r="AC740">
        <v>3</v>
      </c>
      <c r="AD740">
        <v>80</v>
      </c>
      <c r="AE740">
        <v>0</v>
      </c>
      <c r="AF740">
        <v>6</v>
      </c>
      <c r="AG740">
        <v>3</v>
      </c>
      <c r="AH740">
        <v>3</v>
      </c>
      <c r="AI740">
        <v>0</v>
      </c>
      <c r="AJ740">
        <v>3</v>
      </c>
      <c r="AK740" s="14">
        <v>46031</v>
      </c>
      <c r="AL740">
        <v>44</v>
      </c>
      <c r="AM740" t="s">
        <v>1576</v>
      </c>
      <c r="AN740" t="s">
        <v>1577</v>
      </c>
      <c r="AO740">
        <v>3</v>
      </c>
      <c r="AP740">
        <v>6098</v>
      </c>
      <c r="AQ740">
        <v>0</v>
      </c>
      <c r="AR740">
        <v>0</v>
      </c>
    </row>
    <row r="741" spans="1:44" x14ac:dyDescent="0.35">
      <c r="A741" t="s">
        <v>1365</v>
      </c>
      <c r="B741">
        <v>49</v>
      </c>
      <c r="C741" t="s">
        <v>1271</v>
      </c>
      <c r="D741" t="s">
        <v>49</v>
      </c>
      <c r="E741" t="s">
        <v>41</v>
      </c>
      <c r="F741">
        <v>465</v>
      </c>
      <c r="G741" t="s">
        <v>42</v>
      </c>
      <c r="H741">
        <v>6</v>
      </c>
      <c r="I741">
        <v>1</v>
      </c>
      <c r="J741" t="s">
        <v>43</v>
      </c>
      <c r="K741">
        <v>1</v>
      </c>
      <c r="L741">
        <v>1661</v>
      </c>
      <c r="M741">
        <v>3</v>
      </c>
      <c r="N741" t="s">
        <v>53</v>
      </c>
      <c r="O741">
        <v>41</v>
      </c>
      <c r="P741">
        <v>2</v>
      </c>
      <c r="Q741">
        <v>4</v>
      </c>
      <c r="R741" t="s">
        <v>161</v>
      </c>
      <c r="S741">
        <v>3</v>
      </c>
      <c r="T741" t="s">
        <v>105</v>
      </c>
      <c r="U741">
        <v>13966</v>
      </c>
      <c r="V741" t="s">
        <v>253</v>
      </c>
      <c r="W741">
        <v>11652</v>
      </c>
      <c r="X741">
        <v>2</v>
      </c>
      <c r="Y741" t="s">
        <v>48</v>
      </c>
      <c r="Z741" t="s">
        <v>40</v>
      </c>
      <c r="AA741">
        <v>19</v>
      </c>
      <c r="AB741">
        <v>3</v>
      </c>
      <c r="AC741">
        <v>2</v>
      </c>
      <c r="AD741">
        <v>80</v>
      </c>
      <c r="AE741">
        <v>1</v>
      </c>
      <c r="AF741">
        <v>30</v>
      </c>
      <c r="AG741">
        <v>3</v>
      </c>
      <c r="AH741">
        <v>3</v>
      </c>
      <c r="AI741">
        <v>2</v>
      </c>
      <c r="AJ741">
        <v>12</v>
      </c>
      <c r="AK741" s="14">
        <v>46227</v>
      </c>
      <c r="AL741">
        <v>18</v>
      </c>
      <c r="AM741" t="s">
        <v>1576</v>
      </c>
      <c r="AN741" t="s">
        <v>1583</v>
      </c>
      <c r="AO741">
        <v>0</v>
      </c>
      <c r="AP741">
        <v>16264</v>
      </c>
      <c r="AQ741">
        <v>0</v>
      </c>
      <c r="AR741">
        <v>0</v>
      </c>
    </row>
    <row r="742" spans="1:44" x14ac:dyDescent="0.35">
      <c r="A742" t="s">
        <v>808</v>
      </c>
      <c r="B742">
        <v>36</v>
      </c>
      <c r="C742" t="s">
        <v>802</v>
      </c>
      <c r="D742" t="s">
        <v>49</v>
      </c>
      <c r="E742" t="s">
        <v>41</v>
      </c>
      <c r="F742">
        <v>132</v>
      </c>
      <c r="G742" t="s">
        <v>42</v>
      </c>
      <c r="H742">
        <v>6</v>
      </c>
      <c r="I742">
        <v>3</v>
      </c>
      <c r="J742" t="s">
        <v>43</v>
      </c>
      <c r="K742">
        <v>1</v>
      </c>
      <c r="L742">
        <v>97</v>
      </c>
      <c r="M742">
        <v>2</v>
      </c>
      <c r="N742" t="s">
        <v>53</v>
      </c>
      <c r="O742">
        <v>55</v>
      </c>
      <c r="P742">
        <v>4</v>
      </c>
      <c r="Q742">
        <v>1</v>
      </c>
      <c r="R742" t="s">
        <v>45</v>
      </c>
      <c r="S742">
        <v>4</v>
      </c>
      <c r="T742" t="s">
        <v>105</v>
      </c>
      <c r="U742">
        <v>3038</v>
      </c>
      <c r="V742" t="s">
        <v>47</v>
      </c>
      <c r="W742">
        <v>22002</v>
      </c>
      <c r="X742">
        <v>3</v>
      </c>
      <c r="Y742" t="s">
        <v>48</v>
      </c>
      <c r="Z742" t="s">
        <v>49</v>
      </c>
      <c r="AA742">
        <v>12</v>
      </c>
      <c r="AB742">
        <v>3</v>
      </c>
      <c r="AC742">
        <v>2</v>
      </c>
      <c r="AD742">
        <v>80</v>
      </c>
      <c r="AE742">
        <v>0</v>
      </c>
      <c r="AF742">
        <v>5</v>
      </c>
      <c r="AG742">
        <v>3</v>
      </c>
      <c r="AH742">
        <v>3</v>
      </c>
      <c r="AI742">
        <v>0</v>
      </c>
      <c r="AK742" s="14">
        <v>46033</v>
      </c>
      <c r="AL742">
        <v>59</v>
      </c>
      <c r="AM742" t="s">
        <v>1576</v>
      </c>
      <c r="AN742" t="s">
        <v>1577</v>
      </c>
      <c r="AO742">
        <v>37</v>
      </c>
      <c r="AP742">
        <v>10253</v>
      </c>
      <c r="AQ742">
        <v>22</v>
      </c>
      <c r="AR742">
        <v>4</v>
      </c>
    </row>
    <row r="743" spans="1:44" x14ac:dyDescent="0.35">
      <c r="A743" t="s">
        <v>809</v>
      </c>
      <c r="B743">
        <v>36</v>
      </c>
      <c r="C743" t="s">
        <v>802</v>
      </c>
      <c r="D743" t="s">
        <v>49</v>
      </c>
      <c r="E743" t="s">
        <v>56</v>
      </c>
      <c r="F743">
        <v>1467</v>
      </c>
      <c r="G743" t="s">
        <v>51</v>
      </c>
      <c r="H743">
        <v>11</v>
      </c>
      <c r="I743">
        <v>2</v>
      </c>
      <c r="J743" t="s">
        <v>68</v>
      </c>
      <c r="K743">
        <v>1</v>
      </c>
      <c r="L743">
        <v>154</v>
      </c>
      <c r="M743">
        <v>2</v>
      </c>
      <c r="N743" t="s">
        <v>53</v>
      </c>
      <c r="O743">
        <v>92</v>
      </c>
      <c r="P743">
        <v>3</v>
      </c>
      <c r="Q743">
        <v>3</v>
      </c>
      <c r="R743" t="s">
        <v>137</v>
      </c>
      <c r="S743">
        <v>4</v>
      </c>
      <c r="T743" t="s">
        <v>105</v>
      </c>
      <c r="U743">
        <v>9738</v>
      </c>
      <c r="V743" t="s">
        <v>163</v>
      </c>
      <c r="W743">
        <v>22952</v>
      </c>
      <c r="X743">
        <v>0</v>
      </c>
      <c r="Y743" t="s">
        <v>48</v>
      </c>
      <c r="Z743" t="s">
        <v>49</v>
      </c>
      <c r="AA743">
        <v>14</v>
      </c>
      <c r="AB743">
        <v>3</v>
      </c>
      <c r="AC743">
        <v>3</v>
      </c>
      <c r="AD743">
        <v>80</v>
      </c>
      <c r="AE743">
        <v>1</v>
      </c>
      <c r="AF743">
        <v>10</v>
      </c>
      <c r="AG743">
        <v>6</v>
      </c>
      <c r="AH743">
        <v>3</v>
      </c>
      <c r="AI743">
        <v>2</v>
      </c>
      <c r="AJ743">
        <v>8</v>
      </c>
      <c r="AK743" s="14">
        <v>46034</v>
      </c>
      <c r="AL743">
        <v>26</v>
      </c>
      <c r="AM743" t="s">
        <v>1576</v>
      </c>
      <c r="AN743" t="s">
        <v>1577</v>
      </c>
      <c r="AO743">
        <v>2</v>
      </c>
      <c r="AP743">
        <v>9976</v>
      </c>
      <c r="AQ743">
        <v>0</v>
      </c>
      <c r="AR743">
        <v>0</v>
      </c>
    </row>
    <row r="744" spans="1:44" x14ac:dyDescent="0.35">
      <c r="A744" t="s">
        <v>810</v>
      </c>
      <c r="B744">
        <v>36</v>
      </c>
      <c r="C744" t="s">
        <v>802</v>
      </c>
      <c r="D744" t="s">
        <v>49</v>
      </c>
      <c r="E744" t="s">
        <v>41</v>
      </c>
      <c r="F744">
        <v>922</v>
      </c>
      <c r="G744" t="s">
        <v>42</v>
      </c>
      <c r="H744">
        <v>3</v>
      </c>
      <c r="I744">
        <v>2</v>
      </c>
      <c r="J744" t="s">
        <v>43</v>
      </c>
      <c r="K744">
        <v>1</v>
      </c>
      <c r="L744">
        <v>155</v>
      </c>
      <c r="M744">
        <v>1</v>
      </c>
      <c r="N744" t="s">
        <v>53</v>
      </c>
      <c r="O744">
        <v>39</v>
      </c>
      <c r="P744">
        <v>3</v>
      </c>
      <c r="Q744">
        <v>1</v>
      </c>
      <c r="R744" t="s">
        <v>45</v>
      </c>
      <c r="S744">
        <v>4</v>
      </c>
      <c r="T744" t="s">
        <v>102</v>
      </c>
      <c r="U744">
        <v>2835</v>
      </c>
      <c r="V744" t="s">
        <v>47</v>
      </c>
      <c r="W744">
        <v>2561</v>
      </c>
      <c r="X744">
        <v>5</v>
      </c>
      <c r="Y744" t="s">
        <v>48</v>
      </c>
      <c r="Z744" t="s">
        <v>49</v>
      </c>
      <c r="AA744">
        <v>22</v>
      </c>
      <c r="AB744">
        <v>4</v>
      </c>
      <c r="AC744">
        <v>1</v>
      </c>
      <c r="AD744">
        <v>80</v>
      </c>
      <c r="AE744">
        <v>1</v>
      </c>
      <c r="AF744">
        <v>7</v>
      </c>
      <c r="AG744">
        <v>2</v>
      </c>
      <c r="AH744">
        <v>3</v>
      </c>
      <c r="AI744">
        <v>0</v>
      </c>
      <c r="AJ744">
        <v>0</v>
      </c>
      <c r="AK744" s="14">
        <v>46035</v>
      </c>
      <c r="AL744">
        <v>20</v>
      </c>
      <c r="AM744" t="s">
        <v>1576</v>
      </c>
      <c r="AN744" t="s">
        <v>1577</v>
      </c>
      <c r="AO744">
        <v>0</v>
      </c>
      <c r="AP744">
        <v>21762</v>
      </c>
      <c r="AQ744">
        <v>0</v>
      </c>
      <c r="AR744">
        <v>0</v>
      </c>
    </row>
    <row r="745" spans="1:44" x14ac:dyDescent="0.35">
      <c r="A745" t="s">
        <v>811</v>
      </c>
      <c r="B745">
        <v>36</v>
      </c>
      <c r="C745" t="s">
        <v>802</v>
      </c>
      <c r="D745" t="s">
        <v>49</v>
      </c>
      <c r="E745" t="s">
        <v>41</v>
      </c>
      <c r="F745">
        <v>216</v>
      </c>
      <c r="G745" t="s">
        <v>42</v>
      </c>
      <c r="H745">
        <v>6</v>
      </c>
      <c r="I745">
        <v>2</v>
      </c>
      <c r="J745" t="s">
        <v>52</v>
      </c>
      <c r="K745">
        <v>1</v>
      </c>
      <c r="L745">
        <v>178</v>
      </c>
      <c r="M745">
        <v>2</v>
      </c>
      <c r="N745" t="s">
        <v>44</v>
      </c>
      <c r="O745">
        <v>84</v>
      </c>
      <c r="P745">
        <v>3</v>
      </c>
      <c r="Q745">
        <v>2</v>
      </c>
      <c r="R745" t="s">
        <v>112</v>
      </c>
      <c r="S745">
        <v>2</v>
      </c>
      <c r="T745" t="s">
        <v>102</v>
      </c>
      <c r="U745">
        <v>4941</v>
      </c>
      <c r="V745" t="s">
        <v>47</v>
      </c>
      <c r="W745">
        <v>2819</v>
      </c>
      <c r="X745">
        <v>6</v>
      </c>
      <c r="Y745" t="s">
        <v>48</v>
      </c>
      <c r="Z745" t="s">
        <v>49</v>
      </c>
      <c r="AA745">
        <v>20</v>
      </c>
      <c r="AB745">
        <v>4</v>
      </c>
      <c r="AC745">
        <v>4</v>
      </c>
      <c r="AD745">
        <v>80</v>
      </c>
      <c r="AE745">
        <v>2</v>
      </c>
      <c r="AF745">
        <v>7</v>
      </c>
      <c r="AG745">
        <v>0</v>
      </c>
      <c r="AH745">
        <v>3</v>
      </c>
      <c r="AI745">
        <v>0</v>
      </c>
      <c r="AJ745">
        <v>1</v>
      </c>
      <c r="AK745" s="14">
        <v>46036</v>
      </c>
      <c r="AL745">
        <v>25</v>
      </c>
      <c r="AM745" t="s">
        <v>1576</v>
      </c>
      <c r="AN745" t="s">
        <v>1577</v>
      </c>
      <c r="AO745">
        <v>4</v>
      </c>
      <c r="AP745">
        <v>8475</v>
      </c>
      <c r="AQ745">
        <v>2</v>
      </c>
      <c r="AR745">
        <v>1</v>
      </c>
    </row>
    <row r="746" spans="1:44" x14ac:dyDescent="0.35">
      <c r="A746" t="s">
        <v>812</v>
      </c>
      <c r="B746">
        <v>36</v>
      </c>
      <c r="C746" t="s">
        <v>802</v>
      </c>
      <c r="D746" t="s">
        <v>49</v>
      </c>
      <c r="E746" t="s">
        <v>56</v>
      </c>
      <c r="F746">
        <v>1480</v>
      </c>
      <c r="G746" t="s">
        <v>42</v>
      </c>
      <c r="H746">
        <v>3</v>
      </c>
      <c r="I746">
        <v>2</v>
      </c>
      <c r="J746" t="s">
        <v>52</v>
      </c>
      <c r="K746">
        <v>1</v>
      </c>
      <c r="L746">
        <v>238</v>
      </c>
      <c r="M746">
        <v>4</v>
      </c>
      <c r="N746" t="s">
        <v>44</v>
      </c>
      <c r="O746">
        <v>30</v>
      </c>
      <c r="P746">
        <v>3</v>
      </c>
      <c r="Q746">
        <v>1</v>
      </c>
      <c r="R746" t="s">
        <v>45</v>
      </c>
      <c r="S746">
        <v>2</v>
      </c>
      <c r="T746" t="s">
        <v>46</v>
      </c>
      <c r="U746">
        <v>2088</v>
      </c>
      <c r="V746" t="s">
        <v>47</v>
      </c>
      <c r="W746">
        <v>15062</v>
      </c>
      <c r="X746">
        <v>4</v>
      </c>
      <c r="Y746" t="s">
        <v>48</v>
      </c>
      <c r="Z746" t="s">
        <v>49</v>
      </c>
      <c r="AA746">
        <v>12</v>
      </c>
      <c r="AB746">
        <v>3</v>
      </c>
      <c r="AC746">
        <v>3</v>
      </c>
      <c r="AD746">
        <v>80</v>
      </c>
      <c r="AE746">
        <v>0</v>
      </c>
      <c r="AF746">
        <v>13</v>
      </c>
      <c r="AG746">
        <v>3</v>
      </c>
      <c r="AH746">
        <v>2</v>
      </c>
      <c r="AI746">
        <v>7</v>
      </c>
      <c r="AJ746">
        <v>2</v>
      </c>
      <c r="AK746" s="14">
        <v>46037</v>
      </c>
      <c r="AL746">
        <v>50</v>
      </c>
      <c r="AM746" t="s">
        <v>1576</v>
      </c>
      <c r="AN746" t="s">
        <v>1577</v>
      </c>
      <c r="AO746">
        <v>27</v>
      </c>
      <c r="AP746">
        <v>10912</v>
      </c>
      <c r="AQ746">
        <v>14</v>
      </c>
      <c r="AR746">
        <v>0</v>
      </c>
    </row>
    <row r="747" spans="1:44" x14ac:dyDescent="0.35">
      <c r="A747" t="s">
        <v>813</v>
      </c>
      <c r="B747">
        <v>36</v>
      </c>
      <c r="C747" t="s">
        <v>802</v>
      </c>
      <c r="D747" t="s">
        <v>49</v>
      </c>
      <c r="E747" t="s">
        <v>56</v>
      </c>
      <c r="F747">
        <v>635</v>
      </c>
      <c r="G747" t="s">
        <v>42</v>
      </c>
      <c r="H747">
        <v>18</v>
      </c>
      <c r="I747">
        <v>1</v>
      </c>
      <c r="J747" t="s">
        <v>52</v>
      </c>
      <c r="K747">
        <v>1</v>
      </c>
      <c r="L747">
        <v>286</v>
      </c>
      <c r="M747">
        <v>2</v>
      </c>
      <c r="N747" t="s">
        <v>53</v>
      </c>
      <c r="O747">
        <v>73</v>
      </c>
      <c r="P747">
        <v>3</v>
      </c>
      <c r="Q747">
        <v>1</v>
      </c>
      <c r="R747" t="s">
        <v>45</v>
      </c>
      <c r="S747">
        <v>4</v>
      </c>
      <c r="T747" t="s">
        <v>46</v>
      </c>
      <c r="U747">
        <v>2153</v>
      </c>
      <c r="V747" t="s">
        <v>47</v>
      </c>
      <c r="W747">
        <v>7703</v>
      </c>
      <c r="X747">
        <v>1</v>
      </c>
      <c r="Y747" t="s">
        <v>48</v>
      </c>
      <c r="Z747" t="s">
        <v>49</v>
      </c>
      <c r="AA747">
        <v>13</v>
      </c>
      <c r="AB747">
        <v>3</v>
      </c>
      <c r="AC747">
        <v>1</v>
      </c>
      <c r="AD747">
        <v>80</v>
      </c>
      <c r="AE747">
        <v>0</v>
      </c>
      <c r="AF747">
        <v>8</v>
      </c>
      <c r="AG747">
        <v>2</v>
      </c>
      <c r="AH747">
        <v>3</v>
      </c>
      <c r="AI747">
        <v>1</v>
      </c>
      <c r="AK747" s="14">
        <v>46038</v>
      </c>
      <c r="AL747">
        <v>35</v>
      </c>
      <c r="AM747" t="s">
        <v>1576</v>
      </c>
      <c r="AN747" t="s">
        <v>1577</v>
      </c>
      <c r="AO747">
        <v>16</v>
      </c>
      <c r="AP747">
        <v>9158</v>
      </c>
      <c r="AQ747">
        <v>7</v>
      </c>
      <c r="AR747">
        <v>5</v>
      </c>
    </row>
    <row r="748" spans="1:44" x14ac:dyDescent="0.35">
      <c r="A748" t="s">
        <v>814</v>
      </c>
      <c r="B748">
        <v>36</v>
      </c>
      <c r="C748" t="s">
        <v>802</v>
      </c>
      <c r="D748" t="s">
        <v>49</v>
      </c>
      <c r="E748" t="s">
        <v>41</v>
      </c>
      <c r="F748">
        <v>1396</v>
      </c>
      <c r="G748" t="s">
        <v>42</v>
      </c>
      <c r="H748">
        <v>5</v>
      </c>
      <c r="I748">
        <v>2</v>
      </c>
      <c r="J748" t="s">
        <v>43</v>
      </c>
      <c r="K748">
        <v>1</v>
      </c>
      <c r="L748">
        <v>304</v>
      </c>
      <c r="M748">
        <v>4</v>
      </c>
      <c r="N748" t="s">
        <v>44</v>
      </c>
      <c r="O748">
        <v>62</v>
      </c>
      <c r="P748">
        <v>3</v>
      </c>
      <c r="Q748">
        <v>2</v>
      </c>
      <c r="R748" t="s">
        <v>45</v>
      </c>
      <c r="S748">
        <v>2</v>
      </c>
      <c r="T748" t="s">
        <v>46</v>
      </c>
      <c r="U748">
        <v>5914</v>
      </c>
      <c r="V748" t="s">
        <v>163</v>
      </c>
      <c r="W748">
        <v>9945</v>
      </c>
      <c r="X748">
        <v>8</v>
      </c>
      <c r="Y748" t="s">
        <v>48</v>
      </c>
      <c r="Z748" t="s">
        <v>49</v>
      </c>
      <c r="AA748">
        <v>16</v>
      </c>
      <c r="AB748">
        <v>3</v>
      </c>
      <c r="AC748">
        <v>4</v>
      </c>
      <c r="AD748">
        <v>80</v>
      </c>
      <c r="AE748">
        <v>0</v>
      </c>
      <c r="AF748">
        <v>16</v>
      </c>
      <c r="AG748">
        <v>3</v>
      </c>
      <c r="AH748">
        <v>4</v>
      </c>
      <c r="AI748">
        <v>3</v>
      </c>
      <c r="AJ748">
        <v>7</v>
      </c>
      <c r="AK748" s="14">
        <v>46039</v>
      </c>
      <c r="AL748">
        <v>22</v>
      </c>
      <c r="AM748" t="s">
        <v>1576</v>
      </c>
      <c r="AN748" t="s">
        <v>1577</v>
      </c>
      <c r="AO748">
        <v>0</v>
      </c>
      <c r="AP748">
        <v>19547</v>
      </c>
      <c r="AQ748">
        <v>0</v>
      </c>
      <c r="AR748">
        <v>0</v>
      </c>
    </row>
    <row r="749" spans="1:44" x14ac:dyDescent="0.35">
      <c r="A749" t="s">
        <v>815</v>
      </c>
      <c r="B749">
        <v>36</v>
      </c>
      <c r="C749" t="s">
        <v>802</v>
      </c>
      <c r="D749" t="s">
        <v>49</v>
      </c>
      <c r="E749" t="s">
        <v>41</v>
      </c>
      <c r="F749">
        <v>1403</v>
      </c>
      <c r="G749" t="s">
        <v>42</v>
      </c>
      <c r="H749">
        <v>6</v>
      </c>
      <c r="I749">
        <v>3</v>
      </c>
      <c r="J749" t="s">
        <v>43</v>
      </c>
      <c r="K749">
        <v>1</v>
      </c>
      <c r="L749">
        <v>373</v>
      </c>
      <c r="M749">
        <v>4</v>
      </c>
      <c r="N749" t="s">
        <v>44</v>
      </c>
      <c r="O749">
        <v>47</v>
      </c>
      <c r="P749">
        <v>3</v>
      </c>
      <c r="Q749">
        <v>1</v>
      </c>
      <c r="R749" t="s">
        <v>45</v>
      </c>
      <c r="S749">
        <v>4</v>
      </c>
      <c r="T749" t="s">
        <v>105</v>
      </c>
      <c r="U749">
        <v>3210</v>
      </c>
      <c r="V749" t="s">
        <v>47</v>
      </c>
      <c r="W749">
        <v>20251</v>
      </c>
      <c r="X749">
        <v>0</v>
      </c>
      <c r="Y749" t="s">
        <v>48</v>
      </c>
      <c r="Z749" t="s">
        <v>49</v>
      </c>
      <c r="AA749">
        <v>11</v>
      </c>
      <c r="AB749">
        <v>3</v>
      </c>
      <c r="AC749">
        <v>3</v>
      </c>
      <c r="AD749">
        <v>80</v>
      </c>
      <c r="AE749">
        <v>1</v>
      </c>
      <c r="AF749">
        <v>16</v>
      </c>
      <c r="AG749">
        <v>4</v>
      </c>
      <c r="AH749">
        <v>3</v>
      </c>
      <c r="AI749">
        <v>10</v>
      </c>
      <c r="AJ749">
        <v>11</v>
      </c>
      <c r="AK749" s="14">
        <v>46040</v>
      </c>
      <c r="AL749">
        <v>30</v>
      </c>
      <c r="AM749" t="s">
        <v>1576</v>
      </c>
      <c r="AN749" t="s">
        <v>1577</v>
      </c>
      <c r="AO749">
        <v>8</v>
      </c>
      <c r="AP749">
        <v>4391</v>
      </c>
      <c r="AQ749">
        <v>1</v>
      </c>
      <c r="AR749">
        <v>1</v>
      </c>
    </row>
    <row r="750" spans="1:44" x14ac:dyDescent="0.35">
      <c r="A750" t="s">
        <v>816</v>
      </c>
      <c r="B750">
        <v>36</v>
      </c>
      <c r="C750" t="s">
        <v>802</v>
      </c>
      <c r="D750" t="s">
        <v>49</v>
      </c>
      <c r="E750" t="s">
        <v>41</v>
      </c>
      <c r="F750">
        <v>506</v>
      </c>
      <c r="G750" t="s">
        <v>42</v>
      </c>
      <c r="H750">
        <v>3</v>
      </c>
      <c r="I750">
        <v>3</v>
      </c>
      <c r="J750" t="s">
        <v>68</v>
      </c>
      <c r="K750">
        <v>1</v>
      </c>
      <c r="L750">
        <v>397</v>
      </c>
      <c r="M750">
        <v>3</v>
      </c>
      <c r="N750" t="s">
        <v>44</v>
      </c>
      <c r="O750">
        <v>30</v>
      </c>
      <c r="P750">
        <v>3</v>
      </c>
      <c r="Q750">
        <v>2</v>
      </c>
      <c r="R750" t="s">
        <v>60</v>
      </c>
      <c r="S750">
        <v>2</v>
      </c>
      <c r="T750" t="s">
        <v>46</v>
      </c>
      <c r="U750">
        <v>4485</v>
      </c>
      <c r="V750" t="s">
        <v>47</v>
      </c>
      <c r="W750">
        <v>26285</v>
      </c>
      <c r="X750">
        <v>4</v>
      </c>
      <c r="Y750" t="s">
        <v>48</v>
      </c>
      <c r="Z750" t="s">
        <v>49</v>
      </c>
      <c r="AA750">
        <v>12</v>
      </c>
      <c r="AB750">
        <v>3</v>
      </c>
      <c r="AC750">
        <v>4</v>
      </c>
      <c r="AD750">
        <v>80</v>
      </c>
      <c r="AE750">
        <v>0</v>
      </c>
      <c r="AF750">
        <v>10</v>
      </c>
      <c r="AG750">
        <v>2</v>
      </c>
      <c r="AH750">
        <v>3</v>
      </c>
      <c r="AI750">
        <v>7</v>
      </c>
      <c r="AJ750">
        <v>7</v>
      </c>
      <c r="AK750" s="14">
        <v>46041</v>
      </c>
      <c r="AL750">
        <v>51</v>
      </c>
      <c r="AM750" t="s">
        <v>1576</v>
      </c>
      <c r="AN750" t="s">
        <v>1577</v>
      </c>
      <c r="AO750">
        <v>27</v>
      </c>
      <c r="AP750">
        <v>17278</v>
      </c>
      <c r="AQ750">
        <v>6</v>
      </c>
      <c r="AR750">
        <v>0</v>
      </c>
    </row>
    <row r="751" spans="1:44" x14ac:dyDescent="0.35">
      <c r="A751" t="s">
        <v>817</v>
      </c>
      <c r="B751">
        <v>36</v>
      </c>
      <c r="C751" t="s">
        <v>802</v>
      </c>
      <c r="D751" t="s">
        <v>49</v>
      </c>
      <c r="E751" t="s">
        <v>56</v>
      </c>
      <c r="F751">
        <v>566</v>
      </c>
      <c r="G751" t="s">
        <v>42</v>
      </c>
      <c r="H751">
        <v>18</v>
      </c>
      <c r="I751">
        <v>4</v>
      </c>
      <c r="J751" t="s">
        <v>43</v>
      </c>
      <c r="K751">
        <v>1</v>
      </c>
      <c r="L751">
        <v>407</v>
      </c>
      <c r="M751">
        <v>3</v>
      </c>
      <c r="N751" t="s">
        <v>44</v>
      </c>
      <c r="O751">
        <v>81</v>
      </c>
      <c r="P751">
        <v>4</v>
      </c>
      <c r="Q751">
        <v>1</v>
      </c>
      <c r="R751" t="s">
        <v>45</v>
      </c>
      <c r="S751">
        <v>4</v>
      </c>
      <c r="T751" t="s">
        <v>105</v>
      </c>
      <c r="U751">
        <v>3688</v>
      </c>
      <c r="V751" t="s">
        <v>47</v>
      </c>
      <c r="W751">
        <v>7122</v>
      </c>
      <c r="X751">
        <v>4</v>
      </c>
      <c r="Y751" t="s">
        <v>48</v>
      </c>
      <c r="Z751" t="s">
        <v>49</v>
      </c>
      <c r="AA751">
        <v>18</v>
      </c>
      <c r="AB751">
        <v>3</v>
      </c>
      <c r="AC751">
        <v>4</v>
      </c>
      <c r="AD751">
        <v>80</v>
      </c>
      <c r="AE751">
        <v>2</v>
      </c>
      <c r="AF751">
        <v>4</v>
      </c>
      <c r="AG751">
        <v>2</v>
      </c>
      <c r="AH751">
        <v>3</v>
      </c>
      <c r="AI751">
        <v>0</v>
      </c>
      <c r="AJ751">
        <v>0</v>
      </c>
      <c r="AK751" s="14">
        <v>46042</v>
      </c>
      <c r="AL751">
        <v>29</v>
      </c>
      <c r="AM751" t="s">
        <v>1576</v>
      </c>
      <c r="AN751" t="s">
        <v>1577</v>
      </c>
      <c r="AO751">
        <v>4</v>
      </c>
      <c r="AP751">
        <v>16445</v>
      </c>
      <c r="AQ751">
        <v>1</v>
      </c>
      <c r="AR751">
        <v>0</v>
      </c>
    </row>
    <row r="752" spans="1:44" x14ac:dyDescent="0.35">
      <c r="A752" t="s">
        <v>818</v>
      </c>
      <c r="B752">
        <v>36</v>
      </c>
      <c r="C752" t="s">
        <v>802</v>
      </c>
      <c r="D752" t="s">
        <v>49</v>
      </c>
      <c r="E752" t="s">
        <v>59</v>
      </c>
      <c r="F752">
        <v>1105</v>
      </c>
      <c r="G752" t="s">
        <v>42</v>
      </c>
      <c r="H752">
        <v>24</v>
      </c>
      <c r="I752">
        <v>4</v>
      </c>
      <c r="J752" t="s">
        <v>43</v>
      </c>
      <c r="K752">
        <v>1</v>
      </c>
      <c r="L752">
        <v>419</v>
      </c>
      <c r="M752">
        <v>2</v>
      </c>
      <c r="N752" t="s">
        <v>53</v>
      </c>
      <c r="O752">
        <v>47</v>
      </c>
      <c r="P752">
        <v>3</v>
      </c>
      <c r="Q752">
        <v>2</v>
      </c>
      <c r="R752" t="s">
        <v>45</v>
      </c>
      <c r="S752">
        <v>2</v>
      </c>
      <c r="T752" t="s">
        <v>105</v>
      </c>
      <c r="U752">
        <v>5674</v>
      </c>
      <c r="V752" t="s">
        <v>163</v>
      </c>
      <c r="W752">
        <v>6927</v>
      </c>
      <c r="X752">
        <v>7</v>
      </c>
      <c r="Y752" t="s">
        <v>48</v>
      </c>
      <c r="Z752" t="s">
        <v>49</v>
      </c>
      <c r="AA752">
        <v>15</v>
      </c>
      <c r="AB752">
        <v>3</v>
      </c>
      <c r="AC752">
        <v>3</v>
      </c>
      <c r="AD752">
        <v>80</v>
      </c>
      <c r="AE752">
        <v>1</v>
      </c>
      <c r="AF752">
        <v>11</v>
      </c>
      <c r="AG752">
        <v>3</v>
      </c>
      <c r="AH752">
        <v>3</v>
      </c>
      <c r="AI752">
        <v>0</v>
      </c>
      <c r="AJ752">
        <v>8</v>
      </c>
      <c r="AK752" s="14">
        <v>46043</v>
      </c>
      <c r="AL752">
        <v>57</v>
      </c>
      <c r="AM752" t="s">
        <v>1576</v>
      </c>
      <c r="AN752" t="s">
        <v>1577</v>
      </c>
      <c r="AO752">
        <v>3</v>
      </c>
      <c r="AP752">
        <v>12435</v>
      </c>
      <c r="AQ752">
        <v>2</v>
      </c>
      <c r="AR752">
        <v>0</v>
      </c>
    </row>
    <row r="753" spans="1:44" x14ac:dyDescent="0.35">
      <c r="A753" t="s">
        <v>819</v>
      </c>
      <c r="B753">
        <v>36</v>
      </c>
      <c r="C753" t="s">
        <v>802</v>
      </c>
      <c r="D753" t="s">
        <v>49</v>
      </c>
      <c r="E753" t="s">
        <v>59</v>
      </c>
      <c r="F753">
        <v>845</v>
      </c>
      <c r="G753" t="s">
        <v>51</v>
      </c>
      <c r="H753">
        <v>1</v>
      </c>
      <c r="I753">
        <v>5</v>
      </c>
      <c r="J753" t="s">
        <v>52</v>
      </c>
      <c r="K753">
        <v>1</v>
      </c>
      <c r="L753">
        <v>479</v>
      </c>
      <c r="M753">
        <v>4</v>
      </c>
      <c r="N753" t="s">
        <v>53</v>
      </c>
      <c r="O753">
        <v>45</v>
      </c>
      <c r="P753">
        <v>3</v>
      </c>
      <c r="Q753">
        <v>2</v>
      </c>
      <c r="R753" t="s">
        <v>137</v>
      </c>
      <c r="S753">
        <v>4</v>
      </c>
      <c r="T753" t="s">
        <v>46</v>
      </c>
      <c r="U753">
        <v>6653</v>
      </c>
      <c r="V753" t="s">
        <v>163</v>
      </c>
      <c r="W753">
        <v>15276</v>
      </c>
      <c r="X753">
        <v>4</v>
      </c>
      <c r="Y753" t="s">
        <v>48</v>
      </c>
      <c r="Z753" t="s">
        <v>49</v>
      </c>
      <c r="AA753">
        <v>15</v>
      </c>
      <c r="AB753">
        <v>3</v>
      </c>
      <c r="AC753">
        <v>2</v>
      </c>
      <c r="AD753">
        <v>80</v>
      </c>
      <c r="AE753">
        <v>0</v>
      </c>
      <c r="AF753">
        <v>7</v>
      </c>
      <c r="AG753">
        <v>6</v>
      </c>
      <c r="AH753">
        <v>3</v>
      </c>
      <c r="AI753">
        <v>0</v>
      </c>
      <c r="AK753" s="14">
        <v>46044</v>
      </c>
      <c r="AL753">
        <v>24</v>
      </c>
      <c r="AM753" t="s">
        <v>1576</v>
      </c>
      <c r="AN753" t="s">
        <v>1577</v>
      </c>
      <c r="AO753">
        <v>0</v>
      </c>
      <c r="AP753">
        <v>22678</v>
      </c>
      <c r="AQ753">
        <v>0</v>
      </c>
      <c r="AR753">
        <v>0</v>
      </c>
    </row>
    <row r="754" spans="1:44" x14ac:dyDescent="0.35">
      <c r="A754" t="s">
        <v>820</v>
      </c>
      <c r="B754">
        <v>36</v>
      </c>
      <c r="C754" t="s">
        <v>802</v>
      </c>
      <c r="D754" t="s">
        <v>49</v>
      </c>
      <c r="E754" t="s">
        <v>56</v>
      </c>
      <c r="F754">
        <v>541</v>
      </c>
      <c r="G754" t="s">
        <v>51</v>
      </c>
      <c r="H754">
        <v>3</v>
      </c>
      <c r="I754">
        <v>4</v>
      </c>
      <c r="J754" t="s">
        <v>52</v>
      </c>
      <c r="K754">
        <v>1</v>
      </c>
      <c r="L754">
        <v>481</v>
      </c>
      <c r="M754">
        <v>1</v>
      </c>
      <c r="N754" t="s">
        <v>44</v>
      </c>
      <c r="O754">
        <v>48</v>
      </c>
      <c r="P754">
        <v>2</v>
      </c>
      <c r="Q754">
        <v>3</v>
      </c>
      <c r="R754" t="s">
        <v>137</v>
      </c>
      <c r="S754">
        <v>4</v>
      </c>
      <c r="T754" t="s">
        <v>105</v>
      </c>
      <c r="U754">
        <v>9699</v>
      </c>
      <c r="V754" t="s">
        <v>163</v>
      </c>
      <c r="W754">
        <v>7246</v>
      </c>
      <c r="X754">
        <v>4</v>
      </c>
      <c r="Y754" t="s">
        <v>48</v>
      </c>
      <c r="Z754" t="s">
        <v>49</v>
      </c>
      <c r="AA754">
        <v>11</v>
      </c>
      <c r="AB754">
        <v>3</v>
      </c>
      <c r="AC754">
        <v>1</v>
      </c>
      <c r="AD754">
        <v>80</v>
      </c>
      <c r="AE754">
        <v>1</v>
      </c>
      <c r="AF754">
        <v>16</v>
      </c>
      <c r="AG754">
        <v>2</v>
      </c>
      <c r="AH754">
        <v>3</v>
      </c>
      <c r="AI754">
        <v>1</v>
      </c>
      <c r="AK754" s="14">
        <v>46045</v>
      </c>
      <c r="AL754">
        <v>57</v>
      </c>
      <c r="AM754" t="s">
        <v>1576</v>
      </c>
      <c r="AN754" t="s">
        <v>1577</v>
      </c>
      <c r="AO754">
        <v>32</v>
      </c>
      <c r="AP754">
        <v>19638</v>
      </c>
      <c r="AQ754">
        <v>15</v>
      </c>
      <c r="AR754">
        <v>10</v>
      </c>
    </row>
    <row r="755" spans="1:44" x14ac:dyDescent="0.35">
      <c r="A755" t="s">
        <v>821</v>
      </c>
      <c r="B755">
        <v>36</v>
      </c>
      <c r="C755" t="s">
        <v>802</v>
      </c>
      <c r="D755" t="s">
        <v>49</v>
      </c>
      <c r="E755" t="s">
        <v>41</v>
      </c>
      <c r="F755">
        <v>329</v>
      </c>
      <c r="G755" t="s">
        <v>42</v>
      </c>
      <c r="H755">
        <v>2</v>
      </c>
      <c r="I755">
        <v>3</v>
      </c>
      <c r="J755" t="s">
        <v>43</v>
      </c>
      <c r="K755">
        <v>1</v>
      </c>
      <c r="L755">
        <v>501</v>
      </c>
      <c r="M755">
        <v>4</v>
      </c>
      <c r="N755" t="s">
        <v>53</v>
      </c>
      <c r="O755">
        <v>96</v>
      </c>
      <c r="P755">
        <v>3</v>
      </c>
      <c r="Q755">
        <v>1</v>
      </c>
      <c r="R755" t="s">
        <v>60</v>
      </c>
      <c r="S755">
        <v>3</v>
      </c>
      <c r="T755" t="s">
        <v>105</v>
      </c>
      <c r="U755">
        <v>2543</v>
      </c>
      <c r="V755" t="s">
        <v>47</v>
      </c>
      <c r="W755">
        <v>11868</v>
      </c>
      <c r="X755">
        <v>4</v>
      </c>
      <c r="Y755" t="s">
        <v>48</v>
      </c>
      <c r="Z755" t="s">
        <v>49</v>
      </c>
      <c r="AA755">
        <v>13</v>
      </c>
      <c r="AB755">
        <v>3</v>
      </c>
      <c r="AC755">
        <v>2</v>
      </c>
      <c r="AD755">
        <v>80</v>
      </c>
      <c r="AE755">
        <v>1</v>
      </c>
      <c r="AF755">
        <v>6</v>
      </c>
      <c r="AG755">
        <v>3</v>
      </c>
      <c r="AH755">
        <v>3</v>
      </c>
      <c r="AI755">
        <v>2</v>
      </c>
      <c r="AJ755">
        <v>2</v>
      </c>
      <c r="AK755" s="14">
        <v>46046</v>
      </c>
      <c r="AL755">
        <v>26</v>
      </c>
      <c r="AM755" t="s">
        <v>1576</v>
      </c>
      <c r="AN755" t="s">
        <v>1577</v>
      </c>
      <c r="AO755">
        <v>8</v>
      </c>
      <c r="AP755">
        <v>19237</v>
      </c>
      <c r="AQ755">
        <v>0</v>
      </c>
      <c r="AR755">
        <v>0</v>
      </c>
    </row>
    <row r="756" spans="1:44" x14ac:dyDescent="0.35">
      <c r="A756" t="s">
        <v>822</v>
      </c>
      <c r="B756">
        <v>36</v>
      </c>
      <c r="C756" t="s">
        <v>802</v>
      </c>
      <c r="D756" t="s">
        <v>49</v>
      </c>
      <c r="E756" t="s">
        <v>41</v>
      </c>
      <c r="F756">
        <v>164</v>
      </c>
      <c r="G756" t="s">
        <v>51</v>
      </c>
      <c r="H756">
        <v>2</v>
      </c>
      <c r="I756">
        <v>2</v>
      </c>
      <c r="J756" t="s">
        <v>52</v>
      </c>
      <c r="K756">
        <v>1</v>
      </c>
      <c r="L756">
        <v>513</v>
      </c>
      <c r="M756">
        <v>2</v>
      </c>
      <c r="N756" t="s">
        <v>44</v>
      </c>
      <c r="O756">
        <v>61</v>
      </c>
      <c r="P756">
        <v>2</v>
      </c>
      <c r="Q756">
        <v>3</v>
      </c>
      <c r="R756" t="s">
        <v>137</v>
      </c>
      <c r="S756">
        <v>3</v>
      </c>
      <c r="T756" t="s">
        <v>105</v>
      </c>
      <c r="U756">
        <v>7596</v>
      </c>
      <c r="V756" t="s">
        <v>163</v>
      </c>
      <c r="W756">
        <v>3809</v>
      </c>
      <c r="X756">
        <v>1</v>
      </c>
      <c r="Y756" t="s">
        <v>48</v>
      </c>
      <c r="Z756" t="s">
        <v>49</v>
      </c>
      <c r="AA756">
        <v>13</v>
      </c>
      <c r="AB756">
        <v>3</v>
      </c>
      <c r="AC756">
        <v>2</v>
      </c>
      <c r="AD756">
        <v>80</v>
      </c>
      <c r="AE756">
        <v>2</v>
      </c>
      <c r="AF756">
        <v>10</v>
      </c>
      <c r="AG756">
        <v>2</v>
      </c>
      <c r="AH756">
        <v>3</v>
      </c>
      <c r="AI756">
        <v>9</v>
      </c>
      <c r="AJ756">
        <v>0</v>
      </c>
      <c r="AK756" s="14">
        <v>46047</v>
      </c>
      <c r="AL756">
        <v>37</v>
      </c>
      <c r="AM756" t="s">
        <v>1576</v>
      </c>
      <c r="AN756" t="s">
        <v>1577</v>
      </c>
      <c r="AO756">
        <v>19</v>
      </c>
      <c r="AP756">
        <v>12432</v>
      </c>
      <c r="AQ756">
        <v>2</v>
      </c>
      <c r="AR756">
        <v>0</v>
      </c>
    </row>
    <row r="757" spans="1:44" x14ac:dyDescent="0.35">
      <c r="A757" t="s">
        <v>823</v>
      </c>
      <c r="B757">
        <v>36</v>
      </c>
      <c r="C757" t="s">
        <v>802</v>
      </c>
      <c r="D757" t="s">
        <v>49</v>
      </c>
      <c r="E757" t="s">
        <v>59</v>
      </c>
      <c r="F757">
        <v>635</v>
      </c>
      <c r="G757" t="s">
        <v>51</v>
      </c>
      <c r="H757">
        <v>10</v>
      </c>
      <c r="I757">
        <v>4</v>
      </c>
      <c r="J757" t="s">
        <v>52</v>
      </c>
      <c r="K757">
        <v>1</v>
      </c>
      <c r="L757">
        <v>592</v>
      </c>
      <c r="M757">
        <v>2</v>
      </c>
      <c r="N757" t="s">
        <v>44</v>
      </c>
      <c r="O757">
        <v>32</v>
      </c>
      <c r="P757">
        <v>3</v>
      </c>
      <c r="Q757">
        <v>3</v>
      </c>
      <c r="R757" t="s">
        <v>137</v>
      </c>
      <c r="S757">
        <v>4</v>
      </c>
      <c r="T757" t="s">
        <v>46</v>
      </c>
      <c r="U757">
        <v>9980</v>
      </c>
      <c r="V757" t="s">
        <v>163</v>
      </c>
      <c r="W757">
        <v>15318</v>
      </c>
      <c r="X757">
        <v>1</v>
      </c>
      <c r="Y757" t="s">
        <v>48</v>
      </c>
      <c r="Z757" t="s">
        <v>49</v>
      </c>
      <c r="AA757">
        <v>14</v>
      </c>
      <c r="AB757">
        <v>3</v>
      </c>
      <c r="AC757">
        <v>4</v>
      </c>
      <c r="AD757">
        <v>80</v>
      </c>
      <c r="AE757">
        <v>0</v>
      </c>
      <c r="AF757">
        <v>10</v>
      </c>
      <c r="AG757">
        <v>3</v>
      </c>
      <c r="AH757">
        <v>2</v>
      </c>
      <c r="AI757">
        <v>9</v>
      </c>
      <c r="AJ757">
        <v>7</v>
      </c>
      <c r="AK757" s="14">
        <v>46048</v>
      </c>
      <c r="AL757">
        <v>56</v>
      </c>
      <c r="AM757" t="s">
        <v>1576</v>
      </c>
      <c r="AN757" t="s">
        <v>1577</v>
      </c>
      <c r="AO757">
        <v>38</v>
      </c>
      <c r="AP757">
        <v>14073</v>
      </c>
      <c r="AQ757">
        <v>16</v>
      </c>
      <c r="AR757">
        <v>4</v>
      </c>
    </row>
    <row r="758" spans="1:44" x14ac:dyDescent="0.35">
      <c r="A758" t="s">
        <v>824</v>
      </c>
      <c r="B758">
        <v>36</v>
      </c>
      <c r="C758" t="s">
        <v>802</v>
      </c>
      <c r="D758" t="s">
        <v>49</v>
      </c>
      <c r="E758" t="s">
        <v>41</v>
      </c>
      <c r="F758">
        <v>913</v>
      </c>
      <c r="G758" t="s">
        <v>42</v>
      </c>
      <c r="H758">
        <v>9</v>
      </c>
      <c r="I758">
        <v>2</v>
      </c>
      <c r="J758" t="s">
        <v>52</v>
      </c>
      <c r="K758">
        <v>1</v>
      </c>
      <c r="L758">
        <v>699</v>
      </c>
      <c r="M758">
        <v>2</v>
      </c>
      <c r="N758" t="s">
        <v>44</v>
      </c>
      <c r="O758">
        <v>48</v>
      </c>
      <c r="P758">
        <v>2</v>
      </c>
      <c r="Q758">
        <v>2</v>
      </c>
      <c r="R758" t="s">
        <v>112</v>
      </c>
      <c r="S758">
        <v>2</v>
      </c>
      <c r="T758" t="s">
        <v>102</v>
      </c>
      <c r="U758">
        <v>8847</v>
      </c>
      <c r="V758" t="s">
        <v>163</v>
      </c>
      <c r="W758">
        <v>13934</v>
      </c>
      <c r="X758">
        <v>2</v>
      </c>
      <c r="Y758" t="s">
        <v>48</v>
      </c>
      <c r="Z758" t="s">
        <v>40</v>
      </c>
      <c r="AA758">
        <v>11</v>
      </c>
      <c r="AB758">
        <v>3</v>
      </c>
      <c r="AC758">
        <v>3</v>
      </c>
      <c r="AD758">
        <v>80</v>
      </c>
      <c r="AE758">
        <v>1</v>
      </c>
      <c r="AF758">
        <v>13</v>
      </c>
      <c r="AG758">
        <v>2</v>
      </c>
      <c r="AH758">
        <v>3</v>
      </c>
      <c r="AI758">
        <v>0</v>
      </c>
      <c r="AJ758">
        <v>2</v>
      </c>
      <c r="AK758" s="14">
        <v>46049</v>
      </c>
      <c r="AL758">
        <v>39</v>
      </c>
      <c r="AM758" t="s">
        <v>1576</v>
      </c>
      <c r="AN758" t="s">
        <v>1577</v>
      </c>
      <c r="AO758">
        <v>7</v>
      </c>
      <c r="AP758">
        <v>7474</v>
      </c>
      <c r="AQ758">
        <v>7</v>
      </c>
      <c r="AR758">
        <v>6</v>
      </c>
    </row>
    <row r="759" spans="1:44" x14ac:dyDescent="0.35">
      <c r="A759" t="s">
        <v>825</v>
      </c>
      <c r="B759">
        <v>36</v>
      </c>
      <c r="C759" t="s">
        <v>802</v>
      </c>
      <c r="D759" t="s">
        <v>49</v>
      </c>
      <c r="E759" t="s">
        <v>59</v>
      </c>
      <c r="F759">
        <v>427</v>
      </c>
      <c r="G759" t="s">
        <v>42</v>
      </c>
      <c r="H759">
        <v>8</v>
      </c>
      <c r="I759">
        <v>3</v>
      </c>
      <c r="J759" t="s">
        <v>43</v>
      </c>
      <c r="K759">
        <v>1</v>
      </c>
      <c r="L759">
        <v>742</v>
      </c>
      <c r="M759">
        <v>1</v>
      </c>
      <c r="N759" t="s">
        <v>53</v>
      </c>
      <c r="O759">
        <v>63</v>
      </c>
      <c r="P759">
        <v>4</v>
      </c>
      <c r="Q759">
        <v>3</v>
      </c>
      <c r="R759" t="s">
        <v>252</v>
      </c>
      <c r="S759">
        <v>1</v>
      </c>
      <c r="T759" t="s">
        <v>105</v>
      </c>
      <c r="U759">
        <v>11713</v>
      </c>
      <c r="V759" t="s">
        <v>253</v>
      </c>
      <c r="W759">
        <v>20335</v>
      </c>
      <c r="X759">
        <v>9</v>
      </c>
      <c r="Y759" t="s">
        <v>48</v>
      </c>
      <c r="Z759" t="s">
        <v>49</v>
      </c>
      <c r="AA759">
        <v>14</v>
      </c>
      <c r="AB759">
        <v>3</v>
      </c>
      <c r="AC759">
        <v>1</v>
      </c>
      <c r="AD759">
        <v>80</v>
      </c>
      <c r="AE759">
        <v>1</v>
      </c>
      <c r="AF759">
        <v>10</v>
      </c>
      <c r="AG759">
        <v>2</v>
      </c>
      <c r="AH759">
        <v>3</v>
      </c>
      <c r="AI759">
        <v>0</v>
      </c>
      <c r="AJ759">
        <v>5</v>
      </c>
      <c r="AK759" s="14">
        <v>46050</v>
      </c>
      <c r="AL759">
        <v>56</v>
      </c>
      <c r="AM759" t="s">
        <v>1576</v>
      </c>
      <c r="AN759" t="s">
        <v>1577</v>
      </c>
      <c r="AO759">
        <v>5</v>
      </c>
      <c r="AP759">
        <v>9176</v>
      </c>
      <c r="AQ759">
        <v>0</v>
      </c>
      <c r="AR759">
        <v>0</v>
      </c>
    </row>
    <row r="760" spans="1:44" x14ac:dyDescent="0.35">
      <c r="A760" t="s">
        <v>826</v>
      </c>
      <c r="B760">
        <v>36</v>
      </c>
      <c r="C760" t="s">
        <v>802</v>
      </c>
      <c r="D760" t="s">
        <v>49</v>
      </c>
      <c r="E760" t="s">
        <v>59</v>
      </c>
      <c r="F760">
        <v>1434</v>
      </c>
      <c r="G760" t="s">
        <v>51</v>
      </c>
      <c r="H760">
        <v>8</v>
      </c>
      <c r="I760">
        <v>4</v>
      </c>
      <c r="J760" t="s">
        <v>43</v>
      </c>
      <c r="K760">
        <v>1</v>
      </c>
      <c r="L760">
        <v>789</v>
      </c>
      <c r="M760">
        <v>1</v>
      </c>
      <c r="N760" t="s">
        <v>44</v>
      </c>
      <c r="O760">
        <v>76</v>
      </c>
      <c r="P760">
        <v>2</v>
      </c>
      <c r="Q760">
        <v>3</v>
      </c>
      <c r="R760" t="s">
        <v>137</v>
      </c>
      <c r="S760">
        <v>1</v>
      </c>
      <c r="T760" t="s">
        <v>46</v>
      </c>
      <c r="U760">
        <v>7587</v>
      </c>
      <c r="V760" t="s">
        <v>163</v>
      </c>
      <c r="W760">
        <v>14229</v>
      </c>
      <c r="X760">
        <v>1</v>
      </c>
      <c r="Y760" t="s">
        <v>48</v>
      </c>
      <c r="Z760" t="s">
        <v>49</v>
      </c>
      <c r="AA760">
        <v>15</v>
      </c>
      <c r="AB760">
        <v>3</v>
      </c>
      <c r="AC760">
        <v>2</v>
      </c>
      <c r="AD760">
        <v>80</v>
      </c>
      <c r="AE760">
        <v>0</v>
      </c>
      <c r="AF760">
        <v>10</v>
      </c>
      <c r="AG760">
        <v>1</v>
      </c>
      <c r="AH760">
        <v>3</v>
      </c>
      <c r="AI760">
        <v>0</v>
      </c>
      <c r="AJ760">
        <v>9</v>
      </c>
      <c r="AK760" s="14">
        <v>46051</v>
      </c>
      <c r="AL760">
        <v>53</v>
      </c>
      <c r="AM760" t="s">
        <v>1576</v>
      </c>
      <c r="AN760" t="s">
        <v>1577</v>
      </c>
      <c r="AO760">
        <v>9</v>
      </c>
      <c r="AP760">
        <v>3539</v>
      </c>
      <c r="AQ760">
        <v>9</v>
      </c>
      <c r="AR760">
        <v>3</v>
      </c>
    </row>
    <row r="761" spans="1:44" x14ac:dyDescent="0.35">
      <c r="A761" t="s">
        <v>827</v>
      </c>
      <c r="B761">
        <v>36</v>
      </c>
      <c r="C761" t="s">
        <v>802</v>
      </c>
      <c r="D761" t="s">
        <v>49</v>
      </c>
      <c r="E761" t="s">
        <v>41</v>
      </c>
      <c r="F761">
        <v>676</v>
      </c>
      <c r="G761" t="s">
        <v>42</v>
      </c>
      <c r="H761">
        <v>1</v>
      </c>
      <c r="I761">
        <v>3</v>
      </c>
      <c r="J761" t="s">
        <v>73</v>
      </c>
      <c r="K761">
        <v>1</v>
      </c>
      <c r="L761">
        <v>823</v>
      </c>
      <c r="M761">
        <v>3</v>
      </c>
      <c r="N761" t="s">
        <v>53</v>
      </c>
      <c r="O761">
        <v>35</v>
      </c>
      <c r="P761">
        <v>3</v>
      </c>
      <c r="Q761">
        <v>2</v>
      </c>
      <c r="R761" t="s">
        <v>112</v>
      </c>
      <c r="S761">
        <v>2</v>
      </c>
      <c r="T761" t="s">
        <v>105</v>
      </c>
      <c r="U761">
        <v>5228</v>
      </c>
      <c r="V761" t="s">
        <v>163</v>
      </c>
      <c r="W761">
        <v>23361</v>
      </c>
      <c r="X761">
        <v>0</v>
      </c>
      <c r="Y761" t="s">
        <v>48</v>
      </c>
      <c r="Z761" t="s">
        <v>49</v>
      </c>
      <c r="AA761">
        <v>15</v>
      </c>
      <c r="AB761">
        <v>3</v>
      </c>
      <c r="AC761">
        <v>1</v>
      </c>
      <c r="AD761">
        <v>80</v>
      </c>
      <c r="AE761">
        <v>1</v>
      </c>
      <c r="AF761">
        <v>10</v>
      </c>
      <c r="AG761">
        <v>2</v>
      </c>
      <c r="AH761">
        <v>3</v>
      </c>
      <c r="AI761">
        <v>0</v>
      </c>
      <c r="AJ761">
        <v>5</v>
      </c>
      <c r="AK761" s="14">
        <v>46052</v>
      </c>
      <c r="AL761">
        <v>59</v>
      </c>
      <c r="AM761" t="s">
        <v>1576</v>
      </c>
      <c r="AN761" t="s">
        <v>1577</v>
      </c>
      <c r="AO761">
        <v>23</v>
      </c>
      <c r="AP761">
        <v>17549</v>
      </c>
      <c r="AQ761">
        <v>19</v>
      </c>
      <c r="AR761">
        <v>3</v>
      </c>
    </row>
    <row r="762" spans="1:44" x14ac:dyDescent="0.35">
      <c r="A762" t="s">
        <v>828</v>
      </c>
      <c r="B762">
        <v>36</v>
      </c>
      <c r="C762" t="s">
        <v>802</v>
      </c>
      <c r="D762" t="s">
        <v>49</v>
      </c>
      <c r="E762" t="s">
        <v>41</v>
      </c>
      <c r="F762">
        <v>1041</v>
      </c>
      <c r="G762" t="s">
        <v>71</v>
      </c>
      <c r="H762">
        <v>13</v>
      </c>
      <c r="I762">
        <v>3</v>
      </c>
      <c r="J762" t="s">
        <v>71</v>
      </c>
      <c r="K762">
        <v>1</v>
      </c>
      <c r="L762">
        <v>829</v>
      </c>
      <c r="M762">
        <v>3</v>
      </c>
      <c r="N762" t="s">
        <v>44</v>
      </c>
      <c r="O762">
        <v>36</v>
      </c>
      <c r="P762">
        <v>3</v>
      </c>
      <c r="Q762">
        <v>1</v>
      </c>
      <c r="R762" t="s">
        <v>71</v>
      </c>
      <c r="S762">
        <v>2</v>
      </c>
      <c r="T762" t="s">
        <v>105</v>
      </c>
      <c r="U762">
        <v>2143</v>
      </c>
      <c r="V762" t="s">
        <v>47</v>
      </c>
      <c r="W762">
        <v>25527</v>
      </c>
      <c r="X762">
        <v>4</v>
      </c>
      <c r="Y762" t="s">
        <v>48</v>
      </c>
      <c r="Z762" t="s">
        <v>49</v>
      </c>
      <c r="AA762">
        <v>13</v>
      </c>
      <c r="AB762">
        <v>3</v>
      </c>
      <c r="AC762">
        <v>2</v>
      </c>
      <c r="AD762">
        <v>80</v>
      </c>
      <c r="AE762">
        <v>1</v>
      </c>
      <c r="AF762">
        <v>8</v>
      </c>
      <c r="AG762">
        <v>2</v>
      </c>
      <c r="AH762">
        <v>3</v>
      </c>
      <c r="AI762">
        <v>0</v>
      </c>
      <c r="AJ762">
        <v>4</v>
      </c>
      <c r="AK762" s="14">
        <v>46053</v>
      </c>
      <c r="AL762">
        <v>56</v>
      </c>
      <c r="AM762" t="s">
        <v>1576</v>
      </c>
      <c r="AN762" t="s">
        <v>1577</v>
      </c>
      <c r="AO762">
        <v>36</v>
      </c>
      <c r="AP762">
        <v>14972</v>
      </c>
      <c r="AQ762">
        <v>19</v>
      </c>
      <c r="AR762">
        <v>13</v>
      </c>
    </row>
    <row r="763" spans="1:44" x14ac:dyDescent="0.35">
      <c r="A763" t="s">
        <v>829</v>
      </c>
      <c r="B763">
        <v>36</v>
      </c>
      <c r="C763" t="s">
        <v>802</v>
      </c>
      <c r="D763" t="s">
        <v>49</v>
      </c>
      <c r="E763" t="s">
        <v>41</v>
      </c>
      <c r="F763">
        <v>928</v>
      </c>
      <c r="G763" t="s">
        <v>51</v>
      </c>
      <c r="H763">
        <v>1</v>
      </c>
      <c r="I763">
        <v>2</v>
      </c>
      <c r="J763" t="s">
        <v>43</v>
      </c>
      <c r="K763">
        <v>1</v>
      </c>
      <c r="L763">
        <v>857</v>
      </c>
      <c r="M763">
        <v>2</v>
      </c>
      <c r="N763" t="s">
        <v>44</v>
      </c>
      <c r="O763">
        <v>56</v>
      </c>
      <c r="P763">
        <v>3</v>
      </c>
      <c r="Q763">
        <v>2</v>
      </c>
      <c r="R763" t="s">
        <v>137</v>
      </c>
      <c r="S763">
        <v>4</v>
      </c>
      <c r="T763" t="s">
        <v>105</v>
      </c>
      <c r="U763">
        <v>6201</v>
      </c>
      <c r="V763" t="s">
        <v>163</v>
      </c>
      <c r="W763">
        <v>2823</v>
      </c>
      <c r="X763">
        <v>1</v>
      </c>
      <c r="Y763" t="s">
        <v>48</v>
      </c>
      <c r="Z763" t="s">
        <v>40</v>
      </c>
      <c r="AA763">
        <v>14</v>
      </c>
      <c r="AB763">
        <v>3</v>
      </c>
      <c r="AC763">
        <v>4</v>
      </c>
      <c r="AD763">
        <v>80</v>
      </c>
      <c r="AE763">
        <v>1</v>
      </c>
      <c r="AF763">
        <v>18</v>
      </c>
      <c r="AG763">
        <v>1</v>
      </c>
      <c r="AH763">
        <v>2</v>
      </c>
      <c r="AI763">
        <v>4</v>
      </c>
      <c r="AJ763">
        <v>11</v>
      </c>
      <c r="AK763" s="14">
        <v>46054</v>
      </c>
      <c r="AL763">
        <v>24</v>
      </c>
      <c r="AM763" t="s">
        <v>1576</v>
      </c>
      <c r="AN763" t="s">
        <v>1582</v>
      </c>
      <c r="AO763">
        <v>2</v>
      </c>
      <c r="AP763">
        <v>7306</v>
      </c>
      <c r="AQ763">
        <v>0</v>
      </c>
      <c r="AR763">
        <v>0</v>
      </c>
    </row>
    <row r="764" spans="1:44" x14ac:dyDescent="0.35">
      <c r="A764" t="s">
        <v>830</v>
      </c>
      <c r="B764">
        <v>36</v>
      </c>
      <c r="C764" t="s">
        <v>802</v>
      </c>
      <c r="D764" t="s">
        <v>49</v>
      </c>
      <c r="E764" t="s">
        <v>41</v>
      </c>
      <c r="F764">
        <v>1278</v>
      </c>
      <c r="G764" t="s">
        <v>71</v>
      </c>
      <c r="H764">
        <v>8</v>
      </c>
      <c r="I764">
        <v>3</v>
      </c>
      <c r="J764" t="s">
        <v>43</v>
      </c>
      <c r="K764">
        <v>1</v>
      </c>
      <c r="L764">
        <v>878</v>
      </c>
      <c r="M764">
        <v>1</v>
      </c>
      <c r="N764" t="s">
        <v>44</v>
      </c>
      <c r="O764">
        <v>77</v>
      </c>
      <c r="P764">
        <v>2</v>
      </c>
      <c r="Q764">
        <v>1</v>
      </c>
      <c r="R764" t="s">
        <v>71</v>
      </c>
      <c r="S764">
        <v>1</v>
      </c>
      <c r="T764" t="s">
        <v>105</v>
      </c>
      <c r="U764">
        <v>2342</v>
      </c>
      <c r="V764" t="s">
        <v>47</v>
      </c>
      <c r="W764">
        <v>8635</v>
      </c>
      <c r="X764">
        <v>0</v>
      </c>
      <c r="Y764" t="s">
        <v>48</v>
      </c>
      <c r="Z764" t="s">
        <v>49</v>
      </c>
      <c r="AA764">
        <v>21</v>
      </c>
      <c r="AB764">
        <v>4</v>
      </c>
      <c r="AC764">
        <v>3</v>
      </c>
      <c r="AD764">
        <v>80</v>
      </c>
      <c r="AE764">
        <v>0</v>
      </c>
      <c r="AF764">
        <v>6</v>
      </c>
      <c r="AG764">
        <v>3</v>
      </c>
      <c r="AH764">
        <v>3</v>
      </c>
      <c r="AI764">
        <v>0</v>
      </c>
      <c r="AJ764">
        <v>3</v>
      </c>
      <c r="AK764" s="14">
        <v>46055</v>
      </c>
      <c r="AL764">
        <v>43</v>
      </c>
      <c r="AM764" t="s">
        <v>1576</v>
      </c>
      <c r="AN764" t="s">
        <v>1582</v>
      </c>
      <c r="AO764">
        <v>20</v>
      </c>
      <c r="AP764">
        <v>8540</v>
      </c>
      <c r="AQ764">
        <v>3</v>
      </c>
      <c r="AR764">
        <v>3</v>
      </c>
    </row>
    <row r="765" spans="1:44" x14ac:dyDescent="0.35">
      <c r="A765" t="s">
        <v>831</v>
      </c>
      <c r="B765">
        <v>36</v>
      </c>
      <c r="C765" t="s">
        <v>802</v>
      </c>
      <c r="D765" t="s">
        <v>49</v>
      </c>
      <c r="E765" t="s">
        <v>41</v>
      </c>
      <c r="F765">
        <v>1425</v>
      </c>
      <c r="G765" t="s">
        <v>42</v>
      </c>
      <c r="H765">
        <v>14</v>
      </c>
      <c r="I765">
        <v>1</v>
      </c>
      <c r="J765" t="s">
        <v>43</v>
      </c>
      <c r="K765">
        <v>1</v>
      </c>
      <c r="L765">
        <v>924</v>
      </c>
      <c r="M765">
        <v>3</v>
      </c>
      <c r="N765" t="s">
        <v>44</v>
      </c>
      <c r="O765">
        <v>68</v>
      </c>
      <c r="P765">
        <v>3</v>
      </c>
      <c r="Q765">
        <v>2</v>
      </c>
      <c r="R765" t="s">
        <v>161</v>
      </c>
      <c r="S765">
        <v>4</v>
      </c>
      <c r="T765" t="s">
        <v>105</v>
      </c>
      <c r="U765">
        <v>6586</v>
      </c>
      <c r="V765" t="s">
        <v>163</v>
      </c>
      <c r="W765">
        <v>4821</v>
      </c>
      <c r="X765">
        <v>0</v>
      </c>
      <c r="Y765" t="s">
        <v>48</v>
      </c>
      <c r="Z765" t="s">
        <v>40</v>
      </c>
      <c r="AA765">
        <v>17</v>
      </c>
      <c r="AB765">
        <v>3</v>
      </c>
      <c r="AC765">
        <v>1</v>
      </c>
      <c r="AD765">
        <v>80</v>
      </c>
      <c r="AE765">
        <v>1</v>
      </c>
      <c r="AF765">
        <v>17</v>
      </c>
      <c r="AG765">
        <v>2</v>
      </c>
      <c r="AH765">
        <v>2</v>
      </c>
      <c r="AI765">
        <v>4</v>
      </c>
      <c r="AJ765">
        <v>11</v>
      </c>
      <c r="AK765" s="14">
        <v>46056</v>
      </c>
      <c r="AL765">
        <v>40</v>
      </c>
      <c r="AM765" t="s">
        <v>1576</v>
      </c>
      <c r="AN765" t="s">
        <v>1582</v>
      </c>
      <c r="AO765">
        <v>13</v>
      </c>
      <c r="AP765">
        <v>13645</v>
      </c>
      <c r="AQ765">
        <v>10</v>
      </c>
      <c r="AR765">
        <v>1</v>
      </c>
    </row>
    <row r="766" spans="1:44" x14ac:dyDescent="0.35">
      <c r="A766" t="s">
        <v>832</v>
      </c>
      <c r="B766">
        <v>36</v>
      </c>
      <c r="C766" t="s">
        <v>802</v>
      </c>
      <c r="D766" t="s">
        <v>49</v>
      </c>
      <c r="E766" t="s">
        <v>41</v>
      </c>
      <c r="F766">
        <v>188</v>
      </c>
      <c r="G766" t="s">
        <v>42</v>
      </c>
      <c r="H766">
        <v>7</v>
      </c>
      <c r="I766">
        <v>4</v>
      </c>
      <c r="J766" t="s">
        <v>73</v>
      </c>
      <c r="K766">
        <v>1</v>
      </c>
      <c r="L766">
        <v>949</v>
      </c>
      <c r="M766">
        <v>2</v>
      </c>
      <c r="N766" t="s">
        <v>44</v>
      </c>
      <c r="O766">
        <v>65</v>
      </c>
      <c r="P766">
        <v>3</v>
      </c>
      <c r="Q766">
        <v>1</v>
      </c>
      <c r="R766" t="s">
        <v>60</v>
      </c>
      <c r="S766">
        <v>4</v>
      </c>
      <c r="T766" t="s">
        <v>46</v>
      </c>
      <c r="U766">
        <v>4678</v>
      </c>
      <c r="V766" t="s">
        <v>47</v>
      </c>
      <c r="W766">
        <v>23293</v>
      </c>
      <c r="X766">
        <v>2</v>
      </c>
      <c r="Y766" t="s">
        <v>48</v>
      </c>
      <c r="Z766" t="s">
        <v>49</v>
      </c>
      <c r="AA766">
        <v>18</v>
      </c>
      <c r="AB766">
        <v>3</v>
      </c>
      <c r="AC766">
        <v>3</v>
      </c>
      <c r="AD766">
        <v>80</v>
      </c>
      <c r="AE766">
        <v>0</v>
      </c>
      <c r="AF766">
        <v>8</v>
      </c>
      <c r="AG766">
        <v>6</v>
      </c>
      <c r="AH766">
        <v>3</v>
      </c>
      <c r="AI766">
        <v>0</v>
      </c>
      <c r="AJ766">
        <v>1</v>
      </c>
      <c r="AK766" s="14">
        <v>46057</v>
      </c>
      <c r="AL766">
        <v>58</v>
      </c>
      <c r="AM766" t="s">
        <v>1576</v>
      </c>
      <c r="AN766" t="s">
        <v>1582</v>
      </c>
      <c r="AO766">
        <v>4</v>
      </c>
      <c r="AP766">
        <v>7068</v>
      </c>
      <c r="AQ766">
        <v>1</v>
      </c>
      <c r="AR766">
        <v>0</v>
      </c>
    </row>
    <row r="767" spans="1:44" x14ac:dyDescent="0.35">
      <c r="A767" t="s">
        <v>833</v>
      </c>
      <c r="B767">
        <v>36</v>
      </c>
      <c r="C767" t="s">
        <v>802</v>
      </c>
      <c r="D767" t="s">
        <v>49</v>
      </c>
      <c r="E767" t="s">
        <v>41</v>
      </c>
      <c r="F767">
        <v>938</v>
      </c>
      <c r="G767" t="s">
        <v>42</v>
      </c>
      <c r="H767">
        <v>2</v>
      </c>
      <c r="I767">
        <v>4</v>
      </c>
      <c r="J767" t="s">
        <v>52</v>
      </c>
      <c r="K767">
        <v>1</v>
      </c>
      <c r="L767">
        <v>958</v>
      </c>
      <c r="M767">
        <v>3</v>
      </c>
      <c r="N767" t="s">
        <v>44</v>
      </c>
      <c r="O767">
        <v>79</v>
      </c>
      <c r="P767">
        <v>3</v>
      </c>
      <c r="Q767">
        <v>1</v>
      </c>
      <c r="R767" t="s">
        <v>45</v>
      </c>
      <c r="S767">
        <v>3</v>
      </c>
      <c r="T767" t="s">
        <v>46</v>
      </c>
      <c r="U767">
        <v>2519</v>
      </c>
      <c r="V767" t="s">
        <v>47</v>
      </c>
      <c r="W767">
        <v>12287</v>
      </c>
      <c r="X767">
        <v>4</v>
      </c>
      <c r="Y767" t="s">
        <v>48</v>
      </c>
      <c r="Z767" t="s">
        <v>49</v>
      </c>
      <c r="AA767">
        <v>21</v>
      </c>
      <c r="AB767">
        <v>4</v>
      </c>
      <c r="AC767">
        <v>3</v>
      </c>
      <c r="AD767">
        <v>80</v>
      </c>
      <c r="AE767">
        <v>0</v>
      </c>
      <c r="AF767">
        <v>16</v>
      </c>
      <c r="AG767">
        <v>6</v>
      </c>
      <c r="AH767">
        <v>3</v>
      </c>
      <c r="AI767">
        <v>3</v>
      </c>
      <c r="AJ767">
        <v>9</v>
      </c>
      <c r="AK767" s="14">
        <v>46058</v>
      </c>
      <c r="AL767">
        <v>20</v>
      </c>
      <c r="AM767" t="s">
        <v>1576</v>
      </c>
      <c r="AN767" t="s">
        <v>1582</v>
      </c>
      <c r="AO767">
        <v>0</v>
      </c>
      <c r="AP767">
        <v>19383</v>
      </c>
      <c r="AQ767">
        <v>0</v>
      </c>
      <c r="AR767">
        <v>0</v>
      </c>
    </row>
    <row r="768" spans="1:44" x14ac:dyDescent="0.35">
      <c r="A768" t="s">
        <v>1364</v>
      </c>
      <c r="B768">
        <v>49</v>
      </c>
      <c r="C768" t="s">
        <v>1271</v>
      </c>
      <c r="D768" t="s">
        <v>49</v>
      </c>
      <c r="E768" t="s">
        <v>41</v>
      </c>
      <c r="F768">
        <v>301</v>
      </c>
      <c r="G768" t="s">
        <v>42</v>
      </c>
      <c r="H768">
        <v>22</v>
      </c>
      <c r="I768">
        <v>4</v>
      </c>
      <c r="J768" t="s">
        <v>73</v>
      </c>
      <c r="K768">
        <v>1</v>
      </c>
      <c r="L768">
        <v>1655</v>
      </c>
      <c r="M768">
        <v>1</v>
      </c>
      <c r="N768" t="s">
        <v>53</v>
      </c>
      <c r="O768">
        <v>72</v>
      </c>
      <c r="P768">
        <v>3</v>
      </c>
      <c r="Q768">
        <v>4</v>
      </c>
      <c r="R768" t="s">
        <v>252</v>
      </c>
      <c r="S768">
        <v>2</v>
      </c>
      <c r="T768" t="s">
        <v>105</v>
      </c>
      <c r="U768">
        <v>16413</v>
      </c>
      <c r="V768" t="s">
        <v>368</v>
      </c>
      <c r="W768">
        <v>3498</v>
      </c>
      <c r="X768">
        <v>3</v>
      </c>
      <c r="Y768" t="s">
        <v>48</v>
      </c>
      <c r="Z768" t="s">
        <v>49</v>
      </c>
      <c r="AA768">
        <v>16</v>
      </c>
      <c r="AB768">
        <v>3</v>
      </c>
      <c r="AC768">
        <v>2</v>
      </c>
      <c r="AD768">
        <v>80</v>
      </c>
      <c r="AE768">
        <v>2</v>
      </c>
      <c r="AF768">
        <v>27</v>
      </c>
      <c r="AG768">
        <v>2</v>
      </c>
      <c r="AH768">
        <v>3</v>
      </c>
      <c r="AI768">
        <v>1</v>
      </c>
      <c r="AJ768">
        <v>2</v>
      </c>
      <c r="AK768" s="14">
        <v>46226</v>
      </c>
      <c r="AL768">
        <v>25</v>
      </c>
      <c r="AM768" t="s">
        <v>1576</v>
      </c>
      <c r="AN768" t="s">
        <v>1583</v>
      </c>
      <c r="AO768">
        <v>1</v>
      </c>
      <c r="AP768">
        <v>22606</v>
      </c>
      <c r="AQ768">
        <v>1</v>
      </c>
      <c r="AR768">
        <v>1</v>
      </c>
    </row>
    <row r="769" spans="1:44" x14ac:dyDescent="0.35">
      <c r="A769" t="s">
        <v>835</v>
      </c>
      <c r="B769">
        <v>36</v>
      </c>
      <c r="C769" t="s">
        <v>802</v>
      </c>
      <c r="D769" t="s">
        <v>49</v>
      </c>
      <c r="E769" t="s">
        <v>59</v>
      </c>
      <c r="F769">
        <v>1229</v>
      </c>
      <c r="G769" t="s">
        <v>51</v>
      </c>
      <c r="H769">
        <v>8</v>
      </c>
      <c r="I769">
        <v>4</v>
      </c>
      <c r="J769" t="s">
        <v>68</v>
      </c>
      <c r="K769">
        <v>1</v>
      </c>
      <c r="L769">
        <v>990</v>
      </c>
      <c r="M769">
        <v>1</v>
      </c>
      <c r="N769" t="s">
        <v>44</v>
      </c>
      <c r="O769">
        <v>84</v>
      </c>
      <c r="P769">
        <v>3</v>
      </c>
      <c r="Q769">
        <v>2</v>
      </c>
      <c r="R769" t="s">
        <v>137</v>
      </c>
      <c r="S769">
        <v>4</v>
      </c>
      <c r="T769" t="s">
        <v>102</v>
      </c>
      <c r="U769">
        <v>5079</v>
      </c>
      <c r="V769" t="s">
        <v>163</v>
      </c>
      <c r="W769">
        <v>25952</v>
      </c>
      <c r="X769">
        <v>4</v>
      </c>
      <c r="Y769" t="s">
        <v>48</v>
      </c>
      <c r="Z769" t="s">
        <v>49</v>
      </c>
      <c r="AA769">
        <v>13</v>
      </c>
      <c r="AB769">
        <v>3</v>
      </c>
      <c r="AC769">
        <v>4</v>
      </c>
      <c r="AD769">
        <v>80</v>
      </c>
      <c r="AE769">
        <v>2</v>
      </c>
      <c r="AF769">
        <v>12</v>
      </c>
      <c r="AG769">
        <v>3</v>
      </c>
      <c r="AH769">
        <v>3</v>
      </c>
      <c r="AI769">
        <v>0</v>
      </c>
      <c r="AJ769">
        <v>7</v>
      </c>
      <c r="AK769" s="14">
        <v>46060</v>
      </c>
      <c r="AL769">
        <v>35</v>
      </c>
      <c r="AM769" t="s">
        <v>1576</v>
      </c>
      <c r="AN769" t="s">
        <v>1582</v>
      </c>
      <c r="AO769">
        <v>8</v>
      </c>
      <c r="AP769">
        <v>15535</v>
      </c>
      <c r="AQ769">
        <v>0</v>
      </c>
      <c r="AR769">
        <v>0</v>
      </c>
    </row>
    <row r="770" spans="1:44" x14ac:dyDescent="0.35">
      <c r="A770" t="s">
        <v>1363</v>
      </c>
      <c r="B770">
        <v>49</v>
      </c>
      <c r="C770" t="s">
        <v>1271</v>
      </c>
      <c r="D770" t="s">
        <v>49</v>
      </c>
      <c r="E770" t="s">
        <v>41</v>
      </c>
      <c r="F770">
        <v>722</v>
      </c>
      <c r="G770" t="s">
        <v>42</v>
      </c>
      <c r="H770">
        <v>25</v>
      </c>
      <c r="I770">
        <v>4</v>
      </c>
      <c r="J770" t="s">
        <v>43</v>
      </c>
      <c r="K770">
        <v>1</v>
      </c>
      <c r="L770">
        <v>1617</v>
      </c>
      <c r="M770">
        <v>3</v>
      </c>
      <c r="N770" t="s">
        <v>53</v>
      </c>
      <c r="O770">
        <v>84</v>
      </c>
      <c r="P770">
        <v>3</v>
      </c>
      <c r="Q770">
        <v>1</v>
      </c>
      <c r="R770" t="s">
        <v>45</v>
      </c>
      <c r="S770">
        <v>1</v>
      </c>
      <c r="T770" t="s">
        <v>105</v>
      </c>
      <c r="U770">
        <v>3211</v>
      </c>
      <c r="V770" t="s">
        <v>47</v>
      </c>
      <c r="W770">
        <v>22102</v>
      </c>
      <c r="X770">
        <v>1</v>
      </c>
      <c r="Y770" t="s">
        <v>48</v>
      </c>
      <c r="Z770" t="s">
        <v>49</v>
      </c>
      <c r="AA770">
        <v>14</v>
      </c>
      <c r="AB770">
        <v>3</v>
      </c>
      <c r="AC770">
        <v>4</v>
      </c>
      <c r="AD770">
        <v>80</v>
      </c>
      <c r="AE770">
        <v>1</v>
      </c>
      <c r="AF770">
        <v>10</v>
      </c>
      <c r="AG770">
        <v>3</v>
      </c>
      <c r="AH770">
        <v>2</v>
      </c>
      <c r="AI770">
        <v>1</v>
      </c>
      <c r="AJ770">
        <v>4</v>
      </c>
      <c r="AK770" s="14">
        <v>46225</v>
      </c>
      <c r="AL770">
        <v>38</v>
      </c>
      <c r="AM770" t="s">
        <v>1576</v>
      </c>
      <c r="AN770" t="s">
        <v>1583</v>
      </c>
      <c r="AO770">
        <v>11</v>
      </c>
      <c r="AP770">
        <v>19217</v>
      </c>
      <c r="AQ770">
        <v>10</v>
      </c>
      <c r="AR770">
        <v>5</v>
      </c>
    </row>
    <row r="771" spans="1:44" x14ac:dyDescent="0.35">
      <c r="A771" t="s">
        <v>1362</v>
      </c>
      <c r="B771">
        <v>49</v>
      </c>
      <c r="C771" t="s">
        <v>1271</v>
      </c>
      <c r="D771" t="s">
        <v>49</v>
      </c>
      <c r="E771" t="s">
        <v>41</v>
      </c>
      <c r="F771">
        <v>271</v>
      </c>
      <c r="G771" t="s">
        <v>42</v>
      </c>
      <c r="H771">
        <v>3</v>
      </c>
      <c r="I771">
        <v>2</v>
      </c>
      <c r="J771" t="s">
        <v>52</v>
      </c>
      <c r="K771">
        <v>1</v>
      </c>
      <c r="L771">
        <v>1509</v>
      </c>
      <c r="M771">
        <v>3</v>
      </c>
      <c r="N771" t="s">
        <v>53</v>
      </c>
      <c r="O771">
        <v>43</v>
      </c>
      <c r="P771">
        <v>2</v>
      </c>
      <c r="Q771">
        <v>2</v>
      </c>
      <c r="R771" t="s">
        <v>45</v>
      </c>
      <c r="S771">
        <v>1</v>
      </c>
      <c r="T771" t="s">
        <v>105</v>
      </c>
      <c r="U771">
        <v>4789</v>
      </c>
      <c r="V771" t="s">
        <v>47</v>
      </c>
      <c r="W771">
        <v>23070</v>
      </c>
      <c r="X771">
        <v>4</v>
      </c>
      <c r="Y771" t="s">
        <v>48</v>
      </c>
      <c r="Z771" t="s">
        <v>49</v>
      </c>
      <c r="AA771">
        <v>25</v>
      </c>
      <c r="AB771">
        <v>4</v>
      </c>
      <c r="AC771">
        <v>1</v>
      </c>
      <c r="AD771">
        <v>80</v>
      </c>
      <c r="AE771">
        <v>1</v>
      </c>
      <c r="AF771">
        <v>10</v>
      </c>
      <c r="AG771">
        <v>3</v>
      </c>
      <c r="AH771">
        <v>3</v>
      </c>
      <c r="AI771">
        <v>1</v>
      </c>
      <c r="AJ771">
        <v>2</v>
      </c>
      <c r="AK771" s="14">
        <v>46224</v>
      </c>
      <c r="AL771">
        <v>44</v>
      </c>
      <c r="AM771" t="s">
        <v>1576</v>
      </c>
      <c r="AN771" t="s">
        <v>1583</v>
      </c>
      <c r="AO771">
        <v>20</v>
      </c>
      <c r="AP771">
        <v>20400</v>
      </c>
      <c r="AQ771">
        <v>15</v>
      </c>
      <c r="AR771">
        <v>0</v>
      </c>
    </row>
    <row r="772" spans="1:44" x14ac:dyDescent="0.35">
      <c r="A772" t="s">
        <v>838</v>
      </c>
      <c r="B772">
        <v>36</v>
      </c>
      <c r="C772" t="s">
        <v>802</v>
      </c>
      <c r="D772" t="s">
        <v>49</v>
      </c>
      <c r="E772" t="s">
        <v>41</v>
      </c>
      <c r="F772">
        <v>796</v>
      </c>
      <c r="G772" t="s">
        <v>42</v>
      </c>
      <c r="H772">
        <v>12</v>
      </c>
      <c r="I772">
        <v>5</v>
      </c>
      <c r="J772" t="s">
        <v>52</v>
      </c>
      <c r="K772">
        <v>1</v>
      </c>
      <c r="L772">
        <v>1073</v>
      </c>
      <c r="M772">
        <v>4</v>
      </c>
      <c r="N772" t="s">
        <v>53</v>
      </c>
      <c r="O772">
        <v>51</v>
      </c>
      <c r="P772">
        <v>2</v>
      </c>
      <c r="Q772">
        <v>3</v>
      </c>
      <c r="R772" t="s">
        <v>112</v>
      </c>
      <c r="S772">
        <v>4</v>
      </c>
      <c r="T772" t="s">
        <v>46</v>
      </c>
      <c r="U772">
        <v>8858</v>
      </c>
      <c r="V772" t="s">
        <v>163</v>
      </c>
      <c r="W772">
        <v>15669</v>
      </c>
      <c r="X772">
        <v>0</v>
      </c>
      <c r="Y772" t="s">
        <v>48</v>
      </c>
      <c r="Z772" t="s">
        <v>49</v>
      </c>
      <c r="AA772">
        <v>11</v>
      </c>
      <c r="AB772">
        <v>3</v>
      </c>
      <c r="AC772">
        <v>2</v>
      </c>
      <c r="AD772">
        <v>80</v>
      </c>
      <c r="AE772">
        <v>0</v>
      </c>
      <c r="AF772">
        <v>15</v>
      </c>
      <c r="AG772">
        <v>2</v>
      </c>
      <c r="AH772">
        <v>2</v>
      </c>
      <c r="AI772">
        <v>7</v>
      </c>
      <c r="AJ772">
        <v>8</v>
      </c>
      <c r="AK772" s="14">
        <v>46063</v>
      </c>
      <c r="AL772">
        <v>45</v>
      </c>
      <c r="AM772" t="s">
        <v>1576</v>
      </c>
      <c r="AN772" t="s">
        <v>1582</v>
      </c>
      <c r="AO772">
        <v>7</v>
      </c>
      <c r="AP772">
        <v>14473</v>
      </c>
      <c r="AQ772">
        <v>5</v>
      </c>
      <c r="AR772">
        <v>1</v>
      </c>
    </row>
    <row r="773" spans="1:44" x14ac:dyDescent="0.35">
      <c r="A773" t="s">
        <v>839</v>
      </c>
      <c r="B773">
        <v>36</v>
      </c>
      <c r="C773" t="s">
        <v>802</v>
      </c>
      <c r="D773" t="s">
        <v>49</v>
      </c>
      <c r="E773" t="s">
        <v>59</v>
      </c>
      <c r="F773">
        <v>217</v>
      </c>
      <c r="G773" t="s">
        <v>42</v>
      </c>
      <c r="H773">
        <v>18</v>
      </c>
      <c r="I773">
        <v>4</v>
      </c>
      <c r="J773" t="s">
        <v>43</v>
      </c>
      <c r="K773">
        <v>1</v>
      </c>
      <c r="L773">
        <v>1133</v>
      </c>
      <c r="M773">
        <v>1</v>
      </c>
      <c r="N773" t="s">
        <v>44</v>
      </c>
      <c r="O773">
        <v>78</v>
      </c>
      <c r="P773">
        <v>3</v>
      </c>
      <c r="Q773">
        <v>2</v>
      </c>
      <c r="R773" t="s">
        <v>112</v>
      </c>
      <c r="S773">
        <v>4</v>
      </c>
      <c r="T773" t="s">
        <v>46</v>
      </c>
      <c r="U773">
        <v>7779</v>
      </c>
      <c r="V773" t="s">
        <v>163</v>
      </c>
      <c r="W773">
        <v>23238</v>
      </c>
      <c r="X773">
        <v>2</v>
      </c>
      <c r="Y773" t="s">
        <v>48</v>
      </c>
      <c r="Z773" t="s">
        <v>49</v>
      </c>
      <c r="AA773">
        <v>20</v>
      </c>
      <c r="AB773">
        <v>4</v>
      </c>
      <c r="AC773">
        <v>1</v>
      </c>
      <c r="AD773">
        <v>80</v>
      </c>
      <c r="AE773">
        <v>0</v>
      </c>
      <c r="AF773">
        <v>18</v>
      </c>
      <c r="AG773">
        <v>0</v>
      </c>
      <c r="AH773">
        <v>3</v>
      </c>
      <c r="AI773">
        <v>0</v>
      </c>
      <c r="AJ773">
        <v>9</v>
      </c>
      <c r="AK773" s="14">
        <v>46064</v>
      </c>
      <c r="AL773">
        <v>43</v>
      </c>
      <c r="AM773" t="s">
        <v>1576</v>
      </c>
      <c r="AN773" t="s">
        <v>1582</v>
      </c>
      <c r="AO773">
        <v>9</v>
      </c>
      <c r="AP773">
        <v>4075</v>
      </c>
      <c r="AQ773">
        <v>8</v>
      </c>
      <c r="AR773">
        <v>0</v>
      </c>
    </row>
    <row r="774" spans="1:44" x14ac:dyDescent="0.35">
      <c r="A774" t="s">
        <v>840</v>
      </c>
      <c r="B774">
        <v>36</v>
      </c>
      <c r="C774" t="s">
        <v>802</v>
      </c>
      <c r="D774" t="s">
        <v>49</v>
      </c>
      <c r="E774" t="s">
        <v>41</v>
      </c>
      <c r="F774">
        <v>917</v>
      </c>
      <c r="G774" t="s">
        <v>42</v>
      </c>
      <c r="H774">
        <v>6</v>
      </c>
      <c r="I774">
        <v>4</v>
      </c>
      <c r="J774" t="s">
        <v>43</v>
      </c>
      <c r="K774">
        <v>1</v>
      </c>
      <c r="L774">
        <v>1221</v>
      </c>
      <c r="M774">
        <v>3</v>
      </c>
      <c r="N774" t="s">
        <v>44</v>
      </c>
      <c r="O774">
        <v>60</v>
      </c>
      <c r="P774">
        <v>1</v>
      </c>
      <c r="Q774">
        <v>1</v>
      </c>
      <c r="R774" t="s">
        <v>45</v>
      </c>
      <c r="S774">
        <v>3</v>
      </c>
      <c r="T774" t="s">
        <v>102</v>
      </c>
      <c r="U774">
        <v>2741</v>
      </c>
      <c r="V774" t="s">
        <v>47</v>
      </c>
      <c r="W774">
        <v>6865</v>
      </c>
      <c r="X774">
        <v>1</v>
      </c>
      <c r="Y774" t="s">
        <v>48</v>
      </c>
      <c r="Z774" t="s">
        <v>49</v>
      </c>
      <c r="AA774">
        <v>14</v>
      </c>
      <c r="AB774">
        <v>3</v>
      </c>
      <c r="AC774">
        <v>3</v>
      </c>
      <c r="AD774">
        <v>80</v>
      </c>
      <c r="AE774">
        <v>1</v>
      </c>
      <c r="AF774">
        <v>7</v>
      </c>
      <c r="AG774">
        <v>4</v>
      </c>
      <c r="AH774">
        <v>3</v>
      </c>
      <c r="AI774">
        <v>1</v>
      </c>
      <c r="AJ774">
        <v>7</v>
      </c>
      <c r="AK774" s="14">
        <v>46065</v>
      </c>
      <c r="AL774">
        <v>28</v>
      </c>
      <c r="AM774" t="s">
        <v>1576</v>
      </c>
      <c r="AN774" t="s">
        <v>1582</v>
      </c>
      <c r="AO774">
        <v>10</v>
      </c>
      <c r="AP774">
        <v>12017</v>
      </c>
      <c r="AQ774">
        <v>1</v>
      </c>
      <c r="AR774">
        <v>1</v>
      </c>
    </row>
    <row r="775" spans="1:44" x14ac:dyDescent="0.35">
      <c r="A775" t="s">
        <v>841</v>
      </c>
      <c r="B775">
        <v>36</v>
      </c>
      <c r="C775" t="s">
        <v>802</v>
      </c>
      <c r="D775" t="s">
        <v>49</v>
      </c>
      <c r="E775" t="s">
        <v>41</v>
      </c>
      <c r="F775">
        <v>363</v>
      </c>
      <c r="G775" t="s">
        <v>42</v>
      </c>
      <c r="H775">
        <v>1</v>
      </c>
      <c r="I775">
        <v>3</v>
      </c>
      <c r="J775" t="s">
        <v>68</v>
      </c>
      <c r="K775">
        <v>1</v>
      </c>
      <c r="L775">
        <v>1237</v>
      </c>
      <c r="M775">
        <v>3</v>
      </c>
      <c r="N775" t="s">
        <v>53</v>
      </c>
      <c r="O775">
        <v>77</v>
      </c>
      <c r="P775">
        <v>1</v>
      </c>
      <c r="Q775">
        <v>3</v>
      </c>
      <c r="R775" t="s">
        <v>112</v>
      </c>
      <c r="S775">
        <v>1</v>
      </c>
      <c r="T775" t="s">
        <v>102</v>
      </c>
      <c r="U775">
        <v>10252</v>
      </c>
      <c r="V775" t="s">
        <v>253</v>
      </c>
      <c r="W775">
        <v>4235</v>
      </c>
      <c r="X775">
        <v>2</v>
      </c>
      <c r="Y775" t="s">
        <v>48</v>
      </c>
      <c r="Z775" t="s">
        <v>40</v>
      </c>
      <c r="AA775">
        <v>21</v>
      </c>
      <c r="AB775">
        <v>4</v>
      </c>
      <c r="AC775">
        <v>3</v>
      </c>
      <c r="AD775">
        <v>80</v>
      </c>
      <c r="AE775">
        <v>1</v>
      </c>
      <c r="AF775">
        <v>17</v>
      </c>
      <c r="AG775">
        <v>2</v>
      </c>
      <c r="AH775">
        <v>3</v>
      </c>
      <c r="AI775">
        <v>7</v>
      </c>
      <c r="AJ775">
        <v>7</v>
      </c>
      <c r="AK775" s="14">
        <v>46066</v>
      </c>
      <c r="AL775">
        <v>52</v>
      </c>
      <c r="AM775" t="s">
        <v>1576</v>
      </c>
      <c r="AN775" t="s">
        <v>1582</v>
      </c>
      <c r="AO775">
        <v>15</v>
      </c>
      <c r="AP775">
        <v>10186</v>
      </c>
      <c r="AQ775">
        <v>3</v>
      </c>
      <c r="AR775">
        <v>1</v>
      </c>
    </row>
    <row r="776" spans="1:44" x14ac:dyDescent="0.35">
      <c r="A776" t="s">
        <v>842</v>
      </c>
      <c r="B776">
        <v>36</v>
      </c>
      <c r="C776" t="s">
        <v>802</v>
      </c>
      <c r="D776" t="s">
        <v>49</v>
      </c>
      <c r="E776" t="s">
        <v>56</v>
      </c>
      <c r="F776">
        <v>469</v>
      </c>
      <c r="G776" t="s">
        <v>42</v>
      </c>
      <c r="H776">
        <v>3</v>
      </c>
      <c r="I776">
        <v>3</v>
      </c>
      <c r="J776" t="s">
        <v>68</v>
      </c>
      <c r="K776">
        <v>1</v>
      </c>
      <c r="L776">
        <v>1257</v>
      </c>
      <c r="M776">
        <v>3</v>
      </c>
      <c r="N776" t="s">
        <v>44</v>
      </c>
      <c r="O776">
        <v>46</v>
      </c>
      <c r="P776">
        <v>3</v>
      </c>
      <c r="Q776">
        <v>1</v>
      </c>
      <c r="R776" t="s">
        <v>60</v>
      </c>
      <c r="S776">
        <v>2</v>
      </c>
      <c r="T776" t="s">
        <v>105</v>
      </c>
      <c r="U776">
        <v>3692</v>
      </c>
      <c r="V776" t="s">
        <v>47</v>
      </c>
      <c r="W776">
        <v>9256</v>
      </c>
      <c r="X776">
        <v>1</v>
      </c>
      <c r="Y776" t="s">
        <v>48</v>
      </c>
      <c r="Z776" t="s">
        <v>49</v>
      </c>
      <c r="AA776">
        <v>12</v>
      </c>
      <c r="AB776">
        <v>3</v>
      </c>
      <c r="AC776">
        <v>3</v>
      </c>
      <c r="AD776">
        <v>80</v>
      </c>
      <c r="AE776">
        <v>0</v>
      </c>
      <c r="AF776">
        <v>12</v>
      </c>
      <c r="AG776">
        <v>2</v>
      </c>
      <c r="AH776">
        <v>2</v>
      </c>
      <c r="AI776">
        <v>0</v>
      </c>
      <c r="AJ776">
        <v>7</v>
      </c>
      <c r="AK776" s="14">
        <v>46067</v>
      </c>
      <c r="AL776">
        <v>43</v>
      </c>
      <c r="AM776" t="s">
        <v>1576</v>
      </c>
      <c r="AN776" t="s">
        <v>1582</v>
      </c>
      <c r="AO776">
        <v>16</v>
      </c>
      <c r="AP776">
        <v>7278</v>
      </c>
      <c r="AQ776">
        <v>4</v>
      </c>
      <c r="AR776">
        <v>0</v>
      </c>
    </row>
    <row r="777" spans="1:44" x14ac:dyDescent="0.35">
      <c r="A777" t="s">
        <v>843</v>
      </c>
      <c r="B777">
        <v>36</v>
      </c>
      <c r="C777" t="s">
        <v>802</v>
      </c>
      <c r="D777" t="s">
        <v>49</v>
      </c>
      <c r="E777" t="s">
        <v>41</v>
      </c>
      <c r="F777">
        <v>429</v>
      </c>
      <c r="G777" t="s">
        <v>42</v>
      </c>
      <c r="H777">
        <v>2</v>
      </c>
      <c r="I777">
        <v>4</v>
      </c>
      <c r="J777" t="s">
        <v>43</v>
      </c>
      <c r="K777">
        <v>1</v>
      </c>
      <c r="L777">
        <v>1294</v>
      </c>
      <c r="M777">
        <v>3</v>
      </c>
      <c r="N777" t="s">
        <v>53</v>
      </c>
      <c r="O777">
        <v>53</v>
      </c>
      <c r="P777">
        <v>3</v>
      </c>
      <c r="Q777">
        <v>2</v>
      </c>
      <c r="R777" t="s">
        <v>112</v>
      </c>
      <c r="S777">
        <v>2</v>
      </c>
      <c r="T777" t="s">
        <v>46</v>
      </c>
      <c r="U777">
        <v>5410</v>
      </c>
      <c r="V777" t="s">
        <v>163</v>
      </c>
      <c r="W777">
        <v>2323</v>
      </c>
      <c r="X777">
        <v>9</v>
      </c>
      <c r="Y777" t="s">
        <v>48</v>
      </c>
      <c r="Z777" t="s">
        <v>40</v>
      </c>
      <c r="AA777">
        <v>11</v>
      </c>
      <c r="AB777">
        <v>3</v>
      </c>
      <c r="AC777">
        <v>4</v>
      </c>
      <c r="AD777">
        <v>80</v>
      </c>
      <c r="AE777">
        <v>0</v>
      </c>
      <c r="AF777">
        <v>18</v>
      </c>
      <c r="AG777">
        <v>2</v>
      </c>
      <c r="AH777">
        <v>3</v>
      </c>
      <c r="AI777">
        <v>5</v>
      </c>
      <c r="AJ777">
        <v>12</v>
      </c>
      <c r="AK777" s="14">
        <v>46068</v>
      </c>
      <c r="AL777">
        <v>46</v>
      </c>
      <c r="AM777" t="s">
        <v>1576</v>
      </c>
      <c r="AN777" t="s">
        <v>1582</v>
      </c>
      <c r="AO777">
        <v>3</v>
      </c>
      <c r="AP777">
        <v>21830</v>
      </c>
      <c r="AQ777">
        <v>2</v>
      </c>
      <c r="AR777">
        <v>1</v>
      </c>
    </row>
    <row r="778" spans="1:44" x14ac:dyDescent="0.35">
      <c r="A778" t="s">
        <v>844</v>
      </c>
      <c r="B778">
        <v>36</v>
      </c>
      <c r="C778" t="s">
        <v>802</v>
      </c>
      <c r="D778" t="s">
        <v>49</v>
      </c>
      <c r="E778" t="s">
        <v>41</v>
      </c>
      <c r="F778">
        <v>325</v>
      </c>
      <c r="G778" t="s">
        <v>42</v>
      </c>
      <c r="H778">
        <v>10</v>
      </c>
      <c r="I778">
        <v>4</v>
      </c>
      <c r="J778" t="s">
        <v>68</v>
      </c>
      <c r="K778">
        <v>1</v>
      </c>
      <c r="L778">
        <v>1312</v>
      </c>
      <c r="M778">
        <v>4</v>
      </c>
      <c r="N778" t="s">
        <v>53</v>
      </c>
      <c r="O778">
        <v>63</v>
      </c>
      <c r="P778">
        <v>3</v>
      </c>
      <c r="Q778">
        <v>3</v>
      </c>
      <c r="R778" t="s">
        <v>161</v>
      </c>
      <c r="S778">
        <v>3</v>
      </c>
      <c r="T778" t="s">
        <v>105</v>
      </c>
      <c r="U778">
        <v>7094</v>
      </c>
      <c r="V778" t="s">
        <v>163</v>
      </c>
      <c r="W778">
        <v>5747</v>
      </c>
      <c r="X778">
        <v>3</v>
      </c>
      <c r="Y778" t="s">
        <v>48</v>
      </c>
      <c r="Z778" t="s">
        <v>49</v>
      </c>
      <c r="AA778">
        <v>12</v>
      </c>
      <c r="AB778">
        <v>3</v>
      </c>
      <c r="AC778">
        <v>1</v>
      </c>
      <c r="AD778">
        <v>80</v>
      </c>
      <c r="AE778">
        <v>0</v>
      </c>
      <c r="AF778">
        <v>10</v>
      </c>
      <c r="AG778">
        <v>0</v>
      </c>
      <c r="AH778">
        <v>3</v>
      </c>
      <c r="AI778">
        <v>1</v>
      </c>
      <c r="AJ778">
        <v>7</v>
      </c>
      <c r="AK778" s="14">
        <v>46069</v>
      </c>
      <c r="AL778">
        <v>52</v>
      </c>
      <c r="AM778" t="s">
        <v>1576</v>
      </c>
      <c r="AN778" t="s">
        <v>1582</v>
      </c>
      <c r="AO778">
        <v>1</v>
      </c>
      <c r="AP778">
        <v>23235</v>
      </c>
      <c r="AQ778">
        <v>0</v>
      </c>
      <c r="AR778">
        <v>0</v>
      </c>
    </row>
    <row r="779" spans="1:44" x14ac:dyDescent="0.35">
      <c r="A779" t="s">
        <v>845</v>
      </c>
      <c r="B779">
        <v>36</v>
      </c>
      <c r="C779" t="s">
        <v>802</v>
      </c>
      <c r="D779" t="s">
        <v>49</v>
      </c>
      <c r="E779" t="s">
        <v>56</v>
      </c>
      <c r="F779">
        <v>607</v>
      </c>
      <c r="G779" t="s">
        <v>51</v>
      </c>
      <c r="H779">
        <v>7</v>
      </c>
      <c r="I779">
        <v>3</v>
      </c>
      <c r="J779" t="s">
        <v>57</v>
      </c>
      <c r="K779">
        <v>1</v>
      </c>
      <c r="L779">
        <v>1362</v>
      </c>
      <c r="M779">
        <v>1</v>
      </c>
      <c r="N779" t="s">
        <v>53</v>
      </c>
      <c r="O779">
        <v>83</v>
      </c>
      <c r="P779">
        <v>4</v>
      </c>
      <c r="Q779">
        <v>2</v>
      </c>
      <c r="R779" t="s">
        <v>137</v>
      </c>
      <c r="S779">
        <v>1</v>
      </c>
      <c r="T779" t="s">
        <v>105</v>
      </c>
      <c r="U779">
        <v>4639</v>
      </c>
      <c r="V779" t="s">
        <v>47</v>
      </c>
      <c r="W779">
        <v>2261</v>
      </c>
      <c r="X779">
        <v>2</v>
      </c>
      <c r="Y779" t="s">
        <v>48</v>
      </c>
      <c r="Z779" t="s">
        <v>49</v>
      </c>
      <c r="AA779">
        <v>16</v>
      </c>
      <c r="AB779">
        <v>3</v>
      </c>
      <c r="AC779">
        <v>4</v>
      </c>
      <c r="AD779">
        <v>80</v>
      </c>
      <c r="AE779">
        <v>1</v>
      </c>
      <c r="AF779">
        <v>17</v>
      </c>
      <c r="AG779">
        <v>2</v>
      </c>
      <c r="AH779">
        <v>2</v>
      </c>
      <c r="AI779">
        <v>6</v>
      </c>
      <c r="AJ779">
        <v>13</v>
      </c>
      <c r="AK779" s="14">
        <v>46070</v>
      </c>
      <c r="AL779">
        <v>46</v>
      </c>
      <c r="AM779" t="s">
        <v>1576</v>
      </c>
      <c r="AN779" t="s">
        <v>1582</v>
      </c>
      <c r="AO779">
        <v>20</v>
      </c>
      <c r="AP779">
        <v>17442</v>
      </c>
      <c r="AQ779">
        <v>17</v>
      </c>
      <c r="AR779">
        <v>14</v>
      </c>
    </row>
    <row r="780" spans="1:44" x14ac:dyDescent="0.35">
      <c r="A780" t="s">
        <v>846</v>
      </c>
      <c r="B780">
        <v>36</v>
      </c>
      <c r="C780" t="s">
        <v>802</v>
      </c>
      <c r="D780" t="s">
        <v>49</v>
      </c>
      <c r="E780" t="s">
        <v>41</v>
      </c>
      <c r="F780">
        <v>1174</v>
      </c>
      <c r="G780" t="s">
        <v>51</v>
      </c>
      <c r="H780">
        <v>3</v>
      </c>
      <c r="I780">
        <v>4</v>
      </c>
      <c r="J780" t="s">
        <v>57</v>
      </c>
      <c r="K780">
        <v>1</v>
      </c>
      <c r="L780">
        <v>1425</v>
      </c>
      <c r="M780">
        <v>1</v>
      </c>
      <c r="N780" t="s">
        <v>53</v>
      </c>
      <c r="O780">
        <v>99</v>
      </c>
      <c r="P780">
        <v>3</v>
      </c>
      <c r="Q780">
        <v>2</v>
      </c>
      <c r="R780" t="s">
        <v>137</v>
      </c>
      <c r="S780">
        <v>2</v>
      </c>
      <c r="T780" t="s">
        <v>46</v>
      </c>
      <c r="U780">
        <v>9278</v>
      </c>
      <c r="V780" t="s">
        <v>163</v>
      </c>
      <c r="W780">
        <v>20763</v>
      </c>
      <c r="X780">
        <v>3</v>
      </c>
      <c r="Y780" t="s">
        <v>48</v>
      </c>
      <c r="Z780" t="s">
        <v>40</v>
      </c>
      <c r="AA780">
        <v>16</v>
      </c>
      <c r="AB780">
        <v>3</v>
      </c>
      <c r="AC780">
        <v>4</v>
      </c>
      <c r="AD780">
        <v>80</v>
      </c>
      <c r="AE780">
        <v>0</v>
      </c>
      <c r="AF780">
        <v>15</v>
      </c>
      <c r="AG780">
        <v>3</v>
      </c>
      <c r="AH780">
        <v>3</v>
      </c>
      <c r="AI780">
        <v>0</v>
      </c>
      <c r="AJ780">
        <v>1</v>
      </c>
      <c r="AK780" s="14">
        <v>46071</v>
      </c>
      <c r="AL780">
        <v>22</v>
      </c>
      <c r="AM780" t="s">
        <v>1576</v>
      </c>
      <c r="AN780" t="s">
        <v>1582</v>
      </c>
      <c r="AO780">
        <v>4</v>
      </c>
      <c r="AP780">
        <v>8588</v>
      </c>
      <c r="AQ780">
        <v>0</v>
      </c>
      <c r="AR780">
        <v>0</v>
      </c>
    </row>
    <row r="781" spans="1:44" x14ac:dyDescent="0.35">
      <c r="A781" t="s">
        <v>847</v>
      </c>
      <c r="B781">
        <v>36</v>
      </c>
      <c r="C781" t="s">
        <v>802</v>
      </c>
      <c r="D781" t="s">
        <v>49</v>
      </c>
      <c r="E781" t="s">
        <v>41</v>
      </c>
      <c r="F781">
        <v>172</v>
      </c>
      <c r="G781" t="s">
        <v>42</v>
      </c>
      <c r="H781">
        <v>4</v>
      </c>
      <c r="I781">
        <v>4</v>
      </c>
      <c r="J781" t="s">
        <v>43</v>
      </c>
      <c r="K781">
        <v>1</v>
      </c>
      <c r="L781">
        <v>1435</v>
      </c>
      <c r="M781">
        <v>1</v>
      </c>
      <c r="N781" t="s">
        <v>44</v>
      </c>
      <c r="O781">
        <v>37</v>
      </c>
      <c r="P781">
        <v>2</v>
      </c>
      <c r="Q781">
        <v>2</v>
      </c>
      <c r="R781" t="s">
        <v>45</v>
      </c>
      <c r="S781">
        <v>4</v>
      </c>
      <c r="T781" t="s">
        <v>46</v>
      </c>
      <c r="U781">
        <v>5810</v>
      </c>
      <c r="V781" t="s">
        <v>163</v>
      </c>
      <c r="W781">
        <v>22604</v>
      </c>
      <c r="X781">
        <v>1</v>
      </c>
      <c r="Y781" t="s">
        <v>48</v>
      </c>
      <c r="Z781" t="s">
        <v>49</v>
      </c>
      <c r="AA781">
        <v>16</v>
      </c>
      <c r="AB781">
        <v>3</v>
      </c>
      <c r="AC781">
        <v>3</v>
      </c>
      <c r="AD781">
        <v>80</v>
      </c>
      <c r="AE781">
        <v>0</v>
      </c>
      <c r="AF781">
        <v>10</v>
      </c>
      <c r="AG781">
        <v>2</v>
      </c>
      <c r="AH781">
        <v>2</v>
      </c>
      <c r="AI781">
        <v>1</v>
      </c>
      <c r="AJ781">
        <v>8</v>
      </c>
      <c r="AK781" s="14">
        <v>46072</v>
      </c>
      <c r="AL781">
        <v>51</v>
      </c>
      <c r="AM781" t="s">
        <v>1576</v>
      </c>
      <c r="AN781" t="s">
        <v>1582</v>
      </c>
      <c r="AO781">
        <v>0</v>
      </c>
      <c r="AP781">
        <v>10955</v>
      </c>
      <c r="AQ781">
        <v>0</v>
      </c>
      <c r="AR781">
        <v>0</v>
      </c>
    </row>
    <row r="782" spans="1:44" x14ac:dyDescent="0.35">
      <c r="A782" t="s">
        <v>848</v>
      </c>
      <c r="B782">
        <v>36</v>
      </c>
      <c r="C782" t="s">
        <v>802</v>
      </c>
      <c r="D782" t="s">
        <v>49</v>
      </c>
      <c r="E782" t="s">
        <v>41</v>
      </c>
      <c r="F782">
        <v>329</v>
      </c>
      <c r="G782" t="s">
        <v>51</v>
      </c>
      <c r="H782">
        <v>16</v>
      </c>
      <c r="I782">
        <v>4</v>
      </c>
      <c r="J782" t="s">
        <v>57</v>
      </c>
      <c r="K782">
        <v>1</v>
      </c>
      <c r="L782">
        <v>1436</v>
      </c>
      <c r="M782">
        <v>3</v>
      </c>
      <c r="N782" t="s">
        <v>53</v>
      </c>
      <c r="O782">
        <v>98</v>
      </c>
      <c r="P782">
        <v>2</v>
      </c>
      <c r="Q782">
        <v>2</v>
      </c>
      <c r="R782" t="s">
        <v>137</v>
      </c>
      <c r="S782">
        <v>1</v>
      </c>
      <c r="T782" t="s">
        <v>105</v>
      </c>
      <c r="U782">
        <v>5647</v>
      </c>
      <c r="V782" t="s">
        <v>163</v>
      </c>
      <c r="W782">
        <v>13494</v>
      </c>
      <c r="X782">
        <v>4</v>
      </c>
      <c r="Y782" t="s">
        <v>48</v>
      </c>
      <c r="Z782" t="s">
        <v>49</v>
      </c>
      <c r="AA782">
        <v>13</v>
      </c>
      <c r="AB782">
        <v>3</v>
      </c>
      <c r="AC782">
        <v>1</v>
      </c>
      <c r="AD782">
        <v>80</v>
      </c>
      <c r="AE782">
        <v>2</v>
      </c>
      <c r="AF782">
        <v>11</v>
      </c>
      <c r="AG782">
        <v>3</v>
      </c>
      <c r="AH782">
        <v>2</v>
      </c>
      <c r="AI782">
        <v>0</v>
      </c>
      <c r="AJ782">
        <v>2</v>
      </c>
      <c r="AK782" s="14">
        <v>46073</v>
      </c>
      <c r="AL782">
        <v>52</v>
      </c>
      <c r="AM782" t="s">
        <v>1576</v>
      </c>
      <c r="AN782" t="s">
        <v>1582</v>
      </c>
      <c r="AO782">
        <v>11</v>
      </c>
      <c r="AP782">
        <v>19658</v>
      </c>
      <c r="AQ782">
        <v>11</v>
      </c>
      <c r="AR782">
        <v>5</v>
      </c>
    </row>
    <row r="783" spans="1:44" x14ac:dyDescent="0.35">
      <c r="A783" t="s">
        <v>849</v>
      </c>
      <c r="B783">
        <v>36</v>
      </c>
      <c r="C783" t="s">
        <v>802</v>
      </c>
      <c r="D783" t="s">
        <v>49</v>
      </c>
      <c r="E783" t="s">
        <v>41</v>
      </c>
      <c r="F783">
        <v>1157</v>
      </c>
      <c r="G783" t="s">
        <v>51</v>
      </c>
      <c r="H783">
        <v>2</v>
      </c>
      <c r="I783">
        <v>4</v>
      </c>
      <c r="J783" t="s">
        <v>43</v>
      </c>
      <c r="K783">
        <v>1</v>
      </c>
      <c r="L783">
        <v>1556</v>
      </c>
      <c r="M783">
        <v>3</v>
      </c>
      <c r="N783" t="s">
        <v>44</v>
      </c>
      <c r="O783">
        <v>70</v>
      </c>
      <c r="P783">
        <v>3</v>
      </c>
      <c r="Q783">
        <v>1</v>
      </c>
      <c r="R783" t="s">
        <v>54</v>
      </c>
      <c r="S783">
        <v>4</v>
      </c>
      <c r="T783" t="s">
        <v>46</v>
      </c>
      <c r="U783">
        <v>2644</v>
      </c>
      <c r="V783" t="s">
        <v>47</v>
      </c>
      <c r="W783">
        <v>17001</v>
      </c>
      <c r="X783">
        <v>3</v>
      </c>
      <c r="Y783" t="s">
        <v>48</v>
      </c>
      <c r="Z783" t="s">
        <v>40</v>
      </c>
      <c r="AA783">
        <v>21</v>
      </c>
      <c r="AB783">
        <v>4</v>
      </c>
      <c r="AC783">
        <v>4</v>
      </c>
      <c r="AD783">
        <v>80</v>
      </c>
      <c r="AE783">
        <v>0</v>
      </c>
      <c r="AF783">
        <v>7</v>
      </c>
      <c r="AG783">
        <v>3</v>
      </c>
      <c r="AH783">
        <v>2</v>
      </c>
      <c r="AI783">
        <v>1</v>
      </c>
      <c r="AJ783">
        <v>2</v>
      </c>
      <c r="AK783" s="14">
        <v>46074</v>
      </c>
      <c r="AL783">
        <v>32</v>
      </c>
      <c r="AM783" t="s">
        <v>1576</v>
      </c>
      <c r="AN783" t="s">
        <v>1582</v>
      </c>
      <c r="AO783">
        <v>13</v>
      </c>
      <c r="AP783">
        <v>5408</v>
      </c>
      <c r="AQ783">
        <v>3</v>
      </c>
      <c r="AR783">
        <v>0</v>
      </c>
    </row>
    <row r="784" spans="1:44" x14ac:dyDescent="0.35">
      <c r="A784" t="s">
        <v>850</v>
      </c>
      <c r="B784">
        <v>36</v>
      </c>
      <c r="C784" t="s">
        <v>802</v>
      </c>
      <c r="D784" t="s">
        <v>49</v>
      </c>
      <c r="E784" t="s">
        <v>41</v>
      </c>
      <c r="F784">
        <v>884</v>
      </c>
      <c r="G784" t="s">
        <v>51</v>
      </c>
      <c r="H784">
        <v>1</v>
      </c>
      <c r="I784">
        <v>4</v>
      </c>
      <c r="J784" t="s">
        <v>43</v>
      </c>
      <c r="K784">
        <v>1</v>
      </c>
      <c r="L784">
        <v>1585</v>
      </c>
      <c r="M784">
        <v>2</v>
      </c>
      <c r="N784" t="s">
        <v>53</v>
      </c>
      <c r="O784">
        <v>73</v>
      </c>
      <c r="P784">
        <v>3</v>
      </c>
      <c r="Q784">
        <v>2</v>
      </c>
      <c r="R784" t="s">
        <v>137</v>
      </c>
      <c r="S784">
        <v>3</v>
      </c>
      <c r="T784" t="s">
        <v>46</v>
      </c>
      <c r="U784">
        <v>6815</v>
      </c>
      <c r="V784" t="s">
        <v>163</v>
      </c>
      <c r="W784">
        <v>21447</v>
      </c>
      <c r="X784">
        <v>6</v>
      </c>
      <c r="Y784" t="s">
        <v>48</v>
      </c>
      <c r="Z784" t="s">
        <v>49</v>
      </c>
      <c r="AA784">
        <v>13</v>
      </c>
      <c r="AB784">
        <v>3</v>
      </c>
      <c r="AC784">
        <v>1</v>
      </c>
      <c r="AD784">
        <v>80</v>
      </c>
      <c r="AE784">
        <v>0</v>
      </c>
      <c r="AF784">
        <v>15</v>
      </c>
      <c r="AG784">
        <v>5</v>
      </c>
      <c r="AH784">
        <v>3</v>
      </c>
      <c r="AI784">
        <v>0</v>
      </c>
      <c r="AJ784">
        <v>0</v>
      </c>
      <c r="AK784" s="14">
        <v>46075</v>
      </c>
      <c r="AL784">
        <v>32</v>
      </c>
      <c r="AM784" t="s">
        <v>1576</v>
      </c>
      <c r="AN784" t="s">
        <v>1582</v>
      </c>
      <c r="AO784">
        <v>5</v>
      </c>
      <c r="AP784">
        <v>18738</v>
      </c>
      <c r="AQ784">
        <v>4</v>
      </c>
      <c r="AR784">
        <v>4</v>
      </c>
    </row>
    <row r="785" spans="1:44" x14ac:dyDescent="0.35">
      <c r="A785" t="s">
        <v>851</v>
      </c>
      <c r="B785">
        <v>36</v>
      </c>
      <c r="C785" t="s">
        <v>802</v>
      </c>
      <c r="D785" t="s">
        <v>49</v>
      </c>
      <c r="E785" t="s">
        <v>56</v>
      </c>
      <c r="F785">
        <v>1302</v>
      </c>
      <c r="G785" t="s">
        <v>42</v>
      </c>
      <c r="H785">
        <v>6</v>
      </c>
      <c r="I785">
        <v>4</v>
      </c>
      <c r="J785" t="s">
        <v>43</v>
      </c>
      <c r="K785">
        <v>1</v>
      </c>
      <c r="L785">
        <v>1594</v>
      </c>
      <c r="M785">
        <v>1</v>
      </c>
      <c r="N785" t="s">
        <v>44</v>
      </c>
      <c r="O785">
        <v>80</v>
      </c>
      <c r="P785">
        <v>4</v>
      </c>
      <c r="Q785">
        <v>2</v>
      </c>
      <c r="R785" t="s">
        <v>45</v>
      </c>
      <c r="S785">
        <v>1</v>
      </c>
      <c r="T785" t="s">
        <v>105</v>
      </c>
      <c r="U785">
        <v>5562</v>
      </c>
      <c r="V785" t="s">
        <v>163</v>
      </c>
      <c r="W785">
        <v>19711</v>
      </c>
      <c r="X785">
        <v>3</v>
      </c>
      <c r="Y785" t="s">
        <v>48</v>
      </c>
      <c r="Z785" t="s">
        <v>40</v>
      </c>
      <c r="AA785">
        <v>13</v>
      </c>
      <c r="AB785">
        <v>3</v>
      </c>
      <c r="AC785">
        <v>4</v>
      </c>
      <c r="AD785">
        <v>80</v>
      </c>
      <c r="AE785">
        <v>1</v>
      </c>
      <c r="AF785">
        <v>9</v>
      </c>
      <c r="AG785">
        <v>3</v>
      </c>
      <c r="AH785">
        <v>3</v>
      </c>
      <c r="AI785">
        <v>0</v>
      </c>
      <c r="AJ785">
        <v>2</v>
      </c>
      <c r="AK785" s="14">
        <v>46076</v>
      </c>
      <c r="AL785">
        <v>36</v>
      </c>
      <c r="AM785" t="s">
        <v>1576</v>
      </c>
      <c r="AN785" t="s">
        <v>1582</v>
      </c>
      <c r="AO785">
        <v>8</v>
      </c>
      <c r="AP785">
        <v>7713</v>
      </c>
      <c r="AQ785">
        <v>3</v>
      </c>
      <c r="AR785">
        <v>0</v>
      </c>
    </row>
    <row r="786" spans="1:44" x14ac:dyDescent="0.35">
      <c r="A786" t="s">
        <v>852</v>
      </c>
      <c r="B786">
        <v>36</v>
      </c>
      <c r="C786" t="s">
        <v>802</v>
      </c>
      <c r="D786" t="s">
        <v>49</v>
      </c>
      <c r="E786" t="s">
        <v>41</v>
      </c>
      <c r="F786">
        <v>559</v>
      </c>
      <c r="G786" t="s">
        <v>42</v>
      </c>
      <c r="H786">
        <v>12</v>
      </c>
      <c r="I786">
        <v>4</v>
      </c>
      <c r="J786" t="s">
        <v>43</v>
      </c>
      <c r="K786">
        <v>1</v>
      </c>
      <c r="L786">
        <v>1614</v>
      </c>
      <c r="M786">
        <v>3</v>
      </c>
      <c r="N786" t="s">
        <v>53</v>
      </c>
      <c r="O786">
        <v>76</v>
      </c>
      <c r="P786">
        <v>3</v>
      </c>
      <c r="Q786">
        <v>2</v>
      </c>
      <c r="R786" t="s">
        <v>112</v>
      </c>
      <c r="S786">
        <v>3</v>
      </c>
      <c r="T786" t="s">
        <v>105</v>
      </c>
      <c r="U786">
        <v>4663</v>
      </c>
      <c r="V786" t="s">
        <v>47</v>
      </c>
      <c r="W786">
        <v>12421</v>
      </c>
      <c r="X786">
        <v>9</v>
      </c>
      <c r="Y786" t="s">
        <v>48</v>
      </c>
      <c r="Z786" t="s">
        <v>40</v>
      </c>
      <c r="AA786">
        <v>12</v>
      </c>
      <c r="AB786">
        <v>3</v>
      </c>
      <c r="AC786">
        <v>2</v>
      </c>
      <c r="AD786">
        <v>80</v>
      </c>
      <c r="AE786">
        <v>2</v>
      </c>
      <c r="AF786">
        <v>7</v>
      </c>
      <c r="AG786">
        <v>2</v>
      </c>
      <c r="AH786">
        <v>3</v>
      </c>
      <c r="AI786">
        <v>1</v>
      </c>
      <c r="AJ786">
        <v>1</v>
      </c>
      <c r="AK786" s="14">
        <v>46077</v>
      </c>
      <c r="AL786">
        <v>20</v>
      </c>
      <c r="AM786" t="s">
        <v>1576</v>
      </c>
      <c r="AN786" t="s">
        <v>1582</v>
      </c>
      <c r="AO786">
        <v>0</v>
      </c>
      <c r="AP786">
        <v>12186</v>
      </c>
      <c r="AQ786">
        <v>0</v>
      </c>
      <c r="AR786">
        <v>0</v>
      </c>
    </row>
    <row r="787" spans="1:44" x14ac:dyDescent="0.35">
      <c r="A787" t="s">
        <v>853</v>
      </c>
      <c r="B787">
        <v>36</v>
      </c>
      <c r="C787" t="s">
        <v>802</v>
      </c>
      <c r="D787" t="s">
        <v>49</v>
      </c>
      <c r="E787" t="s">
        <v>41</v>
      </c>
      <c r="F787">
        <v>711</v>
      </c>
      <c r="G787" t="s">
        <v>42</v>
      </c>
      <c r="H787">
        <v>5</v>
      </c>
      <c r="I787">
        <v>4</v>
      </c>
      <c r="J787" t="s">
        <v>43</v>
      </c>
      <c r="K787">
        <v>1</v>
      </c>
      <c r="L787">
        <v>1651</v>
      </c>
      <c r="M787">
        <v>2</v>
      </c>
      <c r="N787" t="s">
        <v>53</v>
      </c>
      <c r="O787">
        <v>42</v>
      </c>
      <c r="P787">
        <v>3</v>
      </c>
      <c r="Q787">
        <v>3</v>
      </c>
      <c r="R787" t="s">
        <v>161</v>
      </c>
      <c r="S787">
        <v>1</v>
      </c>
      <c r="T787" t="s">
        <v>105</v>
      </c>
      <c r="U787">
        <v>8008</v>
      </c>
      <c r="V787" t="s">
        <v>163</v>
      </c>
      <c r="W787">
        <v>22792</v>
      </c>
      <c r="X787">
        <v>4</v>
      </c>
      <c r="Y787" t="s">
        <v>48</v>
      </c>
      <c r="Z787" t="s">
        <v>49</v>
      </c>
      <c r="AA787">
        <v>12</v>
      </c>
      <c r="AB787">
        <v>3</v>
      </c>
      <c r="AC787">
        <v>3</v>
      </c>
      <c r="AD787">
        <v>80</v>
      </c>
      <c r="AE787">
        <v>2</v>
      </c>
      <c r="AF787">
        <v>9</v>
      </c>
      <c r="AG787">
        <v>6</v>
      </c>
      <c r="AH787">
        <v>3</v>
      </c>
      <c r="AI787">
        <v>0</v>
      </c>
      <c r="AJ787">
        <v>2</v>
      </c>
      <c r="AK787" s="14">
        <v>46078</v>
      </c>
      <c r="AL787">
        <v>45</v>
      </c>
      <c r="AM787" t="s">
        <v>1576</v>
      </c>
      <c r="AN787" t="s">
        <v>1582</v>
      </c>
      <c r="AO787">
        <v>14</v>
      </c>
      <c r="AP787">
        <v>12773</v>
      </c>
      <c r="AQ787">
        <v>13</v>
      </c>
      <c r="AR787">
        <v>5</v>
      </c>
    </row>
    <row r="788" spans="1:44" x14ac:dyDescent="0.35">
      <c r="A788" t="s">
        <v>854</v>
      </c>
      <c r="B788">
        <v>36</v>
      </c>
      <c r="C788" t="s">
        <v>802</v>
      </c>
      <c r="D788" t="s">
        <v>49</v>
      </c>
      <c r="E788" t="s">
        <v>41</v>
      </c>
      <c r="F788">
        <v>311</v>
      </c>
      <c r="G788" t="s">
        <v>42</v>
      </c>
      <c r="H788">
        <v>7</v>
      </c>
      <c r="I788">
        <v>3</v>
      </c>
      <c r="J788" t="s">
        <v>43</v>
      </c>
      <c r="K788">
        <v>1</v>
      </c>
      <c r="L788">
        <v>1659</v>
      </c>
      <c r="M788">
        <v>1</v>
      </c>
      <c r="N788" t="s">
        <v>44</v>
      </c>
      <c r="O788">
        <v>77</v>
      </c>
      <c r="P788">
        <v>3</v>
      </c>
      <c r="Q788">
        <v>1</v>
      </c>
      <c r="R788" t="s">
        <v>45</v>
      </c>
      <c r="S788">
        <v>2</v>
      </c>
      <c r="T788" t="s">
        <v>46</v>
      </c>
      <c r="U788">
        <v>2013</v>
      </c>
      <c r="V788" t="s">
        <v>47</v>
      </c>
      <c r="W788">
        <v>10950</v>
      </c>
      <c r="X788">
        <v>2</v>
      </c>
      <c r="Y788" t="s">
        <v>48</v>
      </c>
      <c r="Z788" t="s">
        <v>49</v>
      </c>
      <c r="AA788">
        <v>11</v>
      </c>
      <c r="AB788">
        <v>3</v>
      </c>
      <c r="AC788">
        <v>3</v>
      </c>
      <c r="AD788">
        <v>80</v>
      </c>
      <c r="AE788">
        <v>0</v>
      </c>
      <c r="AF788">
        <v>15</v>
      </c>
      <c r="AG788">
        <v>4</v>
      </c>
      <c r="AH788">
        <v>3</v>
      </c>
      <c r="AI788">
        <v>1</v>
      </c>
      <c r="AJ788">
        <v>3</v>
      </c>
      <c r="AK788" s="14">
        <v>46079</v>
      </c>
      <c r="AL788">
        <v>48</v>
      </c>
      <c r="AM788" t="s">
        <v>1576</v>
      </c>
      <c r="AN788" t="s">
        <v>1582</v>
      </c>
      <c r="AO788">
        <v>0</v>
      </c>
      <c r="AP788">
        <v>21674</v>
      </c>
      <c r="AQ788">
        <v>0</v>
      </c>
      <c r="AR788">
        <v>0</v>
      </c>
    </row>
    <row r="789" spans="1:44" x14ac:dyDescent="0.35">
      <c r="A789" t="s">
        <v>855</v>
      </c>
      <c r="B789">
        <v>36</v>
      </c>
      <c r="C789" t="s">
        <v>802</v>
      </c>
      <c r="D789" t="s">
        <v>49</v>
      </c>
      <c r="E789" t="s">
        <v>59</v>
      </c>
      <c r="F789">
        <v>894</v>
      </c>
      <c r="G789" t="s">
        <v>42</v>
      </c>
      <c r="H789">
        <v>1</v>
      </c>
      <c r="I789">
        <v>4</v>
      </c>
      <c r="J789" t="s">
        <v>52</v>
      </c>
      <c r="K789">
        <v>1</v>
      </c>
      <c r="L789">
        <v>1662</v>
      </c>
      <c r="M789">
        <v>4</v>
      </c>
      <c r="N789" t="s">
        <v>53</v>
      </c>
      <c r="O789">
        <v>33</v>
      </c>
      <c r="P789">
        <v>2</v>
      </c>
      <c r="Q789">
        <v>2</v>
      </c>
      <c r="R789" t="s">
        <v>112</v>
      </c>
      <c r="S789">
        <v>3</v>
      </c>
      <c r="T789" t="s">
        <v>105</v>
      </c>
      <c r="U789">
        <v>4374</v>
      </c>
      <c r="V789" t="s">
        <v>47</v>
      </c>
      <c r="W789">
        <v>15411</v>
      </c>
      <c r="X789">
        <v>0</v>
      </c>
      <c r="Y789" t="s">
        <v>48</v>
      </c>
      <c r="Z789" t="s">
        <v>49</v>
      </c>
      <c r="AA789">
        <v>15</v>
      </c>
      <c r="AB789">
        <v>3</v>
      </c>
      <c r="AC789">
        <v>3</v>
      </c>
      <c r="AD789">
        <v>80</v>
      </c>
      <c r="AE789">
        <v>0</v>
      </c>
      <c r="AF789">
        <v>4</v>
      </c>
      <c r="AG789">
        <v>6</v>
      </c>
      <c r="AH789">
        <v>3</v>
      </c>
      <c r="AI789">
        <v>1</v>
      </c>
      <c r="AJ789">
        <v>2</v>
      </c>
      <c r="AK789" s="14">
        <v>46080</v>
      </c>
      <c r="AL789">
        <v>46</v>
      </c>
      <c r="AM789" t="s">
        <v>1576</v>
      </c>
      <c r="AN789" t="s">
        <v>1582</v>
      </c>
      <c r="AO789">
        <v>8</v>
      </c>
      <c r="AP789">
        <v>20453</v>
      </c>
      <c r="AQ789">
        <v>4</v>
      </c>
      <c r="AR789">
        <v>1</v>
      </c>
    </row>
    <row r="790" spans="1:44" x14ac:dyDescent="0.35">
      <c r="A790" t="s">
        <v>856</v>
      </c>
      <c r="B790">
        <v>36</v>
      </c>
      <c r="C790" t="s">
        <v>802</v>
      </c>
      <c r="D790" t="s">
        <v>49</v>
      </c>
      <c r="E790" t="s">
        <v>41</v>
      </c>
      <c r="F790">
        <v>1040</v>
      </c>
      <c r="G790" t="s">
        <v>42</v>
      </c>
      <c r="H790">
        <v>3</v>
      </c>
      <c r="I790">
        <v>2</v>
      </c>
      <c r="J790" t="s">
        <v>43</v>
      </c>
      <c r="K790">
        <v>1</v>
      </c>
      <c r="L790">
        <v>1664</v>
      </c>
      <c r="M790">
        <v>4</v>
      </c>
      <c r="N790" t="s">
        <v>44</v>
      </c>
      <c r="O790">
        <v>79</v>
      </c>
      <c r="P790">
        <v>4</v>
      </c>
      <c r="Q790">
        <v>2</v>
      </c>
      <c r="R790" t="s">
        <v>161</v>
      </c>
      <c r="S790">
        <v>1</v>
      </c>
      <c r="T790" t="s">
        <v>102</v>
      </c>
      <c r="U790">
        <v>6842</v>
      </c>
      <c r="V790" t="s">
        <v>163</v>
      </c>
      <c r="W790">
        <v>26308</v>
      </c>
      <c r="X790">
        <v>6</v>
      </c>
      <c r="Y790" t="s">
        <v>48</v>
      </c>
      <c r="Z790" t="s">
        <v>49</v>
      </c>
      <c r="AA790">
        <v>20</v>
      </c>
      <c r="AB790">
        <v>4</v>
      </c>
      <c r="AC790">
        <v>1</v>
      </c>
      <c r="AD790">
        <v>80</v>
      </c>
      <c r="AE790">
        <v>1</v>
      </c>
      <c r="AF790">
        <v>13</v>
      </c>
      <c r="AG790">
        <v>3</v>
      </c>
      <c r="AH790">
        <v>3</v>
      </c>
      <c r="AI790">
        <v>0</v>
      </c>
      <c r="AJ790">
        <v>4</v>
      </c>
      <c r="AK790" s="14">
        <v>46081</v>
      </c>
      <c r="AL790">
        <v>25</v>
      </c>
      <c r="AM790" t="s">
        <v>1576</v>
      </c>
      <c r="AN790" t="s">
        <v>1582</v>
      </c>
      <c r="AO790">
        <v>1</v>
      </c>
      <c r="AP790">
        <v>3365</v>
      </c>
      <c r="AQ790">
        <v>1</v>
      </c>
      <c r="AR790">
        <v>1</v>
      </c>
    </row>
    <row r="791" spans="1:44" x14ac:dyDescent="0.35">
      <c r="A791" t="s">
        <v>857</v>
      </c>
      <c r="B791">
        <v>36</v>
      </c>
      <c r="C791" t="s">
        <v>802</v>
      </c>
      <c r="D791" t="s">
        <v>49</v>
      </c>
      <c r="E791" t="s">
        <v>41</v>
      </c>
      <c r="F791">
        <v>1351</v>
      </c>
      <c r="G791" t="s">
        <v>42</v>
      </c>
      <c r="H791">
        <v>26</v>
      </c>
      <c r="I791">
        <v>4</v>
      </c>
      <c r="J791" t="s">
        <v>43</v>
      </c>
      <c r="K791">
        <v>1</v>
      </c>
      <c r="L791">
        <v>1682</v>
      </c>
      <c r="M791">
        <v>1</v>
      </c>
      <c r="N791" t="s">
        <v>44</v>
      </c>
      <c r="O791">
        <v>80</v>
      </c>
      <c r="P791">
        <v>3</v>
      </c>
      <c r="Q791">
        <v>2</v>
      </c>
      <c r="R791" t="s">
        <v>161</v>
      </c>
      <c r="S791">
        <v>3</v>
      </c>
      <c r="T791" t="s">
        <v>105</v>
      </c>
      <c r="U791">
        <v>5347</v>
      </c>
      <c r="V791" t="s">
        <v>163</v>
      </c>
      <c r="W791">
        <v>7419</v>
      </c>
      <c r="X791">
        <v>6</v>
      </c>
      <c r="Y791" t="s">
        <v>48</v>
      </c>
      <c r="Z791" t="s">
        <v>49</v>
      </c>
      <c r="AA791">
        <v>14</v>
      </c>
      <c r="AB791">
        <v>3</v>
      </c>
      <c r="AC791">
        <v>2</v>
      </c>
      <c r="AD791">
        <v>80</v>
      </c>
      <c r="AE791">
        <v>2</v>
      </c>
      <c r="AF791">
        <v>10</v>
      </c>
      <c r="AG791">
        <v>2</v>
      </c>
      <c r="AH791">
        <v>2</v>
      </c>
      <c r="AI791">
        <v>0</v>
      </c>
      <c r="AJ791">
        <v>2</v>
      </c>
      <c r="AK791" s="14">
        <v>46082</v>
      </c>
      <c r="AL791">
        <v>18</v>
      </c>
      <c r="AM791" t="s">
        <v>1576</v>
      </c>
      <c r="AN791" t="s">
        <v>1587</v>
      </c>
      <c r="AO791">
        <v>1</v>
      </c>
      <c r="AP791">
        <v>17484</v>
      </c>
      <c r="AQ791">
        <v>1</v>
      </c>
      <c r="AR791">
        <v>1</v>
      </c>
    </row>
    <row r="792" spans="1:44" x14ac:dyDescent="0.35">
      <c r="A792" t="s">
        <v>858</v>
      </c>
      <c r="B792">
        <v>36</v>
      </c>
      <c r="C792" t="s">
        <v>802</v>
      </c>
      <c r="D792" t="s">
        <v>49</v>
      </c>
      <c r="E792" t="s">
        <v>41</v>
      </c>
      <c r="F792">
        <v>530</v>
      </c>
      <c r="G792" t="s">
        <v>51</v>
      </c>
      <c r="H792">
        <v>2</v>
      </c>
      <c r="I792">
        <v>4</v>
      </c>
      <c r="J792" t="s">
        <v>43</v>
      </c>
      <c r="K792">
        <v>1</v>
      </c>
      <c r="L792">
        <v>1710</v>
      </c>
      <c r="M792">
        <v>3</v>
      </c>
      <c r="N792" t="s">
        <v>53</v>
      </c>
      <c r="O792">
        <v>51</v>
      </c>
      <c r="P792">
        <v>3</v>
      </c>
      <c r="Q792">
        <v>2</v>
      </c>
      <c r="R792" t="s">
        <v>54</v>
      </c>
      <c r="S792">
        <v>4</v>
      </c>
      <c r="T792" t="s">
        <v>46</v>
      </c>
      <c r="U792">
        <v>4502</v>
      </c>
      <c r="V792" t="s">
        <v>47</v>
      </c>
      <c r="W792">
        <v>7439</v>
      </c>
      <c r="X792">
        <v>3</v>
      </c>
      <c r="Y792" t="s">
        <v>48</v>
      </c>
      <c r="Z792" t="s">
        <v>49</v>
      </c>
      <c r="AA792">
        <v>15</v>
      </c>
      <c r="AB792">
        <v>3</v>
      </c>
      <c r="AC792">
        <v>3</v>
      </c>
      <c r="AD792">
        <v>80</v>
      </c>
      <c r="AE792">
        <v>0</v>
      </c>
      <c r="AF792">
        <v>17</v>
      </c>
      <c r="AG792">
        <v>2</v>
      </c>
      <c r="AH792">
        <v>2</v>
      </c>
      <c r="AI792">
        <v>6</v>
      </c>
      <c r="AJ792">
        <v>7</v>
      </c>
      <c r="AK792" s="14">
        <v>46083</v>
      </c>
      <c r="AL792">
        <v>32</v>
      </c>
      <c r="AM792" t="s">
        <v>1576</v>
      </c>
      <c r="AN792" t="s">
        <v>1587</v>
      </c>
      <c r="AO792">
        <v>6</v>
      </c>
      <c r="AP792">
        <v>2440</v>
      </c>
      <c r="AQ792">
        <v>3</v>
      </c>
      <c r="AR792">
        <v>3</v>
      </c>
    </row>
    <row r="793" spans="1:44" x14ac:dyDescent="0.35">
      <c r="A793" t="s">
        <v>1361</v>
      </c>
      <c r="B793">
        <v>49</v>
      </c>
      <c r="C793" t="s">
        <v>1271</v>
      </c>
      <c r="D793" t="s">
        <v>49</v>
      </c>
      <c r="E793" t="s">
        <v>41</v>
      </c>
      <c r="F793">
        <v>1490</v>
      </c>
      <c r="G793" t="s">
        <v>42</v>
      </c>
      <c r="H793">
        <v>7</v>
      </c>
      <c r="I793">
        <v>4</v>
      </c>
      <c r="J793" t="s">
        <v>43</v>
      </c>
      <c r="K793">
        <v>1</v>
      </c>
      <c r="L793">
        <v>1484</v>
      </c>
      <c r="M793">
        <v>3</v>
      </c>
      <c r="N793" t="s">
        <v>44</v>
      </c>
      <c r="O793">
        <v>35</v>
      </c>
      <c r="P793">
        <v>3</v>
      </c>
      <c r="Q793">
        <v>3</v>
      </c>
      <c r="R793" t="s">
        <v>161</v>
      </c>
      <c r="S793">
        <v>2</v>
      </c>
      <c r="T793" t="s">
        <v>102</v>
      </c>
      <c r="U793">
        <v>10466</v>
      </c>
      <c r="V793" t="s">
        <v>253</v>
      </c>
      <c r="W793">
        <v>20948</v>
      </c>
      <c r="X793">
        <v>3</v>
      </c>
      <c r="Y793" t="s">
        <v>48</v>
      </c>
      <c r="Z793" t="s">
        <v>49</v>
      </c>
      <c r="AA793">
        <v>14</v>
      </c>
      <c r="AB793">
        <v>3</v>
      </c>
      <c r="AC793">
        <v>2</v>
      </c>
      <c r="AD793">
        <v>80</v>
      </c>
      <c r="AE793">
        <v>2</v>
      </c>
      <c r="AF793">
        <v>29</v>
      </c>
      <c r="AG793">
        <v>3</v>
      </c>
      <c r="AH793">
        <v>3</v>
      </c>
      <c r="AI793">
        <v>0</v>
      </c>
      <c r="AJ793">
        <v>7</v>
      </c>
      <c r="AK793" s="14">
        <v>46223</v>
      </c>
      <c r="AL793">
        <v>60</v>
      </c>
      <c r="AM793" t="s">
        <v>1576</v>
      </c>
      <c r="AN793" t="s">
        <v>1583</v>
      </c>
      <c r="AO793">
        <v>9</v>
      </c>
      <c r="AP793">
        <v>9519</v>
      </c>
      <c r="AQ793">
        <v>9</v>
      </c>
      <c r="AR793">
        <v>2</v>
      </c>
    </row>
    <row r="794" spans="1:44" x14ac:dyDescent="0.35">
      <c r="A794" t="s">
        <v>860</v>
      </c>
      <c r="B794">
        <v>36</v>
      </c>
      <c r="C794" t="s">
        <v>802</v>
      </c>
      <c r="D794" t="s">
        <v>49</v>
      </c>
      <c r="E794" t="s">
        <v>41</v>
      </c>
      <c r="F794">
        <v>1383</v>
      </c>
      <c r="G794" t="s">
        <v>42</v>
      </c>
      <c r="H794">
        <v>10</v>
      </c>
      <c r="I794">
        <v>3</v>
      </c>
      <c r="J794" t="s">
        <v>43</v>
      </c>
      <c r="K794">
        <v>1</v>
      </c>
      <c r="L794">
        <v>1790</v>
      </c>
      <c r="M794">
        <v>4</v>
      </c>
      <c r="N794" t="s">
        <v>44</v>
      </c>
      <c r="O794">
        <v>90</v>
      </c>
      <c r="P794">
        <v>3</v>
      </c>
      <c r="Q794">
        <v>3</v>
      </c>
      <c r="R794" t="s">
        <v>161</v>
      </c>
      <c r="S794">
        <v>1</v>
      </c>
      <c r="T794" t="s">
        <v>105</v>
      </c>
      <c r="U794">
        <v>8321</v>
      </c>
      <c r="V794" t="s">
        <v>163</v>
      </c>
      <c r="W794">
        <v>25949</v>
      </c>
      <c r="X794">
        <v>7</v>
      </c>
      <c r="Y794" t="s">
        <v>48</v>
      </c>
      <c r="Z794" t="s">
        <v>40</v>
      </c>
      <c r="AA794">
        <v>13</v>
      </c>
      <c r="AB794">
        <v>3</v>
      </c>
      <c r="AC794">
        <v>4</v>
      </c>
      <c r="AD794">
        <v>80</v>
      </c>
      <c r="AE794">
        <v>1</v>
      </c>
      <c r="AF794">
        <v>15</v>
      </c>
      <c r="AG794">
        <v>1</v>
      </c>
      <c r="AH794">
        <v>3</v>
      </c>
      <c r="AI794">
        <v>5</v>
      </c>
      <c r="AJ794">
        <v>7</v>
      </c>
      <c r="AK794" s="14">
        <v>46085</v>
      </c>
      <c r="AL794">
        <v>48</v>
      </c>
      <c r="AM794" t="s">
        <v>1576</v>
      </c>
      <c r="AN794" t="s">
        <v>1587</v>
      </c>
      <c r="AO794">
        <v>12</v>
      </c>
      <c r="AP794">
        <v>15644</v>
      </c>
      <c r="AQ794">
        <v>8</v>
      </c>
      <c r="AR794">
        <v>1</v>
      </c>
    </row>
    <row r="795" spans="1:44" x14ac:dyDescent="0.35">
      <c r="A795" t="s">
        <v>861</v>
      </c>
      <c r="B795">
        <v>36</v>
      </c>
      <c r="C795" t="s">
        <v>802</v>
      </c>
      <c r="D795" t="s">
        <v>49</v>
      </c>
      <c r="E795" t="s">
        <v>41</v>
      </c>
      <c r="F795">
        <v>430</v>
      </c>
      <c r="G795" t="s">
        <v>42</v>
      </c>
      <c r="H795">
        <v>2</v>
      </c>
      <c r="I795">
        <v>4</v>
      </c>
      <c r="J795" t="s">
        <v>73</v>
      </c>
      <c r="K795">
        <v>1</v>
      </c>
      <c r="L795">
        <v>1847</v>
      </c>
      <c r="M795">
        <v>4</v>
      </c>
      <c r="N795" t="s">
        <v>53</v>
      </c>
      <c r="O795">
        <v>73</v>
      </c>
      <c r="P795">
        <v>3</v>
      </c>
      <c r="Q795">
        <v>2</v>
      </c>
      <c r="R795" t="s">
        <v>60</v>
      </c>
      <c r="S795">
        <v>2</v>
      </c>
      <c r="T795" t="s">
        <v>105</v>
      </c>
      <c r="U795">
        <v>6962</v>
      </c>
      <c r="V795" t="s">
        <v>163</v>
      </c>
      <c r="W795">
        <v>19573</v>
      </c>
      <c r="X795">
        <v>4</v>
      </c>
      <c r="Y795" t="s">
        <v>48</v>
      </c>
      <c r="Z795" t="s">
        <v>40</v>
      </c>
      <c r="AA795">
        <v>22</v>
      </c>
      <c r="AB795">
        <v>4</v>
      </c>
      <c r="AC795">
        <v>4</v>
      </c>
      <c r="AD795">
        <v>80</v>
      </c>
      <c r="AE795">
        <v>1</v>
      </c>
      <c r="AF795">
        <v>15</v>
      </c>
      <c r="AG795">
        <v>2</v>
      </c>
      <c r="AH795">
        <v>3</v>
      </c>
      <c r="AI795">
        <v>0</v>
      </c>
      <c r="AJ795">
        <v>0</v>
      </c>
      <c r="AK795" s="14">
        <v>46086</v>
      </c>
      <c r="AL795">
        <v>60</v>
      </c>
      <c r="AM795" t="s">
        <v>1576</v>
      </c>
      <c r="AN795" t="s">
        <v>1587</v>
      </c>
      <c r="AO795">
        <v>35</v>
      </c>
      <c r="AP795">
        <v>9252</v>
      </c>
      <c r="AQ795">
        <v>7</v>
      </c>
      <c r="AR795">
        <v>1</v>
      </c>
    </row>
    <row r="796" spans="1:44" x14ac:dyDescent="0.35">
      <c r="A796" t="s">
        <v>862</v>
      </c>
      <c r="B796">
        <v>36</v>
      </c>
      <c r="C796" t="s">
        <v>802</v>
      </c>
      <c r="D796" t="s">
        <v>49</v>
      </c>
      <c r="E796" t="s">
        <v>41</v>
      </c>
      <c r="F796">
        <v>1266</v>
      </c>
      <c r="G796" t="s">
        <v>51</v>
      </c>
      <c r="H796">
        <v>10</v>
      </c>
      <c r="I796">
        <v>4</v>
      </c>
      <c r="J796" t="s">
        <v>68</v>
      </c>
      <c r="K796">
        <v>1</v>
      </c>
      <c r="L796">
        <v>1880</v>
      </c>
      <c r="M796">
        <v>2</v>
      </c>
      <c r="N796" t="s">
        <v>53</v>
      </c>
      <c r="O796">
        <v>63</v>
      </c>
      <c r="P796">
        <v>2</v>
      </c>
      <c r="Q796">
        <v>2</v>
      </c>
      <c r="R796" t="s">
        <v>137</v>
      </c>
      <c r="S796">
        <v>3</v>
      </c>
      <c r="T796" t="s">
        <v>105</v>
      </c>
      <c r="U796">
        <v>5673</v>
      </c>
      <c r="V796" t="s">
        <v>163</v>
      </c>
      <c r="W796">
        <v>6060</v>
      </c>
      <c r="X796">
        <v>1</v>
      </c>
      <c r="Y796" t="s">
        <v>48</v>
      </c>
      <c r="Z796" t="s">
        <v>40</v>
      </c>
      <c r="AA796">
        <v>13</v>
      </c>
      <c r="AB796">
        <v>3</v>
      </c>
      <c r="AC796">
        <v>1</v>
      </c>
      <c r="AD796">
        <v>80</v>
      </c>
      <c r="AE796">
        <v>1</v>
      </c>
      <c r="AF796">
        <v>10</v>
      </c>
      <c r="AG796">
        <v>4</v>
      </c>
      <c r="AH796">
        <v>3</v>
      </c>
      <c r="AI796">
        <v>1</v>
      </c>
      <c r="AJ796">
        <v>7</v>
      </c>
      <c r="AK796" s="14">
        <v>46087</v>
      </c>
      <c r="AL796">
        <v>29</v>
      </c>
      <c r="AM796" t="s">
        <v>1576</v>
      </c>
      <c r="AN796" t="s">
        <v>1587</v>
      </c>
      <c r="AO796">
        <v>2</v>
      </c>
      <c r="AP796">
        <v>8618</v>
      </c>
      <c r="AQ796">
        <v>2</v>
      </c>
      <c r="AR796">
        <v>2</v>
      </c>
    </row>
    <row r="797" spans="1:44" x14ac:dyDescent="0.35">
      <c r="A797" t="s">
        <v>863</v>
      </c>
      <c r="B797">
        <v>36</v>
      </c>
      <c r="C797" t="s">
        <v>802</v>
      </c>
      <c r="D797" t="s">
        <v>49</v>
      </c>
      <c r="E797" t="s">
        <v>56</v>
      </c>
      <c r="F797">
        <v>1213</v>
      </c>
      <c r="G797" t="s">
        <v>71</v>
      </c>
      <c r="H797">
        <v>2</v>
      </c>
      <c r="I797">
        <v>1</v>
      </c>
      <c r="J797" t="s">
        <v>71</v>
      </c>
      <c r="K797">
        <v>1</v>
      </c>
      <c r="L797">
        <v>1890</v>
      </c>
      <c r="M797">
        <v>2</v>
      </c>
      <c r="N797" t="s">
        <v>44</v>
      </c>
      <c r="O797">
        <v>94</v>
      </c>
      <c r="P797">
        <v>2</v>
      </c>
      <c r="Q797">
        <v>2</v>
      </c>
      <c r="R797" t="s">
        <v>71</v>
      </c>
      <c r="S797">
        <v>4</v>
      </c>
      <c r="T797" t="s">
        <v>46</v>
      </c>
      <c r="U797">
        <v>3886</v>
      </c>
      <c r="V797" t="s">
        <v>47</v>
      </c>
      <c r="W797">
        <v>4223</v>
      </c>
      <c r="X797">
        <v>1</v>
      </c>
      <c r="Y797" t="s">
        <v>48</v>
      </c>
      <c r="Z797" t="s">
        <v>49</v>
      </c>
      <c r="AA797">
        <v>21</v>
      </c>
      <c r="AB797">
        <v>4</v>
      </c>
      <c r="AC797">
        <v>4</v>
      </c>
      <c r="AD797">
        <v>80</v>
      </c>
      <c r="AE797">
        <v>0</v>
      </c>
      <c r="AF797">
        <v>10</v>
      </c>
      <c r="AG797">
        <v>2</v>
      </c>
      <c r="AH797">
        <v>2</v>
      </c>
      <c r="AI797">
        <v>0</v>
      </c>
      <c r="AJ797">
        <v>8</v>
      </c>
      <c r="AK797" s="14">
        <v>46088</v>
      </c>
      <c r="AL797">
        <v>53</v>
      </c>
      <c r="AM797" t="s">
        <v>1576</v>
      </c>
      <c r="AN797" t="s">
        <v>1587</v>
      </c>
      <c r="AO797">
        <v>19</v>
      </c>
      <c r="AP797">
        <v>19384</v>
      </c>
      <c r="AQ797">
        <v>8</v>
      </c>
      <c r="AR797">
        <v>6</v>
      </c>
    </row>
    <row r="798" spans="1:44" x14ac:dyDescent="0.35">
      <c r="A798" t="s">
        <v>864</v>
      </c>
      <c r="B798">
        <v>36</v>
      </c>
      <c r="C798" t="s">
        <v>802</v>
      </c>
      <c r="D798" t="s">
        <v>49</v>
      </c>
      <c r="E798" t="s">
        <v>41</v>
      </c>
      <c r="F798">
        <v>335</v>
      </c>
      <c r="G798" t="s">
        <v>51</v>
      </c>
      <c r="H798">
        <v>17</v>
      </c>
      <c r="I798">
        <v>2</v>
      </c>
      <c r="J798" t="s">
        <v>57</v>
      </c>
      <c r="K798">
        <v>1</v>
      </c>
      <c r="L798">
        <v>1908</v>
      </c>
      <c r="M798">
        <v>3</v>
      </c>
      <c r="N798" t="s">
        <v>44</v>
      </c>
      <c r="O798">
        <v>33</v>
      </c>
      <c r="P798">
        <v>2</v>
      </c>
      <c r="Q798">
        <v>2</v>
      </c>
      <c r="R798" t="s">
        <v>137</v>
      </c>
      <c r="S798">
        <v>2</v>
      </c>
      <c r="T798" t="s">
        <v>105</v>
      </c>
      <c r="U798">
        <v>5507</v>
      </c>
      <c r="V798" t="s">
        <v>163</v>
      </c>
      <c r="W798">
        <v>16822</v>
      </c>
      <c r="X798">
        <v>2</v>
      </c>
      <c r="Y798" t="s">
        <v>48</v>
      </c>
      <c r="Z798" t="s">
        <v>49</v>
      </c>
      <c r="AA798">
        <v>16</v>
      </c>
      <c r="AB798">
        <v>3</v>
      </c>
      <c r="AC798">
        <v>3</v>
      </c>
      <c r="AD798">
        <v>80</v>
      </c>
      <c r="AE798">
        <v>2</v>
      </c>
      <c r="AF798">
        <v>12</v>
      </c>
      <c r="AG798">
        <v>1</v>
      </c>
      <c r="AH798">
        <v>1</v>
      </c>
      <c r="AI798">
        <v>1</v>
      </c>
      <c r="AJ798">
        <v>3</v>
      </c>
      <c r="AK798" s="14">
        <v>46089</v>
      </c>
      <c r="AL798">
        <v>55</v>
      </c>
      <c r="AM798" t="s">
        <v>1576</v>
      </c>
      <c r="AN798" t="s">
        <v>1587</v>
      </c>
      <c r="AO798">
        <v>28</v>
      </c>
      <c r="AP798">
        <v>4255</v>
      </c>
      <c r="AQ798">
        <v>0</v>
      </c>
      <c r="AR798">
        <v>0</v>
      </c>
    </row>
    <row r="799" spans="1:44" x14ac:dyDescent="0.35">
      <c r="A799" t="s">
        <v>865</v>
      </c>
      <c r="B799">
        <v>36</v>
      </c>
      <c r="C799" t="s">
        <v>802</v>
      </c>
      <c r="D799" t="s">
        <v>49</v>
      </c>
      <c r="E799" t="s">
        <v>59</v>
      </c>
      <c r="F799">
        <v>1351</v>
      </c>
      <c r="G799" t="s">
        <v>42</v>
      </c>
      <c r="H799">
        <v>9</v>
      </c>
      <c r="I799">
        <v>4</v>
      </c>
      <c r="J799" t="s">
        <v>43</v>
      </c>
      <c r="K799">
        <v>1</v>
      </c>
      <c r="L799">
        <v>1949</v>
      </c>
      <c r="M799">
        <v>1</v>
      </c>
      <c r="N799" t="s">
        <v>44</v>
      </c>
      <c r="O799">
        <v>66</v>
      </c>
      <c r="P799">
        <v>4</v>
      </c>
      <c r="Q799">
        <v>1</v>
      </c>
      <c r="R799" t="s">
        <v>45</v>
      </c>
      <c r="S799">
        <v>2</v>
      </c>
      <c r="T799" t="s">
        <v>105</v>
      </c>
      <c r="U799">
        <v>2810</v>
      </c>
      <c r="V799" t="s">
        <v>47</v>
      </c>
      <c r="W799">
        <v>9238</v>
      </c>
      <c r="X799">
        <v>1</v>
      </c>
      <c r="Y799" t="s">
        <v>48</v>
      </c>
      <c r="Z799" t="s">
        <v>49</v>
      </c>
      <c r="AA799">
        <v>22</v>
      </c>
      <c r="AB799">
        <v>4</v>
      </c>
      <c r="AC799">
        <v>2</v>
      </c>
      <c r="AD799">
        <v>80</v>
      </c>
      <c r="AE799">
        <v>0</v>
      </c>
      <c r="AF799">
        <v>5</v>
      </c>
      <c r="AG799">
        <v>3</v>
      </c>
      <c r="AH799">
        <v>3</v>
      </c>
      <c r="AI799">
        <v>0</v>
      </c>
      <c r="AJ799">
        <v>2</v>
      </c>
      <c r="AK799" s="14">
        <v>46090</v>
      </c>
      <c r="AL799">
        <v>24</v>
      </c>
      <c r="AM799" t="s">
        <v>1576</v>
      </c>
      <c r="AN799" t="s">
        <v>1587</v>
      </c>
      <c r="AO799">
        <v>1</v>
      </c>
      <c r="AP799">
        <v>3828</v>
      </c>
      <c r="AQ799">
        <v>1</v>
      </c>
      <c r="AR799">
        <v>1</v>
      </c>
    </row>
    <row r="800" spans="1:44" x14ac:dyDescent="0.35">
      <c r="A800" t="s">
        <v>866</v>
      </c>
      <c r="B800">
        <v>36</v>
      </c>
      <c r="C800" t="s">
        <v>802</v>
      </c>
      <c r="D800" t="s">
        <v>49</v>
      </c>
      <c r="E800" t="s">
        <v>41</v>
      </c>
      <c r="F800">
        <v>557</v>
      </c>
      <c r="G800" t="s">
        <v>51</v>
      </c>
      <c r="H800">
        <v>3</v>
      </c>
      <c r="I800">
        <v>3</v>
      </c>
      <c r="J800" t="s">
        <v>52</v>
      </c>
      <c r="K800">
        <v>1</v>
      </c>
      <c r="L800">
        <v>2024</v>
      </c>
      <c r="M800">
        <v>1</v>
      </c>
      <c r="N800" t="s">
        <v>53</v>
      </c>
      <c r="O800">
        <v>94</v>
      </c>
      <c r="P800">
        <v>2</v>
      </c>
      <c r="Q800">
        <v>3</v>
      </c>
      <c r="R800" t="s">
        <v>137</v>
      </c>
      <c r="S800">
        <v>4</v>
      </c>
      <c r="T800" t="s">
        <v>105</v>
      </c>
      <c r="U800">
        <v>7644</v>
      </c>
      <c r="V800" t="s">
        <v>163</v>
      </c>
      <c r="W800">
        <v>12695</v>
      </c>
      <c r="X800">
        <v>0</v>
      </c>
      <c r="Y800" t="s">
        <v>48</v>
      </c>
      <c r="Z800" t="s">
        <v>49</v>
      </c>
      <c r="AA800">
        <v>19</v>
      </c>
      <c r="AB800">
        <v>3</v>
      </c>
      <c r="AC800">
        <v>3</v>
      </c>
      <c r="AD800">
        <v>80</v>
      </c>
      <c r="AE800">
        <v>2</v>
      </c>
      <c r="AF800">
        <v>10</v>
      </c>
      <c r="AG800">
        <v>2</v>
      </c>
      <c r="AH800">
        <v>3</v>
      </c>
      <c r="AI800">
        <v>3</v>
      </c>
      <c r="AJ800">
        <v>4</v>
      </c>
      <c r="AK800" s="14">
        <v>46091</v>
      </c>
      <c r="AL800">
        <v>52</v>
      </c>
      <c r="AM800" t="s">
        <v>1576</v>
      </c>
      <c r="AN800" t="s">
        <v>1587</v>
      </c>
      <c r="AO800">
        <v>25</v>
      </c>
      <c r="AP800">
        <v>12240</v>
      </c>
      <c r="AQ800">
        <v>1</v>
      </c>
      <c r="AR800">
        <v>0</v>
      </c>
    </row>
    <row r="801" spans="1:44" x14ac:dyDescent="0.35">
      <c r="A801" t="s">
        <v>867</v>
      </c>
      <c r="B801">
        <v>36</v>
      </c>
      <c r="C801" t="s">
        <v>802</v>
      </c>
      <c r="D801" t="s">
        <v>49</v>
      </c>
      <c r="E801" t="s">
        <v>56</v>
      </c>
      <c r="F801">
        <v>688</v>
      </c>
      <c r="G801" t="s">
        <v>42</v>
      </c>
      <c r="H801">
        <v>4</v>
      </c>
      <c r="I801">
        <v>2</v>
      </c>
      <c r="J801" t="s">
        <v>43</v>
      </c>
      <c r="K801">
        <v>1</v>
      </c>
      <c r="L801">
        <v>2025</v>
      </c>
      <c r="M801">
        <v>4</v>
      </c>
      <c r="N801" t="s">
        <v>53</v>
      </c>
      <c r="O801">
        <v>97</v>
      </c>
      <c r="P801">
        <v>3</v>
      </c>
      <c r="Q801">
        <v>2</v>
      </c>
      <c r="R801" t="s">
        <v>112</v>
      </c>
      <c r="S801">
        <v>2</v>
      </c>
      <c r="T801" t="s">
        <v>102</v>
      </c>
      <c r="U801">
        <v>5131</v>
      </c>
      <c r="V801" t="s">
        <v>163</v>
      </c>
      <c r="W801">
        <v>9192</v>
      </c>
      <c r="X801">
        <v>7</v>
      </c>
      <c r="Y801" t="s">
        <v>48</v>
      </c>
      <c r="Z801" t="s">
        <v>49</v>
      </c>
      <c r="AA801">
        <v>13</v>
      </c>
      <c r="AB801">
        <v>3</v>
      </c>
      <c r="AC801">
        <v>2</v>
      </c>
      <c r="AD801">
        <v>80</v>
      </c>
      <c r="AE801">
        <v>3</v>
      </c>
      <c r="AF801">
        <v>18</v>
      </c>
      <c r="AG801">
        <v>3</v>
      </c>
      <c r="AH801">
        <v>3</v>
      </c>
      <c r="AI801">
        <v>0</v>
      </c>
      <c r="AJ801">
        <v>2</v>
      </c>
      <c r="AK801" s="14">
        <v>46092</v>
      </c>
      <c r="AL801">
        <v>55</v>
      </c>
      <c r="AM801" t="s">
        <v>1576</v>
      </c>
      <c r="AN801" t="s">
        <v>1587</v>
      </c>
      <c r="AO801">
        <v>22</v>
      </c>
      <c r="AP801">
        <v>11851</v>
      </c>
      <c r="AQ801">
        <v>21</v>
      </c>
      <c r="AR801">
        <v>0</v>
      </c>
    </row>
    <row r="802" spans="1:44" x14ac:dyDescent="0.35">
      <c r="A802" t="s">
        <v>868</v>
      </c>
      <c r="B802">
        <v>36</v>
      </c>
      <c r="C802" t="s">
        <v>802</v>
      </c>
      <c r="D802" t="s">
        <v>49</v>
      </c>
      <c r="E802" t="s">
        <v>59</v>
      </c>
      <c r="F802">
        <v>301</v>
      </c>
      <c r="G802" t="s">
        <v>51</v>
      </c>
      <c r="H802">
        <v>15</v>
      </c>
      <c r="I802">
        <v>4</v>
      </c>
      <c r="J802" t="s">
        <v>57</v>
      </c>
      <c r="K802">
        <v>1</v>
      </c>
      <c r="L802">
        <v>2036</v>
      </c>
      <c r="M802">
        <v>4</v>
      </c>
      <c r="N802" t="s">
        <v>44</v>
      </c>
      <c r="O802">
        <v>88</v>
      </c>
      <c r="P802">
        <v>1</v>
      </c>
      <c r="Q802">
        <v>2</v>
      </c>
      <c r="R802" t="s">
        <v>137</v>
      </c>
      <c r="S802">
        <v>4</v>
      </c>
      <c r="T802" t="s">
        <v>102</v>
      </c>
      <c r="U802">
        <v>5406</v>
      </c>
      <c r="V802" t="s">
        <v>163</v>
      </c>
      <c r="W802">
        <v>10436</v>
      </c>
      <c r="X802">
        <v>1</v>
      </c>
      <c r="Y802" t="s">
        <v>48</v>
      </c>
      <c r="Z802" t="s">
        <v>49</v>
      </c>
      <c r="AA802">
        <v>24</v>
      </c>
      <c r="AB802">
        <v>4</v>
      </c>
      <c r="AC802">
        <v>1</v>
      </c>
      <c r="AD802">
        <v>80</v>
      </c>
      <c r="AE802">
        <v>1</v>
      </c>
      <c r="AF802">
        <v>15</v>
      </c>
      <c r="AG802">
        <v>4</v>
      </c>
      <c r="AH802">
        <v>2</v>
      </c>
      <c r="AI802">
        <v>11</v>
      </c>
      <c r="AJ802">
        <v>11</v>
      </c>
      <c r="AK802" s="14">
        <v>46093</v>
      </c>
      <c r="AL802">
        <v>56</v>
      </c>
      <c r="AM802" t="s">
        <v>1576</v>
      </c>
      <c r="AN802" t="s">
        <v>1587</v>
      </c>
      <c r="AO802">
        <v>7</v>
      </c>
      <c r="AP802">
        <v>7191</v>
      </c>
      <c r="AQ802">
        <v>2</v>
      </c>
      <c r="AR802">
        <v>1</v>
      </c>
    </row>
    <row r="803" spans="1:44" x14ac:dyDescent="0.35">
      <c r="A803" t="s">
        <v>869</v>
      </c>
      <c r="B803">
        <v>36</v>
      </c>
      <c r="C803" t="s">
        <v>802</v>
      </c>
      <c r="D803" t="s">
        <v>49</v>
      </c>
      <c r="E803" t="s">
        <v>41</v>
      </c>
      <c r="F803">
        <v>1120</v>
      </c>
      <c r="G803" t="s">
        <v>51</v>
      </c>
      <c r="H803">
        <v>11</v>
      </c>
      <c r="I803">
        <v>4</v>
      </c>
      <c r="J803" t="s">
        <v>57</v>
      </c>
      <c r="K803">
        <v>1</v>
      </c>
      <c r="L803">
        <v>2045</v>
      </c>
      <c r="M803">
        <v>2</v>
      </c>
      <c r="N803" t="s">
        <v>53</v>
      </c>
      <c r="O803">
        <v>100</v>
      </c>
      <c r="P803">
        <v>2</v>
      </c>
      <c r="Q803">
        <v>2</v>
      </c>
      <c r="R803" t="s">
        <v>137</v>
      </c>
      <c r="S803">
        <v>4</v>
      </c>
      <c r="T803" t="s">
        <v>105</v>
      </c>
      <c r="U803">
        <v>6652</v>
      </c>
      <c r="V803" t="s">
        <v>163</v>
      </c>
      <c r="W803">
        <v>14369</v>
      </c>
      <c r="X803">
        <v>4</v>
      </c>
      <c r="Y803" t="s">
        <v>48</v>
      </c>
      <c r="Z803" t="s">
        <v>49</v>
      </c>
      <c r="AA803">
        <v>13</v>
      </c>
      <c r="AB803">
        <v>3</v>
      </c>
      <c r="AC803">
        <v>1</v>
      </c>
      <c r="AD803">
        <v>80</v>
      </c>
      <c r="AE803">
        <v>1</v>
      </c>
      <c r="AF803">
        <v>8</v>
      </c>
      <c r="AG803">
        <v>2</v>
      </c>
      <c r="AH803">
        <v>2</v>
      </c>
      <c r="AI803">
        <v>0</v>
      </c>
      <c r="AJ803">
        <v>0</v>
      </c>
      <c r="AK803" s="14">
        <v>46094</v>
      </c>
      <c r="AL803">
        <v>24</v>
      </c>
      <c r="AM803" t="s">
        <v>1576</v>
      </c>
      <c r="AN803" t="s">
        <v>1587</v>
      </c>
      <c r="AO803">
        <v>1</v>
      </c>
      <c r="AP803">
        <v>14991</v>
      </c>
      <c r="AQ803">
        <v>0</v>
      </c>
      <c r="AR803">
        <v>0</v>
      </c>
    </row>
    <row r="804" spans="1:44" x14ac:dyDescent="0.35">
      <c r="A804" t="s">
        <v>870</v>
      </c>
      <c r="B804">
        <v>36</v>
      </c>
      <c r="C804" t="s">
        <v>802</v>
      </c>
      <c r="D804" t="s">
        <v>49</v>
      </c>
      <c r="E804" t="s">
        <v>56</v>
      </c>
      <c r="F804">
        <v>884</v>
      </c>
      <c r="G804" t="s">
        <v>42</v>
      </c>
      <c r="H804">
        <v>23</v>
      </c>
      <c r="I804">
        <v>2</v>
      </c>
      <c r="J804" t="s">
        <v>52</v>
      </c>
      <c r="K804">
        <v>1</v>
      </c>
      <c r="L804">
        <v>2061</v>
      </c>
      <c r="M804">
        <v>3</v>
      </c>
      <c r="N804" t="s">
        <v>44</v>
      </c>
      <c r="O804">
        <v>41</v>
      </c>
      <c r="P804">
        <v>4</v>
      </c>
      <c r="Q804">
        <v>2</v>
      </c>
      <c r="R804" t="s">
        <v>45</v>
      </c>
      <c r="S804">
        <v>4</v>
      </c>
      <c r="T804" t="s">
        <v>105</v>
      </c>
      <c r="U804">
        <v>2571</v>
      </c>
      <c r="V804" t="s">
        <v>47</v>
      </c>
      <c r="W804">
        <v>12290</v>
      </c>
      <c r="X804">
        <v>4</v>
      </c>
      <c r="Y804" t="s">
        <v>48</v>
      </c>
      <c r="Z804" t="s">
        <v>49</v>
      </c>
      <c r="AA804">
        <v>17</v>
      </c>
      <c r="AB804">
        <v>3</v>
      </c>
      <c r="AC804">
        <v>3</v>
      </c>
      <c r="AD804">
        <v>80</v>
      </c>
      <c r="AE804">
        <v>1</v>
      </c>
      <c r="AF804">
        <v>17</v>
      </c>
      <c r="AG804">
        <v>3</v>
      </c>
      <c r="AH804">
        <v>3</v>
      </c>
      <c r="AI804">
        <v>0</v>
      </c>
      <c r="AJ804">
        <v>3</v>
      </c>
      <c r="AK804" s="14">
        <v>46095</v>
      </c>
      <c r="AL804">
        <v>39</v>
      </c>
      <c r="AM804" t="s">
        <v>1576</v>
      </c>
      <c r="AN804" t="s">
        <v>1587</v>
      </c>
      <c r="AO804">
        <v>6</v>
      </c>
      <c r="AP804">
        <v>14177</v>
      </c>
      <c r="AQ804">
        <v>4</v>
      </c>
      <c r="AR804">
        <v>0</v>
      </c>
    </row>
    <row r="805" spans="1:44" x14ac:dyDescent="0.35">
      <c r="A805" t="s">
        <v>870</v>
      </c>
      <c r="B805">
        <v>36</v>
      </c>
      <c r="C805" t="s">
        <v>802</v>
      </c>
      <c r="D805" t="s">
        <v>49</v>
      </c>
      <c r="E805" t="s">
        <v>56</v>
      </c>
      <c r="F805">
        <v>884</v>
      </c>
      <c r="G805" t="s">
        <v>42</v>
      </c>
      <c r="H805">
        <v>23</v>
      </c>
      <c r="I805">
        <v>2</v>
      </c>
      <c r="J805" t="s">
        <v>52</v>
      </c>
      <c r="K805">
        <v>1</v>
      </c>
      <c r="L805">
        <v>2061</v>
      </c>
      <c r="M805">
        <v>3</v>
      </c>
      <c r="N805" t="s">
        <v>44</v>
      </c>
      <c r="O805">
        <v>41</v>
      </c>
      <c r="P805">
        <v>4</v>
      </c>
      <c r="Q805">
        <v>2</v>
      </c>
      <c r="R805" t="s">
        <v>45</v>
      </c>
      <c r="S805">
        <v>4</v>
      </c>
      <c r="T805" t="s">
        <v>105</v>
      </c>
      <c r="U805">
        <v>2571</v>
      </c>
      <c r="V805" t="s">
        <v>47</v>
      </c>
      <c r="W805">
        <v>12290</v>
      </c>
      <c r="X805">
        <v>4</v>
      </c>
      <c r="Y805" t="s">
        <v>48</v>
      </c>
      <c r="Z805" t="s">
        <v>49</v>
      </c>
      <c r="AA805">
        <v>17</v>
      </c>
      <c r="AB805">
        <v>3</v>
      </c>
      <c r="AC805">
        <v>3</v>
      </c>
      <c r="AD805">
        <v>80</v>
      </c>
      <c r="AE805">
        <v>1</v>
      </c>
      <c r="AF805">
        <v>17</v>
      </c>
      <c r="AG805">
        <v>3</v>
      </c>
      <c r="AH805">
        <v>3</v>
      </c>
      <c r="AI805">
        <v>0</v>
      </c>
      <c r="AJ805">
        <v>2</v>
      </c>
      <c r="AK805" s="14">
        <v>46096</v>
      </c>
      <c r="AL805">
        <v>27</v>
      </c>
      <c r="AM805" t="s">
        <v>1576</v>
      </c>
      <c r="AN805" t="s">
        <v>1587</v>
      </c>
      <c r="AO805">
        <v>9</v>
      </c>
      <c r="AP805">
        <v>22673</v>
      </c>
      <c r="AQ805">
        <v>4</v>
      </c>
      <c r="AR805">
        <v>3</v>
      </c>
    </row>
    <row r="806" spans="1:44" x14ac:dyDescent="0.35">
      <c r="A806" t="s">
        <v>1360</v>
      </c>
      <c r="B806">
        <v>49</v>
      </c>
      <c r="C806" t="s">
        <v>1271</v>
      </c>
      <c r="D806" t="s">
        <v>49</v>
      </c>
      <c r="E806" t="s">
        <v>41</v>
      </c>
      <c r="F806">
        <v>1495</v>
      </c>
      <c r="G806" t="s">
        <v>42</v>
      </c>
      <c r="H806">
        <v>5</v>
      </c>
      <c r="I806">
        <v>4</v>
      </c>
      <c r="J806" t="s">
        <v>68</v>
      </c>
      <c r="K806">
        <v>1</v>
      </c>
      <c r="L806">
        <v>1473</v>
      </c>
      <c r="M806">
        <v>1</v>
      </c>
      <c r="N806" t="s">
        <v>44</v>
      </c>
      <c r="O806">
        <v>96</v>
      </c>
      <c r="P806">
        <v>3</v>
      </c>
      <c r="Q806">
        <v>2</v>
      </c>
      <c r="R806" t="s">
        <v>161</v>
      </c>
      <c r="S806">
        <v>3</v>
      </c>
      <c r="T806" t="s">
        <v>105</v>
      </c>
      <c r="U806">
        <v>6651</v>
      </c>
      <c r="V806" t="s">
        <v>163</v>
      </c>
      <c r="W806">
        <v>21534</v>
      </c>
      <c r="X806">
        <v>2</v>
      </c>
      <c r="Y806" t="s">
        <v>48</v>
      </c>
      <c r="Z806" t="s">
        <v>49</v>
      </c>
      <c r="AA806">
        <v>14</v>
      </c>
      <c r="AB806">
        <v>3</v>
      </c>
      <c r="AC806">
        <v>2</v>
      </c>
      <c r="AD806">
        <v>80</v>
      </c>
      <c r="AE806">
        <v>1</v>
      </c>
      <c r="AF806">
        <v>20</v>
      </c>
      <c r="AG806">
        <v>0</v>
      </c>
      <c r="AH806">
        <v>2</v>
      </c>
      <c r="AI806">
        <v>1</v>
      </c>
      <c r="AJ806">
        <v>2</v>
      </c>
      <c r="AK806" s="14">
        <v>46222</v>
      </c>
      <c r="AL806">
        <v>33</v>
      </c>
      <c r="AM806" t="s">
        <v>1576</v>
      </c>
      <c r="AN806" t="s">
        <v>1583</v>
      </c>
      <c r="AO806">
        <v>11</v>
      </c>
      <c r="AP806">
        <v>21572</v>
      </c>
      <c r="AQ806">
        <v>1</v>
      </c>
      <c r="AR806">
        <v>1</v>
      </c>
    </row>
    <row r="807" spans="1:44" x14ac:dyDescent="0.35">
      <c r="A807" t="s">
        <v>872</v>
      </c>
      <c r="B807">
        <v>37</v>
      </c>
      <c r="C807" t="s">
        <v>802</v>
      </c>
      <c r="D807" t="s">
        <v>49</v>
      </c>
      <c r="E807" t="s">
        <v>41</v>
      </c>
      <c r="F807">
        <v>408</v>
      </c>
      <c r="G807" t="s">
        <v>42</v>
      </c>
      <c r="H807">
        <v>19</v>
      </c>
      <c r="I807">
        <v>2</v>
      </c>
      <c r="J807" t="s">
        <v>43</v>
      </c>
      <c r="K807">
        <v>1</v>
      </c>
      <c r="L807">
        <v>61</v>
      </c>
      <c r="M807">
        <v>2</v>
      </c>
      <c r="N807" t="s">
        <v>44</v>
      </c>
      <c r="O807">
        <v>73</v>
      </c>
      <c r="P807">
        <v>3</v>
      </c>
      <c r="Q807">
        <v>1</v>
      </c>
      <c r="R807" t="s">
        <v>60</v>
      </c>
      <c r="S807">
        <v>2</v>
      </c>
      <c r="T807" t="s">
        <v>105</v>
      </c>
      <c r="U807">
        <v>3022</v>
      </c>
      <c r="V807" t="s">
        <v>47</v>
      </c>
      <c r="W807">
        <v>10227</v>
      </c>
      <c r="X807">
        <v>4</v>
      </c>
      <c r="Y807" t="s">
        <v>48</v>
      </c>
      <c r="Z807" t="s">
        <v>49</v>
      </c>
      <c r="AA807">
        <v>21</v>
      </c>
      <c r="AB807">
        <v>4</v>
      </c>
      <c r="AC807">
        <v>1</v>
      </c>
      <c r="AD807">
        <v>80</v>
      </c>
      <c r="AE807">
        <v>0</v>
      </c>
      <c r="AF807">
        <v>8</v>
      </c>
      <c r="AG807">
        <v>1</v>
      </c>
      <c r="AH807">
        <v>3</v>
      </c>
      <c r="AI807">
        <v>0</v>
      </c>
      <c r="AJ807">
        <v>0</v>
      </c>
      <c r="AK807" s="14">
        <v>46098</v>
      </c>
      <c r="AL807">
        <v>27</v>
      </c>
      <c r="AM807" t="s">
        <v>1576</v>
      </c>
      <c r="AN807" t="s">
        <v>1587</v>
      </c>
      <c r="AO807">
        <v>0</v>
      </c>
      <c r="AP807">
        <v>22392</v>
      </c>
      <c r="AQ807">
        <v>0</v>
      </c>
      <c r="AR807">
        <v>0</v>
      </c>
    </row>
    <row r="808" spans="1:44" x14ac:dyDescent="0.35">
      <c r="A808" t="s">
        <v>873</v>
      </c>
      <c r="B808">
        <v>37</v>
      </c>
      <c r="C808" t="s">
        <v>802</v>
      </c>
      <c r="D808" t="s">
        <v>49</v>
      </c>
      <c r="E808" t="s">
        <v>41</v>
      </c>
      <c r="F808">
        <v>1115</v>
      </c>
      <c r="G808" t="s">
        <v>42</v>
      </c>
      <c r="H808">
        <v>1</v>
      </c>
      <c r="I808">
        <v>4</v>
      </c>
      <c r="J808" t="s">
        <v>43</v>
      </c>
      <c r="K808">
        <v>1</v>
      </c>
      <c r="L808">
        <v>77</v>
      </c>
      <c r="M808">
        <v>1</v>
      </c>
      <c r="N808" t="s">
        <v>44</v>
      </c>
      <c r="O808">
        <v>51</v>
      </c>
      <c r="P808">
        <v>2</v>
      </c>
      <c r="Q808">
        <v>2</v>
      </c>
      <c r="R808" t="s">
        <v>112</v>
      </c>
      <c r="S808">
        <v>3</v>
      </c>
      <c r="T808" t="s">
        <v>102</v>
      </c>
      <c r="U808">
        <v>5993</v>
      </c>
      <c r="V808" t="s">
        <v>163</v>
      </c>
      <c r="W808">
        <v>2689</v>
      </c>
      <c r="X808">
        <v>1</v>
      </c>
      <c r="Y808" t="s">
        <v>48</v>
      </c>
      <c r="Z808" t="s">
        <v>49</v>
      </c>
      <c r="AA808">
        <v>18</v>
      </c>
      <c r="AB808">
        <v>3</v>
      </c>
      <c r="AC808">
        <v>3</v>
      </c>
      <c r="AD808">
        <v>80</v>
      </c>
      <c r="AE808">
        <v>1</v>
      </c>
      <c r="AF808">
        <v>7</v>
      </c>
      <c r="AG808">
        <v>2</v>
      </c>
      <c r="AH808">
        <v>4</v>
      </c>
      <c r="AI808">
        <v>0</v>
      </c>
      <c r="AJ808">
        <v>7</v>
      </c>
      <c r="AK808" s="14">
        <v>46099</v>
      </c>
      <c r="AL808">
        <v>32</v>
      </c>
      <c r="AM808" t="s">
        <v>1576</v>
      </c>
      <c r="AN808" t="s">
        <v>1587</v>
      </c>
      <c r="AO808">
        <v>2</v>
      </c>
      <c r="AP808">
        <v>8996</v>
      </c>
      <c r="AQ808">
        <v>0</v>
      </c>
      <c r="AR808">
        <v>0</v>
      </c>
    </row>
    <row r="809" spans="1:44" x14ac:dyDescent="0.35">
      <c r="A809" t="s">
        <v>874</v>
      </c>
      <c r="B809">
        <v>37</v>
      </c>
      <c r="C809" t="s">
        <v>802</v>
      </c>
      <c r="D809" t="s">
        <v>49</v>
      </c>
      <c r="E809" t="s">
        <v>41</v>
      </c>
      <c r="F809">
        <v>397</v>
      </c>
      <c r="G809" t="s">
        <v>42</v>
      </c>
      <c r="H809">
        <v>7</v>
      </c>
      <c r="I809">
        <v>4</v>
      </c>
      <c r="J809" t="s">
        <v>52</v>
      </c>
      <c r="K809">
        <v>1</v>
      </c>
      <c r="L809">
        <v>102</v>
      </c>
      <c r="M809">
        <v>1</v>
      </c>
      <c r="N809" t="s">
        <v>44</v>
      </c>
      <c r="O809">
        <v>30</v>
      </c>
      <c r="P809">
        <v>3</v>
      </c>
      <c r="Q809">
        <v>3</v>
      </c>
      <c r="R809" t="s">
        <v>252</v>
      </c>
      <c r="S809">
        <v>3</v>
      </c>
      <c r="T809" t="s">
        <v>46</v>
      </c>
      <c r="U809">
        <v>13664</v>
      </c>
      <c r="V809" t="s">
        <v>253</v>
      </c>
      <c r="W809">
        <v>25258</v>
      </c>
      <c r="X809">
        <v>4</v>
      </c>
      <c r="Y809" t="s">
        <v>48</v>
      </c>
      <c r="Z809" t="s">
        <v>49</v>
      </c>
      <c r="AA809">
        <v>13</v>
      </c>
      <c r="AB809">
        <v>3</v>
      </c>
      <c r="AC809">
        <v>1</v>
      </c>
      <c r="AD809">
        <v>80</v>
      </c>
      <c r="AE809">
        <v>0</v>
      </c>
      <c r="AF809">
        <v>16</v>
      </c>
      <c r="AG809">
        <v>3</v>
      </c>
      <c r="AH809">
        <v>4</v>
      </c>
      <c r="AI809">
        <v>0</v>
      </c>
      <c r="AJ809">
        <v>2</v>
      </c>
      <c r="AK809" s="14">
        <v>46100</v>
      </c>
      <c r="AL809">
        <v>45</v>
      </c>
      <c r="AM809" t="s">
        <v>1576</v>
      </c>
      <c r="AN809" t="s">
        <v>1587</v>
      </c>
      <c r="AO809">
        <v>25</v>
      </c>
      <c r="AP809">
        <v>14564</v>
      </c>
      <c r="AQ809">
        <v>9</v>
      </c>
      <c r="AR809">
        <v>9</v>
      </c>
    </row>
    <row r="810" spans="1:44" x14ac:dyDescent="0.35">
      <c r="A810" t="s">
        <v>1358</v>
      </c>
      <c r="B810">
        <v>49</v>
      </c>
      <c r="C810" t="s">
        <v>1271</v>
      </c>
      <c r="D810" t="s">
        <v>49</v>
      </c>
      <c r="E810" t="s">
        <v>41</v>
      </c>
      <c r="F810">
        <v>1098</v>
      </c>
      <c r="G810" t="s">
        <v>42</v>
      </c>
      <c r="H810">
        <v>4</v>
      </c>
      <c r="I810">
        <v>2</v>
      </c>
      <c r="J810" t="s">
        <v>52</v>
      </c>
      <c r="K810">
        <v>1</v>
      </c>
      <c r="L810">
        <v>1256</v>
      </c>
      <c r="M810">
        <v>1</v>
      </c>
      <c r="N810" t="s">
        <v>44</v>
      </c>
      <c r="O810">
        <v>85</v>
      </c>
      <c r="P810">
        <v>2</v>
      </c>
      <c r="Q810">
        <v>5</v>
      </c>
      <c r="R810" t="s">
        <v>442</v>
      </c>
      <c r="S810">
        <v>3</v>
      </c>
      <c r="T810" t="s">
        <v>105</v>
      </c>
      <c r="U810">
        <v>18711</v>
      </c>
      <c r="V810" t="s">
        <v>368</v>
      </c>
      <c r="W810">
        <v>12124</v>
      </c>
      <c r="X810">
        <v>2</v>
      </c>
      <c r="Y810" t="s">
        <v>48</v>
      </c>
      <c r="Z810" t="s">
        <v>49</v>
      </c>
      <c r="AA810">
        <v>13</v>
      </c>
      <c r="AB810">
        <v>3</v>
      </c>
      <c r="AC810">
        <v>3</v>
      </c>
      <c r="AD810">
        <v>80</v>
      </c>
      <c r="AE810">
        <v>1</v>
      </c>
      <c r="AF810">
        <v>23</v>
      </c>
      <c r="AG810">
        <v>2</v>
      </c>
      <c r="AH810">
        <v>4</v>
      </c>
      <c r="AI810">
        <v>0</v>
      </c>
      <c r="AJ810">
        <v>0</v>
      </c>
      <c r="AK810" s="14">
        <v>46220</v>
      </c>
      <c r="AL810">
        <v>26</v>
      </c>
      <c r="AM810" t="s">
        <v>1576</v>
      </c>
      <c r="AN810" t="s">
        <v>1583</v>
      </c>
      <c r="AO810">
        <v>2</v>
      </c>
      <c r="AP810">
        <v>10748</v>
      </c>
      <c r="AQ810">
        <v>2</v>
      </c>
      <c r="AR810">
        <v>0</v>
      </c>
    </row>
    <row r="811" spans="1:44" x14ac:dyDescent="0.35">
      <c r="A811" t="s">
        <v>876</v>
      </c>
      <c r="B811">
        <v>37</v>
      </c>
      <c r="C811" t="s">
        <v>802</v>
      </c>
      <c r="D811" t="s">
        <v>49</v>
      </c>
      <c r="E811" t="s">
        <v>59</v>
      </c>
      <c r="F811">
        <v>1040</v>
      </c>
      <c r="G811" t="s">
        <v>42</v>
      </c>
      <c r="H811">
        <v>2</v>
      </c>
      <c r="I811">
        <v>2</v>
      </c>
      <c r="J811" t="s">
        <v>43</v>
      </c>
      <c r="K811">
        <v>1</v>
      </c>
      <c r="L811">
        <v>139</v>
      </c>
      <c r="M811">
        <v>3</v>
      </c>
      <c r="N811" t="s">
        <v>44</v>
      </c>
      <c r="O811">
        <v>100</v>
      </c>
      <c r="P811">
        <v>2</v>
      </c>
      <c r="Q811">
        <v>2</v>
      </c>
      <c r="R811" t="s">
        <v>161</v>
      </c>
      <c r="S811">
        <v>4</v>
      </c>
      <c r="T811" t="s">
        <v>102</v>
      </c>
      <c r="U811">
        <v>5163</v>
      </c>
      <c r="V811" t="s">
        <v>163</v>
      </c>
      <c r="W811">
        <v>15850</v>
      </c>
      <c r="X811">
        <v>5</v>
      </c>
      <c r="Y811" t="s">
        <v>48</v>
      </c>
      <c r="Z811" t="s">
        <v>49</v>
      </c>
      <c r="AA811">
        <v>14</v>
      </c>
      <c r="AB811">
        <v>3</v>
      </c>
      <c r="AC811">
        <v>4</v>
      </c>
      <c r="AD811">
        <v>80</v>
      </c>
      <c r="AE811">
        <v>1</v>
      </c>
      <c r="AF811">
        <v>17</v>
      </c>
      <c r="AG811">
        <v>2</v>
      </c>
      <c r="AH811">
        <v>4</v>
      </c>
      <c r="AI811">
        <v>0</v>
      </c>
      <c r="AJ811">
        <v>0</v>
      </c>
      <c r="AK811" s="14">
        <v>46102</v>
      </c>
      <c r="AL811">
        <v>24</v>
      </c>
      <c r="AM811" t="s">
        <v>1576</v>
      </c>
      <c r="AN811" t="s">
        <v>1587</v>
      </c>
      <c r="AO811">
        <v>1</v>
      </c>
      <c r="AP811">
        <v>9845</v>
      </c>
      <c r="AQ811">
        <v>0</v>
      </c>
      <c r="AR811">
        <v>0</v>
      </c>
    </row>
    <row r="812" spans="1:44" x14ac:dyDescent="0.35">
      <c r="A812" t="s">
        <v>877</v>
      </c>
      <c r="B812">
        <v>37</v>
      </c>
      <c r="C812" t="s">
        <v>802</v>
      </c>
      <c r="D812" t="s">
        <v>49</v>
      </c>
      <c r="E812" t="s">
        <v>41</v>
      </c>
      <c r="F812">
        <v>1189</v>
      </c>
      <c r="G812" t="s">
        <v>51</v>
      </c>
      <c r="H812">
        <v>3</v>
      </c>
      <c r="I812">
        <v>3</v>
      </c>
      <c r="J812" t="s">
        <v>43</v>
      </c>
      <c r="K812">
        <v>1</v>
      </c>
      <c r="L812">
        <v>152</v>
      </c>
      <c r="M812">
        <v>3</v>
      </c>
      <c r="N812" t="s">
        <v>44</v>
      </c>
      <c r="O812">
        <v>87</v>
      </c>
      <c r="P812">
        <v>3</v>
      </c>
      <c r="Q812">
        <v>3</v>
      </c>
      <c r="R812" t="s">
        <v>137</v>
      </c>
      <c r="S812">
        <v>4</v>
      </c>
      <c r="T812" t="s">
        <v>46</v>
      </c>
      <c r="U812">
        <v>7428</v>
      </c>
      <c r="V812" t="s">
        <v>163</v>
      </c>
      <c r="W812">
        <v>14506</v>
      </c>
      <c r="X812">
        <v>2</v>
      </c>
      <c r="Y812" t="s">
        <v>48</v>
      </c>
      <c r="Z812" t="s">
        <v>49</v>
      </c>
      <c r="AA812">
        <v>12</v>
      </c>
      <c r="AB812">
        <v>3</v>
      </c>
      <c r="AC812">
        <v>1</v>
      </c>
      <c r="AD812">
        <v>80</v>
      </c>
      <c r="AE812">
        <v>0</v>
      </c>
      <c r="AF812">
        <v>12</v>
      </c>
      <c r="AG812">
        <v>3</v>
      </c>
      <c r="AH812">
        <v>3</v>
      </c>
      <c r="AI812">
        <v>1</v>
      </c>
      <c r="AJ812">
        <v>3</v>
      </c>
      <c r="AK812" s="14">
        <v>46103</v>
      </c>
      <c r="AL812">
        <v>30</v>
      </c>
      <c r="AM812" t="s">
        <v>1576</v>
      </c>
      <c r="AN812" t="s">
        <v>1587</v>
      </c>
      <c r="AO812">
        <v>12</v>
      </c>
      <c r="AP812">
        <v>3249</v>
      </c>
      <c r="AQ812">
        <v>6</v>
      </c>
      <c r="AR812">
        <v>1</v>
      </c>
    </row>
    <row r="813" spans="1:44" x14ac:dyDescent="0.35">
      <c r="A813" t="s">
        <v>878</v>
      </c>
      <c r="B813">
        <v>37</v>
      </c>
      <c r="C813" t="s">
        <v>802</v>
      </c>
      <c r="D813" t="s">
        <v>49</v>
      </c>
      <c r="E813" t="s">
        <v>41</v>
      </c>
      <c r="F813">
        <v>290</v>
      </c>
      <c r="G813" t="s">
        <v>42</v>
      </c>
      <c r="H813">
        <v>21</v>
      </c>
      <c r="I813">
        <v>3</v>
      </c>
      <c r="J813" t="s">
        <v>43</v>
      </c>
      <c r="K813">
        <v>1</v>
      </c>
      <c r="L813">
        <v>267</v>
      </c>
      <c r="M813">
        <v>2</v>
      </c>
      <c r="N813" t="s">
        <v>44</v>
      </c>
      <c r="O813">
        <v>65</v>
      </c>
      <c r="P813">
        <v>4</v>
      </c>
      <c r="Q813">
        <v>1</v>
      </c>
      <c r="R813" t="s">
        <v>60</v>
      </c>
      <c r="S813">
        <v>1</v>
      </c>
      <c r="T813" t="s">
        <v>105</v>
      </c>
      <c r="U813">
        <v>3564</v>
      </c>
      <c r="V813" t="s">
        <v>47</v>
      </c>
      <c r="W813">
        <v>22977</v>
      </c>
      <c r="X813">
        <v>1</v>
      </c>
      <c r="Y813" t="s">
        <v>48</v>
      </c>
      <c r="Z813" t="s">
        <v>40</v>
      </c>
      <c r="AA813">
        <v>12</v>
      </c>
      <c r="AB813">
        <v>3</v>
      </c>
      <c r="AC813">
        <v>1</v>
      </c>
      <c r="AD813">
        <v>80</v>
      </c>
      <c r="AE813">
        <v>1</v>
      </c>
      <c r="AF813">
        <v>8</v>
      </c>
      <c r="AG813">
        <v>3</v>
      </c>
      <c r="AH813">
        <v>2</v>
      </c>
      <c r="AI813">
        <v>1</v>
      </c>
      <c r="AJ813">
        <v>7</v>
      </c>
      <c r="AK813" s="14">
        <v>46104</v>
      </c>
      <c r="AL813">
        <v>30</v>
      </c>
      <c r="AM813" t="s">
        <v>1576</v>
      </c>
      <c r="AN813" t="s">
        <v>1587</v>
      </c>
      <c r="AO813">
        <v>10</v>
      </c>
      <c r="AP813">
        <v>18947</v>
      </c>
      <c r="AQ813">
        <v>3</v>
      </c>
      <c r="AR813">
        <v>3</v>
      </c>
    </row>
    <row r="814" spans="1:44" x14ac:dyDescent="0.35">
      <c r="A814" t="s">
        <v>879</v>
      </c>
      <c r="B814">
        <v>37</v>
      </c>
      <c r="C814" t="s">
        <v>802</v>
      </c>
      <c r="D814" t="s">
        <v>49</v>
      </c>
      <c r="E814" t="s">
        <v>56</v>
      </c>
      <c r="F814">
        <v>663</v>
      </c>
      <c r="G814" t="s">
        <v>42</v>
      </c>
      <c r="H814">
        <v>11</v>
      </c>
      <c r="I814">
        <v>3</v>
      </c>
      <c r="J814" t="s">
        <v>73</v>
      </c>
      <c r="K814">
        <v>1</v>
      </c>
      <c r="L814">
        <v>306</v>
      </c>
      <c r="M814">
        <v>2</v>
      </c>
      <c r="N814" t="s">
        <v>44</v>
      </c>
      <c r="O814">
        <v>47</v>
      </c>
      <c r="P814">
        <v>3</v>
      </c>
      <c r="Q814">
        <v>3</v>
      </c>
      <c r="R814" t="s">
        <v>252</v>
      </c>
      <c r="S814">
        <v>4</v>
      </c>
      <c r="T814" t="s">
        <v>102</v>
      </c>
      <c r="U814">
        <v>12185</v>
      </c>
      <c r="V814" t="s">
        <v>253</v>
      </c>
      <c r="W814">
        <v>10056</v>
      </c>
      <c r="X814">
        <v>1</v>
      </c>
      <c r="Y814" t="s">
        <v>48</v>
      </c>
      <c r="Z814" t="s">
        <v>40</v>
      </c>
      <c r="AA814">
        <v>14</v>
      </c>
      <c r="AB814">
        <v>3</v>
      </c>
      <c r="AC814">
        <v>3</v>
      </c>
      <c r="AD814">
        <v>80</v>
      </c>
      <c r="AE814">
        <v>3</v>
      </c>
      <c r="AF814">
        <v>10</v>
      </c>
      <c r="AG814">
        <v>1</v>
      </c>
      <c r="AH814">
        <v>3</v>
      </c>
      <c r="AI814">
        <v>0</v>
      </c>
      <c r="AJ814">
        <v>7</v>
      </c>
      <c r="AK814" s="14">
        <v>46105</v>
      </c>
      <c r="AL814">
        <v>43</v>
      </c>
      <c r="AM814" t="s">
        <v>1576</v>
      </c>
      <c r="AN814" t="s">
        <v>1587</v>
      </c>
      <c r="AO814">
        <v>13</v>
      </c>
      <c r="AP814">
        <v>3355</v>
      </c>
      <c r="AQ814">
        <v>6</v>
      </c>
      <c r="AR814">
        <v>0</v>
      </c>
    </row>
    <row r="815" spans="1:44" x14ac:dyDescent="0.35">
      <c r="A815" t="s">
        <v>880</v>
      </c>
      <c r="B815">
        <v>37</v>
      </c>
      <c r="C815" t="s">
        <v>802</v>
      </c>
      <c r="D815" t="s">
        <v>49</v>
      </c>
      <c r="E815" t="s">
        <v>56</v>
      </c>
      <c r="F815">
        <v>319</v>
      </c>
      <c r="G815" t="s">
        <v>51</v>
      </c>
      <c r="H815">
        <v>4</v>
      </c>
      <c r="I815">
        <v>4</v>
      </c>
      <c r="J815" t="s">
        <v>57</v>
      </c>
      <c r="K815">
        <v>1</v>
      </c>
      <c r="L815">
        <v>311</v>
      </c>
      <c r="M815">
        <v>1</v>
      </c>
      <c r="N815" t="s">
        <v>44</v>
      </c>
      <c r="O815">
        <v>41</v>
      </c>
      <c r="P815">
        <v>3</v>
      </c>
      <c r="Q815">
        <v>1</v>
      </c>
      <c r="R815" t="s">
        <v>54</v>
      </c>
      <c r="S815">
        <v>4</v>
      </c>
      <c r="T815" t="s">
        <v>102</v>
      </c>
      <c r="U815">
        <v>2793</v>
      </c>
      <c r="V815" t="s">
        <v>47</v>
      </c>
      <c r="W815">
        <v>2539</v>
      </c>
      <c r="X815">
        <v>4</v>
      </c>
      <c r="Y815" t="s">
        <v>48</v>
      </c>
      <c r="Z815" t="s">
        <v>49</v>
      </c>
      <c r="AA815">
        <v>17</v>
      </c>
      <c r="AB815">
        <v>3</v>
      </c>
      <c r="AC815">
        <v>3</v>
      </c>
      <c r="AD815">
        <v>80</v>
      </c>
      <c r="AE815">
        <v>1</v>
      </c>
      <c r="AF815">
        <v>13</v>
      </c>
      <c r="AG815">
        <v>2</v>
      </c>
      <c r="AH815">
        <v>3</v>
      </c>
      <c r="AI815">
        <v>5</v>
      </c>
      <c r="AJ815">
        <v>8</v>
      </c>
      <c r="AK815" s="14">
        <v>46106</v>
      </c>
      <c r="AL815">
        <v>18</v>
      </c>
      <c r="AM815" t="s">
        <v>1576</v>
      </c>
      <c r="AN815" t="s">
        <v>1587</v>
      </c>
      <c r="AO815">
        <v>1</v>
      </c>
      <c r="AP815">
        <v>22729</v>
      </c>
      <c r="AQ815">
        <v>0</v>
      </c>
      <c r="AR815">
        <v>0</v>
      </c>
    </row>
    <row r="816" spans="1:44" x14ac:dyDescent="0.35">
      <c r="A816" t="s">
        <v>881</v>
      </c>
      <c r="B816">
        <v>37</v>
      </c>
      <c r="C816" t="s">
        <v>802</v>
      </c>
      <c r="D816" t="s">
        <v>49</v>
      </c>
      <c r="E816" t="s">
        <v>41</v>
      </c>
      <c r="F816">
        <v>1017</v>
      </c>
      <c r="G816" t="s">
        <v>42</v>
      </c>
      <c r="H816">
        <v>1</v>
      </c>
      <c r="I816">
        <v>2</v>
      </c>
      <c r="J816" t="s">
        <v>52</v>
      </c>
      <c r="K816">
        <v>1</v>
      </c>
      <c r="L816">
        <v>340</v>
      </c>
      <c r="M816">
        <v>3</v>
      </c>
      <c r="N816" t="s">
        <v>53</v>
      </c>
      <c r="O816">
        <v>83</v>
      </c>
      <c r="P816">
        <v>2</v>
      </c>
      <c r="Q816">
        <v>1</v>
      </c>
      <c r="R816" t="s">
        <v>60</v>
      </c>
      <c r="S816">
        <v>1</v>
      </c>
      <c r="T816" t="s">
        <v>105</v>
      </c>
      <c r="U816">
        <v>3920</v>
      </c>
      <c r="V816" t="s">
        <v>47</v>
      </c>
      <c r="W816">
        <v>18697</v>
      </c>
      <c r="X816">
        <v>2</v>
      </c>
      <c r="Y816" t="s">
        <v>48</v>
      </c>
      <c r="Z816" t="s">
        <v>49</v>
      </c>
      <c r="AA816">
        <v>14</v>
      </c>
      <c r="AB816">
        <v>3</v>
      </c>
      <c r="AC816">
        <v>1</v>
      </c>
      <c r="AD816">
        <v>80</v>
      </c>
      <c r="AE816">
        <v>1</v>
      </c>
      <c r="AF816">
        <v>17</v>
      </c>
      <c r="AG816">
        <v>2</v>
      </c>
      <c r="AH816">
        <v>2</v>
      </c>
      <c r="AI816">
        <v>0</v>
      </c>
      <c r="AK816" s="14">
        <v>46107</v>
      </c>
      <c r="AL816">
        <v>46</v>
      </c>
      <c r="AM816" t="s">
        <v>1576</v>
      </c>
      <c r="AN816" t="s">
        <v>1587</v>
      </c>
      <c r="AO816">
        <v>21</v>
      </c>
      <c r="AP816">
        <v>14718</v>
      </c>
      <c r="AQ816">
        <v>3</v>
      </c>
      <c r="AR816">
        <v>3</v>
      </c>
    </row>
    <row r="817" spans="1:44" x14ac:dyDescent="0.35">
      <c r="A817" t="s">
        <v>1357</v>
      </c>
      <c r="B817">
        <v>49</v>
      </c>
      <c r="C817" t="s">
        <v>1271</v>
      </c>
      <c r="D817" t="s">
        <v>49</v>
      </c>
      <c r="E817" t="s">
        <v>41</v>
      </c>
      <c r="F817">
        <v>174</v>
      </c>
      <c r="G817" t="s">
        <v>51</v>
      </c>
      <c r="H817">
        <v>8</v>
      </c>
      <c r="I817">
        <v>4</v>
      </c>
      <c r="J817" t="s">
        <v>68</v>
      </c>
      <c r="K817">
        <v>1</v>
      </c>
      <c r="L817">
        <v>1138</v>
      </c>
      <c r="M817">
        <v>4</v>
      </c>
      <c r="N817" t="s">
        <v>44</v>
      </c>
      <c r="O817">
        <v>56</v>
      </c>
      <c r="P817">
        <v>2</v>
      </c>
      <c r="Q817">
        <v>4</v>
      </c>
      <c r="R817" t="s">
        <v>137</v>
      </c>
      <c r="S817">
        <v>2</v>
      </c>
      <c r="T817" t="s">
        <v>105</v>
      </c>
      <c r="U817">
        <v>13120</v>
      </c>
      <c r="V817" t="s">
        <v>253</v>
      </c>
      <c r="W817">
        <v>11879</v>
      </c>
      <c r="X817">
        <v>6</v>
      </c>
      <c r="Y817" t="s">
        <v>48</v>
      </c>
      <c r="Z817" t="s">
        <v>49</v>
      </c>
      <c r="AA817">
        <v>17</v>
      </c>
      <c r="AB817">
        <v>3</v>
      </c>
      <c r="AC817">
        <v>2</v>
      </c>
      <c r="AD817">
        <v>80</v>
      </c>
      <c r="AE817">
        <v>1</v>
      </c>
      <c r="AF817">
        <v>22</v>
      </c>
      <c r="AG817">
        <v>3</v>
      </c>
      <c r="AH817">
        <v>3</v>
      </c>
      <c r="AI817">
        <v>2</v>
      </c>
      <c r="AJ817">
        <v>3</v>
      </c>
      <c r="AK817" s="14">
        <v>46219</v>
      </c>
      <c r="AL817">
        <v>42</v>
      </c>
      <c r="AM817" t="s">
        <v>1576</v>
      </c>
      <c r="AN817" t="s">
        <v>1583</v>
      </c>
      <c r="AO817">
        <v>10</v>
      </c>
      <c r="AP817">
        <v>20915</v>
      </c>
      <c r="AQ817">
        <v>10</v>
      </c>
      <c r="AR817">
        <v>5</v>
      </c>
    </row>
    <row r="818" spans="1:44" x14ac:dyDescent="0.35">
      <c r="A818" t="s">
        <v>883</v>
      </c>
      <c r="B818">
        <v>37</v>
      </c>
      <c r="C818" t="s">
        <v>802</v>
      </c>
      <c r="D818" t="s">
        <v>49</v>
      </c>
      <c r="E818" t="s">
        <v>41</v>
      </c>
      <c r="F818">
        <v>228</v>
      </c>
      <c r="G818" t="s">
        <v>51</v>
      </c>
      <c r="H818">
        <v>6</v>
      </c>
      <c r="I818">
        <v>4</v>
      </c>
      <c r="J818" t="s">
        <v>52</v>
      </c>
      <c r="K818">
        <v>1</v>
      </c>
      <c r="L818">
        <v>378</v>
      </c>
      <c r="M818">
        <v>3</v>
      </c>
      <c r="N818" t="s">
        <v>44</v>
      </c>
      <c r="O818">
        <v>98</v>
      </c>
      <c r="P818">
        <v>3</v>
      </c>
      <c r="Q818">
        <v>2</v>
      </c>
      <c r="R818" t="s">
        <v>137</v>
      </c>
      <c r="S818">
        <v>4</v>
      </c>
      <c r="T818" t="s">
        <v>105</v>
      </c>
      <c r="U818">
        <v>6502</v>
      </c>
      <c r="V818" t="s">
        <v>163</v>
      </c>
      <c r="W818">
        <v>22825</v>
      </c>
      <c r="X818">
        <v>4</v>
      </c>
      <c r="Y818" t="s">
        <v>48</v>
      </c>
      <c r="Z818" t="s">
        <v>49</v>
      </c>
      <c r="AA818">
        <v>14</v>
      </c>
      <c r="AB818">
        <v>3</v>
      </c>
      <c r="AC818">
        <v>2</v>
      </c>
      <c r="AD818">
        <v>80</v>
      </c>
      <c r="AE818">
        <v>1</v>
      </c>
      <c r="AF818">
        <v>7</v>
      </c>
      <c r="AG818">
        <v>5</v>
      </c>
      <c r="AH818">
        <v>4</v>
      </c>
      <c r="AI818">
        <v>0</v>
      </c>
      <c r="AJ818">
        <v>1</v>
      </c>
      <c r="AK818" s="14">
        <v>46109</v>
      </c>
      <c r="AL818">
        <v>28</v>
      </c>
      <c r="AM818" t="s">
        <v>1576</v>
      </c>
      <c r="AN818" t="s">
        <v>1587</v>
      </c>
      <c r="AO818">
        <v>10</v>
      </c>
      <c r="AP818">
        <v>11494</v>
      </c>
      <c r="AQ818">
        <v>10</v>
      </c>
      <c r="AR818">
        <v>10</v>
      </c>
    </row>
    <row r="819" spans="1:44" x14ac:dyDescent="0.35">
      <c r="A819" t="s">
        <v>884</v>
      </c>
      <c r="B819">
        <v>37</v>
      </c>
      <c r="C819" t="s">
        <v>802</v>
      </c>
      <c r="D819" t="s">
        <v>49</v>
      </c>
      <c r="E819" t="s">
        <v>59</v>
      </c>
      <c r="F819">
        <v>728</v>
      </c>
      <c r="G819" t="s">
        <v>42</v>
      </c>
      <c r="H819">
        <v>1</v>
      </c>
      <c r="I819">
        <v>4</v>
      </c>
      <c r="J819" t="s">
        <v>52</v>
      </c>
      <c r="K819">
        <v>1</v>
      </c>
      <c r="L819">
        <v>380</v>
      </c>
      <c r="M819">
        <v>1</v>
      </c>
      <c r="N819" t="s">
        <v>53</v>
      </c>
      <c r="O819">
        <v>80</v>
      </c>
      <c r="P819">
        <v>3</v>
      </c>
      <c r="Q819">
        <v>3</v>
      </c>
      <c r="R819" t="s">
        <v>252</v>
      </c>
      <c r="S819">
        <v>4</v>
      </c>
      <c r="T819" t="s">
        <v>102</v>
      </c>
      <c r="U819">
        <v>13603</v>
      </c>
      <c r="V819" t="s">
        <v>253</v>
      </c>
      <c r="W819">
        <v>11677</v>
      </c>
      <c r="X819">
        <v>2</v>
      </c>
      <c r="Y819" t="s">
        <v>48</v>
      </c>
      <c r="Z819" t="s">
        <v>40</v>
      </c>
      <c r="AA819">
        <v>18</v>
      </c>
      <c r="AB819">
        <v>3</v>
      </c>
      <c r="AC819">
        <v>1</v>
      </c>
      <c r="AD819">
        <v>80</v>
      </c>
      <c r="AE819">
        <v>2</v>
      </c>
      <c r="AF819">
        <v>15</v>
      </c>
      <c r="AG819">
        <v>2</v>
      </c>
      <c r="AH819">
        <v>3</v>
      </c>
      <c r="AI819">
        <v>0</v>
      </c>
      <c r="AJ819">
        <v>2</v>
      </c>
      <c r="AK819" s="14">
        <v>46110</v>
      </c>
      <c r="AL819">
        <v>19</v>
      </c>
      <c r="AM819" t="s">
        <v>1576</v>
      </c>
      <c r="AN819" t="s">
        <v>1587</v>
      </c>
      <c r="AO819">
        <v>1</v>
      </c>
      <c r="AP819">
        <v>7257</v>
      </c>
      <c r="AQ819">
        <v>0</v>
      </c>
      <c r="AR819">
        <v>0</v>
      </c>
    </row>
    <row r="820" spans="1:44" x14ac:dyDescent="0.35">
      <c r="A820" t="s">
        <v>885</v>
      </c>
      <c r="B820">
        <v>37</v>
      </c>
      <c r="C820" t="s">
        <v>802</v>
      </c>
      <c r="D820" t="s">
        <v>49</v>
      </c>
      <c r="E820" t="s">
        <v>41</v>
      </c>
      <c r="F820">
        <v>1372</v>
      </c>
      <c r="G820" t="s">
        <v>42</v>
      </c>
      <c r="H820">
        <v>1</v>
      </c>
      <c r="I820">
        <v>3</v>
      </c>
      <c r="J820" t="s">
        <v>43</v>
      </c>
      <c r="K820">
        <v>1</v>
      </c>
      <c r="L820">
        <v>391</v>
      </c>
      <c r="M820">
        <v>4</v>
      </c>
      <c r="N820" t="s">
        <v>53</v>
      </c>
      <c r="O820">
        <v>42</v>
      </c>
      <c r="P820">
        <v>3</v>
      </c>
      <c r="Q820">
        <v>1</v>
      </c>
      <c r="R820" t="s">
        <v>60</v>
      </c>
      <c r="S820">
        <v>4</v>
      </c>
      <c r="T820" t="s">
        <v>46</v>
      </c>
      <c r="U820">
        <v>2115</v>
      </c>
      <c r="V820" t="s">
        <v>47</v>
      </c>
      <c r="W820">
        <v>15881</v>
      </c>
      <c r="X820">
        <v>1</v>
      </c>
      <c r="Y820" t="s">
        <v>48</v>
      </c>
      <c r="Z820" t="s">
        <v>49</v>
      </c>
      <c r="AA820">
        <v>12</v>
      </c>
      <c r="AB820">
        <v>3</v>
      </c>
      <c r="AC820">
        <v>2</v>
      </c>
      <c r="AD820">
        <v>80</v>
      </c>
      <c r="AE820">
        <v>0</v>
      </c>
      <c r="AF820">
        <v>17</v>
      </c>
      <c r="AG820">
        <v>3</v>
      </c>
      <c r="AH820">
        <v>3</v>
      </c>
      <c r="AI820">
        <v>5</v>
      </c>
      <c r="AJ820">
        <v>7</v>
      </c>
      <c r="AK820" s="14">
        <v>46111</v>
      </c>
      <c r="AL820">
        <v>52</v>
      </c>
      <c r="AM820" t="s">
        <v>1576</v>
      </c>
      <c r="AN820" t="s">
        <v>1587</v>
      </c>
      <c r="AO820">
        <v>2</v>
      </c>
      <c r="AP820">
        <v>9171</v>
      </c>
      <c r="AQ820">
        <v>1</v>
      </c>
      <c r="AR820">
        <v>1</v>
      </c>
    </row>
    <row r="821" spans="1:44" x14ac:dyDescent="0.35">
      <c r="A821" t="s">
        <v>886</v>
      </c>
      <c r="B821">
        <v>37</v>
      </c>
      <c r="C821" t="s">
        <v>802</v>
      </c>
      <c r="D821" t="s">
        <v>49</v>
      </c>
      <c r="E821" t="s">
        <v>56</v>
      </c>
      <c r="F821">
        <v>889</v>
      </c>
      <c r="G821" t="s">
        <v>42</v>
      </c>
      <c r="H821">
        <v>9</v>
      </c>
      <c r="I821">
        <v>3</v>
      </c>
      <c r="J821" t="s">
        <v>52</v>
      </c>
      <c r="K821">
        <v>1</v>
      </c>
      <c r="L821">
        <v>403</v>
      </c>
      <c r="M821">
        <v>2</v>
      </c>
      <c r="N821" t="s">
        <v>44</v>
      </c>
      <c r="O821">
        <v>53</v>
      </c>
      <c r="P821">
        <v>3</v>
      </c>
      <c r="Q821">
        <v>1</v>
      </c>
      <c r="R821" t="s">
        <v>60</v>
      </c>
      <c r="S821">
        <v>4</v>
      </c>
      <c r="T821" t="s">
        <v>105</v>
      </c>
      <c r="U821">
        <v>2326</v>
      </c>
      <c r="V821" t="s">
        <v>47</v>
      </c>
      <c r="W821">
        <v>11411</v>
      </c>
      <c r="X821">
        <v>1</v>
      </c>
      <c r="Y821" t="s">
        <v>48</v>
      </c>
      <c r="Z821" t="s">
        <v>40</v>
      </c>
      <c r="AA821">
        <v>12</v>
      </c>
      <c r="AB821">
        <v>3</v>
      </c>
      <c r="AC821">
        <v>3</v>
      </c>
      <c r="AD821">
        <v>80</v>
      </c>
      <c r="AE821">
        <v>3</v>
      </c>
      <c r="AF821">
        <v>4</v>
      </c>
      <c r="AG821">
        <v>3</v>
      </c>
      <c r="AH821">
        <v>2</v>
      </c>
      <c r="AI821">
        <v>1</v>
      </c>
      <c r="AJ821">
        <v>2</v>
      </c>
      <c r="AK821" s="14">
        <v>46112</v>
      </c>
      <c r="AL821">
        <v>43</v>
      </c>
      <c r="AM821" t="s">
        <v>1576</v>
      </c>
      <c r="AN821" t="s">
        <v>1587</v>
      </c>
      <c r="AO821">
        <v>18</v>
      </c>
      <c r="AP821">
        <v>10154</v>
      </c>
      <c r="AQ821">
        <v>15</v>
      </c>
      <c r="AR821">
        <v>1</v>
      </c>
    </row>
    <row r="822" spans="1:44" x14ac:dyDescent="0.35">
      <c r="A822" t="s">
        <v>887</v>
      </c>
      <c r="B822">
        <v>37</v>
      </c>
      <c r="C822" t="s">
        <v>802</v>
      </c>
      <c r="D822" t="s">
        <v>49</v>
      </c>
      <c r="E822" t="s">
        <v>41</v>
      </c>
      <c r="F822">
        <v>1192</v>
      </c>
      <c r="G822" t="s">
        <v>42</v>
      </c>
      <c r="H822">
        <v>5</v>
      </c>
      <c r="I822">
        <v>2</v>
      </c>
      <c r="J822" t="s">
        <v>52</v>
      </c>
      <c r="K822">
        <v>1</v>
      </c>
      <c r="L822">
        <v>460</v>
      </c>
      <c r="M822">
        <v>4</v>
      </c>
      <c r="N822" t="s">
        <v>44</v>
      </c>
      <c r="O822">
        <v>61</v>
      </c>
      <c r="P822">
        <v>3</v>
      </c>
      <c r="Q822">
        <v>2</v>
      </c>
      <c r="R822" t="s">
        <v>112</v>
      </c>
      <c r="S822">
        <v>4</v>
      </c>
      <c r="T822" t="s">
        <v>102</v>
      </c>
      <c r="U822">
        <v>6347</v>
      </c>
      <c r="V822" t="s">
        <v>163</v>
      </c>
      <c r="W822">
        <v>23177</v>
      </c>
      <c r="X822">
        <v>7</v>
      </c>
      <c r="Y822" t="s">
        <v>48</v>
      </c>
      <c r="Z822" t="s">
        <v>49</v>
      </c>
      <c r="AA822">
        <v>16</v>
      </c>
      <c r="AB822">
        <v>3</v>
      </c>
      <c r="AC822">
        <v>3</v>
      </c>
      <c r="AD822">
        <v>80</v>
      </c>
      <c r="AE822">
        <v>2</v>
      </c>
      <c r="AF822">
        <v>8</v>
      </c>
      <c r="AG822">
        <v>2</v>
      </c>
      <c r="AH822">
        <v>2</v>
      </c>
      <c r="AI822">
        <v>0</v>
      </c>
      <c r="AJ822">
        <v>4</v>
      </c>
      <c r="AK822" s="14">
        <v>46113</v>
      </c>
      <c r="AL822">
        <v>53</v>
      </c>
      <c r="AM822" t="s">
        <v>1576</v>
      </c>
      <c r="AN822" t="s">
        <v>1586</v>
      </c>
      <c r="AO822">
        <v>35</v>
      </c>
      <c r="AP822">
        <v>17775</v>
      </c>
      <c r="AQ822">
        <v>7</v>
      </c>
      <c r="AR822">
        <v>5</v>
      </c>
    </row>
    <row r="823" spans="1:44" x14ac:dyDescent="0.35">
      <c r="A823" t="s">
        <v>888</v>
      </c>
      <c r="B823">
        <v>37</v>
      </c>
      <c r="C823" t="s">
        <v>802</v>
      </c>
      <c r="D823" t="s">
        <v>49</v>
      </c>
      <c r="E823" t="s">
        <v>41</v>
      </c>
      <c r="F823">
        <v>1319</v>
      </c>
      <c r="G823" t="s">
        <v>42</v>
      </c>
      <c r="H823">
        <v>6</v>
      </c>
      <c r="I823">
        <v>3</v>
      </c>
      <c r="J823" t="s">
        <v>52</v>
      </c>
      <c r="K823">
        <v>1</v>
      </c>
      <c r="L823">
        <v>474</v>
      </c>
      <c r="M823">
        <v>3</v>
      </c>
      <c r="N823" t="s">
        <v>44</v>
      </c>
      <c r="O823">
        <v>51</v>
      </c>
      <c r="P823">
        <v>4</v>
      </c>
      <c r="Q823">
        <v>2</v>
      </c>
      <c r="R823" t="s">
        <v>60</v>
      </c>
      <c r="S823">
        <v>1</v>
      </c>
      <c r="T823" t="s">
        <v>102</v>
      </c>
      <c r="U823">
        <v>5974</v>
      </c>
      <c r="V823" t="s">
        <v>163</v>
      </c>
      <c r="W823">
        <v>17001</v>
      </c>
      <c r="X823">
        <v>4</v>
      </c>
      <c r="Y823" t="s">
        <v>48</v>
      </c>
      <c r="Z823" t="s">
        <v>40</v>
      </c>
      <c r="AA823">
        <v>13</v>
      </c>
      <c r="AB823">
        <v>3</v>
      </c>
      <c r="AC823">
        <v>1</v>
      </c>
      <c r="AD823">
        <v>80</v>
      </c>
      <c r="AE823">
        <v>2</v>
      </c>
      <c r="AF823">
        <v>13</v>
      </c>
      <c r="AG823">
        <v>2</v>
      </c>
      <c r="AH823">
        <v>3</v>
      </c>
      <c r="AI823">
        <v>6</v>
      </c>
      <c r="AJ823">
        <v>7</v>
      </c>
      <c r="AK823" s="14">
        <v>46114</v>
      </c>
      <c r="AL823">
        <v>34</v>
      </c>
      <c r="AM823" t="s">
        <v>1576</v>
      </c>
      <c r="AN823" t="s">
        <v>1586</v>
      </c>
      <c r="AO823">
        <v>13</v>
      </c>
      <c r="AP823">
        <v>16658</v>
      </c>
      <c r="AQ823">
        <v>0</v>
      </c>
      <c r="AR823">
        <v>0</v>
      </c>
    </row>
    <row r="824" spans="1:44" x14ac:dyDescent="0.35">
      <c r="A824" t="s">
        <v>889</v>
      </c>
      <c r="B824">
        <v>37</v>
      </c>
      <c r="C824" t="s">
        <v>802</v>
      </c>
      <c r="D824" t="s">
        <v>49</v>
      </c>
      <c r="E824" t="s">
        <v>41</v>
      </c>
      <c r="F824">
        <v>921</v>
      </c>
      <c r="G824" t="s">
        <v>42</v>
      </c>
      <c r="H824">
        <v>10</v>
      </c>
      <c r="I824">
        <v>3</v>
      </c>
      <c r="J824" t="s">
        <v>52</v>
      </c>
      <c r="K824">
        <v>1</v>
      </c>
      <c r="L824">
        <v>486</v>
      </c>
      <c r="M824">
        <v>3</v>
      </c>
      <c r="N824" t="s">
        <v>53</v>
      </c>
      <c r="O824">
        <v>98</v>
      </c>
      <c r="P824">
        <v>3</v>
      </c>
      <c r="Q824">
        <v>1</v>
      </c>
      <c r="R824" t="s">
        <v>45</v>
      </c>
      <c r="S824">
        <v>1</v>
      </c>
      <c r="T824" t="s">
        <v>105</v>
      </c>
      <c r="U824">
        <v>3452</v>
      </c>
      <c r="V824" t="s">
        <v>47</v>
      </c>
      <c r="W824">
        <v>17663</v>
      </c>
      <c r="X824">
        <v>6</v>
      </c>
      <c r="Y824" t="s">
        <v>48</v>
      </c>
      <c r="Z824" t="s">
        <v>49</v>
      </c>
      <c r="AA824">
        <v>20</v>
      </c>
      <c r="AB824">
        <v>4</v>
      </c>
      <c r="AC824">
        <v>2</v>
      </c>
      <c r="AD824">
        <v>80</v>
      </c>
      <c r="AE824">
        <v>1</v>
      </c>
      <c r="AF824">
        <v>17</v>
      </c>
      <c r="AG824">
        <v>3</v>
      </c>
      <c r="AH824">
        <v>3</v>
      </c>
      <c r="AI824">
        <v>0</v>
      </c>
      <c r="AJ824">
        <v>3</v>
      </c>
      <c r="AK824" s="14">
        <v>46115</v>
      </c>
      <c r="AL824">
        <v>54</v>
      </c>
      <c r="AM824" t="s">
        <v>1576</v>
      </c>
      <c r="AN824" t="s">
        <v>1586</v>
      </c>
      <c r="AO824">
        <v>14</v>
      </c>
      <c r="AP824">
        <v>12053</v>
      </c>
      <c r="AQ824">
        <v>4</v>
      </c>
      <c r="AR824">
        <v>4</v>
      </c>
    </row>
    <row r="825" spans="1:44" x14ac:dyDescent="0.35">
      <c r="A825" t="s">
        <v>890</v>
      </c>
      <c r="B825">
        <v>37</v>
      </c>
      <c r="C825" t="s">
        <v>802</v>
      </c>
      <c r="D825" t="s">
        <v>49</v>
      </c>
      <c r="E825" t="s">
        <v>41</v>
      </c>
      <c r="F825">
        <v>1107</v>
      </c>
      <c r="G825" t="s">
        <v>42</v>
      </c>
      <c r="H825">
        <v>14</v>
      </c>
      <c r="I825">
        <v>3</v>
      </c>
      <c r="J825" t="s">
        <v>43</v>
      </c>
      <c r="K825">
        <v>1</v>
      </c>
      <c r="L825">
        <v>515</v>
      </c>
      <c r="M825">
        <v>4</v>
      </c>
      <c r="N825" t="s">
        <v>53</v>
      </c>
      <c r="O825">
        <v>95</v>
      </c>
      <c r="P825">
        <v>3</v>
      </c>
      <c r="Q825">
        <v>1</v>
      </c>
      <c r="R825" t="s">
        <v>45</v>
      </c>
      <c r="S825">
        <v>1</v>
      </c>
      <c r="T825" t="s">
        <v>102</v>
      </c>
      <c r="U825">
        <v>3034</v>
      </c>
      <c r="V825" t="s">
        <v>47</v>
      </c>
      <c r="W825">
        <v>26914</v>
      </c>
      <c r="X825">
        <v>1</v>
      </c>
      <c r="Y825" t="s">
        <v>48</v>
      </c>
      <c r="Z825" t="s">
        <v>49</v>
      </c>
      <c r="AA825">
        <v>12</v>
      </c>
      <c r="AB825">
        <v>3</v>
      </c>
      <c r="AC825">
        <v>3</v>
      </c>
      <c r="AD825">
        <v>80</v>
      </c>
      <c r="AE825">
        <v>1</v>
      </c>
      <c r="AF825">
        <v>18</v>
      </c>
      <c r="AG825">
        <v>2</v>
      </c>
      <c r="AH825">
        <v>2</v>
      </c>
      <c r="AI825">
        <v>12</v>
      </c>
      <c r="AJ825">
        <v>17</v>
      </c>
      <c r="AK825" s="14">
        <v>46116</v>
      </c>
      <c r="AL825">
        <v>37</v>
      </c>
      <c r="AM825" t="s">
        <v>1576</v>
      </c>
      <c r="AN825" t="s">
        <v>1586</v>
      </c>
      <c r="AO825">
        <v>2</v>
      </c>
      <c r="AP825">
        <v>24315</v>
      </c>
      <c r="AQ825">
        <v>0</v>
      </c>
      <c r="AR825">
        <v>0</v>
      </c>
    </row>
    <row r="826" spans="1:44" x14ac:dyDescent="0.35">
      <c r="A826" t="s">
        <v>891</v>
      </c>
      <c r="B826">
        <v>37</v>
      </c>
      <c r="C826" t="s">
        <v>802</v>
      </c>
      <c r="D826" t="s">
        <v>49</v>
      </c>
      <c r="E826" t="s">
        <v>41</v>
      </c>
      <c r="F826">
        <v>1305</v>
      </c>
      <c r="G826" t="s">
        <v>42</v>
      </c>
      <c r="H826">
        <v>10</v>
      </c>
      <c r="I826">
        <v>4</v>
      </c>
      <c r="J826" t="s">
        <v>43</v>
      </c>
      <c r="K826">
        <v>1</v>
      </c>
      <c r="L826">
        <v>518</v>
      </c>
      <c r="M826">
        <v>3</v>
      </c>
      <c r="N826" t="s">
        <v>44</v>
      </c>
      <c r="O826">
        <v>49</v>
      </c>
      <c r="P826">
        <v>3</v>
      </c>
      <c r="Q826">
        <v>2</v>
      </c>
      <c r="R826" t="s">
        <v>112</v>
      </c>
      <c r="S826">
        <v>2</v>
      </c>
      <c r="T826" t="s">
        <v>46</v>
      </c>
      <c r="U826">
        <v>4197</v>
      </c>
      <c r="V826" t="s">
        <v>47</v>
      </c>
      <c r="W826">
        <v>21123</v>
      </c>
      <c r="X826">
        <v>2</v>
      </c>
      <c r="Y826" t="s">
        <v>48</v>
      </c>
      <c r="Z826" t="s">
        <v>40</v>
      </c>
      <c r="AA826">
        <v>12</v>
      </c>
      <c r="AB826">
        <v>3</v>
      </c>
      <c r="AC826">
        <v>4</v>
      </c>
      <c r="AD826">
        <v>80</v>
      </c>
      <c r="AE826">
        <v>0</v>
      </c>
      <c r="AF826">
        <v>18</v>
      </c>
      <c r="AG826">
        <v>2</v>
      </c>
      <c r="AH826">
        <v>2</v>
      </c>
      <c r="AI826">
        <v>0</v>
      </c>
      <c r="AJ826">
        <v>1</v>
      </c>
      <c r="AK826" s="14">
        <v>46117</v>
      </c>
      <c r="AL826">
        <v>34</v>
      </c>
      <c r="AM826" t="s">
        <v>1576</v>
      </c>
      <c r="AN826" t="s">
        <v>1586</v>
      </c>
      <c r="AO826">
        <v>10</v>
      </c>
      <c r="AP826">
        <v>3456</v>
      </c>
      <c r="AQ826">
        <v>8</v>
      </c>
      <c r="AR826">
        <v>8</v>
      </c>
    </row>
    <row r="827" spans="1:44" x14ac:dyDescent="0.35">
      <c r="A827" t="s">
        <v>892</v>
      </c>
      <c r="B827">
        <v>37</v>
      </c>
      <c r="C827" t="s">
        <v>802</v>
      </c>
      <c r="D827" t="s">
        <v>49</v>
      </c>
      <c r="E827" t="s">
        <v>59</v>
      </c>
      <c r="F827">
        <v>1063</v>
      </c>
      <c r="G827" t="s">
        <v>42</v>
      </c>
      <c r="H827">
        <v>25</v>
      </c>
      <c r="I827">
        <v>5</v>
      </c>
      <c r="J827" t="s">
        <v>52</v>
      </c>
      <c r="K827">
        <v>1</v>
      </c>
      <c r="L827">
        <v>529</v>
      </c>
      <c r="M827">
        <v>2</v>
      </c>
      <c r="N827" t="s">
        <v>53</v>
      </c>
      <c r="O827">
        <v>72</v>
      </c>
      <c r="P827">
        <v>3</v>
      </c>
      <c r="Q827">
        <v>2</v>
      </c>
      <c r="R827" t="s">
        <v>60</v>
      </c>
      <c r="S827">
        <v>3</v>
      </c>
      <c r="T827" t="s">
        <v>105</v>
      </c>
      <c r="U827">
        <v>4449</v>
      </c>
      <c r="V827" t="s">
        <v>47</v>
      </c>
      <c r="W827">
        <v>23866</v>
      </c>
      <c r="X827">
        <v>3</v>
      </c>
      <c r="Y827" t="s">
        <v>48</v>
      </c>
      <c r="Z827" t="s">
        <v>40</v>
      </c>
      <c r="AA827">
        <v>15</v>
      </c>
      <c r="AB827">
        <v>3</v>
      </c>
      <c r="AC827">
        <v>1</v>
      </c>
      <c r="AD827">
        <v>80</v>
      </c>
      <c r="AE827">
        <v>2</v>
      </c>
      <c r="AF827">
        <v>15</v>
      </c>
      <c r="AG827">
        <v>2</v>
      </c>
      <c r="AH827">
        <v>3</v>
      </c>
      <c r="AI827">
        <v>10</v>
      </c>
      <c r="AJ827">
        <v>7</v>
      </c>
      <c r="AK827" s="14">
        <v>46118</v>
      </c>
      <c r="AL827">
        <v>19</v>
      </c>
      <c r="AM827" t="s">
        <v>1576</v>
      </c>
      <c r="AN827" t="s">
        <v>1586</v>
      </c>
      <c r="AO827">
        <v>1</v>
      </c>
      <c r="AP827">
        <v>7252</v>
      </c>
      <c r="AQ827">
        <v>1</v>
      </c>
      <c r="AR827">
        <v>0</v>
      </c>
    </row>
    <row r="828" spans="1:44" x14ac:dyDescent="0.35">
      <c r="A828" t="s">
        <v>893</v>
      </c>
      <c r="B828">
        <v>37</v>
      </c>
      <c r="C828" t="s">
        <v>802</v>
      </c>
      <c r="D828" t="s">
        <v>49</v>
      </c>
      <c r="E828" t="s">
        <v>41</v>
      </c>
      <c r="F828">
        <v>799</v>
      </c>
      <c r="G828" t="s">
        <v>42</v>
      </c>
      <c r="H828">
        <v>1</v>
      </c>
      <c r="I828">
        <v>3</v>
      </c>
      <c r="J828" t="s">
        <v>68</v>
      </c>
      <c r="K828">
        <v>1</v>
      </c>
      <c r="L828">
        <v>623</v>
      </c>
      <c r="M828">
        <v>2</v>
      </c>
      <c r="N828" t="s">
        <v>53</v>
      </c>
      <c r="O828">
        <v>59</v>
      </c>
      <c r="P828">
        <v>3</v>
      </c>
      <c r="Q828">
        <v>3</v>
      </c>
      <c r="R828" t="s">
        <v>112</v>
      </c>
      <c r="S828">
        <v>4</v>
      </c>
      <c r="T828" t="s">
        <v>46</v>
      </c>
      <c r="U828">
        <v>7491</v>
      </c>
      <c r="V828" t="s">
        <v>163</v>
      </c>
      <c r="W828">
        <v>23848</v>
      </c>
      <c r="X828">
        <v>4</v>
      </c>
      <c r="Y828" t="s">
        <v>48</v>
      </c>
      <c r="Z828" t="s">
        <v>49</v>
      </c>
      <c r="AA828">
        <v>17</v>
      </c>
      <c r="AB828">
        <v>3</v>
      </c>
      <c r="AC828">
        <v>4</v>
      </c>
      <c r="AD828">
        <v>80</v>
      </c>
      <c r="AE828">
        <v>0</v>
      </c>
      <c r="AF828">
        <v>12</v>
      </c>
      <c r="AG828">
        <v>3</v>
      </c>
      <c r="AH828">
        <v>4</v>
      </c>
      <c r="AI828">
        <v>1</v>
      </c>
      <c r="AJ828">
        <v>2</v>
      </c>
      <c r="AK828" s="14">
        <v>46119</v>
      </c>
      <c r="AL828">
        <v>51</v>
      </c>
      <c r="AM828" t="s">
        <v>1576</v>
      </c>
      <c r="AN828" t="s">
        <v>1586</v>
      </c>
      <c r="AO828">
        <v>6</v>
      </c>
      <c r="AP828">
        <v>16609</v>
      </c>
      <c r="AQ828">
        <v>6</v>
      </c>
      <c r="AR828">
        <v>1</v>
      </c>
    </row>
    <row r="829" spans="1:44" x14ac:dyDescent="0.35">
      <c r="A829" t="s">
        <v>894</v>
      </c>
      <c r="B829">
        <v>37</v>
      </c>
      <c r="C829" t="s">
        <v>802</v>
      </c>
      <c r="D829" t="s">
        <v>49</v>
      </c>
      <c r="E829" t="s">
        <v>59</v>
      </c>
      <c r="F829">
        <v>142</v>
      </c>
      <c r="G829" t="s">
        <v>51</v>
      </c>
      <c r="H829">
        <v>9</v>
      </c>
      <c r="I829">
        <v>4</v>
      </c>
      <c r="J829" t="s">
        <v>52</v>
      </c>
      <c r="K829">
        <v>1</v>
      </c>
      <c r="L829">
        <v>626</v>
      </c>
      <c r="M829">
        <v>1</v>
      </c>
      <c r="N829" t="s">
        <v>44</v>
      </c>
      <c r="O829">
        <v>69</v>
      </c>
      <c r="P829">
        <v>3</v>
      </c>
      <c r="Q829">
        <v>3</v>
      </c>
      <c r="R829" t="s">
        <v>137</v>
      </c>
      <c r="S829">
        <v>2</v>
      </c>
      <c r="T829" t="s">
        <v>102</v>
      </c>
      <c r="U829">
        <v>8834</v>
      </c>
      <c r="V829" t="s">
        <v>163</v>
      </c>
      <c r="W829">
        <v>24666</v>
      </c>
      <c r="X829">
        <v>1</v>
      </c>
      <c r="Y829" t="s">
        <v>48</v>
      </c>
      <c r="Z829" t="s">
        <v>49</v>
      </c>
      <c r="AA829">
        <v>13</v>
      </c>
      <c r="AB829">
        <v>3</v>
      </c>
      <c r="AC829">
        <v>4</v>
      </c>
      <c r="AD829">
        <v>80</v>
      </c>
      <c r="AE829">
        <v>1</v>
      </c>
      <c r="AF829">
        <v>9</v>
      </c>
      <c r="AG829">
        <v>6</v>
      </c>
      <c r="AH829">
        <v>3</v>
      </c>
      <c r="AI829">
        <v>7</v>
      </c>
      <c r="AJ829">
        <v>7</v>
      </c>
      <c r="AK829" s="14">
        <v>46120</v>
      </c>
      <c r="AL829">
        <v>23</v>
      </c>
      <c r="AM829" t="s">
        <v>1576</v>
      </c>
      <c r="AN829" t="s">
        <v>1586</v>
      </c>
      <c r="AO829">
        <v>2</v>
      </c>
      <c r="AP829">
        <v>22347</v>
      </c>
      <c r="AQ829">
        <v>1</v>
      </c>
      <c r="AR829">
        <v>1</v>
      </c>
    </row>
    <row r="830" spans="1:44" x14ac:dyDescent="0.35">
      <c r="A830" t="s">
        <v>895</v>
      </c>
      <c r="B830">
        <v>37</v>
      </c>
      <c r="C830" t="s">
        <v>802</v>
      </c>
      <c r="D830" t="s">
        <v>49</v>
      </c>
      <c r="E830" t="s">
        <v>41</v>
      </c>
      <c r="F830">
        <v>446</v>
      </c>
      <c r="G830" t="s">
        <v>42</v>
      </c>
      <c r="H830">
        <v>1</v>
      </c>
      <c r="I830">
        <v>4</v>
      </c>
      <c r="J830" t="s">
        <v>43</v>
      </c>
      <c r="K830">
        <v>1</v>
      </c>
      <c r="L830">
        <v>635</v>
      </c>
      <c r="M830">
        <v>2</v>
      </c>
      <c r="N830" t="s">
        <v>53</v>
      </c>
      <c r="O830">
        <v>65</v>
      </c>
      <c r="P830">
        <v>3</v>
      </c>
      <c r="Q830">
        <v>2</v>
      </c>
      <c r="R830" t="s">
        <v>112</v>
      </c>
      <c r="S830">
        <v>2</v>
      </c>
      <c r="T830" t="s">
        <v>105</v>
      </c>
      <c r="U830">
        <v>6447</v>
      </c>
      <c r="V830" t="s">
        <v>163</v>
      </c>
      <c r="W830">
        <v>15701</v>
      </c>
      <c r="X830">
        <v>6</v>
      </c>
      <c r="Y830" t="s">
        <v>48</v>
      </c>
      <c r="Z830" t="s">
        <v>49</v>
      </c>
      <c r="AA830">
        <v>12</v>
      </c>
      <c r="AB830">
        <v>3</v>
      </c>
      <c r="AC830">
        <v>2</v>
      </c>
      <c r="AD830">
        <v>80</v>
      </c>
      <c r="AE830">
        <v>1</v>
      </c>
      <c r="AF830">
        <v>8</v>
      </c>
      <c r="AG830">
        <v>2</v>
      </c>
      <c r="AH830">
        <v>2</v>
      </c>
      <c r="AI830">
        <v>4</v>
      </c>
      <c r="AJ830">
        <v>3</v>
      </c>
      <c r="AK830" s="14">
        <v>46121</v>
      </c>
      <c r="AL830">
        <v>23</v>
      </c>
      <c r="AM830" t="s">
        <v>1576</v>
      </c>
      <c r="AN830" t="s">
        <v>1586</v>
      </c>
      <c r="AO830">
        <v>3</v>
      </c>
      <c r="AP830">
        <v>11384</v>
      </c>
      <c r="AQ830">
        <v>0</v>
      </c>
      <c r="AR830">
        <v>0</v>
      </c>
    </row>
    <row r="831" spans="1:44" x14ac:dyDescent="0.35">
      <c r="A831" t="s">
        <v>896</v>
      </c>
      <c r="B831">
        <v>37</v>
      </c>
      <c r="C831" t="s">
        <v>802</v>
      </c>
      <c r="D831" t="s">
        <v>49</v>
      </c>
      <c r="E831" t="s">
        <v>41</v>
      </c>
      <c r="F831">
        <v>558</v>
      </c>
      <c r="G831" t="s">
        <v>51</v>
      </c>
      <c r="H831">
        <v>2</v>
      </c>
      <c r="I831">
        <v>3</v>
      </c>
      <c r="J831" t="s">
        <v>57</v>
      </c>
      <c r="K831">
        <v>1</v>
      </c>
      <c r="L831">
        <v>656</v>
      </c>
      <c r="M831">
        <v>4</v>
      </c>
      <c r="N831" t="s">
        <v>44</v>
      </c>
      <c r="O831">
        <v>75</v>
      </c>
      <c r="P831">
        <v>3</v>
      </c>
      <c r="Q831">
        <v>2</v>
      </c>
      <c r="R831" t="s">
        <v>137</v>
      </c>
      <c r="S831">
        <v>3</v>
      </c>
      <c r="T831" t="s">
        <v>105</v>
      </c>
      <c r="U831">
        <v>9602</v>
      </c>
      <c r="V831" t="s">
        <v>163</v>
      </c>
      <c r="W831">
        <v>3010</v>
      </c>
      <c r="X831">
        <v>4</v>
      </c>
      <c r="Y831" t="s">
        <v>48</v>
      </c>
      <c r="Z831" t="s">
        <v>40</v>
      </c>
      <c r="AA831">
        <v>11</v>
      </c>
      <c r="AB831">
        <v>3</v>
      </c>
      <c r="AC831">
        <v>3</v>
      </c>
      <c r="AD831">
        <v>80</v>
      </c>
      <c r="AE831">
        <v>1</v>
      </c>
      <c r="AF831">
        <v>17</v>
      </c>
      <c r="AG831">
        <v>3</v>
      </c>
      <c r="AH831">
        <v>2</v>
      </c>
      <c r="AI831">
        <v>1</v>
      </c>
      <c r="AJ831">
        <v>0</v>
      </c>
      <c r="AK831" s="14">
        <v>46122</v>
      </c>
      <c r="AL831">
        <v>19</v>
      </c>
      <c r="AM831" t="s">
        <v>1576</v>
      </c>
      <c r="AN831" t="s">
        <v>1586</v>
      </c>
      <c r="AO831">
        <v>1</v>
      </c>
      <c r="AP831">
        <v>14815</v>
      </c>
      <c r="AQ831">
        <v>0</v>
      </c>
      <c r="AR831">
        <v>0</v>
      </c>
    </row>
    <row r="832" spans="1:44" x14ac:dyDescent="0.35">
      <c r="A832" t="s">
        <v>897</v>
      </c>
      <c r="B832">
        <v>37</v>
      </c>
      <c r="C832" t="s">
        <v>802</v>
      </c>
      <c r="D832" t="s">
        <v>49</v>
      </c>
      <c r="E832" t="s">
        <v>41</v>
      </c>
      <c r="F832">
        <v>482</v>
      </c>
      <c r="G832" t="s">
        <v>42</v>
      </c>
      <c r="H832">
        <v>3</v>
      </c>
      <c r="I832">
        <v>3</v>
      </c>
      <c r="J832" t="s">
        <v>73</v>
      </c>
      <c r="K832">
        <v>1</v>
      </c>
      <c r="L832">
        <v>689</v>
      </c>
      <c r="M832">
        <v>3</v>
      </c>
      <c r="N832" t="s">
        <v>44</v>
      </c>
      <c r="O832">
        <v>36</v>
      </c>
      <c r="P832">
        <v>3</v>
      </c>
      <c r="Q832">
        <v>3</v>
      </c>
      <c r="R832" t="s">
        <v>112</v>
      </c>
      <c r="S832">
        <v>3</v>
      </c>
      <c r="T832" t="s">
        <v>105</v>
      </c>
      <c r="U832">
        <v>9434</v>
      </c>
      <c r="V832" t="s">
        <v>163</v>
      </c>
      <c r="W832">
        <v>9606</v>
      </c>
      <c r="X832">
        <v>1</v>
      </c>
      <c r="Y832" t="s">
        <v>48</v>
      </c>
      <c r="Z832" t="s">
        <v>49</v>
      </c>
      <c r="AA832">
        <v>15</v>
      </c>
      <c r="AB832">
        <v>3</v>
      </c>
      <c r="AC832">
        <v>3</v>
      </c>
      <c r="AD832">
        <v>80</v>
      </c>
      <c r="AE832">
        <v>1</v>
      </c>
      <c r="AF832">
        <v>10</v>
      </c>
      <c r="AG832">
        <v>2</v>
      </c>
      <c r="AH832">
        <v>3</v>
      </c>
      <c r="AI832">
        <v>7</v>
      </c>
      <c r="AJ832">
        <v>8</v>
      </c>
      <c r="AK832" s="14">
        <v>46123</v>
      </c>
      <c r="AL832">
        <v>41</v>
      </c>
      <c r="AM832" t="s">
        <v>1576</v>
      </c>
      <c r="AN832" t="s">
        <v>1586</v>
      </c>
      <c r="AO832">
        <v>15</v>
      </c>
      <c r="AP832">
        <v>17180</v>
      </c>
      <c r="AQ832">
        <v>14</v>
      </c>
      <c r="AR832">
        <v>5</v>
      </c>
    </row>
    <row r="833" spans="1:44" x14ac:dyDescent="0.35">
      <c r="A833" t="s">
        <v>898</v>
      </c>
      <c r="B833">
        <v>37</v>
      </c>
      <c r="C833" t="s">
        <v>802</v>
      </c>
      <c r="D833" t="s">
        <v>49</v>
      </c>
      <c r="E833" t="s">
        <v>41</v>
      </c>
      <c r="F833">
        <v>1225</v>
      </c>
      <c r="G833" t="s">
        <v>42</v>
      </c>
      <c r="H833">
        <v>10</v>
      </c>
      <c r="I833">
        <v>2</v>
      </c>
      <c r="J833" t="s">
        <v>43</v>
      </c>
      <c r="K833">
        <v>1</v>
      </c>
      <c r="L833">
        <v>715</v>
      </c>
      <c r="M833">
        <v>4</v>
      </c>
      <c r="N833" t="s">
        <v>44</v>
      </c>
      <c r="O833">
        <v>80</v>
      </c>
      <c r="P833">
        <v>4</v>
      </c>
      <c r="Q833">
        <v>1</v>
      </c>
      <c r="R833" t="s">
        <v>60</v>
      </c>
      <c r="S833">
        <v>4</v>
      </c>
      <c r="T833" t="s">
        <v>46</v>
      </c>
      <c r="U833">
        <v>4680</v>
      </c>
      <c r="V833" t="s">
        <v>47</v>
      </c>
      <c r="W833">
        <v>15232</v>
      </c>
      <c r="X833">
        <v>3</v>
      </c>
      <c r="Y833" t="s">
        <v>48</v>
      </c>
      <c r="Z833" t="s">
        <v>49</v>
      </c>
      <c r="AA833">
        <v>17</v>
      </c>
      <c r="AB833">
        <v>3</v>
      </c>
      <c r="AC833">
        <v>1</v>
      </c>
      <c r="AD833">
        <v>80</v>
      </c>
      <c r="AE833">
        <v>0</v>
      </c>
      <c r="AF833">
        <v>4</v>
      </c>
      <c r="AG833">
        <v>2</v>
      </c>
      <c r="AH833">
        <v>3</v>
      </c>
      <c r="AI833">
        <v>0</v>
      </c>
      <c r="AJ833">
        <v>0</v>
      </c>
      <c r="AK833" s="14">
        <v>46124</v>
      </c>
      <c r="AL833">
        <v>36</v>
      </c>
      <c r="AM833" t="s">
        <v>1576</v>
      </c>
      <c r="AN833" t="s">
        <v>1586</v>
      </c>
      <c r="AO833">
        <v>1</v>
      </c>
      <c r="AP833">
        <v>3868</v>
      </c>
      <c r="AQ833">
        <v>0</v>
      </c>
      <c r="AR833">
        <v>0</v>
      </c>
    </row>
    <row r="834" spans="1:44" x14ac:dyDescent="0.35">
      <c r="A834" t="s">
        <v>899</v>
      </c>
      <c r="B834">
        <v>37</v>
      </c>
      <c r="C834" t="s">
        <v>802</v>
      </c>
      <c r="D834" t="s">
        <v>49</v>
      </c>
      <c r="E834" t="s">
        <v>41</v>
      </c>
      <c r="F834">
        <v>571</v>
      </c>
      <c r="G834" t="s">
        <v>42</v>
      </c>
      <c r="H834">
        <v>10</v>
      </c>
      <c r="I834">
        <v>1</v>
      </c>
      <c r="J834" t="s">
        <v>43</v>
      </c>
      <c r="K834">
        <v>1</v>
      </c>
      <c r="L834">
        <v>802</v>
      </c>
      <c r="M834">
        <v>4</v>
      </c>
      <c r="N834" t="s">
        <v>53</v>
      </c>
      <c r="O834">
        <v>82</v>
      </c>
      <c r="P834">
        <v>3</v>
      </c>
      <c r="Q834">
        <v>1</v>
      </c>
      <c r="R834" t="s">
        <v>60</v>
      </c>
      <c r="S834">
        <v>1</v>
      </c>
      <c r="T834" t="s">
        <v>102</v>
      </c>
      <c r="U834">
        <v>2782</v>
      </c>
      <c r="V834" t="s">
        <v>47</v>
      </c>
      <c r="W834">
        <v>19905</v>
      </c>
      <c r="X834">
        <v>0</v>
      </c>
      <c r="Y834" t="s">
        <v>48</v>
      </c>
      <c r="Z834" t="s">
        <v>40</v>
      </c>
      <c r="AA834">
        <v>13</v>
      </c>
      <c r="AB834">
        <v>3</v>
      </c>
      <c r="AC834">
        <v>2</v>
      </c>
      <c r="AD834">
        <v>80</v>
      </c>
      <c r="AE834">
        <v>2</v>
      </c>
      <c r="AF834">
        <v>6</v>
      </c>
      <c r="AG834">
        <v>3</v>
      </c>
      <c r="AH834">
        <v>2</v>
      </c>
      <c r="AI834">
        <v>4</v>
      </c>
      <c r="AJ834">
        <v>3</v>
      </c>
      <c r="AK834" s="14">
        <v>46125</v>
      </c>
      <c r="AL834">
        <v>26</v>
      </c>
      <c r="AM834" t="s">
        <v>1576</v>
      </c>
      <c r="AN834" t="s">
        <v>1586</v>
      </c>
      <c r="AO834">
        <v>5</v>
      </c>
      <c r="AP834">
        <v>8182</v>
      </c>
      <c r="AQ834">
        <v>4</v>
      </c>
      <c r="AR834">
        <v>0</v>
      </c>
    </row>
    <row r="835" spans="1:44" x14ac:dyDescent="0.35">
      <c r="A835" t="s">
        <v>900</v>
      </c>
      <c r="B835">
        <v>37</v>
      </c>
      <c r="C835" t="s">
        <v>802</v>
      </c>
      <c r="D835" t="s">
        <v>49</v>
      </c>
      <c r="E835" t="s">
        <v>41</v>
      </c>
      <c r="F835">
        <v>342</v>
      </c>
      <c r="G835" t="s">
        <v>51</v>
      </c>
      <c r="H835">
        <v>16</v>
      </c>
      <c r="I835">
        <v>4</v>
      </c>
      <c r="J835" t="s">
        <v>57</v>
      </c>
      <c r="K835">
        <v>1</v>
      </c>
      <c r="L835">
        <v>868</v>
      </c>
      <c r="M835">
        <v>4</v>
      </c>
      <c r="N835" t="s">
        <v>44</v>
      </c>
      <c r="O835">
        <v>66</v>
      </c>
      <c r="P835">
        <v>2</v>
      </c>
      <c r="Q835">
        <v>2</v>
      </c>
      <c r="R835" t="s">
        <v>137</v>
      </c>
      <c r="S835">
        <v>3</v>
      </c>
      <c r="T835" t="s">
        <v>102</v>
      </c>
      <c r="U835">
        <v>6334</v>
      </c>
      <c r="V835" t="s">
        <v>163</v>
      </c>
      <c r="W835">
        <v>24558</v>
      </c>
      <c r="X835">
        <v>4</v>
      </c>
      <c r="Y835" t="s">
        <v>48</v>
      </c>
      <c r="Z835" t="s">
        <v>49</v>
      </c>
      <c r="AA835">
        <v>19</v>
      </c>
      <c r="AB835">
        <v>3</v>
      </c>
      <c r="AC835">
        <v>4</v>
      </c>
      <c r="AD835">
        <v>80</v>
      </c>
      <c r="AE835">
        <v>2</v>
      </c>
      <c r="AF835">
        <v>9</v>
      </c>
      <c r="AG835">
        <v>2</v>
      </c>
      <c r="AH835">
        <v>3</v>
      </c>
      <c r="AI835">
        <v>0</v>
      </c>
      <c r="AJ835">
        <v>0</v>
      </c>
      <c r="AK835" s="14">
        <v>46126</v>
      </c>
      <c r="AL835">
        <v>48</v>
      </c>
      <c r="AM835" t="s">
        <v>1576</v>
      </c>
      <c r="AN835" t="s">
        <v>1586</v>
      </c>
      <c r="AO835">
        <v>18</v>
      </c>
      <c r="AP835">
        <v>8489</v>
      </c>
      <c r="AQ835">
        <v>16</v>
      </c>
      <c r="AR835">
        <v>12</v>
      </c>
    </row>
    <row r="836" spans="1:44" x14ac:dyDescent="0.35">
      <c r="A836" t="s">
        <v>901</v>
      </c>
      <c r="B836">
        <v>37</v>
      </c>
      <c r="C836" t="s">
        <v>802</v>
      </c>
      <c r="D836" t="s">
        <v>49</v>
      </c>
      <c r="E836" t="s">
        <v>56</v>
      </c>
      <c r="F836">
        <v>1231</v>
      </c>
      <c r="G836" t="s">
        <v>51</v>
      </c>
      <c r="H836">
        <v>21</v>
      </c>
      <c r="I836">
        <v>2</v>
      </c>
      <c r="J836" t="s">
        <v>52</v>
      </c>
      <c r="K836">
        <v>1</v>
      </c>
      <c r="L836">
        <v>900</v>
      </c>
      <c r="M836">
        <v>3</v>
      </c>
      <c r="N836" t="s">
        <v>53</v>
      </c>
      <c r="O836">
        <v>54</v>
      </c>
      <c r="P836">
        <v>3</v>
      </c>
      <c r="Q836">
        <v>1</v>
      </c>
      <c r="R836" t="s">
        <v>54</v>
      </c>
      <c r="S836">
        <v>4</v>
      </c>
      <c r="T836" t="s">
        <v>105</v>
      </c>
      <c r="U836">
        <v>2973</v>
      </c>
      <c r="V836" t="s">
        <v>47</v>
      </c>
      <c r="W836">
        <v>21222</v>
      </c>
      <c r="X836">
        <v>5</v>
      </c>
      <c r="Y836" t="s">
        <v>48</v>
      </c>
      <c r="Z836" t="s">
        <v>49</v>
      </c>
      <c r="AA836">
        <v>15</v>
      </c>
      <c r="AB836">
        <v>3</v>
      </c>
      <c r="AC836">
        <v>2</v>
      </c>
      <c r="AD836">
        <v>80</v>
      </c>
      <c r="AE836">
        <v>1</v>
      </c>
      <c r="AF836">
        <v>10</v>
      </c>
      <c r="AG836">
        <v>3</v>
      </c>
      <c r="AH836">
        <v>3</v>
      </c>
      <c r="AI836">
        <v>0</v>
      </c>
      <c r="AJ836">
        <v>0</v>
      </c>
      <c r="AK836" s="14">
        <v>46127</v>
      </c>
      <c r="AL836">
        <v>27</v>
      </c>
      <c r="AM836" t="s">
        <v>1576</v>
      </c>
      <c r="AN836" t="s">
        <v>1586</v>
      </c>
      <c r="AO836">
        <v>1</v>
      </c>
      <c r="AP836">
        <v>18136</v>
      </c>
      <c r="AQ836">
        <v>0</v>
      </c>
      <c r="AR836">
        <v>0</v>
      </c>
    </row>
    <row r="837" spans="1:44" x14ac:dyDescent="0.35">
      <c r="A837" t="s">
        <v>902</v>
      </c>
      <c r="B837">
        <v>37</v>
      </c>
      <c r="C837" t="s">
        <v>802</v>
      </c>
      <c r="D837" t="s">
        <v>49</v>
      </c>
      <c r="E837" t="s">
        <v>59</v>
      </c>
      <c r="F837">
        <v>1252</v>
      </c>
      <c r="G837" t="s">
        <v>51</v>
      </c>
      <c r="H837">
        <v>19</v>
      </c>
      <c r="I837">
        <v>2</v>
      </c>
      <c r="J837" t="s">
        <v>52</v>
      </c>
      <c r="K837">
        <v>1</v>
      </c>
      <c r="L837">
        <v>904</v>
      </c>
      <c r="M837">
        <v>1</v>
      </c>
      <c r="N837" t="s">
        <v>44</v>
      </c>
      <c r="O837">
        <v>32</v>
      </c>
      <c r="P837">
        <v>3</v>
      </c>
      <c r="Q837">
        <v>3</v>
      </c>
      <c r="R837" t="s">
        <v>137</v>
      </c>
      <c r="S837">
        <v>2</v>
      </c>
      <c r="T837" t="s">
        <v>46</v>
      </c>
      <c r="U837">
        <v>7642</v>
      </c>
      <c r="V837" t="s">
        <v>163</v>
      </c>
      <c r="W837">
        <v>4814</v>
      </c>
      <c r="X837">
        <v>1</v>
      </c>
      <c r="Y837" t="s">
        <v>48</v>
      </c>
      <c r="Z837" t="s">
        <v>40</v>
      </c>
      <c r="AA837">
        <v>13</v>
      </c>
      <c r="AB837">
        <v>3</v>
      </c>
      <c r="AC837">
        <v>4</v>
      </c>
      <c r="AD837">
        <v>80</v>
      </c>
      <c r="AE837">
        <v>0</v>
      </c>
      <c r="AF837">
        <v>10</v>
      </c>
      <c r="AG837">
        <v>2</v>
      </c>
      <c r="AH837">
        <v>3</v>
      </c>
      <c r="AI837">
        <v>0</v>
      </c>
      <c r="AJ837">
        <v>9</v>
      </c>
      <c r="AK837" s="14">
        <v>46128</v>
      </c>
      <c r="AL837">
        <v>60</v>
      </c>
      <c r="AM837" t="s">
        <v>1576</v>
      </c>
      <c r="AN837" t="s">
        <v>1586</v>
      </c>
      <c r="AO837">
        <v>35</v>
      </c>
      <c r="AP837">
        <v>15958</v>
      </c>
      <c r="AQ837">
        <v>22</v>
      </c>
      <c r="AR837">
        <v>7</v>
      </c>
    </row>
    <row r="838" spans="1:44" x14ac:dyDescent="0.35">
      <c r="A838" t="s">
        <v>1356</v>
      </c>
      <c r="B838">
        <v>49</v>
      </c>
      <c r="C838" t="s">
        <v>1271</v>
      </c>
      <c r="D838" t="s">
        <v>49</v>
      </c>
      <c r="E838" t="s">
        <v>41</v>
      </c>
      <c r="F838">
        <v>527</v>
      </c>
      <c r="G838" t="s">
        <v>42</v>
      </c>
      <c r="H838">
        <v>8</v>
      </c>
      <c r="I838">
        <v>2</v>
      </c>
      <c r="J838" t="s">
        <v>73</v>
      </c>
      <c r="K838">
        <v>1</v>
      </c>
      <c r="L838">
        <v>944</v>
      </c>
      <c r="M838">
        <v>1</v>
      </c>
      <c r="N838" t="s">
        <v>53</v>
      </c>
      <c r="O838">
        <v>51</v>
      </c>
      <c r="P838">
        <v>3</v>
      </c>
      <c r="Q838">
        <v>3</v>
      </c>
      <c r="R838" t="s">
        <v>45</v>
      </c>
      <c r="S838">
        <v>2</v>
      </c>
      <c r="T838" t="s">
        <v>105</v>
      </c>
      <c r="U838">
        <v>7403</v>
      </c>
      <c r="V838" t="s">
        <v>163</v>
      </c>
      <c r="W838">
        <v>22477</v>
      </c>
      <c r="X838">
        <v>4</v>
      </c>
      <c r="Y838" t="s">
        <v>48</v>
      </c>
      <c r="Z838" t="s">
        <v>49</v>
      </c>
      <c r="AA838">
        <v>11</v>
      </c>
      <c r="AB838">
        <v>3</v>
      </c>
      <c r="AC838">
        <v>3</v>
      </c>
      <c r="AD838">
        <v>80</v>
      </c>
      <c r="AE838">
        <v>1</v>
      </c>
      <c r="AF838">
        <v>29</v>
      </c>
      <c r="AG838">
        <v>3</v>
      </c>
      <c r="AH838">
        <v>2</v>
      </c>
      <c r="AI838">
        <v>1</v>
      </c>
      <c r="AJ838">
        <v>7</v>
      </c>
      <c r="AK838" s="14">
        <v>46218</v>
      </c>
      <c r="AL838">
        <v>40</v>
      </c>
      <c r="AM838" t="s">
        <v>1576</v>
      </c>
      <c r="AN838" t="s">
        <v>1583</v>
      </c>
      <c r="AO838">
        <v>9</v>
      </c>
      <c r="AP838">
        <v>23636</v>
      </c>
      <c r="AQ838">
        <v>7</v>
      </c>
      <c r="AR838">
        <v>4</v>
      </c>
    </row>
    <row r="839" spans="1:44" x14ac:dyDescent="0.35">
      <c r="A839" t="s">
        <v>1355</v>
      </c>
      <c r="B839">
        <v>49</v>
      </c>
      <c r="C839" t="s">
        <v>1271</v>
      </c>
      <c r="D839" t="s">
        <v>49</v>
      </c>
      <c r="E839" t="s">
        <v>41</v>
      </c>
      <c r="F839">
        <v>1418</v>
      </c>
      <c r="G839" t="s">
        <v>42</v>
      </c>
      <c r="H839">
        <v>1</v>
      </c>
      <c r="I839">
        <v>3</v>
      </c>
      <c r="J839" t="s">
        <v>68</v>
      </c>
      <c r="K839">
        <v>1</v>
      </c>
      <c r="L839">
        <v>887</v>
      </c>
      <c r="M839">
        <v>3</v>
      </c>
      <c r="N839" t="s">
        <v>53</v>
      </c>
      <c r="O839">
        <v>36</v>
      </c>
      <c r="P839">
        <v>3</v>
      </c>
      <c r="Q839">
        <v>1</v>
      </c>
      <c r="R839" t="s">
        <v>60</v>
      </c>
      <c r="S839">
        <v>1</v>
      </c>
      <c r="T839" t="s">
        <v>105</v>
      </c>
      <c r="U839">
        <v>3580</v>
      </c>
      <c r="V839" t="s">
        <v>47</v>
      </c>
      <c r="W839">
        <v>10554</v>
      </c>
      <c r="X839">
        <v>2</v>
      </c>
      <c r="Y839" t="s">
        <v>48</v>
      </c>
      <c r="Z839" t="s">
        <v>49</v>
      </c>
      <c r="AA839">
        <v>16</v>
      </c>
      <c r="AB839">
        <v>3</v>
      </c>
      <c r="AC839">
        <v>2</v>
      </c>
      <c r="AD839">
        <v>80</v>
      </c>
      <c r="AE839">
        <v>1</v>
      </c>
      <c r="AF839">
        <v>7</v>
      </c>
      <c r="AG839">
        <v>2</v>
      </c>
      <c r="AH839">
        <v>3</v>
      </c>
      <c r="AI839">
        <v>0</v>
      </c>
      <c r="AJ839">
        <v>2</v>
      </c>
      <c r="AK839" s="14">
        <v>46217</v>
      </c>
      <c r="AL839">
        <v>36</v>
      </c>
      <c r="AM839" t="s">
        <v>1576</v>
      </c>
      <c r="AN839" t="s">
        <v>1583</v>
      </c>
      <c r="AO839">
        <v>10</v>
      </c>
      <c r="AP839">
        <v>21439</v>
      </c>
      <c r="AQ839">
        <v>2</v>
      </c>
      <c r="AR839">
        <v>2</v>
      </c>
    </row>
    <row r="840" spans="1:44" x14ac:dyDescent="0.35">
      <c r="A840" t="s">
        <v>905</v>
      </c>
      <c r="B840">
        <v>37</v>
      </c>
      <c r="C840" t="s">
        <v>802</v>
      </c>
      <c r="D840" t="s">
        <v>49</v>
      </c>
      <c r="E840" t="s">
        <v>41</v>
      </c>
      <c r="F840">
        <v>124</v>
      </c>
      <c r="G840" t="s">
        <v>42</v>
      </c>
      <c r="H840">
        <v>3</v>
      </c>
      <c r="I840">
        <v>3</v>
      </c>
      <c r="J840" t="s">
        <v>73</v>
      </c>
      <c r="K840">
        <v>1</v>
      </c>
      <c r="L840">
        <v>1062</v>
      </c>
      <c r="M840">
        <v>4</v>
      </c>
      <c r="N840" t="s">
        <v>53</v>
      </c>
      <c r="O840">
        <v>35</v>
      </c>
      <c r="P840">
        <v>3</v>
      </c>
      <c r="Q840">
        <v>2</v>
      </c>
      <c r="R840" t="s">
        <v>161</v>
      </c>
      <c r="S840">
        <v>2</v>
      </c>
      <c r="T840" t="s">
        <v>46</v>
      </c>
      <c r="U840">
        <v>4107</v>
      </c>
      <c r="V840" t="s">
        <v>47</v>
      </c>
      <c r="W840">
        <v>13848</v>
      </c>
      <c r="X840">
        <v>3</v>
      </c>
      <c r="Y840" t="s">
        <v>48</v>
      </c>
      <c r="Z840" t="s">
        <v>49</v>
      </c>
      <c r="AA840">
        <v>15</v>
      </c>
      <c r="AB840">
        <v>3</v>
      </c>
      <c r="AC840">
        <v>1</v>
      </c>
      <c r="AD840">
        <v>80</v>
      </c>
      <c r="AE840">
        <v>0</v>
      </c>
      <c r="AF840">
        <v>8</v>
      </c>
      <c r="AG840">
        <v>3</v>
      </c>
      <c r="AH840">
        <v>2</v>
      </c>
      <c r="AI840">
        <v>0</v>
      </c>
      <c r="AJ840">
        <v>1</v>
      </c>
      <c r="AK840" s="14">
        <v>46131</v>
      </c>
      <c r="AL840">
        <v>52</v>
      </c>
      <c r="AM840" t="s">
        <v>1576</v>
      </c>
      <c r="AN840" t="s">
        <v>1586</v>
      </c>
      <c r="AO840">
        <v>32</v>
      </c>
      <c r="AP840">
        <v>10544</v>
      </c>
      <c r="AQ840">
        <v>26</v>
      </c>
      <c r="AR840">
        <v>4</v>
      </c>
    </row>
    <row r="841" spans="1:44" x14ac:dyDescent="0.35">
      <c r="A841" t="s">
        <v>906</v>
      </c>
      <c r="B841">
        <v>37</v>
      </c>
      <c r="C841" t="s">
        <v>802</v>
      </c>
      <c r="D841" t="s">
        <v>49</v>
      </c>
      <c r="E841" t="s">
        <v>41</v>
      </c>
      <c r="F841">
        <v>309</v>
      </c>
      <c r="G841" t="s">
        <v>51</v>
      </c>
      <c r="H841">
        <v>10</v>
      </c>
      <c r="I841">
        <v>4</v>
      </c>
      <c r="J841" t="s">
        <v>43</v>
      </c>
      <c r="K841">
        <v>1</v>
      </c>
      <c r="L841">
        <v>1105</v>
      </c>
      <c r="M841">
        <v>4</v>
      </c>
      <c r="N841" t="s">
        <v>53</v>
      </c>
      <c r="O841">
        <v>88</v>
      </c>
      <c r="P841">
        <v>2</v>
      </c>
      <c r="Q841">
        <v>2</v>
      </c>
      <c r="R841" t="s">
        <v>137</v>
      </c>
      <c r="S841">
        <v>4</v>
      </c>
      <c r="T841" t="s">
        <v>102</v>
      </c>
      <c r="U841">
        <v>6694</v>
      </c>
      <c r="V841" t="s">
        <v>163</v>
      </c>
      <c r="W841">
        <v>24223</v>
      </c>
      <c r="X841">
        <v>2</v>
      </c>
      <c r="Y841" t="s">
        <v>48</v>
      </c>
      <c r="Z841" t="s">
        <v>40</v>
      </c>
      <c r="AA841">
        <v>14</v>
      </c>
      <c r="AB841">
        <v>3</v>
      </c>
      <c r="AC841">
        <v>3</v>
      </c>
      <c r="AD841">
        <v>80</v>
      </c>
      <c r="AE841">
        <v>3</v>
      </c>
      <c r="AF841">
        <v>8</v>
      </c>
      <c r="AG841">
        <v>5</v>
      </c>
      <c r="AH841">
        <v>3</v>
      </c>
      <c r="AI841">
        <v>0</v>
      </c>
      <c r="AJ841">
        <v>0</v>
      </c>
      <c r="AK841" s="14">
        <v>46132</v>
      </c>
      <c r="AL841">
        <v>34</v>
      </c>
      <c r="AM841" t="s">
        <v>1576</v>
      </c>
      <c r="AN841" t="s">
        <v>1586</v>
      </c>
      <c r="AO841">
        <v>11</v>
      </c>
      <c r="AP841">
        <v>11230</v>
      </c>
      <c r="AQ841">
        <v>4</v>
      </c>
      <c r="AR841">
        <v>2</v>
      </c>
    </row>
    <row r="842" spans="1:44" x14ac:dyDescent="0.35">
      <c r="A842" t="s">
        <v>907</v>
      </c>
      <c r="B842">
        <v>37</v>
      </c>
      <c r="C842" t="s">
        <v>802</v>
      </c>
      <c r="D842" t="s">
        <v>49</v>
      </c>
      <c r="E842" t="s">
        <v>41</v>
      </c>
      <c r="F842">
        <v>367</v>
      </c>
      <c r="G842" t="s">
        <v>42</v>
      </c>
      <c r="H842">
        <v>25</v>
      </c>
      <c r="I842">
        <v>2</v>
      </c>
      <c r="J842" t="s">
        <v>52</v>
      </c>
      <c r="K842">
        <v>1</v>
      </c>
      <c r="L842">
        <v>1161</v>
      </c>
      <c r="M842">
        <v>3</v>
      </c>
      <c r="N842" t="s">
        <v>53</v>
      </c>
      <c r="O842">
        <v>52</v>
      </c>
      <c r="P842">
        <v>2</v>
      </c>
      <c r="Q842">
        <v>2</v>
      </c>
      <c r="R842" t="s">
        <v>161</v>
      </c>
      <c r="S842">
        <v>4</v>
      </c>
      <c r="T842" t="s">
        <v>102</v>
      </c>
      <c r="U842">
        <v>5731</v>
      </c>
      <c r="V842" t="s">
        <v>163</v>
      </c>
      <c r="W842">
        <v>17171</v>
      </c>
      <c r="X842">
        <v>7</v>
      </c>
      <c r="Y842" t="s">
        <v>48</v>
      </c>
      <c r="Z842" t="s">
        <v>49</v>
      </c>
      <c r="AA842">
        <v>13</v>
      </c>
      <c r="AB842">
        <v>3</v>
      </c>
      <c r="AC842">
        <v>3</v>
      </c>
      <c r="AD842">
        <v>80</v>
      </c>
      <c r="AE842">
        <v>2</v>
      </c>
      <c r="AF842">
        <v>9</v>
      </c>
      <c r="AG842">
        <v>2</v>
      </c>
      <c r="AH842">
        <v>3</v>
      </c>
      <c r="AI842">
        <v>1</v>
      </c>
      <c r="AJ842">
        <v>3</v>
      </c>
      <c r="AK842" s="14">
        <v>46133</v>
      </c>
      <c r="AL842">
        <v>47</v>
      </c>
      <c r="AM842" t="s">
        <v>1576</v>
      </c>
      <c r="AN842" t="s">
        <v>1586</v>
      </c>
      <c r="AO842">
        <v>16</v>
      </c>
      <c r="AP842">
        <v>23087</v>
      </c>
      <c r="AQ842">
        <v>16</v>
      </c>
      <c r="AR842">
        <v>8</v>
      </c>
    </row>
    <row r="843" spans="1:44" x14ac:dyDescent="0.35">
      <c r="A843" t="s">
        <v>908</v>
      </c>
      <c r="B843">
        <v>37</v>
      </c>
      <c r="C843" t="s">
        <v>802</v>
      </c>
      <c r="D843" t="s">
        <v>49</v>
      </c>
      <c r="E843" t="s">
        <v>41</v>
      </c>
      <c r="F843">
        <v>977</v>
      </c>
      <c r="G843" t="s">
        <v>42</v>
      </c>
      <c r="H843">
        <v>1</v>
      </c>
      <c r="I843">
        <v>3</v>
      </c>
      <c r="J843" t="s">
        <v>43</v>
      </c>
      <c r="K843">
        <v>1</v>
      </c>
      <c r="L843">
        <v>1196</v>
      </c>
      <c r="M843">
        <v>4</v>
      </c>
      <c r="N843" t="s">
        <v>53</v>
      </c>
      <c r="O843">
        <v>56</v>
      </c>
      <c r="P843">
        <v>2</v>
      </c>
      <c r="Q843">
        <v>2</v>
      </c>
      <c r="R843" t="s">
        <v>112</v>
      </c>
      <c r="S843">
        <v>4</v>
      </c>
      <c r="T843" t="s">
        <v>105</v>
      </c>
      <c r="U843">
        <v>6474</v>
      </c>
      <c r="V843" t="s">
        <v>163</v>
      </c>
      <c r="W843">
        <v>9961</v>
      </c>
      <c r="X843">
        <v>1</v>
      </c>
      <c r="Y843" t="s">
        <v>48</v>
      </c>
      <c r="Z843" t="s">
        <v>49</v>
      </c>
      <c r="AA843">
        <v>13</v>
      </c>
      <c r="AB843">
        <v>3</v>
      </c>
      <c r="AC843">
        <v>2</v>
      </c>
      <c r="AD843">
        <v>80</v>
      </c>
      <c r="AE843">
        <v>1</v>
      </c>
      <c r="AF843">
        <v>14</v>
      </c>
      <c r="AG843">
        <v>2</v>
      </c>
      <c r="AH843">
        <v>2</v>
      </c>
      <c r="AI843">
        <v>3</v>
      </c>
      <c r="AJ843">
        <v>11</v>
      </c>
      <c r="AK843" s="14">
        <v>46134</v>
      </c>
      <c r="AL843">
        <v>46</v>
      </c>
      <c r="AM843" t="s">
        <v>1576</v>
      </c>
      <c r="AN843" t="s">
        <v>1586</v>
      </c>
      <c r="AO843">
        <v>21</v>
      </c>
      <c r="AP843">
        <v>5646</v>
      </c>
      <c r="AQ843">
        <v>4</v>
      </c>
      <c r="AR843">
        <v>2</v>
      </c>
    </row>
    <row r="844" spans="1:44" x14ac:dyDescent="0.35">
      <c r="A844" t="s">
        <v>909</v>
      </c>
      <c r="B844">
        <v>37</v>
      </c>
      <c r="C844" t="s">
        <v>802</v>
      </c>
      <c r="D844" t="s">
        <v>49</v>
      </c>
      <c r="E844" t="s">
        <v>41</v>
      </c>
      <c r="F844">
        <v>1439</v>
      </c>
      <c r="G844" t="s">
        <v>42</v>
      </c>
      <c r="H844">
        <v>4</v>
      </c>
      <c r="I844">
        <v>1</v>
      </c>
      <c r="J844" t="s">
        <v>43</v>
      </c>
      <c r="K844">
        <v>1</v>
      </c>
      <c r="L844">
        <v>1394</v>
      </c>
      <c r="M844">
        <v>3</v>
      </c>
      <c r="N844" t="s">
        <v>44</v>
      </c>
      <c r="O844">
        <v>54</v>
      </c>
      <c r="P844">
        <v>3</v>
      </c>
      <c r="Q844">
        <v>1</v>
      </c>
      <c r="R844" t="s">
        <v>60</v>
      </c>
      <c r="S844">
        <v>3</v>
      </c>
      <c r="T844" t="s">
        <v>105</v>
      </c>
      <c r="U844">
        <v>2996</v>
      </c>
      <c r="V844" t="s">
        <v>47</v>
      </c>
      <c r="W844">
        <v>5182</v>
      </c>
      <c r="X844">
        <v>7</v>
      </c>
      <c r="Y844" t="s">
        <v>48</v>
      </c>
      <c r="Z844" t="s">
        <v>40</v>
      </c>
      <c r="AA844">
        <v>15</v>
      </c>
      <c r="AB844">
        <v>3</v>
      </c>
      <c r="AC844">
        <v>4</v>
      </c>
      <c r="AD844">
        <v>80</v>
      </c>
      <c r="AE844">
        <v>0</v>
      </c>
      <c r="AF844">
        <v>8</v>
      </c>
      <c r="AG844">
        <v>2</v>
      </c>
      <c r="AH844">
        <v>3</v>
      </c>
      <c r="AI844">
        <v>1</v>
      </c>
      <c r="AJ844">
        <v>3</v>
      </c>
      <c r="AK844" s="14">
        <v>46135</v>
      </c>
      <c r="AL844">
        <v>24</v>
      </c>
      <c r="AM844" t="s">
        <v>1576</v>
      </c>
      <c r="AN844" t="s">
        <v>1586</v>
      </c>
      <c r="AO844">
        <v>1</v>
      </c>
      <c r="AP844">
        <v>10468</v>
      </c>
      <c r="AQ844">
        <v>0</v>
      </c>
      <c r="AR844">
        <v>0</v>
      </c>
    </row>
    <row r="845" spans="1:44" x14ac:dyDescent="0.35">
      <c r="A845" t="s">
        <v>910</v>
      </c>
      <c r="B845">
        <v>37</v>
      </c>
      <c r="C845" t="s">
        <v>802</v>
      </c>
      <c r="D845" t="s">
        <v>49</v>
      </c>
      <c r="E845" t="s">
        <v>41</v>
      </c>
      <c r="F845">
        <v>1462</v>
      </c>
      <c r="G845" t="s">
        <v>42</v>
      </c>
      <c r="H845">
        <v>11</v>
      </c>
      <c r="I845">
        <v>3</v>
      </c>
      <c r="J845" t="s">
        <v>52</v>
      </c>
      <c r="K845">
        <v>1</v>
      </c>
      <c r="L845">
        <v>1411</v>
      </c>
      <c r="M845">
        <v>1</v>
      </c>
      <c r="N845" t="s">
        <v>53</v>
      </c>
      <c r="O845">
        <v>94</v>
      </c>
      <c r="P845">
        <v>3</v>
      </c>
      <c r="Q845">
        <v>1</v>
      </c>
      <c r="R845" t="s">
        <v>45</v>
      </c>
      <c r="S845">
        <v>3</v>
      </c>
      <c r="T845" t="s">
        <v>46</v>
      </c>
      <c r="U845">
        <v>3629</v>
      </c>
      <c r="V845" t="s">
        <v>47</v>
      </c>
      <c r="W845">
        <v>19106</v>
      </c>
      <c r="X845">
        <v>4</v>
      </c>
      <c r="Y845" t="s">
        <v>48</v>
      </c>
      <c r="Z845" t="s">
        <v>49</v>
      </c>
      <c r="AA845">
        <v>18</v>
      </c>
      <c r="AB845">
        <v>3</v>
      </c>
      <c r="AC845">
        <v>1</v>
      </c>
      <c r="AD845">
        <v>80</v>
      </c>
      <c r="AE845">
        <v>0</v>
      </c>
      <c r="AF845">
        <v>8</v>
      </c>
      <c r="AG845">
        <v>6</v>
      </c>
      <c r="AH845">
        <v>3</v>
      </c>
      <c r="AI845">
        <v>0</v>
      </c>
      <c r="AJ845">
        <v>2</v>
      </c>
      <c r="AK845" s="14">
        <v>46136</v>
      </c>
      <c r="AL845">
        <v>22</v>
      </c>
      <c r="AM845" t="s">
        <v>1576</v>
      </c>
      <c r="AN845" t="s">
        <v>1586</v>
      </c>
      <c r="AO845">
        <v>4</v>
      </c>
      <c r="AP845">
        <v>3596</v>
      </c>
      <c r="AQ845">
        <v>3</v>
      </c>
      <c r="AR845">
        <v>3</v>
      </c>
    </row>
    <row r="846" spans="1:44" x14ac:dyDescent="0.35">
      <c r="A846" t="s">
        <v>911</v>
      </c>
      <c r="B846">
        <v>37</v>
      </c>
      <c r="C846" t="s">
        <v>802</v>
      </c>
      <c r="D846" t="s">
        <v>49</v>
      </c>
      <c r="E846" t="s">
        <v>59</v>
      </c>
      <c r="F846">
        <v>1413</v>
      </c>
      <c r="G846" t="s">
        <v>42</v>
      </c>
      <c r="H846">
        <v>5</v>
      </c>
      <c r="I846">
        <v>2</v>
      </c>
      <c r="J846" t="s">
        <v>68</v>
      </c>
      <c r="K846">
        <v>1</v>
      </c>
      <c r="L846">
        <v>1440</v>
      </c>
      <c r="M846">
        <v>3</v>
      </c>
      <c r="N846" t="s">
        <v>44</v>
      </c>
      <c r="O846">
        <v>84</v>
      </c>
      <c r="P846">
        <v>4</v>
      </c>
      <c r="Q846">
        <v>1</v>
      </c>
      <c r="R846" t="s">
        <v>45</v>
      </c>
      <c r="S846">
        <v>3</v>
      </c>
      <c r="T846" t="s">
        <v>46</v>
      </c>
      <c r="U846">
        <v>3500</v>
      </c>
      <c r="V846" t="s">
        <v>47</v>
      </c>
      <c r="W846">
        <v>25470</v>
      </c>
      <c r="X846">
        <v>0</v>
      </c>
      <c r="Y846" t="s">
        <v>48</v>
      </c>
      <c r="Z846" t="s">
        <v>49</v>
      </c>
      <c r="AA846">
        <v>14</v>
      </c>
      <c r="AB846">
        <v>3</v>
      </c>
      <c r="AC846">
        <v>1</v>
      </c>
      <c r="AD846">
        <v>80</v>
      </c>
      <c r="AE846">
        <v>0</v>
      </c>
      <c r="AF846">
        <v>7</v>
      </c>
      <c r="AG846">
        <v>2</v>
      </c>
      <c r="AH846">
        <v>1</v>
      </c>
      <c r="AI846">
        <v>1</v>
      </c>
      <c r="AJ846">
        <v>3</v>
      </c>
      <c r="AK846" s="14">
        <v>46137</v>
      </c>
      <c r="AL846">
        <v>33</v>
      </c>
      <c r="AM846" t="s">
        <v>1576</v>
      </c>
      <c r="AN846" t="s">
        <v>1586</v>
      </c>
      <c r="AO846">
        <v>9</v>
      </c>
      <c r="AP846">
        <v>24409</v>
      </c>
      <c r="AQ846">
        <v>5</v>
      </c>
      <c r="AR846">
        <v>5</v>
      </c>
    </row>
    <row r="847" spans="1:44" x14ac:dyDescent="0.35">
      <c r="A847" t="s">
        <v>912</v>
      </c>
      <c r="B847">
        <v>37</v>
      </c>
      <c r="C847" t="s">
        <v>802</v>
      </c>
      <c r="D847" t="s">
        <v>49</v>
      </c>
      <c r="E847" t="s">
        <v>41</v>
      </c>
      <c r="F847">
        <v>674</v>
      </c>
      <c r="G847" t="s">
        <v>42</v>
      </c>
      <c r="H847">
        <v>13</v>
      </c>
      <c r="I847">
        <v>3</v>
      </c>
      <c r="J847" t="s">
        <v>52</v>
      </c>
      <c r="K847">
        <v>1</v>
      </c>
      <c r="L847">
        <v>1543</v>
      </c>
      <c r="M847">
        <v>1</v>
      </c>
      <c r="N847" t="s">
        <v>44</v>
      </c>
      <c r="O847">
        <v>47</v>
      </c>
      <c r="P847">
        <v>3</v>
      </c>
      <c r="Q847">
        <v>2</v>
      </c>
      <c r="R847" t="s">
        <v>60</v>
      </c>
      <c r="S847">
        <v>4</v>
      </c>
      <c r="T847" t="s">
        <v>105</v>
      </c>
      <c r="U847">
        <v>4285</v>
      </c>
      <c r="V847" t="s">
        <v>47</v>
      </c>
      <c r="W847">
        <v>3031</v>
      </c>
      <c r="X847">
        <v>1</v>
      </c>
      <c r="Y847" t="s">
        <v>48</v>
      </c>
      <c r="Z847" t="s">
        <v>49</v>
      </c>
      <c r="AA847">
        <v>17</v>
      </c>
      <c r="AB847">
        <v>3</v>
      </c>
      <c r="AC847">
        <v>1</v>
      </c>
      <c r="AD847">
        <v>80</v>
      </c>
      <c r="AE847">
        <v>0</v>
      </c>
      <c r="AF847">
        <v>10</v>
      </c>
      <c r="AG847">
        <v>2</v>
      </c>
      <c r="AH847">
        <v>3</v>
      </c>
      <c r="AI847">
        <v>3</v>
      </c>
      <c r="AJ847">
        <v>7</v>
      </c>
      <c r="AK847" s="14">
        <v>46138</v>
      </c>
      <c r="AL847">
        <v>24</v>
      </c>
      <c r="AM847" t="s">
        <v>1576</v>
      </c>
      <c r="AN847" t="s">
        <v>1586</v>
      </c>
      <c r="AO847">
        <v>0</v>
      </c>
      <c r="AP847">
        <v>16505</v>
      </c>
      <c r="AQ847">
        <v>0</v>
      </c>
      <c r="AR847">
        <v>0</v>
      </c>
    </row>
    <row r="848" spans="1:44" x14ac:dyDescent="0.35">
      <c r="A848" t="s">
        <v>913</v>
      </c>
      <c r="B848">
        <v>37</v>
      </c>
      <c r="C848" t="s">
        <v>802</v>
      </c>
      <c r="D848" t="s">
        <v>49</v>
      </c>
      <c r="E848" t="s">
        <v>41</v>
      </c>
      <c r="F848">
        <v>671</v>
      </c>
      <c r="G848" t="s">
        <v>42</v>
      </c>
      <c r="H848">
        <v>19</v>
      </c>
      <c r="I848">
        <v>3</v>
      </c>
      <c r="J848" t="s">
        <v>43</v>
      </c>
      <c r="K848">
        <v>1</v>
      </c>
      <c r="L848">
        <v>1631</v>
      </c>
      <c r="M848">
        <v>3</v>
      </c>
      <c r="N848" t="s">
        <v>44</v>
      </c>
      <c r="O848">
        <v>85</v>
      </c>
      <c r="P848">
        <v>3</v>
      </c>
      <c r="Q848">
        <v>2</v>
      </c>
      <c r="R848" t="s">
        <v>112</v>
      </c>
      <c r="S848">
        <v>3</v>
      </c>
      <c r="T848" t="s">
        <v>105</v>
      </c>
      <c r="U848">
        <v>5768</v>
      </c>
      <c r="V848" t="s">
        <v>163</v>
      </c>
      <c r="W848">
        <v>26493</v>
      </c>
      <c r="X848">
        <v>3</v>
      </c>
      <c r="Y848" t="s">
        <v>48</v>
      </c>
      <c r="Z848" t="s">
        <v>49</v>
      </c>
      <c r="AA848">
        <v>17</v>
      </c>
      <c r="AB848">
        <v>3</v>
      </c>
      <c r="AC848">
        <v>1</v>
      </c>
      <c r="AD848">
        <v>80</v>
      </c>
      <c r="AE848">
        <v>3</v>
      </c>
      <c r="AF848">
        <v>9</v>
      </c>
      <c r="AG848">
        <v>2</v>
      </c>
      <c r="AH848">
        <v>2</v>
      </c>
      <c r="AI848">
        <v>0</v>
      </c>
      <c r="AJ848">
        <v>2</v>
      </c>
      <c r="AK848" s="14">
        <v>46139</v>
      </c>
      <c r="AL848">
        <v>35</v>
      </c>
      <c r="AM848" t="s">
        <v>1576</v>
      </c>
      <c r="AN848" t="s">
        <v>1586</v>
      </c>
      <c r="AO848">
        <v>2</v>
      </c>
      <c r="AP848">
        <v>5027</v>
      </c>
      <c r="AQ848">
        <v>0</v>
      </c>
      <c r="AR848">
        <v>0</v>
      </c>
    </row>
    <row r="849" spans="1:44" x14ac:dyDescent="0.35">
      <c r="A849" t="s">
        <v>914</v>
      </c>
      <c r="B849">
        <v>37</v>
      </c>
      <c r="C849" t="s">
        <v>802</v>
      </c>
      <c r="D849" t="s">
        <v>49</v>
      </c>
      <c r="E849" t="s">
        <v>41</v>
      </c>
      <c r="F849">
        <v>1470</v>
      </c>
      <c r="G849" t="s">
        <v>42</v>
      </c>
      <c r="H849">
        <v>10</v>
      </c>
      <c r="I849">
        <v>3</v>
      </c>
      <c r="J849" t="s">
        <v>52</v>
      </c>
      <c r="K849">
        <v>1</v>
      </c>
      <c r="L849">
        <v>1640</v>
      </c>
      <c r="M849">
        <v>2</v>
      </c>
      <c r="N849" t="s">
        <v>53</v>
      </c>
      <c r="O849">
        <v>71</v>
      </c>
      <c r="P849">
        <v>3</v>
      </c>
      <c r="Q849">
        <v>1</v>
      </c>
      <c r="R849" t="s">
        <v>60</v>
      </c>
      <c r="S849">
        <v>2</v>
      </c>
      <c r="T849" t="s">
        <v>105</v>
      </c>
      <c r="U849">
        <v>3936</v>
      </c>
      <c r="V849" t="s">
        <v>47</v>
      </c>
      <c r="W849">
        <v>9953</v>
      </c>
      <c r="X849">
        <v>1</v>
      </c>
      <c r="Y849" t="s">
        <v>48</v>
      </c>
      <c r="Z849" t="s">
        <v>49</v>
      </c>
      <c r="AA849">
        <v>11</v>
      </c>
      <c r="AB849">
        <v>3</v>
      </c>
      <c r="AC849">
        <v>1</v>
      </c>
      <c r="AD849">
        <v>80</v>
      </c>
      <c r="AE849">
        <v>1</v>
      </c>
      <c r="AF849">
        <v>8</v>
      </c>
      <c r="AG849">
        <v>2</v>
      </c>
      <c r="AH849">
        <v>1</v>
      </c>
      <c r="AI849">
        <v>7</v>
      </c>
      <c r="AJ849">
        <v>7</v>
      </c>
      <c r="AK849" s="14">
        <v>46140</v>
      </c>
      <c r="AL849">
        <v>53</v>
      </c>
      <c r="AM849" t="s">
        <v>1576</v>
      </c>
      <c r="AN849" t="s">
        <v>1586</v>
      </c>
      <c r="AO849">
        <v>12</v>
      </c>
      <c r="AP849">
        <v>7100</v>
      </c>
      <c r="AQ849">
        <v>6</v>
      </c>
      <c r="AR849">
        <v>3</v>
      </c>
    </row>
    <row r="850" spans="1:44" x14ac:dyDescent="0.35">
      <c r="A850" t="s">
        <v>915</v>
      </c>
      <c r="B850">
        <v>37</v>
      </c>
      <c r="C850" t="s">
        <v>802</v>
      </c>
      <c r="D850" t="s">
        <v>49</v>
      </c>
      <c r="E850" t="s">
        <v>56</v>
      </c>
      <c r="F850">
        <v>1278</v>
      </c>
      <c r="G850" t="s">
        <v>51</v>
      </c>
      <c r="H850">
        <v>1</v>
      </c>
      <c r="I850">
        <v>4</v>
      </c>
      <c r="J850" t="s">
        <v>52</v>
      </c>
      <c r="K850">
        <v>1</v>
      </c>
      <c r="L850">
        <v>1700</v>
      </c>
      <c r="M850">
        <v>3</v>
      </c>
      <c r="N850" t="s">
        <v>44</v>
      </c>
      <c r="O850">
        <v>31</v>
      </c>
      <c r="P850">
        <v>1</v>
      </c>
      <c r="Q850">
        <v>2</v>
      </c>
      <c r="R850" t="s">
        <v>137</v>
      </c>
      <c r="S850">
        <v>4</v>
      </c>
      <c r="T850" t="s">
        <v>102</v>
      </c>
      <c r="U850">
        <v>9525</v>
      </c>
      <c r="V850" t="s">
        <v>163</v>
      </c>
      <c r="W850">
        <v>7677</v>
      </c>
      <c r="X850">
        <v>1</v>
      </c>
      <c r="Y850" t="s">
        <v>48</v>
      </c>
      <c r="Z850" t="s">
        <v>49</v>
      </c>
      <c r="AA850">
        <v>14</v>
      </c>
      <c r="AB850">
        <v>3</v>
      </c>
      <c r="AC850">
        <v>3</v>
      </c>
      <c r="AD850">
        <v>80</v>
      </c>
      <c r="AE850">
        <v>2</v>
      </c>
      <c r="AF850">
        <v>6</v>
      </c>
      <c r="AG850">
        <v>2</v>
      </c>
      <c r="AH850">
        <v>2</v>
      </c>
      <c r="AI850">
        <v>1</v>
      </c>
      <c r="AJ850">
        <v>3</v>
      </c>
      <c r="AK850" s="14">
        <v>46141</v>
      </c>
      <c r="AL850">
        <v>57</v>
      </c>
      <c r="AM850" t="s">
        <v>1576</v>
      </c>
      <c r="AN850" t="s">
        <v>1586</v>
      </c>
      <c r="AO850">
        <v>4</v>
      </c>
      <c r="AP850">
        <v>15223</v>
      </c>
      <c r="AQ850">
        <v>2</v>
      </c>
      <c r="AR850">
        <v>0</v>
      </c>
    </row>
    <row r="851" spans="1:44" x14ac:dyDescent="0.35">
      <c r="A851" t="s">
        <v>916</v>
      </c>
      <c r="B851">
        <v>37</v>
      </c>
      <c r="C851" t="s">
        <v>802</v>
      </c>
      <c r="D851" t="s">
        <v>49</v>
      </c>
      <c r="E851" t="s">
        <v>41</v>
      </c>
      <c r="F851">
        <v>589</v>
      </c>
      <c r="G851" t="s">
        <v>51</v>
      </c>
      <c r="H851">
        <v>9</v>
      </c>
      <c r="I851">
        <v>2</v>
      </c>
      <c r="J851" t="s">
        <v>57</v>
      </c>
      <c r="K851">
        <v>1</v>
      </c>
      <c r="L851">
        <v>1787</v>
      </c>
      <c r="M851">
        <v>2</v>
      </c>
      <c r="N851" t="s">
        <v>44</v>
      </c>
      <c r="O851">
        <v>46</v>
      </c>
      <c r="P851">
        <v>2</v>
      </c>
      <c r="Q851">
        <v>2</v>
      </c>
      <c r="R851" t="s">
        <v>137</v>
      </c>
      <c r="S851">
        <v>2</v>
      </c>
      <c r="T851" t="s">
        <v>105</v>
      </c>
      <c r="U851">
        <v>4189</v>
      </c>
      <c r="V851" t="s">
        <v>47</v>
      </c>
      <c r="W851">
        <v>8800</v>
      </c>
      <c r="X851">
        <v>1</v>
      </c>
      <c r="Y851" t="s">
        <v>48</v>
      </c>
      <c r="Z851" t="s">
        <v>49</v>
      </c>
      <c r="AA851">
        <v>14</v>
      </c>
      <c r="AB851">
        <v>3</v>
      </c>
      <c r="AC851">
        <v>1</v>
      </c>
      <c r="AD851">
        <v>80</v>
      </c>
      <c r="AE851">
        <v>2</v>
      </c>
      <c r="AF851">
        <v>5</v>
      </c>
      <c r="AG851">
        <v>2</v>
      </c>
      <c r="AH851">
        <v>3</v>
      </c>
      <c r="AI851">
        <v>0</v>
      </c>
      <c r="AJ851">
        <v>3</v>
      </c>
      <c r="AK851" s="14">
        <v>46142</v>
      </c>
      <c r="AL851">
        <v>58</v>
      </c>
      <c r="AM851" t="s">
        <v>1576</v>
      </c>
      <c r="AN851" t="s">
        <v>1586</v>
      </c>
      <c r="AO851">
        <v>33</v>
      </c>
      <c r="AP851">
        <v>6109</v>
      </c>
      <c r="AQ851">
        <v>18</v>
      </c>
      <c r="AR851">
        <v>5</v>
      </c>
    </row>
    <row r="852" spans="1:44" x14ac:dyDescent="0.35">
      <c r="A852" t="s">
        <v>917</v>
      </c>
      <c r="B852">
        <v>37</v>
      </c>
      <c r="C852" t="s">
        <v>802</v>
      </c>
      <c r="D852" t="s">
        <v>49</v>
      </c>
      <c r="E852" t="s">
        <v>41</v>
      </c>
      <c r="F852">
        <v>1239</v>
      </c>
      <c r="G852" t="s">
        <v>71</v>
      </c>
      <c r="H852">
        <v>8</v>
      </c>
      <c r="I852">
        <v>2</v>
      </c>
      <c r="J852" t="s">
        <v>73</v>
      </c>
      <c r="K852">
        <v>1</v>
      </c>
      <c r="L852">
        <v>1794</v>
      </c>
      <c r="M852">
        <v>3</v>
      </c>
      <c r="N852" t="s">
        <v>44</v>
      </c>
      <c r="O852">
        <v>89</v>
      </c>
      <c r="P852">
        <v>3</v>
      </c>
      <c r="Q852">
        <v>2</v>
      </c>
      <c r="R852" t="s">
        <v>71</v>
      </c>
      <c r="S852">
        <v>2</v>
      </c>
      <c r="T852" t="s">
        <v>102</v>
      </c>
      <c r="U852">
        <v>4071</v>
      </c>
      <c r="V852" t="s">
        <v>47</v>
      </c>
      <c r="W852">
        <v>12832</v>
      </c>
      <c r="X852">
        <v>2</v>
      </c>
      <c r="Y852" t="s">
        <v>48</v>
      </c>
      <c r="Z852" t="s">
        <v>49</v>
      </c>
      <c r="AA852">
        <v>13</v>
      </c>
      <c r="AB852">
        <v>3</v>
      </c>
      <c r="AC852">
        <v>3</v>
      </c>
      <c r="AD852">
        <v>80</v>
      </c>
      <c r="AE852">
        <v>0</v>
      </c>
      <c r="AF852">
        <v>19</v>
      </c>
      <c r="AG852">
        <v>4</v>
      </c>
      <c r="AH852">
        <v>2</v>
      </c>
      <c r="AI852">
        <v>4</v>
      </c>
      <c r="AJ852">
        <v>7</v>
      </c>
      <c r="AK852" s="14">
        <v>46143</v>
      </c>
      <c r="AL852">
        <v>36</v>
      </c>
      <c r="AM852" t="s">
        <v>1576</v>
      </c>
      <c r="AN852" t="s">
        <v>1585</v>
      </c>
      <c r="AO852">
        <v>2</v>
      </c>
      <c r="AP852">
        <v>22019</v>
      </c>
      <c r="AQ852">
        <v>2</v>
      </c>
      <c r="AR852">
        <v>2</v>
      </c>
    </row>
    <row r="853" spans="1:44" x14ac:dyDescent="0.35">
      <c r="A853" t="s">
        <v>1353</v>
      </c>
      <c r="B853">
        <v>49</v>
      </c>
      <c r="C853" t="s">
        <v>1271</v>
      </c>
      <c r="D853" t="s">
        <v>49</v>
      </c>
      <c r="E853" t="s">
        <v>41</v>
      </c>
      <c r="F853">
        <v>1245</v>
      </c>
      <c r="G853" t="s">
        <v>42</v>
      </c>
      <c r="H853">
        <v>18</v>
      </c>
      <c r="I853">
        <v>4</v>
      </c>
      <c r="J853" t="s">
        <v>43</v>
      </c>
      <c r="K853">
        <v>1</v>
      </c>
      <c r="L853">
        <v>638</v>
      </c>
      <c r="M853">
        <v>4</v>
      </c>
      <c r="N853" t="s">
        <v>44</v>
      </c>
      <c r="O853">
        <v>58</v>
      </c>
      <c r="P853">
        <v>2</v>
      </c>
      <c r="Q853">
        <v>5</v>
      </c>
      <c r="R853" t="s">
        <v>252</v>
      </c>
      <c r="S853">
        <v>3</v>
      </c>
      <c r="T853" t="s">
        <v>102</v>
      </c>
      <c r="U853">
        <v>19502</v>
      </c>
      <c r="V853" t="s">
        <v>368</v>
      </c>
      <c r="W853">
        <v>2125</v>
      </c>
      <c r="X853">
        <v>1</v>
      </c>
      <c r="Y853" t="s">
        <v>48</v>
      </c>
      <c r="Z853" t="s">
        <v>40</v>
      </c>
      <c r="AA853">
        <v>17</v>
      </c>
      <c r="AB853">
        <v>3</v>
      </c>
      <c r="AC853">
        <v>3</v>
      </c>
      <c r="AD853">
        <v>80</v>
      </c>
      <c r="AE853">
        <v>1</v>
      </c>
      <c r="AF853">
        <v>31</v>
      </c>
      <c r="AG853">
        <v>5</v>
      </c>
      <c r="AH853">
        <v>3</v>
      </c>
      <c r="AI853">
        <v>0</v>
      </c>
      <c r="AJ853">
        <v>9</v>
      </c>
      <c r="AK853" s="14">
        <v>46215</v>
      </c>
      <c r="AL853">
        <v>58</v>
      </c>
      <c r="AM853" t="s">
        <v>1576</v>
      </c>
      <c r="AN853" t="s">
        <v>1583</v>
      </c>
      <c r="AO853">
        <v>25</v>
      </c>
      <c r="AP853">
        <v>15197</v>
      </c>
      <c r="AQ853">
        <v>5</v>
      </c>
      <c r="AR853">
        <v>5</v>
      </c>
    </row>
    <row r="854" spans="1:44" x14ac:dyDescent="0.35">
      <c r="A854" t="s">
        <v>919</v>
      </c>
      <c r="B854">
        <v>37</v>
      </c>
      <c r="C854" t="s">
        <v>802</v>
      </c>
      <c r="D854" t="s">
        <v>49</v>
      </c>
      <c r="E854" t="s">
        <v>41</v>
      </c>
      <c r="F854">
        <v>783</v>
      </c>
      <c r="G854" t="s">
        <v>42</v>
      </c>
      <c r="H854">
        <v>7</v>
      </c>
      <c r="I854">
        <v>4</v>
      </c>
      <c r="J854" t="s">
        <v>52</v>
      </c>
      <c r="K854">
        <v>1</v>
      </c>
      <c r="L854">
        <v>1885</v>
      </c>
      <c r="M854">
        <v>4</v>
      </c>
      <c r="N854" t="s">
        <v>44</v>
      </c>
      <c r="O854">
        <v>78</v>
      </c>
      <c r="P854">
        <v>3</v>
      </c>
      <c r="Q854">
        <v>2</v>
      </c>
      <c r="R854" t="s">
        <v>60</v>
      </c>
      <c r="S854">
        <v>1</v>
      </c>
      <c r="T854" t="s">
        <v>105</v>
      </c>
      <c r="U854">
        <v>4284</v>
      </c>
      <c r="V854" t="s">
        <v>47</v>
      </c>
      <c r="W854">
        <v>13588</v>
      </c>
      <c r="X854">
        <v>5</v>
      </c>
      <c r="Y854" t="s">
        <v>48</v>
      </c>
      <c r="Z854" t="s">
        <v>40</v>
      </c>
      <c r="AA854">
        <v>22</v>
      </c>
      <c r="AB854">
        <v>4</v>
      </c>
      <c r="AC854">
        <v>3</v>
      </c>
      <c r="AD854">
        <v>80</v>
      </c>
      <c r="AE854">
        <v>1</v>
      </c>
      <c r="AF854">
        <v>16</v>
      </c>
      <c r="AG854">
        <v>2</v>
      </c>
      <c r="AH854">
        <v>3</v>
      </c>
      <c r="AI854">
        <v>0</v>
      </c>
      <c r="AJ854">
        <v>4</v>
      </c>
      <c r="AK854" s="14">
        <v>46145</v>
      </c>
      <c r="AL854">
        <v>41</v>
      </c>
      <c r="AM854" t="s">
        <v>1576</v>
      </c>
      <c r="AN854" t="s">
        <v>1585</v>
      </c>
      <c r="AO854">
        <v>15</v>
      </c>
      <c r="AP854">
        <v>10294</v>
      </c>
      <c r="AQ854">
        <v>0</v>
      </c>
      <c r="AR854">
        <v>0</v>
      </c>
    </row>
    <row r="855" spans="1:44" x14ac:dyDescent="0.35">
      <c r="A855" t="s">
        <v>920</v>
      </c>
      <c r="B855">
        <v>37</v>
      </c>
      <c r="C855" t="s">
        <v>802</v>
      </c>
      <c r="D855" t="s">
        <v>49</v>
      </c>
      <c r="E855" t="s">
        <v>41</v>
      </c>
      <c r="F855">
        <v>161</v>
      </c>
      <c r="G855" t="s">
        <v>42</v>
      </c>
      <c r="H855">
        <v>10</v>
      </c>
      <c r="I855">
        <v>3</v>
      </c>
      <c r="J855" t="s">
        <v>43</v>
      </c>
      <c r="K855">
        <v>1</v>
      </c>
      <c r="L855">
        <v>2017</v>
      </c>
      <c r="M855">
        <v>3</v>
      </c>
      <c r="N855" t="s">
        <v>53</v>
      </c>
      <c r="O855">
        <v>42</v>
      </c>
      <c r="P855">
        <v>4</v>
      </c>
      <c r="Q855">
        <v>3</v>
      </c>
      <c r="R855" t="s">
        <v>252</v>
      </c>
      <c r="S855">
        <v>4</v>
      </c>
      <c r="T855" t="s">
        <v>105</v>
      </c>
      <c r="U855">
        <v>13744</v>
      </c>
      <c r="V855" t="s">
        <v>253</v>
      </c>
      <c r="W855">
        <v>15471</v>
      </c>
      <c r="X855">
        <v>1</v>
      </c>
      <c r="Y855" t="s">
        <v>48</v>
      </c>
      <c r="Z855" t="s">
        <v>40</v>
      </c>
      <c r="AA855">
        <v>25</v>
      </c>
      <c r="AB855">
        <v>4</v>
      </c>
      <c r="AC855">
        <v>1</v>
      </c>
      <c r="AD855">
        <v>80</v>
      </c>
      <c r="AE855">
        <v>1</v>
      </c>
      <c r="AF855">
        <v>16</v>
      </c>
      <c r="AG855">
        <v>2</v>
      </c>
      <c r="AH855">
        <v>3</v>
      </c>
      <c r="AI855">
        <v>6</v>
      </c>
      <c r="AJ855">
        <v>8</v>
      </c>
      <c r="AK855" s="14">
        <v>46146</v>
      </c>
      <c r="AL855">
        <v>23</v>
      </c>
      <c r="AM855" t="s">
        <v>1576</v>
      </c>
      <c r="AN855" t="s">
        <v>1585</v>
      </c>
      <c r="AO855">
        <v>3</v>
      </c>
      <c r="AP855">
        <v>6993</v>
      </c>
      <c r="AQ855">
        <v>1</v>
      </c>
      <c r="AR855">
        <v>0</v>
      </c>
    </row>
    <row r="856" spans="1:44" x14ac:dyDescent="0.35">
      <c r="A856" t="s">
        <v>921</v>
      </c>
      <c r="B856">
        <v>38</v>
      </c>
      <c r="C856" t="s">
        <v>802</v>
      </c>
      <c r="D856" t="s">
        <v>49</v>
      </c>
      <c r="E856" t="s">
        <v>56</v>
      </c>
      <c r="F856">
        <v>216</v>
      </c>
      <c r="G856" t="s">
        <v>42</v>
      </c>
      <c r="H856">
        <v>23</v>
      </c>
      <c r="I856">
        <v>3</v>
      </c>
      <c r="J856" t="s">
        <v>43</v>
      </c>
      <c r="K856">
        <v>1</v>
      </c>
      <c r="L856">
        <v>12</v>
      </c>
      <c r="M856">
        <v>4</v>
      </c>
      <c r="N856" t="s">
        <v>44</v>
      </c>
      <c r="O856">
        <v>44</v>
      </c>
      <c r="P856">
        <v>2</v>
      </c>
      <c r="Q856">
        <v>3</v>
      </c>
      <c r="R856" t="s">
        <v>112</v>
      </c>
      <c r="S856">
        <v>3</v>
      </c>
      <c r="T856" t="s">
        <v>46</v>
      </c>
      <c r="U856">
        <v>9526</v>
      </c>
      <c r="V856" t="s">
        <v>163</v>
      </c>
      <c r="W856">
        <v>8787</v>
      </c>
      <c r="X856">
        <v>0</v>
      </c>
      <c r="Y856" t="s">
        <v>48</v>
      </c>
      <c r="Z856" t="s">
        <v>49</v>
      </c>
      <c r="AA856">
        <v>21</v>
      </c>
      <c r="AB856">
        <v>4</v>
      </c>
      <c r="AC856">
        <v>2</v>
      </c>
      <c r="AD856">
        <v>80</v>
      </c>
      <c r="AE856">
        <v>0</v>
      </c>
      <c r="AF856">
        <v>10</v>
      </c>
      <c r="AG856">
        <v>2</v>
      </c>
      <c r="AH856">
        <v>3</v>
      </c>
      <c r="AI856">
        <v>1</v>
      </c>
      <c r="AK856" s="14">
        <v>46147</v>
      </c>
      <c r="AL856">
        <v>57</v>
      </c>
      <c r="AM856" t="s">
        <v>1576</v>
      </c>
      <c r="AN856" t="s">
        <v>1585</v>
      </c>
      <c r="AO856">
        <v>11</v>
      </c>
      <c r="AP856">
        <v>4793</v>
      </c>
      <c r="AQ856">
        <v>7</v>
      </c>
      <c r="AR856">
        <v>1</v>
      </c>
    </row>
    <row r="857" spans="1:44" x14ac:dyDescent="0.35">
      <c r="A857" t="s">
        <v>922</v>
      </c>
      <c r="B857">
        <v>38</v>
      </c>
      <c r="C857" t="s">
        <v>802</v>
      </c>
      <c r="D857" t="s">
        <v>49</v>
      </c>
      <c r="E857" t="s">
        <v>41</v>
      </c>
      <c r="F857">
        <v>371</v>
      </c>
      <c r="G857" t="s">
        <v>42</v>
      </c>
      <c r="H857">
        <v>2</v>
      </c>
      <c r="I857">
        <v>3</v>
      </c>
      <c r="J857" t="s">
        <v>43</v>
      </c>
      <c r="K857">
        <v>1</v>
      </c>
      <c r="L857">
        <v>24</v>
      </c>
      <c r="M857">
        <v>4</v>
      </c>
      <c r="N857" t="s">
        <v>44</v>
      </c>
      <c r="O857">
        <v>45</v>
      </c>
      <c r="P857">
        <v>3</v>
      </c>
      <c r="Q857">
        <v>1</v>
      </c>
      <c r="R857" t="s">
        <v>60</v>
      </c>
      <c r="S857">
        <v>4</v>
      </c>
      <c r="T857" t="s">
        <v>46</v>
      </c>
      <c r="U857">
        <v>3944</v>
      </c>
      <c r="V857" t="s">
        <v>47</v>
      </c>
      <c r="W857">
        <v>4306</v>
      </c>
      <c r="X857">
        <v>5</v>
      </c>
      <c r="Y857" t="s">
        <v>48</v>
      </c>
      <c r="Z857" t="s">
        <v>40</v>
      </c>
      <c r="AA857">
        <v>11</v>
      </c>
      <c r="AB857">
        <v>3</v>
      </c>
      <c r="AC857">
        <v>3</v>
      </c>
      <c r="AD857">
        <v>80</v>
      </c>
      <c r="AE857">
        <v>0</v>
      </c>
      <c r="AF857">
        <v>6</v>
      </c>
      <c r="AG857">
        <v>3</v>
      </c>
      <c r="AH857">
        <v>3</v>
      </c>
      <c r="AI857">
        <v>1</v>
      </c>
      <c r="AJ857">
        <v>2</v>
      </c>
      <c r="AK857" s="14">
        <v>46148</v>
      </c>
      <c r="AL857">
        <v>18</v>
      </c>
      <c r="AM857" t="s">
        <v>1576</v>
      </c>
      <c r="AN857" t="s">
        <v>1585</v>
      </c>
      <c r="AO857">
        <v>0</v>
      </c>
      <c r="AP857">
        <v>13722</v>
      </c>
      <c r="AQ857">
        <v>0</v>
      </c>
      <c r="AR857">
        <v>0</v>
      </c>
    </row>
    <row r="858" spans="1:44" x14ac:dyDescent="0.35">
      <c r="A858" t="s">
        <v>923</v>
      </c>
      <c r="B858">
        <v>38</v>
      </c>
      <c r="C858" t="s">
        <v>802</v>
      </c>
      <c r="D858" t="s">
        <v>49</v>
      </c>
      <c r="E858" t="s">
        <v>56</v>
      </c>
      <c r="F858">
        <v>653</v>
      </c>
      <c r="G858" t="s">
        <v>42</v>
      </c>
      <c r="H858">
        <v>29</v>
      </c>
      <c r="I858">
        <v>5</v>
      </c>
      <c r="J858" t="s">
        <v>43</v>
      </c>
      <c r="K858">
        <v>1</v>
      </c>
      <c r="L858">
        <v>79</v>
      </c>
      <c r="M858">
        <v>4</v>
      </c>
      <c r="N858" t="s">
        <v>53</v>
      </c>
      <c r="O858">
        <v>50</v>
      </c>
      <c r="P858">
        <v>3</v>
      </c>
      <c r="Q858">
        <v>2</v>
      </c>
      <c r="R858" t="s">
        <v>45</v>
      </c>
      <c r="S858">
        <v>4</v>
      </c>
      <c r="T858" t="s">
        <v>46</v>
      </c>
      <c r="U858">
        <v>2406</v>
      </c>
      <c r="V858" t="s">
        <v>47</v>
      </c>
      <c r="W858">
        <v>5456</v>
      </c>
      <c r="X858">
        <v>1</v>
      </c>
      <c r="Y858" t="s">
        <v>48</v>
      </c>
      <c r="Z858" t="s">
        <v>49</v>
      </c>
      <c r="AA858">
        <v>11</v>
      </c>
      <c r="AB858">
        <v>3</v>
      </c>
      <c r="AC858">
        <v>4</v>
      </c>
      <c r="AD858">
        <v>80</v>
      </c>
      <c r="AE858">
        <v>0</v>
      </c>
      <c r="AF858">
        <v>10</v>
      </c>
      <c r="AG858">
        <v>2</v>
      </c>
      <c r="AH858">
        <v>3</v>
      </c>
      <c r="AI858">
        <v>9</v>
      </c>
      <c r="AJ858">
        <v>9</v>
      </c>
      <c r="AK858" s="14">
        <v>46149</v>
      </c>
      <c r="AL858">
        <v>25</v>
      </c>
      <c r="AM858" t="s">
        <v>1576</v>
      </c>
      <c r="AN858" t="s">
        <v>1585</v>
      </c>
      <c r="AO858">
        <v>6</v>
      </c>
      <c r="AP858">
        <v>19996</v>
      </c>
      <c r="AQ858">
        <v>6</v>
      </c>
      <c r="AR858">
        <v>5</v>
      </c>
    </row>
    <row r="859" spans="1:44" x14ac:dyDescent="0.35">
      <c r="A859" t="s">
        <v>924</v>
      </c>
      <c r="B859">
        <v>38</v>
      </c>
      <c r="C859" t="s">
        <v>802</v>
      </c>
      <c r="D859" t="s">
        <v>49</v>
      </c>
      <c r="E859" t="s">
        <v>59</v>
      </c>
      <c r="F859">
        <v>573</v>
      </c>
      <c r="G859" t="s">
        <v>42</v>
      </c>
      <c r="H859">
        <v>6</v>
      </c>
      <c r="I859">
        <v>3</v>
      </c>
      <c r="J859" t="s">
        <v>52</v>
      </c>
      <c r="K859">
        <v>1</v>
      </c>
      <c r="L859">
        <v>107</v>
      </c>
      <c r="M859">
        <v>2</v>
      </c>
      <c r="N859" t="s">
        <v>53</v>
      </c>
      <c r="O859">
        <v>79</v>
      </c>
      <c r="P859">
        <v>1</v>
      </c>
      <c r="Q859">
        <v>2</v>
      </c>
      <c r="R859" t="s">
        <v>60</v>
      </c>
      <c r="S859">
        <v>4</v>
      </c>
      <c r="T859" t="s">
        <v>102</v>
      </c>
      <c r="U859">
        <v>5329</v>
      </c>
      <c r="V859" t="s">
        <v>163</v>
      </c>
      <c r="W859">
        <v>15717</v>
      </c>
      <c r="X859">
        <v>7</v>
      </c>
      <c r="Y859" t="s">
        <v>48</v>
      </c>
      <c r="Z859" t="s">
        <v>40</v>
      </c>
      <c r="AA859">
        <v>12</v>
      </c>
      <c r="AB859">
        <v>3</v>
      </c>
      <c r="AC859">
        <v>4</v>
      </c>
      <c r="AD859">
        <v>80</v>
      </c>
      <c r="AE859">
        <v>3</v>
      </c>
      <c r="AF859">
        <v>17</v>
      </c>
      <c r="AG859">
        <v>3</v>
      </c>
      <c r="AH859">
        <v>3</v>
      </c>
      <c r="AI859">
        <v>1</v>
      </c>
      <c r="AJ859">
        <v>9</v>
      </c>
      <c r="AK859" s="14">
        <v>46150</v>
      </c>
      <c r="AL859">
        <v>29</v>
      </c>
      <c r="AM859" t="s">
        <v>1576</v>
      </c>
      <c r="AN859" t="s">
        <v>1585</v>
      </c>
      <c r="AO859">
        <v>1</v>
      </c>
      <c r="AP859">
        <v>20065</v>
      </c>
      <c r="AQ859">
        <v>1</v>
      </c>
      <c r="AR859">
        <v>1</v>
      </c>
    </row>
    <row r="860" spans="1:44" x14ac:dyDescent="0.35">
      <c r="A860" t="s">
        <v>925</v>
      </c>
      <c r="B860">
        <v>38</v>
      </c>
      <c r="C860" t="s">
        <v>802</v>
      </c>
      <c r="D860" t="s">
        <v>49</v>
      </c>
      <c r="E860" t="s">
        <v>41</v>
      </c>
      <c r="F860">
        <v>364</v>
      </c>
      <c r="G860" t="s">
        <v>42</v>
      </c>
      <c r="H860">
        <v>3</v>
      </c>
      <c r="I860">
        <v>5</v>
      </c>
      <c r="J860" t="s">
        <v>68</v>
      </c>
      <c r="K860">
        <v>1</v>
      </c>
      <c r="L860">
        <v>193</v>
      </c>
      <c r="M860">
        <v>4</v>
      </c>
      <c r="N860" t="s">
        <v>53</v>
      </c>
      <c r="O860">
        <v>32</v>
      </c>
      <c r="P860">
        <v>3</v>
      </c>
      <c r="Q860">
        <v>2</v>
      </c>
      <c r="R860" t="s">
        <v>60</v>
      </c>
      <c r="S860">
        <v>3</v>
      </c>
      <c r="T860" t="s">
        <v>46</v>
      </c>
      <c r="U860">
        <v>4317</v>
      </c>
      <c r="V860" t="s">
        <v>47</v>
      </c>
      <c r="W860">
        <v>2302</v>
      </c>
      <c r="X860">
        <v>3</v>
      </c>
      <c r="Y860" t="s">
        <v>48</v>
      </c>
      <c r="Z860" t="s">
        <v>40</v>
      </c>
      <c r="AA860">
        <v>20</v>
      </c>
      <c r="AB860">
        <v>4</v>
      </c>
      <c r="AC860">
        <v>2</v>
      </c>
      <c r="AD860">
        <v>80</v>
      </c>
      <c r="AE860">
        <v>0</v>
      </c>
      <c r="AF860">
        <v>19</v>
      </c>
      <c r="AG860">
        <v>2</v>
      </c>
      <c r="AH860">
        <v>3</v>
      </c>
      <c r="AI860">
        <v>2</v>
      </c>
      <c r="AK860" s="14">
        <v>46151</v>
      </c>
      <c r="AL860">
        <v>34</v>
      </c>
      <c r="AM860" t="s">
        <v>1576</v>
      </c>
      <c r="AN860" t="s">
        <v>1585</v>
      </c>
      <c r="AO860">
        <v>9</v>
      </c>
      <c r="AP860">
        <v>8845</v>
      </c>
      <c r="AQ860">
        <v>8</v>
      </c>
      <c r="AR860">
        <v>8</v>
      </c>
    </row>
    <row r="861" spans="1:44" x14ac:dyDescent="0.35">
      <c r="A861" t="s">
        <v>926</v>
      </c>
      <c r="B861">
        <v>38</v>
      </c>
      <c r="C861" t="s">
        <v>802</v>
      </c>
      <c r="D861" t="s">
        <v>49</v>
      </c>
      <c r="E861" t="s">
        <v>41</v>
      </c>
      <c r="F861">
        <v>702</v>
      </c>
      <c r="G861" t="s">
        <v>51</v>
      </c>
      <c r="H861">
        <v>1</v>
      </c>
      <c r="I861">
        <v>4</v>
      </c>
      <c r="J861" t="s">
        <v>43</v>
      </c>
      <c r="K861">
        <v>1</v>
      </c>
      <c r="L861">
        <v>230</v>
      </c>
      <c r="M861">
        <v>1</v>
      </c>
      <c r="N861" t="s">
        <v>53</v>
      </c>
      <c r="O861">
        <v>59</v>
      </c>
      <c r="P861">
        <v>2</v>
      </c>
      <c r="Q861">
        <v>2</v>
      </c>
      <c r="R861" t="s">
        <v>137</v>
      </c>
      <c r="S861">
        <v>4</v>
      </c>
      <c r="T861" t="s">
        <v>46</v>
      </c>
      <c r="U861">
        <v>8686</v>
      </c>
      <c r="V861" t="s">
        <v>163</v>
      </c>
      <c r="W861">
        <v>12930</v>
      </c>
      <c r="X861">
        <v>4</v>
      </c>
      <c r="Y861" t="s">
        <v>48</v>
      </c>
      <c r="Z861" t="s">
        <v>49</v>
      </c>
      <c r="AA861">
        <v>22</v>
      </c>
      <c r="AB861">
        <v>4</v>
      </c>
      <c r="AC861">
        <v>3</v>
      </c>
      <c r="AD861">
        <v>80</v>
      </c>
      <c r="AE861">
        <v>0</v>
      </c>
      <c r="AF861">
        <v>12</v>
      </c>
      <c r="AG861">
        <v>2</v>
      </c>
      <c r="AH861">
        <v>4</v>
      </c>
      <c r="AI861">
        <v>0</v>
      </c>
      <c r="AJ861">
        <v>7</v>
      </c>
      <c r="AK861" s="14">
        <v>46152</v>
      </c>
      <c r="AL861">
        <v>21</v>
      </c>
      <c r="AM861" t="s">
        <v>1576</v>
      </c>
      <c r="AN861" t="s">
        <v>1585</v>
      </c>
      <c r="AO861">
        <v>3</v>
      </c>
      <c r="AP861">
        <v>15146</v>
      </c>
      <c r="AQ861">
        <v>2</v>
      </c>
      <c r="AR861">
        <v>1</v>
      </c>
    </row>
    <row r="862" spans="1:44" x14ac:dyDescent="0.35">
      <c r="A862" t="s">
        <v>927</v>
      </c>
      <c r="B862">
        <v>38</v>
      </c>
      <c r="C862" t="s">
        <v>802</v>
      </c>
      <c r="D862" t="s">
        <v>49</v>
      </c>
      <c r="E862" t="s">
        <v>41</v>
      </c>
      <c r="F862">
        <v>1380</v>
      </c>
      <c r="G862" t="s">
        <v>42</v>
      </c>
      <c r="H862">
        <v>9</v>
      </c>
      <c r="I862">
        <v>2</v>
      </c>
      <c r="J862" t="s">
        <v>43</v>
      </c>
      <c r="K862">
        <v>1</v>
      </c>
      <c r="L862">
        <v>245</v>
      </c>
      <c r="M862">
        <v>3</v>
      </c>
      <c r="N862" t="s">
        <v>53</v>
      </c>
      <c r="O862">
        <v>75</v>
      </c>
      <c r="P862">
        <v>3</v>
      </c>
      <c r="Q862">
        <v>1</v>
      </c>
      <c r="R862" t="s">
        <v>45</v>
      </c>
      <c r="S862">
        <v>4</v>
      </c>
      <c r="T862" t="s">
        <v>46</v>
      </c>
      <c r="U862">
        <v>2288</v>
      </c>
      <c r="V862" t="s">
        <v>47</v>
      </c>
      <c r="W862">
        <v>6319</v>
      </c>
      <c r="X862">
        <v>1</v>
      </c>
      <c r="Y862" t="s">
        <v>48</v>
      </c>
      <c r="Z862" t="s">
        <v>49</v>
      </c>
      <c r="AA862">
        <v>12</v>
      </c>
      <c r="AB862">
        <v>3</v>
      </c>
      <c r="AC862">
        <v>3</v>
      </c>
      <c r="AD862">
        <v>80</v>
      </c>
      <c r="AE862">
        <v>0</v>
      </c>
      <c r="AF862">
        <v>2</v>
      </c>
      <c r="AG862">
        <v>3</v>
      </c>
      <c r="AH862">
        <v>3</v>
      </c>
      <c r="AI862">
        <v>2</v>
      </c>
      <c r="AJ862">
        <v>1</v>
      </c>
      <c r="AK862" s="14">
        <v>46153</v>
      </c>
      <c r="AL862">
        <v>32</v>
      </c>
      <c r="AM862" t="s">
        <v>1576</v>
      </c>
      <c r="AN862" t="s">
        <v>1585</v>
      </c>
      <c r="AO862">
        <v>1</v>
      </c>
      <c r="AP862">
        <v>2870</v>
      </c>
      <c r="AQ862">
        <v>0</v>
      </c>
      <c r="AR862">
        <v>0</v>
      </c>
    </row>
    <row r="863" spans="1:44" x14ac:dyDescent="0.35">
      <c r="A863" t="s">
        <v>928</v>
      </c>
      <c r="B863">
        <v>38</v>
      </c>
      <c r="C863" t="s">
        <v>802</v>
      </c>
      <c r="D863" t="s">
        <v>49</v>
      </c>
      <c r="E863" t="s">
        <v>41</v>
      </c>
      <c r="F863">
        <v>1261</v>
      </c>
      <c r="G863" t="s">
        <v>42</v>
      </c>
      <c r="H863">
        <v>2</v>
      </c>
      <c r="I863">
        <v>4</v>
      </c>
      <c r="J863" t="s">
        <v>43</v>
      </c>
      <c r="K863">
        <v>1</v>
      </c>
      <c r="L863">
        <v>271</v>
      </c>
      <c r="M863">
        <v>4</v>
      </c>
      <c r="N863" t="s">
        <v>44</v>
      </c>
      <c r="O863">
        <v>88</v>
      </c>
      <c r="P863">
        <v>3</v>
      </c>
      <c r="Q863">
        <v>2</v>
      </c>
      <c r="R863" t="s">
        <v>112</v>
      </c>
      <c r="S863">
        <v>3</v>
      </c>
      <c r="T863" t="s">
        <v>105</v>
      </c>
      <c r="U863">
        <v>6553</v>
      </c>
      <c r="V863" t="s">
        <v>163</v>
      </c>
      <c r="W863">
        <v>7259</v>
      </c>
      <c r="X863">
        <v>9</v>
      </c>
      <c r="Y863" t="s">
        <v>48</v>
      </c>
      <c r="Z863" t="s">
        <v>49</v>
      </c>
      <c r="AA863">
        <v>14</v>
      </c>
      <c r="AB863">
        <v>3</v>
      </c>
      <c r="AC863">
        <v>2</v>
      </c>
      <c r="AD863">
        <v>80</v>
      </c>
      <c r="AE863">
        <v>0</v>
      </c>
      <c r="AF863">
        <v>14</v>
      </c>
      <c r="AG863">
        <v>3</v>
      </c>
      <c r="AH863">
        <v>3</v>
      </c>
      <c r="AI863">
        <v>0</v>
      </c>
      <c r="AJ863">
        <v>0</v>
      </c>
      <c r="AK863" s="14">
        <v>46154</v>
      </c>
      <c r="AL863">
        <v>35</v>
      </c>
      <c r="AM863" t="s">
        <v>1576</v>
      </c>
      <c r="AN863" t="s">
        <v>1585</v>
      </c>
      <c r="AO863">
        <v>2</v>
      </c>
      <c r="AP863">
        <v>10015</v>
      </c>
      <c r="AQ863">
        <v>2</v>
      </c>
      <c r="AR863">
        <v>0</v>
      </c>
    </row>
    <row r="864" spans="1:44" x14ac:dyDescent="0.35">
      <c r="A864" t="s">
        <v>929</v>
      </c>
      <c r="B864">
        <v>38</v>
      </c>
      <c r="C864" t="s">
        <v>802</v>
      </c>
      <c r="D864" t="s">
        <v>49</v>
      </c>
      <c r="E864" t="s">
        <v>41</v>
      </c>
      <c r="F864">
        <v>1084</v>
      </c>
      <c r="G864" t="s">
        <v>42</v>
      </c>
      <c r="H864">
        <v>29</v>
      </c>
      <c r="I864">
        <v>3</v>
      </c>
      <c r="J864" t="s">
        <v>68</v>
      </c>
      <c r="K864">
        <v>1</v>
      </c>
      <c r="L864">
        <v>273</v>
      </c>
      <c r="M864">
        <v>4</v>
      </c>
      <c r="N864" t="s">
        <v>44</v>
      </c>
      <c r="O864">
        <v>54</v>
      </c>
      <c r="P864">
        <v>3</v>
      </c>
      <c r="Q864">
        <v>2</v>
      </c>
      <c r="R864" t="s">
        <v>112</v>
      </c>
      <c r="S864">
        <v>4</v>
      </c>
      <c r="T864" t="s">
        <v>105</v>
      </c>
      <c r="U864">
        <v>6261</v>
      </c>
      <c r="V864" t="s">
        <v>163</v>
      </c>
      <c r="W864">
        <v>4185</v>
      </c>
      <c r="X864">
        <v>3</v>
      </c>
      <c r="Y864" t="s">
        <v>48</v>
      </c>
      <c r="Z864" t="s">
        <v>49</v>
      </c>
      <c r="AA864">
        <v>18</v>
      </c>
      <c r="AB864">
        <v>3</v>
      </c>
      <c r="AC864">
        <v>1</v>
      </c>
      <c r="AD864">
        <v>80</v>
      </c>
      <c r="AE864">
        <v>1</v>
      </c>
      <c r="AF864">
        <v>9</v>
      </c>
      <c r="AG864">
        <v>3</v>
      </c>
      <c r="AH864">
        <v>1</v>
      </c>
      <c r="AI864">
        <v>1</v>
      </c>
      <c r="AJ864">
        <v>7</v>
      </c>
      <c r="AK864" s="14">
        <v>46155</v>
      </c>
      <c r="AL864">
        <v>29</v>
      </c>
      <c r="AM864" t="s">
        <v>1576</v>
      </c>
      <c r="AN864" t="s">
        <v>1585</v>
      </c>
      <c r="AO864">
        <v>5</v>
      </c>
      <c r="AP864">
        <v>13266</v>
      </c>
      <c r="AQ864">
        <v>5</v>
      </c>
      <c r="AR864">
        <v>5</v>
      </c>
    </row>
    <row r="865" spans="1:44" x14ac:dyDescent="0.35">
      <c r="A865" t="s">
        <v>1352</v>
      </c>
      <c r="B865">
        <v>49</v>
      </c>
      <c r="C865" t="s">
        <v>1271</v>
      </c>
      <c r="D865" t="s">
        <v>49</v>
      </c>
      <c r="E865" t="s">
        <v>41</v>
      </c>
      <c r="F865">
        <v>1261</v>
      </c>
      <c r="G865" t="s">
        <v>42</v>
      </c>
      <c r="H865">
        <v>7</v>
      </c>
      <c r="I865">
        <v>3</v>
      </c>
      <c r="J865" t="s">
        <v>73</v>
      </c>
      <c r="K865">
        <v>1</v>
      </c>
      <c r="L865">
        <v>499</v>
      </c>
      <c r="M865">
        <v>2</v>
      </c>
      <c r="N865" t="s">
        <v>44</v>
      </c>
      <c r="O865">
        <v>31</v>
      </c>
      <c r="P865">
        <v>2</v>
      </c>
      <c r="Q865">
        <v>3</v>
      </c>
      <c r="R865" t="s">
        <v>161</v>
      </c>
      <c r="S865">
        <v>3</v>
      </c>
      <c r="T865" t="s">
        <v>46</v>
      </c>
      <c r="U865">
        <v>10965</v>
      </c>
      <c r="V865" t="s">
        <v>253</v>
      </c>
      <c r="W865">
        <v>12066</v>
      </c>
      <c r="X865">
        <v>8</v>
      </c>
      <c r="Y865" t="s">
        <v>48</v>
      </c>
      <c r="Z865" t="s">
        <v>49</v>
      </c>
      <c r="AA865">
        <v>24</v>
      </c>
      <c r="AB865">
        <v>4</v>
      </c>
      <c r="AC865">
        <v>3</v>
      </c>
      <c r="AD865">
        <v>80</v>
      </c>
      <c r="AE865">
        <v>0</v>
      </c>
      <c r="AF865">
        <v>26</v>
      </c>
      <c r="AG865">
        <v>2</v>
      </c>
      <c r="AH865">
        <v>3</v>
      </c>
      <c r="AI865">
        <v>0</v>
      </c>
      <c r="AJ865">
        <v>0</v>
      </c>
      <c r="AK865" s="14">
        <v>46214</v>
      </c>
      <c r="AL865">
        <v>42</v>
      </c>
      <c r="AM865" t="s">
        <v>1576</v>
      </c>
      <c r="AN865" t="s">
        <v>1583</v>
      </c>
      <c r="AO865">
        <v>20</v>
      </c>
      <c r="AP865">
        <v>20001</v>
      </c>
      <c r="AQ865">
        <v>12</v>
      </c>
      <c r="AR865">
        <v>11</v>
      </c>
    </row>
    <row r="866" spans="1:44" x14ac:dyDescent="0.35">
      <c r="A866" t="s">
        <v>931</v>
      </c>
      <c r="B866">
        <v>38</v>
      </c>
      <c r="C866" t="s">
        <v>802</v>
      </c>
      <c r="D866" t="s">
        <v>49</v>
      </c>
      <c r="E866" t="s">
        <v>41</v>
      </c>
      <c r="F866">
        <v>119</v>
      </c>
      <c r="G866" t="s">
        <v>51</v>
      </c>
      <c r="H866">
        <v>3</v>
      </c>
      <c r="I866">
        <v>3</v>
      </c>
      <c r="J866" t="s">
        <v>43</v>
      </c>
      <c r="K866">
        <v>1</v>
      </c>
      <c r="L866">
        <v>307</v>
      </c>
      <c r="M866">
        <v>1</v>
      </c>
      <c r="N866" t="s">
        <v>44</v>
      </c>
      <c r="O866">
        <v>76</v>
      </c>
      <c r="P866">
        <v>3</v>
      </c>
      <c r="Q866">
        <v>3</v>
      </c>
      <c r="R866" t="s">
        <v>137</v>
      </c>
      <c r="S866">
        <v>3</v>
      </c>
      <c r="T866" t="s">
        <v>102</v>
      </c>
      <c r="U866">
        <v>10609</v>
      </c>
      <c r="V866" t="s">
        <v>253</v>
      </c>
      <c r="W866">
        <v>9647</v>
      </c>
      <c r="X866">
        <v>0</v>
      </c>
      <c r="Y866" t="s">
        <v>48</v>
      </c>
      <c r="Z866" t="s">
        <v>49</v>
      </c>
      <c r="AA866">
        <v>12</v>
      </c>
      <c r="AB866">
        <v>3</v>
      </c>
      <c r="AC866">
        <v>3</v>
      </c>
      <c r="AD866">
        <v>80</v>
      </c>
      <c r="AE866">
        <v>2</v>
      </c>
      <c r="AF866">
        <v>17</v>
      </c>
      <c r="AG866">
        <v>6</v>
      </c>
      <c r="AH866">
        <v>2</v>
      </c>
      <c r="AI866">
        <v>5</v>
      </c>
      <c r="AJ866">
        <v>13</v>
      </c>
      <c r="AK866" s="14">
        <v>46157</v>
      </c>
      <c r="AL866">
        <v>52</v>
      </c>
      <c r="AM866" t="s">
        <v>1576</v>
      </c>
      <c r="AN866" t="s">
        <v>1585</v>
      </c>
      <c r="AO866">
        <v>19</v>
      </c>
      <c r="AP866">
        <v>10942</v>
      </c>
      <c r="AQ866">
        <v>19</v>
      </c>
      <c r="AR866">
        <v>3</v>
      </c>
    </row>
    <row r="867" spans="1:44" x14ac:dyDescent="0.35">
      <c r="A867" t="s">
        <v>932</v>
      </c>
      <c r="B867">
        <v>38</v>
      </c>
      <c r="C867" t="s">
        <v>802</v>
      </c>
      <c r="D867" t="s">
        <v>49</v>
      </c>
      <c r="E867" t="s">
        <v>59</v>
      </c>
      <c r="F867">
        <v>1327</v>
      </c>
      <c r="G867" t="s">
        <v>51</v>
      </c>
      <c r="H867">
        <v>2</v>
      </c>
      <c r="I867">
        <v>2</v>
      </c>
      <c r="J867" t="s">
        <v>43</v>
      </c>
      <c r="K867">
        <v>1</v>
      </c>
      <c r="L867">
        <v>361</v>
      </c>
      <c r="M867">
        <v>4</v>
      </c>
      <c r="N867" t="s">
        <v>44</v>
      </c>
      <c r="O867">
        <v>39</v>
      </c>
      <c r="P867">
        <v>2</v>
      </c>
      <c r="Q867">
        <v>2</v>
      </c>
      <c r="R867" t="s">
        <v>137</v>
      </c>
      <c r="S867">
        <v>4</v>
      </c>
      <c r="T867" t="s">
        <v>105</v>
      </c>
      <c r="U867">
        <v>5249</v>
      </c>
      <c r="V867" t="s">
        <v>163</v>
      </c>
      <c r="W867">
        <v>19682</v>
      </c>
      <c r="X867">
        <v>3</v>
      </c>
      <c r="Y867" t="s">
        <v>48</v>
      </c>
      <c r="Z867" t="s">
        <v>49</v>
      </c>
      <c r="AA867">
        <v>18</v>
      </c>
      <c r="AB867">
        <v>3</v>
      </c>
      <c r="AC867">
        <v>4</v>
      </c>
      <c r="AD867">
        <v>80</v>
      </c>
      <c r="AE867">
        <v>1</v>
      </c>
      <c r="AF867">
        <v>13</v>
      </c>
      <c r="AG867">
        <v>0</v>
      </c>
      <c r="AH867">
        <v>3</v>
      </c>
      <c r="AI867">
        <v>7</v>
      </c>
      <c r="AJ867">
        <v>5</v>
      </c>
      <c r="AK867" s="14">
        <v>46158</v>
      </c>
      <c r="AL867">
        <v>19</v>
      </c>
      <c r="AM867" t="s">
        <v>1576</v>
      </c>
      <c r="AN867" t="s">
        <v>1585</v>
      </c>
      <c r="AO867">
        <v>1</v>
      </c>
      <c r="AP867">
        <v>19153</v>
      </c>
      <c r="AQ867">
        <v>1</v>
      </c>
      <c r="AR867">
        <v>0</v>
      </c>
    </row>
    <row r="868" spans="1:44" x14ac:dyDescent="0.35">
      <c r="A868" t="s">
        <v>933</v>
      </c>
      <c r="B868">
        <v>38</v>
      </c>
      <c r="C868" t="s">
        <v>802</v>
      </c>
      <c r="D868" t="s">
        <v>49</v>
      </c>
      <c r="E868" t="s">
        <v>41</v>
      </c>
      <c r="F868">
        <v>322</v>
      </c>
      <c r="G868" t="s">
        <v>51</v>
      </c>
      <c r="H868">
        <v>7</v>
      </c>
      <c r="I868">
        <v>2</v>
      </c>
      <c r="J868" t="s">
        <v>52</v>
      </c>
      <c r="K868">
        <v>1</v>
      </c>
      <c r="L868">
        <v>382</v>
      </c>
      <c r="M868">
        <v>1</v>
      </c>
      <c r="N868" t="s">
        <v>53</v>
      </c>
      <c r="O868">
        <v>44</v>
      </c>
      <c r="P868">
        <v>4</v>
      </c>
      <c r="Q868">
        <v>2</v>
      </c>
      <c r="R868" t="s">
        <v>137</v>
      </c>
      <c r="S868">
        <v>1</v>
      </c>
      <c r="T868" t="s">
        <v>102</v>
      </c>
      <c r="U868">
        <v>5605</v>
      </c>
      <c r="V868" t="s">
        <v>163</v>
      </c>
      <c r="W868">
        <v>19191</v>
      </c>
      <c r="X868">
        <v>1</v>
      </c>
      <c r="Y868" t="s">
        <v>48</v>
      </c>
      <c r="Z868" t="s">
        <v>40</v>
      </c>
      <c r="AA868">
        <v>24</v>
      </c>
      <c r="AB868">
        <v>4</v>
      </c>
      <c r="AC868">
        <v>3</v>
      </c>
      <c r="AD868">
        <v>80</v>
      </c>
      <c r="AE868">
        <v>1</v>
      </c>
      <c r="AF868">
        <v>8</v>
      </c>
      <c r="AG868">
        <v>3</v>
      </c>
      <c r="AH868">
        <v>3</v>
      </c>
      <c r="AI868">
        <v>7</v>
      </c>
      <c r="AJ868">
        <v>7</v>
      </c>
      <c r="AK868" s="14">
        <v>46159</v>
      </c>
      <c r="AL868">
        <v>32</v>
      </c>
      <c r="AM868" t="s">
        <v>1576</v>
      </c>
      <c r="AN868" t="s">
        <v>1585</v>
      </c>
      <c r="AO868">
        <v>0</v>
      </c>
      <c r="AP868">
        <v>8234</v>
      </c>
      <c r="AQ868">
        <v>0</v>
      </c>
      <c r="AR868">
        <v>0</v>
      </c>
    </row>
    <row r="869" spans="1:44" x14ac:dyDescent="0.35">
      <c r="A869" t="s">
        <v>934</v>
      </c>
      <c r="B869">
        <v>38</v>
      </c>
      <c r="C869" t="s">
        <v>802</v>
      </c>
      <c r="D869" t="s">
        <v>49</v>
      </c>
      <c r="E869" t="s">
        <v>41</v>
      </c>
      <c r="F869">
        <v>688</v>
      </c>
      <c r="G869" t="s">
        <v>42</v>
      </c>
      <c r="H869">
        <v>23</v>
      </c>
      <c r="I869">
        <v>4</v>
      </c>
      <c r="J869" t="s">
        <v>43</v>
      </c>
      <c r="K869">
        <v>1</v>
      </c>
      <c r="L869">
        <v>393</v>
      </c>
      <c r="M869">
        <v>4</v>
      </c>
      <c r="N869" t="s">
        <v>44</v>
      </c>
      <c r="O869">
        <v>82</v>
      </c>
      <c r="P869">
        <v>3</v>
      </c>
      <c r="Q869">
        <v>2</v>
      </c>
      <c r="R869" t="s">
        <v>161</v>
      </c>
      <c r="S869">
        <v>4</v>
      </c>
      <c r="T869" t="s">
        <v>102</v>
      </c>
      <c r="U869">
        <v>5745</v>
      </c>
      <c r="V869" t="s">
        <v>163</v>
      </c>
      <c r="W869">
        <v>18899</v>
      </c>
      <c r="X869">
        <v>9</v>
      </c>
      <c r="Y869" t="s">
        <v>48</v>
      </c>
      <c r="Z869" t="s">
        <v>49</v>
      </c>
      <c r="AA869">
        <v>14</v>
      </c>
      <c r="AB869">
        <v>3</v>
      </c>
      <c r="AC869">
        <v>2</v>
      </c>
      <c r="AD869">
        <v>80</v>
      </c>
      <c r="AE869">
        <v>1</v>
      </c>
      <c r="AF869">
        <v>10</v>
      </c>
      <c r="AG869">
        <v>2</v>
      </c>
      <c r="AH869">
        <v>3</v>
      </c>
      <c r="AI869">
        <v>1</v>
      </c>
      <c r="AJ869">
        <v>2</v>
      </c>
      <c r="AK869" s="14">
        <v>46160</v>
      </c>
      <c r="AL869">
        <v>36</v>
      </c>
      <c r="AM869" t="s">
        <v>1576</v>
      </c>
      <c r="AN869" t="s">
        <v>1585</v>
      </c>
      <c r="AO869">
        <v>3</v>
      </c>
      <c r="AP869">
        <v>21471</v>
      </c>
      <c r="AQ869">
        <v>3</v>
      </c>
      <c r="AR869">
        <v>2</v>
      </c>
    </row>
    <row r="870" spans="1:44" x14ac:dyDescent="0.35">
      <c r="A870" t="s">
        <v>935</v>
      </c>
      <c r="B870">
        <v>38</v>
      </c>
      <c r="C870" t="s">
        <v>802</v>
      </c>
      <c r="D870" t="s">
        <v>49</v>
      </c>
      <c r="E870" t="s">
        <v>41</v>
      </c>
      <c r="F870">
        <v>849</v>
      </c>
      <c r="G870" t="s">
        <v>42</v>
      </c>
      <c r="H870">
        <v>25</v>
      </c>
      <c r="I870">
        <v>2</v>
      </c>
      <c r="J870" t="s">
        <v>43</v>
      </c>
      <c r="K870">
        <v>1</v>
      </c>
      <c r="L870">
        <v>421</v>
      </c>
      <c r="M870">
        <v>1</v>
      </c>
      <c r="N870" t="s">
        <v>53</v>
      </c>
      <c r="O870">
        <v>81</v>
      </c>
      <c r="P870">
        <v>2</v>
      </c>
      <c r="Q870">
        <v>3</v>
      </c>
      <c r="R870" t="s">
        <v>252</v>
      </c>
      <c r="S870">
        <v>2</v>
      </c>
      <c r="T870" t="s">
        <v>105</v>
      </c>
      <c r="U870">
        <v>12061</v>
      </c>
      <c r="V870" t="s">
        <v>253</v>
      </c>
      <c r="W870">
        <v>26707</v>
      </c>
      <c r="X870">
        <v>3</v>
      </c>
      <c r="Y870" t="s">
        <v>48</v>
      </c>
      <c r="Z870" t="s">
        <v>49</v>
      </c>
      <c r="AA870">
        <v>17</v>
      </c>
      <c r="AB870">
        <v>3</v>
      </c>
      <c r="AC870">
        <v>3</v>
      </c>
      <c r="AD870">
        <v>80</v>
      </c>
      <c r="AE870">
        <v>1</v>
      </c>
      <c r="AF870">
        <v>19</v>
      </c>
      <c r="AG870">
        <v>2</v>
      </c>
      <c r="AH870">
        <v>3</v>
      </c>
      <c r="AI870">
        <v>0</v>
      </c>
      <c r="AJ870">
        <v>1</v>
      </c>
      <c r="AK870" s="14">
        <v>46161</v>
      </c>
      <c r="AL870">
        <v>18</v>
      </c>
      <c r="AM870" t="s">
        <v>1576</v>
      </c>
      <c r="AN870" t="s">
        <v>1585</v>
      </c>
      <c r="AO870">
        <v>1</v>
      </c>
      <c r="AP870">
        <v>7182</v>
      </c>
      <c r="AQ870">
        <v>1</v>
      </c>
      <c r="AR870">
        <v>0</v>
      </c>
    </row>
    <row r="871" spans="1:44" x14ac:dyDescent="0.35">
      <c r="A871" t="s">
        <v>936</v>
      </c>
      <c r="B871">
        <v>38</v>
      </c>
      <c r="C871" t="s">
        <v>802</v>
      </c>
      <c r="D871" t="s">
        <v>49</v>
      </c>
      <c r="E871" t="s">
        <v>41</v>
      </c>
      <c r="F871">
        <v>343</v>
      </c>
      <c r="G871" t="s">
        <v>42</v>
      </c>
      <c r="H871">
        <v>15</v>
      </c>
      <c r="I871">
        <v>2</v>
      </c>
      <c r="J871" t="s">
        <v>43</v>
      </c>
      <c r="K871">
        <v>1</v>
      </c>
      <c r="L871">
        <v>461</v>
      </c>
      <c r="M871">
        <v>3</v>
      </c>
      <c r="N871" t="s">
        <v>44</v>
      </c>
      <c r="O871">
        <v>92</v>
      </c>
      <c r="P871">
        <v>2</v>
      </c>
      <c r="Q871">
        <v>3</v>
      </c>
      <c r="R871" t="s">
        <v>252</v>
      </c>
      <c r="S871">
        <v>4</v>
      </c>
      <c r="T871" t="s">
        <v>102</v>
      </c>
      <c r="U871">
        <v>11510</v>
      </c>
      <c r="V871" t="s">
        <v>253</v>
      </c>
      <c r="W871">
        <v>15682</v>
      </c>
      <c r="X871">
        <v>0</v>
      </c>
      <c r="Y871" t="s">
        <v>48</v>
      </c>
      <c r="Z871" t="s">
        <v>40</v>
      </c>
      <c r="AA871">
        <v>14</v>
      </c>
      <c r="AB871">
        <v>3</v>
      </c>
      <c r="AC871">
        <v>2</v>
      </c>
      <c r="AD871">
        <v>80</v>
      </c>
      <c r="AE871">
        <v>1</v>
      </c>
      <c r="AF871">
        <v>12</v>
      </c>
      <c r="AG871">
        <v>3</v>
      </c>
      <c r="AH871">
        <v>3</v>
      </c>
      <c r="AI871">
        <v>2</v>
      </c>
      <c r="AJ871">
        <v>9</v>
      </c>
      <c r="AK871" s="14">
        <v>46162</v>
      </c>
      <c r="AL871">
        <v>54</v>
      </c>
      <c r="AM871" t="s">
        <v>1576</v>
      </c>
      <c r="AN871" t="s">
        <v>1585</v>
      </c>
      <c r="AO871">
        <v>11</v>
      </c>
      <c r="AP871">
        <v>3857</v>
      </c>
      <c r="AQ871">
        <v>1</v>
      </c>
      <c r="AR871">
        <v>0</v>
      </c>
    </row>
    <row r="872" spans="1:44" x14ac:dyDescent="0.35">
      <c r="A872" t="s">
        <v>937</v>
      </c>
      <c r="B872">
        <v>38</v>
      </c>
      <c r="C872" t="s">
        <v>802</v>
      </c>
      <c r="D872" t="s">
        <v>49</v>
      </c>
      <c r="E872" t="s">
        <v>56</v>
      </c>
      <c r="F872">
        <v>1490</v>
      </c>
      <c r="G872" t="s">
        <v>42</v>
      </c>
      <c r="H872">
        <v>2</v>
      </c>
      <c r="I872">
        <v>2</v>
      </c>
      <c r="J872" t="s">
        <v>43</v>
      </c>
      <c r="K872">
        <v>1</v>
      </c>
      <c r="L872">
        <v>556</v>
      </c>
      <c r="M872">
        <v>4</v>
      </c>
      <c r="N872" t="s">
        <v>44</v>
      </c>
      <c r="O872">
        <v>42</v>
      </c>
      <c r="P872">
        <v>3</v>
      </c>
      <c r="Q872">
        <v>1</v>
      </c>
      <c r="R872" t="s">
        <v>45</v>
      </c>
      <c r="S872">
        <v>4</v>
      </c>
      <c r="T872" t="s">
        <v>105</v>
      </c>
      <c r="U872">
        <v>1702</v>
      </c>
      <c r="V872" t="s">
        <v>47</v>
      </c>
      <c r="W872">
        <v>12106</v>
      </c>
      <c r="X872">
        <v>1</v>
      </c>
      <c r="Y872" t="s">
        <v>48</v>
      </c>
      <c r="Z872" t="s">
        <v>40</v>
      </c>
      <c r="AA872">
        <v>23</v>
      </c>
      <c r="AB872">
        <v>4</v>
      </c>
      <c r="AC872">
        <v>3</v>
      </c>
      <c r="AD872">
        <v>80</v>
      </c>
      <c r="AE872">
        <v>1</v>
      </c>
      <c r="AF872">
        <v>1</v>
      </c>
      <c r="AG872">
        <v>3</v>
      </c>
      <c r="AH872">
        <v>3</v>
      </c>
      <c r="AI872">
        <v>0</v>
      </c>
      <c r="AJ872">
        <v>0</v>
      </c>
      <c r="AK872" s="14">
        <v>46163</v>
      </c>
      <c r="AL872">
        <v>19</v>
      </c>
      <c r="AM872" t="s">
        <v>1576</v>
      </c>
      <c r="AN872" t="s">
        <v>1585</v>
      </c>
      <c r="AO872">
        <v>0</v>
      </c>
      <c r="AP872">
        <v>8704</v>
      </c>
      <c r="AQ872">
        <v>0</v>
      </c>
      <c r="AR872">
        <v>0</v>
      </c>
    </row>
    <row r="873" spans="1:44" x14ac:dyDescent="0.35">
      <c r="A873" t="s">
        <v>938</v>
      </c>
      <c r="B873">
        <v>38</v>
      </c>
      <c r="C873" t="s">
        <v>802</v>
      </c>
      <c r="D873" t="s">
        <v>49</v>
      </c>
      <c r="E873" t="s">
        <v>41</v>
      </c>
      <c r="F873">
        <v>1495</v>
      </c>
      <c r="G873" t="s">
        <v>42</v>
      </c>
      <c r="H873">
        <v>10</v>
      </c>
      <c r="I873">
        <v>3</v>
      </c>
      <c r="J873" t="s">
        <v>52</v>
      </c>
      <c r="K873">
        <v>1</v>
      </c>
      <c r="L873">
        <v>634</v>
      </c>
      <c r="M873">
        <v>3</v>
      </c>
      <c r="N873" t="s">
        <v>53</v>
      </c>
      <c r="O873">
        <v>76</v>
      </c>
      <c r="P873">
        <v>3</v>
      </c>
      <c r="Q873">
        <v>2</v>
      </c>
      <c r="R873" t="s">
        <v>161</v>
      </c>
      <c r="S873">
        <v>3</v>
      </c>
      <c r="T873" t="s">
        <v>105</v>
      </c>
      <c r="U873">
        <v>9824</v>
      </c>
      <c r="V873" t="s">
        <v>163</v>
      </c>
      <c r="W873">
        <v>22174</v>
      </c>
      <c r="X873">
        <v>3</v>
      </c>
      <c r="Y873" t="s">
        <v>48</v>
      </c>
      <c r="Z873" t="s">
        <v>49</v>
      </c>
      <c r="AA873">
        <v>19</v>
      </c>
      <c r="AB873">
        <v>3</v>
      </c>
      <c r="AC873">
        <v>3</v>
      </c>
      <c r="AD873">
        <v>80</v>
      </c>
      <c r="AE873">
        <v>1</v>
      </c>
      <c r="AF873">
        <v>18</v>
      </c>
      <c r="AG873">
        <v>4</v>
      </c>
      <c r="AH873">
        <v>3</v>
      </c>
      <c r="AI873">
        <v>0</v>
      </c>
      <c r="AJ873">
        <v>0</v>
      </c>
      <c r="AK873" s="14">
        <v>46164</v>
      </c>
      <c r="AL873">
        <v>54</v>
      </c>
      <c r="AM873" t="s">
        <v>1576</v>
      </c>
      <c r="AN873" t="s">
        <v>1585</v>
      </c>
      <c r="AO873">
        <v>31</v>
      </c>
      <c r="AP873">
        <v>16828</v>
      </c>
      <c r="AQ873">
        <v>23</v>
      </c>
      <c r="AR873">
        <v>0</v>
      </c>
    </row>
    <row r="874" spans="1:44" x14ac:dyDescent="0.35">
      <c r="A874" t="s">
        <v>939</v>
      </c>
      <c r="B874">
        <v>38</v>
      </c>
      <c r="C874" t="s">
        <v>802</v>
      </c>
      <c r="D874" t="s">
        <v>49</v>
      </c>
      <c r="E874" t="s">
        <v>41</v>
      </c>
      <c r="F874">
        <v>362</v>
      </c>
      <c r="G874" t="s">
        <v>42</v>
      </c>
      <c r="H874">
        <v>1</v>
      </c>
      <c r="I874">
        <v>1</v>
      </c>
      <c r="J874" t="s">
        <v>43</v>
      </c>
      <c r="K874">
        <v>1</v>
      </c>
      <c r="L874">
        <v>662</v>
      </c>
      <c r="M874">
        <v>3</v>
      </c>
      <c r="N874" t="s">
        <v>53</v>
      </c>
      <c r="O874">
        <v>43</v>
      </c>
      <c r="P874">
        <v>3</v>
      </c>
      <c r="Q874">
        <v>1</v>
      </c>
      <c r="R874" t="s">
        <v>60</v>
      </c>
      <c r="S874">
        <v>1</v>
      </c>
      <c r="T874" t="s">
        <v>46</v>
      </c>
      <c r="U874">
        <v>2619</v>
      </c>
      <c r="V874" t="s">
        <v>47</v>
      </c>
      <c r="W874">
        <v>14561</v>
      </c>
      <c r="X874">
        <v>3</v>
      </c>
      <c r="Y874" t="s">
        <v>48</v>
      </c>
      <c r="Z874" t="s">
        <v>49</v>
      </c>
      <c r="AA874">
        <v>17</v>
      </c>
      <c r="AB874">
        <v>3</v>
      </c>
      <c r="AC874">
        <v>4</v>
      </c>
      <c r="AD874">
        <v>80</v>
      </c>
      <c r="AE874">
        <v>0</v>
      </c>
      <c r="AF874">
        <v>8</v>
      </c>
      <c r="AG874">
        <v>3</v>
      </c>
      <c r="AH874">
        <v>2</v>
      </c>
      <c r="AI874">
        <v>0</v>
      </c>
      <c r="AJ874">
        <v>0</v>
      </c>
      <c r="AK874" s="14">
        <v>46165</v>
      </c>
      <c r="AL874">
        <v>24</v>
      </c>
      <c r="AM874" t="s">
        <v>1576</v>
      </c>
      <c r="AN874" t="s">
        <v>1585</v>
      </c>
      <c r="AO874">
        <v>3</v>
      </c>
      <c r="AP874">
        <v>22629</v>
      </c>
      <c r="AQ874">
        <v>0</v>
      </c>
      <c r="AR874">
        <v>0</v>
      </c>
    </row>
    <row r="875" spans="1:44" x14ac:dyDescent="0.35">
      <c r="A875" t="s">
        <v>940</v>
      </c>
      <c r="B875">
        <v>38</v>
      </c>
      <c r="C875" t="s">
        <v>802</v>
      </c>
      <c r="D875" t="s">
        <v>49</v>
      </c>
      <c r="E875" t="s">
        <v>41</v>
      </c>
      <c r="F875">
        <v>243</v>
      </c>
      <c r="G875" t="s">
        <v>51</v>
      </c>
      <c r="H875">
        <v>7</v>
      </c>
      <c r="I875">
        <v>4</v>
      </c>
      <c r="J875" t="s">
        <v>57</v>
      </c>
      <c r="K875">
        <v>1</v>
      </c>
      <c r="L875">
        <v>709</v>
      </c>
      <c r="M875">
        <v>4</v>
      </c>
      <c r="N875" t="s">
        <v>53</v>
      </c>
      <c r="O875">
        <v>46</v>
      </c>
      <c r="P875">
        <v>2</v>
      </c>
      <c r="Q875">
        <v>2</v>
      </c>
      <c r="R875" t="s">
        <v>137</v>
      </c>
      <c r="S875">
        <v>4</v>
      </c>
      <c r="T875" t="s">
        <v>46</v>
      </c>
      <c r="U875">
        <v>4028</v>
      </c>
      <c r="V875" t="s">
        <v>47</v>
      </c>
      <c r="W875">
        <v>7791</v>
      </c>
      <c r="X875">
        <v>0</v>
      </c>
      <c r="Y875" t="s">
        <v>48</v>
      </c>
      <c r="Z875" t="s">
        <v>49</v>
      </c>
      <c r="AA875">
        <v>20</v>
      </c>
      <c r="AB875">
        <v>4</v>
      </c>
      <c r="AC875">
        <v>1</v>
      </c>
      <c r="AD875">
        <v>80</v>
      </c>
      <c r="AE875">
        <v>0</v>
      </c>
      <c r="AF875">
        <v>8</v>
      </c>
      <c r="AG875">
        <v>2</v>
      </c>
      <c r="AH875">
        <v>3</v>
      </c>
      <c r="AI875">
        <v>0</v>
      </c>
      <c r="AJ875">
        <v>5</v>
      </c>
      <c r="AK875" s="14">
        <v>46166</v>
      </c>
      <c r="AL875">
        <v>48</v>
      </c>
      <c r="AM875" t="s">
        <v>1576</v>
      </c>
      <c r="AN875" t="s">
        <v>1585</v>
      </c>
      <c r="AO875">
        <v>5</v>
      </c>
      <c r="AP875">
        <v>20245</v>
      </c>
      <c r="AQ875">
        <v>0</v>
      </c>
      <c r="AR875">
        <v>0</v>
      </c>
    </row>
    <row r="876" spans="1:44" x14ac:dyDescent="0.35">
      <c r="A876" t="s">
        <v>941</v>
      </c>
      <c r="B876">
        <v>38</v>
      </c>
      <c r="C876" t="s">
        <v>802</v>
      </c>
      <c r="D876" t="s">
        <v>49</v>
      </c>
      <c r="E876" t="s">
        <v>41</v>
      </c>
      <c r="F876">
        <v>827</v>
      </c>
      <c r="G876" t="s">
        <v>42</v>
      </c>
      <c r="H876">
        <v>1</v>
      </c>
      <c r="I876">
        <v>4</v>
      </c>
      <c r="J876" t="s">
        <v>43</v>
      </c>
      <c r="K876">
        <v>1</v>
      </c>
      <c r="L876">
        <v>724</v>
      </c>
      <c r="M876">
        <v>2</v>
      </c>
      <c r="N876" t="s">
        <v>53</v>
      </c>
      <c r="O876">
        <v>33</v>
      </c>
      <c r="P876">
        <v>4</v>
      </c>
      <c r="Q876">
        <v>2</v>
      </c>
      <c r="R876" t="s">
        <v>161</v>
      </c>
      <c r="S876">
        <v>4</v>
      </c>
      <c r="T876" t="s">
        <v>46</v>
      </c>
      <c r="U876">
        <v>7625</v>
      </c>
      <c r="V876" t="s">
        <v>163</v>
      </c>
      <c r="W876">
        <v>19383</v>
      </c>
      <c r="X876">
        <v>0</v>
      </c>
      <c r="Y876" t="s">
        <v>48</v>
      </c>
      <c r="Z876" t="s">
        <v>49</v>
      </c>
      <c r="AA876">
        <v>13</v>
      </c>
      <c r="AB876">
        <v>3</v>
      </c>
      <c r="AC876">
        <v>3</v>
      </c>
      <c r="AD876">
        <v>80</v>
      </c>
      <c r="AE876">
        <v>0</v>
      </c>
      <c r="AF876">
        <v>10</v>
      </c>
      <c r="AG876">
        <v>4</v>
      </c>
      <c r="AH876">
        <v>2</v>
      </c>
      <c r="AI876">
        <v>1</v>
      </c>
      <c r="AJ876">
        <v>8</v>
      </c>
      <c r="AK876" s="14">
        <v>46167</v>
      </c>
      <c r="AL876">
        <v>44</v>
      </c>
      <c r="AM876" t="s">
        <v>1576</v>
      </c>
      <c r="AN876" t="s">
        <v>1585</v>
      </c>
      <c r="AO876">
        <v>11</v>
      </c>
      <c r="AP876">
        <v>3517</v>
      </c>
      <c r="AQ876">
        <v>9</v>
      </c>
      <c r="AR876">
        <v>9</v>
      </c>
    </row>
    <row r="877" spans="1:44" x14ac:dyDescent="0.35">
      <c r="A877" t="s">
        <v>942</v>
      </c>
      <c r="B877">
        <v>38</v>
      </c>
      <c r="C877" t="s">
        <v>802</v>
      </c>
      <c r="D877" t="s">
        <v>49</v>
      </c>
      <c r="E877" t="s">
        <v>41</v>
      </c>
      <c r="F877">
        <v>168</v>
      </c>
      <c r="G877" t="s">
        <v>42</v>
      </c>
      <c r="H877">
        <v>1</v>
      </c>
      <c r="I877">
        <v>3</v>
      </c>
      <c r="J877" t="s">
        <v>43</v>
      </c>
      <c r="K877">
        <v>1</v>
      </c>
      <c r="L877">
        <v>743</v>
      </c>
      <c r="M877">
        <v>3</v>
      </c>
      <c r="N877" t="s">
        <v>53</v>
      </c>
      <c r="O877">
        <v>81</v>
      </c>
      <c r="P877">
        <v>3</v>
      </c>
      <c r="Q877">
        <v>3</v>
      </c>
      <c r="R877" t="s">
        <v>112</v>
      </c>
      <c r="S877">
        <v>3</v>
      </c>
      <c r="T877" t="s">
        <v>46</v>
      </c>
      <c r="U877">
        <v>7861</v>
      </c>
      <c r="V877" t="s">
        <v>163</v>
      </c>
      <c r="W877">
        <v>15397</v>
      </c>
      <c r="X877">
        <v>4</v>
      </c>
      <c r="Y877" t="s">
        <v>48</v>
      </c>
      <c r="Z877" t="s">
        <v>40</v>
      </c>
      <c r="AA877">
        <v>14</v>
      </c>
      <c r="AB877">
        <v>3</v>
      </c>
      <c r="AC877">
        <v>4</v>
      </c>
      <c r="AD877">
        <v>80</v>
      </c>
      <c r="AE877">
        <v>0</v>
      </c>
      <c r="AF877">
        <v>10</v>
      </c>
      <c r="AG877">
        <v>4</v>
      </c>
      <c r="AH877">
        <v>4</v>
      </c>
      <c r="AI877">
        <v>0</v>
      </c>
      <c r="AJ877">
        <v>0</v>
      </c>
      <c r="AK877" s="14">
        <v>46168</v>
      </c>
      <c r="AL877">
        <v>24</v>
      </c>
      <c r="AM877" t="s">
        <v>1576</v>
      </c>
      <c r="AN877" t="s">
        <v>1585</v>
      </c>
      <c r="AO877">
        <v>1</v>
      </c>
      <c r="AP877">
        <v>16780</v>
      </c>
      <c r="AQ877">
        <v>1</v>
      </c>
      <c r="AR877">
        <v>0</v>
      </c>
    </row>
    <row r="878" spans="1:44" x14ac:dyDescent="0.35">
      <c r="A878" t="s">
        <v>943</v>
      </c>
      <c r="B878">
        <v>38</v>
      </c>
      <c r="C878" t="s">
        <v>802</v>
      </c>
      <c r="D878" t="s">
        <v>49</v>
      </c>
      <c r="E878" t="s">
        <v>41</v>
      </c>
      <c r="F878">
        <v>268</v>
      </c>
      <c r="G878" t="s">
        <v>42</v>
      </c>
      <c r="H878">
        <v>2</v>
      </c>
      <c r="I878">
        <v>5</v>
      </c>
      <c r="J878" t="s">
        <v>52</v>
      </c>
      <c r="K878">
        <v>1</v>
      </c>
      <c r="L878">
        <v>773</v>
      </c>
      <c r="M878">
        <v>4</v>
      </c>
      <c r="N878" t="s">
        <v>44</v>
      </c>
      <c r="O878">
        <v>92</v>
      </c>
      <c r="P878">
        <v>3</v>
      </c>
      <c r="Q878">
        <v>1</v>
      </c>
      <c r="R878" t="s">
        <v>60</v>
      </c>
      <c r="S878">
        <v>3</v>
      </c>
      <c r="T878" t="s">
        <v>105</v>
      </c>
      <c r="U878">
        <v>3057</v>
      </c>
      <c r="V878" t="s">
        <v>47</v>
      </c>
      <c r="W878">
        <v>20471</v>
      </c>
      <c r="X878">
        <v>6</v>
      </c>
      <c r="Y878" t="s">
        <v>48</v>
      </c>
      <c r="Z878" t="s">
        <v>40</v>
      </c>
      <c r="AA878">
        <v>13</v>
      </c>
      <c r="AB878">
        <v>3</v>
      </c>
      <c r="AC878">
        <v>2</v>
      </c>
      <c r="AD878">
        <v>80</v>
      </c>
      <c r="AE878">
        <v>1</v>
      </c>
      <c r="AF878">
        <v>6</v>
      </c>
      <c r="AG878">
        <v>0</v>
      </c>
      <c r="AH878">
        <v>1</v>
      </c>
      <c r="AI878">
        <v>0</v>
      </c>
      <c r="AJ878">
        <v>1</v>
      </c>
      <c r="AK878" s="14">
        <v>46169</v>
      </c>
      <c r="AL878">
        <v>43</v>
      </c>
      <c r="AM878" t="s">
        <v>1576</v>
      </c>
      <c r="AN878" t="s">
        <v>1585</v>
      </c>
      <c r="AO878">
        <v>18</v>
      </c>
      <c r="AP878">
        <v>9841</v>
      </c>
      <c r="AQ878">
        <v>3</v>
      </c>
      <c r="AR878">
        <v>1</v>
      </c>
    </row>
    <row r="879" spans="1:44" x14ac:dyDescent="0.35">
      <c r="A879" t="s">
        <v>944</v>
      </c>
      <c r="B879">
        <v>38</v>
      </c>
      <c r="C879" t="s">
        <v>802</v>
      </c>
      <c r="D879" t="s">
        <v>49</v>
      </c>
      <c r="E879" t="s">
        <v>56</v>
      </c>
      <c r="F879">
        <v>240</v>
      </c>
      <c r="G879" t="s">
        <v>42</v>
      </c>
      <c r="H879">
        <v>2</v>
      </c>
      <c r="I879">
        <v>4</v>
      </c>
      <c r="J879" t="s">
        <v>43</v>
      </c>
      <c r="K879">
        <v>1</v>
      </c>
      <c r="L879">
        <v>803</v>
      </c>
      <c r="M879">
        <v>1</v>
      </c>
      <c r="N879" t="s">
        <v>53</v>
      </c>
      <c r="O879">
        <v>75</v>
      </c>
      <c r="P879">
        <v>4</v>
      </c>
      <c r="Q879">
        <v>2</v>
      </c>
      <c r="R879" t="s">
        <v>112</v>
      </c>
      <c r="S879">
        <v>1</v>
      </c>
      <c r="T879" t="s">
        <v>46</v>
      </c>
      <c r="U879">
        <v>5980</v>
      </c>
      <c r="V879" t="s">
        <v>163</v>
      </c>
      <c r="W879">
        <v>26085</v>
      </c>
      <c r="X879">
        <v>6</v>
      </c>
      <c r="Y879" t="s">
        <v>48</v>
      </c>
      <c r="Z879" t="s">
        <v>40</v>
      </c>
      <c r="AA879">
        <v>12</v>
      </c>
      <c r="AB879">
        <v>3</v>
      </c>
      <c r="AC879">
        <v>4</v>
      </c>
      <c r="AD879">
        <v>80</v>
      </c>
      <c r="AE879">
        <v>0</v>
      </c>
      <c r="AF879">
        <v>17</v>
      </c>
      <c r="AG879">
        <v>2</v>
      </c>
      <c r="AH879">
        <v>3</v>
      </c>
      <c r="AI879">
        <v>4</v>
      </c>
      <c r="AJ879">
        <v>12</v>
      </c>
      <c r="AK879" s="14">
        <v>46170</v>
      </c>
      <c r="AL879">
        <v>52</v>
      </c>
      <c r="AM879" t="s">
        <v>1576</v>
      </c>
      <c r="AN879" t="s">
        <v>1585</v>
      </c>
      <c r="AO879">
        <v>17</v>
      </c>
      <c r="AP879">
        <v>20778</v>
      </c>
      <c r="AQ879">
        <v>2</v>
      </c>
      <c r="AR879">
        <v>2</v>
      </c>
    </row>
    <row r="880" spans="1:44" x14ac:dyDescent="0.35">
      <c r="A880" t="s">
        <v>945</v>
      </c>
      <c r="B880">
        <v>38</v>
      </c>
      <c r="C880" t="s">
        <v>802</v>
      </c>
      <c r="D880" t="s">
        <v>49</v>
      </c>
      <c r="E880" t="s">
        <v>56</v>
      </c>
      <c r="F880">
        <v>471</v>
      </c>
      <c r="G880" t="s">
        <v>42</v>
      </c>
      <c r="H880">
        <v>12</v>
      </c>
      <c r="I880">
        <v>3</v>
      </c>
      <c r="J880" t="s">
        <v>43</v>
      </c>
      <c r="K880">
        <v>1</v>
      </c>
      <c r="L880">
        <v>837</v>
      </c>
      <c r="M880">
        <v>1</v>
      </c>
      <c r="N880" t="s">
        <v>44</v>
      </c>
      <c r="O880">
        <v>45</v>
      </c>
      <c r="P880">
        <v>2</v>
      </c>
      <c r="Q880">
        <v>2</v>
      </c>
      <c r="R880" t="s">
        <v>161</v>
      </c>
      <c r="S880">
        <v>1</v>
      </c>
      <c r="T880" t="s">
        <v>102</v>
      </c>
      <c r="U880">
        <v>6288</v>
      </c>
      <c r="V880" t="s">
        <v>163</v>
      </c>
      <c r="W880">
        <v>4284</v>
      </c>
      <c r="X880">
        <v>2</v>
      </c>
      <c r="Y880" t="s">
        <v>48</v>
      </c>
      <c r="Z880" t="s">
        <v>49</v>
      </c>
      <c r="AA880">
        <v>15</v>
      </c>
      <c r="AB880">
        <v>3</v>
      </c>
      <c r="AC880">
        <v>3</v>
      </c>
      <c r="AD880">
        <v>80</v>
      </c>
      <c r="AE880">
        <v>1</v>
      </c>
      <c r="AF880">
        <v>13</v>
      </c>
      <c r="AG880">
        <v>3</v>
      </c>
      <c r="AH880">
        <v>2</v>
      </c>
      <c r="AI880">
        <v>1</v>
      </c>
      <c r="AJ880">
        <v>2</v>
      </c>
      <c r="AK880" s="14">
        <v>46171</v>
      </c>
      <c r="AL880">
        <v>20</v>
      </c>
      <c r="AM880" t="s">
        <v>1576</v>
      </c>
      <c r="AN880" t="s">
        <v>1585</v>
      </c>
      <c r="AO880">
        <v>1</v>
      </c>
      <c r="AP880">
        <v>16041</v>
      </c>
      <c r="AQ880">
        <v>0</v>
      </c>
      <c r="AR880">
        <v>0</v>
      </c>
    </row>
    <row r="881" spans="1:44" x14ac:dyDescent="0.35">
      <c r="A881" t="s">
        <v>946</v>
      </c>
      <c r="B881">
        <v>38</v>
      </c>
      <c r="C881" t="s">
        <v>802</v>
      </c>
      <c r="D881" t="s">
        <v>49</v>
      </c>
      <c r="E881" t="s">
        <v>41</v>
      </c>
      <c r="F881">
        <v>395</v>
      </c>
      <c r="G881" t="s">
        <v>51</v>
      </c>
      <c r="H881">
        <v>9</v>
      </c>
      <c r="I881">
        <v>3</v>
      </c>
      <c r="J881" t="s">
        <v>57</v>
      </c>
      <c r="K881">
        <v>1</v>
      </c>
      <c r="L881">
        <v>893</v>
      </c>
      <c r="M881">
        <v>2</v>
      </c>
      <c r="N881" t="s">
        <v>44</v>
      </c>
      <c r="O881">
        <v>98</v>
      </c>
      <c r="P881">
        <v>2</v>
      </c>
      <c r="Q881">
        <v>1</v>
      </c>
      <c r="R881" t="s">
        <v>54</v>
      </c>
      <c r="S881">
        <v>2</v>
      </c>
      <c r="T881" t="s">
        <v>105</v>
      </c>
      <c r="U881">
        <v>2899</v>
      </c>
      <c r="V881" t="s">
        <v>47</v>
      </c>
      <c r="W881">
        <v>12102</v>
      </c>
      <c r="X881">
        <v>0</v>
      </c>
      <c r="Y881" t="s">
        <v>48</v>
      </c>
      <c r="Z881" t="s">
        <v>49</v>
      </c>
      <c r="AA881">
        <v>19</v>
      </c>
      <c r="AB881">
        <v>3</v>
      </c>
      <c r="AC881">
        <v>4</v>
      </c>
      <c r="AD881">
        <v>80</v>
      </c>
      <c r="AE881">
        <v>1</v>
      </c>
      <c r="AF881">
        <v>3</v>
      </c>
      <c r="AG881">
        <v>3</v>
      </c>
      <c r="AH881">
        <v>3</v>
      </c>
      <c r="AI881">
        <v>1</v>
      </c>
      <c r="AJ881">
        <v>2</v>
      </c>
      <c r="AK881" s="14">
        <v>46172</v>
      </c>
      <c r="AL881">
        <v>44</v>
      </c>
      <c r="AM881" t="s">
        <v>1576</v>
      </c>
      <c r="AN881" t="s">
        <v>1585</v>
      </c>
      <c r="AO881">
        <v>11</v>
      </c>
      <c r="AP881">
        <v>6986</v>
      </c>
      <c r="AQ881">
        <v>0</v>
      </c>
      <c r="AR881">
        <v>0</v>
      </c>
    </row>
    <row r="882" spans="1:44" x14ac:dyDescent="0.35">
      <c r="A882" t="s">
        <v>947</v>
      </c>
      <c r="B882">
        <v>38</v>
      </c>
      <c r="C882" t="s">
        <v>802</v>
      </c>
      <c r="D882" t="s">
        <v>49</v>
      </c>
      <c r="E882" t="s">
        <v>41</v>
      </c>
      <c r="F882">
        <v>1333</v>
      </c>
      <c r="G882" t="s">
        <v>42</v>
      </c>
      <c r="H882">
        <v>1</v>
      </c>
      <c r="I882">
        <v>3</v>
      </c>
      <c r="J882" t="s">
        <v>68</v>
      </c>
      <c r="K882">
        <v>1</v>
      </c>
      <c r="L882">
        <v>950</v>
      </c>
      <c r="M882">
        <v>4</v>
      </c>
      <c r="N882" t="s">
        <v>53</v>
      </c>
      <c r="O882">
        <v>80</v>
      </c>
      <c r="P882">
        <v>3</v>
      </c>
      <c r="Q882">
        <v>3</v>
      </c>
      <c r="R882" t="s">
        <v>252</v>
      </c>
      <c r="S882">
        <v>1</v>
      </c>
      <c r="T882" t="s">
        <v>105</v>
      </c>
      <c r="U882">
        <v>13582</v>
      </c>
      <c r="V882" t="s">
        <v>253</v>
      </c>
      <c r="W882">
        <v>16292</v>
      </c>
      <c r="X882">
        <v>1</v>
      </c>
      <c r="Y882" t="s">
        <v>48</v>
      </c>
      <c r="Z882" t="s">
        <v>49</v>
      </c>
      <c r="AA882">
        <v>13</v>
      </c>
      <c r="AB882">
        <v>3</v>
      </c>
      <c r="AC882">
        <v>2</v>
      </c>
      <c r="AD882">
        <v>80</v>
      </c>
      <c r="AE882">
        <v>1</v>
      </c>
      <c r="AF882">
        <v>15</v>
      </c>
      <c r="AG882">
        <v>3</v>
      </c>
      <c r="AH882">
        <v>3</v>
      </c>
      <c r="AI882">
        <v>5</v>
      </c>
      <c r="AJ882">
        <v>11</v>
      </c>
      <c r="AK882" s="14">
        <v>46173</v>
      </c>
      <c r="AL882">
        <v>27</v>
      </c>
      <c r="AM882" t="s">
        <v>1576</v>
      </c>
      <c r="AN882" t="s">
        <v>1585</v>
      </c>
      <c r="AO882">
        <v>1</v>
      </c>
      <c r="AP882">
        <v>10285</v>
      </c>
      <c r="AQ882">
        <v>0</v>
      </c>
      <c r="AR882">
        <v>0</v>
      </c>
    </row>
    <row r="883" spans="1:44" x14ac:dyDescent="0.35">
      <c r="A883" t="s">
        <v>948</v>
      </c>
      <c r="B883">
        <v>38</v>
      </c>
      <c r="C883" t="s">
        <v>802</v>
      </c>
      <c r="D883" t="s">
        <v>49</v>
      </c>
      <c r="E883" t="s">
        <v>59</v>
      </c>
      <c r="F883">
        <v>152</v>
      </c>
      <c r="G883" t="s">
        <v>51</v>
      </c>
      <c r="H883">
        <v>10</v>
      </c>
      <c r="I883">
        <v>3</v>
      </c>
      <c r="J883" t="s">
        <v>68</v>
      </c>
      <c r="K883">
        <v>1</v>
      </c>
      <c r="L883">
        <v>983</v>
      </c>
      <c r="M883">
        <v>3</v>
      </c>
      <c r="N883" t="s">
        <v>53</v>
      </c>
      <c r="O883">
        <v>85</v>
      </c>
      <c r="P883">
        <v>3</v>
      </c>
      <c r="Q883">
        <v>2</v>
      </c>
      <c r="R883" t="s">
        <v>137</v>
      </c>
      <c r="S883">
        <v>4</v>
      </c>
      <c r="T883" t="s">
        <v>46</v>
      </c>
      <c r="U883">
        <v>5666</v>
      </c>
      <c r="V883" t="s">
        <v>163</v>
      </c>
      <c r="W883">
        <v>19899</v>
      </c>
      <c r="X883">
        <v>1</v>
      </c>
      <c r="Y883" t="s">
        <v>48</v>
      </c>
      <c r="Z883" t="s">
        <v>40</v>
      </c>
      <c r="AA883">
        <v>13</v>
      </c>
      <c r="AB883">
        <v>3</v>
      </c>
      <c r="AC883">
        <v>2</v>
      </c>
      <c r="AD883">
        <v>80</v>
      </c>
      <c r="AE883">
        <v>0</v>
      </c>
      <c r="AF883">
        <v>6</v>
      </c>
      <c r="AG883">
        <v>1</v>
      </c>
      <c r="AH883">
        <v>3</v>
      </c>
      <c r="AI883">
        <v>1</v>
      </c>
      <c r="AJ883">
        <v>3</v>
      </c>
      <c r="AK883" s="14">
        <v>46174</v>
      </c>
      <c r="AL883">
        <v>21</v>
      </c>
      <c r="AM883" t="s">
        <v>1576</v>
      </c>
      <c r="AN883" t="s">
        <v>1584</v>
      </c>
      <c r="AO883">
        <v>2</v>
      </c>
      <c r="AP883">
        <v>8764</v>
      </c>
      <c r="AQ883">
        <v>2</v>
      </c>
      <c r="AR883">
        <v>0</v>
      </c>
    </row>
    <row r="884" spans="1:44" x14ac:dyDescent="0.35">
      <c r="A884" t="s">
        <v>949</v>
      </c>
      <c r="B884">
        <v>38</v>
      </c>
      <c r="C884" t="s">
        <v>802</v>
      </c>
      <c r="D884" t="s">
        <v>49</v>
      </c>
      <c r="E884" t="s">
        <v>56</v>
      </c>
      <c r="F884">
        <v>1391</v>
      </c>
      <c r="G884" t="s">
        <v>42</v>
      </c>
      <c r="H884">
        <v>10</v>
      </c>
      <c r="I884">
        <v>1</v>
      </c>
      <c r="J884" t="s">
        <v>52</v>
      </c>
      <c r="K884">
        <v>1</v>
      </c>
      <c r="L884">
        <v>1006</v>
      </c>
      <c r="M884">
        <v>3</v>
      </c>
      <c r="N884" t="s">
        <v>44</v>
      </c>
      <c r="O884">
        <v>66</v>
      </c>
      <c r="P884">
        <v>3</v>
      </c>
      <c r="Q884">
        <v>1</v>
      </c>
      <c r="R884" t="s">
        <v>60</v>
      </c>
      <c r="S884">
        <v>3</v>
      </c>
      <c r="T884" t="s">
        <v>105</v>
      </c>
      <c r="U884">
        <v>2684</v>
      </c>
      <c r="V884" t="s">
        <v>47</v>
      </c>
      <c r="W884">
        <v>12127</v>
      </c>
      <c r="X884">
        <v>0</v>
      </c>
      <c r="Y884" t="s">
        <v>48</v>
      </c>
      <c r="Z884" t="s">
        <v>49</v>
      </c>
      <c r="AA884">
        <v>17</v>
      </c>
      <c r="AB884">
        <v>3</v>
      </c>
      <c r="AC884">
        <v>2</v>
      </c>
      <c r="AD884">
        <v>80</v>
      </c>
      <c r="AE884">
        <v>1</v>
      </c>
      <c r="AF884">
        <v>3</v>
      </c>
      <c r="AG884">
        <v>0</v>
      </c>
      <c r="AH884">
        <v>2</v>
      </c>
      <c r="AI884">
        <v>0</v>
      </c>
      <c r="AJ884">
        <v>2</v>
      </c>
      <c r="AK884" s="14">
        <v>46175</v>
      </c>
      <c r="AL884">
        <v>47</v>
      </c>
      <c r="AM884" t="s">
        <v>1576</v>
      </c>
      <c r="AN884" t="s">
        <v>1584</v>
      </c>
      <c r="AO884">
        <v>24</v>
      </c>
      <c r="AP884">
        <v>18083</v>
      </c>
      <c r="AQ884">
        <v>23</v>
      </c>
      <c r="AR884">
        <v>12</v>
      </c>
    </row>
    <row r="885" spans="1:44" x14ac:dyDescent="0.35">
      <c r="A885" t="s">
        <v>950</v>
      </c>
      <c r="B885">
        <v>38</v>
      </c>
      <c r="C885" t="s">
        <v>802</v>
      </c>
      <c r="D885" t="s">
        <v>49</v>
      </c>
      <c r="E885" t="s">
        <v>41</v>
      </c>
      <c r="F885">
        <v>1035</v>
      </c>
      <c r="G885" t="s">
        <v>51</v>
      </c>
      <c r="H885">
        <v>3</v>
      </c>
      <c r="I885">
        <v>4</v>
      </c>
      <c r="J885" t="s">
        <v>43</v>
      </c>
      <c r="K885">
        <v>1</v>
      </c>
      <c r="L885">
        <v>1036</v>
      </c>
      <c r="M885">
        <v>2</v>
      </c>
      <c r="N885" t="s">
        <v>44</v>
      </c>
      <c r="O885">
        <v>42</v>
      </c>
      <c r="P885">
        <v>3</v>
      </c>
      <c r="Q885">
        <v>2</v>
      </c>
      <c r="R885" t="s">
        <v>137</v>
      </c>
      <c r="S885">
        <v>4</v>
      </c>
      <c r="T885" t="s">
        <v>46</v>
      </c>
      <c r="U885">
        <v>6861</v>
      </c>
      <c r="V885" t="s">
        <v>163</v>
      </c>
      <c r="W885">
        <v>4981</v>
      </c>
      <c r="X885">
        <v>8</v>
      </c>
      <c r="Y885" t="s">
        <v>48</v>
      </c>
      <c r="Z885" t="s">
        <v>40</v>
      </c>
      <c r="AA885">
        <v>12</v>
      </c>
      <c r="AB885">
        <v>3</v>
      </c>
      <c r="AC885">
        <v>3</v>
      </c>
      <c r="AD885">
        <v>80</v>
      </c>
      <c r="AE885">
        <v>0</v>
      </c>
      <c r="AF885">
        <v>19</v>
      </c>
      <c r="AG885">
        <v>1</v>
      </c>
      <c r="AH885">
        <v>3</v>
      </c>
      <c r="AI885">
        <v>0</v>
      </c>
      <c r="AJ885">
        <v>0</v>
      </c>
      <c r="AK885" s="14">
        <v>46176</v>
      </c>
      <c r="AL885">
        <v>56</v>
      </c>
      <c r="AM885" t="s">
        <v>1576</v>
      </c>
      <c r="AN885" t="s">
        <v>1584</v>
      </c>
      <c r="AO885">
        <v>32</v>
      </c>
      <c r="AP885">
        <v>11415</v>
      </c>
      <c r="AQ885">
        <v>12</v>
      </c>
      <c r="AR885">
        <v>12</v>
      </c>
    </row>
    <row r="886" spans="1:44" x14ac:dyDescent="0.35">
      <c r="A886" t="s">
        <v>951</v>
      </c>
      <c r="B886">
        <v>38</v>
      </c>
      <c r="C886" t="s">
        <v>802</v>
      </c>
      <c r="D886" t="s">
        <v>49</v>
      </c>
      <c r="E886" t="s">
        <v>56</v>
      </c>
      <c r="F886">
        <v>1186</v>
      </c>
      <c r="G886" t="s">
        <v>42</v>
      </c>
      <c r="H886">
        <v>3</v>
      </c>
      <c r="I886">
        <v>4</v>
      </c>
      <c r="J886" t="s">
        <v>73</v>
      </c>
      <c r="K886">
        <v>1</v>
      </c>
      <c r="L886">
        <v>1060</v>
      </c>
      <c r="M886">
        <v>3</v>
      </c>
      <c r="N886" t="s">
        <v>44</v>
      </c>
      <c r="O886">
        <v>44</v>
      </c>
      <c r="P886">
        <v>3</v>
      </c>
      <c r="Q886">
        <v>1</v>
      </c>
      <c r="R886" t="s">
        <v>60</v>
      </c>
      <c r="S886">
        <v>3</v>
      </c>
      <c r="T886" t="s">
        <v>105</v>
      </c>
      <c r="U886">
        <v>2821</v>
      </c>
      <c r="V886" t="s">
        <v>47</v>
      </c>
      <c r="W886">
        <v>2997</v>
      </c>
      <c r="X886">
        <v>3</v>
      </c>
      <c r="Y886" t="s">
        <v>48</v>
      </c>
      <c r="Z886" t="s">
        <v>49</v>
      </c>
      <c r="AA886">
        <v>16</v>
      </c>
      <c r="AB886">
        <v>3</v>
      </c>
      <c r="AC886">
        <v>1</v>
      </c>
      <c r="AD886">
        <v>80</v>
      </c>
      <c r="AE886">
        <v>1</v>
      </c>
      <c r="AF886">
        <v>8</v>
      </c>
      <c r="AG886">
        <v>2</v>
      </c>
      <c r="AH886">
        <v>3</v>
      </c>
      <c r="AI886">
        <v>2</v>
      </c>
      <c r="AJ886">
        <v>2</v>
      </c>
      <c r="AK886" s="14">
        <v>46177</v>
      </c>
      <c r="AL886">
        <v>43</v>
      </c>
      <c r="AM886" t="s">
        <v>1576</v>
      </c>
      <c r="AN886" t="s">
        <v>1584</v>
      </c>
      <c r="AO886">
        <v>19</v>
      </c>
      <c r="AP886">
        <v>13212</v>
      </c>
      <c r="AQ886">
        <v>4</v>
      </c>
      <c r="AR886">
        <v>2</v>
      </c>
    </row>
    <row r="887" spans="1:44" x14ac:dyDescent="0.35">
      <c r="A887" t="s">
        <v>952</v>
      </c>
      <c r="B887">
        <v>38</v>
      </c>
      <c r="C887" t="s">
        <v>802</v>
      </c>
      <c r="D887" t="s">
        <v>49</v>
      </c>
      <c r="E887" t="s">
        <v>41</v>
      </c>
      <c r="F887">
        <v>330</v>
      </c>
      <c r="G887" t="s">
        <v>42</v>
      </c>
      <c r="H887">
        <v>17</v>
      </c>
      <c r="I887">
        <v>1</v>
      </c>
      <c r="J887" t="s">
        <v>43</v>
      </c>
      <c r="K887">
        <v>1</v>
      </c>
      <c r="L887">
        <v>1088</v>
      </c>
      <c r="M887">
        <v>3</v>
      </c>
      <c r="N887" t="s">
        <v>53</v>
      </c>
      <c r="O887">
        <v>65</v>
      </c>
      <c r="P887">
        <v>2</v>
      </c>
      <c r="Q887">
        <v>3</v>
      </c>
      <c r="R887" t="s">
        <v>161</v>
      </c>
      <c r="S887">
        <v>3</v>
      </c>
      <c r="T887" t="s">
        <v>105</v>
      </c>
      <c r="U887">
        <v>8823</v>
      </c>
      <c r="V887" t="s">
        <v>163</v>
      </c>
      <c r="W887">
        <v>24608</v>
      </c>
      <c r="X887">
        <v>0</v>
      </c>
      <c r="Y887" t="s">
        <v>48</v>
      </c>
      <c r="Z887" t="s">
        <v>49</v>
      </c>
      <c r="AA887">
        <v>18</v>
      </c>
      <c r="AB887">
        <v>3</v>
      </c>
      <c r="AC887">
        <v>1</v>
      </c>
      <c r="AD887">
        <v>80</v>
      </c>
      <c r="AE887">
        <v>1</v>
      </c>
      <c r="AF887">
        <v>20</v>
      </c>
      <c r="AG887">
        <v>4</v>
      </c>
      <c r="AH887">
        <v>2</v>
      </c>
      <c r="AI887">
        <v>1</v>
      </c>
      <c r="AJ887">
        <v>9</v>
      </c>
      <c r="AK887" s="14">
        <v>46178</v>
      </c>
      <c r="AL887">
        <v>36</v>
      </c>
      <c r="AM887" t="s">
        <v>1576</v>
      </c>
      <c r="AN887" t="s">
        <v>1584</v>
      </c>
      <c r="AO887">
        <v>1</v>
      </c>
      <c r="AP887">
        <v>8044</v>
      </c>
      <c r="AQ887">
        <v>1</v>
      </c>
      <c r="AR887">
        <v>0</v>
      </c>
    </row>
    <row r="888" spans="1:44" x14ac:dyDescent="0.35">
      <c r="A888" t="s">
        <v>953</v>
      </c>
      <c r="B888">
        <v>38</v>
      </c>
      <c r="C888" t="s">
        <v>802</v>
      </c>
      <c r="D888" t="s">
        <v>49</v>
      </c>
      <c r="E888" t="s">
        <v>41</v>
      </c>
      <c r="F888">
        <v>770</v>
      </c>
      <c r="G888" t="s">
        <v>51</v>
      </c>
      <c r="H888">
        <v>10</v>
      </c>
      <c r="I888">
        <v>4</v>
      </c>
      <c r="J888" t="s">
        <v>57</v>
      </c>
      <c r="K888">
        <v>1</v>
      </c>
      <c r="L888">
        <v>1119</v>
      </c>
      <c r="M888">
        <v>3</v>
      </c>
      <c r="N888" t="s">
        <v>44</v>
      </c>
      <c r="O888">
        <v>73</v>
      </c>
      <c r="P888">
        <v>2</v>
      </c>
      <c r="Q888">
        <v>3</v>
      </c>
      <c r="R888" t="s">
        <v>137</v>
      </c>
      <c r="S888">
        <v>3</v>
      </c>
      <c r="T888" t="s">
        <v>102</v>
      </c>
      <c r="U888">
        <v>8740</v>
      </c>
      <c r="V888" t="s">
        <v>163</v>
      </c>
      <c r="W888">
        <v>5569</v>
      </c>
      <c r="X888">
        <v>0</v>
      </c>
      <c r="Y888" t="s">
        <v>48</v>
      </c>
      <c r="Z888" t="s">
        <v>40</v>
      </c>
      <c r="AA888">
        <v>14</v>
      </c>
      <c r="AB888">
        <v>3</v>
      </c>
      <c r="AC888">
        <v>2</v>
      </c>
      <c r="AD888">
        <v>80</v>
      </c>
      <c r="AE888">
        <v>2</v>
      </c>
      <c r="AF888">
        <v>9</v>
      </c>
      <c r="AG888">
        <v>2</v>
      </c>
      <c r="AH888">
        <v>3</v>
      </c>
      <c r="AI888">
        <v>2</v>
      </c>
      <c r="AJ888">
        <v>7</v>
      </c>
      <c r="AK888" s="14">
        <v>46179</v>
      </c>
      <c r="AL888">
        <v>59</v>
      </c>
      <c r="AM888" t="s">
        <v>1576</v>
      </c>
      <c r="AN888" t="s">
        <v>1584</v>
      </c>
      <c r="AO888">
        <v>7</v>
      </c>
      <c r="AP888">
        <v>7109</v>
      </c>
      <c r="AQ888">
        <v>7</v>
      </c>
      <c r="AR888">
        <v>5</v>
      </c>
    </row>
    <row r="889" spans="1:44" x14ac:dyDescent="0.35">
      <c r="A889" t="s">
        <v>954</v>
      </c>
      <c r="B889">
        <v>38</v>
      </c>
      <c r="C889" t="s">
        <v>802</v>
      </c>
      <c r="D889" t="s">
        <v>49</v>
      </c>
      <c r="E889" t="s">
        <v>41</v>
      </c>
      <c r="F889">
        <v>130</v>
      </c>
      <c r="G889" t="s">
        <v>51</v>
      </c>
      <c r="H889">
        <v>2</v>
      </c>
      <c r="I889">
        <v>2</v>
      </c>
      <c r="J889" t="s">
        <v>57</v>
      </c>
      <c r="K889">
        <v>1</v>
      </c>
      <c r="L889">
        <v>1125</v>
      </c>
      <c r="M889">
        <v>4</v>
      </c>
      <c r="N889" t="s">
        <v>44</v>
      </c>
      <c r="O889">
        <v>32</v>
      </c>
      <c r="P889">
        <v>3</v>
      </c>
      <c r="Q889">
        <v>3</v>
      </c>
      <c r="R889" t="s">
        <v>137</v>
      </c>
      <c r="S889">
        <v>2</v>
      </c>
      <c r="T889" t="s">
        <v>46</v>
      </c>
      <c r="U889">
        <v>7351</v>
      </c>
      <c r="V889" t="s">
        <v>163</v>
      </c>
      <c r="W889">
        <v>20619</v>
      </c>
      <c r="X889">
        <v>7</v>
      </c>
      <c r="Y889" t="s">
        <v>48</v>
      </c>
      <c r="Z889" t="s">
        <v>49</v>
      </c>
      <c r="AA889">
        <v>16</v>
      </c>
      <c r="AB889">
        <v>3</v>
      </c>
      <c r="AC889">
        <v>3</v>
      </c>
      <c r="AD889">
        <v>80</v>
      </c>
      <c r="AE889">
        <v>0</v>
      </c>
      <c r="AF889">
        <v>10</v>
      </c>
      <c r="AG889">
        <v>2</v>
      </c>
      <c r="AH889">
        <v>3</v>
      </c>
      <c r="AI889">
        <v>0</v>
      </c>
      <c r="AJ889">
        <v>0</v>
      </c>
      <c r="AK889" s="14">
        <v>46180</v>
      </c>
      <c r="AL889">
        <v>59</v>
      </c>
      <c r="AM889" t="s">
        <v>1576</v>
      </c>
      <c r="AN889" t="s">
        <v>1584</v>
      </c>
      <c r="AO889">
        <v>31</v>
      </c>
      <c r="AP889">
        <v>9086</v>
      </c>
      <c r="AQ889">
        <v>1</v>
      </c>
      <c r="AR889">
        <v>0</v>
      </c>
    </row>
    <row r="890" spans="1:44" x14ac:dyDescent="0.35">
      <c r="A890" t="s">
        <v>955</v>
      </c>
      <c r="B890">
        <v>38</v>
      </c>
      <c r="C890" t="s">
        <v>802</v>
      </c>
      <c r="D890" t="s">
        <v>49</v>
      </c>
      <c r="E890" t="s">
        <v>41</v>
      </c>
      <c r="F890">
        <v>433</v>
      </c>
      <c r="G890" t="s">
        <v>71</v>
      </c>
      <c r="H890">
        <v>1</v>
      </c>
      <c r="I890">
        <v>3</v>
      </c>
      <c r="J890" t="s">
        <v>71</v>
      </c>
      <c r="K890">
        <v>1</v>
      </c>
      <c r="L890">
        <v>1152</v>
      </c>
      <c r="M890">
        <v>3</v>
      </c>
      <c r="N890" t="s">
        <v>44</v>
      </c>
      <c r="O890">
        <v>37</v>
      </c>
      <c r="P890">
        <v>4</v>
      </c>
      <c r="Q890">
        <v>1</v>
      </c>
      <c r="R890" t="s">
        <v>71</v>
      </c>
      <c r="S890">
        <v>3</v>
      </c>
      <c r="T890" t="s">
        <v>105</v>
      </c>
      <c r="U890">
        <v>2844</v>
      </c>
      <c r="V890" t="s">
        <v>47</v>
      </c>
      <c r="W890">
        <v>6004</v>
      </c>
      <c r="X890">
        <v>1</v>
      </c>
      <c r="Y890" t="s">
        <v>48</v>
      </c>
      <c r="Z890" t="s">
        <v>49</v>
      </c>
      <c r="AA890">
        <v>13</v>
      </c>
      <c r="AB890">
        <v>3</v>
      </c>
      <c r="AC890">
        <v>4</v>
      </c>
      <c r="AD890">
        <v>80</v>
      </c>
      <c r="AE890">
        <v>1</v>
      </c>
      <c r="AF890">
        <v>7</v>
      </c>
      <c r="AG890">
        <v>2</v>
      </c>
      <c r="AH890">
        <v>4</v>
      </c>
      <c r="AI890">
        <v>5</v>
      </c>
      <c r="AJ890">
        <v>0</v>
      </c>
      <c r="AK890" s="14">
        <v>46181</v>
      </c>
      <c r="AL890">
        <v>38</v>
      </c>
      <c r="AM890" t="s">
        <v>1576</v>
      </c>
      <c r="AN890" t="s">
        <v>1584</v>
      </c>
      <c r="AO890">
        <v>13</v>
      </c>
      <c r="AP890">
        <v>4790</v>
      </c>
      <c r="AQ890">
        <v>3</v>
      </c>
      <c r="AR890">
        <v>1</v>
      </c>
    </row>
    <row r="891" spans="1:44" x14ac:dyDescent="0.35">
      <c r="A891" t="s">
        <v>956</v>
      </c>
      <c r="B891">
        <v>38</v>
      </c>
      <c r="C891" t="s">
        <v>802</v>
      </c>
      <c r="D891" t="s">
        <v>49</v>
      </c>
      <c r="E891" t="s">
        <v>41</v>
      </c>
      <c r="F891">
        <v>1009</v>
      </c>
      <c r="G891" t="s">
        <v>51</v>
      </c>
      <c r="H891">
        <v>2</v>
      </c>
      <c r="I891">
        <v>2</v>
      </c>
      <c r="J891" t="s">
        <v>43</v>
      </c>
      <c r="K891">
        <v>1</v>
      </c>
      <c r="L891">
        <v>1355</v>
      </c>
      <c r="M891">
        <v>2</v>
      </c>
      <c r="N891" t="s">
        <v>53</v>
      </c>
      <c r="O891">
        <v>31</v>
      </c>
      <c r="P891">
        <v>3</v>
      </c>
      <c r="Q891">
        <v>2</v>
      </c>
      <c r="R891" t="s">
        <v>137</v>
      </c>
      <c r="S891">
        <v>1</v>
      </c>
      <c r="T891" t="s">
        <v>102</v>
      </c>
      <c r="U891">
        <v>6893</v>
      </c>
      <c r="V891" t="s">
        <v>163</v>
      </c>
      <c r="W891">
        <v>19461</v>
      </c>
      <c r="X891">
        <v>3</v>
      </c>
      <c r="Y891" t="s">
        <v>48</v>
      </c>
      <c r="Z891" t="s">
        <v>49</v>
      </c>
      <c r="AA891">
        <v>15</v>
      </c>
      <c r="AB891">
        <v>3</v>
      </c>
      <c r="AC891">
        <v>4</v>
      </c>
      <c r="AD891">
        <v>80</v>
      </c>
      <c r="AE891">
        <v>1</v>
      </c>
      <c r="AF891">
        <v>11</v>
      </c>
      <c r="AG891">
        <v>3</v>
      </c>
      <c r="AH891">
        <v>3</v>
      </c>
      <c r="AI891">
        <v>1</v>
      </c>
      <c r="AJ891">
        <v>7</v>
      </c>
      <c r="AK891" s="14">
        <v>46182</v>
      </c>
      <c r="AL891">
        <v>29</v>
      </c>
      <c r="AM891" t="s">
        <v>1576</v>
      </c>
      <c r="AN891" t="s">
        <v>1584</v>
      </c>
      <c r="AO891">
        <v>11</v>
      </c>
      <c r="AP891">
        <v>9029</v>
      </c>
      <c r="AQ891">
        <v>2</v>
      </c>
      <c r="AR891">
        <v>0</v>
      </c>
    </row>
    <row r="892" spans="1:44" x14ac:dyDescent="0.35">
      <c r="A892" t="s">
        <v>957</v>
      </c>
      <c r="B892">
        <v>38</v>
      </c>
      <c r="C892" t="s">
        <v>802</v>
      </c>
      <c r="D892" t="s">
        <v>49</v>
      </c>
      <c r="E892" t="s">
        <v>56</v>
      </c>
      <c r="F892">
        <v>693</v>
      </c>
      <c r="G892" t="s">
        <v>42</v>
      </c>
      <c r="H892">
        <v>7</v>
      </c>
      <c r="I892">
        <v>3</v>
      </c>
      <c r="J892" t="s">
        <v>43</v>
      </c>
      <c r="K892">
        <v>1</v>
      </c>
      <c r="L892">
        <v>1382</v>
      </c>
      <c r="M892">
        <v>4</v>
      </c>
      <c r="N892" t="s">
        <v>44</v>
      </c>
      <c r="O892">
        <v>57</v>
      </c>
      <c r="P892">
        <v>4</v>
      </c>
      <c r="Q892">
        <v>1</v>
      </c>
      <c r="R892" t="s">
        <v>60</v>
      </c>
      <c r="S892">
        <v>3</v>
      </c>
      <c r="T892" t="s">
        <v>102</v>
      </c>
      <c r="U892">
        <v>2610</v>
      </c>
      <c r="V892" t="s">
        <v>47</v>
      </c>
      <c r="W892">
        <v>15748</v>
      </c>
      <c r="X892">
        <v>1</v>
      </c>
      <c r="Y892" t="s">
        <v>48</v>
      </c>
      <c r="Z892" t="s">
        <v>49</v>
      </c>
      <c r="AA892">
        <v>11</v>
      </c>
      <c r="AB892">
        <v>3</v>
      </c>
      <c r="AC892">
        <v>4</v>
      </c>
      <c r="AD892">
        <v>80</v>
      </c>
      <c r="AE892">
        <v>3</v>
      </c>
      <c r="AF892">
        <v>4</v>
      </c>
      <c r="AG892">
        <v>2</v>
      </c>
      <c r="AH892">
        <v>3</v>
      </c>
      <c r="AI892">
        <v>0</v>
      </c>
      <c r="AJ892">
        <v>3</v>
      </c>
      <c r="AK892" s="14">
        <v>46183</v>
      </c>
      <c r="AL892">
        <v>25</v>
      </c>
      <c r="AM892" t="s">
        <v>1576</v>
      </c>
      <c r="AN892" t="s">
        <v>1584</v>
      </c>
      <c r="AO892">
        <v>3</v>
      </c>
      <c r="AP892">
        <v>15564</v>
      </c>
      <c r="AQ892">
        <v>3</v>
      </c>
      <c r="AR892">
        <v>2</v>
      </c>
    </row>
    <row r="893" spans="1:44" x14ac:dyDescent="0.35">
      <c r="A893" t="s">
        <v>958</v>
      </c>
      <c r="B893">
        <v>38</v>
      </c>
      <c r="C893" t="s">
        <v>802</v>
      </c>
      <c r="D893" t="s">
        <v>49</v>
      </c>
      <c r="E893" t="s">
        <v>56</v>
      </c>
      <c r="F893">
        <v>888</v>
      </c>
      <c r="G893" t="s">
        <v>71</v>
      </c>
      <c r="H893">
        <v>10</v>
      </c>
      <c r="I893">
        <v>4</v>
      </c>
      <c r="J893" t="s">
        <v>71</v>
      </c>
      <c r="K893">
        <v>1</v>
      </c>
      <c r="L893">
        <v>1563</v>
      </c>
      <c r="M893">
        <v>3</v>
      </c>
      <c r="N893" t="s">
        <v>44</v>
      </c>
      <c r="O893">
        <v>71</v>
      </c>
      <c r="P893">
        <v>3</v>
      </c>
      <c r="Q893">
        <v>2</v>
      </c>
      <c r="R893" t="s">
        <v>71</v>
      </c>
      <c r="S893">
        <v>3</v>
      </c>
      <c r="T893" t="s">
        <v>105</v>
      </c>
      <c r="U893">
        <v>6077</v>
      </c>
      <c r="V893" t="s">
        <v>163</v>
      </c>
      <c r="W893">
        <v>14814</v>
      </c>
      <c r="X893">
        <v>3</v>
      </c>
      <c r="Y893" t="s">
        <v>48</v>
      </c>
      <c r="Z893" t="s">
        <v>49</v>
      </c>
      <c r="AA893">
        <v>11</v>
      </c>
      <c r="AB893">
        <v>3</v>
      </c>
      <c r="AC893">
        <v>3</v>
      </c>
      <c r="AD893">
        <v>80</v>
      </c>
      <c r="AE893">
        <v>0</v>
      </c>
      <c r="AF893">
        <v>10</v>
      </c>
      <c r="AG893">
        <v>2</v>
      </c>
      <c r="AH893">
        <v>3</v>
      </c>
      <c r="AI893">
        <v>1</v>
      </c>
      <c r="AJ893">
        <v>2</v>
      </c>
      <c r="AK893" s="14">
        <v>46184</v>
      </c>
      <c r="AL893">
        <v>27</v>
      </c>
      <c r="AM893" t="s">
        <v>1576</v>
      </c>
      <c r="AN893" t="s">
        <v>1584</v>
      </c>
      <c r="AO893">
        <v>7</v>
      </c>
      <c r="AP893">
        <v>17848</v>
      </c>
      <c r="AQ893">
        <v>3</v>
      </c>
      <c r="AR893">
        <v>1</v>
      </c>
    </row>
    <row r="894" spans="1:44" x14ac:dyDescent="0.35">
      <c r="A894" t="s">
        <v>1351</v>
      </c>
      <c r="B894">
        <v>49</v>
      </c>
      <c r="C894" t="s">
        <v>1271</v>
      </c>
      <c r="D894" t="s">
        <v>49</v>
      </c>
      <c r="E894" t="s">
        <v>41</v>
      </c>
      <c r="F894">
        <v>1091</v>
      </c>
      <c r="G894" t="s">
        <v>42</v>
      </c>
      <c r="H894">
        <v>1</v>
      </c>
      <c r="I894">
        <v>2</v>
      </c>
      <c r="J894" t="s">
        <v>68</v>
      </c>
      <c r="K894">
        <v>1</v>
      </c>
      <c r="L894">
        <v>431</v>
      </c>
      <c r="M894">
        <v>3</v>
      </c>
      <c r="N894" t="s">
        <v>53</v>
      </c>
      <c r="O894">
        <v>90</v>
      </c>
      <c r="P894">
        <v>2</v>
      </c>
      <c r="Q894">
        <v>4</v>
      </c>
      <c r="R894" t="s">
        <v>161</v>
      </c>
      <c r="S894">
        <v>3</v>
      </c>
      <c r="T894" t="s">
        <v>46</v>
      </c>
      <c r="U894">
        <v>13964</v>
      </c>
      <c r="V894" t="s">
        <v>253</v>
      </c>
      <c r="W894">
        <v>17810</v>
      </c>
      <c r="X894">
        <v>7</v>
      </c>
      <c r="Y894" t="s">
        <v>48</v>
      </c>
      <c r="Z894" t="s">
        <v>40</v>
      </c>
      <c r="AA894">
        <v>12</v>
      </c>
      <c r="AB894">
        <v>3</v>
      </c>
      <c r="AC894">
        <v>4</v>
      </c>
      <c r="AD894">
        <v>80</v>
      </c>
      <c r="AE894">
        <v>0</v>
      </c>
      <c r="AF894">
        <v>25</v>
      </c>
      <c r="AG894">
        <v>2</v>
      </c>
      <c r="AH894">
        <v>3</v>
      </c>
      <c r="AI894">
        <v>0</v>
      </c>
      <c r="AJ894">
        <v>7</v>
      </c>
      <c r="AK894" s="14">
        <v>46213</v>
      </c>
      <c r="AL894">
        <v>37</v>
      </c>
      <c r="AM894" t="s">
        <v>1576</v>
      </c>
      <c r="AN894" t="s">
        <v>1583</v>
      </c>
      <c r="AO894">
        <v>10</v>
      </c>
      <c r="AP894">
        <v>5908</v>
      </c>
      <c r="AQ894">
        <v>4</v>
      </c>
      <c r="AR894">
        <v>0</v>
      </c>
    </row>
    <row r="895" spans="1:44" x14ac:dyDescent="0.35">
      <c r="A895" t="s">
        <v>960</v>
      </c>
      <c r="B895">
        <v>38</v>
      </c>
      <c r="C895" t="s">
        <v>802</v>
      </c>
      <c r="D895" t="s">
        <v>49</v>
      </c>
      <c r="E895" t="s">
        <v>41</v>
      </c>
      <c r="F895">
        <v>1245</v>
      </c>
      <c r="G895" t="s">
        <v>51</v>
      </c>
      <c r="H895">
        <v>14</v>
      </c>
      <c r="I895">
        <v>3</v>
      </c>
      <c r="J895" t="s">
        <v>43</v>
      </c>
      <c r="K895">
        <v>1</v>
      </c>
      <c r="L895">
        <v>1582</v>
      </c>
      <c r="M895">
        <v>3</v>
      </c>
      <c r="N895" t="s">
        <v>44</v>
      </c>
      <c r="O895">
        <v>80</v>
      </c>
      <c r="P895">
        <v>3</v>
      </c>
      <c r="Q895">
        <v>2</v>
      </c>
      <c r="R895" t="s">
        <v>137</v>
      </c>
      <c r="S895">
        <v>2</v>
      </c>
      <c r="T895" t="s">
        <v>105</v>
      </c>
      <c r="U895">
        <v>9924</v>
      </c>
      <c r="V895" t="s">
        <v>163</v>
      </c>
      <c r="W895">
        <v>12355</v>
      </c>
      <c r="X895">
        <v>0</v>
      </c>
      <c r="Y895" t="s">
        <v>48</v>
      </c>
      <c r="Z895" t="s">
        <v>49</v>
      </c>
      <c r="AA895">
        <v>11</v>
      </c>
      <c r="AB895">
        <v>3</v>
      </c>
      <c r="AC895">
        <v>4</v>
      </c>
      <c r="AD895">
        <v>80</v>
      </c>
      <c r="AE895">
        <v>1</v>
      </c>
      <c r="AF895">
        <v>10</v>
      </c>
      <c r="AG895">
        <v>3</v>
      </c>
      <c r="AH895">
        <v>3</v>
      </c>
      <c r="AI895">
        <v>7</v>
      </c>
      <c r="AJ895">
        <v>7</v>
      </c>
      <c r="AK895" s="14">
        <v>46186</v>
      </c>
      <c r="AL895">
        <v>58</v>
      </c>
      <c r="AM895" t="s">
        <v>1576</v>
      </c>
      <c r="AN895" t="s">
        <v>1584</v>
      </c>
      <c r="AO895">
        <v>27</v>
      </c>
      <c r="AP895">
        <v>18993</v>
      </c>
      <c r="AQ895">
        <v>22</v>
      </c>
      <c r="AR895">
        <v>8</v>
      </c>
    </row>
    <row r="896" spans="1:44" x14ac:dyDescent="0.35">
      <c r="A896" t="s">
        <v>961</v>
      </c>
      <c r="B896">
        <v>38</v>
      </c>
      <c r="C896" t="s">
        <v>802</v>
      </c>
      <c r="D896" t="s">
        <v>49</v>
      </c>
      <c r="E896" t="s">
        <v>41</v>
      </c>
      <c r="F896">
        <v>437</v>
      </c>
      <c r="G896" t="s">
        <v>51</v>
      </c>
      <c r="H896">
        <v>16</v>
      </c>
      <c r="I896">
        <v>3</v>
      </c>
      <c r="J896" t="s">
        <v>43</v>
      </c>
      <c r="K896">
        <v>1</v>
      </c>
      <c r="L896">
        <v>1583</v>
      </c>
      <c r="M896">
        <v>2</v>
      </c>
      <c r="N896" t="s">
        <v>53</v>
      </c>
      <c r="O896">
        <v>90</v>
      </c>
      <c r="P896">
        <v>3</v>
      </c>
      <c r="Q896">
        <v>2</v>
      </c>
      <c r="R896" t="s">
        <v>137</v>
      </c>
      <c r="S896">
        <v>2</v>
      </c>
      <c r="T896" t="s">
        <v>46</v>
      </c>
      <c r="U896">
        <v>4198</v>
      </c>
      <c r="V896" t="s">
        <v>47</v>
      </c>
      <c r="W896">
        <v>16379</v>
      </c>
      <c r="X896">
        <v>2</v>
      </c>
      <c r="Y896" t="s">
        <v>48</v>
      </c>
      <c r="Z896" t="s">
        <v>49</v>
      </c>
      <c r="AA896">
        <v>12</v>
      </c>
      <c r="AB896">
        <v>3</v>
      </c>
      <c r="AC896">
        <v>2</v>
      </c>
      <c r="AD896">
        <v>80</v>
      </c>
      <c r="AE896">
        <v>0</v>
      </c>
      <c r="AF896">
        <v>8</v>
      </c>
      <c r="AG896">
        <v>5</v>
      </c>
      <c r="AH896">
        <v>4</v>
      </c>
      <c r="AI896">
        <v>1</v>
      </c>
      <c r="AJ896">
        <v>2</v>
      </c>
      <c r="AK896" s="14">
        <v>46187</v>
      </c>
      <c r="AL896">
        <v>27</v>
      </c>
      <c r="AM896" t="s">
        <v>1576</v>
      </c>
      <c r="AN896" t="s">
        <v>1584</v>
      </c>
      <c r="AO896">
        <v>5</v>
      </c>
      <c r="AP896">
        <v>14105</v>
      </c>
      <c r="AQ896">
        <v>4</v>
      </c>
      <c r="AR896">
        <v>4</v>
      </c>
    </row>
    <row r="897" spans="1:44" x14ac:dyDescent="0.35">
      <c r="A897" t="s">
        <v>962</v>
      </c>
      <c r="B897">
        <v>38</v>
      </c>
      <c r="C897" t="s">
        <v>802</v>
      </c>
      <c r="D897" t="s">
        <v>49</v>
      </c>
      <c r="E897" t="s">
        <v>41</v>
      </c>
      <c r="F897">
        <v>397</v>
      </c>
      <c r="G897" t="s">
        <v>42</v>
      </c>
      <c r="H897">
        <v>2</v>
      </c>
      <c r="I897">
        <v>2</v>
      </c>
      <c r="J897" t="s">
        <v>52</v>
      </c>
      <c r="K897">
        <v>1</v>
      </c>
      <c r="L897">
        <v>1638</v>
      </c>
      <c r="M897">
        <v>4</v>
      </c>
      <c r="N897" t="s">
        <v>53</v>
      </c>
      <c r="O897">
        <v>54</v>
      </c>
      <c r="P897">
        <v>2</v>
      </c>
      <c r="Q897">
        <v>3</v>
      </c>
      <c r="R897" t="s">
        <v>112</v>
      </c>
      <c r="S897">
        <v>3</v>
      </c>
      <c r="T897" t="s">
        <v>105</v>
      </c>
      <c r="U897">
        <v>7756</v>
      </c>
      <c r="V897" t="s">
        <v>163</v>
      </c>
      <c r="W897">
        <v>14199</v>
      </c>
      <c r="X897">
        <v>3</v>
      </c>
      <c r="Y897" t="s">
        <v>48</v>
      </c>
      <c r="Z897" t="s">
        <v>40</v>
      </c>
      <c r="AA897">
        <v>19</v>
      </c>
      <c r="AB897">
        <v>3</v>
      </c>
      <c r="AC897">
        <v>4</v>
      </c>
      <c r="AD897">
        <v>80</v>
      </c>
      <c r="AE897">
        <v>1</v>
      </c>
      <c r="AF897">
        <v>10</v>
      </c>
      <c r="AG897">
        <v>6</v>
      </c>
      <c r="AH897">
        <v>4</v>
      </c>
      <c r="AI897">
        <v>0</v>
      </c>
      <c r="AJ897">
        <v>2</v>
      </c>
      <c r="AK897" s="14">
        <v>46188</v>
      </c>
      <c r="AL897">
        <v>21</v>
      </c>
      <c r="AM897" t="s">
        <v>1576</v>
      </c>
      <c r="AN897" t="s">
        <v>1584</v>
      </c>
      <c r="AO897">
        <v>2</v>
      </c>
      <c r="AP897">
        <v>4397</v>
      </c>
      <c r="AQ897">
        <v>1</v>
      </c>
      <c r="AR897">
        <v>1</v>
      </c>
    </row>
    <row r="898" spans="1:44" x14ac:dyDescent="0.35">
      <c r="A898" t="s">
        <v>963</v>
      </c>
      <c r="B898">
        <v>38</v>
      </c>
      <c r="C898" t="s">
        <v>802</v>
      </c>
      <c r="D898" t="s">
        <v>49</v>
      </c>
      <c r="E898" t="s">
        <v>56</v>
      </c>
      <c r="F898">
        <v>1189</v>
      </c>
      <c r="G898" t="s">
        <v>42</v>
      </c>
      <c r="H898">
        <v>1</v>
      </c>
      <c r="I898">
        <v>3</v>
      </c>
      <c r="J898" t="s">
        <v>43</v>
      </c>
      <c r="K898">
        <v>1</v>
      </c>
      <c r="L898">
        <v>1668</v>
      </c>
      <c r="M898">
        <v>4</v>
      </c>
      <c r="N898" t="s">
        <v>44</v>
      </c>
      <c r="O898">
        <v>90</v>
      </c>
      <c r="P898">
        <v>3</v>
      </c>
      <c r="Q898">
        <v>2</v>
      </c>
      <c r="R898" t="s">
        <v>60</v>
      </c>
      <c r="S898">
        <v>4</v>
      </c>
      <c r="T898" t="s">
        <v>105</v>
      </c>
      <c r="U898">
        <v>4735</v>
      </c>
      <c r="V898" t="s">
        <v>47</v>
      </c>
      <c r="W898">
        <v>9867</v>
      </c>
      <c r="X898">
        <v>7</v>
      </c>
      <c r="Y898" t="s">
        <v>48</v>
      </c>
      <c r="Z898" t="s">
        <v>49</v>
      </c>
      <c r="AA898">
        <v>15</v>
      </c>
      <c r="AB898">
        <v>3</v>
      </c>
      <c r="AC898">
        <v>4</v>
      </c>
      <c r="AD898">
        <v>80</v>
      </c>
      <c r="AE898">
        <v>2</v>
      </c>
      <c r="AF898">
        <v>19</v>
      </c>
      <c r="AG898">
        <v>4</v>
      </c>
      <c r="AH898">
        <v>4</v>
      </c>
      <c r="AI898">
        <v>2</v>
      </c>
      <c r="AJ898">
        <v>9</v>
      </c>
      <c r="AK898" s="14">
        <v>46189</v>
      </c>
      <c r="AL898">
        <v>60</v>
      </c>
      <c r="AM898" t="s">
        <v>1576</v>
      </c>
      <c r="AN898" t="s">
        <v>1584</v>
      </c>
      <c r="AO898">
        <v>3</v>
      </c>
      <c r="AP898">
        <v>19260</v>
      </c>
      <c r="AQ898">
        <v>2</v>
      </c>
      <c r="AR898">
        <v>2</v>
      </c>
    </row>
    <row r="899" spans="1:44" x14ac:dyDescent="0.35">
      <c r="A899" t="s">
        <v>964</v>
      </c>
      <c r="B899">
        <v>38</v>
      </c>
      <c r="C899" t="s">
        <v>802</v>
      </c>
      <c r="D899" t="s">
        <v>49</v>
      </c>
      <c r="E899" t="s">
        <v>56</v>
      </c>
      <c r="F899">
        <v>148</v>
      </c>
      <c r="G899" t="s">
        <v>42</v>
      </c>
      <c r="H899">
        <v>2</v>
      </c>
      <c r="I899">
        <v>3</v>
      </c>
      <c r="J899" t="s">
        <v>52</v>
      </c>
      <c r="K899">
        <v>1</v>
      </c>
      <c r="L899">
        <v>1675</v>
      </c>
      <c r="M899">
        <v>4</v>
      </c>
      <c r="N899" t="s">
        <v>53</v>
      </c>
      <c r="O899">
        <v>42</v>
      </c>
      <c r="P899">
        <v>2</v>
      </c>
      <c r="Q899">
        <v>1</v>
      </c>
      <c r="R899" t="s">
        <v>45</v>
      </c>
      <c r="S899">
        <v>2</v>
      </c>
      <c r="T899" t="s">
        <v>46</v>
      </c>
      <c r="U899">
        <v>2440</v>
      </c>
      <c r="V899" t="s">
        <v>47</v>
      </c>
      <c r="W899">
        <v>23826</v>
      </c>
      <c r="X899">
        <v>1</v>
      </c>
      <c r="Y899" t="s">
        <v>48</v>
      </c>
      <c r="Z899" t="s">
        <v>49</v>
      </c>
      <c r="AA899">
        <v>22</v>
      </c>
      <c r="AB899">
        <v>4</v>
      </c>
      <c r="AC899">
        <v>2</v>
      </c>
      <c r="AD899">
        <v>80</v>
      </c>
      <c r="AE899">
        <v>0</v>
      </c>
      <c r="AF899">
        <v>4</v>
      </c>
      <c r="AG899">
        <v>3</v>
      </c>
      <c r="AH899">
        <v>3</v>
      </c>
      <c r="AI899">
        <v>3</v>
      </c>
      <c r="AJ899">
        <v>3</v>
      </c>
      <c r="AK899" s="14">
        <v>46190</v>
      </c>
      <c r="AL899">
        <v>45</v>
      </c>
      <c r="AM899" t="s">
        <v>1576</v>
      </c>
      <c r="AN899" t="s">
        <v>1584</v>
      </c>
      <c r="AO899">
        <v>23</v>
      </c>
      <c r="AP899">
        <v>11334</v>
      </c>
      <c r="AQ899">
        <v>8</v>
      </c>
      <c r="AR899">
        <v>1</v>
      </c>
    </row>
    <row r="900" spans="1:44" x14ac:dyDescent="0.35">
      <c r="A900" t="s">
        <v>965</v>
      </c>
      <c r="B900">
        <v>38</v>
      </c>
      <c r="C900" t="s">
        <v>802</v>
      </c>
      <c r="D900" t="s">
        <v>49</v>
      </c>
      <c r="E900" t="s">
        <v>41</v>
      </c>
      <c r="F900">
        <v>1495</v>
      </c>
      <c r="G900" t="s">
        <v>42</v>
      </c>
      <c r="H900">
        <v>4</v>
      </c>
      <c r="I900">
        <v>2</v>
      </c>
      <c r="J900" t="s">
        <v>52</v>
      </c>
      <c r="K900">
        <v>1</v>
      </c>
      <c r="L900">
        <v>1687</v>
      </c>
      <c r="M900">
        <v>4</v>
      </c>
      <c r="N900" t="s">
        <v>53</v>
      </c>
      <c r="O900">
        <v>87</v>
      </c>
      <c r="P900">
        <v>3</v>
      </c>
      <c r="Q900">
        <v>1</v>
      </c>
      <c r="R900" t="s">
        <v>45</v>
      </c>
      <c r="S900">
        <v>3</v>
      </c>
      <c r="T900" t="s">
        <v>105</v>
      </c>
      <c r="U900">
        <v>3306</v>
      </c>
      <c r="V900" t="s">
        <v>47</v>
      </c>
      <c r="W900">
        <v>26176</v>
      </c>
      <c r="X900">
        <v>7</v>
      </c>
      <c r="Y900" t="s">
        <v>48</v>
      </c>
      <c r="Z900" t="s">
        <v>49</v>
      </c>
      <c r="AA900">
        <v>19</v>
      </c>
      <c r="AB900">
        <v>3</v>
      </c>
      <c r="AC900">
        <v>4</v>
      </c>
      <c r="AD900">
        <v>80</v>
      </c>
      <c r="AE900">
        <v>1</v>
      </c>
      <c r="AF900">
        <v>7</v>
      </c>
      <c r="AG900">
        <v>5</v>
      </c>
      <c r="AH900">
        <v>2</v>
      </c>
      <c r="AI900">
        <v>0</v>
      </c>
      <c r="AJ900">
        <v>0</v>
      </c>
      <c r="AK900" s="14">
        <v>46191</v>
      </c>
      <c r="AL900">
        <v>26</v>
      </c>
      <c r="AM900" t="s">
        <v>1576</v>
      </c>
      <c r="AN900" t="s">
        <v>1584</v>
      </c>
      <c r="AO900">
        <v>0</v>
      </c>
      <c r="AP900">
        <v>6941</v>
      </c>
      <c r="AQ900">
        <v>0</v>
      </c>
      <c r="AR900">
        <v>0</v>
      </c>
    </row>
    <row r="901" spans="1:44" x14ac:dyDescent="0.35">
      <c r="A901" t="s">
        <v>966</v>
      </c>
      <c r="B901">
        <v>38</v>
      </c>
      <c r="C901" t="s">
        <v>802</v>
      </c>
      <c r="D901" t="s">
        <v>49</v>
      </c>
      <c r="E901" t="s">
        <v>56</v>
      </c>
      <c r="F901">
        <v>594</v>
      </c>
      <c r="G901" t="s">
        <v>42</v>
      </c>
      <c r="H901">
        <v>2</v>
      </c>
      <c r="I901">
        <v>2</v>
      </c>
      <c r="J901" t="s">
        <v>52</v>
      </c>
      <c r="K901">
        <v>1</v>
      </c>
      <c r="L901">
        <v>1760</v>
      </c>
      <c r="M901">
        <v>3</v>
      </c>
      <c r="N901" t="s">
        <v>53</v>
      </c>
      <c r="O901">
        <v>75</v>
      </c>
      <c r="P901">
        <v>2</v>
      </c>
      <c r="Q901">
        <v>1</v>
      </c>
      <c r="R901" t="s">
        <v>45</v>
      </c>
      <c r="S901">
        <v>2</v>
      </c>
      <c r="T901" t="s">
        <v>105</v>
      </c>
      <c r="U901">
        <v>2468</v>
      </c>
      <c r="V901" t="s">
        <v>47</v>
      </c>
      <c r="W901">
        <v>15963</v>
      </c>
      <c r="X901">
        <v>4</v>
      </c>
      <c r="Y901" t="s">
        <v>48</v>
      </c>
      <c r="Z901" t="s">
        <v>49</v>
      </c>
      <c r="AA901">
        <v>14</v>
      </c>
      <c r="AB901">
        <v>3</v>
      </c>
      <c r="AC901">
        <v>2</v>
      </c>
      <c r="AD901">
        <v>80</v>
      </c>
      <c r="AE901">
        <v>1</v>
      </c>
      <c r="AF901">
        <v>9</v>
      </c>
      <c r="AG901">
        <v>4</v>
      </c>
      <c r="AH901">
        <v>2</v>
      </c>
      <c r="AI901">
        <v>0</v>
      </c>
      <c r="AJ901">
        <v>5</v>
      </c>
      <c r="AK901" s="14">
        <v>46192</v>
      </c>
      <c r="AL901">
        <v>52</v>
      </c>
      <c r="AM901" t="s">
        <v>1576</v>
      </c>
      <c r="AN901" t="s">
        <v>1584</v>
      </c>
      <c r="AO901">
        <v>29</v>
      </c>
      <c r="AP901">
        <v>5167</v>
      </c>
      <c r="AQ901">
        <v>12</v>
      </c>
      <c r="AR901">
        <v>0</v>
      </c>
    </row>
    <row r="902" spans="1:44" x14ac:dyDescent="0.35">
      <c r="A902" t="s">
        <v>967</v>
      </c>
      <c r="B902">
        <v>38</v>
      </c>
      <c r="C902" t="s">
        <v>802</v>
      </c>
      <c r="D902" t="s">
        <v>49</v>
      </c>
      <c r="E902" t="s">
        <v>41</v>
      </c>
      <c r="F902">
        <v>833</v>
      </c>
      <c r="G902" t="s">
        <v>42</v>
      </c>
      <c r="H902">
        <v>18</v>
      </c>
      <c r="I902">
        <v>3</v>
      </c>
      <c r="J902" t="s">
        <v>52</v>
      </c>
      <c r="K902">
        <v>1</v>
      </c>
      <c r="L902">
        <v>1766</v>
      </c>
      <c r="M902">
        <v>2</v>
      </c>
      <c r="N902" t="s">
        <v>44</v>
      </c>
      <c r="O902">
        <v>60</v>
      </c>
      <c r="P902">
        <v>1</v>
      </c>
      <c r="Q902">
        <v>2</v>
      </c>
      <c r="R902" t="s">
        <v>161</v>
      </c>
      <c r="S902">
        <v>4</v>
      </c>
      <c r="T902" t="s">
        <v>105</v>
      </c>
      <c r="U902">
        <v>5811</v>
      </c>
      <c r="V902" t="s">
        <v>163</v>
      </c>
      <c r="W902">
        <v>24539</v>
      </c>
      <c r="X902">
        <v>3</v>
      </c>
      <c r="Y902" t="s">
        <v>48</v>
      </c>
      <c r="Z902" t="s">
        <v>40</v>
      </c>
      <c r="AA902">
        <v>16</v>
      </c>
      <c r="AB902">
        <v>3</v>
      </c>
      <c r="AC902">
        <v>3</v>
      </c>
      <c r="AD902">
        <v>80</v>
      </c>
      <c r="AE902">
        <v>1</v>
      </c>
      <c r="AF902">
        <v>15</v>
      </c>
      <c r="AG902">
        <v>2</v>
      </c>
      <c r="AH902">
        <v>3</v>
      </c>
      <c r="AI902">
        <v>1</v>
      </c>
      <c r="AJ902">
        <v>0</v>
      </c>
      <c r="AK902" s="14">
        <v>46193</v>
      </c>
      <c r="AL902">
        <v>54</v>
      </c>
      <c r="AM902" t="s">
        <v>1576</v>
      </c>
      <c r="AN902" t="s">
        <v>1584</v>
      </c>
      <c r="AO902">
        <v>33</v>
      </c>
      <c r="AP902">
        <v>10507</v>
      </c>
      <c r="AQ902">
        <v>17</v>
      </c>
      <c r="AR902">
        <v>15</v>
      </c>
    </row>
    <row r="903" spans="1:44" x14ac:dyDescent="0.35">
      <c r="A903" t="s">
        <v>968</v>
      </c>
      <c r="B903">
        <v>38</v>
      </c>
      <c r="C903" t="s">
        <v>802</v>
      </c>
      <c r="D903" t="s">
        <v>49</v>
      </c>
      <c r="E903" t="s">
        <v>41</v>
      </c>
      <c r="F903">
        <v>1153</v>
      </c>
      <c r="G903" t="s">
        <v>42</v>
      </c>
      <c r="H903">
        <v>6</v>
      </c>
      <c r="I903">
        <v>2</v>
      </c>
      <c r="J903" t="s">
        <v>73</v>
      </c>
      <c r="K903">
        <v>1</v>
      </c>
      <c r="L903">
        <v>1782</v>
      </c>
      <c r="M903">
        <v>4</v>
      </c>
      <c r="N903" t="s">
        <v>53</v>
      </c>
      <c r="O903">
        <v>40</v>
      </c>
      <c r="P903">
        <v>2</v>
      </c>
      <c r="Q903">
        <v>1</v>
      </c>
      <c r="R903" t="s">
        <v>45</v>
      </c>
      <c r="S903">
        <v>3</v>
      </c>
      <c r="T903" t="s">
        <v>105</v>
      </c>
      <c r="U903">
        <v>3702</v>
      </c>
      <c r="V903" t="s">
        <v>47</v>
      </c>
      <c r="W903">
        <v>16376</v>
      </c>
      <c r="X903">
        <v>1</v>
      </c>
      <c r="Y903" t="s">
        <v>48</v>
      </c>
      <c r="Z903" t="s">
        <v>49</v>
      </c>
      <c r="AA903">
        <v>11</v>
      </c>
      <c r="AB903">
        <v>3</v>
      </c>
      <c r="AC903">
        <v>2</v>
      </c>
      <c r="AD903">
        <v>80</v>
      </c>
      <c r="AE903">
        <v>1</v>
      </c>
      <c r="AF903">
        <v>5</v>
      </c>
      <c r="AG903">
        <v>3</v>
      </c>
      <c r="AH903">
        <v>3</v>
      </c>
      <c r="AI903">
        <v>0</v>
      </c>
      <c r="AJ903">
        <v>4</v>
      </c>
      <c r="AK903" s="14">
        <v>46194</v>
      </c>
      <c r="AL903">
        <v>27</v>
      </c>
      <c r="AM903" t="s">
        <v>1576</v>
      </c>
      <c r="AN903" t="s">
        <v>1584</v>
      </c>
      <c r="AO903">
        <v>0</v>
      </c>
      <c r="AP903">
        <v>15630</v>
      </c>
      <c r="AQ903">
        <v>0</v>
      </c>
      <c r="AR903">
        <v>0</v>
      </c>
    </row>
    <row r="904" spans="1:44" x14ac:dyDescent="0.35">
      <c r="A904" t="s">
        <v>969</v>
      </c>
      <c r="B904">
        <v>38</v>
      </c>
      <c r="C904" t="s">
        <v>802</v>
      </c>
      <c r="D904" t="s">
        <v>49</v>
      </c>
      <c r="E904" t="s">
        <v>59</v>
      </c>
      <c r="F904">
        <v>1336</v>
      </c>
      <c r="G904" t="s">
        <v>71</v>
      </c>
      <c r="H904">
        <v>2</v>
      </c>
      <c r="I904">
        <v>3</v>
      </c>
      <c r="J904" t="s">
        <v>71</v>
      </c>
      <c r="K904">
        <v>1</v>
      </c>
      <c r="L904">
        <v>1805</v>
      </c>
      <c r="M904">
        <v>1</v>
      </c>
      <c r="N904" t="s">
        <v>44</v>
      </c>
      <c r="O904">
        <v>100</v>
      </c>
      <c r="P904">
        <v>3</v>
      </c>
      <c r="Q904">
        <v>1</v>
      </c>
      <c r="R904" t="s">
        <v>71</v>
      </c>
      <c r="S904">
        <v>2</v>
      </c>
      <c r="T904" t="s">
        <v>102</v>
      </c>
      <c r="U904">
        <v>2592</v>
      </c>
      <c r="V904" t="s">
        <v>47</v>
      </c>
      <c r="W904">
        <v>7129</v>
      </c>
      <c r="X904">
        <v>5</v>
      </c>
      <c r="Y904" t="s">
        <v>48</v>
      </c>
      <c r="Z904" t="s">
        <v>49</v>
      </c>
      <c r="AA904">
        <v>13</v>
      </c>
      <c r="AB904">
        <v>3</v>
      </c>
      <c r="AC904">
        <v>4</v>
      </c>
      <c r="AD904">
        <v>80</v>
      </c>
      <c r="AE904">
        <v>3</v>
      </c>
      <c r="AF904">
        <v>13</v>
      </c>
      <c r="AG904">
        <v>3</v>
      </c>
      <c r="AH904">
        <v>3</v>
      </c>
      <c r="AI904">
        <v>3</v>
      </c>
      <c r="AJ904">
        <v>8</v>
      </c>
      <c r="AK904" s="14">
        <v>46195</v>
      </c>
      <c r="AL904">
        <v>47</v>
      </c>
      <c r="AM904" t="s">
        <v>1576</v>
      </c>
      <c r="AN904" t="s">
        <v>1584</v>
      </c>
      <c r="AO904">
        <v>12</v>
      </c>
      <c r="AP904">
        <v>13328</v>
      </c>
      <c r="AQ904">
        <v>4</v>
      </c>
      <c r="AR904">
        <v>2</v>
      </c>
    </row>
    <row r="905" spans="1:44" x14ac:dyDescent="0.35">
      <c r="A905" t="s">
        <v>970</v>
      </c>
      <c r="B905">
        <v>38</v>
      </c>
      <c r="C905" t="s">
        <v>802</v>
      </c>
      <c r="D905" t="s">
        <v>49</v>
      </c>
      <c r="E905" t="s">
        <v>41</v>
      </c>
      <c r="F905">
        <v>723</v>
      </c>
      <c r="G905" t="s">
        <v>51</v>
      </c>
      <c r="H905">
        <v>2</v>
      </c>
      <c r="I905">
        <v>4</v>
      </c>
      <c r="J905" t="s">
        <v>57</v>
      </c>
      <c r="K905">
        <v>1</v>
      </c>
      <c r="L905">
        <v>1835</v>
      </c>
      <c r="M905">
        <v>2</v>
      </c>
      <c r="N905" t="s">
        <v>53</v>
      </c>
      <c r="O905">
        <v>77</v>
      </c>
      <c r="P905">
        <v>1</v>
      </c>
      <c r="Q905">
        <v>2</v>
      </c>
      <c r="R905" t="s">
        <v>54</v>
      </c>
      <c r="S905">
        <v>4</v>
      </c>
      <c r="T905" t="s">
        <v>105</v>
      </c>
      <c r="U905">
        <v>5405</v>
      </c>
      <c r="V905" t="s">
        <v>163</v>
      </c>
      <c r="W905">
        <v>4244</v>
      </c>
      <c r="X905">
        <v>2</v>
      </c>
      <c r="Y905" t="s">
        <v>48</v>
      </c>
      <c r="Z905" t="s">
        <v>40</v>
      </c>
      <c r="AA905">
        <v>20</v>
      </c>
      <c r="AB905">
        <v>4</v>
      </c>
      <c r="AC905">
        <v>1</v>
      </c>
      <c r="AD905">
        <v>80</v>
      </c>
      <c r="AE905">
        <v>2</v>
      </c>
      <c r="AF905">
        <v>20</v>
      </c>
      <c r="AG905">
        <v>4</v>
      </c>
      <c r="AH905">
        <v>2</v>
      </c>
      <c r="AI905">
        <v>0</v>
      </c>
      <c r="AJ905">
        <v>3</v>
      </c>
      <c r="AK905" s="14">
        <v>46196</v>
      </c>
      <c r="AL905">
        <v>44</v>
      </c>
      <c r="AM905" t="s">
        <v>1576</v>
      </c>
      <c r="AN905" t="s">
        <v>1584</v>
      </c>
      <c r="AO905">
        <v>7</v>
      </c>
      <c r="AP905">
        <v>4837</v>
      </c>
      <c r="AQ905">
        <v>5</v>
      </c>
      <c r="AR905">
        <v>2</v>
      </c>
    </row>
    <row r="906" spans="1:44" x14ac:dyDescent="0.35">
      <c r="A906" t="s">
        <v>971</v>
      </c>
      <c r="B906">
        <v>38</v>
      </c>
      <c r="C906" t="s">
        <v>802</v>
      </c>
      <c r="D906" t="s">
        <v>49</v>
      </c>
      <c r="E906" t="s">
        <v>56</v>
      </c>
      <c r="F906">
        <v>1394</v>
      </c>
      <c r="G906" t="s">
        <v>42</v>
      </c>
      <c r="H906">
        <v>8</v>
      </c>
      <c r="I906">
        <v>3</v>
      </c>
      <c r="J906" t="s">
        <v>52</v>
      </c>
      <c r="K906">
        <v>1</v>
      </c>
      <c r="L906">
        <v>1937</v>
      </c>
      <c r="M906">
        <v>4</v>
      </c>
      <c r="N906" t="s">
        <v>53</v>
      </c>
      <c r="O906">
        <v>58</v>
      </c>
      <c r="P906">
        <v>2</v>
      </c>
      <c r="Q906">
        <v>2</v>
      </c>
      <c r="R906" t="s">
        <v>60</v>
      </c>
      <c r="S906">
        <v>2</v>
      </c>
      <c r="T906" t="s">
        <v>102</v>
      </c>
      <c r="U906">
        <v>2133</v>
      </c>
      <c r="V906" t="s">
        <v>47</v>
      </c>
      <c r="W906">
        <v>18115</v>
      </c>
      <c r="X906">
        <v>1</v>
      </c>
      <c r="Y906" t="s">
        <v>48</v>
      </c>
      <c r="Z906" t="s">
        <v>40</v>
      </c>
      <c r="AA906">
        <v>16</v>
      </c>
      <c r="AB906">
        <v>3</v>
      </c>
      <c r="AC906">
        <v>3</v>
      </c>
      <c r="AD906">
        <v>80</v>
      </c>
      <c r="AE906">
        <v>1</v>
      </c>
      <c r="AF906">
        <v>20</v>
      </c>
      <c r="AG906">
        <v>3</v>
      </c>
      <c r="AH906">
        <v>3</v>
      </c>
      <c r="AI906">
        <v>0</v>
      </c>
      <c r="AJ906">
        <v>7</v>
      </c>
      <c r="AK906" s="14">
        <v>46197</v>
      </c>
      <c r="AL906">
        <v>31</v>
      </c>
      <c r="AM906" t="s">
        <v>1576</v>
      </c>
      <c r="AN906" t="s">
        <v>1584</v>
      </c>
      <c r="AO906">
        <v>0</v>
      </c>
      <c r="AP906">
        <v>6338</v>
      </c>
      <c r="AQ906">
        <v>0</v>
      </c>
      <c r="AR906">
        <v>0</v>
      </c>
    </row>
    <row r="907" spans="1:44" x14ac:dyDescent="0.35">
      <c r="A907" t="s">
        <v>972</v>
      </c>
      <c r="B907">
        <v>38</v>
      </c>
      <c r="C907" t="s">
        <v>802</v>
      </c>
      <c r="D907" t="s">
        <v>49</v>
      </c>
      <c r="E907" t="s">
        <v>41</v>
      </c>
      <c r="F907">
        <v>1206</v>
      </c>
      <c r="G907" t="s">
        <v>42</v>
      </c>
      <c r="H907">
        <v>9</v>
      </c>
      <c r="I907">
        <v>2</v>
      </c>
      <c r="J907" t="s">
        <v>43</v>
      </c>
      <c r="K907">
        <v>1</v>
      </c>
      <c r="L907">
        <v>1940</v>
      </c>
      <c r="M907">
        <v>2</v>
      </c>
      <c r="N907" t="s">
        <v>44</v>
      </c>
      <c r="O907">
        <v>71</v>
      </c>
      <c r="P907">
        <v>3</v>
      </c>
      <c r="Q907">
        <v>1</v>
      </c>
      <c r="R907" t="s">
        <v>60</v>
      </c>
      <c r="S907">
        <v>4</v>
      </c>
      <c r="T907" t="s">
        <v>102</v>
      </c>
      <c r="U907">
        <v>4771</v>
      </c>
      <c r="V907" t="s">
        <v>47</v>
      </c>
      <c r="W907">
        <v>14293</v>
      </c>
      <c r="X907">
        <v>2</v>
      </c>
      <c r="Y907" t="s">
        <v>48</v>
      </c>
      <c r="Z907" t="s">
        <v>49</v>
      </c>
      <c r="AA907">
        <v>19</v>
      </c>
      <c r="AB907">
        <v>3</v>
      </c>
      <c r="AC907">
        <v>4</v>
      </c>
      <c r="AD907">
        <v>80</v>
      </c>
      <c r="AE907">
        <v>2</v>
      </c>
      <c r="AF907">
        <v>10</v>
      </c>
      <c r="AG907">
        <v>0</v>
      </c>
      <c r="AH907">
        <v>4</v>
      </c>
      <c r="AI907">
        <v>0</v>
      </c>
      <c r="AJ907">
        <v>3</v>
      </c>
      <c r="AK907" s="14">
        <v>46198</v>
      </c>
      <c r="AL907">
        <v>36</v>
      </c>
      <c r="AM907" t="s">
        <v>1576</v>
      </c>
      <c r="AN907" t="s">
        <v>1584</v>
      </c>
      <c r="AO907">
        <v>13</v>
      </c>
      <c r="AP907">
        <v>13371</v>
      </c>
      <c r="AQ907">
        <v>10</v>
      </c>
      <c r="AR907">
        <v>6</v>
      </c>
    </row>
    <row r="908" spans="1:44" x14ac:dyDescent="0.35">
      <c r="A908" t="s">
        <v>973</v>
      </c>
      <c r="B908">
        <v>38</v>
      </c>
      <c r="C908" t="s">
        <v>802</v>
      </c>
      <c r="D908" t="s">
        <v>49</v>
      </c>
      <c r="E908" t="s">
        <v>41</v>
      </c>
      <c r="F908">
        <v>1404</v>
      </c>
      <c r="G908" t="s">
        <v>51</v>
      </c>
      <c r="H908">
        <v>1</v>
      </c>
      <c r="I908">
        <v>3</v>
      </c>
      <c r="J908" t="s">
        <v>43</v>
      </c>
      <c r="K908">
        <v>1</v>
      </c>
      <c r="L908">
        <v>1961</v>
      </c>
      <c r="M908">
        <v>1</v>
      </c>
      <c r="N908" t="s">
        <v>44</v>
      </c>
      <c r="O908">
        <v>59</v>
      </c>
      <c r="P908">
        <v>2</v>
      </c>
      <c r="Q908">
        <v>1</v>
      </c>
      <c r="R908" t="s">
        <v>54</v>
      </c>
      <c r="S908">
        <v>1</v>
      </c>
      <c r="T908" t="s">
        <v>46</v>
      </c>
      <c r="U908">
        <v>2858</v>
      </c>
      <c r="V908" t="s">
        <v>47</v>
      </c>
      <c r="W908">
        <v>11473</v>
      </c>
      <c r="X908">
        <v>4</v>
      </c>
      <c r="Y908" t="s">
        <v>48</v>
      </c>
      <c r="Z908" t="s">
        <v>49</v>
      </c>
      <c r="AA908">
        <v>14</v>
      </c>
      <c r="AB908">
        <v>3</v>
      </c>
      <c r="AC908">
        <v>1</v>
      </c>
      <c r="AD908">
        <v>80</v>
      </c>
      <c r="AE908">
        <v>0</v>
      </c>
      <c r="AF908">
        <v>20</v>
      </c>
      <c r="AG908">
        <v>3</v>
      </c>
      <c r="AH908">
        <v>2</v>
      </c>
      <c r="AI908">
        <v>0</v>
      </c>
      <c r="AJ908">
        <v>0</v>
      </c>
      <c r="AK908" s="14">
        <v>46199</v>
      </c>
      <c r="AL908">
        <v>46</v>
      </c>
      <c r="AM908" t="s">
        <v>1576</v>
      </c>
      <c r="AN908" t="s">
        <v>1584</v>
      </c>
      <c r="AO908">
        <v>9</v>
      </c>
      <c r="AP908">
        <v>20669</v>
      </c>
      <c r="AQ908">
        <v>3</v>
      </c>
      <c r="AR908">
        <v>2</v>
      </c>
    </row>
    <row r="909" spans="1:44" x14ac:dyDescent="0.35">
      <c r="A909" t="s">
        <v>974</v>
      </c>
      <c r="B909">
        <v>38</v>
      </c>
      <c r="C909" t="s">
        <v>802</v>
      </c>
      <c r="D909" t="s">
        <v>49</v>
      </c>
      <c r="E909" t="s">
        <v>56</v>
      </c>
      <c r="F909">
        <v>1444</v>
      </c>
      <c r="G909" t="s">
        <v>71</v>
      </c>
      <c r="H909">
        <v>1</v>
      </c>
      <c r="I909">
        <v>4</v>
      </c>
      <c r="J909" t="s">
        <v>73</v>
      </c>
      <c r="K909">
        <v>1</v>
      </c>
      <c r="L909">
        <v>1972</v>
      </c>
      <c r="M909">
        <v>4</v>
      </c>
      <c r="N909" t="s">
        <v>44</v>
      </c>
      <c r="O909">
        <v>88</v>
      </c>
      <c r="P909">
        <v>3</v>
      </c>
      <c r="Q909">
        <v>1</v>
      </c>
      <c r="R909" t="s">
        <v>71</v>
      </c>
      <c r="S909">
        <v>2</v>
      </c>
      <c r="T909" t="s">
        <v>105</v>
      </c>
      <c r="U909">
        <v>2991</v>
      </c>
      <c r="V909" t="s">
        <v>47</v>
      </c>
      <c r="W909">
        <v>5224</v>
      </c>
      <c r="X909">
        <v>0</v>
      </c>
      <c r="Y909" t="s">
        <v>48</v>
      </c>
      <c r="Z909" t="s">
        <v>40</v>
      </c>
      <c r="AA909">
        <v>11</v>
      </c>
      <c r="AB909">
        <v>3</v>
      </c>
      <c r="AC909">
        <v>2</v>
      </c>
      <c r="AD909">
        <v>80</v>
      </c>
      <c r="AE909">
        <v>1</v>
      </c>
      <c r="AF909">
        <v>7</v>
      </c>
      <c r="AG909">
        <v>2</v>
      </c>
      <c r="AH909">
        <v>3</v>
      </c>
      <c r="AI909">
        <v>1</v>
      </c>
      <c r="AJ909">
        <v>2</v>
      </c>
      <c r="AK909" s="14">
        <v>46200</v>
      </c>
      <c r="AL909">
        <v>18</v>
      </c>
      <c r="AM909" t="s">
        <v>1576</v>
      </c>
      <c r="AN909" t="s">
        <v>1584</v>
      </c>
      <c r="AO909">
        <v>1</v>
      </c>
      <c r="AP909">
        <v>6380</v>
      </c>
      <c r="AQ909">
        <v>0</v>
      </c>
      <c r="AR909">
        <v>0</v>
      </c>
    </row>
    <row r="910" spans="1:44" x14ac:dyDescent="0.35">
      <c r="A910" t="s">
        <v>975</v>
      </c>
      <c r="B910">
        <v>38</v>
      </c>
      <c r="C910" t="s">
        <v>802</v>
      </c>
      <c r="D910" t="s">
        <v>49</v>
      </c>
      <c r="E910" t="s">
        <v>41</v>
      </c>
      <c r="F910">
        <v>1321</v>
      </c>
      <c r="G910" t="s">
        <v>51</v>
      </c>
      <c r="H910">
        <v>1</v>
      </c>
      <c r="I910">
        <v>4</v>
      </c>
      <c r="J910" t="s">
        <v>43</v>
      </c>
      <c r="K910">
        <v>1</v>
      </c>
      <c r="L910">
        <v>1995</v>
      </c>
      <c r="M910">
        <v>4</v>
      </c>
      <c r="N910" t="s">
        <v>44</v>
      </c>
      <c r="O910">
        <v>86</v>
      </c>
      <c r="P910">
        <v>3</v>
      </c>
      <c r="Q910">
        <v>2</v>
      </c>
      <c r="R910" t="s">
        <v>137</v>
      </c>
      <c r="S910">
        <v>2</v>
      </c>
      <c r="T910" t="s">
        <v>105</v>
      </c>
      <c r="U910">
        <v>4440</v>
      </c>
      <c r="V910" t="s">
        <v>47</v>
      </c>
      <c r="W910">
        <v>7636</v>
      </c>
      <c r="X910">
        <v>0</v>
      </c>
      <c r="Y910" t="s">
        <v>48</v>
      </c>
      <c r="Z910" t="s">
        <v>49</v>
      </c>
      <c r="AA910">
        <v>15</v>
      </c>
      <c r="AB910">
        <v>3</v>
      </c>
      <c r="AC910">
        <v>1</v>
      </c>
      <c r="AD910">
        <v>80</v>
      </c>
      <c r="AE910">
        <v>2</v>
      </c>
      <c r="AF910">
        <v>16</v>
      </c>
      <c r="AG910">
        <v>3</v>
      </c>
      <c r="AH910">
        <v>3</v>
      </c>
      <c r="AI910">
        <v>5</v>
      </c>
      <c r="AJ910">
        <v>8</v>
      </c>
      <c r="AK910" s="14">
        <v>46201</v>
      </c>
      <c r="AL910">
        <v>20</v>
      </c>
      <c r="AM910" t="s">
        <v>1576</v>
      </c>
      <c r="AN910" t="s">
        <v>1584</v>
      </c>
      <c r="AO910">
        <v>1</v>
      </c>
      <c r="AP910">
        <v>10362</v>
      </c>
      <c r="AQ910">
        <v>1</v>
      </c>
      <c r="AR910">
        <v>1</v>
      </c>
    </row>
    <row r="911" spans="1:44" x14ac:dyDescent="0.35">
      <c r="A911" t="s">
        <v>976</v>
      </c>
      <c r="B911">
        <v>38</v>
      </c>
      <c r="C911" t="s">
        <v>802</v>
      </c>
      <c r="D911" t="s">
        <v>49</v>
      </c>
      <c r="E911" t="s">
        <v>56</v>
      </c>
      <c r="F911">
        <v>508</v>
      </c>
      <c r="G911" t="s">
        <v>42</v>
      </c>
      <c r="H911">
        <v>6</v>
      </c>
      <c r="I911">
        <v>4</v>
      </c>
      <c r="J911" t="s">
        <v>43</v>
      </c>
      <c r="K911">
        <v>1</v>
      </c>
      <c r="L911">
        <v>1997</v>
      </c>
      <c r="M911">
        <v>1</v>
      </c>
      <c r="N911" t="s">
        <v>44</v>
      </c>
      <c r="O911">
        <v>72</v>
      </c>
      <c r="P911">
        <v>2</v>
      </c>
      <c r="Q911">
        <v>2</v>
      </c>
      <c r="R911" t="s">
        <v>112</v>
      </c>
      <c r="S911">
        <v>3</v>
      </c>
      <c r="T911" t="s">
        <v>105</v>
      </c>
      <c r="U911">
        <v>5321</v>
      </c>
      <c r="V911" t="s">
        <v>163</v>
      </c>
      <c r="W911">
        <v>14284</v>
      </c>
      <c r="X911">
        <v>2</v>
      </c>
      <c r="Y911" t="s">
        <v>48</v>
      </c>
      <c r="Z911" t="s">
        <v>49</v>
      </c>
      <c r="AA911">
        <v>11</v>
      </c>
      <c r="AB911">
        <v>3</v>
      </c>
      <c r="AC911">
        <v>4</v>
      </c>
      <c r="AD911">
        <v>80</v>
      </c>
      <c r="AE911">
        <v>1</v>
      </c>
      <c r="AF911">
        <v>10</v>
      </c>
      <c r="AG911">
        <v>1</v>
      </c>
      <c r="AH911">
        <v>3</v>
      </c>
      <c r="AI911">
        <v>7</v>
      </c>
      <c r="AJ911">
        <v>7</v>
      </c>
      <c r="AK911" s="14">
        <v>46202</v>
      </c>
      <c r="AL911">
        <v>40</v>
      </c>
      <c r="AM911" t="s">
        <v>1576</v>
      </c>
      <c r="AN911" t="s">
        <v>1584</v>
      </c>
      <c r="AO911">
        <v>16</v>
      </c>
      <c r="AP911">
        <v>17849</v>
      </c>
      <c r="AQ911">
        <v>12</v>
      </c>
      <c r="AR911">
        <v>3</v>
      </c>
    </row>
    <row r="912" spans="1:44" x14ac:dyDescent="0.35">
      <c r="A912" t="s">
        <v>977</v>
      </c>
      <c r="B912">
        <v>38</v>
      </c>
      <c r="C912" t="s">
        <v>802</v>
      </c>
      <c r="D912" t="s">
        <v>49</v>
      </c>
      <c r="E912" t="s">
        <v>41</v>
      </c>
      <c r="F912">
        <v>201</v>
      </c>
      <c r="G912" t="s">
        <v>42</v>
      </c>
      <c r="H912">
        <v>10</v>
      </c>
      <c r="I912">
        <v>3</v>
      </c>
      <c r="J912" t="s">
        <v>52</v>
      </c>
      <c r="K912">
        <v>1</v>
      </c>
      <c r="L912">
        <v>2015</v>
      </c>
      <c r="M912">
        <v>2</v>
      </c>
      <c r="N912" t="s">
        <v>53</v>
      </c>
      <c r="O912">
        <v>99</v>
      </c>
      <c r="P912">
        <v>1</v>
      </c>
      <c r="Q912">
        <v>3</v>
      </c>
      <c r="R912" t="s">
        <v>252</v>
      </c>
      <c r="S912">
        <v>3</v>
      </c>
      <c r="T912" t="s">
        <v>105</v>
      </c>
      <c r="U912">
        <v>13206</v>
      </c>
      <c r="V912" t="s">
        <v>253</v>
      </c>
      <c r="W912">
        <v>3376</v>
      </c>
      <c r="X912">
        <v>3</v>
      </c>
      <c r="Y912" t="s">
        <v>48</v>
      </c>
      <c r="Z912" t="s">
        <v>49</v>
      </c>
      <c r="AA912">
        <v>12</v>
      </c>
      <c r="AB912">
        <v>3</v>
      </c>
      <c r="AC912">
        <v>1</v>
      </c>
      <c r="AD912">
        <v>80</v>
      </c>
      <c r="AE912">
        <v>1</v>
      </c>
      <c r="AF912">
        <v>20</v>
      </c>
      <c r="AG912">
        <v>3</v>
      </c>
      <c r="AH912">
        <v>3</v>
      </c>
      <c r="AI912">
        <v>1</v>
      </c>
      <c r="AJ912">
        <v>11</v>
      </c>
      <c r="AK912" s="14">
        <v>46203</v>
      </c>
      <c r="AL912">
        <v>42</v>
      </c>
      <c r="AM912" t="s">
        <v>1576</v>
      </c>
      <c r="AN912" t="s">
        <v>1584</v>
      </c>
      <c r="AO912">
        <v>7</v>
      </c>
      <c r="AP912">
        <v>9110</v>
      </c>
      <c r="AQ912">
        <v>1</v>
      </c>
      <c r="AR912">
        <v>0</v>
      </c>
    </row>
    <row r="913" spans="1:44" x14ac:dyDescent="0.35">
      <c r="A913" t="s">
        <v>978</v>
      </c>
      <c r="B913">
        <v>38</v>
      </c>
      <c r="C913" t="s">
        <v>802</v>
      </c>
      <c r="D913" t="s">
        <v>49</v>
      </c>
      <c r="E913" t="s">
        <v>276</v>
      </c>
      <c r="F913">
        <v>345</v>
      </c>
      <c r="G913" t="s">
        <v>51</v>
      </c>
      <c r="H913">
        <v>10</v>
      </c>
      <c r="I913">
        <v>2</v>
      </c>
      <c r="J913" t="s">
        <v>43</v>
      </c>
      <c r="K913">
        <v>1</v>
      </c>
      <c r="L913">
        <v>2041</v>
      </c>
      <c r="M913">
        <v>1</v>
      </c>
      <c r="N913" t="s">
        <v>53</v>
      </c>
      <c r="O913">
        <v>100</v>
      </c>
      <c r="P913">
        <v>3</v>
      </c>
      <c r="Q913">
        <v>2</v>
      </c>
      <c r="R913" t="s">
        <v>137</v>
      </c>
      <c r="S913">
        <v>4</v>
      </c>
      <c r="T913" t="s">
        <v>105</v>
      </c>
      <c r="U913">
        <v>5343</v>
      </c>
      <c r="V913" t="s">
        <v>163</v>
      </c>
      <c r="W913">
        <v>5982</v>
      </c>
      <c r="X913">
        <v>1</v>
      </c>
      <c r="Y913" t="s">
        <v>48</v>
      </c>
      <c r="Z913" t="s">
        <v>49</v>
      </c>
      <c r="AA913">
        <v>11</v>
      </c>
      <c r="AB913">
        <v>3</v>
      </c>
      <c r="AC913">
        <v>3</v>
      </c>
      <c r="AD913">
        <v>80</v>
      </c>
      <c r="AE913">
        <v>1</v>
      </c>
      <c r="AF913">
        <v>10</v>
      </c>
      <c r="AG913">
        <v>1</v>
      </c>
      <c r="AH913">
        <v>3</v>
      </c>
      <c r="AI913">
        <v>1</v>
      </c>
      <c r="AJ913">
        <v>9</v>
      </c>
      <c r="AK913" s="14">
        <v>46204</v>
      </c>
      <c r="AL913">
        <v>44</v>
      </c>
      <c r="AM913" t="s">
        <v>1576</v>
      </c>
      <c r="AN913" t="s">
        <v>1583</v>
      </c>
      <c r="AO913">
        <v>6</v>
      </c>
      <c r="AP913">
        <v>17463</v>
      </c>
      <c r="AQ913">
        <v>5</v>
      </c>
      <c r="AR913">
        <v>0</v>
      </c>
    </row>
    <row r="914" spans="1:44" x14ac:dyDescent="0.35">
      <c r="A914" t="s">
        <v>1350</v>
      </c>
      <c r="B914">
        <v>49</v>
      </c>
      <c r="C914" t="s">
        <v>1271</v>
      </c>
      <c r="D914" t="s">
        <v>49</v>
      </c>
      <c r="E914" t="s">
        <v>56</v>
      </c>
      <c r="F914">
        <v>636</v>
      </c>
      <c r="G914" t="s">
        <v>42</v>
      </c>
      <c r="H914">
        <v>10</v>
      </c>
      <c r="I914">
        <v>4</v>
      </c>
      <c r="J914" t="s">
        <v>43</v>
      </c>
      <c r="K914">
        <v>1</v>
      </c>
      <c r="L914">
        <v>396</v>
      </c>
      <c r="M914">
        <v>3</v>
      </c>
      <c r="N914" t="s">
        <v>53</v>
      </c>
      <c r="O914">
        <v>35</v>
      </c>
      <c r="P914">
        <v>3</v>
      </c>
      <c r="Q914">
        <v>5</v>
      </c>
      <c r="R914" t="s">
        <v>252</v>
      </c>
      <c r="S914">
        <v>1</v>
      </c>
      <c r="T914" t="s">
        <v>46</v>
      </c>
      <c r="U914">
        <v>18665</v>
      </c>
      <c r="V914" t="s">
        <v>368</v>
      </c>
      <c r="W914">
        <v>25594</v>
      </c>
      <c r="X914">
        <v>9</v>
      </c>
      <c r="Y914" t="s">
        <v>48</v>
      </c>
      <c r="Z914" t="s">
        <v>40</v>
      </c>
      <c r="AA914">
        <v>11</v>
      </c>
      <c r="AB914">
        <v>3</v>
      </c>
      <c r="AC914">
        <v>4</v>
      </c>
      <c r="AD914">
        <v>80</v>
      </c>
      <c r="AE914">
        <v>0</v>
      </c>
      <c r="AF914">
        <v>22</v>
      </c>
      <c r="AG914">
        <v>4</v>
      </c>
      <c r="AH914">
        <v>3</v>
      </c>
      <c r="AI914">
        <v>1</v>
      </c>
      <c r="AJ914">
        <v>2</v>
      </c>
      <c r="AK914" s="14">
        <v>46212</v>
      </c>
      <c r="AL914">
        <v>38</v>
      </c>
      <c r="AM914" t="s">
        <v>1576</v>
      </c>
      <c r="AN914" t="s">
        <v>1583</v>
      </c>
      <c r="AO914">
        <v>7</v>
      </c>
      <c r="AP914">
        <v>17289</v>
      </c>
      <c r="AQ914">
        <v>0</v>
      </c>
      <c r="AR914">
        <v>0</v>
      </c>
    </row>
    <row r="915" spans="1:44" x14ac:dyDescent="0.35">
      <c r="A915" t="s">
        <v>980</v>
      </c>
      <c r="B915">
        <v>39</v>
      </c>
      <c r="C915" t="s">
        <v>802</v>
      </c>
      <c r="D915" t="s">
        <v>49</v>
      </c>
      <c r="E915" t="s">
        <v>41</v>
      </c>
      <c r="F915">
        <v>1329</v>
      </c>
      <c r="G915" t="s">
        <v>51</v>
      </c>
      <c r="H915">
        <v>4</v>
      </c>
      <c r="I915">
        <v>4</v>
      </c>
      <c r="J915" t="s">
        <v>43</v>
      </c>
      <c r="K915">
        <v>1</v>
      </c>
      <c r="L915">
        <v>182</v>
      </c>
      <c r="M915">
        <v>4</v>
      </c>
      <c r="N915" t="s">
        <v>53</v>
      </c>
      <c r="O915">
        <v>47</v>
      </c>
      <c r="P915">
        <v>2</v>
      </c>
      <c r="Q915">
        <v>2</v>
      </c>
      <c r="R915" t="s">
        <v>137</v>
      </c>
      <c r="S915">
        <v>3</v>
      </c>
      <c r="T915" t="s">
        <v>105</v>
      </c>
      <c r="U915">
        <v>5902</v>
      </c>
      <c r="V915" t="s">
        <v>163</v>
      </c>
      <c r="W915">
        <v>14590</v>
      </c>
      <c r="X915">
        <v>4</v>
      </c>
      <c r="Y915" t="s">
        <v>48</v>
      </c>
      <c r="Z915" t="s">
        <v>49</v>
      </c>
      <c r="AA915">
        <v>14</v>
      </c>
      <c r="AB915">
        <v>3</v>
      </c>
      <c r="AC915">
        <v>3</v>
      </c>
      <c r="AD915">
        <v>80</v>
      </c>
      <c r="AE915">
        <v>1</v>
      </c>
      <c r="AF915">
        <v>17</v>
      </c>
      <c r="AG915">
        <v>1</v>
      </c>
      <c r="AH915">
        <v>4</v>
      </c>
      <c r="AI915">
        <v>5</v>
      </c>
      <c r="AJ915">
        <v>9</v>
      </c>
      <c r="AK915" s="14">
        <v>46206</v>
      </c>
      <c r="AL915">
        <v>53</v>
      </c>
      <c r="AM915" t="s">
        <v>1576</v>
      </c>
      <c r="AN915" t="s">
        <v>1583</v>
      </c>
      <c r="AO915">
        <v>17</v>
      </c>
      <c r="AP915">
        <v>13761</v>
      </c>
      <c r="AQ915">
        <v>13</v>
      </c>
      <c r="AR915">
        <v>6</v>
      </c>
    </row>
    <row r="916" spans="1:44" x14ac:dyDescent="0.35">
      <c r="A916" t="s">
        <v>981</v>
      </c>
      <c r="B916">
        <v>39</v>
      </c>
      <c r="C916" t="s">
        <v>802</v>
      </c>
      <c r="D916" t="s">
        <v>49</v>
      </c>
      <c r="E916" t="s">
        <v>41</v>
      </c>
      <c r="F916">
        <v>1431</v>
      </c>
      <c r="G916" t="s">
        <v>42</v>
      </c>
      <c r="H916">
        <v>1</v>
      </c>
      <c r="I916">
        <v>4</v>
      </c>
      <c r="J916" t="s">
        <v>52</v>
      </c>
      <c r="K916">
        <v>1</v>
      </c>
      <c r="L916">
        <v>332</v>
      </c>
      <c r="M916">
        <v>3</v>
      </c>
      <c r="N916" t="s">
        <v>53</v>
      </c>
      <c r="O916">
        <v>96</v>
      </c>
      <c r="P916">
        <v>3</v>
      </c>
      <c r="Q916">
        <v>1</v>
      </c>
      <c r="R916" t="s">
        <v>45</v>
      </c>
      <c r="S916">
        <v>3</v>
      </c>
      <c r="T916" t="s">
        <v>102</v>
      </c>
      <c r="U916">
        <v>2232</v>
      </c>
      <c r="V916" t="s">
        <v>47</v>
      </c>
      <c r="W916">
        <v>15417</v>
      </c>
      <c r="X916">
        <v>7</v>
      </c>
      <c r="Y916" t="s">
        <v>48</v>
      </c>
      <c r="Z916" t="s">
        <v>49</v>
      </c>
      <c r="AA916">
        <v>14</v>
      </c>
      <c r="AB916">
        <v>3</v>
      </c>
      <c r="AC916">
        <v>3</v>
      </c>
      <c r="AD916">
        <v>80</v>
      </c>
      <c r="AE916">
        <v>3</v>
      </c>
      <c r="AF916">
        <v>7</v>
      </c>
      <c r="AG916">
        <v>1</v>
      </c>
      <c r="AH916">
        <v>3</v>
      </c>
      <c r="AI916">
        <v>1</v>
      </c>
      <c r="AJ916">
        <v>2</v>
      </c>
      <c r="AK916" s="14">
        <v>46207</v>
      </c>
      <c r="AL916">
        <v>19</v>
      </c>
      <c r="AM916" t="s">
        <v>1576</v>
      </c>
      <c r="AN916" t="s">
        <v>1583</v>
      </c>
      <c r="AO916">
        <v>0</v>
      </c>
      <c r="AP916">
        <v>7797</v>
      </c>
      <c r="AQ916">
        <v>0</v>
      </c>
      <c r="AR916">
        <v>0</v>
      </c>
    </row>
    <row r="917" spans="1:44" x14ac:dyDescent="0.35">
      <c r="A917" t="s">
        <v>982</v>
      </c>
      <c r="B917">
        <v>39</v>
      </c>
      <c r="C917" t="s">
        <v>802</v>
      </c>
      <c r="D917" t="s">
        <v>49</v>
      </c>
      <c r="E917" t="s">
        <v>56</v>
      </c>
      <c r="F917">
        <v>505</v>
      </c>
      <c r="G917" t="s">
        <v>42</v>
      </c>
      <c r="H917">
        <v>2</v>
      </c>
      <c r="I917">
        <v>4</v>
      </c>
      <c r="J917" t="s">
        <v>68</v>
      </c>
      <c r="K917">
        <v>1</v>
      </c>
      <c r="L917">
        <v>343</v>
      </c>
      <c r="M917">
        <v>3</v>
      </c>
      <c r="N917" t="s">
        <v>53</v>
      </c>
      <c r="O917">
        <v>64</v>
      </c>
      <c r="P917">
        <v>3</v>
      </c>
      <c r="Q917">
        <v>3</v>
      </c>
      <c r="R917" t="s">
        <v>161</v>
      </c>
      <c r="S917">
        <v>3</v>
      </c>
      <c r="T917" t="s">
        <v>46</v>
      </c>
      <c r="U917">
        <v>10938</v>
      </c>
      <c r="V917" t="s">
        <v>253</v>
      </c>
      <c r="W917">
        <v>6420</v>
      </c>
      <c r="X917">
        <v>0</v>
      </c>
      <c r="Y917" t="s">
        <v>48</v>
      </c>
      <c r="Z917" t="s">
        <v>49</v>
      </c>
      <c r="AA917">
        <v>25</v>
      </c>
      <c r="AB917">
        <v>4</v>
      </c>
      <c r="AC917">
        <v>4</v>
      </c>
      <c r="AD917">
        <v>80</v>
      </c>
      <c r="AE917">
        <v>0</v>
      </c>
      <c r="AF917">
        <v>20</v>
      </c>
      <c r="AG917">
        <v>1</v>
      </c>
      <c r="AH917">
        <v>3</v>
      </c>
      <c r="AI917">
        <v>11</v>
      </c>
      <c r="AK917" s="14">
        <v>46208</v>
      </c>
      <c r="AL917">
        <v>35</v>
      </c>
      <c r="AM917" t="s">
        <v>1576</v>
      </c>
      <c r="AN917" t="s">
        <v>1583</v>
      </c>
      <c r="AO917">
        <v>11</v>
      </c>
      <c r="AP917">
        <v>24337</v>
      </c>
      <c r="AQ917">
        <v>3</v>
      </c>
      <c r="AR917">
        <v>0</v>
      </c>
    </row>
    <row r="918" spans="1:44" x14ac:dyDescent="0.35">
      <c r="A918" t="s">
        <v>983</v>
      </c>
      <c r="B918">
        <v>39</v>
      </c>
      <c r="C918" t="s">
        <v>802</v>
      </c>
      <c r="D918" t="s">
        <v>49</v>
      </c>
      <c r="E918" t="s">
        <v>41</v>
      </c>
      <c r="F918">
        <v>1132</v>
      </c>
      <c r="G918" t="s">
        <v>42</v>
      </c>
      <c r="H918">
        <v>1</v>
      </c>
      <c r="I918">
        <v>3</v>
      </c>
      <c r="J918" t="s">
        <v>52</v>
      </c>
      <c r="K918">
        <v>1</v>
      </c>
      <c r="L918">
        <v>417</v>
      </c>
      <c r="M918">
        <v>3</v>
      </c>
      <c r="N918" t="s">
        <v>44</v>
      </c>
      <c r="O918">
        <v>48</v>
      </c>
      <c r="P918">
        <v>4</v>
      </c>
      <c r="Q918">
        <v>3</v>
      </c>
      <c r="R918" t="s">
        <v>161</v>
      </c>
      <c r="S918">
        <v>4</v>
      </c>
      <c r="T918" t="s">
        <v>102</v>
      </c>
      <c r="U918">
        <v>9613</v>
      </c>
      <c r="V918" t="s">
        <v>163</v>
      </c>
      <c r="W918">
        <v>10942</v>
      </c>
      <c r="X918">
        <v>0</v>
      </c>
      <c r="Y918" t="s">
        <v>48</v>
      </c>
      <c r="Z918" t="s">
        <v>49</v>
      </c>
      <c r="AA918">
        <v>17</v>
      </c>
      <c r="AB918">
        <v>3</v>
      </c>
      <c r="AC918">
        <v>1</v>
      </c>
      <c r="AD918">
        <v>80</v>
      </c>
      <c r="AE918">
        <v>3</v>
      </c>
      <c r="AF918">
        <v>19</v>
      </c>
      <c r="AG918">
        <v>5</v>
      </c>
      <c r="AH918">
        <v>2</v>
      </c>
      <c r="AI918">
        <v>3</v>
      </c>
      <c r="AJ918">
        <v>7</v>
      </c>
      <c r="AK918" s="14">
        <v>46209</v>
      </c>
      <c r="AL918">
        <v>55</v>
      </c>
      <c r="AM918" t="s">
        <v>1576</v>
      </c>
      <c r="AN918" t="s">
        <v>1583</v>
      </c>
      <c r="AO918">
        <v>1</v>
      </c>
      <c r="AP918">
        <v>7935</v>
      </c>
      <c r="AQ918">
        <v>0</v>
      </c>
      <c r="AR918">
        <v>0</v>
      </c>
    </row>
    <row r="919" spans="1:44" x14ac:dyDescent="0.35">
      <c r="A919" t="s">
        <v>984</v>
      </c>
      <c r="B919">
        <v>39</v>
      </c>
      <c r="C919" t="s">
        <v>802</v>
      </c>
      <c r="D919" t="s">
        <v>49</v>
      </c>
      <c r="E919" t="s">
        <v>41</v>
      </c>
      <c r="F919">
        <v>117</v>
      </c>
      <c r="G919" t="s">
        <v>42</v>
      </c>
      <c r="H919">
        <v>10</v>
      </c>
      <c r="I919">
        <v>1</v>
      </c>
      <c r="J919" t="s">
        <v>52</v>
      </c>
      <c r="K919">
        <v>1</v>
      </c>
      <c r="L919">
        <v>429</v>
      </c>
      <c r="M919">
        <v>3</v>
      </c>
      <c r="N919" t="s">
        <v>44</v>
      </c>
      <c r="O919">
        <v>99</v>
      </c>
      <c r="P919">
        <v>3</v>
      </c>
      <c r="Q919">
        <v>4</v>
      </c>
      <c r="R919" t="s">
        <v>442</v>
      </c>
      <c r="S919">
        <v>1</v>
      </c>
      <c r="T919" t="s">
        <v>105</v>
      </c>
      <c r="U919">
        <v>17068</v>
      </c>
      <c r="V919" t="s">
        <v>368</v>
      </c>
      <c r="W919">
        <v>5355</v>
      </c>
      <c r="X919">
        <v>1</v>
      </c>
      <c r="Y919" t="s">
        <v>48</v>
      </c>
      <c r="Z919" t="s">
        <v>40</v>
      </c>
      <c r="AA919">
        <v>14</v>
      </c>
      <c r="AB919">
        <v>3</v>
      </c>
      <c r="AC919">
        <v>4</v>
      </c>
      <c r="AD919">
        <v>80</v>
      </c>
      <c r="AE919">
        <v>0</v>
      </c>
      <c r="AF919">
        <v>21</v>
      </c>
      <c r="AG919">
        <v>3</v>
      </c>
      <c r="AH919">
        <v>3</v>
      </c>
      <c r="AI919">
        <v>11</v>
      </c>
      <c r="AJ919">
        <v>10</v>
      </c>
      <c r="AK919" s="14">
        <v>46210</v>
      </c>
      <c r="AL919">
        <v>34</v>
      </c>
      <c r="AM919" t="s">
        <v>1576</v>
      </c>
      <c r="AN919" t="s">
        <v>1583</v>
      </c>
      <c r="AO919">
        <v>13</v>
      </c>
      <c r="AP919">
        <v>20611</v>
      </c>
      <c r="AQ919">
        <v>1</v>
      </c>
      <c r="AR919">
        <v>0</v>
      </c>
    </row>
    <row r="920" spans="1:44" x14ac:dyDescent="0.35">
      <c r="A920" t="s">
        <v>985</v>
      </c>
      <c r="B920">
        <v>39</v>
      </c>
      <c r="C920" t="s">
        <v>802</v>
      </c>
      <c r="D920" t="s">
        <v>49</v>
      </c>
      <c r="E920" t="s">
        <v>56</v>
      </c>
      <c r="F920">
        <v>672</v>
      </c>
      <c r="G920" t="s">
        <v>42</v>
      </c>
      <c r="H920">
        <v>7</v>
      </c>
      <c r="I920">
        <v>2</v>
      </c>
      <c r="J920" t="s">
        <v>52</v>
      </c>
      <c r="K920">
        <v>1</v>
      </c>
      <c r="L920">
        <v>444</v>
      </c>
      <c r="M920">
        <v>3</v>
      </c>
      <c r="N920" t="s">
        <v>44</v>
      </c>
      <c r="O920">
        <v>54</v>
      </c>
      <c r="P920">
        <v>2</v>
      </c>
      <c r="Q920">
        <v>5</v>
      </c>
      <c r="R920" t="s">
        <v>442</v>
      </c>
      <c r="S920">
        <v>4</v>
      </c>
      <c r="T920" t="s">
        <v>105</v>
      </c>
      <c r="U920">
        <v>19272</v>
      </c>
      <c r="V920" t="s">
        <v>368</v>
      </c>
      <c r="W920">
        <v>21141</v>
      </c>
      <c r="X920">
        <v>1</v>
      </c>
      <c r="Y920" t="s">
        <v>48</v>
      </c>
      <c r="Z920" t="s">
        <v>49</v>
      </c>
      <c r="AA920">
        <v>15</v>
      </c>
      <c r="AB920">
        <v>3</v>
      </c>
      <c r="AC920">
        <v>1</v>
      </c>
      <c r="AD920">
        <v>80</v>
      </c>
      <c r="AE920">
        <v>1</v>
      </c>
      <c r="AF920">
        <v>21</v>
      </c>
      <c r="AG920">
        <v>2</v>
      </c>
      <c r="AH920">
        <v>3</v>
      </c>
      <c r="AI920">
        <v>13</v>
      </c>
      <c r="AJ920">
        <v>3</v>
      </c>
      <c r="AK920" s="14">
        <v>46211</v>
      </c>
      <c r="AL920">
        <v>43</v>
      </c>
      <c r="AM920" t="s">
        <v>1576</v>
      </c>
      <c r="AN920" t="s">
        <v>1583</v>
      </c>
      <c r="AO920">
        <v>24</v>
      </c>
      <c r="AP920">
        <v>8843</v>
      </c>
      <c r="AQ920">
        <v>17</v>
      </c>
      <c r="AR920">
        <v>9</v>
      </c>
    </row>
    <row r="921" spans="1:44" x14ac:dyDescent="0.35">
      <c r="A921" t="s">
        <v>1349</v>
      </c>
      <c r="B921">
        <v>49</v>
      </c>
      <c r="C921" t="s">
        <v>1271</v>
      </c>
      <c r="D921" t="s">
        <v>49</v>
      </c>
      <c r="E921" t="s">
        <v>59</v>
      </c>
      <c r="F921">
        <v>1002</v>
      </c>
      <c r="G921" t="s">
        <v>42</v>
      </c>
      <c r="H921">
        <v>18</v>
      </c>
      <c r="I921">
        <v>4</v>
      </c>
      <c r="J921" t="s">
        <v>43</v>
      </c>
      <c r="K921">
        <v>1</v>
      </c>
      <c r="L921">
        <v>275</v>
      </c>
      <c r="M921">
        <v>4</v>
      </c>
      <c r="N921" t="s">
        <v>44</v>
      </c>
      <c r="O921">
        <v>92</v>
      </c>
      <c r="P921">
        <v>3</v>
      </c>
      <c r="Q921">
        <v>2</v>
      </c>
      <c r="R921" t="s">
        <v>112</v>
      </c>
      <c r="S921">
        <v>4</v>
      </c>
      <c r="T921" t="s">
        <v>102</v>
      </c>
      <c r="U921">
        <v>6804</v>
      </c>
      <c r="V921" t="s">
        <v>163</v>
      </c>
      <c r="W921">
        <v>23793</v>
      </c>
      <c r="X921">
        <v>1</v>
      </c>
      <c r="Y921" t="s">
        <v>48</v>
      </c>
      <c r="Z921" t="s">
        <v>40</v>
      </c>
      <c r="AA921">
        <v>15</v>
      </c>
      <c r="AB921">
        <v>3</v>
      </c>
      <c r="AC921">
        <v>1</v>
      </c>
      <c r="AD921">
        <v>80</v>
      </c>
      <c r="AE921">
        <v>2</v>
      </c>
      <c r="AF921">
        <v>7</v>
      </c>
      <c r="AG921">
        <v>0</v>
      </c>
      <c r="AH921">
        <v>3</v>
      </c>
      <c r="AI921">
        <v>1</v>
      </c>
      <c r="AJ921">
        <v>7</v>
      </c>
      <c r="AK921" s="14">
        <v>46211</v>
      </c>
      <c r="AL921">
        <v>21</v>
      </c>
      <c r="AM921" t="s">
        <v>1576</v>
      </c>
      <c r="AN921" t="s">
        <v>1583</v>
      </c>
      <c r="AO921">
        <v>0</v>
      </c>
      <c r="AP921">
        <v>9334</v>
      </c>
      <c r="AQ921">
        <v>0</v>
      </c>
      <c r="AR921">
        <v>0</v>
      </c>
    </row>
    <row r="922" spans="1:44" x14ac:dyDescent="0.35">
      <c r="A922" t="s">
        <v>987</v>
      </c>
      <c r="B922">
        <v>39</v>
      </c>
      <c r="C922" t="s">
        <v>802</v>
      </c>
      <c r="D922" t="s">
        <v>49</v>
      </c>
      <c r="E922" t="s">
        <v>56</v>
      </c>
      <c r="F922">
        <v>1218</v>
      </c>
      <c r="G922" t="s">
        <v>42</v>
      </c>
      <c r="H922">
        <v>1</v>
      </c>
      <c r="I922">
        <v>1</v>
      </c>
      <c r="J922" t="s">
        <v>43</v>
      </c>
      <c r="K922">
        <v>1</v>
      </c>
      <c r="L922">
        <v>531</v>
      </c>
      <c r="M922">
        <v>2</v>
      </c>
      <c r="N922" t="s">
        <v>44</v>
      </c>
      <c r="O922">
        <v>52</v>
      </c>
      <c r="P922">
        <v>3</v>
      </c>
      <c r="Q922">
        <v>5</v>
      </c>
      <c r="R922" t="s">
        <v>442</v>
      </c>
      <c r="S922">
        <v>3</v>
      </c>
      <c r="T922" t="s">
        <v>102</v>
      </c>
      <c r="U922">
        <v>19197</v>
      </c>
      <c r="V922" t="s">
        <v>368</v>
      </c>
      <c r="W922">
        <v>8213</v>
      </c>
      <c r="X922">
        <v>1</v>
      </c>
      <c r="Y922" t="s">
        <v>48</v>
      </c>
      <c r="Z922" t="s">
        <v>40</v>
      </c>
      <c r="AA922">
        <v>14</v>
      </c>
      <c r="AB922">
        <v>3</v>
      </c>
      <c r="AC922">
        <v>3</v>
      </c>
      <c r="AD922">
        <v>80</v>
      </c>
      <c r="AE922">
        <v>1</v>
      </c>
      <c r="AF922">
        <v>21</v>
      </c>
      <c r="AG922">
        <v>3</v>
      </c>
      <c r="AH922">
        <v>3</v>
      </c>
      <c r="AI922">
        <v>1</v>
      </c>
      <c r="AJ922">
        <v>6</v>
      </c>
      <c r="AK922" s="14">
        <v>46213</v>
      </c>
      <c r="AL922">
        <v>38</v>
      </c>
      <c r="AM922" t="s">
        <v>1576</v>
      </c>
      <c r="AN922" t="s">
        <v>1583</v>
      </c>
      <c r="AO922">
        <v>3</v>
      </c>
      <c r="AP922">
        <v>18626</v>
      </c>
      <c r="AQ922">
        <v>3</v>
      </c>
      <c r="AR922">
        <v>0</v>
      </c>
    </row>
    <row r="923" spans="1:44" x14ac:dyDescent="0.35">
      <c r="A923" t="s">
        <v>988</v>
      </c>
      <c r="B923">
        <v>39</v>
      </c>
      <c r="C923" t="s">
        <v>802</v>
      </c>
      <c r="D923" t="s">
        <v>49</v>
      </c>
      <c r="E923" t="s">
        <v>56</v>
      </c>
      <c r="F923">
        <v>443</v>
      </c>
      <c r="G923" t="s">
        <v>42</v>
      </c>
      <c r="H923">
        <v>8</v>
      </c>
      <c r="I923">
        <v>1</v>
      </c>
      <c r="J923" t="s">
        <v>43</v>
      </c>
      <c r="K923">
        <v>1</v>
      </c>
      <c r="L923">
        <v>602</v>
      </c>
      <c r="M923">
        <v>3</v>
      </c>
      <c r="N923" t="s">
        <v>53</v>
      </c>
      <c r="O923">
        <v>48</v>
      </c>
      <c r="P923">
        <v>3</v>
      </c>
      <c r="Q923">
        <v>1</v>
      </c>
      <c r="R923" t="s">
        <v>45</v>
      </c>
      <c r="S923">
        <v>3</v>
      </c>
      <c r="T923" t="s">
        <v>105</v>
      </c>
      <c r="U923">
        <v>3755</v>
      </c>
      <c r="V923" t="s">
        <v>47</v>
      </c>
      <c r="W923">
        <v>17872</v>
      </c>
      <c r="X923">
        <v>1</v>
      </c>
      <c r="Y923" t="s">
        <v>48</v>
      </c>
      <c r="Z923" t="s">
        <v>49</v>
      </c>
      <c r="AA923">
        <v>11</v>
      </c>
      <c r="AB923">
        <v>3</v>
      </c>
      <c r="AC923">
        <v>1</v>
      </c>
      <c r="AD923">
        <v>80</v>
      </c>
      <c r="AE923">
        <v>1</v>
      </c>
      <c r="AF923">
        <v>8</v>
      </c>
      <c r="AG923">
        <v>3</v>
      </c>
      <c r="AH923">
        <v>3</v>
      </c>
      <c r="AI923">
        <v>0</v>
      </c>
      <c r="AJ923">
        <v>7</v>
      </c>
      <c r="AK923" s="14">
        <v>46214</v>
      </c>
      <c r="AL923">
        <v>38</v>
      </c>
      <c r="AM923" t="s">
        <v>1576</v>
      </c>
      <c r="AN923" t="s">
        <v>1583</v>
      </c>
      <c r="AO923">
        <v>8</v>
      </c>
      <c r="AP923">
        <v>4405</v>
      </c>
      <c r="AQ923">
        <v>6</v>
      </c>
      <c r="AR923">
        <v>6</v>
      </c>
    </row>
    <row r="924" spans="1:44" x14ac:dyDescent="0.35">
      <c r="A924" t="s">
        <v>989</v>
      </c>
      <c r="B924">
        <v>39</v>
      </c>
      <c r="C924" t="s">
        <v>802</v>
      </c>
      <c r="D924" t="s">
        <v>49</v>
      </c>
      <c r="E924" t="s">
        <v>41</v>
      </c>
      <c r="F924">
        <v>408</v>
      </c>
      <c r="G924" t="s">
        <v>42</v>
      </c>
      <c r="H924">
        <v>2</v>
      </c>
      <c r="I924">
        <v>4</v>
      </c>
      <c r="J924" t="s">
        <v>68</v>
      </c>
      <c r="K924">
        <v>1</v>
      </c>
      <c r="L924">
        <v>721</v>
      </c>
      <c r="M924">
        <v>4</v>
      </c>
      <c r="N924" t="s">
        <v>53</v>
      </c>
      <c r="O924">
        <v>80</v>
      </c>
      <c r="P924">
        <v>2</v>
      </c>
      <c r="Q924">
        <v>2</v>
      </c>
      <c r="R924" t="s">
        <v>161</v>
      </c>
      <c r="S924">
        <v>3</v>
      </c>
      <c r="T924" t="s">
        <v>46</v>
      </c>
      <c r="U924">
        <v>4553</v>
      </c>
      <c r="V924" t="s">
        <v>47</v>
      </c>
      <c r="W924">
        <v>20978</v>
      </c>
      <c r="X924">
        <v>1</v>
      </c>
      <c r="Y924" t="s">
        <v>48</v>
      </c>
      <c r="Z924" t="s">
        <v>49</v>
      </c>
      <c r="AA924">
        <v>11</v>
      </c>
      <c r="AB924">
        <v>3</v>
      </c>
      <c r="AC924">
        <v>1</v>
      </c>
      <c r="AD924">
        <v>80</v>
      </c>
      <c r="AE924">
        <v>0</v>
      </c>
      <c r="AF924">
        <v>20</v>
      </c>
      <c r="AG924">
        <v>4</v>
      </c>
      <c r="AH924">
        <v>3</v>
      </c>
      <c r="AI924">
        <v>11</v>
      </c>
      <c r="AJ924">
        <v>10</v>
      </c>
      <c r="AK924" s="14">
        <v>46215</v>
      </c>
      <c r="AL924">
        <v>19</v>
      </c>
      <c r="AM924" t="s">
        <v>1576</v>
      </c>
      <c r="AN924" t="s">
        <v>1583</v>
      </c>
      <c r="AO924">
        <v>0</v>
      </c>
      <c r="AP924">
        <v>12557</v>
      </c>
      <c r="AQ924">
        <v>0</v>
      </c>
      <c r="AR924">
        <v>0</v>
      </c>
    </row>
    <row r="925" spans="1:44" x14ac:dyDescent="0.35">
      <c r="A925" t="s">
        <v>990</v>
      </c>
      <c r="B925">
        <v>39</v>
      </c>
      <c r="C925" t="s">
        <v>802</v>
      </c>
      <c r="D925" t="s">
        <v>49</v>
      </c>
      <c r="E925" t="s">
        <v>41</v>
      </c>
      <c r="F925">
        <v>141</v>
      </c>
      <c r="G925" t="s">
        <v>71</v>
      </c>
      <c r="H925">
        <v>3</v>
      </c>
      <c r="I925">
        <v>3</v>
      </c>
      <c r="J925" t="s">
        <v>71</v>
      </c>
      <c r="K925">
        <v>1</v>
      </c>
      <c r="L925">
        <v>760</v>
      </c>
      <c r="M925">
        <v>3</v>
      </c>
      <c r="N925" t="s">
        <v>53</v>
      </c>
      <c r="O925">
        <v>44</v>
      </c>
      <c r="P925">
        <v>4</v>
      </c>
      <c r="Q925">
        <v>2</v>
      </c>
      <c r="R925" t="s">
        <v>71</v>
      </c>
      <c r="S925">
        <v>2</v>
      </c>
      <c r="T925" t="s">
        <v>105</v>
      </c>
      <c r="U925">
        <v>6389</v>
      </c>
      <c r="V925" t="s">
        <v>163</v>
      </c>
      <c r="W925">
        <v>18767</v>
      </c>
      <c r="X925">
        <v>9</v>
      </c>
      <c r="Y925" t="s">
        <v>48</v>
      </c>
      <c r="Z925" t="s">
        <v>49</v>
      </c>
      <c r="AA925">
        <v>15</v>
      </c>
      <c r="AB925">
        <v>3</v>
      </c>
      <c r="AC925">
        <v>3</v>
      </c>
      <c r="AD925">
        <v>80</v>
      </c>
      <c r="AE925">
        <v>1</v>
      </c>
      <c r="AF925">
        <v>12</v>
      </c>
      <c r="AG925">
        <v>3</v>
      </c>
      <c r="AH925">
        <v>1</v>
      </c>
      <c r="AI925">
        <v>3</v>
      </c>
      <c r="AJ925">
        <v>6</v>
      </c>
      <c r="AK925" s="14">
        <v>46216</v>
      </c>
      <c r="AL925">
        <v>35</v>
      </c>
      <c r="AM925" t="s">
        <v>1576</v>
      </c>
      <c r="AN925" t="s">
        <v>1583</v>
      </c>
      <c r="AO925">
        <v>5</v>
      </c>
      <c r="AP925">
        <v>9044</v>
      </c>
      <c r="AQ925">
        <v>3</v>
      </c>
      <c r="AR925">
        <v>3</v>
      </c>
    </row>
    <row r="926" spans="1:44" x14ac:dyDescent="0.35">
      <c r="A926" t="s">
        <v>991</v>
      </c>
      <c r="B926">
        <v>39</v>
      </c>
      <c r="C926" t="s">
        <v>802</v>
      </c>
      <c r="D926" t="s">
        <v>49</v>
      </c>
      <c r="E926" t="s">
        <v>41</v>
      </c>
      <c r="F926">
        <v>1383</v>
      </c>
      <c r="G926" t="s">
        <v>71</v>
      </c>
      <c r="H926">
        <v>2</v>
      </c>
      <c r="I926">
        <v>3</v>
      </c>
      <c r="J926" t="s">
        <v>43</v>
      </c>
      <c r="K926">
        <v>1</v>
      </c>
      <c r="L926">
        <v>909</v>
      </c>
      <c r="M926">
        <v>4</v>
      </c>
      <c r="N926" t="s">
        <v>53</v>
      </c>
      <c r="O926">
        <v>42</v>
      </c>
      <c r="P926">
        <v>2</v>
      </c>
      <c r="Q926">
        <v>2</v>
      </c>
      <c r="R926" t="s">
        <v>71</v>
      </c>
      <c r="S926">
        <v>4</v>
      </c>
      <c r="T926" t="s">
        <v>105</v>
      </c>
      <c r="U926">
        <v>5204</v>
      </c>
      <c r="V926" t="s">
        <v>163</v>
      </c>
      <c r="W926">
        <v>7790</v>
      </c>
      <c r="X926">
        <v>8</v>
      </c>
      <c r="Y926" t="s">
        <v>48</v>
      </c>
      <c r="Z926" t="s">
        <v>49</v>
      </c>
      <c r="AA926">
        <v>11</v>
      </c>
      <c r="AB926">
        <v>3</v>
      </c>
      <c r="AC926">
        <v>3</v>
      </c>
      <c r="AD926">
        <v>80</v>
      </c>
      <c r="AE926">
        <v>2</v>
      </c>
      <c r="AF926">
        <v>13</v>
      </c>
      <c r="AG926">
        <v>2</v>
      </c>
      <c r="AH926">
        <v>3</v>
      </c>
      <c r="AI926">
        <v>0</v>
      </c>
      <c r="AJ926">
        <v>4</v>
      </c>
      <c r="AK926" s="14">
        <v>46217</v>
      </c>
      <c r="AL926">
        <v>55</v>
      </c>
      <c r="AM926" t="s">
        <v>1576</v>
      </c>
      <c r="AN926" t="s">
        <v>1583</v>
      </c>
      <c r="AO926">
        <v>18</v>
      </c>
      <c r="AP926">
        <v>7673</v>
      </c>
      <c r="AQ926">
        <v>3</v>
      </c>
      <c r="AR926">
        <v>0</v>
      </c>
    </row>
    <row r="927" spans="1:44" x14ac:dyDescent="0.35">
      <c r="A927" t="s">
        <v>1348</v>
      </c>
      <c r="B927">
        <v>49</v>
      </c>
      <c r="C927" t="s">
        <v>1271</v>
      </c>
      <c r="D927" t="s">
        <v>49</v>
      </c>
      <c r="E927" t="s">
        <v>41</v>
      </c>
      <c r="F927">
        <v>470</v>
      </c>
      <c r="G927" t="s">
        <v>42</v>
      </c>
      <c r="H927">
        <v>20</v>
      </c>
      <c r="I927">
        <v>4</v>
      </c>
      <c r="J927" t="s">
        <v>52</v>
      </c>
      <c r="K927">
        <v>1</v>
      </c>
      <c r="L927">
        <v>170</v>
      </c>
      <c r="M927">
        <v>3</v>
      </c>
      <c r="N927" t="s">
        <v>53</v>
      </c>
      <c r="O927">
        <v>96</v>
      </c>
      <c r="P927">
        <v>3</v>
      </c>
      <c r="Q927">
        <v>2</v>
      </c>
      <c r="R927" t="s">
        <v>112</v>
      </c>
      <c r="S927">
        <v>1</v>
      </c>
      <c r="T927" t="s">
        <v>105</v>
      </c>
      <c r="U927">
        <v>6567</v>
      </c>
      <c r="V927" t="s">
        <v>163</v>
      </c>
      <c r="W927">
        <v>5549</v>
      </c>
      <c r="X927">
        <v>1</v>
      </c>
      <c r="Y927" t="s">
        <v>48</v>
      </c>
      <c r="Z927" t="s">
        <v>49</v>
      </c>
      <c r="AA927">
        <v>14</v>
      </c>
      <c r="AB927">
        <v>3</v>
      </c>
      <c r="AC927">
        <v>3</v>
      </c>
      <c r="AD927">
        <v>80</v>
      </c>
      <c r="AE927">
        <v>0</v>
      </c>
      <c r="AF927">
        <v>16</v>
      </c>
      <c r="AG927">
        <v>2</v>
      </c>
      <c r="AH927">
        <v>2</v>
      </c>
      <c r="AI927">
        <v>5</v>
      </c>
      <c r="AJ927">
        <v>11</v>
      </c>
      <c r="AK927" s="14">
        <v>46210</v>
      </c>
      <c r="AL927">
        <v>24</v>
      </c>
      <c r="AM927" t="s">
        <v>1576</v>
      </c>
      <c r="AN927" t="s">
        <v>1583</v>
      </c>
      <c r="AO927">
        <v>4</v>
      </c>
      <c r="AP927">
        <v>10760</v>
      </c>
      <c r="AQ927">
        <v>1</v>
      </c>
      <c r="AR927">
        <v>1</v>
      </c>
    </row>
    <row r="928" spans="1:44" x14ac:dyDescent="0.35">
      <c r="A928" t="s">
        <v>993</v>
      </c>
      <c r="B928">
        <v>39</v>
      </c>
      <c r="C928" t="s">
        <v>802</v>
      </c>
      <c r="D928" t="s">
        <v>49</v>
      </c>
      <c r="E928" t="s">
        <v>41</v>
      </c>
      <c r="F928">
        <v>903</v>
      </c>
      <c r="G928" t="s">
        <v>51</v>
      </c>
      <c r="H928">
        <v>2</v>
      </c>
      <c r="I928">
        <v>5</v>
      </c>
      <c r="J928" t="s">
        <v>43</v>
      </c>
      <c r="K928">
        <v>1</v>
      </c>
      <c r="L928">
        <v>985</v>
      </c>
      <c r="M928">
        <v>1</v>
      </c>
      <c r="N928" t="s">
        <v>44</v>
      </c>
      <c r="O928">
        <v>41</v>
      </c>
      <c r="P928">
        <v>4</v>
      </c>
      <c r="Q928">
        <v>3</v>
      </c>
      <c r="R928" t="s">
        <v>137</v>
      </c>
      <c r="S928">
        <v>3</v>
      </c>
      <c r="T928" t="s">
        <v>46</v>
      </c>
      <c r="U928">
        <v>7880</v>
      </c>
      <c r="V928" t="s">
        <v>163</v>
      </c>
      <c r="W928">
        <v>2560</v>
      </c>
      <c r="X928">
        <v>0</v>
      </c>
      <c r="Y928" t="s">
        <v>48</v>
      </c>
      <c r="Z928" t="s">
        <v>49</v>
      </c>
      <c r="AA928">
        <v>18</v>
      </c>
      <c r="AB928">
        <v>3</v>
      </c>
      <c r="AC928">
        <v>4</v>
      </c>
      <c r="AD928">
        <v>80</v>
      </c>
      <c r="AE928">
        <v>0</v>
      </c>
      <c r="AF928">
        <v>9</v>
      </c>
      <c r="AG928">
        <v>3</v>
      </c>
      <c r="AH928">
        <v>3</v>
      </c>
      <c r="AI928">
        <v>0</v>
      </c>
      <c r="AJ928">
        <v>7</v>
      </c>
      <c r="AK928" s="14">
        <v>46219</v>
      </c>
      <c r="AL928">
        <v>27</v>
      </c>
      <c r="AM928" t="s">
        <v>1576</v>
      </c>
      <c r="AN928" t="s">
        <v>1583</v>
      </c>
      <c r="AO928">
        <v>1</v>
      </c>
      <c r="AP928">
        <v>6853</v>
      </c>
      <c r="AQ928">
        <v>0</v>
      </c>
      <c r="AR928">
        <v>0</v>
      </c>
    </row>
    <row r="929" spans="1:44" x14ac:dyDescent="0.35">
      <c r="A929" t="s">
        <v>994</v>
      </c>
      <c r="B929">
        <v>39</v>
      </c>
      <c r="C929" t="s">
        <v>802</v>
      </c>
      <c r="D929" t="s">
        <v>49</v>
      </c>
      <c r="E929" t="s">
        <v>41</v>
      </c>
      <c r="F929">
        <v>466</v>
      </c>
      <c r="G929" t="s">
        <v>42</v>
      </c>
      <c r="H929">
        <v>1</v>
      </c>
      <c r="I929">
        <v>1</v>
      </c>
      <c r="J929" t="s">
        <v>43</v>
      </c>
      <c r="K929">
        <v>1</v>
      </c>
      <c r="L929">
        <v>1026</v>
      </c>
      <c r="M929">
        <v>4</v>
      </c>
      <c r="N929" t="s">
        <v>53</v>
      </c>
      <c r="O929">
        <v>65</v>
      </c>
      <c r="P929">
        <v>2</v>
      </c>
      <c r="Q929">
        <v>4</v>
      </c>
      <c r="R929" t="s">
        <v>112</v>
      </c>
      <c r="S929">
        <v>4</v>
      </c>
      <c r="T929" t="s">
        <v>105</v>
      </c>
      <c r="U929">
        <v>12742</v>
      </c>
      <c r="V929" t="s">
        <v>253</v>
      </c>
      <c r="W929">
        <v>7060</v>
      </c>
      <c r="X929">
        <v>1</v>
      </c>
      <c r="Y929" t="s">
        <v>48</v>
      </c>
      <c r="Z929" t="s">
        <v>49</v>
      </c>
      <c r="AA929">
        <v>16</v>
      </c>
      <c r="AB929">
        <v>3</v>
      </c>
      <c r="AC929">
        <v>3</v>
      </c>
      <c r="AD929">
        <v>80</v>
      </c>
      <c r="AE929">
        <v>1</v>
      </c>
      <c r="AF929">
        <v>21</v>
      </c>
      <c r="AG929">
        <v>3</v>
      </c>
      <c r="AH929">
        <v>3</v>
      </c>
      <c r="AI929">
        <v>11</v>
      </c>
      <c r="AJ929">
        <v>8</v>
      </c>
      <c r="AK929" s="14">
        <v>46220</v>
      </c>
      <c r="AL929">
        <v>37</v>
      </c>
      <c r="AM929" t="s">
        <v>1576</v>
      </c>
      <c r="AN929" t="s">
        <v>1583</v>
      </c>
      <c r="AO929">
        <v>9</v>
      </c>
      <c r="AP929">
        <v>10270</v>
      </c>
      <c r="AQ929">
        <v>2</v>
      </c>
      <c r="AR929">
        <v>2</v>
      </c>
    </row>
    <row r="930" spans="1:44" x14ac:dyDescent="0.35">
      <c r="A930" t="s">
        <v>995</v>
      </c>
      <c r="B930">
        <v>39</v>
      </c>
      <c r="C930" t="s">
        <v>802</v>
      </c>
      <c r="D930" t="s">
        <v>49</v>
      </c>
      <c r="E930" t="s">
        <v>56</v>
      </c>
      <c r="F930">
        <v>945</v>
      </c>
      <c r="G930" t="s">
        <v>42</v>
      </c>
      <c r="H930">
        <v>22</v>
      </c>
      <c r="I930">
        <v>3</v>
      </c>
      <c r="J930" t="s">
        <v>52</v>
      </c>
      <c r="K930">
        <v>1</v>
      </c>
      <c r="L930">
        <v>1043</v>
      </c>
      <c r="M930">
        <v>4</v>
      </c>
      <c r="N930" t="s">
        <v>53</v>
      </c>
      <c r="O930">
        <v>82</v>
      </c>
      <c r="P930">
        <v>3</v>
      </c>
      <c r="Q930">
        <v>3</v>
      </c>
      <c r="R930" t="s">
        <v>112</v>
      </c>
      <c r="S930">
        <v>1</v>
      </c>
      <c r="T930" t="s">
        <v>46</v>
      </c>
      <c r="U930">
        <v>10880</v>
      </c>
      <c r="V930" t="s">
        <v>253</v>
      </c>
      <c r="W930">
        <v>5083</v>
      </c>
      <c r="X930">
        <v>1</v>
      </c>
      <c r="Y930" t="s">
        <v>48</v>
      </c>
      <c r="Z930" t="s">
        <v>40</v>
      </c>
      <c r="AA930">
        <v>13</v>
      </c>
      <c r="AB930">
        <v>3</v>
      </c>
      <c r="AC930">
        <v>3</v>
      </c>
      <c r="AD930">
        <v>80</v>
      </c>
      <c r="AE930">
        <v>0</v>
      </c>
      <c r="AF930">
        <v>21</v>
      </c>
      <c r="AG930">
        <v>2</v>
      </c>
      <c r="AH930">
        <v>3</v>
      </c>
      <c r="AI930">
        <v>2</v>
      </c>
      <c r="AJ930">
        <v>8</v>
      </c>
      <c r="AK930" s="14">
        <v>46221</v>
      </c>
      <c r="AL930">
        <v>37</v>
      </c>
      <c r="AM930" t="s">
        <v>1576</v>
      </c>
      <c r="AN930" t="s">
        <v>1583</v>
      </c>
      <c r="AO930">
        <v>3</v>
      </c>
      <c r="AP930">
        <v>8238</v>
      </c>
      <c r="AQ930">
        <v>3</v>
      </c>
      <c r="AR930">
        <v>1</v>
      </c>
    </row>
    <row r="931" spans="1:44" x14ac:dyDescent="0.35">
      <c r="A931" t="s">
        <v>1347</v>
      </c>
      <c r="B931">
        <v>49</v>
      </c>
      <c r="C931" t="s">
        <v>1271</v>
      </c>
      <c r="D931" t="s">
        <v>49</v>
      </c>
      <c r="E931" t="s">
        <v>56</v>
      </c>
      <c r="F931">
        <v>279</v>
      </c>
      <c r="G931" t="s">
        <v>42</v>
      </c>
      <c r="H931">
        <v>8</v>
      </c>
      <c r="I931">
        <v>1</v>
      </c>
      <c r="J931" t="s">
        <v>43</v>
      </c>
      <c r="K931">
        <v>1</v>
      </c>
      <c r="L931">
        <v>2</v>
      </c>
      <c r="M931">
        <v>3</v>
      </c>
      <c r="N931" t="s">
        <v>44</v>
      </c>
      <c r="O931">
        <v>61</v>
      </c>
      <c r="P931">
        <v>2</v>
      </c>
      <c r="Q931">
        <v>2</v>
      </c>
      <c r="R931" t="s">
        <v>60</v>
      </c>
      <c r="S931">
        <v>2</v>
      </c>
      <c r="T931" t="s">
        <v>105</v>
      </c>
      <c r="U931">
        <v>5130</v>
      </c>
      <c r="V931" t="s">
        <v>163</v>
      </c>
      <c r="W931">
        <v>24907</v>
      </c>
      <c r="X931">
        <v>1</v>
      </c>
      <c r="Y931" t="s">
        <v>48</v>
      </c>
      <c r="Z931" t="s">
        <v>49</v>
      </c>
      <c r="AA931">
        <v>23</v>
      </c>
      <c r="AB931">
        <v>4</v>
      </c>
      <c r="AC931">
        <v>4</v>
      </c>
      <c r="AD931">
        <v>80</v>
      </c>
      <c r="AE931">
        <v>1</v>
      </c>
      <c r="AF931">
        <v>10</v>
      </c>
      <c r="AG931">
        <v>3</v>
      </c>
      <c r="AH931">
        <v>3</v>
      </c>
      <c r="AI931">
        <v>1</v>
      </c>
      <c r="AJ931">
        <v>7</v>
      </c>
      <c r="AK931" s="14">
        <v>46209</v>
      </c>
      <c r="AL931">
        <v>25</v>
      </c>
      <c r="AM931" t="s">
        <v>1576</v>
      </c>
      <c r="AN931" t="s">
        <v>1583</v>
      </c>
      <c r="AO931">
        <v>7</v>
      </c>
      <c r="AP931">
        <v>21553</v>
      </c>
      <c r="AQ931">
        <v>5</v>
      </c>
      <c r="AR931">
        <v>2</v>
      </c>
    </row>
    <row r="932" spans="1:44" x14ac:dyDescent="0.35">
      <c r="A932" t="s">
        <v>997</v>
      </c>
      <c r="B932">
        <v>39</v>
      </c>
      <c r="C932" t="s">
        <v>802</v>
      </c>
      <c r="D932" t="s">
        <v>49</v>
      </c>
      <c r="E932" t="s">
        <v>59</v>
      </c>
      <c r="F932">
        <v>439</v>
      </c>
      <c r="G932" t="s">
        <v>42</v>
      </c>
      <c r="H932">
        <v>9</v>
      </c>
      <c r="I932">
        <v>3</v>
      </c>
      <c r="J932" t="s">
        <v>43</v>
      </c>
      <c r="K932">
        <v>1</v>
      </c>
      <c r="L932">
        <v>1132</v>
      </c>
      <c r="M932">
        <v>3</v>
      </c>
      <c r="N932" t="s">
        <v>44</v>
      </c>
      <c r="O932">
        <v>70</v>
      </c>
      <c r="P932">
        <v>3</v>
      </c>
      <c r="Q932">
        <v>2</v>
      </c>
      <c r="R932" t="s">
        <v>45</v>
      </c>
      <c r="S932">
        <v>2</v>
      </c>
      <c r="T932" t="s">
        <v>46</v>
      </c>
      <c r="U932">
        <v>6782</v>
      </c>
      <c r="V932" t="s">
        <v>163</v>
      </c>
      <c r="W932">
        <v>8770</v>
      </c>
      <c r="X932">
        <v>9</v>
      </c>
      <c r="Y932" t="s">
        <v>48</v>
      </c>
      <c r="Z932" t="s">
        <v>49</v>
      </c>
      <c r="AA932">
        <v>15</v>
      </c>
      <c r="AB932">
        <v>3</v>
      </c>
      <c r="AC932">
        <v>3</v>
      </c>
      <c r="AD932">
        <v>80</v>
      </c>
      <c r="AE932">
        <v>0</v>
      </c>
      <c r="AF932">
        <v>9</v>
      </c>
      <c r="AG932">
        <v>2</v>
      </c>
      <c r="AH932">
        <v>2</v>
      </c>
      <c r="AI932">
        <v>0</v>
      </c>
      <c r="AJ932">
        <v>3</v>
      </c>
      <c r="AK932" s="14">
        <v>46223</v>
      </c>
      <c r="AL932">
        <v>53</v>
      </c>
      <c r="AM932" t="s">
        <v>1576</v>
      </c>
      <c r="AN932" t="s">
        <v>1583</v>
      </c>
      <c r="AO932">
        <v>1</v>
      </c>
      <c r="AP932">
        <v>7912</v>
      </c>
      <c r="AQ932">
        <v>0</v>
      </c>
      <c r="AR932">
        <v>0</v>
      </c>
    </row>
    <row r="933" spans="1:44" x14ac:dyDescent="0.35">
      <c r="A933" t="s">
        <v>998</v>
      </c>
      <c r="B933">
        <v>39</v>
      </c>
      <c r="C933" t="s">
        <v>802</v>
      </c>
      <c r="D933" t="s">
        <v>49</v>
      </c>
      <c r="E933" t="s">
        <v>41</v>
      </c>
      <c r="F933">
        <v>412</v>
      </c>
      <c r="G933" t="s">
        <v>42</v>
      </c>
      <c r="H933">
        <v>13</v>
      </c>
      <c r="I933">
        <v>4</v>
      </c>
      <c r="J933" t="s">
        <v>52</v>
      </c>
      <c r="K933">
        <v>1</v>
      </c>
      <c r="L933">
        <v>1307</v>
      </c>
      <c r="M933">
        <v>3</v>
      </c>
      <c r="N933" t="s">
        <v>53</v>
      </c>
      <c r="O933">
        <v>94</v>
      </c>
      <c r="P933">
        <v>2</v>
      </c>
      <c r="Q933">
        <v>4</v>
      </c>
      <c r="R933" t="s">
        <v>442</v>
      </c>
      <c r="S933">
        <v>2</v>
      </c>
      <c r="T933" t="s">
        <v>102</v>
      </c>
      <c r="U933">
        <v>17123</v>
      </c>
      <c r="V933" t="s">
        <v>368</v>
      </c>
      <c r="W933">
        <v>17334</v>
      </c>
      <c r="X933">
        <v>6</v>
      </c>
      <c r="Y933" t="s">
        <v>48</v>
      </c>
      <c r="Z933" t="s">
        <v>40</v>
      </c>
      <c r="AA933">
        <v>13</v>
      </c>
      <c r="AB933">
        <v>3</v>
      </c>
      <c r="AC933">
        <v>4</v>
      </c>
      <c r="AD933">
        <v>80</v>
      </c>
      <c r="AE933">
        <v>2</v>
      </c>
      <c r="AF933">
        <v>21</v>
      </c>
      <c r="AG933">
        <v>4</v>
      </c>
      <c r="AH933">
        <v>3</v>
      </c>
      <c r="AI933">
        <v>15</v>
      </c>
      <c r="AJ933">
        <v>2</v>
      </c>
      <c r="AK933" s="14">
        <v>46224</v>
      </c>
      <c r="AL933">
        <v>29</v>
      </c>
      <c r="AM933" t="s">
        <v>1576</v>
      </c>
      <c r="AN933" t="s">
        <v>1583</v>
      </c>
      <c r="AO933">
        <v>4</v>
      </c>
      <c r="AP933">
        <v>8557</v>
      </c>
      <c r="AQ933">
        <v>1</v>
      </c>
      <c r="AR933">
        <v>0</v>
      </c>
    </row>
    <row r="934" spans="1:44" x14ac:dyDescent="0.35">
      <c r="A934" t="s">
        <v>1346</v>
      </c>
      <c r="B934">
        <v>48</v>
      </c>
      <c r="C934" t="s">
        <v>1271</v>
      </c>
      <c r="D934" t="s">
        <v>49</v>
      </c>
      <c r="E934" t="s">
        <v>56</v>
      </c>
      <c r="F934">
        <v>117</v>
      </c>
      <c r="G934" t="s">
        <v>42</v>
      </c>
      <c r="H934">
        <v>22</v>
      </c>
      <c r="I934">
        <v>3</v>
      </c>
      <c r="J934" t="s">
        <v>52</v>
      </c>
      <c r="K934">
        <v>1</v>
      </c>
      <c r="L934">
        <v>1900</v>
      </c>
      <c r="M934">
        <v>4</v>
      </c>
      <c r="N934" t="s">
        <v>53</v>
      </c>
      <c r="O934">
        <v>58</v>
      </c>
      <c r="P934">
        <v>3</v>
      </c>
      <c r="Q934">
        <v>4</v>
      </c>
      <c r="R934" t="s">
        <v>442</v>
      </c>
      <c r="S934">
        <v>4</v>
      </c>
      <c r="T934" t="s">
        <v>102</v>
      </c>
      <c r="U934">
        <v>17174</v>
      </c>
      <c r="V934" t="s">
        <v>368</v>
      </c>
      <c r="W934">
        <v>2437</v>
      </c>
      <c r="X934">
        <v>3</v>
      </c>
      <c r="Y934" t="s">
        <v>48</v>
      </c>
      <c r="Z934" t="s">
        <v>49</v>
      </c>
      <c r="AA934">
        <v>11</v>
      </c>
      <c r="AB934">
        <v>3</v>
      </c>
      <c r="AC934">
        <v>2</v>
      </c>
      <c r="AD934">
        <v>80</v>
      </c>
      <c r="AE934">
        <v>1</v>
      </c>
      <c r="AF934">
        <v>24</v>
      </c>
      <c r="AG934">
        <v>3</v>
      </c>
      <c r="AH934">
        <v>3</v>
      </c>
      <c r="AI934">
        <v>4</v>
      </c>
      <c r="AJ934">
        <v>7</v>
      </c>
      <c r="AK934" s="14">
        <v>46208</v>
      </c>
      <c r="AL934">
        <v>37</v>
      </c>
      <c r="AM934" t="s">
        <v>1576</v>
      </c>
      <c r="AN934" t="s">
        <v>1583</v>
      </c>
      <c r="AO934">
        <v>3</v>
      </c>
      <c r="AP934">
        <v>8265</v>
      </c>
      <c r="AQ934">
        <v>1</v>
      </c>
      <c r="AR934">
        <v>0</v>
      </c>
    </row>
    <row r="935" spans="1:44" x14ac:dyDescent="0.35">
      <c r="A935" t="s">
        <v>1000</v>
      </c>
      <c r="B935">
        <v>39</v>
      </c>
      <c r="C935" t="s">
        <v>802</v>
      </c>
      <c r="D935" t="s">
        <v>49</v>
      </c>
      <c r="E935" t="s">
        <v>41</v>
      </c>
      <c r="F935">
        <v>524</v>
      </c>
      <c r="G935" t="s">
        <v>42</v>
      </c>
      <c r="H935">
        <v>18</v>
      </c>
      <c r="I935">
        <v>2</v>
      </c>
      <c r="J935" t="s">
        <v>43</v>
      </c>
      <c r="K935">
        <v>1</v>
      </c>
      <c r="L935">
        <v>1322</v>
      </c>
      <c r="M935">
        <v>1</v>
      </c>
      <c r="N935" t="s">
        <v>44</v>
      </c>
      <c r="O935">
        <v>32</v>
      </c>
      <c r="P935">
        <v>3</v>
      </c>
      <c r="Q935">
        <v>2</v>
      </c>
      <c r="R935" t="s">
        <v>112</v>
      </c>
      <c r="S935">
        <v>3</v>
      </c>
      <c r="T935" t="s">
        <v>46</v>
      </c>
      <c r="U935">
        <v>4534</v>
      </c>
      <c r="V935" t="s">
        <v>47</v>
      </c>
      <c r="W935">
        <v>13352</v>
      </c>
      <c r="X935">
        <v>0</v>
      </c>
      <c r="Y935" t="s">
        <v>48</v>
      </c>
      <c r="Z935" t="s">
        <v>49</v>
      </c>
      <c r="AA935">
        <v>11</v>
      </c>
      <c r="AB935">
        <v>3</v>
      </c>
      <c r="AC935">
        <v>1</v>
      </c>
      <c r="AD935">
        <v>80</v>
      </c>
      <c r="AE935">
        <v>0</v>
      </c>
      <c r="AF935">
        <v>9</v>
      </c>
      <c r="AG935">
        <v>6</v>
      </c>
      <c r="AH935">
        <v>3</v>
      </c>
      <c r="AI935">
        <v>1</v>
      </c>
      <c r="AJ935">
        <v>7</v>
      </c>
      <c r="AK935" s="14">
        <v>46226</v>
      </c>
      <c r="AL935">
        <v>37</v>
      </c>
      <c r="AM935" t="s">
        <v>1576</v>
      </c>
      <c r="AN935" t="s">
        <v>1583</v>
      </c>
      <c r="AO935">
        <v>3</v>
      </c>
      <c r="AP935">
        <v>8454</v>
      </c>
      <c r="AQ935">
        <v>0</v>
      </c>
      <c r="AR935">
        <v>0</v>
      </c>
    </row>
    <row r="936" spans="1:44" x14ac:dyDescent="0.35">
      <c r="A936" t="s">
        <v>1001</v>
      </c>
      <c r="B936">
        <v>39</v>
      </c>
      <c r="C936" t="s">
        <v>802</v>
      </c>
      <c r="D936" t="s">
        <v>49</v>
      </c>
      <c r="E936" t="s">
        <v>41</v>
      </c>
      <c r="F936">
        <v>1498</v>
      </c>
      <c r="G936" t="s">
        <v>51</v>
      </c>
      <c r="H936">
        <v>21</v>
      </c>
      <c r="I936">
        <v>4</v>
      </c>
      <c r="J936" t="s">
        <v>43</v>
      </c>
      <c r="K936">
        <v>1</v>
      </c>
      <c r="L936">
        <v>1390</v>
      </c>
      <c r="M936">
        <v>1</v>
      </c>
      <c r="N936" t="s">
        <v>44</v>
      </c>
      <c r="O936">
        <v>44</v>
      </c>
      <c r="P936">
        <v>2</v>
      </c>
      <c r="Q936">
        <v>2</v>
      </c>
      <c r="R936" t="s">
        <v>137</v>
      </c>
      <c r="S936">
        <v>4</v>
      </c>
      <c r="T936" t="s">
        <v>105</v>
      </c>
      <c r="U936">
        <v>6120</v>
      </c>
      <c r="V936" t="s">
        <v>163</v>
      </c>
      <c r="W936">
        <v>3567</v>
      </c>
      <c r="X936">
        <v>3</v>
      </c>
      <c r="Y936" t="s">
        <v>48</v>
      </c>
      <c r="Z936" t="s">
        <v>40</v>
      </c>
      <c r="AA936">
        <v>12</v>
      </c>
      <c r="AB936">
        <v>3</v>
      </c>
      <c r="AC936">
        <v>4</v>
      </c>
      <c r="AD936">
        <v>80</v>
      </c>
      <c r="AE936">
        <v>2</v>
      </c>
      <c r="AF936">
        <v>8</v>
      </c>
      <c r="AG936">
        <v>2</v>
      </c>
      <c r="AH936">
        <v>4</v>
      </c>
      <c r="AI936">
        <v>1</v>
      </c>
      <c r="AJ936">
        <v>4</v>
      </c>
      <c r="AK936" s="14">
        <v>46227</v>
      </c>
      <c r="AL936">
        <v>48</v>
      </c>
      <c r="AM936" t="s">
        <v>1576</v>
      </c>
      <c r="AN936" t="s">
        <v>1583</v>
      </c>
      <c r="AO936">
        <v>15</v>
      </c>
      <c r="AP936">
        <v>15721</v>
      </c>
      <c r="AQ936">
        <v>12</v>
      </c>
      <c r="AR936">
        <v>1</v>
      </c>
    </row>
    <row r="937" spans="1:44" x14ac:dyDescent="0.35">
      <c r="A937" t="s">
        <v>1002</v>
      </c>
      <c r="B937">
        <v>39</v>
      </c>
      <c r="C937" t="s">
        <v>802</v>
      </c>
      <c r="D937" t="s">
        <v>49</v>
      </c>
      <c r="E937" t="s">
        <v>59</v>
      </c>
      <c r="F937">
        <v>1485</v>
      </c>
      <c r="G937" t="s">
        <v>42</v>
      </c>
      <c r="H937">
        <v>25</v>
      </c>
      <c r="I937">
        <v>2</v>
      </c>
      <c r="J937" t="s">
        <v>43</v>
      </c>
      <c r="K937">
        <v>1</v>
      </c>
      <c r="L937">
        <v>1397</v>
      </c>
      <c r="M937">
        <v>3</v>
      </c>
      <c r="N937" t="s">
        <v>44</v>
      </c>
      <c r="O937">
        <v>71</v>
      </c>
      <c r="P937">
        <v>3</v>
      </c>
      <c r="Q937">
        <v>3</v>
      </c>
      <c r="R937" t="s">
        <v>161</v>
      </c>
      <c r="S937">
        <v>3</v>
      </c>
      <c r="T937" t="s">
        <v>105</v>
      </c>
      <c r="U937">
        <v>10920</v>
      </c>
      <c r="V937" t="s">
        <v>253</v>
      </c>
      <c r="W937">
        <v>3449</v>
      </c>
      <c r="X937">
        <v>3</v>
      </c>
      <c r="Y937" t="s">
        <v>48</v>
      </c>
      <c r="Z937" t="s">
        <v>49</v>
      </c>
      <c r="AA937">
        <v>21</v>
      </c>
      <c r="AB937">
        <v>4</v>
      </c>
      <c r="AC937">
        <v>2</v>
      </c>
      <c r="AD937">
        <v>80</v>
      </c>
      <c r="AE937">
        <v>1</v>
      </c>
      <c r="AF937">
        <v>13</v>
      </c>
      <c r="AG937">
        <v>2</v>
      </c>
      <c r="AH937">
        <v>3</v>
      </c>
      <c r="AI937">
        <v>0</v>
      </c>
      <c r="AJ937">
        <v>5</v>
      </c>
      <c r="AK937" s="14">
        <v>46228</v>
      </c>
      <c r="AL937">
        <v>50</v>
      </c>
      <c r="AM937" t="s">
        <v>1576</v>
      </c>
      <c r="AN937" t="s">
        <v>1583</v>
      </c>
      <c r="AO937">
        <v>7</v>
      </c>
      <c r="AP937">
        <v>13308</v>
      </c>
      <c r="AQ937">
        <v>5</v>
      </c>
      <c r="AR937">
        <v>4</v>
      </c>
    </row>
    <row r="938" spans="1:44" x14ac:dyDescent="0.35">
      <c r="A938" t="s">
        <v>1345</v>
      </c>
      <c r="B938">
        <v>48</v>
      </c>
      <c r="C938" t="s">
        <v>1271</v>
      </c>
      <c r="D938" t="s">
        <v>49</v>
      </c>
      <c r="E938" t="s">
        <v>41</v>
      </c>
      <c r="F938">
        <v>1224</v>
      </c>
      <c r="G938" t="s">
        <v>42</v>
      </c>
      <c r="H938">
        <v>10</v>
      </c>
      <c r="I938">
        <v>3</v>
      </c>
      <c r="J938" t="s">
        <v>43</v>
      </c>
      <c r="K938">
        <v>1</v>
      </c>
      <c r="L938">
        <v>1867</v>
      </c>
      <c r="M938">
        <v>4</v>
      </c>
      <c r="N938" t="s">
        <v>44</v>
      </c>
      <c r="O938">
        <v>91</v>
      </c>
      <c r="P938">
        <v>2</v>
      </c>
      <c r="Q938">
        <v>5</v>
      </c>
      <c r="R938" t="s">
        <v>252</v>
      </c>
      <c r="S938">
        <v>2</v>
      </c>
      <c r="T938" t="s">
        <v>105</v>
      </c>
      <c r="U938">
        <v>19665</v>
      </c>
      <c r="V938" t="s">
        <v>368</v>
      </c>
      <c r="W938">
        <v>13583</v>
      </c>
      <c r="X938">
        <v>4</v>
      </c>
      <c r="Y938" t="s">
        <v>48</v>
      </c>
      <c r="Z938" t="s">
        <v>49</v>
      </c>
      <c r="AA938">
        <v>12</v>
      </c>
      <c r="AB938">
        <v>3</v>
      </c>
      <c r="AC938">
        <v>4</v>
      </c>
      <c r="AD938">
        <v>80</v>
      </c>
      <c r="AE938">
        <v>0</v>
      </c>
      <c r="AF938">
        <v>29</v>
      </c>
      <c r="AG938">
        <v>3</v>
      </c>
      <c r="AH938">
        <v>3</v>
      </c>
      <c r="AI938">
        <v>12</v>
      </c>
      <c r="AJ938">
        <v>9</v>
      </c>
      <c r="AK938" s="14">
        <v>46207</v>
      </c>
      <c r="AL938">
        <v>30</v>
      </c>
      <c r="AM938" t="s">
        <v>1576</v>
      </c>
      <c r="AN938" t="s">
        <v>1583</v>
      </c>
      <c r="AO938">
        <v>5</v>
      </c>
      <c r="AP938">
        <v>7786</v>
      </c>
      <c r="AQ938">
        <v>4</v>
      </c>
      <c r="AR938">
        <v>2</v>
      </c>
    </row>
    <row r="939" spans="1:44" x14ac:dyDescent="0.35">
      <c r="A939" t="s">
        <v>1004</v>
      </c>
      <c r="B939">
        <v>39</v>
      </c>
      <c r="C939" t="s">
        <v>802</v>
      </c>
      <c r="D939" t="s">
        <v>49</v>
      </c>
      <c r="E939" t="s">
        <v>41</v>
      </c>
      <c r="F939">
        <v>1089</v>
      </c>
      <c r="G939" t="s">
        <v>42</v>
      </c>
      <c r="H939">
        <v>6</v>
      </c>
      <c r="I939">
        <v>3</v>
      </c>
      <c r="J939" t="s">
        <v>43</v>
      </c>
      <c r="K939">
        <v>1</v>
      </c>
      <c r="L939">
        <v>1525</v>
      </c>
      <c r="M939">
        <v>2</v>
      </c>
      <c r="N939" t="s">
        <v>53</v>
      </c>
      <c r="O939">
        <v>32</v>
      </c>
      <c r="P939">
        <v>3</v>
      </c>
      <c r="Q939">
        <v>3</v>
      </c>
      <c r="R939" t="s">
        <v>112</v>
      </c>
      <c r="S939">
        <v>2</v>
      </c>
      <c r="T939" t="s">
        <v>46</v>
      </c>
      <c r="U939">
        <v>8376</v>
      </c>
      <c r="V939" t="s">
        <v>163</v>
      </c>
      <c r="W939">
        <v>9150</v>
      </c>
      <c r="X939">
        <v>4</v>
      </c>
      <c r="Y939" t="s">
        <v>48</v>
      </c>
      <c r="Z939" t="s">
        <v>49</v>
      </c>
      <c r="AA939">
        <v>18</v>
      </c>
      <c r="AB939">
        <v>3</v>
      </c>
      <c r="AC939">
        <v>4</v>
      </c>
      <c r="AD939">
        <v>80</v>
      </c>
      <c r="AE939">
        <v>0</v>
      </c>
      <c r="AF939">
        <v>9</v>
      </c>
      <c r="AG939">
        <v>3</v>
      </c>
      <c r="AH939">
        <v>3</v>
      </c>
      <c r="AI939">
        <v>2</v>
      </c>
      <c r="AJ939">
        <v>2</v>
      </c>
      <c r="AK939" s="14">
        <v>46230</v>
      </c>
      <c r="AL939">
        <v>56</v>
      </c>
      <c r="AM939" t="s">
        <v>1576</v>
      </c>
      <c r="AN939" t="s">
        <v>1583</v>
      </c>
      <c r="AO939">
        <v>1</v>
      </c>
      <c r="AP939">
        <v>17499</v>
      </c>
      <c r="AQ939">
        <v>1</v>
      </c>
      <c r="AR939">
        <v>1</v>
      </c>
    </row>
    <row r="940" spans="1:44" x14ac:dyDescent="0.35">
      <c r="A940" t="s">
        <v>1005</v>
      </c>
      <c r="B940">
        <v>39</v>
      </c>
      <c r="C940" t="s">
        <v>802</v>
      </c>
      <c r="D940" t="s">
        <v>49</v>
      </c>
      <c r="E940" t="s">
        <v>41</v>
      </c>
      <c r="F940">
        <v>1462</v>
      </c>
      <c r="G940" t="s">
        <v>51</v>
      </c>
      <c r="H940">
        <v>6</v>
      </c>
      <c r="I940">
        <v>3</v>
      </c>
      <c r="J940" t="s">
        <v>52</v>
      </c>
      <c r="K940">
        <v>1</v>
      </c>
      <c r="L940">
        <v>1588</v>
      </c>
      <c r="M940">
        <v>4</v>
      </c>
      <c r="N940" t="s">
        <v>44</v>
      </c>
      <c r="O940">
        <v>38</v>
      </c>
      <c r="P940">
        <v>4</v>
      </c>
      <c r="Q940">
        <v>3</v>
      </c>
      <c r="R940" t="s">
        <v>137</v>
      </c>
      <c r="S940">
        <v>3</v>
      </c>
      <c r="T940" t="s">
        <v>105</v>
      </c>
      <c r="U940">
        <v>8237</v>
      </c>
      <c r="V940" t="s">
        <v>163</v>
      </c>
      <c r="W940">
        <v>4658</v>
      </c>
      <c r="X940">
        <v>2</v>
      </c>
      <c r="Y940" t="s">
        <v>48</v>
      </c>
      <c r="Z940" t="s">
        <v>49</v>
      </c>
      <c r="AA940">
        <v>11</v>
      </c>
      <c r="AB940">
        <v>3</v>
      </c>
      <c r="AC940">
        <v>1</v>
      </c>
      <c r="AD940">
        <v>80</v>
      </c>
      <c r="AE940">
        <v>1</v>
      </c>
      <c r="AF940">
        <v>11</v>
      </c>
      <c r="AG940">
        <v>3</v>
      </c>
      <c r="AH940">
        <v>3</v>
      </c>
      <c r="AI940">
        <v>7</v>
      </c>
      <c r="AJ940">
        <v>6</v>
      </c>
      <c r="AK940" s="14">
        <v>46231</v>
      </c>
      <c r="AL940">
        <v>53</v>
      </c>
      <c r="AM940" t="s">
        <v>1576</v>
      </c>
      <c r="AN940" t="s">
        <v>1583</v>
      </c>
      <c r="AO940">
        <v>22</v>
      </c>
      <c r="AP940">
        <v>18978</v>
      </c>
      <c r="AQ940">
        <v>21</v>
      </c>
      <c r="AR940">
        <v>9</v>
      </c>
    </row>
    <row r="941" spans="1:44" x14ac:dyDescent="0.35">
      <c r="A941" t="s">
        <v>1006</v>
      </c>
      <c r="B941">
        <v>39</v>
      </c>
      <c r="C941" t="s">
        <v>802</v>
      </c>
      <c r="D941" t="s">
        <v>49</v>
      </c>
      <c r="E941" t="s">
        <v>41</v>
      </c>
      <c r="F941">
        <v>1387</v>
      </c>
      <c r="G941" t="s">
        <v>42</v>
      </c>
      <c r="H941">
        <v>10</v>
      </c>
      <c r="I941">
        <v>5</v>
      </c>
      <c r="J941" t="s">
        <v>52</v>
      </c>
      <c r="K941">
        <v>1</v>
      </c>
      <c r="L941">
        <v>1618</v>
      </c>
      <c r="M941">
        <v>2</v>
      </c>
      <c r="N941" t="s">
        <v>44</v>
      </c>
      <c r="O941">
        <v>76</v>
      </c>
      <c r="P941">
        <v>3</v>
      </c>
      <c r="Q941">
        <v>2</v>
      </c>
      <c r="R941" t="s">
        <v>112</v>
      </c>
      <c r="S941">
        <v>1</v>
      </c>
      <c r="T941" t="s">
        <v>105</v>
      </c>
      <c r="U941">
        <v>5377</v>
      </c>
      <c r="V941" t="s">
        <v>163</v>
      </c>
      <c r="W941">
        <v>3835</v>
      </c>
      <c r="X941">
        <v>2</v>
      </c>
      <c r="Y941" t="s">
        <v>48</v>
      </c>
      <c r="Z941" t="s">
        <v>49</v>
      </c>
      <c r="AA941">
        <v>13</v>
      </c>
      <c r="AB941">
        <v>3</v>
      </c>
      <c r="AC941">
        <v>4</v>
      </c>
      <c r="AD941">
        <v>80</v>
      </c>
      <c r="AE941">
        <v>3</v>
      </c>
      <c r="AF941">
        <v>10</v>
      </c>
      <c r="AG941">
        <v>3</v>
      </c>
      <c r="AH941">
        <v>3</v>
      </c>
      <c r="AI941">
        <v>7</v>
      </c>
      <c r="AJ941">
        <v>7</v>
      </c>
      <c r="AK941" s="14">
        <v>46232</v>
      </c>
      <c r="AL941">
        <v>36</v>
      </c>
      <c r="AM941" t="s">
        <v>1576</v>
      </c>
      <c r="AN941" t="s">
        <v>1583</v>
      </c>
      <c r="AO941">
        <v>18</v>
      </c>
      <c r="AP941">
        <v>22562</v>
      </c>
      <c r="AQ941">
        <v>17</v>
      </c>
      <c r="AR941">
        <v>0</v>
      </c>
    </row>
    <row r="942" spans="1:44" x14ac:dyDescent="0.35">
      <c r="A942" t="s">
        <v>1007</v>
      </c>
      <c r="B942">
        <v>39</v>
      </c>
      <c r="C942" t="s">
        <v>802</v>
      </c>
      <c r="D942" t="s">
        <v>49</v>
      </c>
      <c r="E942" t="s">
        <v>41</v>
      </c>
      <c r="F942">
        <v>170</v>
      </c>
      <c r="G942" t="s">
        <v>42</v>
      </c>
      <c r="H942">
        <v>3</v>
      </c>
      <c r="I942">
        <v>2</v>
      </c>
      <c r="J942" t="s">
        <v>52</v>
      </c>
      <c r="K942">
        <v>1</v>
      </c>
      <c r="L942">
        <v>1627</v>
      </c>
      <c r="M942">
        <v>3</v>
      </c>
      <c r="N942" t="s">
        <v>44</v>
      </c>
      <c r="O942">
        <v>76</v>
      </c>
      <c r="P942">
        <v>2</v>
      </c>
      <c r="Q942">
        <v>2</v>
      </c>
      <c r="R942" t="s">
        <v>45</v>
      </c>
      <c r="S942">
        <v>3</v>
      </c>
      <c r="T942" t="s">
        <v>102</v>
      </c>
      <c r="U942">
        <v>3069</v>
      </c>
      <c r="V942" t="s">
        <v>47</v>
      </c>
      <c r="W942">
        <v>10302</v>
      </c>
      <c r="X942">
        <v>0</v>
      </c>
      <c r="Y942" t="s">
        <v>48</v>
      </c>
      <c r="Z942" t="s">
        <v>49</v>
      </c>
      <c r="AA942">
        <v>15</v>
      </c>
      <c r="AB942">
        <v>3</v>
      </c>
      <c r="AC942">
        <v>4</v>
      </c>
      <c r="AD942">
        <v>80</v>
      </c>
      <c r="AE942">
        <v>1</v>
      </c>
      <c r="AF942">
        <v>11</v>
      </c>
      <c r="AG942">
        <v>3</v>
      </c>
      <c r="AH942">
        <v>3</v>
      </c>
      <c r="AI942">
        <v>0</v>
      </c>
      <c r="AJ942">
        <v>7</v>
      </c>
      <c r="AK942" s="14">
        <v>46233</v>
      </c>
      <c r="AL942">
        <v>43</v>
      </c>
      <c r="AM942" t="s">
        <v>1576</v>
      </c>
      <c r="AN942" t="s">
        <v>1583</v>
      </c>
      <c r="AO942">
        <v>9</v>
      </c>
      <c r="AP942">
        <v>19877</v>
      </c>
      <c r="AQ942">
        <v>8</v>
      </c>
      <c r="AR942">
        <v>0</v>
      </c>
    </row>
    <row r="943" spans="1:44" x14ac:dyDescent="0.35">
      <c r="A943" t="s">
        <v>1008</v>
      </c>
      <c r="B943">
        <v>39</v>
      </c>
      <c r="C943" t="s">
        <v>802</v>
      </c>
      <c r="D943" t="s">
        <v>49</v>
      </c>
      <c r="E943" t="s">
        <v>56</v>
      </c>
      <c r="F943">
        <v>711</v>
      </c>
      <c r="G943" t="s">
        <v>42</v>
      </c>
      <c r="H943">
        <v>4</v>
      </c>
      <c r="I943">
        <v>3</v>
      </c>
      <c r="J943" t="s">
        <v>52</v>
      </c>
      <c r="K943">
        <v>1</v>
      </c>
      <c r="L943">
        <v>1633</v>
      </c>
      <c r="M943">
        <v>1</v>
      </c>
      <c r="N943" t="s">
        <v>53</v>
      </c>
      <c r="O943">
        <v>81</v>
      </c>
      <c r="P943">
        <v>3</v>
      </c>
      <c r="Q943">
        <v>2</v>
      </c>
      <c r="R943" t="s">
        <v>112</v>
      </c>
      <c r="S943">
        <v>3</v>
      </c>
      <c r="T943" t="s">
        <v>46</v>
      </c>
      <c r="U943">
        <v>5042</v>
      </c>
      <c r="V943" t="s">
        <v>163</v>
      </c>
      <c r="W943">
        <v>3140</v>
      </c>
      <c r="X943">
        <v>0</v>
      </c>
      <c r="Y943" t="s">
        <v>48</v>
      </c>
      <c r="Z943" t="s">
        <v>49</v>
      </c>
      <c r="AA943">
        <v>13</v>
      </c>
      <c r="AB943">
        <v>3</v>
      </c>
      <c r="AC943">
        <v>4</v>
      </c>
      <c r="AD943">
        <v>80</v>
      </c>
      <c r="AE943">
        <v>0</v>
      </c>
      <c r="AF943">
        <v>10</v>
      </c>
      <c r="AG943">
        <v>2</v>
      </c>
      <c r="AH943">
        <v>1</v>
      </c>
      <c r="AI943">
        <v>3</v>
      </c>
      <c r="AJ943">
        <v>8</v>
      </c>
      <c r="AK943" s="14">
        <v>46234</v>
      </c>
      <c r="AL943">
        <v>52</v>
      </c>
      <c r="AM943" t="s">
        <v>1576</v>
      </c>
      <c r="AN943" t="s">
        <v>1583</v>
      </c>
      <c r="AO943">
        <v>15</v>
      </c>
      <c r="AP943">
        <v>16515</v>
      </c>
      <c r="AQ943">
        <v>15</v>
      </c>
      <c r="AR943">
        <v>8</v>
      </c>
    </row>
    <row r="944" spans="1:44" x14ac:dyDescent="0.35">
      <c r="A944" t="s">
        <v>1009</v>
      </c>
      <c r="B944">
        <v>39</v>
      </c>
      <c r="C944" t="s">
        <v>802</v>
      </c>
      <c r="D944" t="s">
        <v>49</v>
      </c>
      <c r="E944" t="s">
        <v>41</v>
      </c>
      <c r="F944">
        <v>492</v>
      </c>
      <c r="G944" t="s">
        <v>42</v>
      </c>
      <c r="H944">
        <v>12</v>
      </c>
      <c r="I944">
        <v>3</v>
      </c>
      <c r="J944" t="s">
        <v>52</v>
      </c>
      <c r="K944">
        <v>1</v>
      </c>
      <c r="L944">
        <v>1654</v>
      </c>
      <c r="M944">
        <v>4</v>
      </c>
      <c r="N944" t="s">
        <v>44</v>
      </c>
      <c r="O944">
        <v>66</v>
      </c>
      <c r="P944">
        <v>3</v>
      </c>
      <c r="Q944">
        <v>2</v>
      </c>
      <c r="R944" t="s">
        <v>112</v>
      </c>
      <c r="S944">
        <v>2</v>
      </c>
      <c r="T944" t="s">
        <v>105</v>
      </c>
      <c r="U944">
        <v>5295</v>
      </c>
      <c r="V944" t="s">
        <v>163</v>
      </c>
      <c r="W944">
        <v>7693</v>
      </c>
      <c r="X944">
        <v>4</v>
      </c>
      <c r="Y944" t="s">
        <v>48</v>
      </c>
      <c r="Z944" t="s">
        <v>49</v>
      </c>
      <c r="AA944">
        <v>21</v>
      </c>
      <c r="AB944">
        <v>4</v>
      </c>
      <c r="AC944">
        <v>3</v>
      </c>
      <c r="AD944">
        <v>80</v>
      </c>
      <c r="AE944">
        <v>0</v>
      </c>
      <c r="AF944">
        <v>7</v>
      </c>
      <c r="AG944">
        <v>3</v>
      </c>
      <c r="AH944">
        <v>3</v>
      </c>
      <c r="AI944">
        <v>1</v>
      </c>
      <c r="AJ944">
        <v>0</v>
      </c>
      <c r="AK944" s="14">
        <v>46235</v>
      </c>
      <c r="AL944">
        <v>31</v>
      </c>
      <c r="AM944" t="s">
        <v>1576</v>
      </c>
      <c r="AN944" t="s">
        <v>1581</v>
      </c>
      <c r="AO944">
        <v>0</v>
      </c>
      <c r="AP944">
        <v>21316</v>
      </c>
      <c r="AQ944">
        <v>0</v>
      </c>
      <c r="AR944">
        <v>0</v>
      </c>
    </row>
    <row r="945" spans="1:44" x14ac:dyDescent="0.35">
      <c r="A945" t="s">
        <v>1010</v>
      </c>
      <c r="B945">
        <v>39</v>
      </c>
      <c r="C945" t="s">
        <v>802</v>
      </c>
      <c r="D945" t="s">
        <v>49</v>
      </c>
      <c r="E945" t="s">
        <v>59</v>
      </c>
      <c r="F945">
        <v>792</v>
      </c>
      <c r="G945" t="s">
        <v>42</v>
      </c>
      <c r="H945">
        <v>1</v>
      </c>
      <c r="I945">
        <v>3</v>
      </c>
      <c r="J945" t="s">
        <v>43</v>
      </c>
      <c r="K945">
        <v>1</v>
      </c>
      <c r="L945">
        <v>1737</v>
      </c>
      <c r="M945">
        <v>4</v>
      </c>
      <c r="N945" t="s">
        <v>44</v>
      </c>
      <c r="O945">
        <v>77</v>
      </c>
      <c r="P945">
        <v>3</v>
      </c>
      <c r="Q945">
        <v>2</v>
      </c>
      <c r="R945" t="s">
        <v>45</v>
      </c>
      <c r="S945">
        <v>4</v>
      </c>
      <c r="T945" t="s">
        <v>105</v>
      </c>
      <c r="U945">
        <v>6472</v>
      </c>
      <c r="V945" t="s">
        <v>163</v>
      </c>
      <c r="W945">
        <v>8989</v>
      </c>
      <c r="X945">
        <v>1</v>
      </c>
      <c r="Y945" t="s">
        <v>48</v>
      </c>
      <c r="Z945" t="s">
        <v>40</v>
      </c>
      <c r="AA945">
        <v>15</v>
      </c>
      <c r="AB945">
        <v>3</v>
      </c>
      <c r="AC945">
        <v>4</v>
      </c>
      <c r="AD945">
        <v>80</v>
      </c>
      <c r="AE945">
        <v>1</v>
      </c>
      <c r="AF945">
        <v>9</v>
      </c>
      <c r="AG945">
        <v>2</v>
      </c>
      <c r="AH945">
        <v>3</v>
      </c>
      <c r="AI945">
        <v>5</v>
      </c>
      <c r="AJ945">
        <v>8</v>
      </c>
      <c r="AK945" s="14">
        <v>46236</v>
      </c>
      <c r="AL945">
        <v>59</v>
      </c>
      <c r="AM945" t="s">
        <v>1576</v>
      </c>
      <c r="AN945" t="s">
        <v>1581</v>
      </c>
      <c r="AO945">
        <v>2</v>
      </c>
      <c r="AP945">
        <v>6522</v>
      </c>
      <c r="AQ945">
        <v>0</v>
      </c>
      <c r="AR945">
        <v>0</v>
      </c>
    </row>
    <row r="946" spans="1:44" x14ac:dyDescent="0.35">
      <c r="A946" t="s">
        <v>1011</v>
      </c>
      <c r="B946">
        <v>39</v>
      </c>
      <c r="C946" t="s">
        <v>802</v>
      </c>
      <c r="D946" t="s">
        <v>49</v>
      </c>
      <c r="E946" t="s">
        <v>41</v>
      </c>
      <c r="F946">
        <v>1253</v>
      </c>
      <c r="G946" t="s">
        <v>42</v>
      </c>
      <c r="H946">
        <v>10</v>
      </c>
      <c r="I946">
        <v>1</v>
      </c>
      <c r="J946" t="s">
        <v>52</v>
      </c>
      <c r="K946">
        <v>1</v>
      </c>
      <c r="L946">
        <v>1800</v>
      </c>
      <c r="M946">
        <v>3</v>
      </c>
      <c r="N946" t="s">
        <v>44</v>
      </c>
      <c r="O946">
        <v>65</v>
      </c>
      <c r="P946">
        <v>3</v>
      </c>
      <c r="Q946">
        <v>3</v>
      </c>
      <c r="R946" t="s">
        <v>252</v>
      </c>
      <c r="S946">
        <v>3</v>
      </c>
      <c r="T946" t="s">
        <v>46</v>
      </c>
      <c r="U946">
        <v>13464</v>
      </c>
      <c r="V946" t="s">
        <v>253</v>
      </c>
      <c r="W946">
        <v>7914</v>
      </c>
      <c r="X946">
        <v>7</v>
      </c>
      <c r="Y946" t="s">
        <v>48</v>
      </c>
      <c r="Z946" t="s">
        <v>49</v>
      </c>
      <c r="AA946">
        <v>21</v>
      </c>
      <c r="AB946">
        <v>4</v>
      </c>
      <c r="AC946">
        <v>3</v>
      </c>
      <c r="AD946">
        <v>80</v>
      </c>
      <c r="AE946">
        <v>0</v>
      </c>
      <c r="AF946">
        <v>9</v>
      </c>
      <c r="AG946">
        <v>3</v>
      </c>
      <c r="AH946">
        <v>3</v>
      </c>
      <c r="AI946">
        <v>2</v>
      </c>
      <c r="AJ946">
        <v>2</v>
      </c>
      <c r="AK946" s="14">
        <v>46237</v>
      </c>
      <c r="AL946">
        <v>41</v>
      </c>
      <c r="AM946" t="s">
        <v>1576</v>
      </c>
      <c r="AN946" t="s">
        <v>1581</v>
      </c>
      <c r="AO946">
        <v>5</v>
      </c>
      <c r="AP946">
        <v>7187</v>
      </c>
      <c r="AQ946">
        <v>2</v>
      </c>
      <c r="AR946">
        <v>0</v>
      </c>
    </row>
    <row r="947" spans="1:44" x14ac:dyDescent="0.35">
      <c r="A947" t="s">
        <v>1012</v>
      </c>
      <c r="B947">
        <v>39</v>
      </c>
      <c r="C947" t="s">
        <v>802</v>
      </c>
      <c r="D947" t="s">
        <v>49</v>
      </c>
      <c r="E947" t="s">
        <v>56</v>
      </c>
      <c r="F947">
        <v>766</v>
      </c>
      <c r="G947" t="s">
        <v>51</v>
      </c>
      <c r="H947">
        <v>20</v>
      </c>
      <c r="I947">
        <v>3</v>
      </c>
      <c r="J947" t="s">
        <v>43</v>
      </c>
      <c r="K947">
        <v>1</v>
      </c>
      <c r="L947">
        <v>1812</v>
      </c>
      <c r="M947">
        <v>3</v>
      </c>
      <c r="N947" t="s">
        <v>44</v>
      </c>
      <c r="O947">
        <v>83</v>
      </c>
      <c r="P947">
        <v>3</v>
      </c>
      <c r="Q947">
        <v>2</v>
      </c>
      <c r="R947" t="s">
        <v>137</v>
      </c>
      <c r="S947">
        <v>4</v>
      </c>
      <c r="T947" t="s">
        <v>102</v>
      </c>
      <c r="U947">
        <v>4127</v>
      </c>
      <c r="V947" t="s">
        <v>47</v>
      </c>
      <c r="W947">
        <v>19188</v>
      </c>
      <c r="X947">
        <v>2</v>
      </c>
      <c r="Y947" t="s">
        <v>48</v>
      </c>
      <c r="Z947" t="s">
        <v>49</v>
      </c>
      <c r="AA947">
        <v>18</v>
      </c>
      <c r="AB947">
        <v>3</v>
      </c>
      <c r="AC947">
        <v>4</v>
      </c>
      <c r="AD947">
        <v>80</v>
      </c>
      <c r="AE947">
        <v>1</v>
      </c>
      <c r="AF947">
        <v>7</v>
      </c>
      <c r="AG947">
        <v>6</v>
      </c>
      <c r="AH947">
        <v>3</v>
      </c>
      <c r="AI947">
        <v>2</v>
      </c>
      <c r="AJ947">
        <v>2</v>
      </c>
      <c r="AK947" s="14">
        <v>46238</v>
      </c>
      <c r="AL947">
        <v>58</v>
      </c>
      <c r="AM947" t="s">
        <v>1576</v>
      </c>
      <c r="AN947" t="s">
        <v>1581</v>
      </c>
      <c r="AO947">
        <v>18</v>
      </c>
      <c r="AP947">
        <v>18937</v>
      </c>
      <c r="AQ947">
        <v>14</v>
      </c>
      <c r="AR947">
        <v>12</v>
      </c>
    </row>
    <row r="948" spans="1:44" x14ac:dyDescent="0.35">
      <c r="A948" t="s">
        <v>1013</v>
      </c>
      <c r="B948">
        <v>39</v>
      </c>
      <c r="C948" t="s">
        <v>802</v>
      </c>
      <c r="D948" t="s">
        <v>49</v>
      </c>
      <c r="E948" t="s">
        <v>41</v>
      </c>
      <c r="F948">
        <v>835</v>
      </c>
      <c r="G948" t="s">
        <v>42</v>
      </c>
      <c r="H948">
        <v>19</v>
      </c>
      <c r="I948">
        <v>4</v>
      </c>
      <c r="J948" t="s">
        <v>73</v>
      </c>
      <c r="K948">
        <v>1</v>
      </c>
      <c r="L948">
        <v>1871</v>
      </c>
      <c r="M948">
        <v>4</v>
      </c>
      <c r="N948" t="s">
        <v>44</v>
      </c>
      <c r="O948">
        <v>41</v>
      </c>
      <c r="P948">
        <v>3</v>
      </c>
      <c r="Q948">
        <v>2</v>
      </c>
      <c r="R948" t="s">
        <v>60</v>
      </c>
      <c r="S948">
        <v>4</v>
      </c>
      <c r="T948" t="s">
        <v>102</v>
      </c>
      <c r="U948">
        <v>3902</v>
      </c>
      <c r="V948" t="s">
        <v>47</v>
      </c>
      <c r="W948">
        <v>5141</v>
      </c>
      <c r="X948">
        <v>8</v>
      </c>
      <c r="Y948" t="s">
        <v>48</v>
      </c>
      <c r="Z948" t="s">
        <v>49</v>
      </c>
      <c r="AA948">
        <v>14</v>
      </c>
      <c r="AB948">
        <v>3</v>
      </c>
      <c r="AC948">
        <v>2</v>
      </c>
      <c r="AD948">
        <v>80</v>
      </c>
      <c r="AE948">
        <v>3</v>
      </c>
      <c r="AF948">
        <v>7</v>
      </c>
      <c r="AG948">
        <v>2</v>
      </c>
      <c r="AH948">
        <v>3</v>
      </c>
      <c r="AI948">
        <v>2</v>
      </c>
      <c r="AJ948">
        <v>2</v>
      </c>
      <c r="AK948" s="14">
        <v>46239</v>
      </c>
      <c r="AL948">
        <v>49</v>
      </c>
      <c r="AM948" t="s">
        <v>1576</v>
      </c>
      <c r="AN948" t="s">
        <v>1581</v>
      </c>
      <c r="AO948">
        <v>5</v>
      </c>
      <c r="AP948">
        <v>8156</v>
      </c>
      <c r="AQ948">
        <v>1</v>
      </c>
      <c r="AR948">
        <v>1</v>
      </c>
    </row>
    <row r="949" spans="1:44" x14ac:dyDescent="0.35">
      <c r="A949" t="s">
        <v>1014</v>
      </c>
      <c r="B949">
        <v>39</v>
      </c>
      <c r="C949" t="s">
        <v>802</v>
      </c>
      <c r="D949" t="s">
        <v>49</v>
      </c>
      <c r="E949" t="s">
        <v>59</v>
      </c>
      <c r="F949">
        <v>1251</v>
      </c>
      <c r="G949" t="s">
        <v>51</v>
      </c>
      <c r="H949">
        <v>21</v>
      </c>
      <c r="I949">
        <v>4</v>
      </c>
      <c r="J949" t="s">
        <v>43</v>
      </c>
      <c r="K949">
        <v>1</v>
      </c>
      <c r="L949">
        <v>1929</v>
      </c>
      <c r="M949">
        <v>1</v>
      </c>
      <c r="N949" t="s">
        <v>53</v>
      </c>
      <c r="O949">
        <v>32</v>
      </c>
      <c r="P949">
        <v>1</v>
      </c>
      <c r="Q949">
        <v>2</v>
      </c>
      <c r="R949" t="s">
        <v>137</v>
      </c>
      <c r="S949">
        <v>3</v>
      </c>
      <c r="T949" t="s">
        <v>105</v>
      </c>
      <c r="U949">
        <v>5736</v>
      </c>
      <c r="V949" t="s">
        <v>163</v>
      </c>
      <c r="W949">
        <v>3987</v>
      </c>
      <c r="X949">
        <v>6</v>
      </c>
      <c r="Y949" t="s">
        <v>48</v>
      </c>
      <c r="Z949" t="s">
        <v>49</v>
      </c>
      <c r="AA949">
        <v>19</v>
      </c>
      <c r="AB949">
        <v>3</v>
      </c>
      <c r="AC949">
        <v>3</v>
      </c>
      <c r="AD949">
        <v>80</v>
      </c>
      <c r="AE949">
        <v>1</v>
      </c>
      <c r="AF949">
        <v>10</v>
      </c>
      <c r="AG949">
        <v>1</v>
      </c>
      <c r="AH949">
        <v>3</v>
      </c>
      <c r="AI949">
        <v>1</v>
      </c>
      <c r="AJ949">
        <v>2</v>
      </c>
      <c r="AK949" s="14">
        <v>46240</v>
      </c>
      <c r="AL949">
        <v>45</v>
      </c>
      <c r="AM949" t="s">
        <v>1576</v>
      </c>
      <c r="AN949" t="s">
        <v>1581</v>
      </c>
      <c r="AO949">
        <v>24</v>
      </c>
      <c r="AP949">
        <v>21264</v>
      </c>
      <c r="AQ949">
        <v>8</v>
      </c>
      <c r="AR949">
        <v>8</v>
      </c>
    </row>
    <row r="950" spans="1:44" x14ac:dyDescent="0.35">
      <c r="A950" t="s">
        <v>1015</v>
      </c>
      <c r="B950">
        <v>39</v>
      </c>
      <c r="C950" t="s">
        <v>802</v>
      </c>
      <c r="D950" t="s">
        <v>49</v>
      </c>
      <c r="E950" t="s">
        <v>41</v>
      </c>
      <c r="F950">
        <v>867</v>
      </c>
      <c r="G950" t="s">
        <v>42</v>
      </c>
      <c r="H950">
        <v>9</v>
      </c>
      <c r="I950">
        <v>2</v>
      </c>
      <c r="J950" t="s">
        <v>52</v>
      </c>
      <c r="K950">
        <v>1</v>
      </c>
      <c r="L950">
        <v>1936</v>
      </c>
      <c r="M950">
        <v>1</v>
      </c>
      <c r="N950" t="s">
        <v>44</v>
      </c>
      <c r="O950">
        <v>87</v>
      </c>
      <c r="P950">
        <v>3</v>
      </c>
      <c r="Q950">
        <v>2</v>
      </c>
      <c r="R950" t="s">
        <v>112</v>
      </c>
      <c r="S950">
        <v>1</v>
      </c>
      <c r="T950" t="s">
        <v>105</v>
      </c>
      <c r="U950">
        <v>5151</v>
      </c>
      <c r="V950" t="s">
        <v>163</v>
      </c>
      <c r="W950">
        <v>12315</v>
      </c>
      <c r="X950">
        <v>1</v>
      </c>
      <c r="Y950" t="s">
        <v>48</v>
      </c>
      <c r="Z950" t="s">
        <v>49</v>
      </c>
      <c r="AA950">
        <v>25</v>
      </c>
      <c r="AB950">
        <v>4</v>
      </c>
      <c r="AC950">
        <v>4</v>
      </c>
      <c r="AD950">
        <v>80</v>
      </c>
      <c r="AE950">
        <v>1</v>
      </c>
      <c r="AF950">
        <v>10</v>
      </c>
      <c r="AG950">
        <v>3</v>
      </c>
      <c r="AH950">
        <v>3</v>
      </c>
      <c r="AI950">
        <v>7</v>
      </c>
      <c r="AJ950">
        <v>9</v>
      </c>
      <c r="AK950" s="14">
        <v>46241</v>
      </c>
      <c r="AL950">
        <v>50</v>
      </c>
      <c r="AM950" t="s">
        <v>1576</v>
      </c>
      <c r="AN950" t="s">
        <v>1581</v>
      </c>
      <c r="AO950">
        <v>20</v>
      </c>
      <c r="AP950">
        <v>4881</v>
      </c>
      <c r="AQ950">
        <v>15</v>
      </c>
      <c r="AR950">
        <v>11</v>
      </c>
    </row>
    <row r="951" spans="1:44" x14ac:dyDescent="0.35">
      <c r="A951" t="s">
        <v>1016</v>
      </c>
      <c r="B951">
        <v>39</v>
      </c>
      <c r="C951" t="s">
        <v>802</v>
      </c>
      <c r="D951" t="s">
        <v>49</v>
      </c>
      <c r="E951" t="s">
        <v>41</v>
      </c>
      <c r="F951">
        <v>119</v>
      </c>
      <c r="G951" t="s">
        <v>51</v>
      </c>
      <c r="H951">
        <v>15</v>
      </c>
      <c r="I951">
        <v>4</v>
      </c>
      <c r="J951" t="s">
        <v>57</v>
      </c>
      <c r="K951">
        <v>1</v>
      </c>
      <c r="L951">
        <v>1975</v>
      </c>
      <c r="M951">
        <v>2</v>
      </c>
      <c r="N951" t="s">
        <v>44</v>
      </c>
      <c r="O951">
        <v>77</v>
      </c>
      <c r="P951">
        <v>3</v>
      </c>
      <c r="Q951">
        <v>4</v>
      </c>
      <c r="R951" t="s">
        <v>137</v>
      </c>
      <c r="S951">
        <v>1</v>
      </c>
      <c r="T951" t="s">
        <v>46</v>
      </c>
      <c r="U951">
        <v>13341</v>
      </c>
      <c r="V951" t="s">
        <v>253</v>
      </c>
      <c r="W951">
        <v>25098</v>
      </c>
      <c r="X951">
        <v>0</v>
      </c>
      <c r="Y951" t="s">
        <v>48</v>
      </c>
      <c r="Z951" t="s">
        <v>49</v>
      </c>
      <c r="AA951">
        <v>12</v>
      </c>
      <c r="AB951">
        <v>3</v>
      </c>
      <c r="AC951">
        <v>1</v>
      </c>
      <c r="AD951">
        <v>80</v>
      </c>
      <c r="AE951">
        <v>0</v>
      </c>
      <c r="AF951">
        <v>21</v>
      </c>
      <c r="AG951">
        <v>3</v>
      </c>
      <c r="AH951">
        <v>3</v>
      </c>
      <c r="AI951">
        <v>11</v>
      </c>
      <c r="AJ951">
        <v>10</v>
      </c>
      <c r="AK951" s="14">
        <v>46242</v>
      </c>
      <c r="AL951">
        <v>31</v>
      </c>
      <c r="AM951" t="s">
        <v>1576</v>
      </c>
      <c r="AN951" t="s">
        <v>1581</v>
      </c>
      <c r="AO951">
        <v>5</v>
      </c>
      <c r="AP951">
        <v>17335</v>
      </c>
      <c r="AQ951">
        <v>1</v>
      </c>
      <c r="AR951">
        <v>1</v>
      </c>
    </row>
    <row r="952" spans="1:44" x14ac:dyDescent="0.35">
      <c r="A952" t="s">
        <v>1017</v>
      </c>
      <c r="B952">
        <v>39</v>
      </c>
      <c r="C952" t="s">
        <v>802</v>
      </c>
      <c r="D952" t="s">
        <v>49</v>
      </c>
      <c r="E952" t="s">
        <v>41</v>
      </c>
      <c r="F952">
        <v>116</v>
      </c>
      <c r="G952" t="s">
        <v>42</v>
      </c>
      <c r="H952">
        <v>24</v>
      </c>
      <c r="I952">
        <v>1</v>
      </c>
      <c r="J952" t="s">
        <v>43</v>
      </c>
      <c r="K952">
        <v>1</v>
      </c>
      <c r="L952">
        <v>2014</v>
      </c>
      <c r="M952">
        <v>1</v>
      </c>
      <c r="N952" t="s">
        <v>44</v>
      </c>
      <c r="O952">
        <v>52</v>
      </c>
      <c r="P952">
        <v>3</v>
      </c>
      <c r="Q952">
        <v>2</v>
      </c>
      <c r="R952" t="s">
        <v>60</v>
      </c>
      <c r="S952">
        <v>4</v>
      </c>
      <c r="T952" t="s">
        <v>46</v>
      </c>
      <c r="U952">
        <v>4108</v>
      </c>
      <c r="V952" t="s">
        <v>47</v>
      </c>
      <c r="W952">
        <v>5340</v>
      </c>
      <c r="X952">
        <v>7</v>
      </c>
      <c r="Y952" t="s">
        <v>48</v>
      </c>
      <c r="Z952" t="s">
        <v>49</v>
      </c>
      <c r="AA952">
        <v>13</v>
      </c>
      <c r="AB952">
        <v>3</v>
      </c>
      <c r="AC952">
        <v>1</v>
      </c>
      <c r="AD952">
        <v>80</v>
      </c>
      <c r="AE952">
        <v>0</v>
      </c>
      <c r="AF952">
        <v>18</v>
      </c>
      <c r="AG952">
        <v>2</v>
      </c>
      <c r="AH952">
        <v>3</v>
      </c>
      <c r="AI952">
        <v>1</v>
      </c>
      <c r="AJ952">
        <v>7</v>
      </c>
      <c r="AK952" s="14">
        <v>46243</v>
      </c>
      <c r="AL952">
        <v>25</v>
      </c>
      <c r="AM952" t="s">
        <v>1576</v>
      </c>
      <c r="AN952" t="s">
        <v>1581</v>
      </c>
      <c r="AO952">
        <v>3</v>
      </c>
      <c r="AP952">
        <v>19792</v>
      </c>
      <c r="AQ952">
        <v>3</v>
      </c>
      <c r="AR952">
        <v>0</v>
      </c>
    </row>
    <row r="953" spans="1:44" x14ac:dyDescent="0.35">
      <c r="A953" t="s">
        <v>1018</v>
      </c>
      <c r="B953">
        <v>39</v>
      </c>
      <c r="C953" t="s">
        <v>802</v>
      </c>
      <c r="D953" t="s">
        <v>49</v>
      </c>
      <c r="E953" t="s">
        <v>59</v>
      </c>
      <c r="F953">
        <v>105</v>
      </c>
      <c r="G953" t="s">
        <v>42</v>
      </c>
      <c r="H953">
        <v>9</v>
      </c>
      <c r="I953">
        <v>3</v>
      </c>
      <c r="J953" t="s">
        <v>43</v>
      </c>
      <c r="K953">
        <v>1</v>
      </c>
      <c r="L953">
        <v>2022</v>
      </c>
      <c r="M953">
        <v>4</v>
      </c>
      <c r="N953" t="s">
        <v>44</v>
      </c>
      <c r="O953">
        <v>87</v>
      </c>
      <c r="P953">
        <v>3</v>
      </c>
      <c r="Q953">
        <v>5</v>
      </c>
      <c r="R953" t="s">
        <v>442</v>
      </c>
      <c r="S953">
        <v>4</v>
      </c>
      <c r="T953" t="s">
        <v>46</v>
      </c>
      <c r="U953">
        <v>19431</v>
      </c>
      <c r="V953" t="s">
        <v>368</v>
      </c>
      <c r="W953">
        <v>15302</v>
      </c>
      <c r="X953">
        <v>2</v>
      </c>
      <c r="Y953" t="s">
        <v>48</v>
      </c>
      <c r="Z953" t="s">
        <v>49</v>
      </c>
      <c r="AA953">
        <v>13</v>
      </c>
      <c r="AB953">
        <v>3</v>
      </c>
      <c r="AC953">
        <v>3</v>
      </c>
      <c r="AD953">
        <v>80</v>
      </c>
      <c r="AE953">
        <v>0</v>
      </c>
      <c r="AF953">
        <v>21</v>
      </c>
      <c r="AG953">
        <v>3</v>
      </c>
      <c r="AH953">
        <v>2</v>
      </c>
      <c r="AI953">
        <v>1</v>
      </c>
      <c r="AJ953">
        <v>3</v>
      </c>
      <c r="AK953" s="14">
        <v>46244</v>
      </c>
      <c r="AL953">
        <v>36</v>
      </c>
      <c r="AM953" t="s">
        <v>1576</v>
      </c>
      <c r="AN953" t="s">
        <v>1581</v>
      </c>
      <c r="AO953">
        <v>17</v>
      </c>
      <c r="AP953">
        <v>8173</v>
      </c>
      <c r="AQ953">
        <v>13</v>
      </c>
      <c r="AR953">
        <v>2</v>
      </c>
    </row>
    <row r="954" spans="1:44" x14ac:dyDescent="0.35">
      <c r="A954" t="s">
        <v>1019</v>
      </c>
      <c r="B954">
        <v>39</v>
      </c>
      <c r="C954" t="s">
        <v>802</v>
      </c>
      <c r="D954" t="s">
        <v>49</v>
      </c>
      <c r="E954" t="s">
        <v>41</v>
      </c>
      <c r="F954">
        <v>722</v>
      </c>
      <c r="G954" t="s">
        <v>51</v>
      </c>
      <c r="H954">
        <v>24</v>
      </c>
      <c r="I954">
        <v>1</v>
      </c>
      <c r="J954" t="s">
        <v>57</v>
      </c>
      <c r="K954">
        <v>1</v>
      </c>
      <c r="L954">
        <v>2056</v>
      </c>
      <c r="M954">
        <v>2</v>
      </c>
      <c r="N954" t="s">
        <v>53</v>
      </c>
      <c r="O954">
        <v>60</v>
      </c>
      <c r="P954">
        <v>2</v>
      </c>
      <c r="Q954">
        <v>4</v>
      </c>
      <c r="R954" t="s">
        <v>137</v>
      </c>
      <c r="S954">
        <v>4</v>
      </c>
      <c r="T954" t="s">
        <v>105</v>
      </c>
      <c r="U954">
        <v>12031</v>
      </c>
      <c r="V954" t="s">
        <v>253</v>
      </c>
      <c r="W954">
        <v>8828</v>
      </c>
      <c r="X954">
        <v>0</v>
      </c>
      <c r="Y954" t="s">
        <v>48</v>
      </c>
      <c r="Z954" t="s">
        <v>49</v>
      </c>
      <c r="AA954">
        <v>11</v>
      </c>
      <c r="AB954">
        <v>3</v>
      </c>
      <c r="AC954">
        <v>1</v>
      </c>
      <c r="AD954">
        <v>80</v>
      </c>
      <c r="AE954">
        <v>1</v>
      </c>
      <c r="AF954">
        <v>21</v>
      </c>
      <c r="AG954">
        <v>2</v>
      </c>
      <c r="AH954">
        <v>2</v>
      </c>
      <c r="AI954">
        <v>9</v>
      </c>
      <c r="AJ954">
        <v>6</v>
      </c>
      <c r="AK954" s="14">
        <v>46245</v>
      </c>
      <c r="AL954">
        <v>45</v>
      </c>
      <c r="AM954" t="s">
        <v>1576</v>
      </c>
      <c r="AN954" t="s">
        <v>1581</v>
      </c>
      <c r="AO954">
        <v>21</v>
      </c>
      <c r="AP954">
        <v>19627</v>
      </c>
      <c r="AQ954">
        <v>15</v>
      </c>
      <c r="AR954">
        <v>6</v>
      </c>
    </row>
    <row r="955" spans="1:44" x14ac:dyDescent="0.35">
      <c r="A955" t="s">
        <v>1020</v>
      </c>
      <c r="B955">
        <v>39</v>
      </c>
      <c r="C955" t="s">
        <v>802</v>
      </c>
      <c r="D955" t="s">
        <v>49</v>
      </c>
      <c r="E955" t="s">
        <v>41</v>
      </c>
      <c r="F955">
        <v>613</v>
      </c>
      <c r="G955" t="s">
        <v>42</v>
      </c>
      <c r="H955">
        <v>6</v>
      </c>
      <c r="I955">
        <v>1</v>
      </c>
      <c r="J955" t="s">
        <v>52</v>
      </c>
      <c r="K955">
        <v>1</v>
      </c>
      <c r="L955">
        <v>2062</v>
      </c>
      <c r="M955">
        <v>4</v>
      </c>
      <c r="N955" t="s">
        <v>44</v>
      </c>
      <c r="O955">
        <v>42</v>
      </c>
      <c r="P955">
        <v>2</v>
      </c>
      <c r="Q955">
        <v>3</v>
      </c>
      <c r="R955" t="s">
        <v>161</v>
      </c>
      <c r="S955">
        <v>1</v>
      </c>
      <c r="T955" t="s">
        <v>105</v>
      </c>
      <c r="U955">
        <v>9991</v>
      </c>
      <c r="V955" t="s">
        <v>163</v>
      </c>
      <c r="W955">
        <v>21457</v>
      </c>
      <c r="X955">
        <v>4</v>
      </c>
      <c r="Y955" t="s">
        <v>48</v>
      </c>
      <c r="Z955" t="s">
        <v>49</v>
      </c>
      <c r="AA955">
        <v>15</v>
      </c>
      <c r="AB955">
        <v>3</v>
      </c>
      <c r="AC955">
        <v>1</v>
      </c>
      <c r="AD955">
        <v>80</v>
      </c>
      <c r="AE955">
        <v>1</v>
      </c>
      <c r="AF955">
        <v>9</v>
      </c>
      <c r="AG955">
        <v>5</v>
      </c>
      <c r="AH955">
        <v>3</v>
      </c>
      <c r="AI955">
        <v>1</v>
      </c>
      <c r="AJ955">
        <v>7</v>
      </c>
      <c r="AK955" s="14">
        <v>46246</v>
      </c>
      <c r="AL955">
        <v>56</v>
      </c>
      <c r="AM955" t="s">
        <v>1576</v>
      </c>
      <c r="AN955" t="s">
        <v>1581</v>
      </c>
      <c r="AO955">
        <v>36</v>
      </c>
      <c r="AP955">
        <v>14753</v>
      </c>
      <c r="AQ955">
        <v>8</v>
      </c>
      <c r="AR955">
        <v>6</v>
      </c>
    </row>
    <row r="956" spans="1:44" x14ac:dyDescent="0.35">
      <c r="A956" t="s">
        <v>1019</v>
      </c>
      <c r="B956">
        <v>39</v>
      </c>
      <c r="C956" t="s">
        <v>802</v>
      </c>
      <c r="D956" t="s">
        <v>49</v>
      </c>
      <c r="E956" t="s">
        <v>41</v>
      </c>
      <c r="F956">
        <v>722</v>
      </c>
      <c r="G956" t="s">
        <v>51</v>
      </c>
      <c r="H956">
        <v>24</v>
      </c>
      <c r="I956">
        <v>1</v>
      </c>
      <c r="J956" t="s">
        <v>57</v>
      </c>
      <c r="K956">
        <v>1</v>
      </c>
      <c r="L956">
        <v>2056</v>
      </c>
      <c r="M956">
        <v>2</v>
      </c>
      <c r="N956" t="s">
        <v>53</v>
      </c>
      <c r="O956">
        <v>60</v>
      </c>
      <c r="P956">
        <v>2</v>
      </c>
      <c r="Q956">
        <v>4</v>
      </c>
      <c r="R956" t="s">
        <v>137</v>
      </c>
      <c r="S956">
        <v>4</v>
      </c>
      <c r="T956" t="s">
        <v>105</v>
      </c>
      <c r="U956">
        <v>12031</v>
      </c>
      <c r="V956" t="s">
        <v>253</v>
      </c>
      <c r="W956">
        <v>8828</v>
      </c>
      <c r="X956">
        <v>0</v>
      </c>
      <c r="Y956" t="s">
        <v>48</v>
      </c>
      <c r="Z956" t="s">
        <v>49</v>
      </c>
      <c r="AA956">
        <v>11</v>
      </c>
      <c r="AB956">
        <v>3</v>
      </c>
      <c r="AC956">
        <v>1</v>
      </c>
      <c r="AD956">
        <v>80</v>
      </c>
      <c r="AE956">
        <v>1</v>
      </c>
      <c r="AF956">
        <v>21</v>
      </c>
      <c r="AG956">
        <v>2</v>
      </c>
      <c r="AH956">
        <v>2</v>
      </c>
      <c r="AI956">
        <v>9</v>
      </c>
      <c r="AJ956">
        <v>6</v>
      </c>
      <c r="AK956" s="14">
        <v>46247</v>
      </c>
      <c r="AL956">
        <v>39</v>
      </c>
      <c r="AM956" t="s">
        <v>1576</v>
      </c>
      <c r="AN956" t="s">
        <v>1581</v>
      </c>
      <c r="AO956">
        <v>5</v>
      </c>
      <c r="AP956">
        <v>11241</v>
      </c>
      <c r="AQ956">
        <v>0</v>
      </c>
      <c r="AR956">
        <v>0</v>
      </c>
    </row>
    <row r="957" spans="1:44" x14ac:dyDescent="0.35">
      <c r="A957" t="s">
        <v>1020</v>
      </c>
      <c r="B957">
        <v>39</v>
      </c>
      <c r="C957" t="s">
        <v>802</v>
      </c>
      <c r="D957" t="s">
        <v>49</v>
      </c>
      <c r="E957" t="s">
        <v>41</v>
      </c>
      <c r="F957">
        <v>613</v>
      </c>
      <c r="G957" t="s">
        <v>42</v>
      </c>
      <c r="H957">
        <v>6</v>
      </c>
      <c r="I957">
        <v>1</v>
      </c>
      <c r="J957" t="s">
        <v>52</v>
      </c>
      <c r="K957">
        <v>1</v>
      </c>
      <c r="L957">
        <v>2062</v>
      </c>
      <c r="M957">
        <v>4</v>
      </c>
      <c r="N957" t="s">
        <v>44</v>
      </c>
      <c r="O957">
        <v>42</v>
      </c>
      <c r="P957">
        <v>2</v>
      </c>
      <c r="Q957">
        <v>3</v>
      </c>
      <c r="R957" t="s">
        <v>161</v>
      </c>
      <c r="S957">
        <v>1</v>
      </c>
      <c r="T957" t="s">
        <v>105</v>
      </c>
      <c r="U957">
        <v>9991</v>
      </c>
      <c r="V957" t="s">
        <v>163</v>
      </c>
      <c r="W957">
        <v>21457</v>
      </c>
      <c r="X957">
        <v>4</v>
      </c>
      <c r="Y957" t="s">
        <v>48</v>
      </c>
      <c r="Z957" t="s">
        <v>49</v>
      </c>
      <c r="AA957">
        <v>15</v>
      </c>
      <c r="AB957">
        <v>3</v>
      </c>
      <c r="AC957">
        <v>1</v>
      </c>
      <c r="AD957">
        <v>80</v>
      </c>
      <c r="AE957">
        <v>1</v>
      </c>
      <c r="AF957">
        <v>9</v>
      </c>
      <c r="AG957">
        <v>5</v>
      </c>
      <c r="AH957">
        <v>3</v>
      </c>
      <c r="AI957">
        <v>1</v>
      </c>
      <c r="AJ957">
        <v>1</v>
      </c>
      <c r="AK957" s="14">
        <v>46248</v>
      </c>
      <c r="AL957">
        <v>25</v>
      </c>
      <c r="AM957" t="s">
        <v>1576</v>
      </c>
      <c r="AN957" t="s">
        <v>1581</v>
      </c>
      <c r="AO957">
        <v>0</v>
      </c>
      <c r="AP957">
        <v>19516</v>
      </c>
      <c r="AQ957">
        <v>0</v>
      </c>
      <c r="AR957">
        <v>0</v>
      </c>
    </row>
    <row r="958" spans="1:44" x14ac:dyDescent="0.35">
      <c r="A958" t="s">
        <v>1021</v>
      </c>
      <c r="B958">
        <v>40</v>
      </c>
      <c r="C958" t="s">
        <v>802</v>
      </c>
      <c r="D958" t="s">
        <v>49</v>
      </c>
      <c r="E958" t="s">
        <v>56</v>
      </c>
      <c r="F958">
        <v>530</v>
      </c>
      <c r="G958" t="s">
        <v>42</v>
      </c>
      <c r="H958">
        <v>1</v>
      </c>
      <c r="I958">
        <v>4</v>
      </c>
      <c r="J958" t="s">
        <v>43</v>
      </c>
      <c r="K958">
        <v>1</v>
      </c>
      <c r="L958">
        <v>119</v>
      </c>
      <c r="M958">
        <v>3</v>
      </c>
      <c r="N958" t="s">
        <v>44</v>
      </c>
      <c r="O958">
        <v>78</v>
      </c>
      <c r="P958">
        <v>2</v>
      </c>
      <c r="Q958">
        <v>4</v>
      </c>
      <c r="R958" t="s">
        <v>161</v>
      </c>
      <c r="S958">
        <v>2</v>
      </c>
      <c r="T958" t="s">
        <v>105</v>
      </c>
      <c r="U958">
        <v>13503</v>
      </c>
      <c r="V958" t="s">
        <v>253</v>
      </c>
      <c r="W958">
        <v>14115</v>
      </c>
      <c r="X958">
        <v>1</v>
      </c>
      <c r="Y958" t="s">
        <v>48</v>
      </c>
      <c r="Z958" t="s">
        <v>49</v>
      </c>
      <c r="AA958">
        <v>22</v>
      </c>
      <c r="AB958">
        <v>4</v>
      </c>
      <c r="AC958">
        <v>4</v>
      </c>
      <c r="AD958">
        <v>80</v>
      </c>
      <c r="AE958">
        <v>1</v>
      </c>
      <c r="AF958">
        <v>22</v>
      </c>
      <c r="AG958">
        <v>3</v>
      </c>
      <c r="AH958">
        <v>2</v>
      </c>
      <c r="AI958">
        <v>11</v>
      </c>
      <c r="AJ958">
        <v>11</v>
      </c>
      <c r="AK958" s="14">
        <v>46249</v>
      </c>
      <c r="AL958">
        <v>55</v>
      </c>
      <c r="AM958" t="s">
        <v>1576</v>
      </c>
      <c r="AN958" t="s">
        <v>1581</v>
      </c>
      <c r="AO958">
        <v>33</v>
      </c>
      <c r="AP958">
        <v>10758</v>
      </c>
      <c r="AQ958">
        <v>9</v>
      </c>
      <c r="AR958">
        <v>4</v>
      </c>
    </row>
    <row r="959" spans="1:44" x14ac:dyDescent="0.35">
      <c r="A959" t="s">
        <v>1022</v>
      </c>
      <c r="B959">
        <v>40</v>
      </c>
      <c r="C959" t="s">
        <v>802</v>
      </c>
      <c r="D959" t="s">
        <v>49</v>
      </c>
      <c r="E959" t="s">
        <v>56</v>
      </c>
      <c r="F959">
        <v>1395</v>
      </c>
      <c r="G959" t="s">
        <v>42</v>
      </c>
      <c r="H959">
        <v>26</v>
      </c>
      <c r="I959">
        <v>3</v>
      </c>
      <c r="J959" t="s">
        <v>52</v>
      </c>
      <c r="K959">
        <v>1</v>
      </c>
      <c r="L959">
        <v>202</v>
      </c>
      <c r="M959">
        <v>2</v>
      </c>
      <c r="N959" t="s">
        <v>53</v>
      </c>
      <c r="O959">
        <v>54</v>
      </c>
      <c r="P959">
        <v>3</v>
      </c>
      <c r="Q959">
        <v>2</v>
      </c>
      <c r="R959" t="s">
        <v>60</v>
      </c>
      <c r="S959">
        <v>2</v>
      </c>
      <c r="T959" t="s">
        <v>102</v>
      </c>
      <c r="U959">
        <v>5605</v>
      </c>
      <c r="V959" t="s">
        <v>163</v>
      </c>
      <c r="W959">
        <v>8504</v>
      </c>
      <c r="X959">
        <v>1</v>
      </c>
      <c r="Y959" t="s">
        <v>48</v>
      </c>
      <c r="Z959" t="s">
        <v>49</v>
      </c>
      <c r="AA959">
        <v>11</v>
      </c>
      <c r="AB959">
        <v>3</v>
      </c>
      <c r="AC959">
        <v>1</v>
      </c>
      <c r="AD959">
        <v>80</v>
      </c>
      <c r="AE959">
        <v>1</v>
      </c>
      <c r="AF959">
        <v>20</v>
      </c>
      <c r="AG959">
        <v>2</v>
      </c>
      <c r="AH959">
        <v>3</v>
      </c>
      <c r="AI959">
        <v>2</v>
      </c>
      <c r="AJ959">
        <v>13</v>
      </c>
      <c r="AK959" s="14">
        <v>46250</v>
      </c>
      <c r="AL959">
        <v>33</v>
      </c>
      <c r="AM959" t="s">
        <v>1576</v>
      </c>
      <c r="AN959" t="s">
        <v>1581</v>
      </c>
      <c r="AO959">
        <v>15</v>
      </c>
      <c r="AP959">
        <v>3474</v>
      </c>
      <c r="AQ959">
        <v>2</v>
      </c>
      <c r="AR959">
        <v>1</v>
      </c>
    </row>
    <row r="960" spans="1:44" x14ac:dyDescent="0.35">
      <c r="A960" t="s">
        <v>1023</v>
      </c>
      <c r="B960">
        <v>40</v>
      </c>
      <c r="C960" t="s">
        <v>802</v>
      </c>
      <c r="D960" t="s">
        <v>49</v>
      </c>
      <c r="E960" t="s">
        <v>41</v>
      </c>
      <c r="F960">
        <v>630</v>
      </c>
      <c r="G960" t="s">
        <v>51</v>
      </c>
      <c r="H960">
        <v>4</v>
      </c>
      <c r="I960">
        <v>4</v>
      </c>
      <c r="J960" t="s">
        <v>57</v>
      </c>
      <c r="K960">
        <v>1</v>
      </c>
      <c r="L960">
        <v>215</v>
      </c>
      <c r="M960">
        <v>3</v>
      </c>
      <c r="N960" t="s">
        <v>44</v>
      </c>
      <c r="O960">
        <v>67</v>
      </c>
      <c r="P960">
        <v>2</v>
      </c>
      <c r="Q960">
        <v>3</v>
      </c>
      <c r="R960" t="s">
        <v>137</v>
      </c>
      <c r="S960">
        <v>4</v>
      </c>
      <c r="T960" t="s">
        <v>105</v>
      </c>
      <c r="U960">
        <v>10855</v>
      </c>
      <c r="V960" t="s">
        <v>253</v>
      </c>
      <c r="W960">
        <v>8552</v>
      </c>
      <c r="X960">
        <v>7</v>
      </c>
      <c r="Y960" t="s">
        <v>48</v>
      </c>
      <c r="Z960" t="s">
        <v>49</v>
      </c>
      <c r="AA960">
        <v>11</v>
      </c>
      <c r="AB960">
        <v>3</v>
      </c>
      <c r="AC960">
        <v>1</v>
      </c>
      <c r="AD960">
        <v>80</v>
      </c>
      <c r="AE960">
        <v>1</v>
      </c>
      <c r="AF960">
        <v>15</v>
      </c>
      <c r="AG960">
        <v>2</v>
      </c>
      <c r="AH960">
        <v>2</v>
      </c>
      <c r="AI960">
        <v>2</v>
      </c>
      <c r="AJ960">
        <v>11</v>
      </c>
      <c r="AK960" s="14">
        <v>46251</v>
      </c>
      <c r="AL960">
        <v>41</v>
      </c>
      <c r="AM960" t="s">
        <v>1576</v>
      </c>
      <c r="AN960" t="s">
        <v>1581</v>
      </c>
      <c r="AO960">
        <v>2</v>
      </c>
      <c r="AP960">
        <v>4027</v>
      </c>
      <c r="AQ960">
        <v>2</v>
      </c>
      <c r="AR960">
        <v>2</v>
      </c>
    </row>
    <row r="961" spans="1:44" x14ac:dyDescent="0.35">
      <c r="A961" t="s">
        <v>1024</v>
      </c>
      <c r="B961">
        <v>40</v>
      </c>
      <c r="C961" t="s">
        <v>802</v>
      </c>
      <c r="D961" t="s">
        <v>49</v>
      </c>
      <c r="E961" t="s">
        <v>41</v>
      </c>
      <c r="F961">
        <v>989</v>
      </c>
      <c r="G961" t="s">
        <v>42</v>
      </c>
      <c r="H961">
        <v>4</v>
      </c>
      <c r="I961">
        <v>1</v>
      </c>
      <c r="J961" t="s">
        <v>52</v>
      </c>
      <c r="K961">
        <v>1</v>
      </c>
      <c r="L961">
        <v>253</v>
      </c>
      <c r="M961">
        <v>4</v>
      </c>
      <c r="N961" t="s">
        <v>53</v>
      </c>
      <c r="O961">
        <v>46</v>
      </c>
      <c r="P961">
        <v>3</v>
      </c>
      <c r="Q961">
        <v>5</v>
      </c>
      <c r="R961" t="s">
        <v>442</v>
      </c>
      <c r="S961">
        <v>3</v>
      </c>
      <c r="T961" t="s">
        <v>105</v>
      </c>
      <c r="U961">
        <v>19033</v>
      </c>
      <c r="V961" t="s">
        <v>368</v>
      </c>
      <c r="W961">
        <v>6499</v>
      </c>
      <c r="X961">
        <v>1</v>
      </c>
      <c r="Y961" t="s">
        <v>48</v>
      </c>
      <c r="Z961" t="s">
        <v>49</v>
      </c>
      <c r="AA961">
        <v>14</v>
      </c>
      <c r="AB961">
        <v>3</v>
      </c>
      <c r="AC961">
        <v>2</v>
      </c>
      <c r="AD961">
        <v>80</v>
      </c>
      <c r="AE961">
        <v>1</v>
      </c>
      <c r="AF961">
        <v>21</v>
      </c>
      <c r="AG961">
        <v>2</v>
      </c>
      <c r="AH961">
        <v>3</v>
      </c>
      <c r="AI961">
        <v>9</v>
      </c>
      <c r="AJ961">
        <v>9</v>
      </c>
      <c r="AK961" s="14">
        <v>46252</v>
      </c>
      <c r="AL961">
        <v>33</v>
      </c>
      <c r="AM961" t="s">
        <v>1576</v>
      </c>
      <c r="AN961" t="s">
        <v>1581</v>
      </c>
      <c r="AO961">
        <v>4</v>
      </c>
      <c r="AP961">
        <v>13440</v>
      </c>
      <c r="AQ961">
        <v>4</v>
      </c>
      <c r="AR961">
        <v>3</v>
      </c>
    </row>
    <row r="962" spans="1:44" x14ac:dyDescent="0.35">
      <c r="A962" t="s">
        <v>1025</v>
      </c>
      <c r="B962">
        <v>40</v>
      </c>
      <c r="C962" t="s">
        <v>802</v>
      </c>
      <c r="D962" t="s">
        <v>49</v>
      </c>
      <c r="E962" t="s">
        <v>41</v>
      </c>
      <c r="F962">
        <v>905</v>
      </c>
      <c r="G962" t="s">
        <v>42</v>
      </c>
      <c r="H962">
        <v>19</v>
      </c>
      <c r="I962">
        <v>2</v>
      </c>
      <c r="J962" t="s">
        <v>52</v>
      </c>
      <c r="K962">
        <v>1</v>
      </c>
      <c r="L962">
        <v>281</v>
      </c>
      <c r="M962">
        <v>3</v>
      </c>
      <c r="N962" t="s">
        <v>44</v>
      </c>
      <c r="O962">
        <v>99</v>
      </c>
      <c r="P962">
        <v>3</v>
      </c>
      <c r="Q962">
        <v>2</v>
      </c>
      <c r="R962" t="s">
        <v>45</v>
      </c>
      <c r="S962">
        <v>4</v>
      </c>
      <c r="T962" t="s">
        <v>105</v>
      </c>
      <c r="U962">
        <v>2741</v>
      </c>
      <c r="V962" t="s">
        <v>47</v>
      </c>
      <c r="W962">
        <v>16523</v>
      </c>
      <c r="X962">
        <v>8</v>
      </c>
      <c r="Y962" t="s">
        <v>48</v>
      </c>
      <c r="Z962" t="s">
        <v>40</v>
      </c>
      <c r="AA962">
        <v>15</v>
      </c>
      <c r="AB962">
        <v>3</v>
      </c>
      <c r="AC962">
        <v>3</v>
      </c>
      <c r="AD962">
        <v>80</v>
      </c>
      <c r="AE962">
        <v>1</v>
      </c>
      <c r="AF962">
        <v>15</v>
      </c>
      <c r="AG962">
        <v>2</v>
      </c>
      <c r="AH962">
        <v>4</v>
      </c>
      <c r="AI962">
        <v>3</v>
      </c>
      <c r="AJ962">
        <v>7</v>
      </c>
      <c r="AK962" s="14">
        <v>46253</v>
      </c>
      <c r="AL962">
        <v>26</v>
      </c>
      <c r="AM962" t="s">
        <v>1576</v>
      </c>
      <c r="AN962" t="s">
        <v>1581</v>
      </c>
      <c r="AO962">
        <v>4</v>
      </c>
      <c r="AP962">
        <v>13890</v>
      </c>
      <c r="AQ962">
        <v>1</v>
      </c>
      <c r="AR962">
        <v>1</v>
      </c>
    </row>
    <row r="963" spans="1:44" x14ac:dyDescent="0.35">
      <c r="A963" t="s">
        <v>1026</v>
      </c>
      <c r="B963">
        <v>40</v>
      </c>
      <c r="C963" t="s">
        <v>802</v>
      </c>
      <c r="D963" t="s">
        <v>49</v>
      </c>
      <c r="E963" t="s">
        <v>59</v>
      </c>
      <c r="F963">
        <v>1151</v>
      </c>
      <c r="G963" t="s">
        <v>42</v>
      </c>
      <c r="H963">
        <v>9</v>
      </c>
      <c r="I963">
        <v>5</v>
      </c>
      <c r="J963" t="s">
        <v>43</v>
      </c>
      <c r="K963">
        <v>1</v>
      </c>
      <c r="L963">
        <v>287</v>
      </c>
      <c r="M963">
        <v>4</v>
      </c>
      <c r="N963" t="s">
        <v>44</v>
      </c>
      <c r="O963">
        <v>63</v>
      </c>
      <c r="P963">
        <v>2</v>
      </c>
      <c r="Q963">
        <v>2</v>
      </c>
      <c r="R963" t="s">
        <v>161</v>
      </c>
      <c r="S963">
        <v>4</v>
      </c>
      <c r="T963" t="s">
        <v>105</v>
      </c>
      <c r="U963">
        <v>4876</v>
      </c>
      <c r="V963" t="s">
        <v>47</v>
      </c>
      <c r="W963">
        <v>14242</v>
      </c>
      <c r="X963">
        <v>9</v>
      </c>
      <c r="Y963" t="s">
        <v>48</v>
      </c>
      <c r="Z963" t="s">
        <v>49</v>
      </c>
      <c r="AA963">
        <v>14</v>
      </c>
      <c r="AB963">
        <v>3</v>
      </c>
      <c r="AC963">
        <v>4</v>
      </c>
      <c r="AD963">
        <v>80</v>
      </c>
      <c r="AE963">
        <v>1</v>
      </c>
      <c r="AF963">
        <v>5</v>
      </c>
      <c r="AG963">
        <v>5</v>
      </c>
      <c r="AH963">
        <v>1</v>
      </c>
      <c r="AI963">
        <v>0</v>
      </c>
      <c r="AK963" s="14">
        <v>46254</v>
      </c>
      <c r="AL963">
        <v>57</v>
      </c>
      <c r="AM963" t="s">
        <v>1576</v>
      </c>
      <c r="AN963" t="s">
        <v>1581</v>
      </c>
      <c r="AO963">
        <v>3</v>
      </c>
      <c r="AP963">
        <v>12125</v>
      </c>
      <c r="AQ963">
        <v>0</v>
      </c>
      <c r="AR963">
        <v>0</v>
      </c>
    </row>
    <row r="964" spans="1:44" x14ac:dyDescent="0.35">
      <c r="A964" t="s">
        <v>1027</v>
      </c>
      <c r="B964">
        <v>40</v>
      </c>
      <c r="C964" t="s">
        <v>802</v>
      </c>
      <c r="D964" t="s">
        <v>49</v>
      </c>
      <c r="E964" t="s">
        <v>41</v>
      </c>
      <c r="F964">
        <v>1300</v>
      </c>
      <c r="G964" t="s">
        <v>42</v>
      </c>
      <c r="H964">
        <v>24</v>
      </c>
      <c r="I964">
        <v>2</v>
      </c>
      <c r="J964" t="s">
        <v>68</v>
      </c>
      <c r="K964">
        <v>1</v>
      </c>
      <c r="L964">
        <v>335</v>
      </c>
      <c r="M964">
        <v>1</v>
      </c>
      <c r="N964" t="s">
        <v>44</v>
      </c>
      <c r="O964">
        <v>62</v>
      </c>
      <c r="P964">
        <v>3</v>
      </c>
      <c r="Q964">
        <v>2</v>
      </c>
      <c r="R964" t="s">
        <v>60</v>
      </c>
      <c r="S964">
        <v>4</v>
      </c>
      <c r="T964" t="s">
        <v>102</v>
      </c>
      <c r="U964">
        <v>3319</v>
      </c>
      <c r="V964" t="s">
        <v>47</v>
      </c>
      <c r="W964">
        <v>24447</v>
      </c>
      <c r="X964">
        <v>1</v>
      </c>
      <c r="Y964" t="s">
        <v>48</v>
      </c>
      <c r="Z964" t="s">
        <v>49</v>
      </c>
      <c r="AA964">
        <v>17</v>
      </c>
      <c r="AB964">
        <v>3</v>
      </c>
      <c r="AC964">
        <v>1</v>
      </c>
      <c r="AD964">
        <v>80</v>
      </c>
      <c r="AE964">
        <v>2</v>
      </c>
      <c r="AF964">
        <v>9</v>
      </c>
      <c r="AG964">
        <v>3</v>
      </c>
      <c r="AH964">
        <v>3</v>
      </c>
      <c r="AI964">
        <v>4</v>
      </c>
      <c r="AJ964">
        <v>7</v>
      </c>
      <c r="AK964" s="14">
        <v>46255</v>
      </c>
      <c r="AL964">
        <v>42</v>
      </c>
      <c r="AM964" t="s">
        <v>1576</v>
      </c>
      <c r="AN964" t="s">
        <v>1581</v>
      </c>
      <c r="AO964">
        <v>9</v>
      </c>
      <c r="AP964">
        <v>12009</v>
      </c>
      <c r="AQ964">
        <v>3</v>
      </c>
      <c r="AR964">
        <v>3</v>
      </c>
    </row>
    <row r="965" spans="1:44" x14ac:dyDescent="0.35">
      <c r="A965" t="s">
        <v>1028</v>
      </c>
      <c r="B965">
        <v>40</v>
      </c>
      <c r="C965" t="s">
        <v>802</v>
      </c>
      <c r="D965" t="s">
        <v>49</v>
      </c>
      <c r="E965" t="s">
        <v>41</v>
      </c>
      <c r="F965">
        <v>1416</v>
      </c>
      <c r="G965" t="s">
        <v>42</v>
      </c>
      <c r="H965">
        <v>2</v>
      </c>
      <c r="I965">
        <v>2</v>
      </c>
      <c r="J965" t="s">
        <v>52</v>
      </c>
      <c r="K965">
        <v>1</v>
      </c>
      <c r="L965">
        <v>352</v>
      </c>
      <c r="M965">
        <v>1</v>
      </c>
      <c r="N965" t="s">
        <v>44</v>
      </c>
      <c r="O965">
        <v>49</v>
      </c>
      <c r="P965">
        <v>3</v>
      </c>
      <c r="Q965">
        <v>5</v>
      </c>
      <c r="R965" t="s">
        <v>252</v>
      </c>
      <c r="S965">
        <v>3</v>
      </c>
      <c r="T965" t="s">
        <v>102</v>
      </c>
      <c r="U965">
        <v>19436</v>
      </c>
      <c r="V965" t="s">
        <v>368</v>
      </c>
      <c r="W965">
        <v>5949</v>
      </c>
      <c r="X965">
        <v>0</v>
      </c>
      <c r="Y965" t="s">
        <v>48</v>
      </c>
      <c r="Z965" t="s">
        <v>49</v>
      </c>
      <c r="AA965">
        <v>19</v>
      </c>
      <c r="AB965">
        <v>3</v>
      </c>
      <c r="AC965">
        <v>4</v>
      </c>
      <c r="AD965">
        <v>80</v>
      </c>
      <c r="AE965">
        <v>1</v>
      </c>
      <c r="AF965">
        <v>22</v>
      </c>
      <c r="AG965">
        <v>5</v>
      </c>
      <c r="AH965">
        <v>3</v>
      </c>
      <c r="AI965">
        <v>3</v>
      </c>
      <c r="AK965" s="14">
        <v>46256</v>
      </c>
      <c r="AL965">
        <v>51</v>
      </c>
      <c r="AM965" t="s">
        <v>1576</v>
      </c>
      <c r="AN965" t="s">
        <v>1581</v>
      </c>
      <c r="AO965">
        <v>5</v>
      </c>
      <c r="AP965">
        <v>16441</v>
      </c>
      <c r="AQ965">
        <v>3</v>
      </c>
      <c r="AR965">
        <v>2</v>
      </c>
    </row>
    <row r="966" spans="1:44" x14ac:dyDescent="0.35">
      <c r="A966" t="s">
        <v>1029</v>
      </c>
      <c r="B966">
        <v>40</v>
      </c>
      <c r="C966" t="s">
        <v>802</v>
      </c>
      <c r="D966" t="s">
        <v>49</v>
      </c>
      <c r="E966" t="s">
        <v>41</v>
      </c>
      <c r="F966">
        <v>1124</v>
      </c>
      <c r="G966" t="s">
        <v>51</v>
      </c>
      <c r="H966">
        <v>1</v>
      </c>
      <c r="I966">
        <v>2</v>
      </c>
      <c r="J966" t="s">
        <v>52</v>
      </c>
      <c r="K966">
        <v>1</v>
      </c>
      <c r="L966">
        <v>453</v>
      </c>
      <c r="M966">
        <v>2</v>
      </c>
      <c r="N966" t="s">
        <v>44</v>
      </c>
      <c r="O966">
        <v>57</v>
      </c>
      <c r="P966">
        <v>1</v>
      </c>
      <c r="Q966">
        <v>2</v>
      </c>
      <c r="R966" t="s">
        <v>137</v>
      </c>
      <c r="S966">
        <v>4</v>
      </c>
      <c r="T966" t="s">
        <v>105</v>
      </c>
      <c r="U966">
        <v>7457</v>
      </c>
      <c r="V966" t="s">
        <v>163</v>
      </c>
      <c r="W966">
        <v>13273</v>
      </c>
      <c r="X966">
        <v>2</v>
      </c>
      <c r="Y966" t="s">
        <v>48</v>
      </c>
      <c r="Z966" t="s">
        <v>40</v>
      </c>
      <c r="AA966">
        <v>22</v>
      </c>
      <c r="AB966">
        <v>4</v>
      </c>
      <c r="AC966">
        <v>3</v>
      </c>
      <c r="AD966">
        <v>80</v>
      </c>
      <c r="AE966">
        <v>3</v>
      </c>
      <c r="AF966">
        <v>6</v>
      </c>
      <c r="AG966">
        <v>2</v>
      </c>
      <c r="AH966">
        <v>2</v>
      </c>
      <c r="AI966">
        <v>0</v>
      </c>
      <c r="AJ966">
        <v>2</v>
      </c>
      <c r="AK966" s="14">
        <v>46257</v>
      </c>
      <c r="AL966">
        <v>25</v>
      </c>
      <c r="AM966" t="s">
        <v>1576</v>
      </c>
      <c r="AN966" t="s">
        <v>1581</v>
      </c>
      <c r="AO966">
        <v>0</v>
      </c>
      <c r="AP966">
        <v>4921</v>
      </c>
      <c r="AQ966">
        <v>0</v>
      </c>
      <c r="AR966">
        <v>0</v>
      </c>
    </row>
    <row r="967" spans="1:44" x14ac:dyDescent="0.35">
      <c r="A967" t="s">
        <v>1030</v>
      </c>
      <c r="B967">
        <v>40</v>
      </c>
      <c r="C967" t="s">
        <v>802</v>
      </c>
      <c r="D967" t="s">
        <v>49</v>
      </c>
      <c r="E967" t="s">
        <v>41</v>
      </c>
      <c r="F967">
        <v>1171</v>
      </c>
      <c r="G967" t="s">
        <v>42</v>
      </c>
      <c r="H967">
        <v>10</v>
      </c>
      <c r="I967">
        <v>4</v>
      </c>
      <c r="J967" t="s">
        <v>43</v>
      </c>
      <c r="K967">
        <v>1</v>
      </c>
      <c r="L967">
        <v>483</v>
      </c>
      <c r="M967">
        <v>4</v>
      </c>
      <c r="N967" t="s">
        <v>53</v>
      </c>
      <c r="O967">
        <v>46</v>
      </c>
      <c r="P967">
        <v>4</v>
      </c>
      <c r="Q967">
        <v>1</v>
      </c>
      <c r="R967" t="s">
        <v>45</v>
      </c>
      <c r="S967">
        <v>3</v>
      </c>
      <c r="T967" t="s">
        <v>105</v>
      </c>
      <c r="U967">
        <v>2213</v>
      </c>
      <c r="V967" t="s">
        <v>47</v>
      </c>
      <c r="W967">
        <v>22495</v>
      </c>
      <c r="X967">
        <v>3</v>
      </c>
      <c r="Y967" t="s">
        <v>48</v>
      </c>
      <c r="Z967" t="s">
        <v>40</v>
      </c>
      <c r="AA967">
        <v>13</v>
      </c>
      <c r="AB967">
        <v>3</v>
      </c>
      <c r="AC967">
        <v>3</v>
      </c>
      <c r="AD967">
        <v>80</v>
      </c>
      <c r="AE967">
        <v>1</v>
      </c>
      <c r="AF967">
        <v>10</v>
      </c>
      <c r="AG967">
        <v>3</v>
      </c>
      <c r="AH967">
        <v>3</v>
      </c>
      <c r="AI967">
        <v>1</v>
      </c>
      <c r="AK967" s="14">
        <v>46258</v>
      </c>
      <c r="AL967">
        <v>55</v>
      </c>
      <c r="AM967" t="s">
        <v>1576</v>
      </c>
      <c r="AN967" t="s">
        <v>1581</v>
      </c>
      <c r="AO967">
        <v>14</v>
      </c>
      <c r="AP967">
        <v>21335</v>
      </c>
      <c r="AQ967">
        <v>9</v>
      </c>
      <c r="AR967">
        <v>5</v>
      </c>
    </row>
    <row r="968" spans="1:44" x14ac:dyDescent="0.35">
      <c r="A968" t="s">
        <v>1343</v>
      </c>
      <c r="B968">
        <v>48</v>
      </c>
      <c r="C968" t="s">
        <v>1271</v>
      </c>
      <c r="D968" t="s">
        <v>49</v>
      </c>
      <c r="E968" t="s">
        <v>56</v>
      </c>
      <c r="F968">
        <v>365</v>
      </c>
      <c r="G968" t="s">
        <v>42</v>
      </c>
      <c r="H968">
        <v>4</v>
      </c>
      <c r="I968">
        <v>5</v>
      </c>
      <c r="J968" t="s">
        <v>52</v>
      </c>
      <c r="K968">
        <v>1</v>
      </c>
      <c r="L968">
        <v>1644</v>
      </c>
      <c r="M968">
        <v>3</v>
      </c>
      <c r="N968" t="s">
        <v>44</v>
      </c>
      <c r="O968">
        <v>89</v>
      </c>
      <c r="P968">
        <v>2</v>
      </c>
      <c r="Q968">
        <v>4</v>
      </c>
      <c r="R968" t="s">
        <v>442</v>
      </c>
      <c r="S968">
        <v>4</v>
      </c>
      <c r="T968" t="s">
        <v>105</v>
      </c>
      <c r="U968">
        <v>15202</v>
      </c>
      <c r="V968" t="s">
        <v>368</v>
      </c>
      <c r="W968">
        <v>5602</v>
      </c>
      <c r="X968">
        <v>2</v>
      </c>
      <c r="Y968" t="s">
        <v>48</v>
      </c>
      <c r="Z968" t="s">
        <v>49</v>
      </c>
      <c r="AA968">
        <v>25</v>
      </c>
      <c r="AB968">
        <v>4</v>
      </c>
      <c r="AC968">
        <v>2</v>
      </c>
      <c r="AD968">
        <v>80</v>
      </c>
      <c r="AE968">
        <v>1</v>
      </c>
      <c r="AF968">
        <v>23</v>
      </c>
      <c r="AG968">
        <v>3</v>
      </c>
      <c r="AH968">
        <v>3</v>
      </c>
      <c r="AI968">
        <v>2</v>
      </c>
      <c r="AJ968">
        <v>2</v>
      </c>
      <c r="AK968" s="14">
        <v>46205</v>
      </c>
      <c r="AL968">
        <v>32</v>
      </c>
      <c r="AM968" t="s">
        <v>1576</v>
      </c>
      <c r="AN968" t="s">
        <v>1583</v>
      </c>
      <c r="AO968">
        <v>0</v>
      </c>
      <c r="AP968">
        <v>4860</v>
      </c>
      <c r="AQ968">
        <v>0</v>
      </c>
      <c r="AR968">
        <v>0</v>
      </c>
    </row>
    <row r="969" spans="1:44" x14ac:dyDescent="0.35">
      <c r="A969" t="s">
        <v>1032</v>
      </c>
      <c r="B969">
        <v>40</v>
      </c>
      <c r="C969" t="s">
        <v>802</v>
      </c>
      <c r="D969" t="s">
        <v>49</v>
      </c>
      <c r="E969" t="s">
        <v>41</v>
      </c>
      <c r="F969">
        <v>759</v>
      </c>
      <c r="G969" t="s">
        <v>51</v>
      </c>
      <c r="H969">
        <v>2</v>
      </c>
      <c r="I969">
        <v>2</v>
      </c>
      <c r="J969" t="s">
        <v>57</v>
      </c>
      <c r="K969">
        <v>1</v>
      </c>
      <c r="L969">
        <v>516</v>
      </c>
      <c r="M969">
        <v>4</v>
      </c>
      <c r="N969" t="s">
        <v>53</v>
      </c>
      <c r="O969">
        <v>46</v>
      </c>
      <c r="P969">
        <v>3</v>
      </c>
      <c r="Q969">
        <v>2</v>
      </c>
      <c r="R969" t="s">
        <v>137</v>
      </c>
      <c r="S969">
        <v>2</v>
      </c>
      <c r="T969" t="s">
        <v>102</v>
      </c>
      <c r="U969">
        <v>5715</v>
      </c>
      <c r="V969" t="s">
        <v>163</v>
      </c>
      <c r="W969">
        <v>22553</v>
      </c>
      <c r="X969">
        <v>7</v>
      </c>
      <c r="Y969" t="s">
        <v>48</v>
      </c>
      <c r="Z969" t="s">
        <v>49</v>
      </c>
      <c r="AA969">
        <v>12</v>
      </c>
      <c r="AB969">
        <v>3</v>
      </c>
      <c r="AC969">
        <v>3</v>
      </c>
      <c r="AD969">
        <v>80</v>
      </c>
      <c r="AE969">
        <v>2</v>
      </c>
      <c r="AF969">
        <v>8</v>
      </c>
      <c r="AG969">
        <v>5</v>
      </c>
      <c r="AH969">
        <v>3</v>
      </c>
      <c r="AI969">
        <v>1</v>
      </c>
      <c r="AJ969">
        <v>3</v>
      </c>
      <c r="AK969" s="14">
        <v>46260</v>
      </c>
      <c r="AL969">
        <v>53</v>
      </c>
      <c r="AM969" t="s">
        <v>1576</v>
      </c>
      <c r="AN969" t="s">
        <v>1581</v>
      </c>
      <c r="AO969">
        <v>30</v>
      </c>
      <c r="AP969">
        <v>11784</v>
      </c>
      <c r="AQ969">
        <v>14</v>
      </c>
      <c r="AR969">
        <v>10</v>
      </c>
    </row>
    <row r="970" spans="1:44" x14ac:dyDescent="0.35">
      <c r="A970" t="s">
        <v>1033</v>
      </c>
      <c r="B970">
        <v>40</v>
      </c>
      <c r="C970" t="s">
        <v>802</v>
      </c>
      <c r="D970" t="s">
        <v>49</v>
      </c>
      <c r="E970" t="s">
        <v>41</v>
      </c>
      <c r="F970">
        <v>555</v>
      </c>
      <c r="G970" t="s">
        <v>42</v>
      </c>
      <c r="H970">
        <v>2</v>
      </c>
      <c r="I970">
        <v>3</v>
      </c>
      <c r="J970" t="s">
        <v>52</v>
      </c>
      <c r="K970">
        <v>1</v>
      </c>
      <c r="L970">
        <v>521</v>
      </c>
      <c r="M970">
        <v>2</v>
      </c>
      <c r="N970" t="s">
        <v>53</v>
      </c>
      <c r="O970">
        <v>78</v>
      </c>
      <c r="P970">
        <v>2</v>
      </c>
      <c r="Q970">
        <v>2</v>
      </c>
      <c r="R970" t="s">
        <v>45</v>
      </c>
      <c r="S970">
        <v>3</v>
      </c>
      <c r="T970" t="s">
        <v>105</v>
      </c>
      <c r="U970">
        <v>3448</v>
      </c>
      <c r="V970" t="s">
        <v>47</v>
      </c>
      <c r="W970">
        <v>13436</v>
      </c>
      <c r="X970">
        <v>6</v>
      </c>
      <c r="Y970" t="s">
        <v>48</v>
      </c>
      <c r="Z970" t="s">
        <v>49</v>
      </c>
      <c r="AA970">
        <v>22</v>
      </c>
      <c r="AB970">
        <v>4</v>
      </c>
      <c r="AC970">
        <v>2</v>
      </c>
      <c r="AD970">
        <v>80</v>
      </c>
      <c r="AE970">
        <v>1</v>
      </c>
      <c r="AF970">
        <v>20</v>
      </c>
      <c r="AG970">
        <v>3</v>
      </c>
      <c r="AH970">
        <v>3</v>
      </c>
      <c r="AI970">
        <v>0</v>
      </c>
      <c r="AJ970">
        <v>0</v>
      </c>
      <c r="AK970" s="14">
        <v>46261</v>
      </c>
      <c r="AL970">
        <v>50</v>
      </c>
      <c r="AM970" t="s">
        <v>1576</v>
      </c>
      <c r="AN970" t="s">
        <v>1581</v>
      </c>
      <c r="AO970">
        <v>26</v>
      </c>
      <c r="AP970">
        <v>10937</v>
      </c>
      <c r="AQ970">
        <v>0</v>
      </c>
      <c r="AR970">
        <v>0</v>
      </c>
    </row>
    <row r="971" spans="1:44" x14ac:dyDescent="0.35">
      <c r="A971" t="s">
        <v>1034</v>
      </c>
      <c r="B971">
        <v>40</v>
      </c>
      <c r="C971" t="s">
        <v>802</v>
      </c>
      <c r="D971" t="s">
        <v>49</v>
      </c>
      <c r="E971" t="s">
        <v>41</v>
      </c>
      <c r="F971">
        <v>1398</v>
      </c>
      <c r="G971" t="s">
        <v>51</v>
      </c>
      <c r="H971">
        <v>2</v>
      </c>
      <c r="I971">
        <v>4</v>
      </c>
      <c r="J971" t="s">
        <v>43</v>
      </c>
      <c r="K971">
        <v>1</v>
      </c>
      <c r="L971">
        <v>558</v>
      </c>
      <c r="M971">
        <v>3</v>
      </c>
      <c r="N971" t="s">
        <v>53</v>
      </c>
      <c r="O971">
        <v>79</v>
      </c>
      <c r="P971">
        <v>3</v>
      </c>
      <c r="Q971">
        <v>5</v>
      </c>
      <c r="R971" t="s">
        <v>442</v>
      </c>
      <c r="S971">
        <v>3</v>
      </c>
      <c r="T971" t="s">
        <v>105</v>
      </c>
      <c r="U971">
        <v>18041</v>
      </c>
      <c r="V971" t="s">
        <v>368</v>
      </c>
      <c r="W971">
        <v>13022</v>
      </c>
      <c r="X971">
        <v>0</v>
      </c>
      <c r="Y971" t="s">
        <v>48</v>
      </c>
      <c r="Z971" t="s">
        <v>49</v>
      </c>
      <c r="AA971">
        <v>14</v>
      </c>
      <c r="AB971">
        <v>3</v>
      </c>
      <c r="AC971">
        <v>4</v>
      </c>
      <c r="AD971">
        <v>80</v>
      </c>
      <c r="AE971">
        <v>0</v>
      </c>
      <c r="AF971">
        <v>21</v>
      </c>
      <c r="AG971">
        <v>2</v>
      </c>
      <c r="AH971">
        <v>3</v>
      </c>
      <c r="AI971">
        <v>1</v>
      </c>
      <c r="AJ971">
        <v>12</v>
      </c>
      <c r="AK971" s="14">
        <v>46262</v>
      </c>
      <c r="AL971">
        <v>35</v>
      </c>
      <c r="AM971" t="s">
        <v>1576</v>
      </c>
      <c r="AN971" t="s">
        <v>1581</v>
      </c>
      <c r="AO971">
        <v>8</v>
      </c>
      <c r="AP971">
        <v>11922</v>
      </c>
      <c r="AQ971">
        <v>1</v>
      </c>
      <c r="AR971">
        <v>0</v>
      </c>
    </row>
    <row r="972" spans="1:44" x14ac:dyDescent="0.35">
      <c r="A972" t="s">
        <v>1035</v>
      </c>
      <c r="B972">
        <v>40</v>
      </c>
      <c r="C972" t="s">
        <v>802</v>
      </c>
      <c r="D972" t="s">
        <v>49</v>
      </c>
      <c r="E972" t="s">
        <v>41</v>
      </c>
      <c r="F972">
        <v>302</v>
      </c>
      <c r="G972" t="s">
        <v>42</v>
      </c>
      <c r="H972">
        <v>6</v>
      </c>
      <c r="I972">
        <v>3</v>
      </c>
      <c r="J972" t="s">
        <v>43</v>
      </c>
      <c r="K972">
        <v>1</v>
      </c>
      <c r="L972">
        <v>601</v>
      </c>
      <c r="M972">
        <v>2</v>
      </c>
      <c r="N972" t="s">
        <v>53</v>
      </c>
      <c r="O972">
        <v>75</v>
      </c>
      <c r="P972">
        <v>3</v>
      </c>
      <c r="Q972">
        <v>4</v>
      </c>
      <c r="R972" t="s">
        <v>112</v>
      </c>
      <c r="S972">
        <v>3</v>
      </c>
      <c r="T972" t="s">
        <v>46</v>
      </c>
      <c r="U972">
        <v>13237</v>
      </c>
      <c r="V972" t="s">
        <v>253</v>
      </c>
      <c r="W972">
        <v>20364</v>
      </c>
      <c r="X972">
        <v>7</v>
      </c>
      <c r="Y972" t="s">
        <v>48</v>
      </c>
      <c r="Z972" t="s">
        <v>49</v>
      </c>
      <c r="AA972">
        <v>15</v>
      </c>
      <c r="AB972">
        <v>3</v>
      </c>
      <c r="AC972">
        <v>3</v>
      </c>
      <c r="AD972">
        <v>80</v>
      </c>
      <c r="AE972">
        <v>0</v>
      </c>
      <c r="AF972">
        <v>22</v>
      </c>
      <c r="AG972">
        <v>3</v>
      </c>
      <c r="AH972">
        <v>3</v>
      </c>
      <c r="AI972">
        <v>5</v>
      </c>
      <c r="AJ972">
        <v>13</v>
      </c>
      <c r="AK972" s="14">
        <v>46263</v>
      </c>
      <c r="AL972">
        <v>27</v>
      </c>
      <c r="AM972" t="s">
        <v>1576</v>
      </c>
      <c r="AN972" t="s">
        <v>1581</v>
      </c>
      <c r="AO972">
        <v>2</v>
      </c>
      <c r="AP972">
        <v>15133</v>
      </c>
      <c r="AQ972">
        <v>1</v>
      </c>
      <c r="AR972">
        <v>1</v>
      </c>
    </row>
    <row r="973" spans="1:44" x14ac:dyDescent="0.35">
      <c r="A973" t="s">
        <v>1036</v>
      </c>
      <c r="B973">
        <v>40</v>
      </c>
      <c r="C973" t="s">
        <v>802</v>
      </c>
      <c r="D973" t="s">
        <v>49</v>
      </c>
      <c r="E973" t="s">
        <v>59</v>
      </c>
      <c r="F973">
        <v>1094</v>
      </c>
      <c r="G973" t="s">
        <v>51</v>
      </c>
      <c r="H973">
        <v>28</v>
      </c>
      <c r="I973">
        <v>3</v>
      </c>
      <c r="J973" t="s">
        <v>73</v>
      </c>
      <c r="K973">
        <v>1</v>
      </c>
      <c r="L973">
        <v>615</v>
      </c>
      <c r="M973">
        <v>3</v>
      </c>
      <c r="N973" t="s">
        <v>44</v>
      </c>
      <c r="O973">
        <v>58</v>
      </c>
      <c r="P973">
        <v>1</v>
      </c>
      <c r="Q973">
        <v>3</v>
      </c>
      <c r="R973" t="s">
        <v>137</v>
      </c>
      <c r="S973">
        <v>1</v>
      </c>
      <c r="T973" t="s">
        <v>102</v>
      </c>
      <c r="U973">
        <v>10932</v>
      </c>
      <c r="V973" t="s">
        <v>253</v>
      </c>
      <c r="W973">
        <v>11373</v>
      </c>
      <c r="X973">
        <v>3</v>
      </c>
      <c r="Y973" t="s">
        <v>48</v>
      </c>
      <c r="Z973" t="s">
        <v>49</v>
      </c>
      <c r="AA973">
        <v>15</v>
      </c>
      <c r="AB973">
        <v>3</v>
      </c>
      <c r="AC973">
        <v>3</v>
      </c>
      <c r="AD973">
        <v>80</v>
      </c>
      <c r="AE973">
        <v>1</v>
      </c>
      <c r="AF973">
        <v>20</v>
      </c>
      <c r="AG973">
        <v>2</v>
      </c>
      <c r="AH973">
        <v>3</v>
      </c>
      <c r="AI973">
        <v>0</v>
      </c>
      <c r="AJ973">
        <v>1</v>
      </c>
      <c r="AK973" s="14">
        <v>46264</v>
      </c>
      <c r="AL973">
        <v>59</v>
      </c>
      <c r="AM973" t="s">
        <v>1576</v>
      </c>
      <c r="AN973" t="s">
        <v>1581</v>
      </c>
      <c r="AO973">
        <v>13</v>
      </c>
      <c r="AP973">
        <v>4163</v>
      </c>
      <c r="AQ973">
        <v>2</v>
      </c>
      <c r="AR973">
        <v>1</v>
      </c>
    </row>
    <row r="974" spans="1:44" x14ac:dyDescent="0.35">
      <c r="A974" t="s">
        <v>1037</v>
      </c>
      <c r="B974">
        <v>40</v>
      </c>
      <c r="C974" t="s">
        <v>802</v>
      </c>
      <c r="D974" t="s">
        <v>49</v>
      </c>
      <c r="E974" t="s">
        <v>56</v>
      </c>
      <c r="F974">
        <v>580</v>
      </c>
      <c r="G974" t="s">
        <v>51</v>
      </c>
      <c r="H974">
        <v>5</v>
      </c>
      <c r="I974">
        <v>4</v>
      </c>
      <c r="J974" t="s">
        <v>43</v>
      </c>
      <c r="K974">
        <v>1</v>
      </c>
      <c r="L974">
        <v>729</v>
      </c>
      <c r="M974">
        <v>4</v>
      </c>
      <c r="N974" t="s">
        <v>44</v>
      </c>
      <c r="O974">
        <v>48</v>
      </c>
      <c r="P974">
        <v>2</v>
      </c>
      <c r="Q974">
        <v>3</v>
      </c>
      <c r="R974" t="s">
        <v>137</v>
      </c>
      <c r="S974">
        <v>1</v>
      </c>
      <c r="T974" t="s">
        <v>105</v>
      </c>
      <c r="U974">
        <v>10475</v>
      </c>
      <c r="V974" t="s">
        <v>253</v>
      </c>
      <c r="W974">
        <v>23772</v>
      </c>
      <c r="X974">
        <v>5</v>
      </c>
      <c r="Y974" t="s">
        <v>48</v>
      </c>
      <c r="Z974" t="s">
        <v>40</v>
      </c>
      <c r="AA974">
        <v>21</v>
      </c>
      <c r="AB974">
        <v>4</v>
      </c>
      <c r="AC974">
        <v>3</v>
      </c>
      <c r="AD974">
        <v>80</v>
      </c>
      <c r="AE974">
        <v>1</v>
      </c>
      <c r="AF974">
        <v>20</v>
      </c>
      <c r="AG974">
        <v>2</v>
      </c>
      <c r="AH974">
        <v>3</v>
      </c>
      <c r="AI974">
        <v>1</v>
      </c>
      <c r="AJ974">
        <v>12</v>
      </c>
      <c r="AK974" s="14">
        <v>46265</v>
      </c>
      <c r="AL974">
        <v>27</v>
      </c>
      <c r="AM974" t="s">
        <v>1576</v>
      </c>
      <c r="AN974" t="s">
        <v>1581</v>
      </c>
      <c r="AO974">
        <v>0</v>
      </c>
      <c r="AP974">
        <v>17121</v>
      </c>
      <c r="AQ974">
        <v>0</v>
      </c>
      <c r="AR974">
        <v>0</v>
      </c>
    </row>
    <row r="975" spans="1:44" x14ac:dyDescent="0.35">
      <c r="A975" t="s">
        <v>1038</v>
      </c>
      <c r="B975">
        <v>40</v>
      </c>
      <c r="C975" t="s">
        <v>802</v>
      </c>
      <c r="D975" t="s">
        <v>49</v>
      </c>
      <c r="E975" t="s">
        <v>41</v>
      </c>
      <c r="F975">
        <v>804</v>
      </c>
      <c r="G975" t="s">
        <v>42</v>
      </c>
      <c r="H975">
        <v>2</v>
      </c>
      <c r="I975">
        <v>1</v>
      </c>
      <c r="J975" t="s">
        <v>52</v>
      </c>
      <c r="K975">
        <v>1</v>
      </c>
      <c r="L975">
        <v>763</v>
      </c>
      <c r="M975">
        <v>4</v>
      </c>
      <c r="N975" t="s">
        <v>53</v>
      </c>
      <c r="O975">
        <v>86</v>
      </c>
      <c r="P975">
        <v>2</v>
      </c>
      <c r="Q975">
        <v>1</v>
      </c>
      <c r="R975" t="s">
        <v>60</v>
      </c>
      <c r="S975">
        <v>4</v>
      </c>
      <c r="T975" t="s">
        <v>46</v>
      </c>
      <c r="U975">
        <v>2342</v>
      </c>
      <c r="V975" t="s">
        <v>47</v>
      </c>
      <c r="W975">
        <v>22929</v>
      </c>
      <c r="X975">
        <v>0</v>
      </c>
      <c r="Y975" t="s">
        <v>48</v>
      </c>
      <c r="Z975" t="s">
        <v>40</v>
      </c>
      <c r="AA975">
        <v>20</v>
      </c>
      <c r="AB975">
        <v>4</v>
      </c>
      <c r="AC975">
        <v>4</v>
      </c>
      <c r="AD975">
        <v>80</v>
      </c>
      <c r="AE975">
        <v>0</v>
      </c>
      <c r="AF975">
        <v>5</v>
      </c>
      <c r="AG975">
        <v>2</v>
      </c>
      <c r="AH975">
        <v>2</v>
      </c>
      <c r="AI975">
        <v>2</v>
      </c>
      <c r="AJ975">
        <v>3</v>
      </c>
      <c r="AK975" s="14">
        <v>46266</v>
      </c>
      <c r="AL975">
        <v>24</v>
      </c>
      <c r="AM975" t="s">
        <v>1576</v>
      </c>
      <c r="AN975" t="s">
        <v>1580</v>
      </c>
      <c r="AO975">
        <v>3</v>
      </c>
      <c r="AP975">
        <v>17439</v>
      </c>
      <c r="AQ975">
        <v>1</v>
      </c>
      <c r="AR975">
        <v>0</v>
      </c>
    </row>
    <row r="976" spans="1:44" x14ac:dyDescent="0.35">
      <c r="A976" t="s">
        <v>1039</v>
      </c>
      <c r="B976">
        <v>40</v>
      </c>
      <c r="C976" t="s">
        <v>802</v>
      </c>
      <c r="D976" t="s">
        <v>49</v>
      </c>
      <c r="E976" t="s">
        <v>56</v>
      </c>
      <c r="F976">
        <v>791</v>
      </c>
      <c r="G976" t="s">
        <v>42</v>
      </c>
      <c r="H976">
        <v>2</v>
      </c>
      <c r="I976">
        <v>2</v>
      </c>
      <c r="J976" t="s">
        <v>52</v>
      </c>
      <c r="K976">
        <v>1</v>
      </c>
      <c r="L976">
        <v>807</v>
      </c>
      <c r="M976">
        <v>3</v>
      </c>
      <c r="N976" t="s">
        <v>53</v>
      </c>
      <c r="O976">
        <v>38</v>
      </c>
      <c r="P976">
        <v>4</v>
      </c>
      <c r="Q976">
        <v>2</v>
      </c>
      <c r="R976" t="s">
        <v>161</v>
      </c>
      <c r="S976">
        <v>2</v>
      </c>
      <c r="T976" t="s">
        <v>105</v>
      </c>
      <c r="U976">
        <v>4244</v>
      </c>
      <c r="V976" t="s">
        <v>47</v>
      </c>
      <c r="W976">
        <v>9931</v>
      </c>
      <c r="X976">
        <v>1</v>
      </c>
      <c r="Y976" t="s">
        <v>48</v>
      </c>
      <c r="Z976" t="s">
        <v>49</v>
      </c>
      <c r="AA976">
        <v>24</v>
      </c>
      <c r="AB976">
        <v>4</v>
      </c>
      <c r="AC976">
        <v>4</v>
      </c>
      <c r="AD976">
        <v>80</v>
      </c>
      <c r="AE976">
        <v>1</v>
      </c>
      <c r="AF976">
        <v>8</v>
      </c>
      <c r="AG976">
        <v>2</v>
      </c>
      <c r="AH976">
        <v>3</v>
      </c>
      <c r="AI976">
        <v>3</v>
      </c>
      <c r="AJ976">
        <v>7</v>
      </c>
      <c r="AK976" s="14">
        <v>46267</v>
      </c>
      <c r="AL976">
        <v>22</v>
      </c>
      <c r="AM976" t="s">
        <v>1576</v>
      </c>
      <c r="AN976" t="s">
        <v>1580</v>
      </c>
      <c r="AO976">
        <v>3</v>
      </c>
      <c r="AP976">
        <v>10742</v>
      </c>
      <c r="AQ976">
        <v>3</v>
      </c>
      <c r="AR976">
        <v>1</v>
      </c>
    </row>
    <row r="977" spans="1:44" x14ac:dyDescent="0.35">
      <c r="A977" t="s">
        <v>1040</v>
      </c>
      <c r="B977">
        <v>40</v>
      </c>
      <c r="C977" t="s">
        <v>802</v>
      </c>
      <c r="D977" t="s">
        <v>49</v>
      </c>
      <c r="E977" t="s">
        <v>56</v>
      </c>
      <c r="F977">
        <v>720</v>
      </c>
      <c r="G977" t="s">
        <v>42</v>
      </c>
      <c r="H977">
        <v>16</v>
      </c>
      <c r="I977">
        <v>4</v>
      </c>
      <c r="J977" t="s">
        <v>52</v>
      </c>
      <c r="K977">
        <v>1</v>
      </c>
      <c r="L977">
        <v>832</v>
      </c>
      <c r="M977">
        <v>1</v>
      </c>
      <c r="N977" t="s">
        <v>44</v>
      </c>
      <c r="O977">
        <v>51</v>
      </c>
      <c r="P977">
        <v>2</v>
      </c>
      <c r="Q977">
        <v>2</v>
      </c>
      <c r="R977" t="s">
        <v>45</v>
      </c>
      <c r="S977">
        <v>3</v>
      </c>
      <c r="T977" t="s">
        <v>46</v>
      </c>
      <c r="U977">
        <v>5094</v>
      </c>
      <c r="V977" t="s">
        <v>163</v>
      </c>
      <c r="W977">
        <v>11983</v>
      </c>
      <c r="X977">
        <v>6</v>
      </c>
      <c r="Y977" t="s">
        <v>48</v>
      </c>
      <c r="Z977" t="s">
        <v>49</v>
      </c>
      <c r="AA977">
        <v>14</v>
      </c>
      <c r="AB977">
        <v>3</v>
      </c>
      <c r="AC977">
        <v>4</v>
      </c>
      <c r="AD977">
        <v>80</v>
      </c>
      <c r="AE977">
        <v>0</v>
      </c>
      <c r="AF977">
        <v>10</v>
      </c>
      <c r="AG977">
        <v>6</v>
      </c>
      <c r="AH977">
        <v>3</v>
      </c>
      <c r="AI977">
        <v>0</v>
      </c>
      <c r="AJ977">
        <v>0</v>
      </c>
      <c r="AK977" s="14">
        <v>46268</v>
      </c>
      <c r="AL977">
        <v>37</v>
      </c>
      <c r="AM977" t="s">
        <v>1576</v>
      </c>
      <c r="AN977" t="s">
        <v>1580</v>
      </c>
      <c r="AO977">
        <v>7</v>
      </c>
      <c r="AP977">
        <v>12280</v>
      </c>
      <c r="AQ977">
        <v>6</v>
      </c>
      <c r="AR977">
        <v>0</v>
      </c>
    </row>
    <row r="978" spans="1:44" x14ac:dyDescent="0.35">
      <c r="A978" t="s">
        <v>1041</v>
      </c>
      <c r="B978">
        <v>40</v>
      </c>
      <c r="C978" t="s">
        <v>802</v>
      </c>
      <c r="D978" t="s">
        <v>49</v>
      </c>
      <c r="E978" t="s">
        <v>41</v>
      </c>
      <c r="F978">
        <v>658</v>
      </c>
      <c r="G978" t="s">
        <v>51</v>
      </c>
      <c r="H978">
        <v>10</v>
      </c>
      <c r="I978">
        <v>4</v>
      </c>
      <c r="J978" t="s">
        <v>57</v>
      </c>
      <c r="K978">
        <v>1</v>
      </c>
      <c r="L978">
        <v>954</v>
      </c>
      <c r="M978">
        <v>1</v>
      </c>
      <c r="N978" t="s">
        <v>44</v>
      </c>
      <c r="O978">
        <v>67</v>
      </c>
      <c r="P978">
        <v>2</v>
      </c>
      <c r="Q978">
        <v>3</v>
      </c>
      <c r="R978" t="s">
        <v>137</v>
      </c>
      <c r="S978">
        <v>2</v>
      </c>
      <c r="T978" t="s">
        <v>102</v>
      </c>
      <c r="U978">
        <v>9705</v>
      </c>
      <c r="V978" t="s">
        <v>163</v>
      </c>
      <c r="W978">
        <v>20652</v>
      </c>
      <c r="X978">
        <v>2</v>
      </c>
      <c r="Y978" t="s">
        <v>48</v>
      </c>
      <c r="Z978" t="s">
        <v>49</v>
      </c>
      <c r="AA978">
        <v>12</v>
      </c>
      <c r="AB978">
        <v>3</v>
      </c>
      <c r="AC978">
        <v>2</v>
      </c>
      <c r="AD978">
        <v>80</v>
      </c>
      <c r="AE978">
        <v>1</v>
      </c>
      <c r="AF978">
        <v>11</v>
      </c>
      <c r="AG978">
        <v>2</v>
      </c>
      <c r="AH978">
        <v>2</v>
      </c>
      <c r="AI978">
        <v>0</v>
      </c>
      <c r="AJ978">
        <v>0</v>
      </c>
      <c r="AK978" s="14">
        <v>46269</v>
      </c>
      <c r="AL978">
        <v>60</v>
      </c>
      <c r="AM978" t="s">
        <v>1576</v>
      </c>
      <c r="AN978" t="s">
        <v>1580</v>
      </c>
      <c r="AO978">
        <v>1</v>
      </c>
      <c r="AP978">
        <v>17839</v>
      </c>
      <c r="AQ978">
        <v>1</v>
      </c>
      <c r="AR978">
        <v>1</v>
      </c>
    </row>
    <row r="979" spans="1:44" x14ac:dyDescent="0.35">
      <c r="A979" t="s">
        <v>1042</v>
      </c>
      <c r="B979">
        <v>40</v>
      </c>
      <c r="C979" t="s">
        <v>802</v>
      </c>
      <c r="D979" t="s">
        <v>49</v>
      </c>
      <c r="E979" t="s">
        <v>56</v>
      </c>
      <c r="F979">
        <v>1469</v>
      </c>
      <c r="G979" t="s">
        <v>42</v>
      </c>
      <c r="H979">
        <v>9</v>
      </c>
      <c r="I979">
        <v>4</v>
      </c>
      <c r="J979" t="s">
        <v>52</v>
      </c>
      <c r="K979">
        <v>1</v>
      </c>
      <c r="L979">
        <v>964</v>
      </c>
      <c r="M979">
        <v>4</v>
      </c>
      <c r="N979" t="s">
        <v>44</v>
      </c>
      <c r="O979">
        <v>35</v>
      </c>
      <c r="P979">
        <v>3</v>
      </c>
      <c r="Q979">
        <v>1</v>
      </c>
      <c r="R979" t="s">
        <v>60</v>
      </c>
      <c r="S979">
        <v>2</v>
      </c>
      <c r="T979" t="s">
        <v>102</v>
      </c>
      <c r="U979">
        <v>3617</v>
      </c>
      <c r="V979" t="s">
        <v>47</v>
      </c>
      <c r="W979">
        <v>25063</v>
      </c>
      <c r="X979">
        <v>8</v>
      </c>
      <c r="Y979" t="s">
        <v>48</v>
      </c>
      <c r="Z979" t="s">
        <v>40</v>
      </c>
      <c r="AA979">
        <v>14</v>
      </c>
      <c r="AB979">
        <v>3</v>
      </c>
      <c r="AC979">
        <v>4</v>
      </c>
      <c r="AD979">
        <v>80</v>
      </c>
      <c r="AE979">
        <v>1</v>
      </c>
      <c r="AF979">
        <v>3</v>
      </c>
      <c r="AG979">
        <v>2</v>
      </c>
      <c r="AH979">
        <v>3</v>
      </c>
      <c r="AI979">
        <v>0</v>
      </c>
      <c r="AJ979">
        <v>0</v>
      </c>
      <c r="AK979" s="14">
        <v>46270</v>
      </c>
      <c r="AL979">
        <v>26</v>
      </c>
      <c r="AM979" t="s">
        <v>1576</v>
      </c>
      <c r="AN979" t="s">
        <v>1580</v>
      </c>
      <c r="AO979">
        <v>4</v>
      </c>
      <c r="AP979">
        <v>6850</v>
      </c>
      <c r="AQ979">
        <v>2</v>
      </c>
      <c r="AR979">
        <v>2</v>
      </c>
    </row>
    <row r="980" spans="1:44" x14ac:dyDescent="0.35">
      <c r="A980" t="s">
        <v>1342</v>
      </c>
      <c r="B980">
        <v>48</v>
      </c>
      <c r="C980" t="s">
        <v>1271</v>
      </c>
      <c r="D980" t="s">
        <v>49</v>
      </c>
      <c r="E980" t="s">
        <v>41</v>
      </c>
      <c r="F980">
        <v>1108</v>
      </c>
      <c r="G980" t="s">
        <v>42</v>
      </c>
      <c r="H980">
        <v>15</v>
      </c>
      <c r="I980">
        <v>4</v>
      </c>
      <c r="J980" t="s">
        <v>73</v>
      </c>
      <c r="K980">
        <v>1</v>
      </c>
      <c r="L980">
        <v>1576</v>
      </c>
      <c r="M980">
        <v>3</v>
      </c>
      <c r="N980" t="s">
        <v>53</v>
      </c>
      <c r="O980">
        <v>65</v>
      </c>
      <c r="P980">
        <v>3</v>
      </c>
      <c r="Q980">
        <v>1</v>
      </c>
      <c r="R980" t="s">
        <v>60</v>
      </c>
      <c r="S980">
        <v>1</v>
      </c>
      <c r="T980" t="s">
        <v>105</v>
      </c>
      <c r="U980">
        <v>2367</v>
      </c>
      <c r="V980" t="s">
        <v>47</v>
      </c>
      <c r="W980">
        <v>16530</v>
      </c>
      <c r="X980">
        <v>8</v>
      </c>
      <c r="Y980" t="s">
        <v>48</v>
      </c>
      <c r="Z980" t="s">
        <v>49</v>
      </c>
      <c r="AA980">
        <v>12</v>
      </c>
      <c r="AB980">
        <v>3</v>
      </c>
      <c r="AC980">
        <v>4</v>
      </c>
      <c r="AD980">
        <v>80</v>
      </c>
      <c r="AE980">
        <v>1</v>
      </c>
      <c r="AF980">
        <v>10</v>
      </c>
      <c r="AG980">
        <v>3</v>
      </c>
      <c r="AH980">
        <v>2</v>
      </c>
      <c r="AI980">
        <v>7</v>
      </c>
      <c r="AJ980">
        <v>6</v>
      </c>
      <c r="AK980" s="14">
        <v>46204</v>
      </c>
      <c r="AL980">
        <v>47</v>
      </c>
      <c r="AM980" t="s">
        <v>1576</v>
      </c>
      <c r="AN980" t="s">
        <v>1583</v>
      </c>
      <c r="AO980">
        <v>23</v>
      </c>
      <c r="AP980">
        <v>8481</v>
      </c>
      <c r="AQ980">
        <v>18</v>
      </c>
      <c r="AR980">
        <v>13</v>
      </c>
    </row>
    <row r="981" spans="1:44" x14ac:dyDescent="0.35">
      <c r="A981" t="s">
        <v>1044</v>
      </c>
      <c r="B981">
        <v>40</v>
      </c>
      <c r="C981" t="s">
        <v>802</v>
      </c>
      <c r="D981" t="s">
        <v>49</v>
      </c>
      <c r="E981" t="s">
        <v>41</v>
      </c>
      <c r="F981">
        <v>300</v>
      </c>
      <c r="G981" t="s">
        <v>51</v>
      </c>
      <c r="H981">
        <v>26</v>
      </c>
      <c r="I981">
        <v>3</v>
      </c>
      <c r="J981" t="s">
        <v>57</v>
      </c>
      <c r="K981">
        <v>1</v>
      </c>
      <c r="L981">
        <v>1066</v>
      </c>
      <c r="M981">
        <v>3</v>
      </c>
      <c r="N981" t="s">
        <v>44</v>
      </c>
      <c r="O981">
        <v>74</v>
      </c>
      <c r="P981">
        <v>3</v>
      </c>
      <c r="Q981">
        <v>2</v>
      </c>
      <c r="R981" t="s">
        <v>137</v>
      </c>
      <c r="S981">
        <v>1</v>
      </c>
      <c r="T981" t="s">
        <v>105</v>
      </c>
      <c r="U981">
        <v>8396</v>
      </c>
      <c r="V981" t="s">
        <v>163</v>
      </c>
      <c r="W981">
        <v>22217</v>
      </c>
      <c r="X981">
        <v>1</v>
      </c>
      <c r="Y981" t="s">
        <v>48</v>
      </c>
      <c r="Z981" t="s">
        <v>49</v>
      </c>
      <c r="AA981">
        <v>14</v>
      </c>
      <c r="AB981">
        <v>3</v>
      </c>
      <c r="AC981">
        <v>2</v>
      </c>
      <c r="AD981">
        <v>80</v>
      </c>
      <c r="AE981">
        <v>1</v>
      </c>
      <c r="AF981">
        <v>8</v>
      </c>
      <c r="AG981">
        <v>3</v>
      </c>
      <c r="AH981">
        <v>2</v>
      </c>
      <c r="AI981">
        <v>7</v>
      </c>
      <c r="AJ981">
        <v>5</v>
      </c>
      <c r="AK981" s="14">
        <v>46272</v>
      </c>
      <c r="AL981">
        <v>20</v>
      </c>
      <c r="AM981" t="s">
        <v>1576</v>
      </c>
      <c r="AN981" t="s">
        <v>1580</v>
      </c>
      <c r="AO981">
        <v>1</v>
      </c>
      <c r="AP981">
        <v>4875</v>
      </c>
      <c r="AQ981">
        <v>1</v>
      </c>
      <c r="AR981">
        <v>0</v>
      </c>
    </row>
    <row r="982" spans="1:44" x14ac:dyDescent="0.35">
      <c r="A982" t="s">
        <v>1045</v>
      </c>
      <c r="B982">
        <v>40</v>
      </c>
      <c r="C982" t="s">
        <v>802</v>
      </c>
      <c r="D982" t="s">
        <v>49</v>
      </c>
      <c r="E982" t="s">
        <v>41</v>
      </c>
      <c r="F982">
        <v>1492</v>
      </c>
      <c r="G982" t="s">
        <v>42</v>
      </c>
      <c r="H982">
        <v>20</v>
      </c>
      <c r="I982">
        <v>4</v>
      </c>
      <c r="J982" t="s">
        <v>68</v>
      </c>
      <c r="K982">
        <v>1</v>
      </c>
      <c r="L982">
        <v>1092</v>
      </c>
      <c r="M982">
        <v>1</v>
      </c>
      <c r="N982" t="s">
        <v>44</v>
      </c>
      <c r="O982">
        <v>61</v>
      </c>
      <c r="P982">
        <v>3</v>
      </c>
      <c r="Q982">
        <v>3</v>
      </c>
      <c r="R982" t="s">
        <v>161</v>
      </c>
      <c r="S982">
        <v>4</v>
      </c>
      <c r="T982" t="s">
        <v>105</v>
      </c>
      <c r="U982">
        <v>10322</v>
      </c>
      <c r="V982" t="s">
        <v>253</v>
      </c>
      <c r="W982">
        <v>26542</v>
      </c>
      <c r="X982">
        <v>4</v>
      </c>
      <c r="Y982" t="s">
        <v>48</v>
      </c>
      <c r="Z982" t="s">
        <v>49</v>
      </c>
      <c r="AA982">
        <v>20</v>
      </c>
      <c r="AB982">
        <v>4</v>
      </c>
      <c r="AC982">
        <v>4</v>
      </c>
      <c r="AD982">
        <v>80</v>
      </c>
      <c r="AE982">
        <v>1</v>
      </c>
      <c r="AF982">
        <v>14</v>
      </c>
      <c r="AG982">
        <v>6</v>
      </c>
      <c r="AH982">
        <v>3</v>
      </c>
      <c r="AI982">
        <v>11</v>
      </c>
      <c r="AJ982">
        <v>1</v>
      </c>
      <c r="AK982" s="14">
        <v>46273</v>
      </c>
      <c r="AL982">
        <v>20</v>
      </c>
      <c r="AM982" t="s">
        <v>1576</v>
      </c>
      <c r="AN982" t="s">
        <v>1580</v>
      </c>
      <c r="AO982">
        <v>2</v>
      </c>
      <c r="AP982">
        <v>16927</v>
      </c>
      <c r="AQ982">
        <v>0</v>
      </c>
      <c r="AR982">
        <v>0</v>
      </c>
    </row>
    <row r="983" spans="1:44" x14ac:dyDescent="0.35">
      <c r="A983" t="s">
        <v>1046</v>
      </c>
      <c r="B983">
        <v>40</v>
      </c>
      <c r="C983" t="s">
        <v>802</v>
      </c>
      <c r="D983" t="s">
        <v>49</v>
      </c>
      <c r="E983" t="s">
        <v>41</v>
      </c>
      <c r="F983">
        <v>1308</v>
      </c>
      <c r="G983" t="s">
        <v>42</v>
      </c>
      <c r="H983">
        <v>14</v>
      </c>
      <c r="I983">
        <v>3</v>
      </c>
      <c r="J983" t="s">
        <v>52</v>
      </c>
      <c r="K983">
        <v>1</v>
      </c>
      <c r="L983">
        <v>1128</v>
      </c>
      <c r="M983">
        <v>3</v>
      </c>
      <c r="N983" t="s">
        <v>44</v>
      </c>
      <c r="O983">
        <v>44</v>
      </c>
      <c r="P983">
        <v>2</v>
      </c>
      <c r="Q983">
        <v>5</v>
      </c>
      <c r="R983" t="s">
        <v>252</v>
      </c>
      <c r="S983">
        <v>3</v>
      </c>
      <c r="T983" t="s">
        <v>46</v>
      </c>
      <c r="U983">
        <v>19626</v>
      </c>
      <c r="V983" t="s">
        <v>368</v>
      </c>
      <c r="W983">
        <v>17544</v>
      </c>
      <c r="X983">
        <v>1</v>
      </c>
      <c r="Y983" t="s">
        <v>48</v>
      </c>
      <c r="Z983" t="s">
        <v>49</v>
      </c>
      <c r="AA983">
        <v>14</v>
      </c>
      <c r="AB983">
        <v>3</v>
      </c>
      <c r="AC983">
        <v>1</v>
      </c>
      <c r="AD983">
        <v>80</v>
      </c>
      <c r="AE983">
        <v>0</v>
      </c>
      <c r="AF983">
        <v>21</v>
      </c>
      <c r="AG983">
        <v>2</v>
      </c>
      <c r="AH983">
        <v>4</v>
      </c>
      <c r="AI983">
        <v>4</v>
      </c>
      <c r="AJ983">
        <v>9</v>
      </c>
      <c r="AK983" s="14">
        <v>46274</v>
      </c>
      <c r="AL983">
        <v>31</v>
      </c>
      <c r="AM983" t="s">
        <v>1576</v>
      </c>
      <c r="AN983" t="s">
        <v>1580</v>
      </c>
      <c r="AO983">
        <v>12</v>
      </c>
      <c r="AP983">
        <v>19491</v>
      </c>
      <c r="AQ983">
        <v>3</v>
      </c>
      <c r="AR983">
        <v>0</v>
      </c>
    </row>
    <row r="984" spans="1:44" x14ac:dyDescent="0.35">
      <c r="A984" t="s">
        <v>1047</v>
      </c>
      <c r="B984">
        <v>40</v>
      </c>
      <c r="C984" t="s">
        <v>802</v>
      </c>
      <c r="D984" t="s">
        <v>49</v>
      </c>
      <c r="E984" t="s">
        <v>56</v>
      </c>
      <c r="F984">
        <v>593</v>
      </c>
      <c r="G984" t="s">
        <v>42</v>
      </c>
      <c r="H984">
        <v>9</v>
      </c>
      <c r="I984">
        <v>4</v>
      </c>
      <c r="J984" t="s">
        <v>52</v>
      </c>
      <c r="K984">
        <v>1</v>
      </c>
      <c r="L984">
        <v>1166</v>
      </c>
      <c r="M984">
        <v>2</v>
      </c>
      <c r="N984" t="s">
        <v>53</v>
      </c>
      <c r="O984">
        <v>88</v>
      </c>
      <c r="P984">
        <v>3</v>
      </c>
      <c r="Q984">
        <v>3</v>
      </c>
      <c r="R984" t="s">
        <v>252</v>
      </c>
      <c r="S984">
        <v>3</v>
      </c>
      <c r="T984" t="s">
        <v>46</v>
      </c>
      <c r="U984">
        <v>13499</v>
      </c>
      <c r="V984" t="s">
        <v>253</v>
      </c>
      <c r="W984">
        <v>13782</v>
      </c>
      <c r="X984">
        <v>9</v>
      </c>
      <c r="Y984" t="s">
        <v>48</v>
      </c>
      <c r="Z984" t="s">
        <v>49</v>
      </c>
      <c r="AA984">
        <v>17</v>
      </c>
      <c r="AB984">
        <v>3</v>
      </c>
      <c r="AC984">
        <v>3</v>
      </c>
      <c r="AD984">
        <v>80</v>
      </c>
      <c r="AE984">
        <v>0</v>
      </c>
      <c r="AF984">
        <v>20</v>
      </c>
      <c r="AG984">
        <v>3</v>
      </c>
      <c r="AH984">
        <v>2</v>
      </c>
      <c r="AI984">
        <v>2</v>
      </c>
      <c r="AJ984">
        <v>13</v>
      </c>
      <c r="AK984" s="14">
        <v>46275</v>
      </c>
      <c r="AL984">
        <v>18</v>
      </c>
      <c r="AM984" t="s">
        <v>1576</v>
      </c>
      <c r="AN984" t="s">
        <v>1580</v>
      </c>
      <c r="AO984">
        <v>0</v>
      </c>
      <c r="AP984">
        <v>18508</v>
      </c>
      <c r="AQ984">
        <v>0</v>
      </c>
      <c r="AR984">
        <v>0</v>
      </c>
    </row>
    <row r="985" spans="1:44" x14ac:dyDescent="0.35">
      <c r="A985" t="s">
        <v>1048</v>
      </c>
      <c r="B985">
        <v>40</v>
      </c>
      <c r="C985" t="s">
        <v>802</v>
      </c>
      <c r="D985" t="s">
        <v>49</v>
      </c>
      <c r="E985" t="s">
        <v>56</v>
      </c>
      <c r="F985">
        <v>902</v>
      </c>
      <c r="G985" t="s">
        <v>42</v>
      </c>
      <c r="H985">
        <v>26</v>
      </c>
      <c r="I985">
        <v>2</v>
      </c>
      <c r="J985" t="s">
        <v>52</v>
      </c>
      <c r="K985">
        <v>1</v>
      </c>
      <c r="L985">
        <v>1180</v>
      </c>
      <c r="M985">
        <v>3</v>
      </c>
      <c r="N985" t="s">
        <v>53</v>
      </c>
      <c r="O985">
        <v>92</v>
      </c>
      <c r="P985">
        <v>2</v>
      </c>
      <c r="Q985">
        <v>2</v>
      </c>
      <c r="R985" t="s">
        <v>60</v>
      </c>
      <c r="S985">
        <v>4</v>
      </c>
      <c r="T985" t="s">
        <v>105</v>
      </c>
      <c r="U985">
        <v>4422</v>
      </c>
      <c r="V985" t="s">
        <v>47</v>
      </c>
      <c r="W985">
        <v>21203</v>
      </c>
      <c r="X985">
        <v>3</v>
      </c>
      <c r="Y985" t="s">
        <v>48</v>
      </c>
      <c r="Z985" t="s">
        <v>40</v>
      </c>
      <c r="AA985">
        <v>13</v>
      </c>
      <c r="AB985">
        <v>3</v>
      </c>
      <c r="AC985">
        <v>4</v>
      </c>
      <c r="AD985">
        <v>80</v>
      </c>
      <c r="AE985">
        <v>1</v>
      </c>
      <c r="AF985">
        <v>16</v>
      </c>
      <c r="AG985">
        <v>3</v>
      </c>
      <c r="AH985">
        <v>1</v>
      </c>
      <c r="AI985">
        <v>0</v>
      </c>
      <c r="AJ985">
        <v>0</v>
      </c>
      <c r="AK985" s="14">
        <v>46276</v>
      </c>
      <c r="AL985">
        <v>20</v>
      </c>
      <c r="AM985" t="s">
        <v>1576</v>
      </c>
      <c r="AN985" t="s">
        <v>1580</v>
      </c>
      <c r="AO985">
        <v>0</v>
      </c>
      <c r="AP985">
        <v>6071</v>
      </c>
      <c r="AQ985">
        <v>0</v>
      </c>
      <c r="AR985">
        <v>0</v>
      </c>
    </row>
    <row r="986" spans="1:44" x14ac:dyDescent="0.35">
      <c r="A986" t="s">
        <v>1049</v>
      </c>
      <c r="B986">
        <v>40</v>
      </c>
      <c r="C986" t="s">
        <v>802</v>
      </c>
      <c r="D986" t="s">
        <v>49</v>
      </c>
      <c r="E986" t="s">
        <v>56</v>
      </c>
      <c r="F986">
        <v>1184</v>
      </c>
      <c r="G986" t="s">
        <v>51</v>
      </c>
      <c r="H986">
        <v>2</v>
      </c>
      <c r="I986">
        <v>4</v>
      </c>
      <c r="J986" t="s">
        <v>52</v>
      </c>
      <c r="K986">
        <v>1</v>
      </c>
      <c r="L986">
        <v>1212</v>
      </c>
      <c r="M986">
        <v>2</v>
      </c>
      <c r="N986" t="s">
        <v>44</v>
      </c>
      <c r="O986">
        <v>62</v>
      </c>
      <c r="P986">
        <v>3</v>
      </c>
      <c r="Q986">
        <v>2</v>
      </c>
      <c r="R986" t="s">
        <v>137</v>
      </c>
      <c r="S986">
        <v>2</v>
      </c>
      <c r="T986" t="s">
        <v>105</v>
      </c>
      <c r="U986">
        <v>4327</v>
      </c>
      <c r="V986" t="s">
        <v>47</v>
      </c>
      <c r="W986">
        <v>25440</v>
      </c>
      <c r="X986">
        <v>5</v>
      </c>
      <c r="Y986" t="s">
        <v>48</v>
      </c>
      <c r="Z986" t="s">
        <v>49</v>
      </c>
      <c r="AA986">
        <v>12</v>
      </c>
      <c r="AB986">
        <v>3</v>
      </c>
      <c r="AC986">
        <v>4</v>
      </c>
      <c r="AD986">
        <v>80</v>
      </c>
      <c r="AE986">
        <v>3</v>
      </c>
      <c r="AF986">
        <v>5</v>
      </c>
      <c r="AG986">
        <v>2</v>
      </c>
      <c r="AH986">
        <v>3</v>
      </c>
      <c r="AI986">
        <v>0</v>
      </c>
      <c r="AJ986">
        <v>0</v>
      </c>
      <c r="AK986" s="14">
        <v>46277</v>
      </c>
      <c r="AL986">
        <v>19</v>
      </c>
      <c r="AM986" t="s">
        <v>1576</v>
      </c>
      <c r="AN986" t="s">
        <v>1580</v>
      </c>
      <c r="AO986">
        <v>0</v>
      </c>
      <c r="AP986">
        <v>10221</v>
      </c>
      <c r="AQ986">
        <v>0</v>
      </c>
      <c r="AR986">
        <v>0</v>
      </c>
    </row>
    <row r="987" spans="1:44" x14ac:dyDescent="0.35">
      <c r="A987" t="s">
        <v>1050</v>
      </c>
      <c r="B987">
        <v>40</v>
      </c>
      <c r="C987" t="s">
        <v>802</v>
      </c>
      <c r="D987" t="s">
        <v>49</v>
      </c>
      <c r="E987" t="s">
        <v>41</v>
      </c>
      <c r="F987">
        <v>107</v>
      </c>
      <c r="G987" t="s">
        <v>51</v>
      </c>
      <c r="H987">
        <v>10</v>
      </c>
      <c r="I987">
        <v>3</v>
      </c>
      <c r="J987" t="s">
        <v>68</v>
      </c>
      <c r="K987">
        <v>1</v>
      </c>
      <c r="L987">
        <v>1239</v>
      </c>
      <c r="M987">
        <v>2</v>
      </c>
      <c r="N987" t="s">
        <v>53</v>
      </c>
      <c r="O987">
        <v>84</v>
      </c>
      <c r="P987">
        <v>2</v>
      </c>
      <c r="Q987">
        <v>2</v>
      </c>
      <c r="R987" t="s">
        <v>137</v>
      </c>
      <c r="S987">
        <v>2</v>
      </c>
      <c r="T987" t="s">
        <v>102</v>
      </c>
      <c r="U987">
        <v>6852</v>
      </c>
      <c r="V987" t="s">
        <v>163</v>
      </c>
      <c r="W987">
        <v>11591</v>
      </c>
      <c r="X987">
        <v>7</v>
      </c>
      <c r="Y987" t="s">
        <v>48</v>
      </c>
      <c r="Z987" t="s">
        <v>49</v>
      </c>
      <c r="AA987">
        <v>12</v>
      </c>
      <c r="AB987">
        <v>3</v>
      </c>
      <c r="AC987">
        <v>2</v>
      </c>
      <c r="AD987">
        <v>80</v>
      </c>
      <c r="AE987">
        <v>1</v>
      </c>
      <c r="AF987">
        <v>7</v>
      </c>
      <c r="AG987">
        <v>2</v>
      </c>
      <c r="AH987">
        <v>4</v>
      </c>
      <c r="AI987">
        <v>1</v>
      </c>
      <c r="AJ987">
        <v>3</v>
      </c>
      <c r="AK987" s="14">
        <v>46278</v>
      </c>
      <c r="AL987">
        <v>27</v>
      </c>
      <c r="AM987" t="s">
        <v>1576</v>
      </c>
      <c r="AN987" t="s">
        <v>1580</v>
      </c>
      <c r="AO987">
        <v>0</v>
      </c>
      <c r="AP987">
        <v>4093</v>
      </c>
      <c r="AQ987">
        <v>0</v>
      </c>
      <c r="AR987">
        <v>0</v>
      </c>
    </row>
    <row r="988" spans="1:44" x14ac:dyDescent="0.35">
      <c r="A988" t="s">
        <v>1341</v>
      </c>
      <c r="B988">
        <v>48</v>
      </c>
      <c r="C988" t="s">
        <v>1271</v>
      </c>
      <c r="D988" t="s">
        <v>49</v>
      </c>
      <c r="E988" t="s">
        <v>41</v>
      </c>
      <c r="F988">
        <v>492</v>
      </c>
      <c r="G988" t="s">
        <v>51</v>
      </c>
      <c r="H988">
        <v>16</v>
      </c>
      <c r="I988">
        <v>4</v>
      </c>
      <c r="J988" t="s">
        <v>43</v>
      </c>
      <c r="K988">
        <v>1</v>
      </c>
      <c r="L988">
        <v>1557</v>
      </c>
      <c r="M988">
        <v>3</v>
      </c>
      <c r="N988" t="s">
        <v>53</v>
      </c>
      <c r="O988">
        <v>96</v>
      </c>
      <c r="P988">
        <v>3</v>
      </c>
      <c r="Q988">
        <v>2</v>
      </c>
      <c r="R988" t="s">
        <v>137</v>
      </c>
      <c r="S988">
        <v>3</v>
      </c>
      <c r="T988" t="s">
        <v>102</v>
      </c>
      <c r="U988">
        <v>6439</v>
      </c>
      <c r="V988" t="s">
        <v>163</v>
      </c>
      <c r="W988">
        <v>13693</v>
      </c>
      <c r="X988">
        <v>8</v>
      </c>
      <c r="Y988" t="s">
        <v>48</v>
      </c>
      <c r="Z988" t="s">
        <v>49</v>
      </c>
      <c r="AA988">
        <v>14</v>
      </c>
      <c r="AB988">
        <v>3</v>
      </c>
      <c r="AC988">
        <v>3</v>
      </c>
      <c r="AD988">
        <v>80</v>
      </c>
      <c r="AE988">
        <v>1</v>
      </c>
      <c r="AF988">
        <v>18</v>
      </c>
      <c r="AG988">
        <v>2</v>
      </c>
      <c r="AH988">
        <v>3</v>
      </c>
      <c r="AI988">
        <v>7</v>
      </c>
      <c r="AJ988">
        <v>7</v>
      </c>
      <c r="AK988" s="14">
        <v>46203</v>
      </c>
      <c r="AL988">
        <v>24</v>
      </c>
      <c r="AM988" t="s">
        <v>1576</v>
      </c>
      <c r="AN988" t="s">
        <v>1584</v>
      </c>
      <c r="AO988">
        <v>5</v>
      </c>
      <c r="AP988">
        <v>14421</v>
      </c>
      <c r="AQ988">
        <v>2</v>
      </c>
      <c r="AR988">
        <v>2</v>
      </c>
    </row>
    <row r="989" spans="1:44" x14ac:dyDescent="0.35">
      <c r="A989" t="s">
        <v>1052</v>
      </c>
      <c r="B989">
        <v>40</v>
      </c>
      <c r="C989" t="s">
        <v>802</v>
      </c>
      <c r="D989" t="s">
        <v>49</v>
      </c>
      <c r="E989" t="s">
        <v>59</v>
      </c>
      <c r="F989">
        <v>458</v>
      </c>
      <c r="G989" t="s">
        <v>42</v>
      </c>
      <c r="H989">
        <v>16</v>
      </c>
      <c r="I989">
        <v>2</v>
      </c>
      <c r="J989" t="s">
        <v>43</v>
      </c>
      <c r="K989">
        <v>1</v>
      </c>
      <c r="L989">
        <v>1340</v>
      </c>
      <c r="M989">
        <v>3</v>
      </c>
      <c r="N989" t="s">
        <v>44</v>
      </c>
      <c r="O989">
        <v>74</v>
      </c>
      <c r="P989">
        <v>3</v>
      </c>
      <c r="Q989">
        <v>1</v>
      </c>
      <c r="R989" t="s">
        <v>60</v>
      </c>
      <c r="S989">
        <v>3</v>
      </c>
      <c r="T989" t="s">
        <v>102</v>
      </c>
      <c r="U989">
        <v>3544</v>
      </c>
      <c r="V989" t="s">
        <v>47</v>
      </c>
      <c r="W989">
        <v>8532</v>
      </c>
      <c r="X989">
        <v>9</v>
      </c>
      <c r="Y989" t="s">
        <v>48</v>
      </c>
      <c r="Z989" t="s">
        <v>49</v>
      </c>
      <c r="AA989">
        <v>16</v>
      </c>
      <c r="AB989">
        <v>3</v>
      </c>
      <c r="AC989">
        <v>2</v>
      </c>
      <c r="AD989">
        <v>80</v>
      </c>
      <c r="AE989">
        <v>1</v>
      </c>
      <c r="AF989">
        <v>6</v>
      </c>
      <c r="AG989">
        <v>0</v>
      </c>
      <c r="AH989">
        <v>3</v>
      </c>
      <c r="AI989">
        <v>0</v>
      </c>
      <c r="AJ989">
        <v>0</v>
      </c>
      <c r="AK989" s="14">
        <v>46280</v>
      </c>
      <c r="AL989">
        <v>24</v>
      </c>
      <c r="AM989" t="s">
        <v>1576</v>
      </c>
      <c r="AN989" t="s">
        <v>1580</v>
      </c>
      <c r="AO989">
        <v>6</v>
      </c>
      <c r="AP989">
        <v>6335</v>
      </c>
      <c r="AQ989">
        <v>4</v>
      </c>
      <c r="AR989">
        <v>1</v>
      </c>
    </row>
    <row r="990" spans="1:44" x14ac:dyDescent="0.35">
      <c r="A990" t="s">
        <v>1053</v>
      </c>
      <c r="B990">
        <v>40</v>
      </c>
      <c r="C990" t="s">
        <v>802</v>
      </c>
      <c r="D990" t="s">
        <v>49</v>
      </c>
      <c r="E990" t="s">
        <v>41</v>
      </c>
      <c r="F990">
        <v>523</v>
      </c>
      <c r="G990" t="s">
        <v>42</v>
      </c>
      <c r="H990">
        <v>2</v>
      </c>
      <c r="I990">
        <v>3</v>
      </c>
      <c r="J990" t="s">
        <v>43</v>
      </c>
      <c r="K990">
        <v>1</v>
      </c>
      <c r="L990">
        <v>1346</v>
      </c>
      <c r="M990">
        <v>3</v>
      </c>
      <c r="N990" t="s">
        <v>44</v>
      </c>
      <c r="O990">
        <v>98</v>
      </c>
      <c r="P990">
        <v>3</v>
      </c>
      <c r="Q990">
        <v>2</v>
      </c>
      <c r="R990" t="s">
        <v>60</v>
      </c>
      <c r="S990">
        <v>4</v>
      </c>
      <c r="T990" t="s">
        <v>46</v>
      </c>
      <c r="U990">
        <v>4661</v>
      </c>
      <c r="V990" t="s">
        <v>47</v>
      </c>
      <c r="W990">
        <v>22455</v>
      </c>
      <c r="X990">
        <v>1</v>
      </c>
      <c r="Y990" t="s">
        <v>48</v>
      </c>
      <c r="Z990" t="s">
        <v>49</v>
      </c>
      <c r="AA990">
        <v>13</v>
      </c>
      <c r="AB990">
        <v>3</v>
      </c>
      <c r="AC990">
        <v>3</v>
      </c>
      <c r="AD990">
        <v>80</v>
      </c>
      <c r="AE990">
        <v>0</v>
      </c>
      <c r="AF990">
        <v>9</v>
      </c>
      <c r="AG990">
        <v>4</v>
      </c>
      <c r="AH990">
        <v>3</v>
      </c>
      <c r="AI990">
        <v>8</v>
      </c>
      <c r="AJ990">
        <v>8</v>
      </c>
      <c r="AK990" s="14">
        <v>46281</v>
      </c>
      <c r="AL990">
        <v>21</v>
      </c>
      <c r="AM990" t="s">
        <v>1576</v>
      </c>
      <c r="AN990" t="s">
        <v>1580</v>
      </c>
      <c r="AO990">
        <v>2</v>
      </c>
      <c r="AP990">
        <v>20749</v>
      </c>
      <c r="AQ990">
        <v>1</v>
      </c>
      <c r="AR990">
        <v>1</v>
      </c>
    </row>
    <row r="991" spans="1:44" x14ac:dyDescent="0.35">
      <c r="A991" t="s">
        <v>1054</v>
      </c>
      <c r="B991">
        <v>40</v>
      </c>
      <c r="C991" t="s">
        <v>802</v>
      </c>
      <c r="D991" t="s">
        <v>49</v>
      </c>
      <c r="E991" t="s">
        <v>41</v>
      </c>
      <c r="F991">
        <v>329</v>
      </c>
      <c r="G991" t="s">
        <v>42</v>
      </c>
      <c r="H991">
        <v>1</v>
      </c>
      <c r="I991">
        <v>4</v>
      </c>
      <c r="J991" t="s">
        <v>43</v>
      </c>
      <c r="K991">
        <v>1</v>
      </c>
      <c r="L991">
        <v>1361</v>
      </c>
      <c r="M991">
        <v>2</v>
      </c>
      <c r="N991" t="s">
        <v>44</v>
      </c>
      <c r="O991">
        <v>88</v>
      </c>
      <c r="P991">
        <v>3</v>
      </c>
      <c r="Q991">
        <v>1</v>
      </c>
      <c r="R991" t="s">
        <v>45</v>
      </c>
      <c r="S991">
        <v>2</v>
      </c>
      <c r="T991" t="s">
        <v>105</v>
      </c>
      <c r="U991">
        <v>2387</v>
      </c>
      <c r="V991" t="s">
        <v>47</v>
      </c>
      <c r="W991">
        <v>6762</v>
      </c>
      <c r="X991">
        <v>3</v>
      </c>
      <c r="Y991" t="s">
        <v>48</v>
      </c>
      <c r="Z991" t="s">
        <v>49</v>
      </c>
      <c r="AA991">
        <v>22</v>
      </c>
      <c r="AB991">
        <v>4</v>
      </c>
      <c r="AC991">
        <v>3</v>
      </c>
      <c r="AD991">
        <v>80</v>
      </c>
      <c r="AE991">
        <v>1</v>
      </c>
      <c r="AF991">
        <v>7</v>
      </c>
      <c r="AG991">
        <v>3</v>
      </c>
      <c r="AH991">
        <v>3</v>
      </c>
      <c r="AI991">
        <v>0</v>
      </c>
      <c r="AJ991">
        <v>3</v>
      </c>
      <c r="AK991" s="14">
        <v>46282</v>
      </c>
      <c r="AL991">
        <v>19</v>
      </c>
      <c r="AM991" t="s">
        <v>1576</v>
      </c>
      <c r="AN991" t="s">
        <v>1580</v>
      </c>
      <c r="AO991">
        <v>1</v>
      </c>
      <c r="AP991">
        <v>13510</v>
      </c>
      <c r="AQ991">
        <v>1</v>
      </c>
      <c r="AR991">
        <v>0</v>
      </c>
    </row>
    <row r="992" spans="1:44" x14ac:dyDescent="0.35">
      <c r="A992" t="s">
        <v>1055</v>
      </c>
      <c r="B992">
        <v>40</v>
      </c>
      <c r="C992" t="s">
        <v>802</v>
      </c>
      <c r="D992" t="s">
        <v>49</v>
      </c>
      <c r="E992" t="s">
        <v>41</v>
      </c>
      <c r="F992">
        <v>1202</v>
      </c>
      <c r="G992" t="s">
        <v>42</v>
      </c>
      <c r="H992">
        <v>2</v>
      </c>
      <c r="I992">
        <v>1</v>
      </c>
      <c r="J992" t="s">
        <v>52</v>
      </c>
      <c r="K992">
        <v>1</v>
      </c>
      <c r="L992">
        <v>1375</v>
      </c>
      <c r="M992">
        <v>2</v>
      </c>
      <c r="N992" t="s">
        <v>53</v>
      </c>
      <c r="O992">
        <v>89</v>
      </c>
      <c r="P992">
        <v>4</v>
      </c>
      <c r="Q992">
        <v>2</v>
      </c>
      <c r="R992" t="s">
        <v>161</v>
      </c>
      <c r="S992">
        <v>3</v>
      </c>
      <c r="T992" t="s">
        <v>102</v>
      </c>
      <c r="U992">
        <v>6377</v>
      </c>
      <c r="V992" t="s">
        <v>163</v>
      </c>
      <c r="W992">
        <v>13888</v>
      </c>
      <c r="X992">
        <v>5</v>
      </c>
      <c r="Y992" t="s">
        <v>48</v>
      </c>
      <c r="Z992" t="s">
        <v>49</v>
      </c>
      <c r="AA992">
        <v>20</v>
      </c>
      <c r="AB992">
        <v>4</v>
      </c>
      <c r="AC992">
        <v>2</v>
      </c>
      <c r="AD992">
        <v>80</v>
      </c>
      <c r="AE992">
        <v>3</v>
      </c>
      <c r="AF992">
        <v>15</v>
      </c>
      <c r="AG992">
        <v>0</v>
      </c>
      <c r="AH992">
        <v>3</v>
      </c>
      <c r="AI992">
        <v>11</v>
      </c>
      <c r="AJ992">
        <v>8</v>
      </c>
      <c r="AK992" s="14">
        <v>46283</v>
      </c>
      <c r="AL992">
        <v>58</v>
      </c>
      <c r="AM992" t="s">
        <v>1576</v>
      </c>
      <c r="AN992" t="s">
        <v>1580</v>
      </c>
      <c r="AO992">
        <v>19</v>
      </c>
      <c r="AP992">
        <v>9859</v>
      </c>
      <c r="AQ992">
        <v>12</v>
      </c>
      <c r="AR992">
        <v>0</v>
      </c>
    </row>
    <row r="993" spans="1:44" x14ac:dyDescent="0.35">
      <c r="A993" t="s">
        <v>1056</v>
      </c>
      <c r="B993">
        <v>40</v>
      </c>
      <c r="C993" t="s">
        <v>802</v>
      </c>
      <c r="D993" t="s">
        <v>49</v>
      </c>
      <c r="E993" t="s">
        <v>59</v>
      </c>
      <c r="F993">
        <v>663</v>
      </c>
      <c r="G993" t="s">
        <v>42</v>
      </c>
      <c r="H993">
        <v>9</v>
      </c>
      <c r="I993">
        <v>4</v>
      </c>
      <c r="J993" t="s">
        <v>73</v>
      </c>
      <c r="K993">
        <v>1</v>
      </c>
      <c r="L993">
        <v>1449</v>
      </c>
      <c r="M993">
        <v>3</v>
      </c>
      <c r="N993" t="s">
        <v>44</v>
      </c>
      <c r="O993">
        <v>81</v>
      </c>
      <c r="P993">
        <v>3</v>
      </c>
      <c r="Q993">
        <v>2</v>
      </c>
      <c r="R993" t="s">
        <v>45</v>
      </c>
      <c r="S993">
        <v>3</v>
      </c>
      <c r="T993" t="s">
        <v>102</v>
      </c>
      <c r="U993">
        <v>3975</v>
      </c>
      <c r="V993" t="s">
        <v>47</v>
      </c>
      <c r="W993">
        <v>23099</v>
      </c>
      <c r="X993">
        <v>3</v>
      </c>
      <c r="Y993" t="s">
        <v>48</v>
      </c>
      <c r="Z993" t="s">
        <v>49</v>
      </c>
      <c r="AA993">
        <v>11</v>
      </c>
      <c r="AB993">
        <v>3</v>
      </c>
      <c r="AC993">
        <v>3</v>
      </c>
      <c r="AD993">
        <v>80</v>
      </c>
      <c r="AE993">
        <v>2</v>
      </c>
      <c r="AF993">
        <v>11</v>
      </c>
      <c r="AG993">
        <v>2</v>
      </c>
      <c r="AH993">
        <v>4</v>
      </c>
      <c r="AI993">
        <v>0</v>
      </c>
      <c r="AJ993">
        <v>7</v>
      </c>
      <c r="AK993" s="14">
        <v>46284</v>
      </c>
      <c r="AL993">
        <v>28</v>
      </c>
      <c r="AM993" t="s">
        <v>1576</v>
      </c>
      <c r="AN993" t="s">
        <v>1580</v>
      </c>
      <c r="AO993">
        <v>2</v>
      </c>
      <c r="AP993">
        <v>9914</v>
      </c>
      <c r="AQ993">
        <v>1</v>
      </c>
      <c r="AR993">
        <v>0</v>
      </c>
    </row>
    <row r="994" spans="1:44" x14ac:dyDescent="0.35">
      <c r="A994" t="s">
        <v>1057</v>
      </c>
      <c r="B994">
        <v>40</v>
      </c>
      <c r="C994" t="s">
        <v>802</v>
      </c>
      <c r="D994" t="s">
        <v>49</v>
      </c>
      <c r="E994" t="s">
        <v>59</v>
      </c>
      <c r="F994">
        <v>218</v>
      </c>
      <c r="G994" t="s">
        <v>42</v>
      </c>
      <c r="H994">
        <v>8</v>
      </c>
      <c r="I994">
        <v>1</v>
      </c>
      <c r="J994" t="s">
        <v>52</v>
      </c>
      <c r="K994">
        <v>1</v>
      </c>
      <c r="L994">
        <v>1468</v>
      </c>
      <c r="M994">
        <v>4</v>
      </c>
      <c r="N994" t="s">
        <v>44</v>
      </c>
      <c r="O994">
        <v>55</v>
      </c>
      <c r="P994">
        <v>2</v>
      </c>
      <c r="Q994">
        <v>3</v>
      </c>
      <c r="R994" t="s">
        <v>252</v>
      </c>
      <c r="S994">
        <v>2</v>
      </c>
      <c r="T994" t="s">
        <v>102</v>
      </c>
      <c r="U994">
        <v>13757</v>
      </c>
      <c r="V994" t="s">
        <v>253</v>
      </c>
      <c r="W994">
        <v>25178</v>
      </c>
      <c r="X994">
        <v>2</v>
      </c>
      <c r="Y994" t="s">
        <v>48</v>
      </c>
      <c r="Z994" t="s">
        <v>49</v>
      </c>
      <c r="AA994">
        <v>11</v>
      </c>
      <c r="AB994">
        <v>3</v>
      </c>
      <c r="AC994">
        <v>3</v>
      </c>
      <c r="AD994">
        <v>80</v>
      </c>
      <c r="AE994">
        <v>1</v>
      </c>
      <c r="AF994">
        <v>16</v>
      </c>
      <c r="AG994">
        <v>5</v>
      </c>
      <c r="AH994">
        <v>3</v>
      </c>
      <c r="AI994">
        <v>4</v>
      </c>
      <c r="AJ994">
        <v>8</v>
      </c>
      <c r="AK994" s="14">
        <v>46285</v>
      </c>
      <c r="AL994">
        <v>57</v>
      </c>
      <c r="AM994" t="s">
        <v>1576</v>
      </c>
      <c r="AN994" t="s">
        <v>1580</v>
      </c>
      <c r="AO994">
        <v>28</v>
      </c>
      <c r="AP994">
        <v>12509</v>
      </c>
      <c r="AQ994">
        <v>28</v>
      </c>
      <c r="AR994">
        <v>13</v>
      </c>
    </row>
    <row r="995" spans="1:44" x14ac:dyDescent="0.35">
      <c r="A995" t="s">
        <v>1058</v>
      </c>
      <c r="B995">
        <v>40</v>
      </c>
      <c r="C995" t="s">
        <v>802</v>
      </c>
      <c r="D995" t="s">
        <v>49</v>
      </c>
      <c r="E995" t="s">
        <v>41</v>
      </c>
      <c r="F995">
        <v>896</v>
      </c>
      <c r="G995" t="s">
        <v>42</v>
      </c>
      <c r="H995">
        <v>2</v>
      </c>
      <c r="I995">
        <v>3</v>
      </c>
      <c r="J995" t="s">
        <v>52</v>
      </c>
      <c r="K995">
        <v>1</v>
      </c>
      <c r="L995">
        <v>1474</v>
      </c>
      <c r="M995">
        <v>3</v>
      </c>
      <c r="N995" t="s">
        <v>44</v>
      </c>
      <c r="O995">
        <v>68</v>
      </c>
      <c r="P995">
        <v>3</v>
      </c>
      <c r="Q995">
        <v>1</v>
      </c>
      <c r="R995" t="s">
        <v>60</v>
      </c>
      <c r="S995">
        <v>3</v>
      </c>
      <c r="T995" t="s">
        <v>102</v>
      </c>
      <c r="U995">
        <v>2345</v>
      </c>
      <c r="V995" t="s">
        <v>47</v>
      </c>
      <c r="W995">
        <v>8045</v>
      </c>
      <c r="X995">
        <v>2</v>
      </c>
      <c r="Y995" t="s">
        <v>48</v>
      </c>
      <c r="Z995" t="s">
        <v>49</v>
      </c>
      <c r="AA995">
        <v>14</v>
      </c>
      <c r="AB995">
        <v>3</v>
      </c>
      <c r="AC995">
        <v>3</v>
      </c>
      <c r="AD995">
        <v>80</v>
      </c>
      <c r="AE995">
        <v>1</v>
      </c>
      <c r="AF995">
        <v>8</v>
      </c>
      <c r="AG995">
        <v>3</v>
      </c>
      <c r="AH995">
        <v>4</v>
      </c>
      <c r="AI995">
        <v>1</v>
      </c>
      <c r="AJ995">
        <v>2</v>
      </c>
      <c r="AK995" s="14">
        <v>46286</v>
      </c>
      <c r="AL995">
        <v>27</v>
      </c>
      <c r="AM995" t="s">
        <v>1576</v>
      </c>
      <c r="AN995" t="s">
        <v>1580</v>
      </c>
      <c r="AO995">
        <v>2</v>
      </c>
      <c r="AP995">
        <v>13325</v>
      </c>
      <c r="AQ995">
        <v>0</v>
      </c>
      <c r="AR995">
        <v>0</v>
      </c>
    </row>
    <row r="996" spans="1:44" x14ac:dyDescent="0.35">
      <c r="A996" t="s">
        <v>1340</v>
      </c>
      <c r="B996">
        <v>48</v>
      </c>
      <c r="C996" t="s">
        <v>1271</v>
      </c>
      <c r="D996" t="s">
        <v>49</v>
      </c>
      <c r="E996" t="s">
        <v>41</v>
      </c>
      <c r="F996">
        <v>1221</v>
      </c>
      <c r="G996" t="s">
        <v>51</v>
      </c>
      <c r="H996">
        <v>7</v>
      </c>
      <c r="I996">
        <v>3</v>
      </c>
      <c r="J996" t="s">
        <v>57</v>
      </c>
      <c r="K996">
        <v>1</v>
      </c>
      <c r="L996">
        <v>1466</v>
      </c>
      <c r="M996">
        <v>3</v>
      </c>
      <c r="N996" t="s">
        <v>44</v>
      </c>
      <c r="O996">
        <v>96</v>
      </c>
      <c r="P996">
        <v>3</v>
      </c>
      <c r="Q996">
        <v>2</v>
      </c>
      <c r="R996" t="s">
        <v>137</v>
      </c>
      <c r="S996">
        <v>1</v>
      </c>
      <c r="T996" t="s">
        <v>102</v>
      </c>
      <c r="U996">
        <v>5486</v>
      </c>
      <c r="V996" t="s">
        <v>163</v>
      </c>
      <c r="W996">
        <v>24795</v>
      </c>
      <c r="X996">
        <v>4</v>
      </c>
      <c r="Y996" t="s">
        <v>48</v>
      </c>
      <c r="Z996" t="s">
        <v>49</v>
      </c>
      <c r="AA996">
        <v>11</v>
      </c>
      <c r="AB996">
        <v>3</v>
      </c>
      <c r="AC996">
        <v>1</v>
      </c>
      <c r="AD996">
        <v>80</v>
      </c>
      <c r="AE996">
        <v>3</v>
      </c>
      <c r="AF996">
        <v>15</v>
      </c>
      <c r="AG996">
        <v>3</v>
      </c>
      <c r="AH996">
        <v>3</v>
      </c>
      <c r="AI996">
        <v>2</v>
      </c>
      <c r="AJ996">
        <v>2</v>
      </c>
      <c r="AK996" s="14">
        <v>46202</v>
      </c>
      <c r="AL996">
        <v>60</v>
      </c>
      <c r="AM996" t="s">
        <v>1576</v>
      </c>
      <c r="AN996" t="s">
        <v>1584</v>
      </c>
      <c r="AO996">
        <v>0</v>
      </c>
      <c r="AP996">
        <v>22018</v>
      </c>
      <c r="AQ996">
        <v>0</v>
      </c>
      <c r="AR996">
        <v>0</v>
      </c>
    </row>
    <row r="997" spans="1:44" x14ac:dyDescent="0.35">
      <c r="A997" t="s">
        <v>1060</v>
      </c>
      <c r="B997">
        <v>40</v>
      </c>
      <c r="C997" t="s">
        <v>802</v>
      </c>
      <c r="D997" t="s">
        <v>49</v>
      </c>
      <c r="E997" t="s">
        <v>41</v>
      </c>
      <c r="F997">
        <v>1342</v>
      </c>
      <c r="G997" t="s">
        <v>51</v>
      </c>
      <c r="H997">
        <v>9</v>
      </c>
      <c r="I997">
        <v>2</v>
      </c>
      <c r="J997" t="s">
        <v>52</v>
      </c>
      <c r="K997">
        <v>1</v>
      </c>
      <c r="L997">
        <v>1548</v>
      </c>
      <c r="M997">
        <v>1</v>
      </c>
      <c r="N997" t="s">
        <v>44</v>
      </c>
      <c r="O997">
        <v>47</v>
      </c>
      <c r="P997">
        <v>3</v>
      </c>
      <c r="Q997">
        <v>2</v>
      </c>
      <c r="R997" t="s">
        <v>137</v>
      </c>
      <c r="S997">
        <v>1</v>
      </c>
      <c r="T997" t="s">
        <v>105</v>
      </c>
      <c r="U997">
        <v>5473</v>
      </c>
      <c r="V997" t="s">
        <v>163</v>
      </c>
      <c r="W997">
        <v>19345</v>
      </c>
      <c r="X997">
        <v>0</v>
      </c>
      <c r="Y997" t="s">
        <v>48</v>
      </c>
      <c r="Z997" t="s">
        <v>49</v>
      </c>
      <c r="AA997">
        <v>12</v>
      </c>
      <c r="AB997">
        <v>3</v>
      </c>
      <c r="AC997">
        <v>4</v>
      </c>
      <c r="AD997">
        <v>80</v>
      </c>
      <c r="AE997">
        <v>0</v>
      </c>
      <c r="AF997">
        <v>9</v>
      </c>
      <c r="AG997">
        <v>5</v>
      </c>
      <c r="AH997">
        <v>4</v>
      </c>
      <c r="AI997">
        <v>7</v>
      </c>
      <c r="AJ997">
        <v>1</v>
      </c>
      <c r="AK997" s="14">
        <v>46288</v>
      </c>
      <c r="AL997">
        <v>55</v>
      </c>
      <c r="AM997" t="s">
        <v>1576</v>
      </c>
      <c r="AN997" t="s">
        <v>1580</v>
      </c>
      <c r="AO997">
        <v>18</v>
      </c>
      <c r="AP997">
        <v>12684</v>
      </c>
      <c r="AQ997">
        <v>16</v>
      </c>
      <c r="AR997">
        <v>5</v>
      </c>
    </row>
    <row r="998" spans="1:44" x14ac:dyDescent="0.35">
      <c r="A998" t="s">
        <v>1061</v>
      </c>
      <c r="B998">
        <v>40</v>
      </c>
      <c r="C998" t="s">
        <v>802</v>
      </c>
      <c r="D998" t="s">
        <v>49</v>
      </c>
      <c r="E998" t="s">
        <v>41</v>
      </c>
      <c r="F998">
        <v>898</v>
      </c>
      <c r="G998" t="s">
        <v>71</v>
      </c>
      <c r="H998">
        <v>6</v>
      </c>
      <c r="I998">
        <v>2</v>
      </c>
      <c r="J998" t="s">
        <v>52</v>
      </c>
      <c r="K998">
        <v>1</v>
      </c>
      <c r="L998">
        <v>1550</v>
      </c>
      <c r="M998">
        <v>3</v>
      </c>
      <c r="N998" t="s">
        <v>44</v>
      </c>
      <c r="O998">
        <v>38</v>
      </c>
      <c r="P998">
        <v>3</v>
      </c>
      <c r="Q998">
        <v>4</v>
      </c>
      <c r="R998" t="s">
        <v>442</v>
      </c>
      <c r="S998">
        <v>4</v>
      </c>
      <c r="T998" t="s">
        <v>46</v>
      </c>
      <c r="U998">
        <v>16437</v>
      </c>
      <c r="V998" t="s">
        <v>368</v>
      </c>
      <c r="W998">
        <v>17381</v>
      </c>
      <c r="X998">
        <v>1</v>
      </c>
      <c r="Y998" t="s">
        <v>48</v>
      </c>
      <c r="Z998" t="s">
        <v>40</v>
      </c>
      <c r="AA998">
        <v>21</v>
      </c>
      <c r="AB998">
        <v>4</v>
      </c>
      <c r="AC998">
        <v>4</v>
      </c>
      <c r="AD998">
        <v>80</v>
      </c>
      <c r="AE998">
        <v>0</v>
      </c>
      <c r="AF998">
        <v>21</v>
      </c>
      <c r="AG998">
        <v>2</v>
      </c>
      <c r="AH998">
        <v>3</v>
      </c>
      <c r="AI998">
        <v>7</v>
      </c>
      <c r="AJ998">
        <v>7</v>
      </c>
      <c r="AK998" s="14">
        <v>46289</v>
      </c>
      <c r="AL998">
        <v>41</v>
      </c>
      <c r="AM998" t="s">
        <v>1576</v>
      </c>
      <c r="AN998" t="s">
        <v>1580</v>
      </c>
      <c r="AO998">
        <v>9</v>
      </c>
      <c r="AP998">
        <v>3181</v>
      </c>
      <c r="AQ998">
        <v>3</v>
      </c>
      <c r="AR998">
        <v>2</v>
      </c>
    </row>
    <row r="999" spans="1:44" x14ac:dyDescent="0.35">
      <c r="A999" t="s">
        <v>1062</v>
      </c>
      <c r="B999">
        <v>40</v>
      </c>
      <c r="C999" t="s">
        <v>802</v>
      </c>
      <c r="D999" t="s">
        <v>49</v>
      </c>
      <c r="E999" t="s">
        <v>59</v>
      </c>
      <c r="F999">
        <v>1142</v>
      </c>
      <c r="G999" t="s">
        <v>42</v>
      </c>
      <c r="H999">
        <v>8</v>
      </c>
      <c r="I999">
        <v>2</v>
      </c>
      <c r="J999" t="s">
        <v>43</v>
      </c>
      <c r="K999">
        <v>1</v>
      </c>
      <c r="L999">
        <v>1552</v>
      </c>
      <c r="M999">
        <v>4</v>
      </c>
      <c r="N999" t="s">
        <v>44</v>
      </c>
      <c r="O999">
        <v>72</v>
      </c>
      <c r="P999">
        <v>3</v>
      </c>
      <c r="Q999">
        <v>2</v>
      </c>
      <c r="R999" t="s">
        <v>161</v>
      </c>
      <c r="S999">
        <v>4</v>
      </c>
      <c r="T999" t="s">
        <v>102</v>
      </c>
      <c r="U999">
        <v>4069</v>
      </c>
      <c r="V999" t="s">
        <v>47</v>
      </c>
      <c r="W999">
        <v>8841</v>
      </c>
      <c r="X999">
        <v>3</v>
      </c>
      <c r="Y999" t="s">
        <v>48</v>
      </c>
      <c r="Z999" t="s">
        <v>40</v>
      </c>
      <c r="AA999">
        <v>18</v>
      </c>
      <c r="AB999">
        <v>3</v>
      </c>
      <c r="AC999">
        <v>3</v>
      </c>
      <c r="AD999">
        <v>80</v>
      </c>
      <c r="AE999">
        <v>0</v>
      </c>
      <c r="AF999">
        <v>8</v>
      </c>
      <c r="AG999">
        <v>2</v>
      </c>
      <c r="AH999">
        <v>3</v>
      </c>
      <c r="AI999">
        <v>2</v>
      </c>
      <c r="AJ999">
        <v>2</v>
      </c>
      <c r="AK999" s="14">
        <v>46290</v>
      </c>
      <c r="AL999">
        <v>21</v>
      </c>
      <c r="AM999" t="s">
        <v>1576</v>
      </c>
      <c r="AN999" t="s">
        <v>1580</v>
      </c>
      <c r="AO999">
        <v>1</v>
      </c>
      <c r="AP999">
        <v>11177</v>
      </c>
      <c r="AQ999">
        <v>0</v>
      </c>
      <c r="AR999">
        <v>0</v>
      </c>
    </row>
    <row r="1000" spans="1:44" x14ac:dyDescent="0.35">
      <c r="A1000" t="s">
        <v>1063</v>
      </c>
      <c r="B1000">
        <v>40</v>
      </c>
      <c r="C1000" t="s">
        <v>802</v>
      </c>
      <c r="D1000" t="s">
        <v>49</v>
      </c>
      <c r="E1000" t="s">
        <v>41</v>
      </c>
      <c r="F1000">
        <v>118</v>
      </c>
      <c r="G1000" t="s">
        <v>51</v>
      </c>
      <c r="H1000">
        <v>14</v>
      </c>
      <c r="I1000">
        <v>2</v>
      </c>
      <c r="J1000" t="s">
        <v>43</v>
      </c>
      <c r="K1000">
        <v>1</v>
      </c>
      <c r="L1000">
        <v>1598</v>
      </c>
      <c r="M1000">
        <v>4</v>
      </c>
      <c r="N1000" t="s">
        <v>53</v>
      </c>
      <c r="O1000">
        <v>84</v>
      </c>
      <c r="P1000">
        <v>3</v>
      </c>
      <c r="Q1000">
        <v>2</v>
      </c>
      <c r="R1000" t="s">
        <v>137</v>
      </c>
      <c r="S1000">
        <v>1</v>
      </c>
      <c r="T1000" t="s">
        <v>105</v>
      </c>
      <c r="U1000">
        <v>4639</v>
      </c>
      <c r="V1000" t="s">
        <v>47</v>
      </c>
      <c r="W1000">
        <v>11262</v>
      </c>
      <c r="X1000">
        <v>1</v>
      </c>
      <c r="Y1000" t="s">
        <v>48</v>
      </c>
      <c r="Z1000" t="s">
        <v>49</v>
      </c>
      <c r="AA1000">
        <v>15</v>
      </c>
      <c r="AB1000">
        <v>3</v>
      </c>
      <c r="AC1000">
        <v>3</v>
      </c>
      <c r="AD1000">
        <v>80</v>
      </c>
      <c r="AE1000">
        <v>1</v>
      </c>
      <c r="AF1000">
        <v>5</v>
      </c>
      <c r="AG1000">
        <v>2</v>
      </c>
      <c r="AH1000">
        <v>3</v>
      </c>
      <c r="AI1000">
        <v>1</v>
      </c>
      <c r="AJ1000">
        <v>2</v>
      </c>
      <c r="AK1000" s="14">
        <v>46291</v>
      </c>
      <c r="AL1000">
        <v>24</v>
      </c>
      <c r="AM1000" t="s">
        <v>1576</v>
      </c>
      <c r="AN1000" t="s">
        <v>1580</v>
      </c>
      <c r="AO1000">
        <v>5</v>
      </c>
      <c r="AP1000">
        <v>11466</v>
      </c>
      <c r="AQ1000">
        <v>3</v>
      </c>
      <c r="AR1000">
        <v>1</v>
      </c>
    </row>
    <row r="1001" spans="1:44" x14ac:dyDescent="0.35">
      <c r="A1001" t="s">
        <v>1064</v>
      </c>
      <c r="B1001">
        <v>40</v>
      </c>
      <c r="C1001" t="s">
        <v>802</v>
      </c>
      <c r="D1001" t="s">
        <v>49</v>
      </c>
      <c r="E1001" t="s">
        <v>41</v>
      </c>
      <c r="F1001">
        <v>884</v>
      </c>
      <c r="G1001" t="s">
        <v>42</v>
      </c>
      <c r="H1001">
        <v>15</v>
      </c>
      <c r="I1001">
        <v>3</v>
      </c>
      <c r="J1001" t="s">
        <v>43</v>
      </c>
      <c r="K1001">
        <v>1</v>
      </c>
      <c r="L1001">
        <v>1628</v>
      </c>
      <c r="M1001">
        <v>1</v>
      </c>
      <c r="N1001" t="s">
        <v>53</v>
      </c>
      <c r="O1001">
        <v>80</v>
      </c>
      <c r="P1001">
        <v>2</v>
      </c>
      <c r="Q1001">
        <v>3</v>
      </c>
      <c r="R1001" t="s">
        <v>112</v>
      </c>
      <c r="S1001">
        <v>3</v>
      </c>
      <c r="T1001" t="s">
        <v>105</v>
      </c>
      <c r="U1001">
        <v>10435</v>
      </c>
      <c r="V1001" t="s">
        <v>253</v>
      </c>
      <c r="W1001">
        <v>25800</v>
      </c>
      <c r="X1001">
        <v>1</v>
      </c>
      <c r="Y1001" t="s">
        <v>48</v>
      </c>
      <c r="Z1001" t="s">
        <v>49</v>
      </c>
      <c r="AA1001">
        <v>13</v>
      </c>
      <c r="AB1001">
        <v>3</v>
      </c>
      <c r="AC1001">
        <v>4</v>
      </c>
      <c r="AD1001">
        <v>80</v>
      </c>
      <c r="AE1001">
        <v>2</v>
      </c>
      <c r="AF1001">
        <v>18</v>
      </c>
      <c r="AG1001">
        <v>2</v>
      </c>
      <c r="AH1001">
        <v>3</v>
      </c>
      <c r="AI1001">
        <v>14</v>
      </c>
      <c r="AJ1001">
        <v>12</v>
      </c>
      <c r="AK1001" s="14">
        <v>46292</v>
      </c>
      <c r="AL1001">
        <v>51</v>
      </c>
      <c r="AM1001" t="s">
        <v>1576</v>
      </c>
      <c r="AN1001" t="s">
        <v>1580</v>
      </c>
      <c r="AO1001">
        <v>10</v>
      </c>
      <c r="AP1001">
        <v>18007</v>
      </c>
      <c r="AQ1001">
        <v>1</v>
      </c>
      <c r="AR1001">
        <v>0</v>
      </c>
    </row>
    <row r="1002" spans="1:44" x14ac:dyDescent="0.35">
      <c r="A1002" t="s">
        <v>1065</v>
      </c>
      <c r="B1002">
        <v>40</v>
      </c>
      <c r="C1002" t="s">
        <v>802</v>
      </c>
      <c r="D1002" t="s">
        <v>49</v>
      </c>
      <c r="E1002" t="s">
        <v>41</v>
      </c>
      <c r="F1002">
        <v>448</v>
      </c>
      <c r="G1002" t="s">
        <v>42</v>
      </c>
      <c r="H1002">
        <v>16</v>
      </c>
      <c r="I1002">
        <v>3</v>
      </c>
      <c r="J1002" t="s">
        <v>43</v>
      </c>
      <c r="K1002">
        <v>1</v>
      </c>
      <c r="L1002">
        <v>1641</v>
      </c>
      <c r="M1002">
        <v>3</v>
      </c>
      <c r="N1002" t="s">
        <v>53</v>
      </c>
      <c r="O1002">
        <v>84</v>
      </c>
      <c r="P1002">
        <v>3</v>
      </c>
      <c r="Q1002">
        <v>3</v>
      </c>
      <c r="R1002" t="s">
        <v>112</v>
      </c>
      <c r="S1002">
        <v>4</v>
      </c>
      <c r="T1002" t="s">
        <v>46</v>
      </c>
      <c r="U1002">
        <v>7945</v>
      </c>
      <c r="V1002" t="s">
        <v>163</v>
      </c>
      <c r="W1002">
        <v>19948</v>
      </c>
      <c r="X1002">
        <v>6</v>
      </c>
      <c r="Y1002" t="s">
        <v>48</v>
      </c>
      <c r="Z1002" t="s">
        <v>40</v>
      </c>
      <c r="AA1002">
        <v>15</v>
      </c>
      <c r="AB1002">
        <v>3</v>
      </c>
      <c r="AC1002">
        <v>4</v>
      </c>
      <c r="AD1002">
        <v>80</v>
      </c>
      <c r="AE1002">
        <v>0</v>
      </c>
      <c r="AF1002">
        <v>18</v>
      </c>
      <c r="AG1002">
        <v>2</v>
      </c>
      <c r="AH1002">
        <v>2</v>
      </c>
      <c r="AI1002">
        <v>3</v>
      </c>
      <c r="AJ1002">
        <v>3</v>
      </c>
      <c r="AK1002" s="14">
        <v>46293</v>
      </c>
      <c r="AL1002">
        <v>53</v>
      </c>
      <c r="AM1002" t="s">
        <v>1576</v>
      </c>
      <c r="AN1002" t="s">
        <v>1580</v>
      </c>
      <c r="AO1002">
        <v>32</v>
      </c>
      <c r="AP1002">
        <v>24928</v>
      </c>
      <c r="AQ1002">
        <v>3</v>
      </c>
      <c r="AR1002">
        <v>3</v>
      </c>
    </row>
    <row r="1003" spans="1:44" x14ac:dyDescent="0.35">
      <c r="A1003" t="s">
        <v>1339</v>
      </c>
      <c r="B1003">
        <v>48</v>
      </c>
      <c r="C1003" t="s">
        <v>1271</v>
      </c>
      <c r="D1003" t="s">
        <v>49</v>
      </c>
      <c r="E1003" t="s">
        <v>41</v>
      </c>
      <c r="F1003">
        <v>855</v>
      </c>
      <c r="G1003" t="s">
        <v>42</v>
      </c>
      <c r="H1003">
        <v>4</v>
      </c>
      <c r="I1003">
        <v>3</v>
      </c>
      <c r="J1003" t="s">
        <v>43</v>
      </c>
      <c r="K1003">
        <v>1</v>
      </c>
      <c r="L1003">
        <v>1363</v>
      </c>
      <c r="M1003">
        <v>4</v>
      </c>
      <c r="N1003" t="s">
        <v>44</v>
      </c>
      <c r="O1003">
        <v>54</v>
      </c>
      <c r="P1003">
        <v>3</v>
      </c>
      <c r="Q1003">
        <v>3</v>
      </c>
      <c r="R1003" t="s">
        <v>112</v>
      </c>
      <c r="S1003">
        <v>4</v>
      </c>
      <c r="T1003" t="s">
        <v>46</v>
      </c>
      <c r="U1003">
        <v>7898</v>
      </c>
      <c r="V1003" t="s">
        <v>163</v>
      </c>
      <c r="W1003">
        <v>18706</v>
      </c>
      <c r="X1003">
        <v>1</v>
      </c>
      <c r="Y1003" t="s">
        <v>48</v>
      </c>
      <c r="Z1003" t="s">
        <v>49</v>
      </c>
      <c r="AA1003">
        <v>11</v>
      </c>
      <c r="AB1003">
        <v>3</v>
      </c>
      <c r="AC1003">
        <v>3</v>
      </c>
      <c r="AD1003">
        <v>80</v>
      </c>
      <c r="AE1003">
        <v>0</v>
      </c>
      <c r="AF1003">
        <v>11</v>
      </c>
      <c r="AG1003">
        <v>2</v>
      </c>
      <c r="AH1003">
        <v>3</v>
      </c>
      <c r="AI1003">
        <v>0</v>
      </c>
      <c r="AJ1003">
        <v>8</v>
      </c>
      <c r="AK1003" s="14">
        <v>46201</v>
      </c>
      <c r="AL1003">
        <v>20</v>
      </c>
      <c r="AM1003" t="s">
        <v>1576</v>
      </c>
      <c r="AN1003" t="s">
        <v>1584</v>
      </c>
      <c r="AO1003">
        <v>1</v>
      </c>
      <c r="AP1003">
        <v>11888</v>
      </c>
      <c r="AQ1003">
        <v>1</v>
      </c>
      <c r="AR1003">
        <v>1</v>
      </c>
    </row>
    <row r="1004" spans="1:44" x14ac:dyDescent="0.35">
      <c r="A1004" t="s">
        <v>1067</v>
      </c>
      <c r="B1004">
        <v>40</v>
      </c>
      <c r="C1004" t="s">
        <v>802</v>
      </c>
      <c r="D1004" t="s">
        <v>49</v>
      </c>
      <c r="E1004" t="s">
        <v>41</v>
      </c>
      <c r="F1004">
        <v>369</v>
      </c>
      <c r="G1004" t="s">
        <v>42</v>
      </c>
      <c r="H1004">
        <v>8</v>
      </c>
      <c r="I1004">
        <v>2</v>
      </c>
      <c r="J1004" t="s">
        <v>43</v>
      </c>
      <c r="K1004">
        <v>1</v>
      </c>
      <c r="L1004">
        <v>1724</v>
      </c>
      <c r="M1004">
        <v>2</v>
      </c>
      <c r="N1004" t="s">
        <v>53</v>
      </c>
      <c r="O1004">
        <v>92</v>
      </c>
      <c r="P1004">
        <v>3</v>
      </c>
      <c r="Q1004">
        <v>2</v>
      </c>
      <c r="R1004" t="s">
        <v>112</v>
      </c>
      <c r="S1004">
        <v>1</v>
      </c>
      <c r="T1004" t="s">
        <v>105</v>
      </c>
      <c r="U1004">
        <v>6516</v>
      </c>
      <c r="V1004" t="s">
        <v>163</v>
      </c>
      <c r="W1004">
        <v>5041</v>
      </c>
      <c r="X1004">
        <v>2</v>
      </c>
      <c r="Y1004" t="s">
        <v>48</v>
      </c>
      <c r="Z1004" t="s">
        <v>40</v>
      </c>
      <c r="AA1004">
        <v>16</v>
      </c>
      <c r="AB1004">
        <v>3</v>
      </c>
      <c r="AC1004">
        <v>2</v>
      </c>
      <c r="AD1004">
        <v>80</v>
      </c>
      <c r="AE1004">
        <v>1</v>
      </c>
      <c r="AF1004">
        <v>18</v>
      </c>
      <c r="AG1004">
        <v>3</v>
      </c>
      <c r="AH1004">
        <v>3</v>
      </c>
      <c r="AI1004">
        <v>0</v>
      </c>
      <c r="AJ1004">
        <v>0</v>
      </c>
      <c r="AK1004" s="14">
        <v>46295</v>
      </c>
      <c r="AL1004">
        <v>25</v>
      </c>
      <c r="AM1004" t="s">
        <v>1576</v>
      </c>
      <c r="AN1004" t="s">
        <v>1580</v>
      </c>
      <c r="AO1004">
        <v>6</v>
      </c>
      <c r="AP1004">
        <v>16923</v>
      </c>
      <c r="AQ1004">
        <v>4</v>
      </c>
      <c r="AR1004">
        <v>0</v>
      </c>
    </row>
    <row r="1005" spans="1:44" x14ac:dyDescent="0.35">
      <c r="A1005" t="s">
        <v>1068</v>
      </c>
      <c r="B1005">
        <v>40</v>
      </c>
      <c r="C1005" t="s">
        <v>802</v>
      </c>
      <c r="D1005" t="s">
        <v>49</v>
      </c>
      <c r="E1005" t="s">
        <v>41</v>
      </c>
      <c r="F1005">
        <v>611</v>
      </c>
      <c r="G1005" t="s">
        <v>51</v>
      </c>
      <c r="H1005">
        <v>7</v>
      </c>
      <c r="I1005">
        <v>4</v>
      </c>
      <c r="J1005" t="s">
        <v>52</v>
      </c>
      <c r="K1005">
        <v>1</v>
      </c>
      <c r="L1005">
        <v>1740</v>
      </c>
      <c r="M1005">
        <v>2</v>
      </c>
      <c r="N1005" t="s">
        <v>44</v>
      </c>
      <c r="O1005">
        <v>88</v>
      </c>
      <c r="P1005">
        <v>3</v>
      </c>
      <c r="Q1005">
        <v>5</v>
      </c>
      <c r="R1005" t="s">
        <v>442</v>
      </c>
      <c r="S1005">
        <v>2</v>
      </c>
      <c r="T1005" t="s">
        <v>46</v>
      </c>
      <c r="U1005">
        <v>19833</v>
      </c>
      <c r="V1005" t="s">
        <v>368</v>
      </c>
      <c r="W1005">
        <v>4349</v>
      </c>
      <c r="X1005">
        <v>1</v>
      </c>
      <c r="Y1005" t="s">
        <v>48</v>
      </c>
      <c r="Z1005" t="s">
        <v>49</v>
      </c>
      <c r="AA1005">
        <v>14</v>
      </c>
      <c r="AB1005">
        <v>3</v>
      </c>
      <c r="AC1005">
        <v>2</v>
      </c>
      <c r="AD1005">
        <v>80</v>
      </c>
      <c r="AE1005">
        <v>0</v>
      </c>
      <c r="AF1005">
        <v>21</v>
      </c>
      <c r="AG1005">
        <v>3</v>
      </c>
      <c r="AH1005">
        <v>2</v>
      </c>
      <c r="AI1005">
        <v>12</v>
      </c>
      <c r="AJ1005">
        <v>8</v>
      </c>
      <c r="AK1005" s="14">
        <v>46296</v>
      </c>
      <c r="AL1005">
        <v>54</v>
      </c>
      <c r="AM1005" t="s">
        <v>1576</v>
      </c>
      <c r="AN1005" t="s">
        <v>1579</v>
      </c>
      <c r="AO1005">
        <v>23</v>
      </c>
      <c r="AP1005">
        <v>6298</v>
      </c>
      <c r="AQ1005">
        <v>22</v>
      </c>
      <c r="AR1005">
        <v>4</v>
      </c>
    </row>
    <row r="1006" spans="1:44" x14ac:dyDescent="0.35">
      <c r="A1006" t="s">
        <v>1069</v>
      </c>
      <c r="B1006">
        <v>40</v>
      </c>
      <c r="C1006" t="s">
        <v>802</v>
      </c>
      <c r="D1006" t="s">
        <v>49</v>
      </c>
      <c r="E1006" t="s">
        <v>41</v>
      </c>
      <c r="F1006">
        <v>616</v>
      </c>
      <c r="G1006" t="s">
        <v>42</v>
      </c>
      <c r="H1006">
        <v>2</v>
      </c>
      <c r="I1006">
        <v>2</v>
      </c>
      <c r="J1006" t="s">
        <v>43</v>
      </c>
      <c r="K1006">
        <v>1</v>
      </c>
      <c r="L1006">
        <v>1802</v>
      </c>
      <c r="M1006">
        <v>3</v>
      </c>
      <c r="N1006" t="s">
        <v>53</v>
      </c>
      <c r="O1006">
        <v>99</v>
      </c>
      <c r="P1006">
        <v>3</v>
      </c>
      <c r="Q1006">
        <v>1</v>
      </c>
      <c r="R1006" t="s">
        <v>45</v>
      </c>
      <c r="S1006">
        <v>1</v>
      </c>
      <c r="T1006" t="s">
        <v>105</v>
      </c>
      <c r="U1006">
        <v>3377</v>
      </c>
      <c r="V1006" t="s">
        <v>47</v>
      </c>
      <c r="W1006">
        <v>25605</v>
      </c>
      <c r="X1006">
        <v>4</v>
      </c>
      <c r="Y1006" t="s">
        <v>48</v>
      </c>
      <c r="Z1006" t="s">
        <v>49</v>
      </c>
      <c r="AA1006">
        <v>17</v>
      </c>
      <c r="AB1006">
        <v>3</v>
      </c>
      <c r="AC1006">
        <v>4</v>
      </c>
      <c r="AD1006">
        <v>80</v>
      </c>
      <c r="AE1006">
        <v>1</v>
      </c>
      <c r="AF1006">
        <v>7</v>
      </c>
      <c r="AG1006">
        <v>5</v>
      </c>
      <c r="AH1006">
        <v>2</v>
      </c>
      <c r="AI1006">
        <v>0</v>
      </c>
      <c r="AJ1006">
        <v>2</v>
      </c>
      <c r="AK1006" s="14">
        <v>46297</v>
      </c>
      <c r="AL1006">
        <v>31</v>
      </c>
      <c r="AM1006" t="s">
        <v>1576</v>
      </c>
      <c r="AN1006" t="s">
        <v>1579</v>
      </c>
      <c r="AO1006">
        <v>11</v>
      </c>
      <c r="AP1006">
        <v>10860</v>
      </c>
      <c r="AQ1006">
        <v>11</v>
      </c>
      <c r="AR1006">
        <v>11</v>
      </c>
    </row>
    <row r="1007" spans="1:44" x14ac:dyDescent="0.35">
      <c r="A1007" t="s">
        <v>1070</v>
      </c>
      <c r="B1007">
        <v>40</v>
      </c>
      <c r="C1007" t="s">
        <v>802</v>
      </c>
      <c r="D1007" t="s">
        <v>49</v>
      </c>
      <c r="E1007" t="s">
        <v>41</v>
      </c>
      <c r="F1007">
        <v>1194</v>
      </c>
      <c r="G1007" t="s">
        <v>42</v>
      </c>
      <c r="H1007">
        <v>1</v>
      </c>
      <c r="I1007">
        <v>3</v>
      </c>
      <c r="J1007" t="s">
        <v>43</v>
      </c>
      <c r="K1007">
        <v>1</v>
      </c>
      <c r="L1007">
        <v>1822</v>
      </c>
      <c r="M1007">
        <v>3</v>
      </c>
      <c r="N1007" t="s">
        <v>53</v>
      </c>
      <c r="O1007">
        <v>52</v>
      </c>
      <c r="P1007">
        <v>3</v>
      </c>
      <c r="Q1007">
        <v>2</v>
      </c>
      <c r="R1007" t="s">
        <v>161</v>
      </c>
      <c r="S1007">
        <v>4</v>
      </c>
      <c r="T1007" t="s">
        <v>102</v>
      </c>
      <c r="U1007">
        <v>6513</v>
      </c>
      <c r="V1007" t="s">
        <v>163</v>
      </c>
      <c r="W1007">
        <v>9060</v>
      </c>
      <c r="X1007">
        <v>4</v>
      </c>
      <c r="Y1007" t="s">
        <v>48</v>
      </c>
      <c r="Z1007" t="s">
        <v>49</v>
      </c>
      <c r="AA1007">
        <v>17</v>
      </c>
      <c r="AB1007">
        <v>3</v>
      </c>
      <c r="AC1007">
        <v>4</v>
      </c>
      <c r="AD1007">
        <v>80</v>
      </c>
      <c r="AE1007">
        <v>1</v>
      </c>
      <c r="AF1007">
        <v>12</v>
      </c>
      <c r="AG1007">
        <v>3</v>
      </c>
      <c r="AH1007">
        <v>3</v>
      </c>
      <c r="AI1007">
        <v>0</v>
      </c>
      <c r="AJ1007">
        <v>3</v>
      </c>
      <c r="AK1007" s="14">
        <v>46298</v>
      </c>
      <c r="AL1007">
        <v>27</v>
      </c>
      <c r="AM1007" t="s">
        <v>1576</v>
      </c>
      <c r="AN1007" t="s">
        <v>1579</v>
      </c>
      <c r="AO1007">
        <v>1</v>
      </c>
      <c r="AP1007">
        <v>21915</v>
      </c>
      <c r="AQ1007">
        <v>1</v>
      </c>
      <c r="AR1007">
        <v>0</v>
      </c>
    </row>
    <row r="1008" spans="1:44" x14ac:dyDescent="0.35">
      <c r="A1008" t="s">
        <v>1071</v>
      </c>
      <c r="B1008">
        <v>40</v>
      </c>
      <c r="C1008" t="s">
        <v>802</v>
      </c>
      <c r="D1008" t="s">
        <v>49</v>
      </c>
      <c r="E1008" t="s">
        <v>41</v>
      </c>
      <c r="F1008">
        <v>750</v>
      </c>
      <c r="G1008" t="s">
        <v>42</v>
      </c>
      <c r="H1008">
        <v>12</v>
      </c>
      <c r="I1008">
        <v>3</v>
      </c>
      <c r="J1008" t="s">
        <v>43</v>
      </c>
      <c r="K1008">
        <v>1</v>
      </c>
      <c r="L1008">
        <v>1829</v>
      </c>
      <c r="M1008">
        <v>2</v>
      </c>
      <c r="N1008" t="s">
        <v>53</v>
      </c>
      <c r="O1008">
        <v>47</v>
      </c>
      <c r="P1008">
        <v>3</v>
      </c>
      <c r="Q1008">
        <v>2</v>
      </c>
      <c r="R1008" t="s">
        <v>161</v>
      </c>
      <c r="S1008">
        <v>1</v>
      </c>
      <c r="T1008" t="s">
        <v>102</v>
      </c>
      <c r="U1008">
        <v>4448</v>
      </c>
      <c r="V1008" t="s">
        <v>47</v>
      </c>
      <c r="W1008">
        <v>10748</v>
      </c>
      <c r="X1008">
        <v>2</v>
      </c>
      <c r="Y1008" t="s">
        <v>48</v>
      </c>
      <c r="Z1008" t="s">
        <v>49</v>
      </c>
      <c r="AA1008">
        <v>12</v>
      </c>
      <c r="AB1008">
        <v>3</v>
      </c>
      <c r="AC1008">
        <v>2</v>
      </c>
      <c r="AD1008">
        <v>80</v>
      </c>
      <c r="AE1008">
        <v>1</v>
      </c>
      <c r="AF1008">
        <v>15</v>
      </c>
      <c r="AG1008">
        <v>3</v>
      </c>
      <c r="AH1008">
        <v>3</v>
      </c>
      <c r="AI1008">
        <v>7</v>
      </c>
      <c r="AJ1008">
        <v>7</v>
      </c>
      <c r="AK1008" s="14">
        <v>46299</v>
      </c>
      <c r="AL1008">
        <v>25</v>
      </c>
      <c r="AM1008" t="s">
        <v>1576</v>
      </c>
      <c r="AN1008" t="s">
        <v>1579</v>
      </c>
      <c r="AO1008">
        <v>4</v>
      </c>
      <c r="AP1008">
        <v>22444</v>
      </c>
      <c r="AQ1008">
        <v>3</v>
      </c>
      <c r="AR1008">
        <v>3</v>
      </c>
    </row>
    <row r="1009" spans="1:44" x14ac:dyDescent="0.35">
      <c r="A1009" t="s">
        <v>1072</v>
      </c>
      <c r="B1009">
        <v>40</v>
      </c>
      <c r="C1009" t="s">
        <v>802</v>
      </c>
      <c r="D1009" t="s">
        <v>49</v>
      </c>
      <c r="E1009" t="s">
        <v>41</v>
      </c>
      <c r="F1009">
        <v>1137</v>
      </c>
      <c r="G1009" t="s">
        <v>42</v>
      </c>
      <c r="H1009">
        <v>1</v>
      </c>
      <c r="I1009">
        <v>4</v>
      </c>
      <c r="J1009" t="s">
        <v>43</v>
      </c>
      <c r="K1009">
        <v>1</v>
      </c>
      <c r="L1009">
        <v>1892</v>
      </c>
      <c r="M1009">
        <v>1</v>
      </c>
      <c r="N1009" t="s">
        <v>44</v>
      </c>
      <c r="O1009">
        <v>98</v>
      </c>
      <c r="P1009">
        <v>3</v>
      </c>
      <c r="Q1009">
        <v>4</v>
      </c>
      <c r="R1009" t="s">
        <v>442</v>
      </c>
      <c r="S1009">
        <v>1</v>
      </c>
      <c r="T1009" t="s">
        <v>102</v>
      </c>
      <c r="U1009">
        <v>16823</v>
      </c>
      <c r="V1009" t="s">
        <v>368</v>
      </c>
      <c r="W1009">
        <v>18991</v>
      </c>
      <c r="X1009">
        <v>2</v>
      </c>
      <c r="Y1009" t="s">
        <v>48</v>
      </c>
      <c r="Z1009" t="s">
        <v>49</v>
      </c>
      <c r="AA1009">
        <v>11</v>
      </c>
      <c r="AB1009">
        <v>3</v>
      </c>
      <c r="AC1009">
        <v>1</v>
      </c>
      <c r="AD1009">
        <v>80</v>
      </c>
      <c r="AE1009">
        <v>1</v>
      </c>
      <c r="AF1009">
        <v>22</v>
      </c>
      <c r="AG1009">
        <v>3</v>
      </c>
      <c r="AH1009">
        <v>3</v>
      </c>
      <c r="AI1009">
        <v>11</v>
      </c>
      <c r="AJ1009">
        <v>16</v>
      </c>
      <c r="AK1009" s="14">
        <v>46300</v>
      </c>
      <c r="AL1009">
        <v>24</v>
      </c>
      <c r="AM1009" t="s">
        <v>1576</v>
      </c>
      <c r="AN1009" t="s">
        <v>1579</v>
      </c>
      <c r="AO1009">
        <v>1</v>
      </c>
      <c r="AP1009">
        <v>11222</v>
      </c>
      <c r="AQ1009">
        <v>0</v>
      </c>
      <c r="AR1009">
        <v>0</v>
      </c>
    </row>
    <row r="1010" spans="1:44" x14ac:dyDescent="0.35">
      <c r="A1010" t="s">
        <v>1073</v>
      </c>
      <c r="B1010">
        <v>40</v>
      </c>
      <c r="C1010" t="s">
        <v>802</v>
      </c>
      <c r="D1010" t="s">
        <v>49</v>
      </c>
      <c r="E1010" t="s">
        <v>56</v>
      </c>
      <c r="F1010">
        <v>692</v>
      </c>
      <c r="G1010" t="s">
        <v>42</v>
      </c>
      <c r="H1010">
        <v>11</v>
      </c>
      <c r="I1010">
        <v>3</v>
      </c>
      <c r="J1010" t="s">
        <v>68</v>
      </c>
      <c r="K1010">
        <v>1</v>
      </c>
      <c r="L1010">
        <v>1985</v>
      </c>
      <c r="M1010">
        <v>4</v>
      </c>
      <c r="N1010" t="s">
        <v>53</v>
      </c>
      <c r="O1010">
        <v>73</v>
      </c>
      <c r="P1010">
        <v>3</v>
      </c>
      <c r="Q1010">
        <v>2</v>
      </c>
      <c r="R1010" t="s">
        <v>45</v>
      </c>
      <c r="S1010">
        <v>3</v>
      </c>
      <c r="T1010" t="s">
        <v>105</v>
      </c>
      <c r="U1010">
        <v>6323</v>
      </c>
      <c r="V1010" t="s">
        <v>163</v>
      </c>
      <c r="W1010">
        <v>26849</v>
      </c>
      <c r="X1010">
        <v>1</v>
      </c>
      <c r="Y1010" t="s">
        <v>48</v>
      </c>
      <c r="Z1010" t="s">
        <v>49</v>
      </c>
      <c r="AA1010">
        <v>11</v>
      </c>
      <c r="AB1010">
        <v>3</v>
      </c>
      <c r="AC1010">
        <v>1</v>
      </c>
      <c r="AD1010">
        <v>80</v>
      </c>
      <c r="AE1010">
        <v>1</v>
      </c>
      <c r="AF1010">
        <v>10</v>
      </c>
      <c r="AG1010">
        <v>2</v>
      </c>
      <c r="AH1010">
        <v>4</v>
      </c>
      <c r="AI1010">
        <v>9</v>
      </c>
      <c r="AJ1010">
        <v>4</v>
      </c>
      <c r="AK1010" s="14">
        <v>46301</v>
      </c>
      <c r="AL1010">
        <v>47</v>
      </c>
      <c r="AM1010" t="s">
        <v>1576</v>
      </c>
      <c r="AN1010" t="s">
        <v>1579</v>
      </c>
      <c r="AO1010">
        <v>14</v>
      </c>
      <c r="AP1010">
        <v>4237</v>
      </c>
      <c r="AQ1010">
        <v>2</v>
      </c>
      <c r="AR1010">
        <v>0</v>
      </c>
    </row>
    <row r="1011" spans="1:44" x14ac:dyDescent="0.35">
      <c r="A1011" t="s">
        <v>1074</v>
      </c>
      <c r="B1011">
        <v>40</v>
      </c>
      <c r="C1011" t="s">
        <v>802</v>
      </c>
      <c r="D1011" t="s">
        <v>49</v>
      </c>
      <c r="E1011" t="s">
        <v>41</v>
      </c>
      <c r="F1011">
        <v>444</v>
      </c>
      <c r="G1011" t="s">
        <v>51</v>
      </c>
      <c r="H1011">
        <v>2</v>
      </c>
      <c r="I1011">
        <v>2</v>
      </c>
      <c r="J1011" t="s">
        <v>57</v>
      </c>
      <c r="K1011">
        <v>1</v>
      </c>
      <c r="L1011">
        <v>1986</v>
      </c>
      <c r="M1011">
        <v>2</v>
      </c>
      <c r="N1011" t="s">
        <v>53</v>
      </c>
      <c r="O1011">
        <v>92</v>
      </c>
      <c r="P1011">
        <v>3</v>
      </c>
      <c r="Q1011">
        <v>2</v>
      </c>
      <c r="R1011" t="s">
        <v>137</v>
      </c>
      <c r="S1011">
        <v>2</v>
      </c>
      <c r="T1011" t="s">
        <v>105</v>
      </c>
      <c r="U1011">
        <v>5677</v>
      </c>
      <c r="V1011" t="s">
        <v>163</v>
      </c>
      <c r="W1011">
        <v>4258</v>
      </c>
      <c r="X1011">
        <v>3</v>
      </c>
      <c r="Y1011" t="s">
        <v>48</v>
      </c>
      <c r="Z1011" t="s">
        <v>49</v>
      </c>
      <c r="AA1011">
        <v>14</v>
      </c>
      <c r="AB1011">
        <v>3</v>
      </c>
      <c r="AC1011">
        <v>3</v>
      </c>
      <c r="AD1011">
        <v>80</v>
      </c>
      <c r="AE1011">
        <v>1</v>
      </c>
      <c r="AF1011">
        <v>15</v>
      </c>
      <c r="AG1011">
        <v>4</v>
      </c>
      <c r="AH1011">
        <v>3</v>
      </c>
      <c r="AI1011">
        <v>5</v>
      </c>
      <c r="AJ1011">
        <v>10</v>
      </c>
      <c r="AK1011" s="14">
        <v>46302</v>
      </c>
      <c r="AL1011">
        <v>49</v>
      </c>
      <c r="AM1011" t="s">
        <v>1576</v>
      </c>
      <c r="AN1011" t="s">
        <v>1579</v>
      </c>
      <c r="AO1011">
        <v>20</v>
      </c>
      <c r="AP1011">
        <v>18102</v>
      </c>
      <c r="AQ1011">
        <v>9</v>
      </c>
      <c r="AR1011">
        <v>3</v>
      </c>
    </row>
    <row r="1012" spans="1:44" x14ac:dyDescent="0.35">
      <c r="A1012" t="s">
        <v>1075</v>
      </c>
      <c r="B1012">
        <v>40</v>
      </c>
      <c r="C1012" t="s">
        <v>802</v>
      </c>
      <c r="D1012" t="s">
        <v>49</v>
      </c>
      <c r="E1012" t="s">
        <v>41</v>
      </c>
      <c r="F1012">
        <v>543</v>
      </c>
      <c r="G1012" t="s">
        <v>42</v>
      </c>
      <c r="H1012">
        <v>1</v>
      </c>
      <c r="I1012">
        <v>4</v>
      </c>
      <c r="J1012" t="s">
        <v>43</v>
      </c>
      <c r="K1012">
        <v>1</v>
      </c>
      <c r="L1012">
        <v>2012</v>
      </c>
      <c r="M1012">
        <v>1</v>
      </c>
      <c r="N1012" t="s">
        <v>44</v>
      </c>
      <c r="O1012">
        <v>83</v>
      </c>
      <c r="P1012">
        <v>3</v>
      </c>
      <c r="Q1012">
        <v>1</v>
      </c>
      <c r="R1012" t="s">
        <v>45</v>
      </c>
      <c r="S1012">
        <v>4</v>
      </c>
      <c r="T1012" t="s">
        <v>105</v>
      </c>
      <c r="U1012">
        <v>2406</v>
      </c>
      <c r="V1012" t="s">
        <v>47</v>
      </c>
      <c r="W1012">
        <v>4060</v>
      </c>
      <c r="X1012">
        <v>8</v>
      </c>
      <c r="Y1012" t="s">
        <v>48</v>
      </c>
      <c r="Z1012" t="s">
        <v>49</v>
      </c>
      <c r="AA1012">
        <v>19</v>
      </c>
      <c r="AB1012">
        <v>3</v>
      </c>
      <c r="AC1012">
        <v>3</v>
      </c>
      <c r="AD1012">
        <v>80</v>
      </c>
      <c r="AE1012">
        <v>2</v>
      </c>
      <c r="AF1012">
        <v>8</v>
      </c>
      <c r="AG1012">
        <v>3</v>
      </c>
      <c r="AH1012">
        <v>2</v>
      </c>
      <c r="AI1012">
        <v>0</v>
      </c>
      <c r="AJ1012">
        <v>0</v>
      </c>
      <c r="AK1012" s="14">
        <v>46303</v>
      </c>
      <c r="AL1012">
        <v>51</v>
      </c>
      <c r="AM1012" t="s">
        <v>1576</v>
      </c>
      <c r="AN1012" t="s">
        <v>1579</v>
      </c>
      <c r="AO1012">
        <v>25</v>
      </c>
      <c r="AP1012">
        <v>12330</v>
      </c>
      <c r="AQ1012">
        <v>4</v>
      </c>
      <c r="AR1012">
        <v>3</v>
      </c>
    </row>
    <row r="1013" spans="1:44" x14ac:dyDescent="0.35">
      <c r="A1013" t="s">
        <v>1076</v>
      </c>
      <c r="B1013">
        <v>40</v>
      </c>
      <c r="C1013" t="s">
        <v>802</v>
      </c>
      <c r="D1013" t="s">
        <v>49</v>
      </c>
      <c r="E1013" t="s">
        <v>41</v>
      </c>
      <c r="F1013">
        <v>1322</v>
      </c>
      <c r="G1013" t="s">
        <v>42</v>
      </c>
      <c r="H1013">
        <v>2</v>
      </c>
      <c r="I1013">
        <v>4</v>
      </c>
      <c r="J1013" t="s">
        <v>43</v>
      </c>
      <c r="K1013">
        <v>1</v>
      </c>
      <c r="L1013">
        <v>2048</v>
      </c>
      <c r="M1013">
        <v>3</v>
      </c>
      <c r="N1013" t="s">
        <v>44</v>
      </c>
      <c r="O1013">
        <v>52</v>
      </c>
      <c r="P1013">
        <v>2</v>
      </c>
      <c r="Q1013">
        <v>1</v>
      </c>
      <c r="R1013" t="s">
        <v>60</v>
      </c>
      <c r="S1013">
        <v>3</v>
      </c>
      <c r="T1013" t="s">
        <v>46</v>
      </c>
      <c r="U1013">
        <v>2809</v>
      </c>
      <c r="V1013" t="s">
        <v>47</v>
      </c>
      <c r="W1013">
        <v>2725</v>
      </c>
      <c r="X1013">
        <v>2</v>
      </c>
      <c r="Y1013" t="s">
        <v>48</v>
      </c>
      <c r="Z1013" t="s">
        <v>49</v>
      </c>
      <c r="AA1013">
        <v>14</v>
      </c>
      <c r="AB1013">
        <v>3</v>
      </c>
      <c r="AC1013">
        <v>4</v>
      </c>
      <c r="AD1013">
        <v>80</v>
      </c>
      <c r="AE1013">
        <v>0</v>
      </c>
      <c r="AF1013">
        <v>8</v>
      </c>
      <c r="AG1013">
        <v>2</v>
      </c>
      <c r="AH1013">
        <v>3</v>
      </c>
      <c r="AI1013">
        <v>2</v>
      </c>
      <c r="AJ1013">
        <v>2</v>
      </c>
      <c r="AK1013" s="14">
        <v>46304</v>
      </c>
      <c r="AL1013">
        <v>53</v>
      </c>
      <c r="AM1013" t="s">
        <v>1576</v>
      </c>
      <c r="AN1013" t="s">
        <v>1579</v>
      </c>
      <c r="AO1013">
        <v>25</v>
      </c>
      <c r="AP1013">
        <v>6954</v>
      </c>
      <c r="AQ1013">
        <v>15</v>
      </c>
      <c r="AR1013">
        <v>13</v>
      </c>
    </row>
    <row r="1014" spans="1:44" x14ac:dyDescent="0.35">
      <c r="A1014" t="s">
        <v>1077</v>
      </c>
      <c r="B1014">
        <v>40</v>
      </c>
      <c r="C1014" t="s">
        <v>802</v>
      </c>
      <c r="D1014" t="s">
        <v>49</v>
      </c>
      <c r="E1014" t="s">
        <v>41</v>
      </c>
      <c r="F1014">
        <v>1194</v>
      </c>
      <c r="G1014" t="s">
        <v>42</v>
      </c>
      <c r="H1014">
        <v>2</v>
      </c>
      <c r="I1014">
        <v>4</v>
      </c>
      <c r="J1014" t="s">
        <v>52</v>
      </c>
      <c r="K1014">
        <v>1</v>
      </c>
      <c r="L1014">
        <v>2051</v>
      </c>
      <c r="M1014">
        <v>3</v>
      </c>
      <c r="N1014" t="s">
        <v>53</v>
      </c>
      <c r="O1014">
        <v>98</v>
      </c>
      <c r="P1014">
        <v>3</v>
      </c>
      <c r="Q1014">
        <v>1</v>
      </c>
      <c r="R1014" t="s">
        <v>60</v>
      </c>
      <c r="S1014">
        <v>3</v>
      </c>
      <c r="T1014" t="s">
        <v>105</v>
      </c>
      <c r="U1014">
        <v>2001</v>
      </c>
      <c r="V1014" t="s">
        <v>47</v>
      </c>
      <c r="W1014">
        <v>12549</v>
      </c>
      <c r="X1014">
        <v>2</v>
      </c>
      <c r="Y1014" t="s">
        <v>48</v>
      </c>
      <c r="Z1014" t="s">
        <v>49</v>
      </c>
      <c r="AA1014">
        <v>14</v>
      </c>
      <c r="AB1014">
        <v>3</v>
      </c>
      <c r="AC1014">
        <v>2</v>
      </c>
      <c r="AD1014">
        <v>80</v>
      </c>
      <c r="AE1014">
        <v>3</v>
      </c>
      <c r="AF1014">
        <v>20</v>
      </c>
      <c r="AG1014">
        <v>2</v>
      </c>
      <c r="AH1014">
        <v>3</v>
      </c>
      <c r="AI1014">
        <v>0</v>
      </c>
      <c r="AJ1014">
        <v>2</v>
      </c>
      <c r="AK1014" s="14">
        <v>46305</v>
      </c>
      <c r="AL1014">
        <v>39</v>
      </c>
      <c r="AM1014" t="s">
        <v>1576</v>
      </c>
      <c r="AN1014" t="s">
        <v>1579</v>
      </c>
      <c r="AO1014">
        <v>11</v>
      </c>
      <c r="AP1014">
        <v>21751</v>
      </c>
      <c r="AQ1014">
        <v>3</v>
      </c>
      <c r="AR1014">
        <v>2</v>
      </c>
    </row>
    <row r="1015" spans="1:44" x14ac:dyDescent="0.35">
      <c r="A1015" t="s">
        <v>1338</v>
      </c>
      <c r="B1015">
        <v>48</v>
      </c>
      <c r="C1015" t="s">
        <v>1271</v>
      </c>
      <c r="D1015" t="s">
        <v>49</v>
      </c>
      <c r="E1015" t="s">
        <v>41</v>
      </c>
      <c r="F1015">
        <v>715</v>
      </c>
      <c r="G1015" t="s">
        <v>42</v>
      </c>
      <c r="H1015">
        <v>1</v>
      </c>
      <c r="I1015">
        <v>3</v>
      </c>
      <c r="J1015" t="s">
        <v>43</v>
      </c>
      <c r="K1015">
        <v>1</v>
      </c>
      <c r="L1015">
        <v>1263</v>
      </c>
      <c r="M1015">
        <v>4</v>
      </c>
      <c r="N1015" t="s">
        <v>44</v>
      </c>
      <c r="O1015">
        <v>76</v>
      </c>
      <c r="P1015">
        <v>2</v>
      </c>
      <c r="Q1015">
        <v>5</v>
      </c>
      <c r="R1015" t="s">
        <v>252</v>
      </c>
      <c r="S1015">
        <v>4</v>
      </c>
      <c r="T1015" t="s">
        <v>46</v>
      </c>
      <c r="U1015">
        <v>18265</v>
      </c>
      <c r="V1015" t="s">
        <v>368</v>
      </c>
      <c r="W1015">
        <v>8733</v>
      </c>
      <c r="X1015">
        <v>6</v>
      </c>
      <c r="Y1015" t="s">
        <v>48</v>
      </c>
      <c r="Z1015" t="s">
        <v>49</v>
      </c>
      <c r="AA1015">
        <v>12</v>
      </c>
      <c r="AB1015">
        <v>3</v>
      </c>
      <c r="AC1015">
        <v>3</v>
      </c>
      <c r="AD1015">
        <v>80</v>
      </c>
      <c r="AE1015">
        <v>0</v>
      </c>
      <c r="AF1015">
        <v>25</v>
      </c>
      <c r="AG1015">
        <v>3</v>
      </c>
      <c r="AH1015">
        <v>4</v>
      </c>
      <c r="AI1015">
        <v>0</v>
      </c>
      <c r="AJ1015">
        <v>0</v>
      </c>
      <c r="AK1015" s="14">
        <v>46200</v>
      </c>
      <c r="AL1015">
        <v>48</v>
      </c>
      <c r="AM1015" t="s">
        <v>1576</v>
      </c>
      <c r="AN1015" t="s">
        <v>1584</v>
      </c>
      <c r="AO1015">
        <v>13</v>
      </c>
      <c r="AP1015">
        <v>14300</v>
      </c>
      <c r="AQ1015">
        <v>7</v>
      </c>
      <c r="AR1015">
        <v>5</v>
      </c>
    </row>
    <row r="1016" spans="1:44" x14ac:dyDescent="0.35">
      <c r="A1016" t="s">
        <v>1337</v>
      </c>
      <c r="B1016">
        <v>48</v>
      </c>
      <c r="C1016" t="s">
        <v>1271</v>
      </c>
      <c r="D1016" t="s">
        <v>49</v>
      </c>
      <c r="E1016" t="s">
        <v>41</v>
      </c>
      <c r="F1016">
        <v>969</v>
      </c>
      <c r="G1016" t="s">
        <v>42</v>
      </c>
      <c r="H1016">
        <v>2</v>
      </c>
      <c r="I1016">
        <v>2</v>
      </c>
      <c r="J1016" t="s">
        <v>68</v>
      </c>
      <c r="K1016">
        <v>1</v>
      </c>
      <c r="L1016">
        <v>1258</v>
      </c>
      <c r="M1016">
        <v>4</v>
      </c>
      <c r="N1016" t="s">
        <v>44</v>
      </c>
      <c r="O1016">
        <v>76</v>
      </c>
      <c r="P1016">
        <v>4</v>
      </c>
      <c r="Q1016">
        <v>1</v>
      </c>
      <c r="R1016" t="s">
        <v>45</v>
      </c>
      <c r="S1016">
        <v>2</v>
      </c>
      <c r="T1016" t="s">
        <v>46</v>
      </c>
      <c r="U1016">
        <v>2559</v>
      </c>
      <c r="V1016" t="s">
        <v>47</v>
      </c>
      <c r="W1016">
        <v>16620</v>
      </c>
      <c r="X1016">
        <v>5</v>
      </c>
      <c r="Y1016" t="s">
        <v>48</v>
      </c>
      <c r="Z1016" t="s">
        <v>49</v>
      </c>
      <c r="AA1016">
        <v>11</v>
      </c>
      <c r="AB1016">
        <v>3</v>
      </c>
      <c r="AC1016">
        <v>3</v>
      </c>
      <c r="AD1016">
        <v>80</v>
      </c>
      <c r="AE1016">
        <v>0</v>
      </c>
      <c r="AF1016">
        <v>7</v>
      </c>
      <c r="AG1016">
        <v>4</v>
      </c>
      <c r="AH1016">
        <v>2</v>
      </c>
      <c r="AI1016">
        <v>0</v>
      </c>
      <c r="AJ1016">
        <v>0</v>
      </c>
      <c r="AK1016" s="14">
        <v>46199</v>
      </c>
      <c r="AL1016">
        <v>36</v>
      </c>
      <c r="AM1016" t="s">
        <v>1576</v>
      </c>
      <c r="AN1016" t="s">
        <v>1584</v>
      </c>
      <c r="AO1016">
        <v>7</v>
      </c>
      <c r="AP1016">
        <v>9546</v>
      </c>
      <c r="AQ1016">
        <v>4</v>
      </c>
      <c r="AR1016">
        <v>4</v>
      </c>
    </row>
    <row r="1017" spans="1:44" x14ac:dyDescent="0.35">
      <c r="A1017" t="s">
        <v>1080</v>
      </c>
      <c r="B1017">
        <v>41</v>
      </c>
      <c r="C1017" t="s">
        <v>802</v>
      </c>
      <c r="D1017" t="s">
        <v>49</v>
      </c>
      <c r="E1017" t="s">
        <v>41</v>
      </c>
      <c r="F1017">
        <v>802</v>
      </c>
      <c r="G1017" t="s">
        <v>51</v>
      </c>
      <c r="H1017">
        <v>9</v>
      </c>
      <c r="I1017">
        <v>1</v>
      </c>
      <c r="J1017" t="s">
        <v>43</v>
      </c>
      <c r="K1017">
        <v>1</v>
      </c>
      <c r="L1017">
        <v>176</v>
      </c>
      <c r="M1017">
        <v>3</v>
      </c>
      <c r="N1017" t="s">
        <v>44</v>
      </c>
      <c r="O1017">
        <v>96</v>
      </c>
      <c r="P1017">
        <v>3</v>
      </c>
      <c r="Q1017">
        <v>3</v>
      </c>
      <c r="R1017" t="s">
        <v>137</v>
      </c>
      <c r="S1017">
        <v>3</v>
      </c>
      <c r="T1017" t="s">
        <v>102</v>
      </c>
      <c r="U1017">
        <v>8189</v>
      </c>
      <c r="V1017" t="s">
        <v>163</v>
      </c>
      <c r="W1017">
        <v>21196</v>
      </c>
      <c r="X1017">
        <v>3</v>
      </c>
      <c r="Y1017" t="s">
        <v>48</v>
      </c>
      <c r="Z1017" t="s">
        <v>40</v>
      </c>
      <c r="AA1017">
        <v>13</v>
      </c>
      <c r="AB1017">
        <v>3</v>
      </c>
      <c r="AC1017">
        <v>3</v>
      </c>
      <c r="AD1017">
        <v>80</v>
      </c>
      <c r="AE1017">
        <v>1</v>
      </c>
      <c r="AF1017">
        <v>12</v>
      </c>
      <c r="AG1017">
        <v>2</v>
      </c>
      <c r="AH1017">
        <v>3</v>
      </c>
      <c r="AI1017">
        <v>0</v>
      </c>
      <c r="AJ1017">
        <v>7</v>
      </c>
      <c r="AK1017" s="14">
        <v>46308</v>
      </c>
      <c r="AL1017">
        <v>45</v>
      </c>
      <c r="AM1017" t="s">
        <v>1576</v>
      </c>
      <c r="AN1017" t="s">
        <v>1579</v>
      </c>
      <c r="AO1017">
        <v>5</v>
      </c>
      <c r="AP1017">
        <v>11453</v>
      </c>
      <c r="AQ1017">
        <v>0</v>
      </c>
      <c r="AR1017">
        <v>0</v>
      </c>
    </row>
    <row r="1018" spans="1:44" x14ac:dyDescent="0.35">
      <c r="A1018" t="s">
        <v>1081</v>
      </c>
      <c r="B1018">
        <v>41</v>
      </c>
      <c r="C1018" t="s">
        <v>802</v>
      </c>
      <c r="D1018" t="s">
        <v>49</v>
      </c>
      <c r="E1018" t="s">
        <v>56</v>
      </c>
      <c r="F1018">
        <v>857</v>
      </c>
      <c r="G1018" t="s">
        <v>42</v>
      </c>
      <c r="H1018">
        <v>10</v>
      </c>
      <c r="I1018">
        <v>3</v>
      </c>
      <c r="J1018" t="s">
        <v>43</v>
      </c>
      <c r="K1018">
        <v>1</v>
      </c>
      <c r="L1018">
        <v>199</v>
      </c>
      <c r="M1018">
        <v>4</v>
      </c>
      <c r="N1018" t="s">
        <v>44</v>
      </c>
      <c r="O1018">
        <v>91</v>
      </c>
      <c r="P1018">
        <v>2</v>
      </c>
      <c r="Q1018">
        <v>4</v>
      </c>
      <c r="R1018" t="s">
        <v>442</v>
      </c>
      <c r="S1018">
        <v>1</v>
      </c>
      <c r="T1018" t="s">
        <v>102</v>
      </c>
      <c r="U1018">
        <v>17181</v>
      </c>
      <c r="V1018" t="s">
        <v>368</v>
      </c>
      <c r="W1018">
        <v>12888</v>
      </c>
      <c r="X1018">
        <v>4</v>
      </c>
      <c r="Y1018" t="s">
        <v>48</v>
      </c>
      <c r="Z1018" t="s">
        <v>49</v>
      </c>
      <c r="AA1018">
        <v>13</v>
      </c>
      <c r="AB1018">
        <v>3</v>
      </c>
      <c r="AC1018">
        <v>2</v>
      </c>
      <c r="AD1018">
        <v>80</v>
      </c>
      <c r="AE1018">
        <v>1</v>
      </c>
      <c r="AF1018">
        <v>21</v>
      </c>
      <c r="AG1018">
        <v>2</v>
      </c>
      <c r="AH1018">
        <v>2</v>
      </c>
      <c r="AI1018">
        <v>7</v>
      </c>
      <c r="AJ1018">
        <v>7</v>
      </c>
      <c r="AK1018" s="14">
        <v>46309</v>
      </c>
      <c r="AL1018">
        <v>29</v>
      </c>
      <c r="AM1018" t="s">
        <v>1576</v>
      </c>
      <c r="AN1018" t="s">
        <v>1579</v>
      </c>
      <c r="AO1018">
        <v>11</v>
      </c>
      <c r="AP1018">
        <v>11008</v>
      </c>
      <c r="AQ1018">
        <v>6</v>
      </c>
      <c r="AR1018">
        <v>4</v>
      </c>
    </row>
    <row r="1019" spans="1:44" x14ac:dyDescent="0.35">
      <c r="A1019" t="s">
        <v>1082</v>
      </c>
      <c r="B1019">
        <v>41</v>
      </c>
      <c r="C1019" t="s">
        <v>802</v>
      </c>
      <c r="D1019" t="s">
        <v>49</v>
      </c>
      <c r="E1019" t="s">
        <v>41</v>
      </c>
      <c r="F1019">
        <v>933</v>
      </c>
      <c r="G1019" t="s">
        <v>42</v>
      </c>
      <c r="H1019">
        <v>9</v>
      </c>
      <c r="I1019">
        <v>4</v>
      </c>
      <c r="J1019" t="s">
        <v>43</v>
      </c>
      <c r="K1019">
        <v>1</v>
      </c>
      <c r="L1019">
        <v>200</v>
      </c>
      <c r="M1019">
        <v>3</v>
      </c>
      <c r="N1019" t="s">
        <v>44</v>
      </c>
      <c r="O1019">
        <v>94</v>
      </c>
      <c r="P1019">
        <v>3</v>
      </c>
      <c r="Q1019">
        <v>1</v>
      </c>
      <c r="R1019" t="s">
        <v>45</v>
      </c>
      <c r="S1019">
        <v>1</v>
      </c>
      <c r="T1019" t="s">
        <v>105</v>
      </c>
      <c r="U1019">
        <v>2238</v>
      </c>
      <c r="V1019" t="s">
        <v>47</v>
      </c>
      <c r="W1019">
        <v>6961</v>
      </c>
      <c r="X1019">
        <v>2</v>
      </c>
      <c r="Y1019" t="s">
        <v>48</v>
      </c>
      <c r="Z1019" t="s">
        <v>49</v>
      </c>
      <c r="AA1019">
        <v>21</v>
      </c>
      <c r="AB1019">
        <v>4</v>
      </c>
      <c r="AC1019">
        <v>4</v>
      </c>
      <c r="AD1019">
        <v>80</v>
      </c>
      <c r="AE1019">
        <v>1</v>
      </c>
      <c r="AF1019">
        <v>7</v>
      </c>
      <c r="AG1019">
        <v>2</v>
      </c>
      <c r="AH1019">
        <v>3</v>
      </c>
      <c r="AI1019">
        <v>1</v>
      </c>
      <c r="AJ1019">
        <v>4</v>
      </c>
      <c r="AK1019" s="14">
        <v>46310</v>
      </c>
      <c r="AL1019">
        <v>30</v>
      </c>
      <c r="AM1019" t="s">
        <v>1576</v>
      </c>
      <c r="AN1019" t="s">
        <v>1579</v>
      </c>
      <c r="AO1019">
        <v>7</v>
      </c>
      <c r="AP1019">
        <v>8810</v>
      </c>
      <c r="AQ1019">
        <v>0</v>
      </c>
      <c r="AR1019">
        <v>0</v>
      </c>
    </row>
    <row r="1020" spans="1:44" x14ac:dyDescent="0.35">
      <c r="A1020" t="s">
        <v>1083</v>
      </c>
      <c r="B1020">
        <v>41</v>
      </c>
      <c r="C1020" t="s">
        <v>802</v>
      </c>
      <c r="D1020" t="s">
        <v>49</v>
      </c>
      <c r="E1020" t="s">
        <v>41</v>
      </c>
      <c r="F1020">
        <v>465</v>
      </c>
      <c r="G1020" t="s">
        <v>42</v>
      </c>
      <c r="H1020">
        <v>14</v>
      </c>
      <c r="I1020">
        <v>3</v>
      </c>
      <c r="J1020" t="s">
        <v>43</v>
      </c>
      <c r="K1020">
        <v>1</v>
      </c>
      <c r="L1020">
        <v>227</v>
      </c>
      <c r="M1020">
        <v>1</v>
      </c>
      <c r="N1020" t="s">
        <v>44</v>
      </c>
      <c r="O1020">
        <v>56</v>
      </c>
      <c r="P1020">
        <v>3</v>
      </c>
      <c r="Q1020">
        <v>1</v>
      </c>
      <c r="R1020" t="s">
        <v>60</v>
      </c>
      <c r="S1020">
        <v>3</v>
      </c>
      <c r="T1020" t="s">
        <v>102</v>
      </c>
      <c r="U1020">
        <v>2451</v>
      </c>
      <c r="V1020" t="s">
        <v>47</v>
      </c>
      <c r="W1020">
        <v>4609</v>
      </c>
      <c r="X1020">
        <v>4</v>
      </c>
      <c r="Y1020" t="s">
        <v>48</v>
      </c>
      <c r="Z1020" t="s">
        <v>49</v>
      </c>
      <c r="AA1020">
        <v>12</v>
      </c>
      <c r="AB1020">
        <v>3</v>
      </c>
      <c r="AC1020">
        <v>1</v>
      </c>
      <c r="AD1020">
        <v>80</v>
      </c>
      <c r="AE1020">
        <v>1</v>
      </c>
      <c r="AF1020">
        <v>13</v>
      </c>
      <c r="AG1020">
        <v>2</v>
      </c>
      <c r="AH1020">
        <v>3</v>
      </c>
      <c r="AI1020">
        <v>1</v>
      </c>
      <c r="AJ1020">
        <v>8</v>
      </c>
      <c r="AK1020" s="14">
        <v>46311</v>
      </c>
      <c r="AL1020">
        <v>33</v>
      </c>
      <c r="AM1020" t="s">
        <v>1576</v>
      </c>
      <c r="AN1020" t="s">
        <v>1579</v>
      </c>
      <c r="AO1020">
        <v>0</v>
      </c>
      <c r="AP1020">
        <v>7578</v>
      </c>
      <c r="AQ1020">
        <v>0</v>
      </c>
      <c r="AR1020">
        <v>0</v>
      </c>
    </row>
    <row r="1021" spans="1:44" x14ac:dyDescent="0.35">
      <c r="A1021" t="s">
        <v>1336</v>
      </c>
      <c r="B1021">
        <v>48</v>
      </c>
      <c r="C1021" t="s">
        <v>1271</v>
      </c>
      <c r="D1021" t="s">
        <v>49</v>
      </c>
      <c r="E1021" t="s">
        <v>59</v>
      </c>
      <c r="F1021">
        <v>1262</v>
      </c>
      <c r="G1021" t="s">
        <v>42</v>
      </c>
      <c r="H1021">
        <v>1</v>
      </c>
      <c r="I1021">
        <v>4</v>
      </c>
      <c r="J1021" t="s">
        <v>52</v>
      </c>
      <c r="K1021">
        <v>1</v>
      </c>
      <c r="L1021">
        <v>1116</v>
      </c>
      <c r="M1021">
        <v>1</v>
      </c>
      <c r="N1021" t="s">
        <v>44</v>
      </c>
      <c r="O1021">
        <v>35</v>
      </c>
      <c r="P1021">
        <v>4</v>
      </c>
      <c r="Q1021">
        <v>4</v>
      </c>
      <c r="R1021" t="s">
        <v>442</v>
      </c>
      <c r="S1021">
        <v>4</v>
      </c>
      <c r="T1021" t="s">
        <v>46</v>
      </c>
      <c r="U1021">
        <v>16885</v>
      </c>
      <c r="V1021" t="s">
        <v>368</v>
      </c>
      <c r="W1021">
        <v>16154</v>
      </c>
      <c r="X1021">
        <v>2</v>
      </c>
      <c r="Y1021" t="s">
        <v>48</v>
      </c>
      <c r="Z1021" t="s">
        <v>49</v>
      </c>
      <c r="AA1021">
        <v>22</v>
      </c>
      <c r="AB1021">
        <v>4</v>
      </c>
      <c r="AC1021">
        <v>3</v>
      </c>
      <c r="AD1021">
        <v>80</v>
      </c>
      <c r="AE1021">
        <v>0</v>
      </c>
      <c r="AF1021">
        <v>27</v>
      </c>
      <c r="AG1021">
        <v>3</v>
      </c>
      <c r="AH1021">
        <v>2</v>
      </c>
      <c r="AI1021">
        <v>2</v>
      </c>
      <c r="AJ1021">
        <v>1</v>
      </c>
      <c r="AK1021" s="14">
        <v>46198</v>
      </c>
      <c r="AL1021">
        <v>47</v>
      </c>
      <c r="AM1021" t="s">
        <v>1576</v>
      </c>
      <c r="AN1021" t="s">
        <v>1584</v>
      </c>
      <c r="AO1021">
        <v>28</v>
      </c>
      <c r="AP1021">
        <v>16718</v>
      </c>
      <c r="AQ1021">
        <v>13</v>
      </c>
      <c r="AR1021">
        <v>2</v>
      </c>
    </row>
    <row r="1022" spans="1:44" x14ac:dyDescent="0.35">
      <c r="A1022" t="s">
        <v>1085</v>
      </c>
      <c r="B1022">
        <v>41</v>
      </c>
      <c r="C1022" t="s">
        <v>802</v>
      </c>
      <c r="D1022" t="s">
        <v>49</v>
      </c>
      <c r="E1022" t="s">
        <v>41</v>
      </c>
      <c r="F1022">
        <v>896</v>
      </c>
      <c r="G1022" t="s">
        <v>51</v>
      </c>
      <c r="H1022">
        <v>6</v>
      </c>
      <c r="I1022">
        <v>3</v>
      </c>
      <c r="J1022" t="s">
        <v>43</v>
      </c>
      <c r="K1022">
        <v>1</v>
      </c>
      <c r="L1022">
        <v>298</v>
      </c>
      <c r="M1022">
        <v>4</v>
      </c>
      <c r="N1022" t="s">
        <v>53</v>
      </c>
      <c r="O1022">
        <v>75</v>
      </c>
      <c r="P1022">
        <v>3</v>
      </c>
      <c r="Q1022">
        <v>3</v>
      </c>
      <c r="R1022" t="s">
        <v>442</v>
      </c>
      <c r="S1022">
        <v>4</v>
      </c>
      <c r="T1022" t="s">
        <v>46</v>
      </c>
      <c r="U1022">
        <v>13591</v>
      </c>
      <c r="V1022" t="s">
        <v>253</v>
      </c>
      <c r="W1022">
        <v>14674</v>
      </c>
      <c r="X1022">
        <v>3</v>
      </c>
      <c r="Y1022" t="s">
        <v>48</v>
      </c>
      <c r="Z1022" t="s">
        <v>40</v>
      </c>
      <c r="AA1022">
        <v>18</v>
      </c>
      <c r="AB1022">
        <v>3</v>
      </c>
      <c r="AC1022">
        <v>3</v>
      </c>
      <c r="AD1022">
        <v>80</v>
      </c>
      <c r="AE1022">
        <v>0</v>
      </c>
      <c r="AF1022">
        <v>16</v>
      </c>
      <c r="AG1022">
        <v>3</v>
      </c>
      <c r="AH1022">
        <v>3</v>
      </c>
      <c r="AI1022">
        <v>0</v>
      </c>
      <c r="AJ1022">
        <v>0</v>
      </c>
      <c r="AK1022" s="14">
        <v>46313</v>
      </c>
      <c r="AL1022">
        <v>28</v>
      </c>
      <c r="AM1022" t="s">
        <v>1576</v>
      </c>
      <c r="AN1022" t="s">
        <v>1579</v>
      </c>
      <c r="AO1022">
        <v>8</v>
      </c>
      <c r="AP1022">
        <v>22378</v>
      </c>
      <c r="AQ1022">
        <v>4</v>
      </c>
      <c r="AR1022">
        <v>2</v>
      </c>
    </row>
    <row r="1023" spans="1:44" x14ac:dyDescent="0.35">
      <c r="A1023" t="s">
        <v>1086</v>
      </c>
      <c r="B1023">
        <v>41</v>
      </c>
      <c r="C1023" t="s">
        <v>802</v>
      </c>
      <c r="D1023" t="s">
        <v>49</v>
      </c>
      <c r="E1023" t="s">
        <v>41</v>
      </c>
      <c r="F1023">
        <v>1411</v>
      </c>
      <c r="G1023" t="s">
        <v>42</v>
      </c>
      <c r="H1023">
        <v>19</v>
      </c>
      <c r="I1023">
        <v>2</v>
      </c>
      <c r="J1023" t="s">
        <v>43</v>
      </c>
      <c r="K1023">
        <v>1</v>
      </c>
      <c r="L1023">
        <v>334</v>
      </c>
      <c r="M1023">
        <v>3</v>
      </c>
      <c r="N1023" t="s">
        <v>44</v>
      </c>
      <c r="O1023">
        <v>36</v>
      </c>
      <c r="P1023">
        <v>3</v>
      </c>
      <c r="Q1023">
        <v>2</v>
      </c>
      <c r="R1023" t="s">
        <v>60</v>
      </c>
      <c r="S1023">
        <v>1</v>
      </c>
      <c r="T1023" t="s">
        <v>102</v>
      </c>
      <c r="U1023">
        <v>3072</v>
      </c>
      <c r="V1023" t="s">
        <v>47</v>
      </c>
      <c r="W1023">
        <v>19877</v>
      </c>
      <c r="X1023">
        <v>2</v>
      </c>
      <c r="Y1023" t="s">
        <v>48</v>
      </c>
      <c r="Z1023" t="s">
        <v>49</v>
      </c>
      <c r="AA1023">
        <v>16</v>
      </c>
      <c r="AB1023">
        <v>3</v>
      </c>
      <c r="AC1023">
        <v>1</v>
      </c>
      <c r="AD1023">
        <v>80</v>
      </c>
      <c r="AE1023">
        <v>2</v>
      </c>
      <c r="AF1023">
        <v>17</v>
      </c>
      <c r="AG1023">
        <v>2</v>
      </c>
      <c r="AH1023">
        <v>2</v>
      </c>
      <c r="AI1023">
        <v>0</v>
      </c>
      <c r="AJ1023">
        <v>0</v>
      </c>
      <c r="AK1023" s="14">
        <v>46314</v>
      </c>
      <c r="AL1023">
        <v>18</v>
      </c>
      <c r="AM1023" t="s">
        <v>1576</v>
      </c>
      <c r="AN1023" t="s">
        <v>1579</v>
      </c>
      <c r="AO1023">
        <v>0</v>
      </c>
      <c r="AP1023">
        <v>15788</v>
      </c>
      <c r="AQ1023">
        <v>0</v>
      </c>
      <c r="AR1023">
        <v>0</v>
      </c>
    </row>
    <row r="1024" spans="1:44" x14ac:dyDescent="0.35">
      <c r="A1024" t="s">
        <v>1087</v>
      </c>
      <c r="B1024">
        <v>41</v>
      </c>
      <c r="C1024" t="s">
        <v>802</v>
      </c>
      <c r="D1024" t="s">
        <v>49</v>
      </c>
      <c r="E1024" t="s">
        <v>41</v>
      </c>
      <c r="F1024">
        <v>334</v>
      </c>
      <c r="G1024" t="s">
        <v>51</v>
      </c>
      <c r="H1024">
        <v>2</v>
      </c>
      <c r="I1024">
        <v>4</v>
      </c>
      <c r="J1024" t="s">
        <v>43</v>
      </c>
      <c r="K1024">
        <v>1</v>
      </c>
      <c r="L1024">
        <v>410</v>
      </c>
      <c r="M1024">
        <v>4</v>
      </c>
      <c r="N1024" t="s">
        <v>44</v>
      </c>
      <c r="O1024">
        <v>88</v>
      </c>
      <c r="P1024">
        <v>3</v>
      </c>
      <c r="Q1024">
        <v>4</v>
      </c>
      <c r="R1024" t="s">
        <v>442</v>
      </c>
      <c r="S1024">
        <v>2</v>
      </c>
      <c r="T1024" t="s">
        <v>46</v>
      </c>
      <c r="U1024">
        <v>16015</v>
      </c>
      <c r="V1024" t="s">
        <v>368</v>
      </c>
      <c r="W1024">
        <v>15896</v>
      </c>
      <c r="X1024">
        <v>1</v>
      </c>
      <c r="Y1024" t="s">
        <v>48</v>
      </c>
      <c r="Z1024" t="s">
        <v>49</v>
      </c>
      <c r="AA1024">
        <v>19</v>
      </c>
      <c r="AB1024">
        <v>3</v>
      </c>
      <c r="AC1024">
        <v>2</v>
      </c>
      <c r="AD1024">
        <v>80</v>
      </c>
      <c r="AE1024">
        <v>0</v>
      </c>
      <c r="AF1024">
        <v>22</v>
      </c>
      <c r="AG1024">
        <v>2</v>
      </c>
      <c r="AH1024">
        <v>3</v>
      </c>
      <c r="AI1024">
        <v>0</v>
      </c>
      <c r="AJ1024">
        <v>4</v>
      </c>
      <c r="AK1024" s="14">
        <v>46315</v>
      </c>
      <c r="AL1024">
        <v>31</v>
      </c>
      <c r="AM1024" t="s">
        <v>1576</v>
      </c>
      <c r="AN1024" t="s">
        <v>1579</v>
      </c>
      <c r="AO1024">
        <v>2</v>
      </c>
      <c r="AP1024">
        <v>7528</v>
      </c>
      <c r="AQ1024">
        <v>0</v>
      </c>
      <c r="AR1024">
        <v>0</v>
      </c>
    </row>
    <row r="1025" spans="1:44" x14ac:dyDescent="0.35">
      <c r="A1025" t="s">
        <v>1088</v>
      </c>
      <c r="B1025">
        <v>41</v>
      </c>
      <c r="C1025" t="s">
        <v>802</v>
      </c>
      <c r="D1025" t="s">
        <v>49</v>
      </c>
      <c r="E1025" t="s">
        <v>41</v>
      </c>
      <c r="F1025">
        <v>483</v>
      </c>
      <c r="G1025" t="s">
        <v>42</v>
      </c>
      <c r="H1025">
        <v>6</v>
      </c>
      <c r="I1025">
        <v>3</v>
      </c>
      <c r="J1025" t="s">
        <v>52</v>
      </c>
      <c r="K1025">
        <v>1</v>
      </c>
      <c r="L1025">
        <v>466</v>
      </c>
      <c r="M1025">
        <v>4</v>
      </c>
      <c r="N1025" t="s">
        <v>44</v>
      </c>
      <c r="O1025">
        <v>95</v>
      </c>
      <c r="P1025">
        <v>2</v>
      </c>
      <c r="Q1025">
        <v>2</v>
      </c>
      <c r="R1025" t="s">
        <v>112</v>
      </c>
      <c r="S1025">
        <v>2</v>
      </c>
      <c r="T1025" t="s">
        <v>46</v>
      </c>
      <c r="U1025">
        <v>6032</v>
      </c>
      <c r="V1025" t="s">
        <v>163</v>
      </c>
      <c r="W1025">
        <v>10110</v>
      </c>
      <c r="X1025">
        <v>6</v>
      </c>
      <c r="Y1025" t="s">
        <v>48</v>
      </c>
      <c r="Z1025" t="s">
        <v>40</v>
      </c>
      <c r="AA1025">
        <v>15</v>
      </c>
      <c r="AB1025">
        <v>3</v>
      </c>
      <c r="AC1025">
        <v>4</v>
      </c>
      <c r="AD1025">
        <v>80</v>
      </c>
      <c r="AE1025">
        <v>0</v>
      </c>
      <c r="AF1025">
        <v>8</v>
      </c>
      <c r="AG1025">
        <v>3</v>
      </c>
      <c r="AH1025">
        <v>3</v>
      </c>
      <c r="AI1025">
        <v>1</v>
      </c>
      <c r="AJ1025">
        <v>2</v>
      </c>
      <c r="AK1025" s="14">
        <v>46316</v>
      </c>
      <c r="AL1025">
        <v>31</v>
      </c>
      <c r="AM1025" t="s">
        <v>1576</v>
      </c>
      <c r="AN1025" t="s">
        <v>1579</v>
      </c>
      <c r="AO1025">
        <v>9</v>
      </c>
      <c r="AP1025">
        <v>10573</v>
      </c>
      <c r="AQ1025">
        <v>3</v>
      </c>
      <c r="AR1025">
        <v>1</v>
      </c>
    </row>
    <row r="1026" spans="1:44" x14ac:dyDescent="0.35">
      <c r="A1026" t="s">
        <v>1335</v>
      </c>
      <c r="B1026">
        <v>48</v>
      </c>
      <c r="C1026" t="s">
        <v>1271</v>
      </c>
      <c r="D1026" t="s">
        <v>49</v>
      </c>
      <c r="E1026" t="s">
        <v>41</v>
      </c>
      <c r="F1026">
        <v>1355</v>
      </c>
      <c r="G1026" t="s">
        <v>42</v>
      </c>
      <c r="H1026">
        <v>4</v>
      </c>
      <c r="I1026">
        <v>4</v>
      </c>
      <c r="J1026" t="s">
        <v>43</v>
      </c>
      <c r="K1026">
        <v>1</v>
      </c>
      <c r="L1026">
        <v>1024</v>
      </c>
      <c r="M1026">
        <v>3</v>
      </c>
      <c r="N1026" t="s">
        <v>44</v>
      </c>
      <c r="O1026">
        <v>78</v>
      </c>
      <c r="P1026">
        <v>2</v>
      </c>
      <c r="Q1026">
        <v>3</v>
      </c>
      <c r="R1026" t="s">
        <v>161</v>
      </c>
      <c r="S1026">
        <v>3</v>
      </c>
      <c r="T1026" t="s">
        <v>46</v>
      </c>
      <c r="U1026">
        <v>10999</v>
      </c>
      <c r="V1026" t="s">
        <v>253</v>
      </c>
      <c r="W1026">
        <v>22245</v>
      </c>
      <c r="X1026">
        <v>7</v>
      </c>
      <c r="Y1026" t="s">
        <v>48</v>
      </c>
      <c r="Z1026" t="s">
        <v>49</v>
      </c>
      <c r="AA1026">
        <v>14</v>
      </c>
      <c r="AB1026">
        <v>3</v>
      </c>
      <c r="AC1026">
        <v>2</v>
      </c>
      <c r="AD1026">
        <v>80</v>
      </c>
      <c r="AE1026">
        <v>0</v>
      </c>
      <c r="AF1026">
        <v>27</v>
      </c>
      <c r="AG1026">
        <v>3</v>
      </c>
      <c r="AH1026">
        <v>3</v>
      </c>
      <c r="AI1026">
        <v>4</v>
      </c>
      <c r="AJ1026">
        <v>8</v>
      </c>
      <c r="AK1026" s="14">
        <v>46197</v>
      </c>
      <c r="AL1026">
        <v>56</v>
      </c>
      <c r="AM1026" t="s">
        <v>1576</v>
      </c>
      <c r="AN1026" t="s">
        <v>1584</v>
      </c>
      <c r="AO1026">
        <v>24</v>
      </c>
      <c r="AP1026">
        <v>7732</v>
      </c>
      <c r="AQ1026">
        <v>23</v>
      </c>
      <c r="AR1026">
        <v>7</v>
      </c>
    </row>
    <row r="1027" spans="1:44" x14ac:dyDescent="0.35">
      <c r="A1027" t="s">
        <v>1090</v>
      </c>
      <c r="B1027">
        <v>41</v>
      </c>
      <c r="C1027" t="s">
        <v>802</v>
      </c>
      <c r="D1027" t="s">
        <v>49</v>
      </c>
      <c r="E1027" t="s">
        <v>41</v>
      </c>
      <c r="F1027">
        <v>645</v>
      </c>
      <c r="G1027" t="s">
        <v>51</v>
      </c>
      <c r="H1027">
        <v>1</v>
      </c>
      <c r="I1027">
        <v>3</v>
      </c>
      <c r="J1027" t="s">
        <v>57</v>
      </c>
      <c r="K1027">
        <v>1</v>
      </c>
      <c r="L1027">
        <v>534</v>
      </c>
      <c r="M1027">
        <v>2</v>
      </c>
      <c r="N1027" t="s">
        <v>44</v>
      </c>
      <c r="O1027">
        <v>49</v>
      </c>
      <c r="P1027">
        <v>4</v>
      </c>
      <c r="Q1027">
        <v>3</v>
      </c>
      <c r="R1027" t="s">
        <v>137</v>
      </c>
      <c r="S1027">
        <v>1</v>
      </c>
      <c r="T1027" t="s">
        <v>105</v>
      </c>
      <c r="U1027">
        <v>8392</v>
      </c>
      <c r="V1027" t="s">
        <v>163</v>
      </c>
      <c r="W1027">
        <v>19566</v>
      </c>
      <c r="X1027">
        <v>1</v>
      </c>
      <c r="Y1027" t="s">
        <v>48</v>
      </c>
      <c r="Z1027" t="s">
        <v>49</v>
      </c>
      <c r="AA1027">
        <v>16</v>
      </c>
      <c r="AB1027">
        <v>3</v>
      </c>
      <c r="AC1027">
        <v>3</v>
      </c>
      <c r="AD1027">
        <v>80</v>
      </c>
      <c r="AE1027">
        <v>1</v>
      </c>
      <c r="AF1027">
        <v>10</v>
      </c>
      <c r="AG1027">
        <v>2</v>
      </c>
      <c r="AH1027">
        <v>3</v>
      </c>
      <c r="AI1027">
        <v>0</v>
      </c>
      <c r="AK1027" s="14">
        <v>46318</v>
      </c>
      <c r="AL1027">
        <v>28</v>
      </c>
      <c r="AM1027" t="s">
        <v>1576</v>
      </c>
      <c r="AN1027" t="s">
        <v>1579</v>
      </c>
      <c r="AO1027">
        <v>1</v>
      </c>
      <c r="AP1027">
        <v>21374</v>
      </c>
      <c r="AQ1027">
        <v>0</v>
      </c>
      <c r="AR1027">
        <v>0</v>
      </c>
    </row>
    <row r="1028" spans="1:44" x14ac:dyDescent="0.35">
      <c r="A1028" t="s">
        <v>1091</v>
      </c>
      <c r="B1028">
        <v>41</v>
      </c>
      <c r="C1028" t="s">
        <v>802</v>
      </c>
      <c r="D1028" t="s">
        <v>49</v>
      </c>
      <c r="E1028" t="s">
        <v>59</v>
      </c>
      <c r="F1028">
        <v>267</v>
      </c>
      <c r="G1028" t="s">
        <v>51</v>
      </c>
      <c r="H1028">
        <v>10</v>
      </c>
      <c r="I1028">
        <v>2</v>
      </c>
      <c r="J1028" t="s">
        <v>43</v>
      </c>
      <c r="K1028">
        <v>1</v>
      </c>
      <c r="L1028">
        <v>599</v>
      </c>
      <c r="M1028">
        <v>4</v>
      </c>
      <c r="N1028" t="s">
        <v>44</v>
      </c>
      <c r="O1028">
        <v>56</v>
      </c>
      <c r="P1028">
        <v>3</v>
      </c>
      <c r="Q1028">
        <v>2</v>
      </c>
      <c r="R1028" t="s">
        <v>137</v>
      </c>
      <c r="S1028">
        <v>4</v>
      </c>
      <c r="T1028" t="s">
        <v>46</v>
      </c>
      <c r="U1028">
        <v>6230</v>
      </c>
      <c r="V1028" t="s">
        <v>163</v>
      </c>
      <c r="W1028">
        <v>13430</v>
      </c>
      <c r="X1028">
        <v>7</v>
      </c>
      <c r="Y1028" t="s">
        <v>48</v>
      </c>
      <c r="Z1028" t="s">
        <v>49</v>
      </c>
      <c r="AA1028">
        <v>14</v>
      </c>
      <c r="AB1028">
        <v>3</v>
      </c>
      <c r="AC1028">
        <v>4</v>
      </c>
      <c r="AD1028">
        <v>80</v>
      </c>
      <c r="AE1028">
        <v>0</v>
      </c>
      <c r="AF1028">
        <v>16</v>
      </c>
      <c r="AG1028">
        <v>3</v>
      </c>
      <c r="AH1028">
        <v>3</v>
      </c>
      <c r="AI1028">
        <v>1</v>
      </c>
      <c r="AJ1028">
        <v>10</v>
      </c>
      <c r="AK1028" s="14">
        <v>46319</v>
      </c>
      <c r="AL1028">
        <v>43</v>
      </c>
      <c r="AM1028" t="s">
        <v>1576</v>
      </c>
      <c r="AN1028" t="s">
        <v>1579</v>
      </c>
      <c r="AO1028">
        <v>4</v>
      </c>
      <c r="AP1028">
        <v>19412</v>
      </c>
      <c r="AQ1028">
        <v>3</v>
      </c>
      <c r="AR1028">
        <v>2</v>
      </c>
    </row>
    <row r="1029" spans="1:44" x14ac:dyDescent="0.35">
      <c r="A1029" t="s">
        <v>1092</v>
      </c>
      <c r="B1029">
        <v>41</v>
      </c>
      <c r="C1029" t="s">
        <v>802</v>
      </c>
      <c r="D1029" t="s">
        <v>49</v>
      </c>
      <c r="E1029" t="s">
        <v>59</v>
      </c>
      <c r="F1029">
        <v>509</v>
      </c>
      <c r="G1029" t="s">
        <v>42</v>
      </c>
      <c r="H1029">
        <v>2</v>
      </c>
      <c r="I1029">
        <v>4</v>
      </c>
      <c r="J1029" t="s">
        <v>73</v>
      </c>
      <c r="K1029">
        <v>1</v>
      </c>
      <c r="L1029">
        <v>616</v>
      </c>
      <c r="M1029">
        <v>1</v>
      </c>
      <c r="N1029" t="s">
        <v>53</v>
      </c>
      <c r="O1029">
        <v>62</v>
      </c>
      <c r="P1029">
        <v>2</v>
      </c>
      <c r="Q1029">
        <v>2</v>
      </c>
      <c r="R1029" t="s">
        <v>161</v>
      </c>
      <c r="S1029">
        <v>3</v>
      </c>
      <c r="T1029" t="s">
        <v>46</v>
      </c>
      <c r="U1029">
        <v>6811</v>
      </c>
      <c r="V1029" t="s">
        <v>163</v>
      </c>
      <c r="W1029">
        <v>2112</v>
      </c>
      <c r="X1029">
        <v>2</v>
      </c>
      <c r="Y1029" t="s">
        <v>48</v>
      </c>
      <c r="Z1029" t="s">
        <v>40</v>
      </c>
      <c r="AA1029">
        <v>17</v>
      </c>
      <c r="AB1029">
        <v>3</v>
      </c>
      <c r="AC1029">
        <v>1</v>
      </c>
      <c r="AD1029">
        <v>80</v>
      </c>
      <c r="AE1029">
        <v>0</v>
      </c>
      <c r="AF1029">
        <v>10</v>
      </c>
      <c r="AG1029">
        <v>3</v>
      </c>
      <c r="AH1029">
        <v>3</v>
      </c>
      <c r="AI1029">
        <v>0</v>
      </c>
      <c r="AJ1029">
        <v>7</v>
      </c>
      <c r="AK1029" s="14">
        <v>46320</v>
      </c>
      <c r="AL1029">
        <v>18</v>
      </c>
      <c r="AM1029" t="s">
        <v>1576</v>
      </c>
      <c r="AN1029" t="s">
        <v>1579</v>
      </c>
      <c r="AO1029">
        <v>0</v>
      </c>
      <c r="AP1029">
        <v>7654</v>
      </c>
      <c r="AQ1029">
        <v>0</v>
      </c>
      <c r="AR1029">
        <v>0</v>
      </c>
    </row>
    <row r="1030" spans="1:44" x14ac:dyDescent="0.35">
      <c r="A1030" t="s">
        <v>1093</v>
      </c>
      <c r="B1030">
        <v>41</v>
      </c>
      <c r="C1030" t="s">
        <v>802</v>
      </c>
      <c r="D1030" t="s">
        <v>49</v>
      </c>
      <c r="E1030" t="s">
        <v>41</v>
      </c>
      <c r="F1030">
        <v>1276</v>
      </c>
      <c r="G1030" t="s">
        <v>51</v>
      </c>
      <c r="H1030">
        <v>2</v>
      </c>
      <c r="I1030">
        <v>5</v>
      </c>
      <c r="J1030" t="s">
        <v>43</v>
      </c>
      <c r="K1030">
        <v>1</v>
      </c>
      <c r="L1030">
        <v>625</v>
      </c>
      <c r="M1030">
        <v>2</v>
      </c>
      <c r="N1030" t="s">
        <v>53</v>
      </c>
      <c r="O1030">
        <v>91</v>
      </c>
      <c r="P1030">
        <v>3</v>
      </c>
      <c r="Q1030">
        <v>4</v>
      </c>
      <c r="R1030" t="s">
        <v>442</v>
      </c>
      <c r="S1030">
        <v>1</v>
      </c>
      <c r="T1030" t="s">
        <v>105</v>
      </c>
      <c r="U1030">
        <v>16595</v>
      </c>
      <c r="V1030" t="s">
        <v>368</v>
      </c>
      <c r="W1030">
        <v>5626</v>
      </c>
      <c r="X1030">
        <v>7</v>
      </c>
      <c r="Y1030" t="s">
        <v>48</v>
      </c>
      <c r="Z1030" t="s">
        <v>49</v>
      </c>
      <c r="AA1030">
        <v>16</v>
      </c>
      <c r="AB1030">
        <v>3</v>
      </c>
      <c r="AC1030">
        <v>2</v>
      </c>
      <c r="AD1030">
        <v>80</v>
      </c>
      <c r="AE1030">
        <v>1</v>
      </c>
      <c r="AF1030">
        <v>22</v>
      </c>
      <c r="AG1030">
        <v>2</v>
      </c>
      <c r="AH1030">
        <v>3</v>
      </c>
      <c r="AI1030">
        <v>11</v>
      </c>
      <c r="AJ1030">
        <v>8</v>
      </c>
      <c r="AK1030" s="14">
        <v>46321</v>
      </c>
      <c r="AL1030">
        <v>60</v>
      </c>
      <c r="AM1030" t="s">
        <v>1576</v>
      </c>
      <c r="AN1030" t="s">
        <v>1579</v>
      </c>
      <c r="AO1030">
        <v>3</v>
      </c>
      <c r="AP1030">
        <v>22068</v>
      </c>
      <c r="AQ1030">
        <v>3</v>
      </c>
      <c r="AR1030">
        <v>3</v>
      </c>
    </row>
    <row r="1031" spans="1:44" x14ac:dyDescent="0.35">
      <c r="A1031" t="s">
        <v>1094</v>
      </c>
      <c r="B1031">
        <v>41</v>
      </c>
      <c r="C1031" t="s">
        <v>802</v>
      </c>
      <c r="D1031" t="s">
        <v>49</v>
      </c>
      <c r="E1031" t="s">
        <v>41</v>
      </c>
      <c r="F1031">
        <v>427</v>
      </c>
      <c r="G1031" t="s">
        <v>71</v>
      </c>
      <c r="H1031">
        <v>10</v>
      </c>
      <c r="I1031">
        <v>4</v>
      </c>
      <c r="J1031" t="s">
        <v>71</v>
      </c>
      <c r="K1031">
        <v>1</v>
      </c>
      <c r="L1031">
        <v>731</v>
      </c>
      <c r="M1031">
        <v>2</v>
      </c>
      <c r="N1031" t="s">
        <v>44</v>
      </c>
      <c r="O1031">
        <v>73</v>
      </c>
      <c r="P1031">
        <v>2</v>
      </c>
      <c r="Q1031">
        <v>5</v>
      </c>
      <c r="R1031" t="s">
        <v>442</v>
      </c>
      <c r="S1031">
        <v>4</v>
      </c>
      <c r="T1031" t="s">
        <v>102</v>
      </c>
      <c r="U1031">
        <v>19141</v>
      </c>
      <c r="V1031" t="s">
        <v>368</v>
      </c>
      <c r="W1031">
        <v>8861</v>
      </c>
      <c r="X1031">
        <v>3</v>
      </c>
      <c r="Y1031" t="s">
        <v>48</v>
      </c>
      <c r="Z1031" t="s">
        <v>49</v>
      </c>
      <c r="AA1031">
        <v>15</v>
      </c>
      <c r="AB1031">
        <v>3</v>
      </c>
      <c r="AC1031">
        <v>2</v>
      </c>
      <c r="AD1031">
        <v>80</v>
      </c>
      <c r="AE1031">
        <v>3</v>
      </c>
      <c r="AF1031">
        <v>23</v>
      </c>
      <c r="AG1031">
        <v>2</v>
      </c>
      <c r="AH1031">
        <v>2</v>
      </c>
      <c r="AI1031">
        <v>12</v>
      </c>
      <c r="AJ1031">
        <v>6</v>
      </c>
      <c r="AK1031" s="14">
        <v>46322</v>
      </c>
      <c r="AL1031">
        <v>18</v>
      </c>
      <c r="AM1031" t="s">
        <v>1576</v>
      </c>
      <c r="AN1031" t="s">
        <v>1579</v>
      </c>
      <c r="AO1031">
        <v>1</v>
      </c>
      <c r="AP1031">
        <v>16100</v>
      </c>
      <c r="AQ1031">
        <v>1</v>
      </c>
      <c r="AR1031">
        <v>1</v>
      </c>
    </row>
    <row r="1032" spans="1:44" x14ac:dyDescent="0.35">
      <c r="A1032" t="s">
        <v>1095</v>
      </c>
      <c r="B1032">
        <v>41</v>
      </c>
      <c r="C1032" t="s">
        <v>802</v>
      </c>
      <c r="D1032" t="s">
        <v>49</v>
      </c>
      <c r="E1032" t="s">
        <v>41</v>
      </c>
      <c r="F1032">
        <v>314</v>
      </c>
      <c r="G1032" t="s">
        <v>71</v>
      </c>
      <c r="H1032">
        <v>1</v>
      </c>
      <c r="I1032">
        <v>3</v>
      </c>
      <c r="J1032" t="s">
        <v>71</v>
      </c>
      <c r="K1032">
        <v>1</v>
      </c>
      <c r="L1032">
        <v>734</v>
      </c>
      <c r="M1032">
        <v>4</v>
      </c>
      <c r="N1032" t="s">
        <v>44</v>
      </c>
      <c r="O1032">
        <v>59</v>
      </c>
      <c r="P1032">
        <v>2</v>
      </c>
      <c r="Q1032">
        <v>5</v>
      </c>
      <c r="R1032" t="s">
        <v>442</v>
      </c>
      <c r="S1032">
        <v>3</v>
      </c>
      <c r="T1032" t="s">
        <v>105</v>
      </c>
      <c r="U1032">
        <v>19189</v>
      </c>
      <c r="V1032" t="s">
        <v>368</v>
      </c>
      <c r="W1032">
        <v>19562</v>
      </c>
      <c r="X1032">
        <v>1</v>
      </c>
      <c r="Y1032" t="s">
        <v>48</v>
      </c>
      <c r="Z1032" t="s">
        <v>49</v>
      </c>
      <c r="AA1032">
        <v>12</v>
      </c>
      <c r="AB1032">
        <v>3</v>
      </c>
      <c r="AC1032">
        <v>2</v>
      </c>
      <c r="AD1032">
        <v>80</v>
      </c>
      <c r="AE1032">
        <v>1</v>
      </c>
      <c r="AF1032">
        <v>22</v>
      </c>
      <c r="AG1032">
        <v>3</v>
      </c>
      <c r="AH1032">
        <v>3</v>
      </c>
      <c r="AI1032">
        <v>2</v>
      </c>
      <c r="AJ1032">
        <v>10</v>
      </c>
      <c r="AK1032" s="14">
        <v>46323</v>
      </c>
      <c r="AL1032">
        <v>52</v>
      </c>
      <c r="AM1032" t="s">
        <v>1576</v>
      </c>
      <c r="AN1032" t="s">
        <v>1579</v>
      </c>
      <c r="AO1032">
        <v>18</v>
      </c>
      <c r="AP1032">
        <v>19631</v>
      </c>
      <c r="AQ1032">
        <v>13</v>
      </c>
      <c r="AR1032">
        <v>4</v>
      </c>
    </row>
    <row r="1033" spans="1:44" x14ac:dyDescent="0.35">
      <c r="A1033" t="s">
        <v>1334</v>
      </c>
      <c r="B1033">
        <v>48</v>
      </c>
      <c r="C1033" t="s">
        <v>1271</v>
      </c>
      <c r="D1033" t="s">
        <v>49</v>
      </c>
      <c r="E1033" t="s">
        <v>41</v>
      </c>
      <c r="F1033">
        <v>277</v>
      </c>
      <c r="G1033" t="s">
        <v>42</v>
      </c>
      <c r="H1033">
        <v>6</v>
      </c>
      <c r="I1033">
        <v>3</v>
      </c>
      <c r="J1033" t="s">
        <v>43</v>
      </c>
      <c r="K1033">
        <v>1</v>
      </c>
      <c r="L1033">
        <v>1022</v>
      </c>
      <c r="M1033">
        <v>1</v>
      </c>
      <c r="N1033" t="s">
        <v>44</v>
      </c>
      <c r="O1033">
        <v>97</v>
      </c>
      <c r="P1033">
        <v>2</v>
      </c>
      <c r="Q1033">
        <v>2</v>
      </c>
      <c r="R1033" t="s">
        <v>161</v>
      </c>
      <c r="S1033">
        <v>3</v>
      </c>
      <c r="T1033" t="s">
        <v>46</v>
      </c>
      <c r="U1033">
        <v>4240</v>
      </c>
      <c r="V1033" t="s">
        <v>47</v>
      </c>
      <c r="W1033">
        <v>13119</v>
      </c>
      <c r="X1033">
        <v>2</v>
      </c>
      <c r="Y1033" t="s">
        <v>48</v>
      </c>
      <c r="Z1033" t="s">
        <v>49</v>
      </c>
      <c r="AA1033">
        <v>13</v>
      </c>
      <c r="AB1033">
        <v>3</v>
      </c>
      <c r="AC1033">
        <v>4</v>
      </c>
      <c r="AD1033">
        <v>80</v>
      </c>
      <c r="AE1033">
        <v>0</v>
      </c>
      <c r="AF1033">
        <v>19</v>
      </c>
      <c r="AG1033">
        <v>0</v>
      </c>
      <c r="AH1033">
        <v>3</v>
      </c>
      <c r="AI1033">
        <v>2</v>
      </c>
      <c r="AJ1033">
        <v>2</v>
      </c>
      <c r="AK1033" s="14">
        <v>46196</v>
      </c>
      <c r="AL1033">
        <v>49</v>
      </c>
      <c r="AM1033" t="s">
        <v>1576</v>
      </c>
      <c r="AN1033" t="s">
        <v>1584</v>
      </c>
      <c r="AO1033">
        <v>29</v>
      </c>
      <c r="AP1033">
        <v>9581</v>
      </c>
      <c r="AQ1033">
        <v>11</v>
      </c>
      <c r="AR1033">
        <v>8</v>
      </c>
    </row>
    <row r="1034" spans="1:44" x14ac:dyDescent="0.35">
      <c r="A1034" t="s">
        <v>1097</v>
      </c>
      <c r="B1034">
        <v>41</v>
      </c>
      <c r="C1034" t="s">
        <v>802</v>
      </c>
      <c r="D1034" t="s">
        <v>49</v>
      </c>
      <c r="E1034" t="s">
        <v>41</v>
      </c>
      <c r="F1034">
        <v>263</v>
      </c>
      <c r="G1034" t="s">
        <v>42</v>
      </c>
      <c r="H1034">
        <v>6</v>
      </c>
      <c r="I1034">
        <v>3</v>
      </c>
      <c r="J1034" t="s">
        <v>52</v>
      </c>
      <c r="K1034">
        <v>1</v>
      </c>
      <c r="L1034">
        <v>957</v>
      </c>
      <c r="M1034">
        <v>4</v>
      </c>
      <c r="N1034" t="s">
        <v>44</v>
      </c>
      <c r="O1034">
        <v>59</v>
      </c>
      <c r="P1034">
        <v>3</v>
      </c>
      <c r="Q1034">
        <v>1</v>
      </c>
      <c r="R1034" t="s">
        <v>45</v>
      </c>
      <c r="S1034">
        <v>1</v>
      </c>
      <c r="T1034" t="s">
        <v>46</v>
      </c>
      <c r="U1034">
        <v>4721</v>
      </c>
      <c r="V1034" t="s">
        <v>47</v>
      </c>
      <c r="W1034">
        <v>3119</v>
      </c>
      <c r="X1034">
        <v>2</v>
      </c>
      <c r="Y1034" t="s">
        <v>48</v>
      </c>
      <c r="Z1034" t="s">
        <v>40</v>
      </c>
      <c r="AA1034">
        <v>13</v>
      </c>
      <c r="AB1034">
        <v>3</v>
      </c>
      <c r="AC1034">
        <v>3</v>
      </c>
      <c r="AD1034">
        <v>80</v>
      </c>
      <c r="AE1034">
        <v>0</v>
      </c>
      <c r="AF1034">
        <v>20</v>
      </c>
      <c r="AG1034">
        <v>3</v>
      </c>
      <c r="AH1034">
        <v>3</v>
      </c>
      <c r="AI1034">
        <v>2</v>
      </c>
      <c r="AJ1034">
        <v>17</v>
      </c>
      <c r="AK1034" s="14">
        <v>46325</v>
      </c>
      <c r="AL1034">
        <v>24</v>
      </c>
      <c r="AM1034" t="s">
        <v>1576</v>
      </c>
      <c r="AN1034" t="s">
        <v>1579</v>
      </c>
      <c r="AO1034">
        <v>4</v>
      </c>
      <c r="AP1034">
        <v>13897</v>
      </c>
      <c r="AQ1034">
        <v>1</v>
      </c>
      <c r="AR1034">
        <v>1</v>
      </c>
    </row>
    <row r="1035" spans="1:44" x14ac:dyDescent="0.35">
      <c r="A1035" t="s">
        <v>1098</v>
      </c>
      <c r="B1035">
        <v>41</v>
      </c>
      <c r="C1035" t="s">
        <v>802</v>
      </c>
      <c r="D1035" t="s">
        <v>49</v>
      </c>
      <c r="E1035" t="s">
        <v>56</v>
      </c>
      <c r="F1035">
        <v>840</v>
      </c>
      <c r="G1035" t="s">
        <v>42</v>
      </c>
      <c r="H1035">
        <v>9</v>
      </c>
      <c r="I1035">
        <v>3</v>
      </c>
      <c r="J1035" t="s">
        <v>52</v>
      </c>
      <c r="K1035">
        <v>1</v>
      </c>
      <c r="L1035">
        <v>999</v>
      </c>
      <c r="M1035">
        <v>1</v>
      </c>
      <c r="N1035" t="s">
        <v>44</v>
      </c>
      <c r="O1035">
        <v>64</v>
      </c>
      <c r="P1035">
        <v>3</v>
      </c>
      <c r="Q1035">
        <v>5</v>
      </c>
      <c r="R1035" t="s">
        <v>252</v>
      </c>
      <c r="S1035">
        <v>3</v>
      </c>
      <c r="T1035" t="s">
        <v>102</v>
      </c>
      <c r="U1035">
        <v>19419</v>
      </c>
      <c r="V1035" t="s">
        <v>368</v>
      </c>
      <c r="W1035">
        <v>3735</v>
      </c>
      <c r="X1035">
        <v>2</v>
      </c>
      <c r="Y1035" t="s">
        <v>48</v>
      </c>
      <c r="Z1035" t="s">
        <v>49</v>
      </c>
      <c r="AA1035">
        <v>17</v>
      </c>
      <c r="AB1035">
        <v>3</v>
      </c>
      <c r="AC1035">
        <v>2</v>
      </c>
      <c r="AD1035">
        <v>80</v>
      </c>
      <c r="AE1035">
        <v>1</v>
      </c>
      <c r="AF1035">
        <v>21</v>
      </c>
      <c r="AG1035">
        <v>2</v>
      </c>
      <c r="AH1035">
        <v>4</v>
      </c>
      <c r="AI1035">
        <v>0</v>
      </c>
      <c r="AJ1035">
        <v>11</v>
      </c>
      <c r="AK1035" s="14">
        <v>46326</v>
      </c>
      <c r="AL1035">
        <v>54</v>
      </c>
      <c r="AM1035" t="s">
        <v>1576</v>
      </c>
      <c r="AN1035" t="s">
        <v>1579</v>
      </c>
      <c r="AO1035">
        <v>11</v>
      </c>
      <c r="AP1035">
        <v>17589</v>
      </c>
      <c r="AQ1035">
        <v>9</v>
      </c>
      <c r="AR1035">
        <v>0</v>
      </c>
    </row>
    <row r="1036" spans="1:44" x14ac:dyDescent="0.35">
      <c r="A1036" t="s">
        <v>1099</v>
      </c>
      <c r="B1036">
        <v>41</v>
      </c>
      <c r="C1036" t="s">
        <v>802</v>
      </c>
      <c r="D1036" t="s">
        <v>49</v>
      </c>
      <c r="E1036" t="s">
        <v>41</v>
      </c>
      <c r="F1036">
        <v>549</v>
      </c>
      <c r="G1036" t="s">
        <v>42</v>
      </c>
      <c r="H1036">
        <v>7</v>
      </c>
      <c r="I1036">
        <v>2</v>
      </c>
      <c r="J1036" t="s">
        <v>52</v>
      </c>
      <c r="K1036">
        <v>1</v>
      </c>
      <c r="L1036">
        <v>1025</v>
      </c>
      <c r="M1036">
        <v>4</v>
      </c>
      <c r="N1036" t="s">
        <v>53</v>
      </c>
      <c r="O1036">
        <v>42</v>
      </c>
      <c r="P1036">
        <v>3</v>
      </c>
      <c r="Q1036">
        <v>2</v>
      </c>
      <c r="R1036" t="s">
        <v>112</v>
      </c>
      <c r="S1036">
        <v>3</v>
      </c>
      <c r="T1036" t="s">
        <v>46</v>
      </c>
      <c r="U1036">
        <v>5003</v>
      </c>
      <c r="V1036" t="s">
        <v>163</v>
      </c>
      <c r="W1036">
        <v>23371</v>
      </c>
      <c r="X1036">
        <v>6</v>
      </c>
      <c r="Y1036" t="s">
        <v>48</v>
      </c>
      <c r="Z1036" t="s">
        <v>49</v>
      </c>
      <c r="AA1036">
        <v>14</v>
      </c>
      <c r="AB1036">
        <v>3</v>
      </c>
      <c r="AC1036">
        <v>2</v>
      </c>
      <c r="AD1036">
        <v>80</v>
      </c>
      <c r="AE1036">
        <v>0</v>
      </c>
      <c r="AF1036">
        <v>8</v>
      </c>
      <c r="AG1036">
        <v>6</v>
      </c>
      <c r="AH1036">
        <v>3</v>
      </c>
      <c r="AI1036">
        <v>2</v>
      </c>
      <c r="AJ1036">
        <v>1</v>
      </c>
      <c r="AK1036" s="14">
        <v>46327</v>
      </c>
      <c r="AL1036">
        <v>48</v>
      </c>
      <c r="AM1036" t="s">
        <v>1576</v>
      </c>
      <c r="AN1036" t="s">
        <v>1588</v>
      </c>
      <c r="AO1036">
        <v>26</v>
      </c>
      <c r="AP1036">
        <v>4207</v>
      </c>
      <c r="AQ1036">
        <v>9</v>
      </c>
      <c r="AR1036">
        <v>0</v>
      </c>
    </row>
    <row r="1037" spans="1:44" x14ac:dyDescent="0.35">
      <c r="A1037" t="s">
        <v>1100</v>
      </c>
      <c r="B1037">
        <v>41</v>
      </c>
      <c r="C1037" t="s">
        <v>802</v>
      </c>
      <c r="D1037" t="s">
        <v>49</v>
      </c>
      <c r="E1037" t="s">
        <v>59</v>
      </c>
      <c r="F1037">
        <v>247</v>
      </c>
      <c r="G1037" t="s">
        <v>42</v>
      </c>
      <c r="H1037">
        <v>7</v>
      </c>
      <c r="I1037">
        <v>1</v>
      </c>
      <c r="J1037" t="s">
        <v>43</v>
      </c>
      <c r="K1037">
        <v>1</v>
      </c>
      <c r="L1037">
        <v>1035</v>
      </c>
      <c r="M1037">
        <v>2</v>
      </c>
      <c r="N1037" t="s">
        <v>53</v>
      </c>
      <c r="O1037">
        <v>55</v>
      </c>
      <c r="P1037">
        <v>1</v>
      </c>
      <c r="Q1037">
        <v>5</v>
      </c>
      <c r="R1037" t="s">
        <v>252</v>
      </c>
      <c r="S1037">
        <v>3</v>
      </c>
      <c r="T1037" t="s">
        <v>102</v>
      </c>
      <c r="U1037">
        <v>19973</v>
      </c>
      <c r="V1037" t="s">
        <v>368</v>
      </c>
      <c r="W1037">
        <v>20284</v>
      </c>
      <c r="X1037">
        <v>1</v>
      </c>
      <c r="Y1037" t="s">
        <v>48</v>
      </c>
      <c r="Z1037" t="s">
        <v>49</v>
      </c>
      <c r="AA1037">
        <v>22</v>
      </c>
      <c r="AB1037">
        <v>4</v>
      </c>
      <c r="AC1037">
        <v>2</v>
      </c>
      <c r="AD1037">
        <v>80</v>
      </c>
      <c r="AE1037">
        <v>2</v>
      </c>
      <c r="AF1037">
        <v>21</v>
      </c>
      <c r="AG1037">
        <v>3</v>
      </c>
      <c r="AH1037">
        <v>3</v>
      </c>
      <c r="AI1037">
        <v>5</v>
      </c>
      <c r="AJ1037">
        <v>10</v>
      </c>
      <c r="AK1037" s="14">
        <v>46328</v>
      </c>
      <c r="AL1037">
        <v>18</v>
      </c>
      <c r="AM1037" t="s">
        <v>1576</v>
      </c>
      <c r="AN1037" t="s">
        <v>1588</v>
      </c>
      <c r="AO1037">
        <v>0</v>
      </c>
      <c r="AP1037">
        <v>4277</v>
      </c>
      <c r="AQ1037">
        <v>0</v>
      </c>
      <c r="AR1037">
        <v>0</v>
      </c>
    </row>
    <row r="1038" spans="1:44" x14ac:dyDescent="0.35">
      <c r="A1038" t="s">
        <v>1101</v>
      </c>
      <c r="B1038">
        <v>41</v>
      </c>
      <c r="C1038" t="s">
        <v>802</v>
      </c>
      <c r="D1038" t="s">
        <v>49</v>
      </c>
      <c r="E1038" t="s">
        <v>41</v>
      </c>
      <c r="F1038">
        <v>509</v>
      </c>
      <c r="G1038" t="s">
        <v>42</v>
      </c>
      <c r="H1038">
        <v>7</v>
      </c>
      <c r="I1038">
        <v>2</v>
      </c>
      <c r="J1038" t="s">
        <v>68</v>
      </c>
      <c r="K1038">
        <v>1</v>
      </c>
      <c r="L1038">
        <v>1085</v>
      </c>
      <c r="M1038">
        <v>2</v>
      </c>
      <c r="N1038" t="s">
        <v>53</v>
      </c>
      <c r="O1038">
        <v>43</v>
      </c>
      <c r="P1038">
        <v>4</v>
      </c>
      <c r="Q1038">
        <v>1</v>
      </c>
      <c r="R1038" t="s">
        <v>60</v>
      </c>
      <c r="S1038">
        <v>3</v>
      </c>
      <c r="T1038" t="s">
        <v>105</v>
      </c>
      <c r="U1038">
        <v>3376</v>
      </c>
      <c r="V1038" t="s">
        <v>47</v>
      </c>
      <c r="W1038">
        <v>18863</v>
      </c>
      <c r="X1038">
        <v>1</v>
      </c>
      <c r="Y1038" t="s">
        <v>48</v>
      </c>
      <c r="Z1038" t="s">
        <v>49</v>
      </c>
      <c r="AA1038">
        <v>13</v>
      </c>
      <c r="AB1038">
        <v>3</v>
      </c>
      <c r="AC1038">
        <v>3</v>
      </c>
      <c r="AD1038">
        <v>80</v>
      </c>
      <c r="AE1038">
        <v>0</v>
      </c>
      <c r="AF1038">
        <v>10</v>
      </c>
      <c r="AG1038">
        <v>3</v>
      </c>
      <c r="AH1038">
        <v>3</v>
      </c>
      <c r="AI1038">
        <v>0</v>
      </c>
      <c r="AJ1038">
        <v>8</v>
      </c>
      <c r="AK1038" s="14">
        <v>46329</v>
      </c>
      <c r="AL1038">
        <v>18</v>
      </c>
      <c r="AM1038" t="s">
        <v>1576</v>
      </c>
      <c r="AN1038" t="s">
        <v>1588</v>
      </c>
      <c r="AO1038">
        <v>1</v>
      </c>
      <c r="AP1038">
        <v>5508</v>
      </c>
      <c r="AQ1038">
        <v>0</v>
      </c>
      <c r="AR1038">
        <v>0</v>
      </c>
    </row>
    <row r="1039" spans="1:44" x14ac:dyDescent="0.35">
      <c r="A1039" t="s">
        <v>1102</v>
      </c>
      <c r="B1039">
        <v>41</v>
      </c>
      <c r="C1039" t="s">
        <v>802</v>
      </c>
      <c r="D1039" t="s">
        <v>49</v>
      </c>
      <c r="E1039" t="s">
        <v>41</v>
      </c>
      <c r="F1039">
        <v>167</v>
      </c>
      <c r="G1039" t="s">
        <v>42</v>
      </c>
      <c r="H1039">
        <v>12</v>
      </c>
      <c r="I1039">
        <v>4</v>
      </c>
      <c r="J1039" t="s">
        <v>43</v>
      </c>
      <c r="K1039">
        <v>1</v>
      </c>
      <c r="L1039">
        <v>1158</v>
      </c>
      <c r="M1039">
        <v>2</v>
      </c>
      <c r="N1039" t="s">
        <v>44</v>
      </c>
      <c r="O1039">
        <v>46</v>
      </c>
      <c r="P1039">
        <v>3</v>
      </c>
      <c r="Q1039">
        <v>1</v>
      </c>
      <c r="R1039" t="s">
        <v>45</v>
      </c>
      <c r="S1039">
        <v>4</v>
      </c>
      <c r="T1039" t="s">
        <v>105</v>
      </c>
      <c r="U1039">
        <v>4766</v>
      </c>
      <c r="V1039" t="s">
        <v>47</v>
      </c>
      <c r="W1039">
        <v>9051</v>
      </c>
      <c r="X1039">
        <v>3</v>
      </c>
      <c r="Y1039" t="s">
        <v>48</v>
      </c>
      <c r="Z1039" t="s">
        <v>40</v>
      </c>
      <c r="AA1039">
        <v>11</v>
      </c>
      <c r="AB1039">
        <v>3</v>
      </c>
      <c r="AC1039">
        <v>1</v>
      </c>
      <c r="AD1039">
        <v>80</v>
      </c>
      <c r="AE1039">
        <v>1</v>
      </c>
      <c r="AF1039">
        <v>6</v>
      </c>
      <c r="AG1039">
        <v>4</v>
      </c>
      <c r="AH1039">
        <v>3</v>
      </c>
      <c r="AI1039">
        <v>0</v>
      </c>
      <c r="AJ1039">
        <v>0</v>
      </c>
      <c r="AK1039" s="14">
        <v>46330</v>
      </c>
      <c r="AL1039">
        <v>26</v>
      </c>
      <c r="AM1039" t="s">
        <v>1576</v>
      </c>
      <c r="AN1039" t="s">
        <v>1588</v>
      </c>
      <c r="AO1039">
        <v>3</v>
      </c>
      <c r="AP1039">
        <v>12903</v>
      </c>
      <c r="AQ1039">
        <v>0</v>
      </c>
      <c r="AR1039">
        <v>0</v>
      </c>
    </row>
    <row r="1040" spans="1:44" x14ac:dyDescent="0.35">
      <c r="A1040" t="s">
        <v>1333</v>
      </c>
      <c r="B1040">
        <v>48</v>
      </c>
      <c r="C1040" t="s">
        <v>1271</v>
      </c>
      <c r="D1040" t="s">
        <v>49</v>
      </c>
      <c r="E1040" t="s">
        <v>41</v>
      </c>
      <c r="F1040">
        <v>1469</v>
      </c>
      <c r="G1040" t="s">
        <v>42</v>
      </c>
      <c r="H1040">
        <v>20</v>
      </c>
      <c r="I1040">
        <v>4</v>
      </c>
      <c r="J1040" t="s">
        <v>52</v>
      </c>
      <c r="K1040">
        <v>1</v>
      </c>
      <c r="L1040">
        <v>945</v>
      </c>
      <c r="M1040">
        <v>4</v>
      </c>
      <c r="N1040" t="s">
        <v>44</v>
      </c>
      <c r="O1040">
        <v>51</v>
      </c>
      <c r="P1040">
        <v>3</v>
      </c>
      <c r="Q1040">
        <v>1</v>
      </c>
      <c r="R1040" t="s">
        <v>60</v>
      </c>
      <c r="S1040">
        <v>3</v>
      </c>
      <c r="T1040" t="s">
        <v>105</v>
      </c>
      <c r="U1040">
        <v>2259</v>
      </c>
      <c r="V1040" t="s">
        <v>47</v>
      </c>
      <c r="W1040">
        <v>5543</v>
      </c>
      <c r="X1040">
        <v>4</v>
      </c>
      <c r="Y1040" t="s">
        <v>48</v>
      </c>
      <c r="Z1040" t="s">
        <v>49</v>
      </c>
      <c r="AA1040">
        <v>17</v>
      </c>
      <c r="AB1040">
        <v>3</v>
      </c>
      <c r="AC1040">
        <v>1</v>
      </c>
      <c r="AD1040">
        <v>80</v>
      </c>
      <c r="AE1040">
        <v>2</v>
      </c>
      <c r="AF1040">
        <v>13</v>
      </c>
      <c r="AG1040">
        <v>2</v>
      </c>
      <c r="AH1040">
        <v>2</v>
      </c>
      <c r="AI1040">
        <v>0</v>
      </c>
      <c r="AJ1040">
        <v>0</v>
      </c>
      <c r="AK1040" s="14">
        <v>46195</v>
      </c>
      <c r="AL1040">
        <v>38</v>
      </c>
      <c r="AM1040" t="s">
        <v>1576</v>
      </c>
      <c r="AN1040" t="s">
        <v>1584</v>
      </c>
      <c r="AO1040">
        <v>16</v>
      </c>
      <c r="AP1040">
        <v>3655</v>
      </c>
      <c r="AQ1040">
        <v>11</v>
      </c>
      <c r="AR1040">
        <v>3</v>
      </c>
    </row>
    <row r="1041" spans="1:44" x14ac:dyDescent="0.35">
      <c r="A1041" t="s">
        <v>1104</v>
      </c>
      <c r="B1041">
        <v>41</v>
      </c>
      <c r="C1041" t="s">
        <v>802</v>
      </c>
      <c r="D1041" t="s">
        <v>49</v>
      </c>
      <c r="E1041" t="s">
        <v>59</v>
      </c>
      <c r="F1041">
        <v>256</v>
      </c>
      <c r="G1041" t="s">
        <v>51</v>
      </c>
      <c r="H1041">
        <v>10</v>
      </c>
      <c r="I1041">
        <v>2</v>
      </c>
      <c r="J1041" t="s">
        <v>52</v>
      </c>
      <c r="K1041">
        <v>1</v>
      </c>
      <c r="L1041">
        <v>1329</v>
      </c>
      <c r="M1041">
        <v>3</v>
      </c>
      <c r="N1041" t="s">
        <v>44</v>
      </c>
      <c r="O1041">
        <v>40</v>
      </c>
      <c r="P1041">
        <v>1</v>
      </c>
      <c r="Q1041">
        <v>2</v>
      </c>
      <c r="R1041" t="s">
        <v>137</v>
      </c>
      <c r="S1041">
        <v>2</v>
      </c>
      <c r="T1041" t="s">
        <v>46</v>
      </c>
      <c r="U1041">
        <v>6151</v>
      </c>
      <c r="V1041" t="s">
        <v>163</v>
      </c>
      <c r="W1041">
        <v>22074</v>
      </c>
      <c r="X1041">
        <v>1</v>
      </c>
      <c r="Y1041" t="s">
        <v>48</v>
      </c>
      <c r="Z1041" t="s">
        <v>49</v>
      </c>
      <c r="AA1041">
        <v>13</v>
      </c>
      <c r="AB1041">
        <v>3</v>
      </c>
      <c r="AC1041">
        <v>1</v>
      </c>
      <c r="AD1041">
        <v>80</v>
      </c>
      <c r="AE1041">
        <v>0</v>
      </c>
      <c r="AF1041">
        <v>19</v>
      </c>
      <c r="AG1041">
        <v>4</v>
      </c>
      <c r="AH1041">
        <v>3</v>
      </c>
      <c r="AI1041">
        <v>11</v>
      </c>
      <c r="AJ1041">
        <v>9</v>
      </c>
      <c r="AK1041" s="14">
        <v>46332</v>
      </c>
      <c r="AL1041">
        <v>28</v>
      </c>
      <c r="AM1041" t="s">
        <v>1576</v>
      </c>
      <c r="AN1041" t="s">
        <v>1588</v>
      </c>
      <c r="AO1041">
        <v>4</v>
      </c>
      <c r="AP1041">
        <v>10938</v>
      </c>
      <c r="AQ1041">
        <v>4</v>
      </c>
      <c r="AR1041">
        <v>1</v>
      </c>
    </row>
    <row r="1042" spans="1:44" x14ac:dyDescent="0.35">
      <c r="A1042" t="s">
        <v>1105</v>
      </c>
      <c r="B1042">
        <v>41</v>
      </c>
      <c r="C1042" t="s">
        <v>802</v>
      </c>
      <c r="D1042" t="s">
        <v>49</v>
      </c>
      <c r="E1042" t="s">
        <v>56</v>
      </c>
      <c r="F1042">
        <v>1018</v>
      </c>
      <c r="G1042" t="s">
        <v>51</v>
      </c>
      <c r="H1042">
        <v>1</v>
      </c>
      <c r="I1042">
        <v>3</v>
      </c>
      <c r="J1042" t="s">
        <v>57</v>
      </c>
      <c r="K1042">
        <v>1</v>
      </c>
      <c r="L1042">
        <v>1349</v>
      </c>
      <c r="M1042">
        <v>3</v>
      </c>
      <c r="N1042" t="s">
        <v>53</v>
      </c>
      <c r="O1042">
        <v>66</v>
      </c>
      <c r="P1042">
        <v>3</v>
      </c>
      <c r="Q1042">
        <v>2</v>
      </c>
      <c r="R1042" t="s">
        <v>137</v>
      </c>
      <c r="S1042">
        <v>1</v>
      </c>
      <c r="T1042" t="s">
        <v>102</v>
      </c>
      <c r="U1042">
        <v>4103</v>
      </c>
      <c r="V1042" t="s">
        <v>47</v>
      </c>
      <c r="W1042">
        <v>4297</v>
      </c>
      <c r="X1042">
        <v>0</v>
      </c>
      <c r="Y1042" t="s">
        <v>48</v>
      </c>
      <c r="Z1042" t="s">
        <v>49</v>
      </c>
      <c r="AA1042">
        <v>17</v>
      </c>
      <c r="AB1042">
        <v>3</v>
      </c>
      <c r="AC1042">
        <v>4</v>
      </c>
      <c r="AD1042">
        <v>80</v>
      </c>
      <c r="AE1042">
        <v>1</v>
      </c>
      <c r="AF1042">
        <v>10</v>
      </c>
      <c r="AG1042">
        <v>2</v>
      </c>
      <c r="AH1042">
        <v>3</v>
      </c>
      <c r="AI1042">
        <v>1</v>
      </c>
      <c r="AJ1042">
        <v>7</v>
      </c>
      <c r="AK1042" s="14">
        <v>46333</v>
      </c>
      <c r="AL1042">
        <v>36</v>
      </c>
      <c r="AM1042" t="s">
        <v>1576</v>
      </c>
      <c r="AN1042" t="s">
        <v>1588</v>
      </c>
      <c r="AO1042">
        <v>17</v>
      </c>
      <c r="AP1042">
        <v>8467</v>
      </c>
      <c r="AQ1042">
        <v>11</v>
      </c>
      <c r="AR1042">
        <v>11</v>
      </c>
    </row>
    <row r="1043" spans="1:44" x14ac:dyDescent="0.35">
      <c r="A1043" t="s">
        <v>1106</v>
      </c>
      <c r="B1043">
        <v>41</v>
      </c>
      <c r="C1043" t="s">
        <v>802</v>
      </c>
      <c r="D1043" t="s">
        <v>49</v>
      </c>
      <c r="E1043" t="s">
        <v>56</v>
      </c>
      <c r="F1043">
        <v>1200</v>
      </c>
      <c r="G1043" t="s">
        <v>42</v>
      </c>
      <c r="H1043">
        <v>22</v>
      </c>
      <c r="I1043">
        <v>3</v>
      </c>
      <c r="J1043" t="s">
        <v>43</v>
      </c>
      <c r="K1043">
        <v>1</v>
      </c>
      <c r="L1043">
        <v>1392</v>
      </c>
      <c r="M1043">
        <v>4</v>
      </c>
      <c r="N1043" t="s">
        <v>53</v>
      </c>
      <c r="O1043">
        <v>75</v>
      </c>
      <c r="P1043">
        <v>3</v>
      </c>
      <c r="Q1043">
        <v>2</v>
      </c>
      <c r="R1043" t="s">
        <v>60</v>
      </c>
      <c r="S1043">
        <v>4</v>
      </c>
      <c r="T1043" t="s">
        <v>102</v>
      </c>
      <c r="U1043">
        <v>5467</v>
      </c>
      <c r="V1043" t="s">
        <v>163</v>
      </c>
      <c r="W1043">
        <v>13953</v>
      </c>
      <c r="X1043">
        <v>3</v>
      </c>
      <c r="Y1043" t="s">
        <v>48</v>
      </c>
      <c r="Z1043" t="s">
        <v>40</v>
      </c>
      <c r="AA1043">
        <v>14</v>
      </c>
      <c r="AB1043">
        <v>3</v>
      </c>
      <c r="AC1043">
        <v>1</v>
      </c>
      <c r="AD1043">
        <v>80</v>
      </c>
      <c r="AE1043">
        <v>2</v>
      </c>
      <c r="AF1043">
        <v>12</v>
      </c>
      <c r="AG1043">
        <v>4</v>
      </c>
      <c r="AH1043">
        <v>2</v>
      </c>
      <c r="AI1043">
        <v>3</v>
      </c>
      <c r="AJ1043">
        <v>3</v>
      </c>
      <c r="AK1043" s="14">
        <v>46334</v>
      </c>
      <c r="AL1043">
        <v>39</v>
      </c>
      <c r="AM1043" t="s">
        <v>1576</v>
      </c>
      <c r="AN1043" t="s">
        <v>1588</v>
      </c>
      <c r="AO1043">
        <v>7</v>
      </c>
      <c r="AP1043">
        <v>12013</v>
      </c>
      <c r="AQ1043">
        <v>5</v>
      </c>
      <c r="AR1043">
        <v>5</v>
      </c>
    </row>
    <row r="1044" spans="1:44" x14ac:dyDescent="0.35">
      <c r="A1044" t="s">
        <v>1107</v>
      </c>
      <c r="B1044">
        <v>41</v>
      </c>
      <c r="C1044" t="s">
        <v>802</v>
      </c>
      <c r="D1044" t="s">
        <v>49</v>
      </c>
      <c r="E1044" t="s">
        <v>41</v>
      </c>
      <c r="F1044">
        <v>1283</v>
      </c>
      <c r="G1044" t="s">
        <v>42</v>
      </c>
      <c r="H1044">
        <v>5</v>
      </c>
      <c r="I1044">
        <v>5</v>
      </c>
      <c r="J1044" t="s">
        <v>52</v>
      </c>
      <c r="K1044">
        <v>1</v>
      </c>
      <c r="L1044">
        <v>1448</v>
      </c>
      <c r="M1044">
        <v>2</v>
      </c>
      <c r="N1044" t="s">
        <v>44</v>
      </c>
      <c r="O1044">
        <v>90</v>
      </c>
      <c r="P1044">
        <v>4</v>
      </c>
      <c r="Q1044">
        <v>1</v>
      </c>
      <c r="R1044" t="s">
        <v>60</v>
      </c>
      <c r="S1044">
        <v>3</v>
      </c>
      <c r="T1044" t="s">
        <v>105</v>
      </c>
      <c r="U1044">
        <v>2127</v>
      </c>
      <c r="V1044" t="s">
        <v>47</v>
      </c>
      <c r="W1044">
        <v>5561</v>
      </c>
      <c r="X1044">
        <v>2</v>
      </c>
      <c r="Y1044" t="s">
        <v>48</v>
      </c>
      <c r="Z1044" t="s">
        <v>40</v>
      </c>
      <c r="AA1044">
        <v>12</v>
      </c>
      <c r="AB1044">
        <v>3</v>
      </c>
      <c r="AC1044">
        <v>1</v>
      </c>
      <c r="AD1044">
        <v>80</v>
      </c>
      <c r="AE1044">
        <v>0</v>
      </c>
      <c r="AF1044">
        <v>7</v>
      </c>
      <c r="AG1044">
        <v>5</v>
      </c>
      <c r="AH1044">
        <v>2</v>
      </c>
      <c r="AI1044">
        <v>0</v>
      </c>
      <c r="AJ1044">
        <v>3</v>
      </c>
      <c r="AK1044" s="14">
        <v>46335</v>
      </c>
      <c r="AL1044">
        <v>45</v>
      </c>
      <c r="AM1044" t="s">
        <v>1576</v>
      </c>
      <c r="AN1044" t="s">
        <v>1588</v>
      </c>
      <c r="AO1044">
        <v>1</v>
      </c>
      <c r="AP1044">
        <v>17546</v>
      </c>
      <c r="AQ1044">
        <v>1</v>
      </c>
      <c r="AR1044">
        <v>1</v>
      </c>
    </row>
    <row r="1045" spans="1:44" x14ac:dyDescent="0.35">
      <c r="A1045" t="s">
        <v>1108</v>
      </c>
      <c r="B1045">
        <v>41</v>
      </c>
      <c r="C1045" t="s">
        <v>802</v>
      </c>
      <c r="D1045" t="s">
        <v>49</v>
      </c>
      <c r="E1045" t="s">
        <v>41</v>
      </c>
      <c r="F1045">
        <v>1206</v>
      </c>
      <c r="G1045" t="s">
        <v>51</v>
      </c>
      <c r="H1045">
        <v>23</v>
      </c>
      <c r="I1045">
        <v>2</v>
      </c>
      <c r="J1045" t="s">
        <v>43</v>
      </c>
      <c r="K1045">
        <v>1</v>
      </c>
      <c r="L1045">
        <v>1678</v>
      </c>
      <c r="M1045">
        <v>4</v>
      </c>
      <c r="N1045" t="s">
        <v>44</v>
      </c>
      <c r="O1045">
        <v>80</v>
      </c>
      <c r="P1045">
        <v>3</v>
      </c>
      <c r="Q1045">
        <v>3</v>
      </c>
      <c r="R1045" t="s">
        <v>137</v>
      </c>
      <c r="S1045">
        <v>3</v>
      </c>
      <c r="T1045" t="s">
        <v>46</v>
      </c>
      <c r="U1045">
        <v>7082</v>
      </c>
      <c r="V1045" t="s">
        <v>163</v>
      </c>
      <c r="W1045">
        <v>11591</v>
      </c>
      <c r="X1045">
        <v>3</v>
      </c>
      <c r="Y1045" t="s">
        <v>48</v>
      </c>
      <c r="Z1045" t="s">
        <v>40</v>
      </c>
      <c r="AA1045">
        <v>16</v>
      </c>
      <c r="AB1045">
        <v>3</v>
      </c>
      <c r="AC1045">
        <v>4</v>
      </c>
      <c r="AD1045">
        <v>80</v>
      </c>
      <c r="AE1045">
        <v>0</v>
      </c>
      <c r="AF1045">
        <v>21</v>
      </c>
      <c r="AG1045">
        <v>2</v>
      </c>
      <c r="AH1045">
        <v>3</v>
      </c>
      <c r="AI1045">
        <v>0</v>
      </c>
      <c r="AJ1045">
        <v>2</v>
      </c>
      <c r="AK1045" s="14">
        <v>46336</v>
      </c>
      <c r="AL1045">
        <v>44</v>
      </c>
      <c r="AM1045" t="s">
        <v>1576</v>
      </c>
      <c r="AN1045" t="s">
        <v>1588</v>
      </c>
      <c r="AO1045">
        <v>14</v>
      </c>
      <c r="AP1045">
        <v>5352</v>
      </c>
      <c r="AQ1045">
        <v>2</v>
      </c>
      <c r="AR1045">
        <v>2</v>
      </c>
    </row>
    <row r="1046" spans="1:44" x14ac:dyDescent="0.35">
      <c r="A1046" t="s">
        <v>1109</v>
      </c>
      <c r="B1046">
        <v>41</v>
      </c>
      <c r="C1046" t="s">
        <v>802</v>
      </c>
      <c r="D1046" t="s">
        <v>49</v>
      </c>
      <c r="E1046" t="s">
        <v>41</v>
      </c>
      <c r="F1046">
        <v>918</v>
      </c>
      <c r="G1046" t="s">
        <v>51</v>
      </c>
      <c r="H1046">
        <v>6</v>
      </c>
      <c r="I1046">
        <v>3</v>
      </c>
      <c r="J1046" t="s">
        <v>57</v>
      </c>
      <c r="K1046">
        <v>1</v>
      </c>
      <c r="L1046">
        <v>1708</v>
      </c>
      <c r="M1046">
        <v>4</v>
      </c>
      <c r="N1046" t="s">
        <v>44</v>
      </c>
      <c r="O1046">
        <v>35</v>
      </c>
      <c r="P1046">
        <v>3</v>
      </c>
      <c r="Q1046">
        <v>3</v>
      </c>
      <c r="R1046" t="s">
        <v>137</v>
      </c>
      <c r="S1046">
        <v>3</v>
      </c>
      <c r="T1046" t="s">
        <v>46</v>
      </c>
      <c r="U1046">
        <v>9241</v>
      </c>
      <c r="V1046" t="s">
        <v>163</v>
      </c>
      <c r="W1046">
        <v>15869</v>
      </c>
      <c r="X1046">
        <v>1</v>
      </c>
      <c r="Y1046" t="s">
        <v>48</v>
      </c>
      <c r="Z1046" t="s">
        <v>49</v>
      </c>
      <c r="AA1046">
        <v>12</v>
      </c>
      <c r="AB1046">
        <v>3</v>
      </c>
      <c r="AC1046">
        <v>2</v>
      </c>
      <c r="AD1046">
        <v>80</v>
      </c>
      <c r="AE1046">
        <v>0</v>
      </c>
      <c r="AF1046">
        <v>10</v>
      </c>
      <c r="AG1046">
        <v>3</v>
      </c>
      <c r="AH1046">
        <v>3</v>
      </c>
      <c r="AI1046">
        <v>8</v>
      </c>
      <c r="AJ1046">
        <v>7</v>
      </c>
      <c r="AK1046" s="14">
        <v>46337</v>
      </c>
      <c r="AL1046">
        <v>20</v>
      </c>
      <c r="AM1046" t="s">
        <v>1576</v>
      </c>
      <c r="AN1046" t="s">
        <v>1588</v>
      </c>
      <c r="AO1046">
        <v>2</v>
      </c>
      <c r="AP1046">
        <v>17310</v>
      </c>
      <c r="AQ1046">
        <v>1</v>
      </c>
      <c r="AR1046">
        <v>1</v>
      </c>
    </row>
    <row r="1047" spans="1:44" x14ac:dyDescent="0.35">
      <c r="A1047" t="s">
        <v>1110</v>
      </c>
      <c r="B1047">
        <v>41</v>
      </c>
      <c r="C1047" t="s">
        <v>802</v>
      </c>
      <c r="D1047" t="s">
        <v>49</v>
      </c>
      <c r="E1047" t="s">
        <v>59</v>
      </c>
      <c r="F1047">
        <v>552</v>
      </c>
      <c r="G1047" t="s">
        <v>71</v>
      </c>
      <c r="H1047">
        <v>4</v>
      </c>
      <c r="I1047">
        <v>3</v>
      </c>
      <c r="J1047" t="s">
        <v>71</v>
      </c>
      <c r="K1047">
        <v>1</v>
      </c>
      <c r="L1047">
        <v>1722</v>
      </c>
      <c r="M1047">
        <v>3</v>
      </c>
      <c r="N1047" t="s">
        <v>44</v>
      </c>
      <c r="O1047">
        <v>60</v>
      </c>
      <c r="P1047">
        <v>1</v>
      </c>
      <c r="Q1047">
        <v>2</v>
      </c>
      <c r="R1047" t="s">
        <v>71</v>
      </c>
      <c r="S1047">
        <v>2</v>
      </c>
      <c r="T1047" t="s">
        <v>105</v>
      </c>
      <c r="U1047">
        <v>6430</v>
      </c>
      <c r="V1047" t="s">
        <v>163</v>
      </c>
      <c r="W1047">
        <v>20794</v>
      </c>
      <c r="X1047">
        <v>6</v>
      </c>
      <c r="Y1047" t="s">
        <v>48</v>
      </c>
      <c r="Z1047" t="s">
        <v>49</v>
      </c>
      <c r="AA1047">
        <v>19</v>
      </c>
      <c r="AB1047">
        <v>3</v>
      </c>
      <c r="AC1047">
        <v>2</v>
      </c>
      <c r="AD1047">
        <v>80</v>
      </c>
      <c r="AE1047">
        <v>1</v>
      </c>
      <c r="AF1047">
        <v>10</v>
      </c>
      <c r="AG1047">
        <v>4</v>
      </c>
      <c r="AH1047">
        <v>3</v>
      </c>
      <c r="AI1047">
        <v>1</v>
      </c>
      <c r="AJ1047">
        <v>2</v>
      </c>
      <c r="AK1047" s="14">
        <v>46338</v>
      </c>
      <c r="AL1047">
        <v>43</v>
      </c>
      <c r="AM1047" t="s">
        <v>1576</v>
      </c>
      <c r="AN1047" t="s">
        <v>1588</v>
      </c>
      <c r="AO1047">
        <v>15</v>
      </c>
      <c r="AP1047">
        <v>18502</v>
      </c>
      <c r="AQ1047">
        <v>14</v>
      </c>
      <c r="AR1047">
        <v>10</v>
      </c>
    </row>
    <row r="1048" spans="1:44" x14ac:dyDescent="0.35">
      <c r="A1048" t="s">
        <v>1111</v>
      </c>
      <c r="B1048">
        <v>41</v>
      </c>
      <c r="C1048" t="s">
        <v>802</v>
      </c>
      <c r="D1048" t="s">
        <v>49</v>
      </c>
      <c r="E1048" t="s">
        <v>41</v>
      </c>
      <c r="F1048">
        <v>548</v>
      </c>
      <c r="G1048" t="s">
        <v>42</v>
      </c>
      <c r="H1048">
        <v>9</v>
      </c>
      <c r="I1048">
        <v>4</v>
      </c>
      <c r="J1048" t="s">
        <v>43</v>
      </c>
      <c r="K1048">
        <v>1</v>
      </c>
      <c r="L1048">
        <v>1772</v>
      </c>
      <c r="M1048">
        <v>3</v>
      </c>
      <c r="N1048" t="s">
        <v>44</v>
      </c>
      <c r="O1048">
        <v>94</v>
      </c>
      <c r="P1048">
        <v>3</v>
      </c>
      <c r="Q1048">
        <v>1</v>
      </c>
      <c r="R1048" t="s">
        <v>45</v>
      </c>
      <c r="S1048">
        <v>1</v>
      </c>
      <c r="T1048" t="s">
        <v>102</v>
      </c>
      <c r="U1048">
        <v>2289</v>
      </c>
      <c r="V1048" t="s">
        <v>47</v>
      </c>
      <c r="W1048">
        <v>20520</v>
      </c>
      <c r="X1048">
        <v>1</v>
      </c>
      <c r="Y1048" t="s">
        <v>48</v>
      </c>
      <c r="Z1048" t="s">
        <v>49</v>
      </c>
      <c r="AA1048">
        <v>20</v>
      </c>
      <c r="AB1048">
        <v>4</v>
      </c>
      <c r="AC1048">
        <v>2</v>
      </c>
      <c r="AD1048">
        <v>80</v>
      </c>
      <c r="AE1048">
        <v>2</v>
      </c>
      <c r="AF1048">
        <v>5</v>
      </c>
      <c r="AG1048">
        <v>2</v>
      </c>
      <c r="AH1048">
        <v>3</v>
      </c>
      <c r="AI1048">
        <v>0</v>
      </c>
      <c r="AJ1048">
        <v>4</v>
      </c>
      <c r="AK1048" s="14">
        <v>46339</v>
      </c>
      <c r="AL1048">
        <v>31</v>
      </c>
      <c r="AM1048" t="s">
        <v>1576</v>
      </c>
      <c r="AN1048" t="s">
        <v>1588</v>
      </c>
      <c r="AO1048">
        <v>8</v>
      </c>
      <c r="AP1048">
        <v>10297</v>
      </c>
      <c r="AQ1048">
        <v>5</v>
      </c>
      <c r="AR1048">
        <v>5</v>
      </c>
    </row>
    <row r="1049" spans="1:44" x14ac:dyDescent="0.35">
      <c r="A1049" t="s">
        <v>1112</v>
      </c>
      <c r="B1049">
        <v>41</v>
      </c>
      <c r="C1049" t="s">
        <v>802</v>
      </c>
      <c r="D1049" t="s">
        <v>49</v>
      </c>
      <c r="E1049" t="s">
        <v>41</v>
      </c>
      <c r="F1049">
        <v>447</v>
      </c>
      <c r="G1049" t="s">
        <v>42</v>
      </c>
      <c r="H1049">
        <v>5</v>
      </c>
      <c r="I1049">
        <v>3</v>
      </c>
      <c r="J1049" t="s">
        <v>43</v>
      </c>
      <c r="K1049">
        <v>1</v>
      </c>
      <c r="L1049">
        <v>1814</v>
      </c>
      <c r="M1049">
        <v>2</v>
      </c>
      <c r="N1049" t="s">
        <v>44</v>
      </c>
      <c r="O1049">
        <v>85</v>
      </c>
      <c r="P1049">
        <v>4</v>
      </c>
      <c r="Q1049">
        <v>2</v>
      </c>
      <c r="R1049" t="s">
        <v>161</v>
      </c>
      <c r="S1049">
        <v>2</v>
      </c>
      <c r="T1049" t="s">
        <v>46</v>
      </c>
      <c r="U1049">
        <v>6870</v>
      </c>
      <c r="V1049" t="s">
        <v>163</v>
      </c>
      <c r="W1049">
        <v>15530</v>
      </c>
      <c r="X1049">
        <v>3</v>
      </c>
      <c r="Y1049" t="s">
        <v>48</v>
      </c>
      <c r="Z1049" t="s">
        <v>49</v>
      </c>
      <c r="AA1049">
        <v>12</v>
      </c>
      <c r="AB1049">
        <v>3</v>
      </c>
      <c r="AC1049">
        <v>1</v>
      </c>
      <c r="AD1049">
        <v>80</v>
      </c>
      <c r="AE1049">
        <v>0</v>
      </c>
      <c r="AF1049">
        <v>11</v>
      </c>
      <c r="AG1049">
        <v>3</v>
      </c>
      <c r="AH1049">
        <v>1</v>
      </c>
      <c r="AI1049">
        <v>1</v>
      </c>
      <c r="AJ1049">
        <v>2</v>
      </c>
      <c r="AK1049" s="14">
        <v>46340</v>
      </c>
      <c r="AL1049">
        <v>25</v>
      </c>
      <c r="AM1049" t="s">
        <v>1576</v>
      </c>
      <c r="AN1049" t="s">
        <v>1588</v>
      </c>
      <c r="AO1049">
        <v>7</v>
      </c>
      <c r="AP1049">
        <v>16953</v>
      </c>
      <c r="AQ1049">
        <v>0</v>
      </c>
      <c r="AR1049">
        <v>0</v>
      </c>
    </row>
    <row r="1050" spans="1:44" x14ac:dyDescent="0.35">
      <c r="A1050" t="s">
        <v>1113</v>
      </c>
      <c r="B1050">
        <v>41</v>
      </c>
      <c r="C1050" t="s">
        <v>802</v>
      </c>
      <c r="D1050" t="s">
        <v>49</v>
      </c>
      <c r="E1050" t="s">
        <v>41</v>
      </c>
      <c r="F1050">
        <v>796</v>
      </c>
      <c r="G1050" t="s">
        <v>51</v>
      </c>
      <c r="H1050">
        <v>4</v>
      </c>
      <c r="I1050">
        <v>1</v>
      </c>
      <c r="J1050" t="s">
        <v>57</v>
      </c>
      <c r="K1050">
        <v>1</v>
      </c>
      <c r="L1050">
        <v>1815</v>
      </c>
      <c r="M1050">
        <v>3</v>
      </c>
      <c r="N1050" t="s">
        <v>53</v>
      </c>
      <c r="O1050">
        <v>81</v>
      </c>
      <c r="P1050">
        <v>3</v>
      </c>
      <c r="Q1050">
        <v>3</v>
      </c>
      <c r="R1050" t="s">
        <v>137</v>
      </c>
      <c r="S1050">
        <v>3</v>
      </c>
      <c r="T1050" t="s">
        <v>102</v>
      </c>
      <c r="U1050">
        <v>10447</v>
      </c>
      <c r="V1050" t="s">
        <v>253</v>
      </c>
      <c r="W1050">
        <v>26458</v>
      </c>
      <c r="X1050">
        <v>0</v>
      </c>
      <c r="Y1050" t="s">
        <v>48</v>
      </c>
      <c r="Z1050" t="s">
        <v>40</v>
      </c>
      <c r="AA1050">
        <v>13</v>
      </c>
      <c r="AB1050">
        <v>3</v>
      </c>
      <c r="AC1050">
        <v>4</v>
      </c>
      <c r="AD1050">
        <v>80</v>
      </c>
      <c r="AE1050">
        <v>1</v>
      </c>
      <c r="AF1050">
        <v>23</v>
      </c>
      <c r="AG1050">
        <v>3</v>
      </c>
      <c r="AH1050">
        <v>4</v>
      </c>
      <c r="AI1050">
        <v>13</v>
      </c>
      <c r="AJ1050">
        <v>5</v>
      </c>
      <c r="AK1050" s="14">
        <v>46341</v>
      </c>
      <c r="AL1050">
        <v>50</v>
      </c>
      <c r="AM1050" t="s">
        <v>1576</v>
      </c>
      <c r="AN1050" t="s">
        <v>1588</v>
      </c>
      <c r="AO1050">
        <v>5</v>
      </c>
      <c r="AP1050">
        <v>21124</v>
      </c>
      <c r="AQ1050">
        <v>5</v>
      </c>
      <c r="AR1050">
        <v>4</v>
      </c>
    </row>
    <row r="1051" spans="1:44" x14ac:dyDescent="0.35">
      <c r="A1051" t="s">
        <v>1114</v>
      </c>
      <c r="B1051">
        <v>41</v>
      </c>
      <c r="C1051" t="s">
        <v>802</v>
      </c>
      <c r="D1051" t="s">
        <v>49</v>
      </c>
      <c r="E1051" t="s">
        <v>41</v>
      </c>
      <c r="F1051">
        <v>337</v>
      </c>
      <c r="G1051" t="s">
        <v>51</v>
      </c>
      <c r="H1051">
        <v>8</v>
      </c>
      <c r="I1051">
        <v>3</v>
      </c>
      <c r="J1051" t="s">
        <v>57</v>
      </c>
      <c r="K1051">
        <v>1</v>
      </c>
      <c r="L1051">
        <v>1909</v>
      </c>
      <c r="M1051">
        <v>3</v>
      </c>
      <c r="N1051" t="s">
        <v>53</v>
      </c>
      <c r="O1051">
        <v>54</v>
      </c>
      <c r="P1051">
        <v>3</v>
      </c>
      <c r="Q1051">
        <v>2</v>
      </c>
      <c r="R1051" t="s">
        <v>137</v>
      </c>
      <c r="S1051">
        <v>2</v>
      </c>
      <c r="T1051" t="s">
        <v>105</v>
      </c>
      <c r="U1051">
        <v>4393</v>
      </c>
      <c r="V1051" t="s">
        <v>47</v>
      </c>
      <c r="W1051">
        <v>26841</v>
      </c>
      <c r="X1051">
        <v>5</v>
      </c>
      <c r="Y1051" t="s">
        <v>48</v>
      </c>
      <c r="Z1051" t="s">
        <v>49</v>
      </c>
      <c r="AA1051">
        <v>21</v>
      </c>
      <c r="AB1051">
        <v>4</v>
      </c>
      <c r="AC1051">
        <v>3</v>
      </c>
      <c r="AD1051">
        <v>80</v>
      </c>
      <c r="AE1051">
        <v>1</v>
      </c>
      <c r="AF1051">
        <v>14</v>
      </c>
      <c r="AG1051">
        <v>3</v>
      </c>
      <c r="AH1051">
        <v>3</v>
      </c>
      <c r="AI1051">
        <v>1</v>
      </c>
      <c r="AJ1051">
        <v>4</v>
      </c>
      <c r="AK1051" s="14">
        <v>46342</v>
      </c>
      <c r="AL1051">
        <v>55</v>
      </c>
      <c r="AM1051" t="s">
        <v>1576</v>
      </c>
      <c r="AN1051" t="s">
        <v>1588</v>
      </c>
      <c r="AO1051">
        <v>18</v>
      </c>
      <c r="AP1051">
        <v>22289</v>
      </c>
      <c r="AQ1051">
        <v>5</v>
      </c>
      <c r="AR1051">
        <v>0</v>
      </c>
    </row>
    <row r="1052" spans="1:44" x14ac:dyDescent="0.35">
      <c r="A1052" t="s">
        <v>1115</v>
      </c>
      <c r="B1052">
        <v>41</v>
      </c>
      <c r="C1052" t="s">
        <v>802</v>
      </c>
      <c r="D1052" t="s">
        <v>49</v>
      </c>
      <c r="E1052" t="s">
        <v>41</v>
      </c>
      <c r="F1052">
        <v>642</v>
      </c>
      <c r="G1052" t="s">
        <v>42</v>
      </c>
      <c r="H1052">
        <v>1</v>
      </c>
      <c r="I1052">
        <v>3</v>
      </c>
      <c r="J1052" t="s">
        <v>43</v>
      </c>
      <c r="K1052">
        <v>1</v>
      </c>
      <c r="L1052">
        <v>1999</v>
      </c>
      <c r="M1052">
        <v>4</v>
      </c>
      <c r="N1052" t="s">
        <v>44</v>
      </c>
      <c r="O1052">
        <v>76</v>
      </c>
      <c r="P1052">
        <v>3</v>
      </c>
      <c r="Q1052">
        <v>1</v>
      </c>
      <c r="R1052" t="s">
        <v>60</v>
      </c>
      <c r="S1052">
        <v>4</v>
      </c>
      <c r="T1052" t="s">
        <v>105</v>
      </c>
      <c r="U1052">
        <v>2782</v>
      </c>
      <c r="V1052" t="s">
        <v>47</v>
      </c>
      <c r="W1052">
        <v>21412</v>
      </c>
      <c r="X1052">
        <v>3</v>
      </c>
      <c r="Y1052" t="s">
        <v>48</v>
      </c>
      <c r="Z1052" t="s">
        <v>49</v>
      </c>
      <c r="AA1052">
        <v>22</v>
      </c>
      <c r="AB1052">
        <v>4</v>
      </c>
      <c r="AC1052">
        <v>1</v>
      </c>
      <c r="AD1052">
        <v>80</v>
      </c>
      <c r="AE1052">
        <v>1</v>
      </c>
      <c r="AF1052">
        <v>12</v>
      </c>
      <c r="AG1052">
        <v>3</v>
      </c>
      <c r="AH1052">
        <v>3</v>
      </c>
      <c r="AI1052">
        <v>1</v>
      </c>
      <c r="AJ1052">
        <v>0</v>
      </c>
      <c r="AK1052" s="14">
        <v>46343</v>
      </c>
      <c r="AL1052">
        <v>42</v>
      </c>
      <c r="AM1052" t="s">
        <v>1576</v>
      </c>
      <c r="AN1052" t="s">
        <v>1588</v>
      </c>
      <c r="AO1052">
        <v>19</v>
      </c>
      <c r="AP1052">
        <v>17673</v>
      </c>
      <c r="AQ1052">
        <v>5</v>
      </c>
      <c r="AR1052">
        <v>0</v>
      </c>
    </row>
    <row r="1053" spans="1:44" x14ac:dyDescent="0.35">
      <c r="A1053" t="s">
        <v>1116</v>
      </c>
      <c r="B1053">
        <v>41</v>
      </c>
      <c r="C1053" t="s">
        <v>802</v>
      </c>
      <c r="D1053" t="s">
        <v>49</v>
      </c>
      <c r="E1053" t="s">
        <v>41</v>
      </c>
      <c r="F1053">
        <v>582</v>
      </c>
      <c r="G1053" t="s">
        <v>42</v>
      </c>
      <c r="H1053">
        <v>28</v>
      </c>
      <c r="I1053">
        <v>4</v>
      </c>
      <c r="J1053" t="s">
        <v>43</v>
      </c>
      <c r="K1053">
        <v>1</v>
      </c>
      <c r="L1053">
        <v>2034</v>
      </c>
      <c r="M1053">
        <v>1</v>
      </c>
      <c r="N1053" t="s">
        <v>53</v>
      </c>
      <c r="O1053">
        <v>60</v>
      </c>
      <c r="P1053">
        <v>2</v>
      </c>
      <c r="Q1053">
        <v>4</v>
      </c>
      <c r="R1053" t="s">
        <v>112</v>
      </c>
      <c r="S1053">
        <v>2</v>
      </c>
      <c r="T1053" t="s">
        <v>105</v>
      </c>
      <c r="U1053">
        <v>13570</v>
      </c>
      <c r="V1053" t="s">
        <v>253</v>
      </c>
      <c r="W1053">
        <v>5640</v>
      </c>
      <c r="X1053">
        <v>0</v>
      </c>
      <c r="Y1053" t="s">
        <v>48</v>
      </c>
      <c r="Z1053" t="s">
        <v>49</v>
      </c>
      <c r="AA1053">
        <v>23</v>
      </c>
      <c r="AB1053">
        <v>4</v>
      </c>
      <c r="AC1053">
        <v>3</v>
      </c>
      <c r="AD1053">
        <v>80</v>
      </c>
      <c r="AE1053">
        <v>1</v>
      </c>
      <c r="AF1053">
        <v>21</v>
      </c>
      <c r="AG1053">
        <v>3</v>
      </c>
      <c r="AH1053">
        <v>3</v>
      </c>
      <c r="AI1053">
        <v>0</v>
      </c>
      <c r="AJ1053">
        <v>10</v>
      </c>
      <c r="AK1053" s="14">
        <v>46344</v>
      </c>
      <c r="AL1053">
        <v>52</v>
      </c>
      <c r="AM1053" t="s">
        <v>1576</v>
      </c>
      <c r="AN1053" t="s">
        <v>1588</v>
      </c>
      <c r="AO1053">
        <v>7</v>
      </c>
      <c r="AP1053">
        <v>18256</v>
      </c>
      <c r="AQ1053">
        <v>6</v>
      </c>
      <c r="AR1053">
        <v>3</v>
      </c>
    </row>
    <row r="1054" spans="1:44" x14ac:dyDescent="0.35">
      <c r="A1054" t="s">
        <v>1117</v>
      </c>
      <c r="B1054">
        <v>41</v>
      </c>
      <c r="C1054" t="s">
        <v>802</v>
      </c>
      <c r="D1054" t="s">
        <v>49</v>
      </c>
      <c r="E1054" t="s">
        <v>41</v>
      </c>
      <c r="F1054">
        <v>930</v>
      </c>
      <c r="G1054" t="s">
        <v>51</v>
      </c>
      <c r="H1054">
        <v>3</v>
      </c>
      <c r="I1054">
        <v>3</v>
      </c>
      <c r="J1054" t="s">
        <v>43</v>
      </c>
      <c r="K1054">
        <v>1</v>
      </c>
      <c r="L1054">
        <v>2037</v>
      </c>
      <c r="M1054">
        <v>3</v>
      </c>
      <c r="N1054" t="s">
        <v>44</v>
      </c>
      <c r="O1054">
        <v>57</v>
      </c>
      <c r="P1054">
        <v>2</v>
      </c>
      <c r="Q1054">
        <v>2</v>
      </c>
      <c r="R1054" t="s">
        <v>137</v>
      </c>
      <c r="S1054">
        <v>2</v>
      </c>
      <c r="T1054" t="s">
        <v>102</v>
      </c>
      <c r="U1054">
        <v>8938</v>
      </c>
      <c r="V1054" t="s">
        <v>163</v>
      </c>
      <c r="W1054">
        <v>12227</v>
      </c>
      <c r="X1054">
        <v>2</v>
      </c>
      <c r="Y1054" t="s">
        <v>48</v>
      </c>
      <c r="Z1054" t="s">
        <v>49</v>
      </c>
      <c r="AA1054">
        <v>11</v>
      </c>
      <c r="AB1054">
        <v>3</v>
      </c>
      <c r="AC1054">
        <v>3</v>
      </c>
      <c r="AD1054">
        <v>80</v>
      </c>
      <c r="AE1054">
        <v>1</v>
      </c>
      <c r="AF1054">
        <v>14</v>
      </c>
      <c r="AG1054">
        <v>5</v>
      </c>
      <c r="AH1054">
        <v>3</v>
      </c>
      <c r="AI1054">
        <v>0</v>
      </c>
      <c r="AJ1054">
        <v>4</v>
      </c>
      <c r="AK1054" s="14">
        <v>46345</v>
      </c>
      <c r="AL1054">
        <v>18</v>
      </c>
      <c r="AM1054" t="s">
        <v>1576</v>
      </c>
      <c r="AN1054" t="s">
        <v>1588</v>
      </c>
      <c r="AO1054">
        <v>0</v>
      </c>
      <c r="AP1054">
        <v>21889</v>
      </c>
      <c r="AQ1054">
        <v>0</v>
      </c>
      <c r="AR1054">
        <v>0</v>
      </c>
    </row>
    <row r="1055" spans="1:44" x14ac:dyDescent="0.35">
      <c r="A1055" t="s">
        <v>1118</v>
      </c>
      <c r="B1055">
        <v>42</v>
      </c>
      <c r="C1055" t="s">
        <v>802</v>
      </c>
      <c r="D1055" t="s">
        <v>49</v>
      </c>
      <c r="E1055" t="s">
        <v>41</v>
      </c>
      <c r="F1055">
        <v>691</v>
      </c>
      <c r="G1055" t="s">
        <v>51</v>
      </c>
      <c r="H1055">
        <v>8</v>
      </c>
      <c r="I1055">
        <v>4</v>
      </c>
      <c r="J1055" t="s">
        <v>57</v>
      </c>
      <c r="K1055">
        <v>1</v>
      </c>
      <c r="L1055">
        <v>35</v>
      </c>
      <c r="M1055">
        <v>3</v>
      </c>
      <c r="N1055" t="s">
        <v>44</v>
      </c>
      <c r="O1055">
        <v>48</v>
      </c>
      <c r="P1055">
        <v>3</v>
      </c>
      <c r="Q1055">
        <v>2</v>
      </c>
      <c r="R1055" t="s">
        <v>137</v>
      </c>
      <c r="S1055">
        <v>2</v>
      </c>
      <c r="T1055" t="s">
        <v>105</v>
      </c>
      <c r="U1055">
        <v>6825</v>
      </c>
      <c r="V1055" t="s">
        <v>163</v>
      </c>
      <c r="W1055">
        <v>21173</v>
      </c>
      <c r="X1055">
        <v>0</v>
      </c>
      <c r="Y1055" t="s">
        <v>48</v>
      </c>
      <c r="Z1055" t="s">
        <v>49</v>
      </c>
      <c r="AA1055">
        <v>11</v>
      </c>
      <c r="AB1055">
        <v>3</v>
      </c>
      <c r="AC1055">
        <v>4</v>
      </c>
      <c r="AD1055">
        <v>80</v>
      </c>
      <c r="AE1055">
        <v>1</v>
      </c>
      <c r="AF1055">
        <v>10</v>
      </c>
      <c r="AG1055">
        <v>2</v>
      </c>
      <c r="AH1055">
        <v>3</v>
      </c>
      <c r="AI1055">
        <v>4</v>
      </c>
      <c r="AK1055" s="14">
        <v>46346</v>
      </c>
      <c r="AL1055">
        <v>27</v>
      </c>
      <c r="AM1055" t="s">
        <v>1576</v>
      </c>
      <c r="AN1055" t="s">
        <v>1588</v>
      </c>
      <c r="AO1055">
        <v>8</v>
      </c>
      <c r="AP1055">
        <v>12104</v>
      </c>
      <c r="AQ1055">
        <v>2</v>
      </c>
      <c r="AR1055">
        <v>2</v>
      </c>
    </row>
    <row r="1056" spans="1:44" x14ac:dyDescent="0.35">
      <c r="A1056" t="s">
        <v>1119</v>
      </c>
      <c r="B1056">
        <v>42</v>
      </c>
      <c r="C1056" t="s">
        <v>802</v>
      </c>
      <c r="D1056" t="s">
        <v>49</v>
      </c>
      <c r="E1056" t="s">
        <v>59</v>
      </c>
      <c r="F1056">
        <v>926</v>
      </c>
      <c r="G1056" t="s">
        <v>42</v>
      </c>
      <c r="H1056">
        <v>21</v>
      </c>
      <c r="I1056">
        <v>2</v>
      </c>
      <c r="J1056" t="s">
        <v>52</v>
      </c>
      <c r="K1056">
        <v>1</v>
      </c>
      <c r="L1056">
        <v>270</v>
      </c>
      <c r="M1056">
        <v>3</v>
      </c>
      <c r="N1056" t="s">
        <v>53</v>
      </c>
      <c r="O1056">
        <v>36</v>
      </c>
      <c r="P1056">
        <v>3</v>
      </c>
      <c r="Q1056">
        <v>2</v>
      </c>
      <c r="R1056" t="s">
        <v>112</v>
      </c>
      <c r="S1056">
        <v>3</v>
      </c>
      <c r="T1056" t="s">
        <v>102</v>
      </c>
      <c r="U1056">
        <v>5265</v>
      </c>
      <c r="V1056" t="s">
        <v>163</v>
      </c>
      <c r="W1056">
        <v>16439</v>
      </c>
      <c r="X1056">
        <v>2</v>
      </c>
      <c r="Y1056" t="s">
        <v>48</v>
      </c>
      <c r="Z1056" t="s">
        <v>49</v>
      </c>
      <c r="AA1056">
        <v>16</v>
      </c>
      <c r="AB1056">
        <v>3</v>
      </c>
      <c r="AC1056">
        <v>2</v>
      </c>
      <c r="AD1056">
        <v>80</v>
      </c>
      <c r="AE1056">
        <v>1</v>
      </c>
      <c r="AF1056">
        <v>11</v>
      </c>
      <c r="AG1056">
        <v>5</v>
      </c>
      <c r="AH1056">
        <v>3</v>
      </c>
      <c r="AI1056">
        <v>0</v>
      </c>
      <c r="AJ1056">
        <v>2</v>
      </c>
      <c r="AK1056" s="14">
        <v>46347</v>
      </c>
      <c r="AL1056">
        <v>22</v>
      </c>
      <c r="AM1056" t="s">
        <v>1576</v>
      </c>
      <c r="AN1056" t="s">
        <v>1588</v>
      </c>
      <c r="AO1056">
        <v>3</v>
      </c>
      <c r="AP1056">
        <v>10551</v>
      </c>
      <c r="AQ1056">
        <v>0</v>
      </c>
      <c r="AR1056">
        <v>0</v>
      </c>
    </row>
    <row r="1057" spans="1:44" x14ac:dyDescent="0.35">
      <c r="A1057" t="s">
        <v>1120</v>
      </c>
      <c r="B1057">
        <v>42</v>
      </c>
      <c r="C1057" t="s">
        <v>802</v>
      </c>
      <c r="D1057" t="s">
        <v>49</v>
      </c>
      <c r="E1057" t="s">
        <v>41</v>
      </c>
      <c r="F1057">
        <v>532</v>
      </c>
      <c r="G1057" t="s">
        <v>42</v>
      </c>
      <c r="H1057">
        <v>4</v>
      </c>
      <c r="I1057">
        <v>2</v>
      </c>
      <c r="J1057" t="s">
        <v>68</v>
      </c>
      <c r="K1057">
        <v>1</v>
      </c>
      <c r="L1057">
        <v>319</v>
      </c>
      <c r="M1057">
        <v>3</v>
      </c>
      <c r="N1057" t="s">
        <v>44</v>
      </c>
      <c r="O1057">
        <v>58</v>
      </c>
      <c r="P1057">
        <v>3</v>
      </c>
      <c r="Q1057">
        <v>5</v>
      </c>
      <c r="R1057" t="s">
        <v>442</v>
      </c>
      <c r="S1057">
        <v>4</v>
      </c>
      <c r="T1057" t="s">
        <v>105</v>
      </c>
      <c r="U1057">
        <v>19232</v>
      </c>
      <c r="V1057" t="s">
        <v>368</v>
      </c>
      <c r="W1057">
        <v>4933</v>
      </c>
      <c r="X1057">
        <v>1</v>
      </c>
      <c r="Y1057" t="s">
        <v>48</v>
      </c>
      <c r="Z1057" t="s">
        <v>49</v>
      </c>
      <c r="AA1057">
        <v>11</v>
      </c>
      <c r="AB1057">
        <v>3</v>
      </c>
      <c r="AC1057">
        <v>4</v>
      </c>
      <c r="AD1057">
        <v>80</v>
      </c>
      <c r="AE1057">
        <v>0</v>
      </c>
      <c r="AF1057">
        <v>22</v>
      </c>
      <c r="AG1057">
        <v>3</v>
      </c>
      <c r="AH1057">
        <v>3</v>
      </c>
      <c r="AI1057">
        <v>11</v>
      </c>
      <c r="AJ1057">
        <v>15</v>
      </c>
      <c r="AK1057" s="14">
        <v>46348</v>
      </c>
      <c r="AL1057">
        <v>34</v>
      </c>
      <c r="AM1057" t="s">
        <v>1576</v>
      </c>
      <c r="AN1057" t="s">
        <v>1588</v>
      </c>
      <c r="AO1057">
        <v>8</v>
      </c>
      <c r="AP1057">
        <v>9739</v>
      </c>
      <c r="AQ1057">
        <v>4</v>
      </c>
      <c r="AR1057">
        <v>1</v>
      </c>
    </row>
    <row r="1058" spans="1:44" x14ac:dyDescent="0.35">
      <c r="A1058" t="s">
        <v>1121</v>
      </c>
      <c r="B1058">
        <v>42</v>
      </c>
      <c r="C1058" t="s">
        <v>802</v>
      </c>
      <c r="D1058" t="s">
        <v>49</v>
      </c>
      <c r="E1058" t="s">
        <v>41</v>
      </c>
      <c r="F1058">
        <v>916</v>
      </c>
      <c r="G1058" t="s">
        <v>42</v>
      </c>
      <c r="H1058">
        <v>17</v>
      </c>
      <c r="I1058">
        <v>2</v>
      </c>
      <c r="J1058" t="s">
        <v>43</v>
      </c>
      <c r="K1058">
        <v>1</v>
      </c>
      <c r="L1058">
        <v>347</v>
      </c>
      <c r="M1058">
        <v>4</v>
      </c>
      <c r="N1058" t="s">
        <v>53</v>
      </c>
      <c r="O1058">
        <v>82</v>
      </c>
      <c r="P1058">
        <v>4</v>
      </c>
      <c r="Q1058">
        <v>2</v>
      </c>
      <c r="R1058" t="s">
        <v>60</v>
      </c>
      <c r="S1058">
        <v>1</v>
      </c>
      <c r="T1058" t="s">
        <v>46</v>
      </c>
      <c r="U1058">
        <v>6545</v>
      </c>
      <c r="V1058" t="s">
        <v>163</v>
      </c>
      <c r="W1058">
        <v>23016</v>
      </c>
      <c r="X1058">
        <v>3</v>
      </c>
      <c r="Y1058" t="s">
        <v>48</v>
      </c>
      <c r="Z1058" t="s">
        <v>40</v>
      </c>
      <c r="AA1058">
        <v>13</v>
      </c>
      <c r="AB1058">
        <v>3</v>
      </c>
      <c r="AC1058">
        <v>3</v>
      </c>
      <c r="AD1058">
        <v>80</v>
      </c>
      <c r="AE1058">
        <v>0</v>
      </c>
      <c r="AF1058">
        <v>10</v>
      </c>
      <c r="AG1058">
        <v>1</v>
      </c>
      <c r="AH1058">
        <v>3</v>
      </c>
      <c r="AI1058">
        <v>0</v>
      </c>
      <c r="AK1058" s="14">
        <v>46349</v>
      </c>
      <c r="AL1058">
        <v>56</v>
      </c>
      <c r="AM1058" t="s">
        <v>1576</v>
      </c>
      <c r="AN1058" t="s">
        <v>1588</v>
      </c>
      <c r="AO1058">
        <v>1</v>
      </c>
      <c r="AP1058">
        <v>3067</v>
      </c>
      <c r="AQ1058">
        <v>0</v>
      </c>
      <c r="AR1058">
        <v>0</v>
      </c>
    </row>
    <row r="1059" spans="1:44" x14ac:dyDescent="0.35">
      <c r="A1059" t="s">
        <v>1122</v>
      </c>
      <c r="B1059">
        <v>42</v>
      </c>
      <c r="C1059" t="s">
        <v>802</v>
      </c>
      <c r="D1059" t="s">
        <v>49</v>
      </c>
      <c r="E1059" t="s">
        <v>41</v>
      </c>
      <c r="F1059">
        <v>269</v>
      </c>
      <c r="G1059" t="s">
        <v>42</v>
      </c>
      <c r="H1059">
        <v>2</v>
      </c>
      <c r="I1059">
        <v>3</v>
      </c>
      <c r="J1059" t="s">
        <v>52</v>
      </c>
      <c r="K1059">
        <v>1</v>
      </c>
      <c r="L1059">
        <v>351</v>
      </c>
      <c r="M1059">
        <v>4</v>
      </c>
      <c r="N1059" t="s">
        <v>53</v>
      </c>
      <c r="O1059">
        <v>56</v>
      </c>
      <c r="P1059">
        <v>2</v>
      </c>
      <c r="Q1059">
        <v>1</v>
      </c>
      <c r="R1059" t="s">
        <v>45</v>
      </c>
      <c r="S1059">
        <v>1</v>
      </c>
      <c r="T1059" t="s">
        <v>102</v>
      </c>
      <c r="U1059">
        <v>2593</v>
      </c>
      <c r="V1059" t="s">
        <v>47</v>
      </c>
      <c r="W1059">
        <v>8007</v>
      </c>
      <c r="X1059">
        <v>0</v>
      </c>
      <c r="Y1059" t="s">
        <v>48</v>
      </c>
      <c r="Z1059" t="s">
        <v>40</v>
      </c>
      <c r="AA1059">
        <v>11</v>
      </c>
      <c r="AB1059">
        <v>3</v>
      </c>
      <c r="AC1059">
        <v>3</v>
      </c>
      <c r="AD1059">
        <v>80</v>
      </c>
      <c r="AE1059">
        <v>1</v>
      </c>
      <c r="AF1059">
        <v>10</v>
      </c>
      <c r="AG1059">
        <v>4</v>
      </c>
      <c r="AH1059">
        <v>3</v>
      </c>
      <c r="AI1059">
        <v>7</v>
      </c>
      <c r="AK1059" s="14">
        <v>46350</v>
      </c>
      <c r="AL1059">
        <v>42</v>
      </c>
      <c r="AM1059" t="s">
        <v>1576</v>
      </c>
      <c r="AN1059" t="s">
        <v>1588</v>
      </c>
      <c r="AO1059">
        <v>10</v>
      </c>
      <c r="AP1059">
        <v>10554</v>
      </c>
      <c r="AQ1059">
        <v>2</v>
      </c>
      <c r="AR1059">
        <v>2</v>
      </c>
    </row>
    <row r="1060" spans="1:44" x14ac:dyDescent="0.35">
      <c r="A1060" t="s">
        <v>1123</v>
      </c>
      <c r="B1060">
        <v>42</v>
      </c>
      <c r="C1060" t="s">
        <v>802</v>
      </c>
      <c r="D1060" t="s">
        <v>49</v>
      </c>
      <c r="E1060" t="s">
        <v>41</v>
      </c>
      <c r="F1060">
        <v>635</v>
      </c>
      <c r="G1060" t="s">
        <v>51</v>
      </c>
      <c r="H1060">
        <v>1</v>
      </c>
      <c r="I1060">
        <v>1</v>
      </c>
      <c r="J1060" t="s">
        <v>43</v>
      </c>
      <c r="K1060">
        <v>1</v>
      </c>
      <c r="L1060">
        <v>387</v>
      </c>
      <c r="M1060">
        <v>2</v>
      </c>
      <c r="N1060" t="s">
        <v>44</v>
      </c>
      <c r="O1060">
        <v>99</v>
      </c>
      <c r="P1060">
        <v>3</v>
      </c>
      <c r="Q1060">
        <v>2</v>
      </c>
      <c r="R1060" t="s">
        <v>137</v>
      </c>
      <c r="S1060">
        <v>3</v>
      </c>
      <c r="T1060" t="s">
        <v>105</v>
      </c>
      <c r="U1060">
        <v>4907</v>
      </c>
      <c r="V1060" t="s">
        <v>47</v>
      </c>
      <c r="W1060">
        <v>24532</v>
      </c>
      <c r="X1060">
        <v>1</v>
      </c>
      <c r="Y1060" t="s">
        <v>48</v>
      </c>
      <c r="Z1060" t="s">
        <v>49</v>
      </c>
      <c r="AA1060">
        <v>25</v>
      </c>
      <c r="AB1060">
        <v>4</v>
      </c>
      <c r="AC1060">
        <v>3</v>
      </c>
      <c r="AD1060">
        <v>80</v>
      </c>
      <c r="AE1060">
        <v>0</v>
      </c>
      <c r="AF1060">
        <v>20</v>
      </c>
      <c r="AG1060">
        <v>3</v>
      </c>
      <c r="AH1060">
        <v>3</v>
      </c>
      <c r="AI1060">
        <v>11</v>
      </c>
      <c r="AJ1060">
        <v>6</v>
      </c>
      <c r="AK1060" s="14">
        <v>46351</v>
      </c>
      <c r="AL1060">
        <v>54</v>
      </c>
      <c r="AM1060" t="s">
        <v>1576</v>
      </c>
      <c r="AN1060" t="s">
        <v>1588</v>
      </c>
      <c r="AO1060">
        <v>28</v>
      </c>
      <c r="AP1060">
        <v>15629</v>
      </c>
      <c r="AQ1060">
        <v>15</v>
      </c>
      <c r="AR1060">
        <v>7</v>
      </c>
    </row>
    <row r="1061" spans="1:44" x14ac:dyDescent="0.35">
      <c r="A1061" t="s">
        <v>1124</v>
      </c>
      <c r="B1061">
        <v>42</v>
      </c>
      <c r="C1061" t="s">
        <v>802</v>
      </c>
      <c r="D1061" t="s">
        <v>49</v>
      </c>
      <c r="E1061" t="s">
        <v>56</v>
      </c>
      <c r="F1061">
        <v>555</v>
      </c>
      <c r="G1061" t="s">
        <v>51</v>
      </c>
      <c r="H1061">
        <v>26</v>
      </c>
      <c r="I1061">
        <v>3</v>
      </c>
      <c r="J1061" t="s">
        <v>57</v>
      </c>
      <c r="K1061">
        <v>1</v>
      </c>
      <c r="L1061">
        <v>404</v>
      </c>
      <c r="M1061">
        <v>3</v>
      </c>
      <c r="N1061" t="s">
        <v>53</v>
      </c>
      <c r="O1061">
        <v>77</v>
      </c>
      <c r="P1061">
        <v>3</v>
      </c>
      <c r="Q1061">
        <v>4</v>
      </c>
      <c r="R1061" t="s">
        <v>137</v>
      </c>
      <c r="S1061">
        <v>2</v>
      </c>
      <c r="T1061" t="s">
        <v>105</v>
      </c>
      <c r="U1061">
        <v>13525</v>
      </c>
      <c r="V1061" t="s">
        <v>253</v>
      </c>
      <c r="W1061">
        <v>14864</v>
      </c>
      <c r="X1061">
        <v>5</v>
      </c>
      <c r="Y1061" t="s">
        <v>48</v>
      </c>
      <c r="Z1061" t="s">
        <v>49</v>
      </c>
      <c r="AA1061">
        <v>14</v>
      </c>
      <c r="AB1061">
        <v>3</v>
      </c>
      <c r="AC1061">
        <v>4</v>
      </c>
      <c r="AD1061">
        <v>80</v>
      </c>
      <c r="AE1061">
        <v>1</v>
      </c>
      <c r="AF1061">
        <v>23</v>
      </c>
      <c r="AG1061">
        <v>2</v>
      </c>
      <c r="AH1061">
        <v>4</v>
      </c>
      <c r="AI1061">
        <v>4</v>
      </c>
      <c r="AJ1061">
        <v>8</v>
      </c>
      <c r="AK1061" s="14">
        <v>46352</v>
      </c>
      <c r="AL1061">
        <v>55</v>
      </c>
      <c r="AM1061" t="s">
        <v>1576</v>
      </c>
      <c r="AN1061" t="s">
        <v>1588</v>
      </c>
      <c r="AO1061">
        <v>19</v>
      </c>
      <c r="AP1061">
        <v>4016</v>
      </c>
      <c r="AQ1061">
        <v>18</v>
      </c>
      <c r="AR1061">
        <v>15</v>
      </c>
    </row>
    <row r="1062" spans="1:44" x14ac:dyDescent="0.35">
      <c r="A1062" t="s">
        <v>1125</v>
      </c>
      <c r="B1062">
        <v>42</v>
      </c>
      <c r="C1062" t="s">
        <v>802</v>
      </c>
      <c r="D1062" t="s">
        <v>49</v>
      </c>
      <c r="E1062" t="s">
        <v>41</v>
      </c>
      <c r="F1062">
        <v>810</v>
      </c>
      <c r="G1062" t="s">
        <v>42</v>
      </c>
      <c r="H1062">
        <v>23</v>
      </c>
      <c r="I1062">
        <v>5</v>
      </c>
      <c r="J1062" t="s">
        <v>43</v>
      </c>
      <c r="K1062">
        <v>1</v>
      </c>
      <c r="L1062">
        <v>468</v>
      </c>
      <c r="M1062">
        <v>1</v>
      </c>
      <c r="N1062" t="s">
        <v>53</v>
      </c>
      <c r="O1062">
        <v>44</v>
      </c>
      <c r="P1062">
        <v>3</v>
      </c>
      <c r="Q1062">
        <v>4</v>
      </c>
      <c r="R1062" t="s">
        <v>252</v>
      </c>
      <c r="S1062">
        <v>4</v>
      </c>
      <c r="T1062" t="s">
        <v>46</v>
      </c>
      <c r="U1062">
        <v>15992</v>
      </c>
      <c r="V1062" t="s">
        <v>368</v>
      </c>
      <c r="W1062">
        <v>15901</v>
      </c>
      <c r="X1062">
        <v>2</v>
      </c>
      <c r="Y1062" t="s">
        <v>48</v>
      </c>
      <c r="Z1062" t="s">
        <v>49</v>
      </c>
      <c r="AA1062">
        <v>14</v>
      </c>
      <c r="AB1062">
        <v>3</v>
      </c>
      <c r="AC1062">
        <v>2</v>
      </c>
      <c r="AD1062">
        <v>80</v>
      </c>
      <c r="AE1062">
        <v>0</v>
      </c>
      <c r="AF1062">
        <v>16</v>
      </c>
      <c r="AG1062">
        <v>2</v>
      </c>
      <c r="AH1062">
        <v>3</v>
      </c>
      <c r="AI1062">
        <v>0</v>
      </c>
      <c r="AJ1062">
        <v>0</v>
      </c>
      <c r="AK1062" s="14">
        <v>46353</v>
      </c>
      <c r="AL1062">
        <v>54</v>
      </c>
      <c r="AM1062" t="s">
        <v>1576</v>
      </c>
      <c r="AN1062" t="s">
        <v>1588</v>
      </c>
      <c r="AO1062">
        <v>26</v>
      </c>
      <c r="AP1062">
        <v>22963</v>
      </c>
      <c r="AQ1062">
        <v>5</v>
      </c>
      <c r="AR1062">
        <v>1</v>
      </c>
    </row>
    <row r="1063" spans="1:44" x14ac:dyDescent="0.35">
      <c r="A1063" t="s">
        <v>1126</v>
      </c>
      <c r="B1063">
        <v>42</v>
      </c>
      <c r="C1063" t="s">
        <v>802</v>
      </c>
      <c r="D1063" t="s">
        <v>49</v>
      </c>
      <c r="E1063" t="s">
        <v>41</v>
      </c>
      <c r="F1063">
        <v>544</v>
      </c>
      <c r="G1063" t="s">
        <v>71</v>
      </c>
      <c r="H1063">
        <v>2</v>
      </c>
      <c r="I1063">
        <v>1</v>
      </c>
      <c r="J1063" t="s">
        <v>68</v>
      </c>
      <c r="K1063">
        <v>1</v>
      </c>
      <c r="L1063">
        <v>470</v>
      </c>
      <c r="M1063">
        <v>3</v>
      </c>
      <c r="N1063" t="s">
        <v>44</v>
      </c>
      <c r="O1063">
        <v>52</v>
      </c>
      <c r="P1063">
        <v>3</v>
      </c>
      <c r="Q1063">
        <v>1</v>
      </c>
      <c r="R1063" t="s">
        <v>71</v>
      </c>
      <c r="S1063">
        <v>3</v>
      </c>
      <c r="T1063" t="s">
        <v>102</v>
      </c>
      <c r="U1063">
        <v>2696</v>
      </c>
      <c r="V1063" t="s">
        <v>47</v>
      </c>
      <c r="W1063">
        <v>24017</v>
      </c>
      <c r="X1063">
        <v>0</v>
      </c>
      <c r="Y1063" t="s">
        <v>48</v>
      </c>
      <c r="Z1063" t="s">
        <v>40</v>
      </c>
      <c r="AA1063">
        <v>11</v>
      </c>
      <c r="AB1063">
        <v>3</v>
      </c>
      <c r="AC1063">
        <v>3</v>
      </c>
      <c r="AD1063">
        <v>80</v>
      </c>
      <c r="AE1063">
        <v>1</v>
      </c>
      <c r="AF1063">
        <v>4</v>
      </c>
      <c r="AG1063">
        <v>5</v>
      </c>
      <c r="AH1063">
        <v>3</v>
      </c>
      <c r="AI1063">
        <v>1</v>
      </c>
      <c r="AJ1063">
        <v>0</v>
      </c>
      <c r="AK1063" s="14">
        <v>46354</v>
      </c>
      <c r="AL1063">
        <v>45</v>
      </c>
      <c r="AM1063" t="s">
        <v>1576</v>
      </c>
      <c r="AN1063" t="s">
        <v>1588</v>
      </c>
      <c r="AO1063">
        <v>0</v>
      </c>
      <c r="AP1063">
        <v>5070</v>
      </c>
      <c r="AQ1063">
        <v>0</v>
      </c>
      <c r="AR1063">
        <v>0</v>
      </c>
    </row>
    <row r="1064" spans="1:44" x14ac:dyDescent="0.35">
      <c r="A1064" t="s">
        <v>1127</v>
      </c>
      <c r="B1064">
        <v>42</v>
      </c>
      <c r="C1064" t="s">
        <v>802</v>
      </c>
      <c r="D1064" t="s">
        <v>49</v>
      </c>
      <c r="E1064" t="s">
        <v>41</v>
      </c>
      <c r="F1064">
        <v>1332</v>
      </c>
      <c r="G1064" t="s">
        <v>42</v>
      </c>
      <c r="H1064">
        <v>2</v>
      </c>
      <c r="I1064">
        <v>4</v>
      </c>
      <c r="J1064" t="s">
        <v>73</v>
      </c>
      <c r="K1064">
        <v>1</v>
      </c>
      <c r="L1064">
        <v>477</v>
      </c>
      <c r="M1064">
        <v>1</v>
      </c>
      <c r="N1064" t="s">
        <v>44</v>
      </c>
      <c r="O1064">
        <v>98</v>
      </c>
      <c r="P1064">
        <v>2</v>
      </c>
      <c r="Q1064">
        <v>2</v>
      </c>
      <c r="R1064" t="s">
        <v>161</v>
      </c>
      <c r="S1064">
        <v>4</v>
      </c>
      <c r="T1064" t="s">
        <v>46</v>
      </c>
      <c r="U1064">
        <v>6781</v>
      </c>
      <c r="V1064" t="s">
        <v>163</v>
      </c>
      <c r="W1064">
        <v>17078</v>
      </c>
      <c r="X1064">
        <v>3</v>
      </c>
      <c r="Y1064" t="s">
        <v>48</v>
      </c>
      <c r="Z1064" t="s">
        <v>49</v>
      </c>
      <c r="AA1064">
        <v>23</v>
      </c>
      <c r="AB1064">
        <v>4</v>
      </c>
      <c r="AC1064">
        <v>2</v>
      </c>
      <c r="AD1064">
        <v>80</v>
      </c>
      <c r="AE1064">
        <v>0</v>
      </c>
      <c r="AF1064">
        <v>14</v>
      </c>
      <c r="AG1064">
        <v>6</v>
      </c>
      <c r="AH1064">
        <v>3</v>
      </c>
      <c r="AI1064">
        <v>0</v>
      </c>
      <c r="AJ1064">
        <v>0</v>
      </c>
      <c r="AK1064" s="14">
        <v>46355</v>
      </c>
      <c r="AL1064">
        <v>19</v>
      </c>
      <c r="AM1064" t="s">
        <v>1576</v>
      </c>
      <c r="AN1064" t="s">
        <v>1588</v>
      </c>
      <c r="AO1064">
        <v>0</v>
      </c>
      <c r="AP1064">
        <v>19207</v>
      </c>
      <c r="AQ1064">
        <v>0</v>
      </c>
      <c r="AR1064">
        <v>0</v>
      </c>
    </row>
    <row r="1065" spans="1:44" x14ac:dyDescent="0.35">
      <c r="A1065" t="s">
        <v>1128</v>
      </c>
      <c r="B1065">
        <v>42</v>
      </c>
      <c r="C1065" t="s">
        <v>802</v>
      </c>
      <c r="D1065" t="s">
        <v>49</v>
      </c>
      <c r="E1065" t="s">
        <v>41</v>
      </c>
      <c r="F1065">
        <v>201</v>
      </c>
      <c r="G1065" t="s">
        <v>42</v>
      </c>
      <c r="H1065">
        <v>1</v>
      </c>
      <c r="I1065">
        <v>4</v>
      </c>
      <c r="J1065" t="s">
        <v>43</v>
      </c>
      <c r="K1065">
        <v>1</v>
      </c>
      <c r="L1065">
        <v>517</v>
      </c>
      <c r="M1065">
        <v>2</v>
      </c>
      <c r="N1065" t="s">
        <v>53</v>
      </c>
      <c r="O1065">
        <v>95</v>
      </c>
      <c r="P1065">
        <v>3</v>
      </c>
      <c r="Q1065">
        <v>1</v>
      </c>
      <c r="R1065" t="s">
        <v>45</v>
      </c>
      <c r="S1065">
        <v>1</v>
      </c>
      <c r="T1065" t="s">
        <v>102</v>
      </c>
      <c r="U1065">
        <v>2576</v>
      </c>
      <c r="V1065" t="s">
        <v>47</v>
      </c>
      <c r="W1065">
        <v>20490</v>
      </c>
      <c r="X1065">
        <v>3</v>
      </c>
      <c r="Y1065" t="s">
        <v>48</v>
      </c>
      <c r="Z1065" t="s">
        <v>49</v>
      </c>
      <c r="AA1065">
        <v>16</v>
      </c>
      <c r="AB1065">
        <v>3</v>
      </c>
      <c r="AC1065">
        <v>2</v>
      </c>
      <c r="AD1065">
        <v>80</v>
      </c>
      <c r="AE1065">
        <v>1</v>
      </c>
      <c r="AF1065">
        <v>8</v>
      </c>
      <c r="AG1065">
        <v>5</v>
      </c>
      <c r="AH1065">
        <v>3</v>
      </c>
      <c r="AI1065">
        <v>1</v>
      </c>
      <c r="AJ1065">
        <v>2</v>
      </c>
      <c r="AK1065" s="14">
        <v>46356</v>
      </c>
      <c r="AL1065">
        <v>51</v>
      </c>
      <c r="AM1065" t="s">
        <v>1576</v>
      </c>
      <c r="AN1065" t="s">
        <v>1588</v>
      </c>
      <c r="AO1065">
        <v>31</v>
      </c>
      <c r="AP1065">
        <v>4696</v>
      </c>
      <c r="AQ1065">
        <v>10</v>
      </c>
      <c r="AR1065">
        <v>2</v>
      </c>
    </row>
    <row r="1066" spans="1:44" x14ac:dyDescent="0.35">
      <c r="A1066" t="s">
        <v>1129</v>
      </c>
      <c r="B1066">
        <v>42</v>
      </c>
      <c r="C1066" t="s">
        <v>802</v>
      </c>
      <c r="D1066" t="s">
        <v>49</v>
      </c>
      <c r="E1066" t="s">
        <v>56</v>
      </c>
      <c r="F1066">
        <v>532</v>
      </c>
      <c r="G1066" t="s">
        <v>42</v>
      </c>
      <c r="H1066">
        <v>29</v>
      </c>
      <c r="I1066">
        <v>2</v>
      </c>
      <c r="J1066" t="s">
        <v>43</v>
      </c>
      <c r="K1066">
        <v>1</v>
      </c>
      <c r="L1066">
        <v>547</v>
      </c>
      <c r="M1066">
        <v>1</v>
      </c>
      <c r="N1066" t="s">
        <v>53</v>
      </c>
      <c r="O1066">
        <v>92</v>
      </c>
      <c r="P1066">
        <v>3</v>
      </c>
      <c r="Q1066">
        <v>2</v>
      </c>
      <c r="R1066" t="s">
        <v>60</v>
      </c>
      <c r="S1066">
        <v>3</v>
      </c>
      <c r="T1066" t="s">
        <v>102</v>
      </c>
      <c r="U1066">
        <v>4556</v>
      </c>
      <c r="V1066" t="s">
        <v>47</v>
      </c>
      <c r="W1066">
        <v>12932</v>
      </c>
      <c r="X1066">
        <v>2</v>
      </c>
      <c r="Y1066" t="s">
        <v>48</v>
      </c>
      <c r="Z1066" t="s">
        <v>49</v>
      </c>
      <c r="AA1066">
        <v>11</v>
      </c>
      <c r="AB1066">
        <v>3</v>
      </c>
      <c r="AC1066">
        <v>2</v>
      </c>
      <c r="AD1066">
        <v>80</v>
      </c>
      <c r="AE1066">
        <v>1</v>
      </c>
      <c r="AF1066">
        <v>19</v>
      </c>
      <c r="AG1066">
        <v>3</v>
      </c>
      <c r="AH1066">
        <v>3</v>
      </c>
      <c r="AI1066">
        <v>0</v>
      </c>
      <c r="AJ1066">
        <v>2</v>
      </c>
      <c r="AK1066" s="14">
        <v>46357</v>
      </c>
      <c r="AL1066">
        <v>32</v>
      </c>
      <c r="AM1066" t="s">
        <v>1576</v>
      </c>
      <c r="AN1066" t="s">
        <v>1578</v>
      </c>
      <c r="AO1066">
        <v>0</v>
      </c>
      <c r="AP1066">
        <v>12097</v>
      </c>
      <c r="AQ1066">
        <v>0</v>
      </c>
      <c r="AR1066">
        <v>0</v>
      </c>
    </row>
    <row r="1067" spans="1:44" x14ac:dyDescent="0.35">
      <c r="A1067" t="s">
        <v>1130</v>
      </c>
      <c r="B1067">
        <v>42</v>
      </c>
      <c r="C1067" t="s">
        <v>802</v>
      </c>
      <c r="D1067" t="s">
        <v>49</v>
      </c>
      <c r="E1067" t="s">
        <v>56</v>
      </c>
      <c r="F1067">
        <v>1368</v>
      </c>
      <c r="G1067" t="s">
        <v>42</v>
      </c>
      <c r="H1067">
        <v>28</v>
      </c>
      <c r="I1067">
        <v>4</v>
      </c>
      <c r="J1067" t="s">
        <v>68</v>
      </c>
      <c r="K1067">
        <v>1</v>
      </c>
      <c r="L1067">
        <v>551</v>
      </c>
      <c r="M1067">
        <v>4</v>
      </c>
      <c r="N1067" t="s">
        <v>53</v>
      </c>
      <c r="O1067">
        <v>88</v>
      </c>
      <c r="P1067">
        <v>2</v>
      </c>
      <c r="Q1067">
        <v>2</v>
      </c>
      <c r="R1067" t="s">
        <v>161</v>
      </c>
      <c r="S1067">
        <v>4</v>
      </c>
      <c r="T1067" t="s">
        <v>105</v>
      </c>
      <c r="U1067">
        <v>4523</v>
      </c>
      <c r="V1067" t="s">
        <v>47</v>
      </c>
      <c r="W1067">
        <v>4386</v>
      </c>
      <c r="X1067">
        <v>0</v>
      </c>
      <c r="Y1067" t="s">
        <v>48</v>
      </c>
      <c r="Z1067" t="s">
        <v>49</v>
      </c>
      <c r="AA1067">
        <v>11</v>
      </c>
      <c r="AB1067">
        <v>3</v>
      </c>
      <c r="AC1067">
        <v>4</v>
      </c>
      <c r="AD1067">
        <v>80</v>
      </c>
      <c r="AE1067">
        <v>3</v>
      </c>
      <c r="AF1067">
        <v>7</v>
      </c>
      <c r="AG1067">
        <v>4</v>
      </c>
      <c r="AH1067">
        <v>4</v>
      </c>
      <c r="AI1067">
        <v>0</v>
      </c>
      <c r="AJ1067">
        <v>4</v>
      </c>
      <c r="AK1067" s="14">
        <v>46358</v>
      </c>
      <c r="AL1067">
        <v>58</v>
      </c>
      <c r="AM1067" t="s">
        <v>1576</v>
      </c>
      <c r="AN1067" t="s">
        <v>1578</v>
      </c>
      <c r="AO1067">
        <v>0</v>
      </c>
      <c r="AP1067">
        <v>19450</v>
      </c>
      <c r="AQ1067">
        <v>0</v>
      </c>
      <c r="AR1067">
        <v>0</v>
      </c>
    </row>
    <row r="1068" spans="1:44" x14ac:dyDescent="0.35">
      <c r="A1068" t="s">
        <v>1131</v>
      </c>
      <c r="B1068">
        <v>42</v>
      </c>
      <c r="C1068" t="s">
        <v>802</v>
      </c>
      <c r="D1068" t="s">
        <v>49</v>
      </c>
      <c r="E1068" t="s">
        <v>56</v>
      </c>
      <c r="F1068">
        <v>1474</v>
      </c>
      <c r="G1068" t="s">
        <v>42</v>
      </c>
      <c r="H1068">
        <v>5</v>
      </c>
      <c r="I1068">
        <v>2</v>
      </c>
      <c r="J1068" t="s">
        <v>73</v>
      </c>
      <c r="K1068">
        <v>1</v>
      </c>
      <c r="L1068">
        <v>591</v>
      </c>
      <c r="M1068">
        <v>2</v>
      </c>
      <c r="N1068" t="s">
        <v>44</v>
      </c>
      <c r="O1068">
        <v>97</v>
      </c>
      <c r="P1068">
        <v>3</v>
      </c>
      <c r="Q1068">
        <v>1</v>
      </c>
      <c r="R1068" t="s">
        <v>45</v>
      </c>
      <c r="S1068">
        <v>3</v>
      </c>
      <c r="T1068" t="s">
        <v>105</v>
      </c>
      <c r="U1068">
        <v>2093</v>
      </c>
      <c r="V1068" t="s">
        <v>47</v>
      </c>
      <c r="W1068">
        <v>9260</v>
      </c>
      <c r="X1068">
        <v>4</v>
      </c>
      <c r="Y1068" t="s">
        <v>48</v>
      </c>
      <c r="Z1068" t="s">
        <v>49</v>
      </c>
      <c r="AA1068">
        <v>17</v>
      </c>
      <c r="AB1068">
        <v>3</v>
      </c>
      <c r="AC1068">
        <v>4</v>
      </c>
      <c r="AD1068">
        <v>80</v>
      </c>
      <c r="AE1068">
        <v>1</v>
      </c>
      <c r="AF1068">
        <v>8</v>
      </c>
      <c r="AG1068">
        <v>4</v>
      </c>
      <c r="AH1068">
        <v>3</v>
      </c>
      <c r="AI1068">
        <v>2</v>
      </c>
      <c r="AJ1068">
        <v>0</v>
      </c>
      <c r="AK1068" s="14">
        <v>46359</v>
      </c>
      <c r="AL1068">
        <v>32</v>
      </c>
      <c r="AM1068" t="s">
        <v>1576</v>
      </c>
      <c r="AN1068" t="s">
        <v>1578</v>
      </c>
      <c r="AO1068">
        <v>1</v>
      </c>
      <c r="AP1068">
        <v>4306</v>
      </c>
      <c r="AQ1068">
        <v>0</v>
      </c>
      <c r="AR1068">
        <v>0</v>
      </c>
    </row>
    <row r="1069" spans="1:44" x14ac:dyDescent="0.35">
      <c r="A1069" t="s">
        <v>1132</v>
      </c>
      <c r="B1069">
        <v>42</v>
      </c>
      <c r="C1069" t="s">
        <v>802</v>
      </c>
      <c r="D1069" t="s">
        <v>49</v>
      </c>
      <c r="E1069" t="s">
        <v>41</v>
      </c>
      <c r="F1069">
        <v>319</v>
      </c>
      <c r="G1069" t="s">
        <v>42</v>
      </c>
      <c r="H1069">
        <v>24</v>
      </c>
      <c r="I1069">
        <v>3</v>
      </c>
      <c r="J1069" t="s">
        <v>52</v>
      </c>
      <c r="K1069">
        <v>1</v>
      </c>
      <c r="L1069">
        <v>605</v>
      </c>
      <c r="M1069">
        <v>4</v>
      </c>
      <c r="N1069" t="s">
        <v>44</v>
      </c>
      <c r="O1069">
        <v>56</v>
      </c>
      <c r="P1069">
        <v>3</v>
      </c>
      <c r="Q1069">
        <v>3</v>
      </c>
      <c r="R1069" t="s">
        <v>112</v>
      </c>
      <c r="S1069">
        <v>1</v>
      </c>
      <c r="T1069" t="s">
        <v>105</v>
      </c>
      <c r="U1069">
        <v>7406</v>
      </c>
      <c r="V1069" t="s">
        <v>163</v>
      </c>
      <c r="W1069">
        <v>6950</v>
      </c>
      <c r="X1069">
        <v>1</v>
      </c>
      <c r="Y1069" t="s">
        <v>48</v>
      </c>
      <c r="Z1069" t="s">
        <v>40</v>
      </c>
      <c r="AA1069">
        <v>21</v>
      </c>
      <c r="AB1069">
        <v>4</v>
      </c>
      <c r="AC1069">
        <v>4</v>
      </c>
      <c r="AD1069">
        <v>80</v>
      </c>
      <c r="AE1069">
        <v>1</v>
      </c>
      <c r="AF1069">
        <v>10</v>
      </c>
      <c r="AG1069">
        <v>5</v>
      </c>
      <c r="AH1069">
        <v>2</v>
      </c>
      <c r="AI1069">
        <v>5</v>
      </c>
      <c r="AJ1069">
        <v>8</v>
      </c>
      <c r="AK1069" s="14">
        <v>46360</v>
      </c>
      <c r="AL1069">
        <v>39</v>
      </c>
      <c r="AM1069" t="s">
        <v>1576</v>
      </c>
      <c r="AN1069" t="s">
        <v>1578</v>
      </c>
      <c r="AO1069">
        <v>19</v>
      </c>
      <c r="AP1069">
        <v>9166</v>
      </c>
      <c r="AQ1069">
        <v>18</v>
      </c>
      <c r="AR1069">
        <v>2</v>
      </c>
    </row>
    <row r="1070" spans="1:44" x14ac:dyDescent="0.35">
      <c r="A1070" t="s">
        <v>1133</v>
      </c>
      <c r="B1070">
        <v>42</v>
      </c>
      <c r="C1070" t="s">
        <v>802</v>
      </c>
      <c r="D1070" t="s">
        <v>49</v>
      </c>
      <c r="E1070" t="s">
        <v>41</v>
      </c>
      <c r="F1070">
        <v>622</v>
      </c>
      <c r="G1070" t="s">
        <v>42</v>
      </c>
      <c r="H1070">
        <v>2</v>
      </c>
      <c r="I1070">
        <v>4</v>
      </c>
      <c r="J1070" t="s">
        <v>43</v>
      </c>
      <c r="K1070">
        <v>1</v>
      </c>
      <c r="L1070">
        <v>659</v>
      </c>
      <c r="M1070">
        <v>3</v>
      </c>
      <c r="N1070" t="s">
        <v>53</v>
      </c>
      <c r="O1070">
        <v>81</v>
      </c>
      <c r="P1070">
        <v>3</v>
      </c>
      <c r="Q1070">
        <v>2</v>
      </c>
      <c r="R1070" t="s">
        <v>161</v>
      </c>
      <c r="S1070">
        <v>4</v>
      </c>
      <c r="T1070" t="s">
        <v>105</v>
      </c>
      <c r="U1070">
        <v>4089</v>
      </c>
      <c r="V1070" t="s">
        <v>47</v>
      </c>
      <c r="W1070">
        <v>5718</v>
      </c>
      <c r="X1070">
        <v>1</v>
      </c>
      <c r="Y1070" t="s">
        <v>48</v>
      </c>
      <c r="Z1070" t="s">
        <v>49</v>
      </c>
      <c r="AA1070">
        <v>13</v>
      </c>
      <c r="AB1070">
        <v>3</v>
      </c>
      <c r="AC1070">
        <v>2</v>
      </c>
      <c r="AD1070">
        <v>80</v>
      </c>
      <c r="AE1070">
        <v>2</v>
      </c>
      <c r="AF1070">
        <v>10</v>
      </c>
      <c r="AG1070">
        <v>4</v>
      </c>
      <c r="AH1070">
        <v>3</v>
      </c>
      <c r="AI1070">
        <v>2</v>
      </c>
      <c r="AJ1070">
        <v>2</v>
      </c>
      <c r="AK1070" s="14">
        <v>46361</v>
      </c>
      <c r="AL1070">
        <v>46</v>
      </c>
      <c r="AM1070" t="s">
        <v>1576</v>
      </c>
      <c r="AN1070" t="s">
        <v>1578</v>
      </c>
      <c r="AO1070">
        <v>23</v>
      </c>
      <c r="AP1070">
        <v>4562</v>
      </c>
      <c r="AQ1070">
        <v>17</v>
      </c>
      <c r="AR1070">
        <v>13</v>
      </c>
    </row>
    <row r="1071" spans="1:44" x14ac:dyDescent="0.35">
      <c r="A1071" t="s">
        <v>1332</v>
      </c>
      <c r="B1071">
        <v>48</v>
      </c>
      <c r="C1071" t="s">
        <v>1271</v>
      </c>
      <c r="D1071" t="s">
        <v>49</v>
      </c>
      <c r="E1071" t="s">
        <v>41</v>
      </c>
      <c r="F1071">
        <v>817</v>
      </c>
      <c r="G1071" t="s">
        <v>51</v>
      </c>
      <c r="H1071">
        <v>2</v>
      </c>
      <c r="I1071">
        <v>1</v>
      </c>
      <c r="J1071" t="s">
        <v>57</v>
      </c>
      <c r="K1071">
        <v>1</v>
      </c>
      <c r="L1071">
        <v>712</v>
      </c>
      <c r="M1071">
        <v>2</v>
      </c>
      <c r="N1071" t="s">
        <v>44</v>
      </c>
      <c r="O1071">
        <v>56</v>
      </c>
      <c r="P1071">
        <v>4</v>
      </c>
      <c r="Q1071">
        <v>2</v>
      </c>
      <c r="R1071" t="s">
        <v>137</v>
      </c>
      <c r="S1071">
        <v>2</v>
      </c>
      <c r="T1071" t="s">
        <v>105</v>
      </c>
      <c r="U1071">
        <v>8120</v>
      </c>
      <c r="V1071" t="s">
        <v>163</v>
      </c>
      <c r="W1071">
        <v>18597</v>
      </c>
      <c r="X1071">
        <v>3</v>
      </c>
      <c r="Y1071" t="s">
        <v>48</v>
      </c>
      <c r="Z1071" t="s">
        <v>49</v>
      </c>
      <c r="AA1071">
        <v>12</v>
      </c>
      <c r="AB1071">
        <v>3</v>
      </c>
      <c r="AC1071">
        <v>4</v>
      </c>
      <c r="AD1071">
        <v>80</v>
      </c>
      <c r="AE1071">
        <v>0</v>
      </c>
      <c r="AF1071">
        <v>12</v>
      </c>
      <c r="AG1071">
        <v>3</v>
      </c>
      <c r="AH1071">
        <v>3</v>
      </c>
      <c r="AI1071">
        <v>2</v>
      </c>
      <c r="AJ1071">
        <v>2</v>
      </c>
      <c r="AK1071" s="14">
        <v>46194</v>
      </c>
      <c r="AL1071">
        <v>26</v>
      </c>
      <c r="AM1071" t="s">
        <v>1576</v>
      </c>
      <c r="AN1071" t="s">
        <v>1584</v>
      </c>
      <c r="AO1071">
        <v>5</v>
      </c>
      <c r="AP1071">
        <v>8820</v>
      </c>
      <c r="AQ1071">
        <v>0</v>
      </c>
      <c r="AR1071">
        <v>0</v>
      </c>
    </row>
    <row r="1072" spans="1:44" x14ac:dyDescent="0.35">
      <c r="A1072" t="s">
        <v>1135</v>
      </c>
      <c r="B1072">
        <v>42</v>
      </c>
      <c r="C1072" t="s">
        <v>802</v>
      </c>
      <c r="D1072" t="s">
        <v>49</v>
      </c>
      <c r="E1072" t="s">
        <v>56</v>
      </c>
      <c r="F1072">
        <v>570</v>
      </c>
      <c r="G1072" t="s">
        <v>42</v>
      </c>
      <c r="H1072">
        <v>8</v>
      </c>
      <c r="I1072">
        <v>3</v>
      </c>
      <c r="J1072" t="s">
        <v>43</v>
      </c>
      <c r="K1072">
        <v>1</v>
      </c>
      <c r="L1072">
        <v>809</v>
      </c>
      <c r="M1072">
        <v>2</v>
      </c>
      <c r="N1072" t="s">
        <v>44</v>
      </c>
      <c r="O1072">
        <v>66</v>
      </c>
      <c r="P1072">
        <v>3</v>
      </c>
      <c r="Q1072">
        <v>5</v>
      </c>
      <c r="R1072" t="s">
        <v>442</v>
      </c>
      <c r="S1072">
        <v>4</v>
      </c>
      <c r="T1072" t="s">
        <v>102</v>
      </c>
      <c r="U1072">
        <v>18430</v>
      </c>
      <c r="V1072" t="s">
        <v>368</v>
      </c>
      <c r="W1072">
        <v>16225</v>
      </c>
      <c r="X1072">
        <v>1</v>
      </c>
      <c r="Y1072" t="s">
        <v>48</v>
      </c>
      <c r="Z1072" t="s">
        <v>49</v>
      </c>
      <c r="AA1072">
        <v>13</v>
      </c>
      <c r="AB1072">
        <v>3</v>
      </c>
      <c r="AC1072">
        <v>2</v>
      </c>
      <c r="AD1072">
        <v>80</v>
      </c>
      <c r="AE1072">
        <v>1</v>
      </c>
      <c r="AF1072">
        <v>24</v>
      </c>
      <c r="AG1072">
        <v>4</v>
      </c>
      <c r="AH1072">
        <v>2</v>
      </c>
      <c r="AI1072">
        <v>14</v>
      </c>
      <c r="AJ1072">
        <v>9</v>
      </c>
      <c r="AK1072" s="14">
        <v>46363</v>
      </c>
      <c r="AL1072">
        <v>35</v>
      </c>
      <c r="AM1072" t="s">
        <v>1576</v>
      </c>
      <c r="AN1072" t="s">
        <v>1578</v>
      </c>
      <c r="AO1072">
        <v>12</v>
      </c>
      <c r="AP1072">
        <v>15897</v>
      </c>
      <c r="AQ1072">
        <v>10</v>
      </c>
      <c r="AR1072">
        <v>5</v>
      </c>
    </row>
    <row r="1073" spans="1:44" x14ac:dyDescent="0.35">
      <c r="A1073" t="s">
        <v>1136</v>
      </c>
      <c r="B1073">
        <v>42</v>
      </c>
      <c r="C1073" t="s">
        <v>802</v>
      </c>
      <c r="D1073" t="s">
        <v>49</v>
      </c>
      <c r="E1073" t="s">
        <v>41</v>
      </c>
      <c r="F1073">
        <v>932</v>
      </c>
      <c r="G1073" t="s">
        <v>42</v>
      </c>
      <c r="H1073">
        <v>1</v>
      </c>
      <c r="I1073">
        <v>2</v>
      </c>
      <c r="J1073" t="s">
        <v>43</v>
      </c>
      <c r="K1073">
        <v>1</v>
      </c>
      <c r="L1073">
        <v>827</v>
      </c>
      <c r="M1073">
        <v>4</v>
      </c>
      <c r="N1073" t="s">
        <v>53</v>
      </c>
      <c r="O1073">
        <v>43</v>
      </c>
      <c r="P1073">
        <v>2</v>
      </c>
      <c r="Q1073">
        <v>2</v>
      </c>
      <c r="R1073" t="s">
        <v>112</v>
      </c>
      <c r="S1073">
        <v>4</v>
      </c>
      <c r="T1073" t="s">
        <v>105</v>
      </c>
      <c r="U1073">
        <v>6062</v>
      </c>
      <c r="V1073" t="s">
        <v>163</v>
      </c>
      <c r="W1073">
        <v>4051</v>
      </c>
      <c r="X1073">
        <v>9</v>
      </c>
      <c r="Y1073" t="s">
        <v>48</v>
      </c>
      <c r="Z1073" t="s">
        <v>40</v>
      </c>
      <c r="AA1073">
        <v>13</v>
      </c>
      <c r="AB1073">
        <v>3</v>
      </c>
      <c r="AC1073">
        <v>4</v>
      </c>
      <c r="AD1073">
        <v>80</v>
      </c>
      <c r="AE1073">
        <v>1</v>
      </c>
      <c r="AF1073">
        <v>8</v>
      </c>
      <c r="AG1073">
        <v>4</v>
      </c>
      <c r="AH1073">
        <v>3</v>
      </c>
      <c r="AI1073">
        <v>0</v>
      </c>
      <c r="AJ1073">
        <v>2</v>
      </c>
      <c r="AK1073" s="14">
        <v>46364</v>
      </c>
      <c r="AL1073">
        <v>35</v>
      </c>
      <c r="AM1073" t="s">
        <v>1576</v>
      </c>
      <c r="AN1073" t="s">
        <v>1578</v>
      </c>
      <c r="AO1073">
        <v>0</v>
      </c>
      <c r="AP1073">
        <v>5581</v>
      </c>
      <c r="AQ1073">
        <v>0</v>
      </c>
      <c r="AR1073">
        <v>0</v>
      </c>
    </row>
    <row r="1074" spans="1:44" x14ac:dyDescent="0.35">
      <c r="A1074" t="s">
        <v>1137</v>
      </c>
      <c r="B1074">
        <v>42</v>
      </c>
      <c r="C1074" t="s">
        <v>802</v>
      </c>
      <c r="D1074" t="s">
        <v>49</v>
      </c>
      <c r="E1074" t="s">
        <v>41</v>
      </c>
      <c r="F1074">
        <v>933</v>
      </c>
      <c r="G1074" t="s">
        <v>42</v>
      </c>
      <c r="H1074">
        <v>29</v>
      </c>
      <c r="I1074">
        <v>3</v>
      </c>
      <c r="J1074" t="s">
        <v>43</v>
      </c>
      <c r="K1074">
        <v>1</v>
      </c>
      <c r="L1074">
        <v>836</v>
      </c>
      <c r="M1074">
        <v>2</v>
      </c>
      <c r="N1074" t="s">
        <v>44</v>
      </c>
      <c r="O1074">
        <v>98</v>
      </c>
      <c r="P1074">
        <v>3</v>
      </c>
      <c r="Q1074">
        <v>2</v>
      </c>
      <c r="R1074" t="s">
        <v>112</v>
      </c>
      <c r="S1074">
        <v>2</v>
      </c>
      <c r="T1074" t="s">
        <v>105</v>
      </c>
      <c r="U1074">
        <v>4434</v>
      </c>
      <c r="V1074" t="s">
        <v>47</v>
      </c>
      <c r="W1074">
        <v>11806</v>
      </c>
      <c r="X1074">
        <v>1</v>
      </c>
      <c r="Y1074" t="s">
        <v>48</v>
      </c>
      <c r="Z1074" t="s">
        <v>49</v>
      </c>
      <c r="AA1074">
        <v>13</v>
      </c>
      <c r="AB1074">
        <v>3</v>
      </c>
      <c r="AC1074">
        <v>4</v>
      </c>
      <c r="AD1074">
        <v>80</v>
      </c>
      <c r="AE1074">
        <v>1</v>
      </c>
      <c r="AF1074">
        <v>10</v>
      </c>
      <c r="AG1074">
        <v>3</v>
      </c>
      <c r="AH1074">
        <v>2</v>
      </c>
      <c r="AI1074">
        <v>7</v>
      </c>
      <c r="AJ1074">
        <v>8</v>
      </c>
      <c r="AK1074" s="14">
        <v>46365</v>
      </c>
      <c r="AL1074">
        <v>52</v>
      </c>
      <c r="AM1074" t="s">
        <v>1576</v>
      </c>
      <c r="AN1074" t="s">
        <v>1578</v>
      </c>
      <c r="AO1074">
        <v>0</v>
      </c>
      <c r="AP1074">
        <v>13657</v>
      </c>
      <c r="AQ1074">
        <v>0</v>
      </c>
      <c r="AR1074">
        <v>0</v>
      </c>
    </row>
    <row r="1075" spans="1:44" x14ac:dyDescent="0.35">
      <c r="A1075" t="s">
        <v>1138</v>
      </c>
      <c r="B1075">
        <v>42</v>
      </c>
      <c r="C1075" t="s">
        <v>802</v>
      </c>
      <c r="D1075" t="s">
        <v>49</v>
      </c>
      <c r="E1075" t="s">
        <v>56</v>
      </c>
      <c r="F1075">
        <v>1271</v>
      </c>
      <c r="G1075" t="s">
        <v>42</v>
      </c>
      <c r="H1075">
        <v>2</v>
      </c>
      <c r="I1075">
        <v>1</v>
      </c>
      <c r="J1075" t="s">
        <v>52</v>
      </c>
      <c r="K1075">
        <v>1</v>
      </c>
      <c r="L1075">
        <v>875</v>
      </c>
      <c r="M1075">
        <v>2</v>
      </c>
      <c r="N1075" t="s">
        <v>44</v>
      </c>
      <c r="O1075">
        <v>35</v>
      </c>
      <c r="P1075">
        <v>3</v>
      </c>
      <c r="Q1075">
        <v>1</v>
      </c>
      <c r="R1075" t="s">
        <v>60</v>
      </c>
      <c r="S1075">
        <v>4</v>
      </c>
      <c r="T1075" t="s">
        <v>46</v>
      </c>
      <c r="U1075">
        <v>2515</v>
      </c>
      <c r="V1075" t="s">
        <v>47</v>
      </c>
      <c r="W1075">
        <v>9068</v>
      </c>
      <c r="X1075">
        <v>5</v>
      </c>
      <c r="Y1075" t="s">
        <v>48</v>
      </c>
      <c r="Z1075" t="s">
        <v>40</v>
      </c>
      <c r="AA1075">
        <v>14</v>
      </c>
      <c r="AB1075">
        <v>3</v>
      </c>
      <c r="AC1075">
        <v>4</v>
      </c>
      <c r="AD1075">
        <v>80</v>
      </c>
      <c r="AE1075">
        <v>0</v>
      </c>
      <c r="AF1075">
        <v>8</v>
      </c>
      <c r="AG1075">
        <v>2</v>
      </c>
      <c r="AH1075">
        <v>3</v>
      </c>
      <c r="AI1075">
        <v>2</v>
      </c>
      <c r="AJ1075">
        <v>2</v>
      </c>
      <c r="AK1075" s="14">
        <v>46366</v>
      </c>
      <c r="AL1075">
        <v>30</v>
      </c>
      <c r="AM1075" t="s">
        <v>1576</v>
      </c>
      <c r="AN1075" t="s">
        <v>1578</v>
      </c>
      <c r="AO1075">
        <v>9</v>
      </c>
      <c r="AP1075">
        <v>19128</v>
      </c>
      <c r="AQ1075">
        <v>7</v>
      </c>
      <c r="AR1075">
        <v>4</v>
      </c>
    </row>
    <row r="1076" spans="1:44" x14ac:dyDescent="0.35">
      <c r="A1076" t="s">
        <v>1139</v>
      </c>
      <c r="B1076">
        <v>42</v>
      </c>
      <c r="C1076" t="s">
        <v>802</v>
      </c>
      <c r="D1076" t="s">
        <v>49</v>
      </c>
      <c r="E1076" t="s">
        <v>41</v>
      </c>
      <c r="F1076">
        <v>1265</v>
      </c>
      <c r="G1076" t="s">
        <v>42</v>
      </c>
      <c r="H1076">
        <v>3</v>
      </c>
      <c r="I1076">
        <v>3</v>
      </c>
      <c r="J1076" t="s">
        <v>43</v>
      </c>
      <c r="K1076">
        <v>1</v>
      </c>
      <c r="L1076">
        <v>894</v>
      </c>
      <c r="M1076">
        <v>3</v>
      </c>
      <c r="N1076" t="s">
        <v>53</v>
      </c>
      <c r="O1076">
        <v>95</v>
      </c>
      <c r="P1076">
        <v>4</v>
      </c>
      <c r="Q1076">
        <v>2</v>
      </c>
      <c r="R1076" t="s">
        <v>45</v>
      </c>
      <c r="S1076">
        <v>4</v>
      </c>
      <c r="T1076" t="s">
        <v>105</v>
      </c>
      <c r="U1076">
        <v>5231</v>
      </c>
      <c r="V1076" t="s">
        <v>163</v>
      </c>
      <c r="W1076">
        <v>23726</v>
      </c>
      <c r="X1076">
        <v>2</v>
      </c>
      <c r="Y1076" t="s">
        <v>48</v>
      </c>
      <c r="Z1076" t="s">
        <v>40</v>
      </c>
      <c r="AA1076">
        <v>13</v>
      </c>
      <c r="AB1076">
        <v>3</v>
      </c>
      <c r="AC1076">
        <v>2</v>
      </c>
      <c r="AD1076">
        <v>80</v>
      </c>
      <c r="AE1076">
        <v>1</v>
      </c>
      <c r="AF1076">
        <v>17</v>
      </c>
      <c r="AG1076">
        <v>1</v>
      </c>
      <c r="AH1076">
        <v>2</v>
      </c>
      <c r="AI1076">
        <v>1</v>
      </c>
      <c r="AJ1076">
        <v>3</v>
      </c>
      <c r="AK1076" s="14">
        <v>46367</v>
      </c>
      <c r="AL1076">
        <v>58</v>
      </c>
      <c r="AM1076" t="s">
        <v>1576</v>
      </c>
      <c r="AN1076" t="s">
        <v>1578</v>
      </c>
      <c r="AO1076">
        <v>18</v>
      </c>
      <c r="AP1076">
        <v>8656</v>
      </c>
      <c r="AQ1076">
        <v>7</v>
      </c>
      <c r="AR1076">
        <v>1</v>
      </c>
    </row>
    <row r="1077" spans="1:44" x14ac:dyDescent="0.35">
      <c r="A1077" t="s">
        <v>1140</v>
      </c>
      <c r="B1077">
        <v>42</v>
      </c>
      <c r="C1077" t="s">
        <v>802</v>
      </c>
      <c r="D1077" t="s">
        <v>49</v>
      </c>
      <c r="E1077" t="s">
        <v>41</v>
      </c>
      <c r="F1077">
        <v>462</v>
      </c>
      <c r="G1077" t="s">
        <v>51</v>
      </c>
      <c r="H1077">
        <v>14</v>
      </c>
      <c r="I1077">
        <v>2</v>
      </c>
      <c r="J1077" t="s">
        <v>52</v>
      </c>
      <c r="K1077">
        <v>1</v>
      </c>
      <c r="L1077">
        <v>936</v>
      </c>
      <c r="M1077">
        <v>3</v>
      </c>
      <c r="N1077" t="s">
        <v>53</v>
      </c>
      <c r="O1077">
        <v>68</v>
      </c>
      <c r="P1077">
        <v>2</v>
      </c>
      <c r="Q1077">
        <v>2</v>
      </c>
      <c r="R1077" t="s">
        <v>137</v>
      </c>
      <c r="S1077">
        <v>3</v>
      </c>
      <c r="T1077" t="s">
        <v>46</v>
      </c>
      <c r="U1077">
        <v>6244</v>
      </c>
      <c r="V1077" t="s">
        <v>163</v>
      </c>
      <c r="W1077">
        <v>7824</v>
      </c>
      <c r="X1077">
        <v>7</v>
      </c>
      <c r="Y1077" t="s">
        <v>48</v>
      </c>
      <c r="Z1077" t="s">
        <v>49</v>
      </c>
      <c r="AA1077">
        <v>17</v>
      </c>
      <c r="AB1077">
        <v>3</v>
      </c>
      <c r="AC1077">
        <v>1</v>
      </c>
      <c r="AD1077">
        <v>80</v>
      </c>
      <c r="AE1077">
        <v>0</v>
      </c>
      <c r="AF1077">
        <v>10</v>
      </c>
      <c r="AG1077">
        <v>6</v>
      </c>
      <c r="AH1077">
        <v>3</v>
      </c>
      <c r="AI1077">
        <v>0</v>
      </c>
      <c r="AJ1077">
        <v>3</v>
      </c>
      <c r="AK1077" s="14">
        <v>46368</v>
      </c>
      <c r="AL1077">
        <v>56</v>
      </c>
      <c r="AM1077" t="s">
        <v>1576</v>
      </c>
      <c r="AN1077" t="s">
        <v>1578</v>
      </c>
      <c r="AO1077">
        <v>25</v>
      </c>
      <c r="AP1077">
        <v>12605</v>
      </c>
      <c r="AQ1077">
        <v>1</v>
      </c>
      <c r="AR1077">
        <v>1</v>
      </c>
    </row>
    <row r="1078" spans="1:44" x14ac:dyDescent="0.35">
      <c r="A1078" t="s">
        <v>1141</v>
      </c>
      <c r="B1078">
        <v>42</v>
      </c>
      <c r="C1078" t="s">
        <v>802</v>
      </c>
      <c r="D1078" t="s">
        <v>49</v>
      </c>
      <c r="E1078" t="s">
        <v>41</v>
      </c>
      <c r="F1078">
        <v>265</v>
      </c>
      <c r="G1078" t="s">
        <v>51</v>
      </c>
      <c r="H1078">
        <v>5</v>
      </c>
      <c r="I1078">
        <v>2</v>
      </c>
      <c r="J1078" t="s">
        <v>57</v>
      </c>
      <c r="K1078">
        <v>1</v>
      </c>
      <c r="L1078">
        <v>1029</v>
      </c>
      <c r="M1078">
        <v>4</v>
      </c>
      <c r="N1078" t="s">
        <v>44</v>
      </c>
      <c r="O1078">
        <v>90</v>
      </c>
      <c r="P1078">
        <v>3</v>
      </c>
      <c r="Q1078">
        <v>5</v>
      </c>
      <c r="R1078" t="s">
        <v>442</v>
      </c>
      <c r="S1078">
        <v>3</v>
      </c>
      <c r="T1078" t="s">
        <v>105</v>
      </c>
      <c r="U1078">
        <v>18303</v>
      </c>
      <c r="V1078" t="s">
        <v>368</v>
      </c>
      <c r="W1078">
        <v>7770</v>
      </c>
      <c r="X1078">
        <v>6</v>
      </c>
      <c r="Y1078" t="s">
        <v>48</v>
      </c>
      <c r="Z1078" t="s">
        <v>49</v>
      </c>
      <c r="AA1078">
        <v>13</v>
      </c>
      <c r="AB1078">
        <v>3</v>
      </c>
      <c r="AC1078">
        <v>2</v>
      </c>
      <c r="AD1078">
        <v>80</v>
      </c>
      <c r="AE1078">
        <v>0</v>
      </c>
      <c r="AF1078">
        <v>21</v>
      </c>
      <c r="AG1078">
        <v>3</v>
      </c>
      <c r="AH1078">
        <v>4</v>
      </c>
      <c r="AI1078">
        <v>0</v>
      </c>
      <c r="AJ1078">
        <v>0</v>
      </c>
      <c r="AK1078" s="14">
        <v>46369</v>
      </c>
      <c r="AL1078">
        <v>58</v>
      </c>
      <c r="AM1078" t="s">
        <v>1576</v>
      </c>
      <c r="AN1078" t="s">
        <v>1578</v>
      </c>
      <c r="AO1078">
        <v>12</v>
      </c>
      <c r="AP1078">
        <v>6070</v>
      </c>
      <c r="AQ1078">
        <v>1</v>
      </c>
      <c r="AR1078">
        <v>1</v>
      </c>
    </row>
    <row r="1079" spans="1:44" x14ac:dyDescent="0.35">
      <c r="A1079" t="s">
        <v>1142</v>
      </c>
      <c r="B1079">
        <v>42</v>
      </c>
      <c r="C1079" t="s">
        <v>802</v>
      </c>
      <c r="D1079" t="s">
        <v>49</v>
      </c>
      <c r="E1079" t="s">
        <v>41</v>
      </c>
      <c r="F1079">
        <v>469</v>
      </c>
      <c r="G1079" t="s">
        <v>42</v>
      </c>
      <c r="H1079">
        <v>2</v>
      </c>
      <c r="I1079">
        <v>2</v>
      </c>
      <c r="J1079" t="s">
        <v>52</v>
      </c>
      <c r="K1079">
        <v>1</v>
      </c>
      <c r="L1079">
        <v>1109</v>
      </c>
      <c r="M1079">
        <v>4</v>
      </c>
      <c r="N1079" t="s">
        <v>44</v>
      </c>
      <c r="O1079">
        <v>35</v>
      </c>
      <c r="P1079">
        <v>3</v>
      </c>
      <c r="Q1079">
        <v>4</v>
      </c>
      <c r="R1079" t="s">
        <v>442</v>
      </c>
      <c r="S1079">
        <v>1</v>
      </c>
      <c r="T1079" t="s">
        <v>105</v>
      </c>
      <c r="U1079">
        <v>17665</v>
      </c>
      <c r="V1079" t="s">
        <v>368</v>
      </c>
      <c r="W1079">
        <v>14399</v>
      </c>
      <c r="X1079">
        <v>0</v>
      </c>
      <c r="Y1079" t="s">
        <v>48</v>
      </c>
      <c r="Z1079" t="s">
        <v>49</v>
      </c>
      <c r="AA1079">
        <v>17</v>
      </c>
      <c r="AB1079">
        <v>3</v>
      </c>
      <c r="AC1079">
        <v>4</v>
      </c>
      <c r="AD1079">
        <v>80</v>
      </c>
      <c r="AE1079">
        <v>1</v>
      </c>
      <c r="AF1079">
        <v>23</v>
      </c>
      <c r="AG1079">
        <v>3</v>
      </c>
      <c r="AH1079">
        <v>3</v>
      </c>
      <c r="AI1079">
        <v>13</v>
      </c>
      <c r="AJ1079">
        <v>7</v>
      </c>
      <c r="AK1079" s="14">
        <v>46370</v>
      </c>
      <c r="AL1079">
        <v>54</v>
      </c>
      <c r="AM1079" t="s">
        <v>1576</v>
      </c>
      <c r="AN1079" t="s">
        <v>1578</v>
      </c>
      <c r="AO1079">
        <v>24</v>
      </c>
      <c r="AP1079">
        <v>14769</v>
      </c>
      <c r="AQ1079">
        <v>0</v>
      </c>
      <c r="AR1079">
        <v>0</v>
      </c>
    </row>
    <row r="1080" spans="1:44" x14ac:dyDescent="0.35">
      <c r="A1080" t="s">
        <v>1143</v>
      </c>
      <c r="B1080">
        <v>42</v>
      </c>
      <c r="C1080" t="s">
        <v>802</v>
      </c>
      <c r="D1080" t="s">
        <v>49</v>
      </c>
      <c r="E1080" t="s">
        <v>41</v>
      </c>
      <c r="F1080">
        <v>188</v>
      </c>
      <c r="G1080" t="s">
        <v>42</v>
      </c>
      <c r="H1080">
        <v>29</v>
      </c>
      <c r="I1080">
        <v>3</v>
      </c>
      <c r="J1080" t="s">
        <v>52</v>
      </c>
      <c r="K1080">
        <v>1</v>
      </c>
      <c r="L1080">
        <v>1148</v>
      </c>
      <c r="M1080">
        <v>2</v>
      </c>
      <c r="N1080" t="s">
        <v>44</v>
      </c>
      <c r="O1080">
        <v>56</v>
      </c>
      <c r="P1080">
        <v>1</v>
      </c>
      <c r="Q1080">
        <v>2</v>
      </c>
      <c r="R1080" t="s">
        <v>45</v>
      </c>
      <c r="S1080">
        <v>4</v>
      </c>
      <c r="T1080" t="s">
        <v>46</v>
      </c>
      <c r="U1080">
        <v>4272</v>
      </c>
      <c r="V1080" t="s">
        <v>47</v>
      </c>
      <c r="W1080">
        <v>9558</v>
      </c>
      <c r="X1080">
        <v>4</v>
      </c>
      <c r="Y1080" t="s">
        <v>48</v>
      </c>
      <c r="Z1080" t="s">
        <v>49</v>
      </c>
      <c r="AA1080">
        <v>19</v>
      </c>
      <c r="AB1080">
        <v>3</v>
      </c>
      <c r="AC1080">
        <v>1</v>
      </c>
      <c r="AD1080">
        <v>80</v>
      </c>
      <c r="AE1080">
        <v>0</v>
      </c>
      <c r="AF1080">
        <v>16</v>
      </c>
      <c r="AG1080">
        <v>3</v>
      </c>
      <c r="AH1080">
        <v>3</v>
      </c>
      <c r="AI1080">
        <v>0</v>
      </c>
      <c r="AJ1080">
        <v>0</v>
      </c>
      <c r="AK1080" s="14">
        <v>46371</v>
      </c>
      <c r="AL1080">
        <v>21</v>
      </c>
      <c r="AM1080" t="s">
        <v>1576</v>
      </c>
      <c r="AN1080" t="s">
        <v>1578</v>
      </c>
      <c r="AO1080">
        <v>3</v>
      </c>
      <c r="AP1080">
        <v>2753</v>
      </c>
      <c r="AQ1080">
        <v>1</v>
      </c>
      <c r="AR1080">
        <v>0</v>
      </c>
    </row>
    <row r="1081" spans="1:44" x14ac:dyDescent="0.35">
      <c r="A1081" t="s">
        <v>1331</v>
      </c>
      <c r="B1081">
        <v>48</v>
      </c>
      <c r="C1081" t="s">
        <v>1271</v>
      </c>
      <c r="D1081" t="s">
        <v>49</v>
      </c>
      <c r="E1081" t="s">
        <v>41</v>
      </c>
      <c r="F1081">
        <v>1236</v>
      </c>
      <c r="G1081" t="s">
        <v>42</v>
      </c>
      <c r="H1081">
        <v>1</v>
      </c>
      <c r="I1081">
        <v>4</v>
      </c>
      <c r="J1081" t="s">
        <v>43</v>
      </c>
      <c r="K1081">
        <v>1</v>
      </c>
      <c r="L1081">
        <v>664</v>
      </c>
      <c r="M1081">
        <v>4</v>
      </c>
      <c r="N1081" t="s">
        <v>53</v>
      </c>
      <c r="O1081">
        <v>40</v>
      </c>
      <c r="P1081">
        <v>2</v>
      </c>
      <c r="Q1081">
        <v>4</v>
      </c>
      <c r="R1081" t="s">
        <v>442</v>
      </c>
      <c r="S1081">
        <v>1</v>
      </c>
      <c r="T1081" t="s">
        <v>105</v>
      </c>
      <c r="U1081">
        <v>15402</v>
      </c>
      <c r="V1081" t="s">
        <v>368</v>
      </c>
      <c r="W1081">
        <v>17997</v>
      </c>
      <c r="X1081">
        <v>7</v>
      </c>
      <c r="Y1081" t="s">
        <v>48</v>
      </c>
      <c r="Z1081" t="s">
        <v>49</v>
      </c>
      <c r="AA1081">
        <v>11</v>
      </c>
      <c r="AB1081">
        <v>3</v>
      </c>
      <c r="AC1081">
        <v>1</v>
      </c>
      <c r="AD1081">
        <v>80</v>
      </c>
      <c r="AE1081">
        <v>1</v>
      </c>
      <c r="AF1081">
        <v>21</v>
      </c>
      <c r="AG1081">
        <v>3</v>
      </c>
      <c r="AH1081">
        <v>1</v>
      </c>
      <c r="AI1081">
        <v>0</v>
      </c>
      <c r="AJ1081">
        <v>2</v>
      </c>
      <c r="AK1081" s="14">
        <v>46193</v>
      </c>
      <c r="AL1081">
        <v>19</v>
      </c>
      <c r="AM1081" t="s">
        <v>1576</v>
      </c>
      <c r="AN1081" t="s">
        <v>1584</v>
      </c>
      <c r="AO1081">
        <v>1</v>
      </c>
      <c r="AP1081">
        <v>4168</v>
      </c>
      <c r="AQ1081">
        <v>1</v>
      </c>
      <c r="AR1081">
        <v>1</v>
      </c>
    </row>
    <row r="1082" spans="1:44" x14ac:dyDescent="0.35">
      <c r="A1082" t="s">
        <v>1145</v>
      </c>
      <c r="B1082">
        <v>42</v>
      </c>
      <c r="C1082" t="s">
        <v>802</v>
      </c>
      <c r="D1082" t="s">
        <v>49</v>
      </c>
      <c r="E1082" t="s">
        <v>41</v>
      </c>
      <c r="F1082">
        <v>647</v>
      </c>
      <c r="G1082" t="s">
        <v>51</v>
      </c>
      <c r="H1082">
        <v>4</v>
      </c>
      <c r="I1082">
        <v>4</v>
      </c>
      <c r="J1082" t="s">
        <v>57</v>
      </c>
      <c r="K1082">
        <v>1</v>
      </c>
      <c r="L1082">
        <v>1171</v>
      </c>
      <c r="M1082">
        <v>2</v>
      </c>
      <c r="N1082" t="s">
        <v>44</v>
      </c>
      <c r="O1082">
        <v>45</v>
      </c>
      <c r="P1082">
        <v>3</v>
      </c>
      <c r="Q1082">
        <v>2</v>
      </c>
      <c r="R1082" t="s">
        <v>137</v>
      </c>
      <c r="S1082">
        <v>1</v>
      </c>
      <c r="T1082" t="s">
        <v>46</v>
      </c>
      <c r="U1082">
        <v>5155</v>
      </c>
      <c r="V1082" t="s">
        <v>163</v>
      </c>
      <c r="W1082">
        <v>2253</v>
      </c>
      <c r="X1082">
        <v>7</v>
      </c>
      <c r="Y1082" t="s">
        <v>48</v>
      </c>
      <c r="Z1082" t="s">
        <v>49</v>
      </c>
      <c r="AA1082">
        <v>13</v>
      </c>
      <c r="AB1082">
        <v>3</v>
      </c>
      <c r="AC1082">
        <v>4</v>
      </c>
      <c r="AD1082">
        <v>80</v>
      </c>
      <c r="AE1082">
        <v>0</v>
      </c>
      <c r="AF1082">
        <v>9</v>
      </c>
      <c r="AG1082">
        <v>3</v>
      </c>
      <c r="AH1082">
        <v>4</v>
      </c>
      <c r="AI1082">
        <v>1</v>
      </c>
      <c r="AJ1082">
        <v>5</v>
      </c>
      <c r="AK1082" s="14">
        <v>46373</v>
      </c>
      <c r="AL1082">
        <v>52</v>
      </c>
      <c r="AM1082" t="s">
        <v>1576</v>
      </c>
      <c r="AN1082" t="s">
        <v>1578</v>
      </c>
      <c r="AO1082">
        <v>27</v>
      </c>
      <c r="AP1082">
        <v>20362</v>
      </c>
      <c r="AQ1082">
        <v>1</v>
      </c>
      <c r="AR1082">
        <v>0</v>
      </c>
    </row>
    <row r="1083" spans="1:44" x14ac:dyDescent="0.35">
      <c r="A1083" t="s">
        <v>1146</v>
      </c>
      <c r="B1083">
        <v>42</v>
      </c>
      <c r="C1083" t="s">
        <v>802</v>
      </c>
      <c r="D1083" t="s">
        <v>49</v>
      </c>
      <c r="E1083" t="s">
        <v>59</v>
      </c>
      <c r="F1083">
        <v>179</v>
      </c>
      <c r="G1083" t="s">
        <v>71</v>
      </c>
      <c r="H1083">
        <v>2</v>
      </c>
      <c r="I1083">
        <v>5</v>
      </c>
      <c r="J1083" t="s">
        <v>52</v>
      </c>
      <c r="K1083">
        <v>1</v>
      </c>
      <c r="L1083">
        <v>1231</v>
      </c>
      <c r="M1083">
        <v>4</v>
      </c>
      <c r="N1083" t="s">
        <v>44</v>
      </c>
      <c r="O1083">
        <v>79</v>
      </c>
      <c r="P1083">
        <v>4</v>
      </c>
      <c r="Q1083">
        <v>2</v>
      </c>
      <c r="R1083" t="s">
        <v>71</v>
      </c>
      <c r="S1083">
        <v>1</v>
      </c>
      <c r="T1083" t="s">
        <v>105</v>
      </c>
      <c r="U1083">
        <v>6272</v>
      </c>
      <c r="V1083" t="s">
        <v>163</v>
      </c>
      <c r="W1083">
        <v>12858</v>
      </c>
      <c r="X1083">
        <v>7</v>
      </c>
      <c r="Y1083" t="s">
        <v>48</v>
      </c>
      <c r="Z1083" t="s">
        <v>49</v>
      </c>
      <c r="AA1083">
        <v>16</v>
      </c>
      <c r="AB1083">
        <v>3</v>
      </c>
      <c r="AC1083">
        <v>1</v>
      </c>
      <c r="AD1083">
        <v>80</v>
      </c>
      <c r="AE1083">
        <v>1</v>
      </c>
      <c r="AF1083">
        <v>10</v>
      </c>
      <c r="AG1083">
        <v>3</v>
      </c>
      <c r="AH1083">
        <v>4</v>
      </c>
      <c r="AI1083">
        <v>0</v>
      </c>
      <c r="AJ1083">
        <v>3</v>
      </c>
      <c r="AK1083" s="14">
        <v>46374</v>
      </c>
      <c r="AL1083">
        <v>23</v>
      </c>
      <c r="AM1083" t="s">
        <v>1576</v>
      </c>
      <c r="AN1083" t="s">
        <v>1578</v>
      </c>
      <c r="AO1083">
        <v>0</v>
      </c>
      <c r="AP1083">
        <v>20179</v>
      </c>
      <c r="AQ1083">
        <v>0</v>
      </c>
      <c r="AR1083">
        <v>0</v>
      </c>
    </row>
    <row r="1084" spans="1:44" x14ac:dyDescent="0.35">
      <c r="A1084" t="s">
        <v>1147</v>
      </c>
      <c r="B1084">
        <v>42</v>
      </c>
      <c r="C1084" t="s">
        <v>802</v>
      </c>
      <c r="D1084" t="s">
        <v>49</v>
      </c>
      <c r="E1084" t="s">
        <v>56</v>
      </c>
      <c r="F1084">
        <v>458</v>
      </c>
      <c r="G1084" t="s">
        <v>42</v>
      </c>
      <c r="H1084">
        <v>26</v>
      </c>
      <c r="I1084">
        <v>5</v>
      </c>
      <c r="J1084" t="s">
        <v>52</v>
      </c>
      <c r="K1084">
        <v>1</v>
      </c>
      <c r="L1084">
        <v>1242</v>
      </c>
      <c r="M1084">
        <v>1</v>
      </c>
      <c r="N1084" t="s">
        <v>53</v>
      </c>
      <c r="O1084">
        <v>60</v>
      </c>
      <c r="P1084">
        <v>3</v>
      </c>
      <c r="Q1084">
        <v>3</v>
      </c>
      <c r="R1084" t="s">
        <v>252</v>
      </c>
      <c r="S1084">
        <v>1</v>
      </c>
      <c r="T1084" t="s">
        <v>105</v>
      </c>
      <c r="U1084">
        <v>13191</v>
      </c>
      <c r="V1084" t="s">
        <v>253</v>
      </c>
      <c r="W1084">
        <v>23281</v>
      </c>
      <c r="X1084">
        <v>3</v>
      </c>
      <c r="Y1084" t="s">
        <v>48</v>
      </c>
      <c r="Z1084" t="s">
        <v>40</v>
      </c>
      <c r="AA1084">
        <v>17</v>
      </c>
      <c r="AB1084">
        <v>3</v>
      </c>
      <c r="AC1084">
        <v>3</v>
      </c>
      <c r="AD1084">
        <v>80</v>
      </c>
      <c r="AE1084">
        <v>0</v>
      </c>
      <c r="AF1084">
        <v>20</v>
      </c>
      <c r="AG1084">
        <v>6</v>
      </c>
      <c r="AH1084">
        <v>3</v>
      </c>
      <c r="AI1084">
        <v>0</v>
      </c>
      <c r="AJ1084">
        <v>0</v>
      </c>
      <c r="AK1084" s="14">
        <v>46375</v>
      </c>
      <c r="AL1084">
        <v>49</v>
      </c>
      <c r="AM1084" t="s">
        <v>1576</v>
      </c>
      <c r="AN1084" t="s">
        <v>1578</v>
      </c>
      <c r="AO1084">
        <v>3</v>
      </c>
      <c r="AP1084">
        <v>15587</v>
      </c>
      <c r="AQ1084">
        <v>2</v>
      </c>
      <c r="AR1084">
        <v>2</v>
      </c>
    </row>
    <row r="1085" spans="1:44" x14ac:dyDescent="0.35">
      <c r="A1085" t="s">
        <v>1148</v>
      </c>
      <c r="B1085">
        <v>42</v>
      </c>
      <c r="C1085" t="s">
        <v>802</v>
      </c>
      <c r="D1085" t="s">
        <v>49</v>
      </c>
      <c r="E1085" t="s">
        <v>41</v>
      </c>
      <c r="F1085">
        <v>603</v>
      </c>
      <c r="G1085" t="s">
        <v>42</v>
      </c>
      <c r="H1085">
        <v>7</v>
      </c>
      <c r="I1085">
        <v>4</v>
      </c>
      <c r="J1085" t="s">
        <v>52</v>
      </c>
      <c r="K1085">
        <v>1</v>
      </c>
      <c r="L1085">
        <v>1292</v>
      </c>
      <c r="M1085">
        <v>2</v>
      </c>
      <c r="N1085" t="s">
        <v>53</v>
      </c>
      <c r="O1085">
        <v>78</v>
      </c>
      <c r="P1085">
        <v>4</v>
      </c>
      <c r="Q1085">
        <v>2</v>
      </c>
      <c r="R1085" t="s">
        <v>60</v>
      </c>
      <c r="S1085">
        <v>2</v>
      </c>
      <c r="T1085" t="s">
        <v>105</v>
      </c>
      <c r="U1085">
        <v>2372</v>
      </c>
      <c r="V1085" t="s">
        <v>47</v>
      </c>
      <c r="W1085">
        <v>5628</v>
      </c>
      <c r="X1085">
        <v>6</v>
      </c>
      <c r="Y1085" t="s">
        <v>48</v>
      </c>
      <c r="Z1085" t="s">
        <v>40</v>
      </c>
      <c r="AA1085">
        <v>16</v>
      </c>
      <c r="AB1085">
        <v>3</v>
      </c>
      <c r="AC1085">
        <v>4</v>
      </c>
      <c r="AD1085">
        <v>80</v>
      </c>
      <c r="AE1085">
        <v>0</v>
      </c>
      <c r="AF1085">
        <v>18</v>
      </c>
      <c r="AG1085">
        <v>2</v>
      </c>
      <c r="AH1085">
        <v>3</v>
      </c>
      <c r="AI1085">
        <v>0</v>
      </c>
      <c r="AJ1085">
        <v>0</v>
      </c>
      <c r="AK1085" s="14">
        <v>46376</v>
      </c>
      <c r="AL1085">
        <v>30</v>
      </c>
      <c r="AM1085" t="s">
        <v>1576</v>
      </c>
      <c r="AN1085" t="s">
        <v>1578</v>
      </c>
      <c r="AO1085">
        <v>5</v>
      </c>
      <c r="AP1085">
        <v>9319</v>
      </c>
      <c r="AQ1085">
        <v>0</v>
      </c>
      <c r="AR1085">
        <v>0</v>
      </c>
    </row>
    <row r="1086" spans="1:44" x14ac:dyDescent="0.35">
      <c r="A1086" t="s">
        <v>1149</v>
      </c>
      <c r="B1086">
        <v>42</v>
      </c>
      <c r="C1086" t="s">
        <v>802</v>
      </c>
      <c r="D1086" t="s">
        <v>49</v>
      </c>
      <c r="E1086" t="s">
        <v>59</v>
      </c>
      <c r="F1086">
        <v>495</v>
      </c>
      <c r="G1086" t="s">
        <v>42</v>
      </c>
      <c r="H1086">
        <v>2</v>
      </c>
      <c r="I1086">
        <v>1</v>
      </c>
      <c r="J1086" t="s">
        <v>43</v>
      </c>
      <c r="K1086">
        <v>1</v>
      </c>
      <c r="L1086">
        <v>1334</v>
      </c>
      <c r="M1086">
        <v>3</v>
      </c>
      <c r="N1086" t="s">
        <v>44</v>
      </c>
      <c r="O1086">
        <v>37</v>
      </c>
      <c r="P1086">
        <v>3</v>
      </c>
      <c r="Q1086">
        <v>4</v>
      </c>
      <c r="R1086" t="s">
        <v>442</v>
      </c>
      <c r="S1086">
        <v>3</v>
      </c>
      <c r="T1086" t="s">
        <v>105</v>
      </c>
      <c r="U1086">
        <v>17861</v>
      </c>
      <c r="V1086" t="s">
        <v>368</v>
      </c>
      <c r="W1086">
        <v>26582</v>
      </c>
      <c r="X1086">
        <v>0</v>
      </c>
      <c r="Y1086" t="s">
        <v>48</v>
      </c>
      <c r="Z1086" t="s">
        <v>40</v>
      </c>
      <c r="AA1086">
        <v>13</v>
      </c>
      <c r="AB1086">
        <v>3</v>
      </c>
      <c r="AC1086">
        <v>4</v>
      </c>
      <c r="AD1086">
        <v>80</v>
      </c>
      <c r="AE1086">
        <v>0</v>
      </c>
      <c r="AF1086">
        <v>21</v>
      </c>
      <c r="AG1086">
        <v>3</v>
      </c>
      <c r="AH1086">
        <v>2</v>
      </c>
      <c r="AI1086">
        <v>2</v>
      </c>
      <c r="AJ1086">
        <v>10</v>
      </c>
      <c r="AK1086" s="14">
        <v>46377</v>
      </c>
      <c r="AL1086">
        <v>29</v>
      </c>
      <c r="AM1086" t="s">
        <v>1576</v>
      </c>
      <c r="AN1086" t="s">
        <v>1578</v>
      </c>
      <c r="AO1086">
        <v>4</v>
      </c>
      <c r="AP1086">
        <v>13383</v>
      </c>
      <c r="AQ1086">
        <v>2</v>
      </c>
      <c r="AR1086">
        <v>0</v>
      </c>
    </row>
    <row r="1087" spans="1:44" x14ac:dyDescent="0.35">
      <c r="A1087" t="s">
        <v>1150</v>
      </c>
      <c r="B1087">
        <v>42</v>
      </c>
      <c r="C1087" t="s">
        <v>802</v>
      </c>
      <c r="D1087" t="s">
        <v>49</v>
      </c>
      <c r="E1087" t="s">
        <v>41</v>
      </c>
      <c r="F1087">
        <v>1147</v>
      </c>
      <c r="G1087" t="s">
        <v>71</v>
      </c>
      <c r="H1087">
        <v>10</v>
      </c>
      <c r="I1087">
        <v>3</v>
      </c>
      <c r="J1087" t="s">
        <v>71</v>
      </c>
      <c r="K1087">
        <v>1</v>
      </c>
      <c r="L1087">
        <v>1408</v>
      </c>
      <c r="M1087">
        <v>3</v>
      </c>
      <c r="N1087" t="s">
        <v>53</v>
      </c>
      <c r="O1087">
        <v>31</v>
      </c>
      <c r="P1087">
        <v>3</v>
      </c>
      <c r="Q1087">
        <v>4</v>
      </c>
      <c r="R1087" t="s">
        <v>442</v>
      </c>
      <c r="S1087">
        <v>1</v>
      </c>
      <c r="T1087" t="s">
        <v>105</v>
      </c>
      <c r="U1087">
        <v>16799</v>
      </c>
      <c r="V1087" t="s">
        <v>368</v>
      </c>
      <c r="W1087">
        <v>16616</v>
      </c>
      <c r="X1087">
        <v>0</v>
      </c>
      <c r="Y1087" t="s">
        <v>48</v>
      </c>
      <c r="Z1087" t="s">
        <v>49</v>
      </c>
      <c r="AA1087">
        <v>14</v>
      </c>
      <c r="AB1087">
        <v>3</v>
      </c>
      <c r="AC1087">
        <v>3</v>
      </c>
      <c r="AD1087">
        <v>80</v>
      </c>
      <c r="AE1087">
        <v>1</v>
      </c>
      <c r="AF1087">
        <v>21</v>
      </c>
      <c r="AG1087">
        <v>5</v>
      </c>
      <c r="AH1087">
        <v>3</v>
      </c>
      <c r="AI1087">
        <v>0</v>
      </c>
      <c r="AJ1087">
        <v>9</v>
      </c>
      <c r="AK1087" s="14">
        <v>46378</v>
      </c>
      <c r="AL1087">
        <v>47</v>
      </c>
      <c r="AM1087" t="s">
        <v>1576</v>
      </c>
      <c r="AN1087" t="s">
        <v>1578</v>
      </c>
      <c r="AO1087">
        <v>3</v>
      </c>
      <c r="AP1087">
        <v>17740</v>
      </c>
      <c r="AQ1087">
        <v>0</v>
      </c>
      <c r="AR1087">
        <v>0</v>
      </c>
    </row>
    <row r="1088" spans="1:44" x14ac:dyDescent="0.35">
      <c r="A1088" t="s">
        <v>1151</v>
      </c>
      <c r="B1088">
        <v>42</v>
      </c>
      <c r="C1088" t="s">
        <v>802</v>
      </c>
      <c r="D1088" t="s">
        <v>49</v>
      </c>
      <c r="E1088" t="s">
        <v>56</v>
      </c>
      <c r="F1088">
        <v>748</v>
      </c>
      <c r="G1088" t="s">
        <v>42</v>
      </c>
      <c r="H1088">
        <v>9</v>
      </c>
      <c r="I1088">
        <v>2</v>
      </c>
      <c r="J1088" t="s">
        <v>52</v>
      </c>
      <c r="K1088">
        <v>1</v>
      </c>
      <c r="L1088">
        <v>1480</v>
      </c>
      <c r="M1088">
        <v>1</v>
      </c>
      <c r="N1088" t="s">
        <v>53</v>
      </c>
      <c r="O1088">
        <v>74</v>
      </c>
      <c r="P1088">
        <v>3</v>
      </c>
      <c r="Q1088">
        <v>1</v>
      </c>
      <c r="R1088" t="s">
        <v>45</v>
      </c>
      <c r="S1088">
        <v>4</v>
      </c>
      <c r="T1088" t="s">
        <v>46</v>
      </c>
      <c r="U1088">
        <v>3673</v>
      </c>
      <c r="V1088" t="s">
        <v>47</v>
      </c>
      <c r="W1088">
        <v>16458</v>
      </c>
      <c r="X1088">
        <v>1</v>
      </c>
      <c r="Y1088" t="s">
        <v>48</v>
      </c>
      <c r="Z1088" t="s">
        <v>49</v>
      </c>
      <c r="AA1088">
        <v>13</v>
      </c>
      <c r="AB1088">
        <v>3</v>
      </c>
      <c r="AC1088">
        <v>3</v>
      </c>
      <c r="AD1088">
        <v>80</v>
      </c>
      <c r="AE1088">
        <v>0</v>
      </c>
      <c r="AF1088">
        <v>12</v>
      </c>
      <c r="AG1088">
        <v>3</v>
      </c>
      <c r="AH1088">
        <v>3</v>
      </c>
      <c r="AI1088">
        <v>5</v>
      </c>
      <c r="AJ1088">
        <v>8</v>
      </c>
      <c r="AK1088" s="14">
        <v>46379</v>
      </c>
      <c r="AL1088">
        <v>18</v>
      </c>
      <c r="AM1088" t="s">
        <v>1576</v>
      </c>
      <c r="AN1088" t="s">
        <v>1578</v>
      </c>
      <c r="AO1088">
        <v>1</v>
      </c>
      <c r="AP1088">
        <v>21396</v>
      </c>
      <c r="AQ1088">
        <v>1</v>
      </c>
      <c r="AR1088">
        <v>0</v>
      </c>
    </row>
    <row r="1089" spans="1:44" x14ac:dyDescent="0.35">
      <c r="A1089" t="s">
        <v>1152</v>
      </c>
      <c r="B1089">
        <v>42</v>
      </c>
      <c r="C1089" t="s">
        <v>802</v>
      </c>
      <c r="D1089" t="s">
        <v>49</v>
      </c>
      <c r="E1089" t="s">
        <v>41</v>
      </c>
      <c r="F1089">
        <v>1210</v>
      </c>
      <c r="G1089" t="s">
        <v>42</v>
      </c>
      <c r="H1089">
        <v>2</v>
      </c>
      <c r="I1089">
        <v>3</v>
      </c>
      <c r="J1089" t="s">
        <v>52</v>
      </c>
      <c r="K1089">
        <v>1</v>
      </c>
      <c r="L1089">
        <v>1542</v>
      </c>
      <c r="M1089">
        <v>3</v>
      </c>
      <c r="N1089" t="s">
        <v>44</v>
      </c>
      <c r="O1089">
        <v>68</v>
      </c>
      <c r="P1089">
        <v>2</v>
      </c>
      <c r="Q1089">
        <v>1</v>
      </c>
      <c r="R1089" t="s">
        <v>45</v>
      </c>
      <c r="S1089">
        <v>2</v>
      </c>
      <c r="T1089" t="s">
        <v>105</v>
      </c>
      <c r="U1089">
        <v>4841</v>
      </c>
      <c r="V1089" t="s">
        <v>47</v>
      </c>
      <c r="W1089">
        <v>24052</v>
      </c>
      <c r="X1089">
        <v>4</v>
      </c>
      <c r="Y1089" t="s">
        <v>48</v>
      </c>
      <c r="Z1089" t="s">
        <v>49</v>
      </c>
      <c r="AA1089">
        <v>14</v>
      </c>
      <c r="AB1089">
        <v>3</v>
      </c>
      <c r="AC1089">
        <v>2</v>
      </c>
      <c r="AD1089">
        <v>80</v>
      </c>
      <c r="AE1089">
        <v>1</v>
      </c>
      <c r="AF1089">
        <v>4</v>
      </c>
      <c r="AG1089">
        <v>3</v>
      </c>
      <c r="AH1089">
        <v>3</v>
      </c>
      <c r="AI1089">
        <v>0</v>
      </c>
      <c r="AJ1089">
        <v>0</v>
      </c>
      <c r="AK1089" s="14">
        <v>46380</v>
      </c>
      <c r="AL1089">
        <v>31</v>
      </c>
      <c r="AM1089" t="s">
        <v>1576</v>
      </c>
      <c r="AN1089" t="s">
        <v>1578</v>
      </c>
      <c r="AO1089">
        <v>3</v>
      </c>
      <c r="AP1089">
        <v>15662</v>
      </c>
      <c r="AQ1089">
        <v>1</v>
      </c>
      <c r="AR1089">
        <v>1</v>
      </c>
    </row>
    <row r="1090" spans="1:44" x14ac:dyDescent="0.35">
      <c r="A1090" t="s">
        <v>1153</v>
      </c>
      <c r="B1090">
        <v>42</v>
      </c>
      <c r="C1090" t="s">
        <v>802</v>
      </c>
      <c r="D1090" t="s">
        <v>49</v>
      </c>
      <c r="E1090" t="s">
        <v>56</v>
      </c>
      <c r="F1090">
        <v>288</v>
      </c>
      <c r="G1090" t="s">
        <v>42</v>
      </c>
      <c r="H1090">
        <v>2</v>
      </c>
      <c r="I1090">
        <v>3</v>
      </c>
      <c r="J1090" t="s">
        <v>43</v>
      </c>
      <c r="K1090">
        <v>1</v>
      </c>
      <c r="L1090">
        <v>1547</v>
      </c>
      <c r="M1090">
        <v>4</v>
      </c>
      <c r="N1090" t="s">
        <v>44</v>
      </c>
      <c r="O1090">
        <v>40</v>
      </c>
      <c r="P1090">
        <v>3</v>
      </c>
      <c r="Q1090">
        <v>3</v>
      </c>
      <c r="R1090" t="s">
        <v>161</v>
      </c>
      <c r="S1090">
        <v>4</v>
      </c>
      <c r="T1090" t="s">
        <v>105</v>
      </c>
      <c r="U1090">
        <v>10124</v>
      </c>
      <c r="V1090" t="s">
        <v>253</v>
      </c>
      <c r="W1090">
        <v>18611</v>
      </c>
      <c r="X1090">
        <v>2</v>
      </c>
      <c r="Y1090" t="s">
        <v>48</v>
      </c>
      <c r="Z1090" t="s">
        <v>40</v>
      </c>
      <c r="AA1090">
        <v>14</v>
      </c>
      <c r="AB1090">
        <v>3</v>
      </c>
      <c r="AC1090">
        <v>3</v>
      </c>
      <c r="AD1090">
        <v>80</v>
      </c>
      <c r="AE1090">
        <v>1</v>
      </c>
      <c r="AF1090">
        <v>24</v>
      </c>
      <c r="AG1090">
        <v>3</v>
      </c>
      <c r="AH1090">
        <v>1</v>
      </c>
      <c r="AI1090">
        <v>13</v>
      </c>
      <c r="AJ1090">
        <v>9</v>
      </c>
      <c r="AK1090" s="14">
        <v>46381</v>
      </c>
      <c r="AL1090">
        <v>33</v>
      </c>
      <c r="AM1090" t="s">
        <v>1576</v>
      </c>
      <c r="AN1090" t="s">
        <v>1578</v>
      </c>
      <c r="AO1090">
        <v>5</v>
      </c>
      <c r="AP1090">
        <v>8097</v>
      </c>
      <c r="AQ1090">
        <v>1</v>
      </c>
      <c r="AR1090">
        <v>1</v>
      </c>
    </row>
    <row r="1091" spans="1:44" x14ac:dyDescent="0.35">
      <c r="A1091" t="s">
        <v>1154</v>
      </c>
      <c r="B1091">
        <v>42</v>
      </c>
      <c r="C1091" t="s">
        <v>802</v>
      </c>
      <c r="D1091" t="s">
        <v>49</v>
      </c>
      <c r="E1091" t="s">
        <v>41</v>
      </c>
      <c r="F1091">
        <v>1059</v>
      </c>
      <c r="G1091" t="s">
        <v>42</v>
      </c>
      <c r="H1091">
        <v>9</v>
      </c>
      <c r="I1091">
        <v>2</v>
      </c>
      <c r="J1091" t="s">
        <v>73</v>
      </c>
      <c r="K1091">
        <v>1</v>
      </c>
      <c r="L1091">
        <v>1595</v>
      </c>
      <c r="M1091">
        <v>4</v>
      </c>
      <c r="N1091" t="s">
        <v>44</v>
      </c>
      <c r="O1091">
        <v>93</v>
      </c>
      <c r="P1091">
        <v>2</v>
      </c>
      <c r="Q1091">
        <v>5</v>
      </c>
      <c r="R1091" t="s">
        <v>442</v>
      </c>
      <c r="S1091">
        <v>4</v>
      </c>
      <c r="T1091" t="s">
        <v>46</v>
      </c>
      <c r="U1091">
        <v>19613</v>
      </c>
      <c r="V1091" t="s">
        <v>368</v>
      </c>
      <c r="W1091">
        <v>26362</v>
      </c>
      <c r="X1091">
        <v>8</v>
      </c>
      <c r="Y1091" t="s">
        <v>48</v>
      </c>
      <c r="Z1091" t="s">
        <v>49</v>
      </c>
      <c r="AA1091">
        <v>22</v>
      </c>
      <c r="AB1091">
        <v>4</v>
      </c>
      <c r="AC1091">
        <v>4</v>
      </c>
      <c r="AD1091">
        <v>80</v>
      </c>
      <c r="AE1091">
        <v>0</v>
      </c>
      <c r="AF1091">
        <v>24</v>
      </c>
      <c r="AG1091">
        <v>2</v>
      </c>
      <c r="AH1091">
        <v>3</v>
      </c>
      <c r="AI1091">
        <v>0</v>
      </c>
      <c r="AJ1091">
        <v>1</v>
      </c>
      <c r="AK1091" s="14">
        <v>46382</v>
      </c>
      <c r="AL1091">
        <v>49</v>
      </c>
      <c r="AM1091" t="s">
        <v>1576</v>
      </c>
      <c r="AN1091" t="s">
        <v>1578</v>
      </c>
      <c r="AO1091">
        <v>4</v>
      </c>
      <c r="AP1091">
        <v>6049</v>
      </c>
      <c r="AQ1091">
        <v>4</v>
      </c>
      <c r="AR1091">
        <v>4</v>
      </c>
    </row>
    <row r="1092" spans="1:44" x14ac:dyDescent="0.35">
      <c r="A1092" t="s">
        <v>1155</v>
      </c>
      <c r="B1092">
        <v>42</v>
      </c>
      <c r="C1092" t="s">
        <v>802</v>
      </c>
      <c r="D1092" t="s">
        <v>49</v>
      </c>
      <c r="E1092" t="s">
        <v>41</v>
      </c>
      <c r="F1092">
        <v>855</v>
      </c>
      <c r="G1092" t="s">
        <v>42</v>
      </c>
      <c r="H1092">
        <v>12</v>
      </c>
      <c r="I1092">
        <v>3</v>
      </c>
      <c r="J1092" t="s">
        <v>52</v>
      </c>
      <c r="K1092">
        <v>1</v>
      </c>
      <c r="L1092">
        <v>1768</v>
      </c>
      <c r="M1092">
        <v>2</v>
      </c>
      <c r="N1092" t="s">
        <v>44</v>
      </c>
      <c r="O1092">
        <v>57</v>
      </c>
      <c r="P1092">
        <v>3</v>
      </c>
      <c r="Q1092">
        <v>1</v>
      </c>
      <c r="R1092" t="s">
        <v>45</v>
      </c>
      <c r="S1092">
        <v>2</v>
      </c>
      <c r="T1092" t="s">
        <v>102</v>
      </c>
      <c r="U1092">
        <v>2766</v>
      </c>
      <c r="V1092" t="s">
        <v>47</v>
      </c>
      <c r="W1092">
        <v>8952</v>
      </c>
      <c r="X1092">
        <v>8</v>
      </c>
      <c r="Y1092" t="s">
        <v>48</v>
      </c>
      <c r="Z1092" t="s">
        <v>49</v>
      </c>
      <c r="AA1092">
        <v>22</v>
      </c>
      <c r="AB1092">
        <v>4</v>
      </c>
      <c r="AC1092">
        <v>2</v>
      </c>
      <c r="AD1092">
        <v>80</v>
      </c>
      <c r="AE1092">
        <v>3</v>
      </c>
      <c r="AF1092">
        <v>7</v>
      </c>
      <c r="AG1092">
        <v>6</v>
      </c>
      <c r="AH1092">
        <v>2</v>
      </c>
      <c r="AI1092">
        <v>0</v>
      </c>
      <c r="AJ1092">
        <v>4</v>
      </c>
      <c r="AK1092" s="14">
        <v>46383</v>
      </c>
      <c r="AL1092">
        <v>53</v>
      </c>
      <c r="AM1092" t="s">
        <v>1576</v>
      </c>
      <c r="AN1092" t="s">
        <v>1578</v>
      </c>
      <c r="AO1092">
        <v>14</v>
      </c>
      <c r="AP1092">
        <v>11410</v>
      </c>
      <c r="AQ1092">
        <v>1</v>
      </c>
      <c r="AR1092">
        <v>0</v>
      </c>
    </row>
    <row r="1093" spans="1:44" x14ac:dyDescent="0.35">
      <c r="A1093" t="s">
        <v>1156</v>
      </c>
      <c r="B1093">
        <v>42</v>
      </c>
      <c r="C1093" t="s">
        <v>802</v>
      </c>
      <c r="D1093" t="s">
        <v>49</v>
      </c>
      <c r="E1093" t="s">
        <v>41</v>
      </c>
      <c r="F1093">
        <v>1128</v>
      </c>
      <c r="G1093" t="s">
        <v>42</v>
      </c>
      <c r="H1093">
        <v>13</v>
      </c>
      <c r="I1093">
        <v>3</v>
      </c>
      <c r="J1093" t="s">
        <v>52</v>
      </c>
      <c r="K1093">
        <v>1</v>
      </c>
      <c r="L1093">
        <v>1803</v>
      </c>
      <c r="M1093">
        <v>2</v>
      </c>
      <c r="N1093" t="s">
        <v>44</v>
      </c>
      <c r="O1093">
        <v>95</v>
      </c>
      <c r="P1093">
        <v>4</v>
      </c>
      <c r="Q1093">
        <v>2</v>
      </c>
      <c r="R1093" t="s">
        <v>161</v>
      </c>
      <c r="S1093">
        <v>1</v>
      </c>
      <c r="T1093" t="s">
        <v>105</v>
      </c>
      <c r="U1093">
        <v>5538</v>
      </c>
      <c r="V1093" t="s">
        <v>163</v>
      </c>
      <c r="W1093">
        <v>5696</v>
      </c>
      <c r="X1093">
        <v>5</v>
      </c>
      <c r="Y1093" t="s">
        <v>48</v>
      </c>
      <c r="Z1093" t="s">
        <v>49</v>
      </c>
      <c r="AA1093">
        <v>18</v>
      </c>
      <c r="AB1093">
        <v>3</v>
      </c>
      <c r="AC1093">
        <v>3</v>
      </c>
      <c r="AD1093">
        <v>80</v>
      </c>
      <c r="AE1093">
        <v>2</v>
      </c>
      <c r="AF1093">
        <v>10</v>
      </c>
      <c r="AG1093">
        <v>2</v>
      </c>
      <c r="AH1093">
        <v>2</v>
      </c>
      <c r="AI1093">
        <v>0</v>
      </c>
      <c r="AJ1093">
        <v>0</v>
      </c>
      <c r="AK1093" s="14">
        <v>46384</v>
      </c>
      <c r="AL1093">
        <v>50</v>
      </c>
      <c r="AM1093" t="s">
        <v>1576</v>
      </c>
      <c r="AN1093" t="s">
        <v>1578</v>
      </c>
      <c r="AO1093">
        <v>2</v>
      </c>
      <c r="AP1093">
        <v>16617</v>
      </c>
      <c r="AQ1093">
        <v>1</v>
      </c>
      <c r="AR1093">
        <v>1</v>
      </c>
    </row>
    <row r="1094" spans="1:44" x14ac:dyDescent="0.35">
      <c r="A1094" t="s">
        <v>1157</v>
      </c>
      <c r="B1094">
        <v>42</v>
      </c>
      <c r="C1094" t="s">
        <v>802</v>
      </c>
      <c r="D1094" t="s">
        <v>49</v>
      </c>
      <c r="E1094" t="s">
        <v>59</v>
      </c>
      <c r="F1094">
        <v>355</v>
      </c>
      <c r="G1094" t="s">
        <v>42</v>
      </c>
      <c r="H1094">
        <v>10</v>
      </c>
      <c r="I1094">
        <v>4</v>
      </c>
      <c r="J1094" t="s">
        <v>68</v>
      </c>
      <c r="K1094">
        <v>1</v>
      </c>
      <c r="L1094">
        <v>1854</v>
      </c>
      <c r="M1094">
        <v>3</v>
      </c>
      <c r="N1094" t="s">
        <v>44</v>
      </c>
      <c r="O1094">
        <v>38</v>
      </c>
      <c r="P1094">
        <v>3</v>
      </c>
      <c r="Q1094">
        <v>1</v>
      </c>
      <c r="R1094" t="s">
        <v>60</v>
      </c>
      <c r="S1094">
        <v>3</v>
      </c>
      <c r="T1094" t="s">
        <v>105</v>
      </c>
      <c r="U1094">
        <v>2936</v>
      </c>
      <c r="V1094" t="s">
        <v>47</v>
      </c>
      <c r="W1094">
        <v>6161</v>
      </c>
      <c r="X1094">
        <v>3</v>
      </c>
      <c r="Y1094" t="s">
        <v>48</v>
      </c>
      <c r="Z1094" t="s">
        <v>49</v>
      </c>
      <c r="AA1094">
        <v>22</v>
      </c>
      <c r="AB1094">
        <v>4</v>
      </c>
      <c r="AC1094">
        <v>2</v>
      </c>
      <c r="AD1094">
        <v>80</v>
      </c>
      <c r="AE1094">
        <v>2</v>
      </c>
      <c r="AF1094">
        <v>10</v>
      </c>
      <c r="AG1094">
        <v>1</v>
      </c>
      <c r="AH1094">
        <v>2</v>
      </c>
      <c r="AI1094">
        <v>3</v>
      </c>
      <c r="AJ1094">
        <v>3</v>
      </c>
      <c r="AK1094" s="14">
        <v>46385</v>
      </c>
      <c r="AL1094">
        <v>20</v>
      </c>
      <c r="AM1094" t="s">
        <v>1576</v>
      </c>
      <c r="AN1094" t="s">
        <v>1578</v>
      </c>
      <c r="AO1094">
        <v>2</v>
      </c>
      <c r="AP1094">
        <v>11927</v>
      </c>
      <c r="AQ1094">
        <v>1</v>
      </c>
      <c r="AR1094">
        <v>1</v>
      </c>
    </row>
    <row r="1095" spans="1:44" x14ac:dyDescent="0.35">
      <c r="A1095" t="s">
        <v>1158</v>
      </c>
      <c r="B1095">
        <v>42</v>
      </c>
      <c r="C1095" t="s">
        <v>802</v>
      </c>
      <c r="D1095" t="s">
        <v>49</v>
      </c>
      <c r="E1095" t="s">
        <v>41</v>
      </c>
      <c r="F1095">
        <v>1142</v>
      </c>
      <c r="G1095" t="s">
        <v>42</v>
      </c>
      <c r="H1095">
        <v>8</v>
      </c>
      <c r="I1095">
        <v>3</v>
      </c>
      <c r="J1095" t="s">
        <v>43</v>
      </c>
      <c r="K1095">
        <v>1</v>
      </c>
      <c r="L1095">
        <v>1860</v>
      </c>
      <c r="M1095">
        <v>4</v>
      </c>
      <c r="N1095" t="s">
        <v>44</v>
      </c>
      <c r="O1095">
        <v>81</v>
      </c>
      <c r="P1095">
        <v>3</v>
      </c>
      <c r="Q1095">
        <v>1</v>
      </c>
      <c r="R1095" t="s">
        <v>45</v>
      </c>
      <c r="S1095">
        <v>3</v>
      </c>
      <c r="T1095" t="s">
        <v>46</v>
      </c>
      <c r="U1095">
        <v>3968</v>
      </c>
      <c r="V1095" t="s">
        <v>47</v>
      </c>
      <c r="W1095">
        <v>13624</v>
      </c>
      <c r="X1095">
        <v>4</v>
      </c>
      <c r="Y1095" t="s">
        <v>48</v>
      </c>
      <c r="Z1095" t="s">
        <v>49</v>
      </c>
      <c r="AA1095">
        <v>13</v>
      </c>
      <c r="AB1095">
        <v>3</v>
      </c>
      <c r="AC1095">
        <v>4</v>
      </c>
      <c r="AD1095">
        <v>80</v>
      </c>
      <c r="AE1095">
        <v>0</v>
      </c>
      <c r="AF1095">
        <v>8</v>
      </c>
      <c r="AG1095">
        <v>3</v>
      </c>
      <c r="AH1095">
        <v>3</v>
      </c>
      <c r="AI1095">
        <v>0</v>
      </c>
      <c r="AJ1095">
        <v>0</v>
      </c>
      <c r="AK1095" s="14">
        <v>46386</v>
      </c>
      <c r="AL1095">
        <v>20</v>
      </c>
      <c r="AM1095" t="s">
        <v>1576</v>
      </c>
      <c r="AN1095" t="s">
        <v>1578</v>
      </c>
      <c r="AO1095">
        <v>0</v>
      </c>
      <c r="AP1095">
        <v>13281</v>
      </c>
      <c r="AQ1095">
        <v>0</v>
      </c>
      <c r="AR1095">
        <v>0</v>
      </c>
    </row>
    <row r="1096" spans="1:44" x14ac:dyDescent="0.35">
      <c r="A1096" t="s">
        <v>1159</v>
      </c>
      <c r="B1096">
        <v>42</v>
      </c>
      <c r="C1096" t="s">
        <v>802</v>
      </c>
      <c r="D1096" t="s">
        <v>49</v>
      </c>
      <c r="E1096" t="s">
        <v>41</v>
      </c>
      <c r="F1096">
        <v>1396</v>
      </c>
      <c r="G1096" t="s">
        <v>42</v>
      </c>
      <c r="H1096">
        <v>6</v>
      </c>
      <c r="I1096">
        <v>3</v>
      </c>
      <c r="J1096" t="s">
        <v>52</v>
      </c>
      <c r="K1096">
        <v>1</v>
      </c>
      <c r="L1096">
        <v>1911</v>
      </c>
      <c r="M1096">
        <v>3</v>
      </c>
      <c r="N1096" t="s">
        <v>44</v>
      </c>
      <c r="O1096">
        <v>83</v>
      </c>
      <c r="P1096">
        <v>3</v>
      </c>
      <c r="Q1096">
        <v>3</v>
      </c>
      <c r="R1096" t="s">
        <v>252</v>
      </c>
      <c r="S1096">
        <v>1</v>
      </c>
      <c r="T1096" t="s">
        <v>105</v>
      </c>
      <c r="U1096">
        <v>13348</v>
      </c>
      <c r="V1096" t="s">
        <v>253</v>
      </c>
      <c r="W1096">
        <v>14842</v>
      </c>
      <c r="X1096">
        <v>9</v>
      </c>
      <c r="Y1096" t="s">
        <v>48</v>
      </c>
      <c r="Z1096" t="s">
        <v>49</v>
      </c>
      <c r="AA1096">
        <v>13</v>
      </c>
      <c r="AB1096">
        <v>3</v>
      </c>
      <c r="AC1096">
        <v>2</v>
      </c>
      <c r="AD1096">
        <v>80</v>
      </c>
      <c r="AE1096">
        <v>1</v>
      </c>
      <c r="AF1096">
        <v>18</v>
      </c>
      <c r="AG1096">
        <v>3</v>
      </c>
      <c r="AH1096">
        <v>4</v>
      </c>
      <c r="AI1096">
        <v>5</v>
      </c>
      <c r="AJ1096">
        <v>7</v>
      </c>
      <c r="AK1096" s="14">
        <v>46387</v>
      </c>
      <c r="AL1096">
        <v>56</v>
      </c>
      <c r="AM1096" t="s">
        <v>1576</v>
      </c>
      <c r="AN1096" t="s">
        <v>1578</v>
      </c>
      <c r="AO1096">
        <v>4</v>
      </c>
      <c r="AP1096">
        <v>22979</v>
      </c>
      <c r="AQ1096">
        <v>2</v>
      </c>
      <c r="AR1096">
        <v>2</v>
      </c>
    </row>
    <row r="1097" spans="1:44" x14ac:dyDescent="0.35">
      <c r="A1097" t="s">
        <v>1160</v>
      </c>
      <c r="B1097">
        <v>42</v>
      </c>
      <c r="C1097" t="s">
        <v>802</v>
      </c>
      <c r="D1097" t="s">
        <v>49</v>
      </c>
      <c r="E1097" t="s">
        <v>41</v>
      </c>
      <c r="F1097">
        <v>419</v>
      </c>
      <c r="G1097" t="s">
        <v>51</v>
      </c>
      <c r="H1097">
        <v>12</v>
      </c>
      <c r="I1097">
        <v>4</v>
      </c>
      <c r="J1097" t="s">
        <v>57</v>
      </c>
      <c r="K1097">
        <v>1</v>
      </c>
      <c r="L1097">
        <v>1943</v>
      </c>
      <c r="M1097">
        <v>2</v>
      </c>
      <c r="N1097" t="s">
        <v>44</v>
      </c>
      <c r="O1097">
        <v>77</v>
      </c>
      <c r="P1097">
        <v>3</v>
      </c>
      <c r="Q1097">
        <v>2</v>
      </c>
      <c r="R1097" t="s">
        <v>137</v>
      </c>
      <c r="S1097">
        <v>4</v>
      </c>
      <c r="T1097" t="s">
        <v>102</v>
      </c>
      <c r="U1097">
        <v>5087</v>
      </c>
      <c r="V1097" t="s">
        <v>163</v>
      </c>
      <c r="W1097">
        <v>2900</v>
      </c>
      <c r="X1097">
        <v>3</v>
      </c>
      <c r="Y1097" t="s">
        <v>48</v>
      </c>
      <c r="Z1097" t="s">
        <v>40</v>
      </c>
      <c r="AA1097">
        <v>12</v>
      </c>
      <c r="AB1097">
        <v>3</v>
      </c>
      <c r="AC1097">
        <v>3</v>
      </c>
      <c r="AD1097">
        <v>80</v>
      </c>
      <c r="AE1097">
        <v>2</v>
      </c>
      <c r="AF1097">
        <v>14</v>
      </c>
      <c r="AG1097">
        <v>4</v>
      </c>
      <c r="AH1097">
        <v>3</v>
      </c>
      <c r="AI1097">
        <v>0</v>
      </c>
      <c r="AJ1097">
        <v>0</v>
      </c>
      <c r="AK1097" s="14">
        <v>46023</v>
      </c>
      <c r="AL1097">
        <v>32</v>
      </c>
      <c r="AM1097" t="s">
        <v>1576</v>
      </c>
      <c r="AN1097" t="s">
        <v>1577</v>
      </c>
      <c r="AO1097">
        <v>9</v>
      </c>
      <c r="AP1097">
        <v>20657</v>
      </c>
      <c r="AQ1097">
        <v>4</v>
      </c>
      <c r="AR1097">
        <v>3</v>
      </c>
    </row>
    <row r="1098" spans="1:44" x14ac:dyDescent="0.35">
      <c r="A1098" t="s">
        <v>1161</v>
      </c>
      <c r="B1098">
        <v>42</v>
      </c>
      <c r="C1098" t="s">
        <v>802</v>
      </c>
      <c r="D1098" t="s">
        <v>49</v>
      </c>
      <c r="E1098" t="s">
        <v>59</v>
      </c>
      <c r="F1098">
        <v>335</v>
      </c>
      <c r="G1098" t="s">
        <v>42</v>
      </c>
      <c r="H1098">
        <v>23</v>
      </c>
      <c r="I1098">
        <v>2</v>
      </c>
      <c r="J1098" t="s">
        <v>43</v>
      </c>
      <c r="K1098">
        <v>1</v>
      </c>
      <c r="L1098">
        <v>1976</v>
      </c>
      <c r="M1098">
        <v>4</v>
      </c>
      <c r="N1098" t="s">
        <v>44</v>
      </c>
      <c r="O1098">
        <v>37</v>
      </c>
      <c r="P1098">
        <v>2</v>
      </c>
      <c r="Q1098">
        <v>2</v>
      </c>
      <c r="R1098" t="s">
        <v>60</v>
      </c>
      <c r="S1098">
        <v>3</v>
      </c>
      <c r="T1098" t="s">
        <v>46</v>
      </c>
      <c r="U1098">
        <v>4332</v>
      </c>
      <c r="V1098" t="s">
        <v>47</v>
      </c>
      <c r="W1098">
        <v>14811</v>
      </c>
      <c r="X1098">
        <v>1</v>
      </c>
      <c r="Y1098" t="s">
        <v>48</v>
      </c>
      <c r="Z1098" t="s">
        <v>49</v>
      </c>
      <c r="AA1098">
        <v>12</v>
      </c>
      <c r="AB1098">
        <v>3</v>
      </c>
      <c r="AC1098">
        <v>4</v>
      </c>
      <c r="AD1098">
        <v>80</v>
      </c>
      <c r="AE1098">
        <v>0</v>
      </c>
      <c r="AF1098">
        <v>20</v>
      </c>
      <c r="AG1098">
        <v>2</v>
      </c>
      <c r="AH1098">
        <v>3</v>
      </c>
      <c r="AI1098">
        <v>3</v>
      </c>
      <c r="AJ1098">
        <v>7</v>
      </c>
      <c r="AK1098" s="14">
        <v>46024</v>
      </c>
      <c r="AL1098">
        <v>46</v>
      </c>
      <c r="AM1098" t="s">
        <v>1576</v>
      </c>
      <c r="AN1098" t="s">
        <v>1577</v>
      </c>
      <c r="AO1098">
        <v>13</v>
      </c>
      <c r="AP1098">
        <v>24556</v>
      </c>
      <c r="AQ1098">
        <v>11</v>
      </c>
      <c r="AR1098">
        <v>11</v>
      </c>
    </row>
    <row r="1099" spans="1:44" x14ac:dyDescent="0.35">
      <c r="A1099" t="s">
        <v>1162</v>
      </c>
      <c r="B1099">
        <v>42</v>
      </c>
      <c r="C1099" t="s">
        <v>802</v>
      </c>
      <c r="D1099" t="s">
        <v>49</v>
      </c>
      <c r="E1099" t="s">
        <v>41</v>
      </c>
      <c r="F1099">
        <v>557</v>
      </c>
      <c r="G1099" t="s">
        <v>42</v>
      </c>
      <c r="H1099">
        <v>18</v>
      </c>
      <c r="I1099">
        <v>4</v>
      </c>
      <c r="J1099" t="s">
        <v>43</v>
      </c>
      <c r="K1099">
        <v>1</v>
      </c>
      <c r="L1099">
        <v>1998</v>
      </c>
      <c r="M1099">
        <v>4</v>
      </c>
      <c r="N1099" t="s">
        <v>44</v>
      </c>
      <c r="O1099">
        <v>35</v>
      </c>
      <c r="P1099">
        <v>3</v>
      </c>
      <c r="Q1099">
        <v>2</v>
      </c>
      <c r="R1099" t="s">
        <v>60</v>
      </c>
      <c r="S1099">
        <v>1</v>
      </c>
      <c r="T1099" t="s">
        <v>102</v>
      </c>
      <c r="U1099">
        <v>5410</v>
      </c>
      <c r="V1099" t="s">
        <v>163</v>
      </c>
      <c r="W1099">
        <v>11189</v>
      </c>
      <c r="X1099">
        <v>6</v>
      </c>
      <c r="Y1099" t="s">
        <v>48</v>
      </c>
      <c r="Z1099" t="s">
        <v>40</v>
      </c>
      <c r="AA1099">
        <v>17</v>
      </c>
      <c r="AB1099">
        <v>3</v>
      </c>
      <c r="AC1099">
        <v>3</v>
      </c>
      <c r="AD1099">
        <v>80</v>
      </c>
      <c r="AE1099">
        <v>1</v>
      </c>
      <c r="AF1099">
        <v>9</v>
      </c>
      <c r="AG1099">
        <v>3</v>
      </c>
      <c r="AH1099">
        <v>2</v>
      </c>
      <c r="AI1099">
        <v>1</v>
      </c>
      <c r="AJ1099">
        <v>2</v>
      </c>
      <c r="AK1099" s="14">
        <v>46025</v>
      </c>
      <c r="AL1099">
        <v>26</v>
      </c>
      <c r="AM1099" t="s">
        <v>1576</v>
      </c>
      <c r="AN1099" t="s">
        <v>1577</v>
      </c>
      <c r="AO1099">
        <v>3</v>
      </c>
      <c r="AP1099">
        <v>12413</v>
      </c>
      <c r="AQ1099">
        <v>3</v>
      </c>
      <c r="AR1099">
        <v>3</v>
      </c>
    </row>
    <row r="1100" spans="1:44" x14ac:dyDescent="0.35">
      <c r="A1100" t="s">
        <v>1163</v>
      </c>
      <c r="B1100">
        <v>42</v>
      </c>
      <c r="C1100" t="s">
        <v>802</v>
      </c>
      <c r="D1100" t="s">
        <v>49</v>
      </c>
      <c r="E1100" t="s">
        <v>41</v>
      </c>
      <c r="F1100">
        <v>300</v>
      </c>
      <c r="G1100" t="s">
        <v>42</v>
      </c>
      <c r="H1100">
        <v>2</v>
      </c>
      <c r="I1100">
        <v>3</v>
      </c>
      <c r="J1100" t="s">
        <v>43</v>
      </c>
      <c r="K1100">
        <v>1</v>
      </c>
      <c r="L1100">
        <v>2031</v>
      </c>
      <c r="M1100">
        <v>1</v>
      </c>
      <c r="N1100" t="s">
        <v>44</v>
      </c>
      <c r="O1100">
        <v>56</v>
      </c>
      <c r="P1100">
        <v>3</v>
      </c>
      <c r="Q1100">
        <v>5</v>
      </c>
      <c r="R1100" t="s">
        <v>442</v>
      </c>
      <c r="S1100">
        <v>3</v>
      </c>
      <c r="T1100" t="s">
        <v>105</v>
      </c>
      <c r="U1100">
        <v>18880</v>
      </c>
      <c r="V1100" t="s">
        <v>368</v>
      </c>
      <c r="W1100">
        <v>17312</v>
      </c>
      <c r="X1100">
        <v>5</v>
      </c>
      <c r="Y1100" t="s">
        <v>48</v>
      </c>
      <c r="Z1100" t="s">
        <v>49</v>
      </c>
      <c r="AA1100">
        <v>11</v>
      </c>
      <c r="AB1100">
        <v>3</v>
      </c>
      <c r="AC1100">
        <v>1</v>
      </c>
      <c r="AD1100">
        <v>80</v>
      </c>
      <c r="AE1100">
        <v>0</v>
      </c>
      <c r="AF1100">
        <v>24</v>
      </c>
      <c r="AG1100">
        <v>2</v>
      </c>
      <c r="AH1100">
        <v>2</v>
      </c>
      <c r="AI1100">
        <v>4</v>
      </c>
      <c r="AJ1100">
        <v>14</v>
      </c>
      <c r="AK1100" s="14">
        <v>46026</v>
      </c>
      <c r="AL1100">
        <v>54</v>
      </c>
      <c r="AM1100" t="s">
        <v>1576</v>
      </c>
      <c r="AN1100" t="s">
        <v>1577</v>
      </c>
      <c r="AO1100">
        <v>34</v>
      </c>
      <c r="AP1100">
        <v>14916</v>
      </c>
      <c r="AQ1100">
        <v>27</v>
      </c>
      <c r="AR1100">
        <v>8</v>
      </c>
    </row>
    <row r="1101" spans="1:44" x14ac:dyDescent="0.35">
      <c r="A1101" t="s">
        <v>1164</v>
      </c>
      <c r="B1101">
        <v>43</v>
      </c>
      <c r="C1101" t="s">
        <v>802</v>
      </c>
      <c r="D1101" t="s">
        <v>49</v>
      </c>
      <c r="E1101" t="s">
        <v>41</v>
      </c>
      <c r="F1101">
        <v>1273</v>
      </c>
      <c r="G1101" t="s">
        <v>42</v>
      </c>
      <c r="H1101">
        <v>2</v>
      </c>
      <c r="I1101">
        <v>2</v>
      </c>
      <c r="J1101" t="s">
        <v>52</v>
      </c>
      <c r="K1101">
        <v>1</v>
      </c>
      <c r="L1101">
        <v>46</v>
      </c>
      <c r="M1101">
        <v>4</v>
      </c>
      <c r="N1101" t="s">
        <v>53</v>
      </c>
      <c r="O1101">
        <v>72</v>
      </c>
      <c r="P1101">
        <v>4</v>
      </c>
      <c r="Q1101">
        <v>1</v>
      </c>
      <c r="R1101" t="s">
        <v>60</v>
      </c>
      <c r="S1101">
        <v>3</v>
      </c>
      <c r="T1101" t="s">
        <v>102</v>
      </c>
      <c r="U1101">
        <v>2645</v>
      </c>
      <c r="V1101" t="s">
        <v>47</v>
      </c>
      <c r="W1101">
        <v>21923</v>
      </c>
      <c r="X1101">
        <v>1</v>
      </c>
      <c r="Y1101" t="s">
        <v>48</v>
      </c>
      <c r="Z1101" t="s">
        <v>49</v>
      </c>
      <c r="AA1101">
        <v>12</v>
      </c>
      <c r="AB1101">
        <v>3</v>
      </c>
      <c r="AC1101">
        <v>4</v>
      </c>
      <c r="AD1101">
        <v>80</v>
      </c>
      <c r="AE1101">
        <v>2</v>
      </c>
      <c r="AF1101">
        <v>6</v>
      </c>
      <c r="AG1101">
        <v>3</v>
      </c>
      <c r="AH1101">
        <v>2</v>
      </c>
      <c r="AI1101">
        <v>1</v>
      </c>
      <c r="AJ1101">
        <v>4</v>
      </c>
      <c r="AK1101" s="14">
        <v>46027</v>
      </c>
      <c r="AL1101">
        <v>25</v>
      </c>
      <c r="AM1101" t="s">
        <v>1576</v>
      </c>
      <c r="AN1101" t="s">
        <v>1577</v>
      </c>
      <c r="AO1101">
        <v>0</v>
      </c>
      <c r="AP1101">
        <v>6752</v>
      </c>
      <c r="AQ1101">
        <v>0</v>
      </c>
      <c r="AR1101">
        <v>0</v>
      </c>
    </row>
    <row r="1102" spans="1:44" x14ac:dyDescent="0.35">
      <c r="A1102" t="s">
        <v>1165</v>
      </c>
      <c r="B1102">
        <v>43</v>
      </c>
      <c r="C1102" t="s">
        <v>802</v>
      </c>
      <c r="D1102" t="s">
        <v>49</v>
      </c>
      <c r="E1102" t="s">
        <v>56</v>
      </c>
      <c r="F1102">
        <v>394</v>
      </c>
      <c r="G1102" t="s">
        <v>51</v>
      </c>
      <c r="H1102">
        <v>26</v>
      </c>
      <c r="I1102">
        <v>2</v>
      </c>
      <c r="J1102" t="s">
        <v>43</v>
      </c>
      <c r="K1102">
        <v>1</v>
      </c>
      <c r="L1102">
        <v>158</v>
      </c>
      <c r="M1102">
        <v>3</v>
      </c>
      <c r="N1102" t="s">
        <v>44</v>
      </c>
      <c r="O1102">
        <v>92</v>
      </c>
      <c r="P1102">
        <v>3</v>
      </c>
      <c r="Q1102">
        <v>4</v>
      </c>
      <c r="R1102" t="s">
        <v>442</v>
      </c>
      <c r="S1102">
        <v>4</v>
      </c>
      <c r="T1102" t="s">
        <v>105</v>
      </c>
      <c r="U1102">
        <v>16959</v>
      </c>
      <c r="V1102" t="s">
        <v>368</v>
      </c>
      <c r="W1102">
        <v>19494</v>
      </c>
      <c r="X1102">
        <v>1</v>
      </c>
      <c r="Y1102" t="s">
        <v>48</v>
      </c>
      <c r="Z1102" t="s">
        <v>40</v>
      </c>
      <c r="AA1102">
        <v>12</v>
      </c>
      <c r="AB1102">
        <v>3</v>
      </c>
      <c r="AC1102">
        <v>4</v>
      </c>
      <c r="AD1102">
        <v>80</v>
      </c>
      <c r="AE1102">
        <v>2</v>
      </c>
      <c r="AF1102">
        <v>25</v>
      </c>
      <c r="AG1102">
        <v>3</v>
      </c>
      <c r="AH1102">
        <v>4</v>
      </c>
      <c r="AI1102">
        <v>4</v>
      </c>
      <c r="AJ1102">
        <v>12</v>
      </c>
      <c r="AK1102" s="14">
        <v>46028</v>
      </c>
      <c r="AL1102">
        <v>40</v>
      </c>
      <c r="AM1102" t="s">
        <v>1576</v>
      </c>
      <c r="AN1102" t="s">
        <v>1577</v>
      </c>
      <c r="AO1102">
        <v>15</v>
      </c>
      <c r="AP1102">
        <v>11408</v>
      </c>
      <c r="AQ1102">
        <v>11</v>
      </c>
      <c r="AR1102">
        <v>1</v>
      </c>
    </row>
    <row r="1103" spans="1:44" x14ac:dyDescent="0.35">
      <c r="A1103" t="s">
        <v>1166</v>
      </c>
      <c r="B1103">
        <v>43</v>
      </c>
      <c r="C1103" t="s">
        <v>802</v>
      </c>
      <c r="D1103" t="s">
        <v>49</v>
      </c>
      <c r="E1103" t="s">
        <v>56</v>
      </c>
      <c r="F1103">
        <v>957</v>
      </c>
      <c r="G1103" t="s">
        <v>42</v>
      </c>
      <c r="H1103">
        <v>28</v>
      </c>
      <c r="I1103">
        <v>3</v>
      </c>
      <c r="J1103" t="s">
        <v>52</v>
      </c>
      <c r="K1103">
        <v>1</v>
      </c>
      <c r="L1103">
        <v>171</v>
      </c>
      <c r="M1103">
        <v>2</v>
      </c>
      <c r="N1103" t="s">
        <v>53</v>
      </c>
      <c r="O1103">
        <v>72</v>
      </c>
      <c r="P1103">
        <v>4</v>
      </c>
      <c r="Q1103">
        <v>1</v>
      </c>
      <c r="R1103" t="s">
        <v>60</v>
      </c>
      <c r="S1103">
        <v>3</v>
      </c>
      <c r="T1103" t="s">
        <v>46</v>
      </c>
      <c r="U1103">
        <v>4739</v>
      </c>
      <c r="V1103" t="s">
        <v>47</v>
      </c>
      <c r="W1103">
        <v>16090</v>
      </c>
      <c r="X1103">
        <v>4</v>
      </c>
      <c r="Y1103" t="s">
        <v>48</v>
      </c>
      <c r="Z1103" t="s">
        <v>49</v>
      </c>
      <c r="AA1103">
        <v>12</v>
      </c>
      <c r="AB1103">
        <v>3</v>
      </c>
      <c r="AC1103">
        <v>4</v>
      </c>
      <c r="AD1103">
        <v>80</v>
      </c>
      <c r="AE1103">
        <v>0</v>
      </c>
      <c r="AF1103">
        <v>18</v>
      </c>
      <c r="AG1103">
        <v>2</v>
      </c>
      <c r="AH1103">
        <v>3</v>
      </c>
      <c r="AI1103">
        <v>1</v>
      </c>
      <c r="AJ1103">
        <v>2</v>
      </c>
      <c r="AK1103" s="14">
        <v>46029</v>
      </c>
      <c r="AL1103">
        <v>40</v>
      </c>
      <c r="AM1103" t="s">
        <v>1576</v>
      </c>
      <c r="AN1103" t="s">
        <v>1577</v>
      </c>
      <c r="AO1103">
        <v>8</v>
      </c>
      <c r="AP1103">
        <v>13977</v>
      </c>
      <c r="AQ1103">
        <v>5</v>
      </c>
      <c r="AR1103">
        <v>0</v>
      </c>
    </row>
    <row r="1104" spans="1:44" x14ac:dyDescent="0.35">
      <c r="A1104" t="s">
        <v>1167</v>
      </c>
      <c r="B1104">
        <v>43</v>
      </c>
      <c r="C1104" t="s">
        <v>802</v>
      </c>
      <c r="D1104" t="s">
        <v>49</v>
      </c>
      <c r="E1104" t="s">
        <v>59</v>
      </c>
      <c r="F1104">
        <v>1344</v>
      </c>
      <c r="G1104" t="s">
        <v>42</v>
      </c>
      <c r="H1104">
        <v>7</v>
      </c>
      <c r="I1104">
        <v>3</v>
      </c>
      <c r="J1104" t="s">
        <v>52</v>
      </c>
      <c r="K1104">
        <v>1</v>
      </c>
      <c r="L1104">
        <v>262</v>
      </c>
      <c r="M1104">
        <v>4</v>
      </c>
      <c r="N1104" t="s">
        <v>44</v>
      </c>
      <c r="O1104">
        <v>37</v>
      </c>
      <c r="P1104">
        <v>4</v>
      </c>
      <c r="Q1104">
        <v>1</v>
      </c>
      <c r="R1104" t="s">
        <v>60</v>
      </c>
      <c r="S1104">
        <v>4</v>
      </c>
      <c r="T1104" t="s">
        <v>102</v>
      </c>
      <c r="U1104">
        <v>2089</v>
      </c>
      <c r="V1104" t="s">
        <v>47</v>
      </c>
      <c r="W1104">
        <v>5228</v>
      </c>
      <c r="X1104">
        <v>4</v>
      </c>
      <c r="Y1104" t="s">
        <v>48</v>
      </c>
      <c r="Z1104" t="s">
        <v>49</v>
      </c>
      <c r="AA1104">
        <v>14</v>
      </c>
      <c r="AB1104">
        <v>3</v>
      </c>
      <c r="AC1104">
        <v>4</v>
      </c>
      <c r="AD1104">
        <v>80</v>
      </c>
      <c r="AE1104">
        <v>3</v>
      </c>
      <c r="AF1104">
        <v>7</v>
      </c>
      <c r="AG1104">
        <v>3</v>
      </c>
      <c r="AH1104">
        <v>4</v>
      </c>
      <c r="AI1104">
        <v>2</v>
      </c>
      <c r="AJ1104">
        <v>2</v>
      </c>
      <c r="AK1104" s="14">
        <v>46030</v>
      </c>
      <c r="AL1104">
        <v>48</v>
      </c>
      <c r="AM1104" t="s">
        <v>1576</v>
      </c>
      <c r="AN1104" t="s">
        <v>1577</v>
      </c>
      <c r="AO1104">
        <v>27</v>
      </c>
      <c r="AP1104">
        <v>17666</v>
      </c>
      <c r="AQ1104">
        <v>1</v>
      </c>
      <c r="AR1104">
        <v>0</v>
      </c>
    </row>
    <row r="1105" spans="1:44" x14ac:dyDescent="0.35">
      <c r="A1105" t="s">
        <v>1168</v>
      </c>
      <c r="B1105">
        <v>43</v>
      </c>
      <c r="C1105" t="s">
        <v>802</v>
      </c>
      <c r="D1105" t="s">
        <v>49</v>
      </c>
      <c r="E1105" t="s">
        <v>41</v>
      </c>
      <c r="F1105">
        <v>1034</v>
      </c>
      <c r="G1105" t="s">
        <v>51</v>
      </c>
      <c r="H1105">
        <v>16</v>
      </c>
      <c r="I1105">
        <v>3</v>
      </c>
      <c r="J1105" t="s">
        <v>57</v>
      </c>
      <c r="K1105">
        <v>1</v>
      </c>
      <c r="L1105">
        <v>327</v>
      </c>
      <c r="M1105">
        <v>4</v>
      </c>
      <c r="N1105" t="s">
        <v>53</v>
      </c>
      <c r="O1105">
        <v>80</v>
      </c>
      <c r="P1105">
        <v>3</v>
      </c>
      <c r="Q1105">
        <v>4</v>
      </c>
      <c r="R1105" t="s">
        <v>442</v>
      </c>
      <c r="S1105">
        <v>4</v>
      </c>
      <c r="T1105" t="s">
        <v>105</v>
      </c>
      <c r="U1105">
        <v>16064</v>
      </c>
      <c r="V1105" t="s">
        <v>368</v>
      </c>
      <c r="W1105">
        <v>7744</v>
      </c>
      <c r="X1105">
        <v>5</v>
      </c>
      <c r="Y1105" t="s">
        <v>48</v>
      </c>
      <c r="Z1105" t="s">
        <v>40</v>
      </c>
      <c r="AA1105">
        <v>22</v>
      </c>
      <c r="AB1105">
        <v>4</v>
      </c>
      <c r="AC1105">
        <v>3</v>
      </c>
      <c r="AD1105">
        <v>80</v>
      </c>
      <c r="AE1105">
        <v>1</v>
      </c>
      <c r="AF1105">
        <v>22</v>
      </c>
      <c r="AG1105">
        <v>3</v>
      </c>
      <c r="AH1105">
        <v>3</v>
      </c>
      <c r="AI1105">
        <v>1</v>
      </c>
      <c r="AJ1105">
        <v>9</v>
      </c>
      <c r="AK1105" s="14">
        <v>46031</v>
      </c>
      <c r="AL1105">
        <v>57</v>
      </c>
      <c r="AM1105" t="s">
        <v>1576</v>
      </c>
      <c r="AN1105" t="s">
        <v>1577</v>
      </c>
      <c r="AO1105">
        <v>34</v>
      </c>
      <c r="AP1105">
        <v>21064</v>
      </c>
      <c r="AQ1105">
        <v>7</v>
      </c>
      <c r="AR1105">
        <v>0</v>
      </c>
    </row>
    <row r="1106" spans="1:44" x14ac:dyDescent="0.35">
      <c r="A1106" t="s">
        <v>1169</v>
      </c>
      <c r="B1106">
        <v>43</v>
      </c>
      <c r="C1106" t="s">
        <v>802</v>
      </c>
      <c r="D1106" t="s">
        <v>49</v>
      </c>
      <c r="E1106" t="s">
        <v>56</v>
      </c>
      <c r="F1106">
        <v>185</v>
      </c>
      <c r="G1106" t="s">
        <v>42</v>
      </c>
      <c r="H1106">
        <v>10</v>
      </c>
      <c r="I1106">
        <v>4</v>
      </c>
      <c r="J1106" t="s">
        <v>43</v>
      </c>
      <c r="K1106">
        <v>1</v>
      </c>
      <c r="L1106">
        <v>430</v>
      </c>
      <c r="M1106">
        <v>3</v>
      </c>
      <c r="N1106" t="s">
        <v>53</v>
      </c>
      <c r="O1106">
        <v>33</v>
      </c>
      <c r="P1106">
        <v>3</v>
      </c>
      <c r="Q1106">
        <v>1</v>
      </c>
      <c r="R1106" t="s">
        <v>45</v>
      </c>
      <c r="S1106">
        <v>4</v>
      </c>
      <c r="T1106" t="s">
        <v>46</v>
      </c>
      <c r="U1106">
        <v>2455</v>
      </c>
      <c r="V1106" t="s">
        <v>47</v>
      </c>
      <c r="W1106">
        <v>10675</v>
      </c>
      <c r="X1106">
        <v>0</v>
      </c>
      <c r="Y1106" t="s">
        <v>48</v>
      </c>
      <c r="Z1106" t="s">
        <v>49</v>
      </c>
      <c r="AA1106">
        <v>19</v>
      </c>
      <c r="AB1106">
        <v>3</v>
      </c>
      <c r="AC1106">
        <v>1</v>
      </c>
      <c r="AD1106">
        <v>80</v>
      </c>
      <c r="AE1106">
        <v>0</v>
      </c>
      <c r="AF1106">
        <v>9</v>
      </c>
      <c r="AG1106">
        <v>5</v>
      </c>
      <c r="AH1106">
        <v>3</v>
      </c>
      <c r="AI1106">
        <v>1</v>
      </c>
      <c r="AJ1106">
        <v>7</v>
      </c>
      <c r="AK1106" s="14">
        <v>46032</v>
      </c>
      <c r="AL1106">
        <v>41</v>
      </c>
      <c r="AM1106" t="s">
        <v>1576</v>
      </c>
      <c r="AN1106" t="s">
        <v>1577</v>
      </c>
      <c r="AO1106">
        <v>12</v>
      </c>
      <c r="AP1106">
        <v>3959</v>
      </c>
      <c r="AQ1106">
        <v>9</v>
      </c>
      <c r="AR1106">
        <v>4</v>
      </c>
    </row>
    <row r="1107" spans="1:44" x14ac:dyDescent="0.35">
      <c r="A1107" t="s">
        <v>1170</v>
      </c>
      <c r="B1107">
        <v>43</v>
      </c>
      <c r="C1107" t="s">
        <v>802</v>
      </c>
      <c r="D1107" t="s">
        <v>49</v>
      </c>
      <c r="E1107" t="s">
        <v>56</v>
      </c>
      <c r="F1107">
        <v>559</v>
      </c>
      <c r="G1107" t="s">
        <v>42</v>
      </c>
      <c r="H1107">
        <v>10</v>
      </c>
      <c r="I1107">
        <v>4</v>
      </c>
      <c r="J1107" t="s">
        <v>43</v>
      </c>
      <c r="K1107">
        <v>1</v>
      </c>
      <c r="L1107">
        <v>448</v>
      </c>
      <c r="M1107">
        <v>3</v>
      </c>
      <c r="N1107" t="s">
        <v>53</v>
      </c>
      <c r="O1107">
        <v>82</v>
      </c>
      <c r="P1107">
        <v>2</v>
      </c>
      <c r="Q1107">
        <v>2</v>
      </c>
      <c r="R1107" t="s">
        <v>45</v>
      </c>
      <c r="S1107">
        <v>3</v>
      </c>
      <c r="T1107" t="s">
        <v>102</v>
      </c>
      <c r="U1107">
        <v>5257</v>
      </c>
      <c r="V1107" t="s">
        <v>163</v>
      </c>
      <c r="W1107">
        <v>6227</v>
      </c>
      <c r="X1107">
        <v>1</v>
      </c>
      <c r="Y1107" t="s">
        <v>48</v>
      </c>
      <c r="Z1107" t="s">
        <v>49</v>
      </c>
      <c r="AA1107">
        <v>11</v>
      </c>
      <c r="AB1107">
        <v>3</v>
      </c>
      <c r="AC1107">
        <v>2</v>
      </c>
      <c r="AD1107">
        <v>80</v>
      </c>
      <c r="AE1107">
        <v>1</v>
      </c>
      <c r="AF1107">
        <v>9</v>
      </c>
      <c r="AG1107">
        <v>3</v>
      </c>
      <c r="AH1107">
        <v>4</v>
      </c>
      <c r="AI1107">
        <v>0</v>
      </c>
      <c r="AJ1107">
        <v>0</v>
      </c>
      <c r="AK1107" s="14">
        <v>46033</v>
      </c>
      <c r="AL1107">
        <v>58</v>
      </c>
      <c r="AM1107" t="s">
        <v>1576</v>
      </c>
      <c r="AN1107" t="s">
        <v>1577</v>
      </c>
      <c r="AO1107">
        <v>35</v>
      </c>
      <c r="AP1107">
        <v>10599</v>
      </c>
      <c r="AQ1107">
        <v>1</v>
      </c>
      <c r="AR1107">
        <v>0</v>
      </c>
    </row>
    <row r="1108" spans="1:44" x14ac:dyDescent="0.35">
      <c r="A1108" t="s">
        <v>1171</v>
      </c>
      <c r="B1108">
        <v>43</v>
      </c>
      <c r="C1108" t="s">
        <v>802</v>
      </c>
      <c r="D1108" t="s">
        <v>49</v>
      </c>
      <c r="E1108" t="s">
        <v>41</v>
      </c>
      <c r="F1108">
        <v>1001</v>
      </c>
      <c r="G1108" t="s">
        <v>42</v>
      </c>
      <c r="H1108">
        <v>7</v>
      </c>
      <c r="I1108">
        <v>3</v>
      </c>
      <c r="J1108" t="s">
        <v>43</v>
      </c>
      <c r="K1108">
        <v>1</v>
      </c>
      <c r="L1108">
        <v>451</v>
      </c>
      <c r="M1108">
        <v>3</v>
      </c>
      <c r="N1108" t="s">
        <v>53</v>
      </c>
      <c r="O1108">
        <v>43</v>
      </c>
      <c r="P1108">
        <v>3</v>
      </c>
      <c r="Q1108">
        <v>3</v>
      </c>
      <c r="R1108" t="s">
        <v>161</v>
      </c>
      <c r="S1108">
        <v>1</v>
      </c>
      <c r="T1108" t="s">
        <v>105</v>
      </c>
      <c r="U1108">
        <v>9985</v>
      </c>
      <c r="V1108" t="s">
        <v>163</v>
      </c>
      <c r="W1108">
        <v>9262</v>
      </c>
      <c r="X1108">
        <v>8</v>
      </c>
      <c r="Y1108" t="s">
        <v>48</v>
      </c>
      <c r="Z1108" t="s">
        <v>49</v>
      </c>
      <c r="AA1108">
        <v>16</v>
      </c>
      <c r="AB1108">
        <v>3</v>
      </c>
      <c r="AC1108">
        <v>1</v>
      </c>
      <c r="AD1108">
        <v>80</v>
      </c>
      <c r="AE1108">
        <v>1</v>
      </c>
      <c r="AF1108">
        <v>10</v>
      </c>
      <c r="AG1108">
        <v>1</v>
      </c>
      <c r="AH1108">
        <v>2</v>
      </c>
      <c r="AI1108">
        <v>0</v>
      </c>
      <c r="AJ1108">
        <v>0</v>
      </c>
      <c r="AK1108" s="14">
        <v>46034</v>
      </c>
      <c r="AL1108">
        <v>37</v>
      </c>
      <c r="AM1108" t="s">
        <v>1576</v>
      </c>
      <c r="AN1108" t="s">
        <v>1577</v>
      </c>
      <c r="AO1108">
        <v>4</v>
      </c>
      <c r="AP1108">
        <v>19015</v>
      </c>
      <c r="AQ1108">
        <v>0</v>
      </c>
      <c r="AR1108">
        <v>0</v>
      </c>
    </row>
    <row r="1109" spans="1:44" x14ac:dyDescent="0.35">
      <c r="A1109" t="s">
        <v>1172</v>
      </c>
      <c r="B1109">
        <v>43</v>
      </c>
      <c r="C1109" t="s">
        <v>802</v>
      </c>
      <c r="D1109" t="s">
        <v>49</v>
      </c>
      <c r="E1109" t="s">
        <v>41</v>
      </c>
      <c r="F1109">
        <v>982</v>
      </c>
      <c r="G1109" t="s">
        <v>42</v>
      </c>
      <c r="H1109">
        <v>12</v>
      </c>
      <c r="I1109">
        <v>3</v>
      </c>
      <c r="J1109" t="s">
        <v>43</v>
      </c>
      <c r="K1109">
        <v>1</v>
      </c>
      <c r="L1109">
        <v>520</v>
      </c>
      <c r="M1109">
        <v>1</v>
      </c>
      <c r="N1109" t="s">
        <v>44</v>
      </c>
      <c r="O1109">
        <v>59</v>
      </c>
      <c r="P1109">
        <v>2</v>
      </c>
      <c r="Q1109">
        <v>4</v>
      </c>
      <c r="R1109" t="s">
        <v>252</v>
      </c>
      <c r="S1109">
        <v>2</v>
      </c>
      <c r="T1109" t="s">
        <v>102</v>
      </c>
      <c r="U1109">
        <v>14336</v>
      </c>
      <c r="V1109" t="s">
        <v>253</v>
      </c>
      <c r="W1109">
        <v>4345</v>
      </c>
      <c r="X1109">
        <v>1</v>
      </c>
      <c r="Y1109" t="s">
        <v>48</v>
      </c>
      <c r="Z1109" t="s">
        <v>49</v>
      </c>
      <c r="AA1109">
        <v>11</v>
      </c>
      <c r="AB1109">
        <v>3</v>
      </c>
      <c r="AC1109">
        <v>3</v>
      </c>
      <c r="AD1109">
        <v>80</v>
      </c>
      <c r="AE1109">
        <v>1</v>
      </c>
      <c r="AF1109">
        <v>25</v>
      </c>
      <c r="AG1109">
        <v>3</v>
      </c>
      <c r="AH1109">
        <v>3</v>
      </c>
      <c r="AI1109">
        <v>3</v>
      </c>
      <c r="AJ1109">
        <v>9</v>
      </c>
      <c r="AK1109" s="14">
        <v>46035</v>
      </c>
      <c r="AL1109">
        <v>50</v>
      </c>
      <c r="AM1109" t="s">
        <v>1576</v>
      </c>
      <c r="AN1109" t="s">
        <v>1577</v>
      </c>
      <c r="AO1109">
        <v>8</v>
      </c>
      <c r="AP1109">
        <v>12082</v>
      </c>
      <c r="AQ1109">
        <v>5</v>
      </c>
      <c r="AR1109">
        <v>5</v>
      </c>
    </row>
    <row r="1110" spans="1:44" x14ac:dyDescent="0.35">
      <c r="A1110" t="s">
        <v>1173</v>
      </c>
      <c r="B1110">
        <v>43</v>
      </c>
      <c r="C1110" t="s">
        <v>802</v>
      </c>
      <c r="D1110" t="s">
        <v>49</v>
      </c>
      <c r="E1110" t="s">
        <v>56</v>
      </c>
      <c r="F1110">
        <v>313</v>
      </c>
      <c r="G1110" t="s">
        <v>42</v>
      </c>
      <c r="H1110">
        <v>21</v>
      </c>
      <c r="I1110">
        <v>3</v>
      </c>
      <c r="J1110" t="s">
        <v>52</v>
      </c>
      <c r="K1110">
        <v>1</v>
      </c>
      <c r="L1110">
        <v>525</v>
      </c>
      <c r="M1110">
        <v>4</v>
      </c>
      <c r="N1110" t="s">
        <v>44</v>
      </c>
      <c r="O1110">
        <v>61</v>
      </c>
      <c r="P1110">
        <v>3</v>
      </c>
      <c r="Q1110">
        <v>1</v>
      </c>
      <c r="R1110" t="s">
        <v>45</v>
      </c>
      <c r="S1110">
        <v>4</v>
      </c>
      <c r="T1110" t="s">
        <v>105</v>
      </c>
      <c r="U1110">
        <v>2258</v>
      </c>
      <c r="V1110" t="s">
        <v>47</v>
      </c>
      <c r="W1110">
        <v>15238</v>
      </c>
      <c r="X1110">
        <v>7</v>
      </c>
      <c r="Y1110" t="s">
        <v>48</v>
      </c>
      <c r="Z1110" t="s">
        <v>49</v>
      </c>
      <c r="AA1110">
        <v>20</v>
      </c>
      <c r="AB1110">
        <v>4</v>
      </c>
      <c r="AC1110">
        <v>1</v>
      </c>
      <c r="AD1110">
        <v>80</v>
      </c>
      <c r="AE1110">
        <v>1</v>
      </c>
      <c r="AF1110">
        <v>8</v>
      </c>
      <c r="AG1110">
        <v>1</v>
      </c>
      <c r="AH1110">
        <v>3</v>
      </c>
      <c r="AI1110">
        <v>1</v>
      </c>
      <c r="AJ1110">
        <v>2</v>
      </c>
      <c r="AK1110" s="14">
        <v>46036</v>
      </c>
      <c r="AL1110">
        <v>44</v>
      </c>
      <c r="AM1110" t="s">
        <v>1576</v>
      </c>
      <c r="AN1110" t="s">
        <v>1577</v>
      </c>
      <c r="AO1110">
        <v>26</v>
      </c>
      <c r="AP1110">
        <v>16828</v>
      </c>
      <c r="AQ1110">
        <v>15</v>
      </c>
      <c r="AR1110">
        <v>9</v>
      </c>
    </row>
    <row r="1111" spans="1:44" x14ac:dyDescent="0.35">
      <c r="A1111" t="s">
        <v>1174</v>
      </c>
      <c r="B1111">
        <v>43</v>
      </c>
      <c r="C1111" t="s">
        <v>802</v>
      </c>
      <c r="D1111" t="s">
        <v>49</v>
      </c>
      <c r="E1111" t="s">
        <v>41</v>
      </c>
      <c r="F1111">
        <v>1473</v>
      </c>
      <c r="G1111" t="s">
        <v>42</v>
      </c>
      <c r="H1111">
        <v>8</v>
      </c>
      <c r="I1111">
        <v>4</v>
      </c>
      <c r="J1111" t="s">
        <v>73</v>
      </c>
      <c r="K1111">
        <v>1</v>
      </c>
      <c r="L1111">
        <v>526</v>
      </c>
      <c r="M1111">
        <v>3</v>
      </c>
      <c r="N1111" t="s">
        <v>53</v>
      </c>
      <c r="O1111">
        <v>74</v>
      </c>
      <c r="P1111">
        <v>3</v>
      </c>
      <c r="Q1111">
        <v>2</v>
      </c>
      <c r="R1111" t="s">
        <v>161</v>
      </c>
      <c r="S1111">
        <v>3</v>
      </c>
      <c r="T1111" t="s">
        <v>102</v>
      </c>
      <c r="U1111">
        <v>4522</v>
      </c>
      <c r="V1111" t="s">
        <v>47</v>
      </c>
      <c r="W1111">
        <v>2227</v>
      </c>
      <c r="X1111">
        <v>4</v>
      </c>
      <c r="Y1111" t="s">
        <v>48</v>
      </c>
      <c r="Z1111" t="s">
        <v>40</v>
      </c>
      <c r="AA1111">
        <v>14</v>
      </c>
      <c r="AB1111">
        <v>3</v>
      </c>
      <c r="AC1111">
        <v>4</v>
      </c>
      <c r="AD1111">
        <v>80</v>
      </c>
      <c r="AE1111">
        <v>0</v>
      </c>
      <c r="AF1111">
        <v>8</v>
      </c>
      <c r="AG1111">
        <v>3</v>
      </c>
      <c r="AH1111">
        <v>3</v>
      </c>
      <c r="AI1111">
        <v>0</v>
      </c>
      <c r="AJ1111">
        <v>2</v>
      </c>
      <c r="AK1111" s="14">
        <v>46037</v>
      </c>
      <c r="AL1111">
        <v>52</v>
      </c>
      <c r="AM1111" t="s">
        <v>1576</v>
      </c>
      <c r="AN1111" t="s">
        <v>1577</v>
      </c>
      <c r="AO1111">
        <v>32</v>
      </c>
      <c r="AP1111">
        <v>15565</v>
      </c>
      <c r="AQ1111">
        <v>4</v>
      </c>
      <c r="AR1111">
        <v>2</v>
      </c>
    </row>
    <row r="1112" spans="1:44" x14ac:dyDescent="0.35">
      <c r="A1112" t="s">
        <v>1175</v>
      </c>
      <c r="B1112">
        <v>43</v>
      </c>
      <c r="C1112" t="s">
        <v>802</v>
      </c>
      <c r="D1112" t="s">
        <v>49</v>
      </c>
      <c r="E1112" t="s">
        <v>41</v>
      </c>
      <c r="F1112">
        <v>782</v>
      </c>
      <c r="G1112" t="s">
        <v>42</v>
      </c>
      <c r="H1112">
        <v>6</v>
      </c>
      <c r="I1112">
        <v>4</v>
      </c>
      <c r="J1112" t="s">
        <v>73</v>
      </c>
      <c r="K1112">
        <v>1</v>
      </c>
      <c r="L1112">
        <v>661</v>
      </c>
      <c r="M1112">
        <v>2</v>
      </c>
      <c r="N1112" t="s">
        <v>44</v>
      </c>
      <c r="O1112">
        <v>50</v>
      </c>
      <c r="P1112">
        <v>2</v>
      </c>
      <c r="Q1112">
        <v>4</v>
      </c>
      <c r="R1112" t="s">
        <v>252</v>
      </c>
      <c r="S1112">
        <v>4</v>
      </c>
      <c r="T1112" t="s">
        <v>102</v>
      </c>
      <c r="U1112">
        <v>16627</v>
      </c>
      <c r="V1112" t="s">
        <v>368</v>
      </c>
      <c r="W1112">
        <v>2671</v>
      </c>
      <c r="X1112">
        <v>4</v>
      </c>
      <c r="Y1112" t="s">
        <v>48</v>
      </c>
      <c r="Z1112" t="s">
        <v>40</v>
      </c>
      <c r="AA1112">
        <v>14</v>
      </c>
      <c r="AB1112">
        <v>3</v>
      </c>
      <c r="AC1112">
        <v>3</v>
      </c>
      <c r="AD1112">
        <v>80</v>
      </c>
      <c r="AE1112">
        <v>1</v>
      </c>
      <c r="AF1112">
        <v>21</v>
      </c>
      <c r="AG1112">
        <v>3</v>
      </c>
      <c r="AH1112">
        <v>2</v>
      </c>
      <c r="AI1112">
        <v>0</v>
      </c>
      <c r="AJ1112">
        <v>0</v>
      </c>
      <c r="AK1112" s="14">
        <v>46038</v>
      </c>
      <c r="AL1112">
        <v>57</v>
      </c>
      <c r="AM1112" t="s">
        <v>1576</v>
      </c>
      <c r="AN1112" t="s">
        <v>1577</v>
      </c>
      <c r="AO1112">
        <v>32</v>
      </c>
      <c r="AP1112">
        <v>20939</v>
      </c>
      <c r="AQ1112">
        <v>30</v>
      </c>
      <c r="AR1112">
        <v>0</v>
      </c>
    </row>
    <row r="1113" spans="1:44" x14ac:dyDescent="0.35">
      <c r="A1113" t="s">
        <v>1176</v>
      </c>
      <c r="B1113">
        <v>43</v>
      </c>
      <c r="C1113" t="s">
        <v>802</v>
      </c>
      <c r="D1113" t="s">
        <v>49</v>
      </c>
      <c r="E1113" t="s">
        <v>56</v>
      </c>
      <c r="F1113">
        <v>1001</v>
      </c>
      <c r="G1113" t="s">
        <v>42</v>
      </c>
      <c r="H1113">
        <v>9</v>
      </c>
      <c r="I1113">
        <v>5</v>
      </c>
      <c r="J1113" t="s">
        <v>52</v>
      </c>
      <c r="K1113">
        <v>1</v>
      </c>
      <c r="L1113">
        <v>663</v>
      </c>
      <c r="M1113">
        <v>4</v>
      </c>
      <c r="N1113" t="s">
        <v>44</v>
      </c>
      <c r="O1113">
        <v>72</v>
      </c>
      <c r="P1113">
        <v>3</v>
      </c>
      <c r="Q1113">
        <v>2</v>
      </c>
      <c r="R1113" t="s">
        <v>45</v>
      </c>
      <c r="S1113">
        <v>3</v>
      </c>
      <c r="T1113" t="s">
        <v>102</v>
      </c>
      <c r="U1113">
        <v>5679</v>
      </c>
      <c r="V1113" t="s">
        <v>163</v>
      </c>
      <c r="W1113">
        <v>19627</v>
      </c>
      <c r="X1113">
        <v>3</v>
      </c>
      <c r="Y1113" t="s">
        <v>48</v>
      </c>
      <c r="Z1113" t="s">
        <v>40</v>
      </c>
      <c r="AA1113">
        <v>13</v>
      </c>
      <c r="AB1113">
        <v>3</v>
      </c>
      <c r="AC1113">
        <v>2</v>
      </c>
      <c r="AD1113">
        <v>80</v>
      </c>
      <c r="AE1113">
        <v>1</v>
      </c>
      <c r="AF1113">
        <v>10</v>
      </c>
      <c r="AG1113">
        <v>3</v>
      </c>
      <c r="AH1113">
        <v>3</v>
      </c>
      <c r="AI1113">
        <v>4</v>
      </c>
      <c r="AJ1113">
        <v>7</v>
      </c>
      <c r="AK1113" s="14">
        <v>46039</v>
      </c>
      <c r="AL1113">
        <v>38</v>
      </c>
      <c r="AM1113" t="s">
        <v>1576</v>
      </c>
      <c r="AN1113" t="s">
        <v>1577</v>
      </c>
      <c r="AO1113">
        <v>8</v>
      </c>
      <c r="AP1113">
        <v>10250</v>
      </c>
      <c r="AQ1113">
        <v>1</v>
      </c>
      <c r="AR1113">
        <v>1</v>
      </c>
    </row>
    <row r="1114" spans="1:44" x14ac:dyDescent="0.35">
      <c r="A1114" t="s">
        <v>1177</v>
      </c>
      <c r="B1114">
        <v>43</v>
      </c>
      <c r="C1114" t="s">
        <v>802</v>
      </c>
      <c r="D1114" t="s">
        <v>49</v>
      </c>
      <c r="E1114" t="s">
        <v>56</v>
      </c>
      <c r="F1114">
        <v>775</v>
      </c>
      <c r="G1114" t="s">
        <v>51</v>
      </c>
      <c r="H1114">
        <v>15</v>
      </c>
      <c r="I1114">
        <v>3</v>
      </c>
      <c r="J1114" t="s">
        <v>43</v>
      </c>
      <c r="K1114">
        <v>1</v>
      </c>
      <c r="L1114">
        <v>754</v>
      </c>
      <c r="M1114">
        <v>4</v>
      </c>
      <c r="N1114" t="s">
        <v>44</v>
      </c>
      <c r="O1114">
        <v>47</v>
      </c>
      <c r="P1114">
        <v>2</v>
      </c>
      <c r="Q1114">
        <v>2</v>
      </c>
      <c r="R1114" t="s">
        <v>137</v>
      </c>
      <c r="S1114">
        <v>4</v>
      </c>
      <c r="T1114" t="s">
        <v>105</v>
      </c>
      <c r="U1114">
        <v>6804</v>
      </c>
      <c r="V1114" t="s">
        <v>163</v>
      </c>
      <c r="W1114">
        <v>23683</v>
      </c>
      <c r="X1114">
        <v>3</v>
      </c>
      <c r="Y1114" t="s">
        <v>48</v>
      </c>
      <c r="Z1114" t="s">
        <v>49</v>
      </c>
      <c r="AA1114">
        <v>18</v>
      </c>
      <c r="AB1114">
        <v>3</v>
      </c>
      <c r="AC1114">
        <v>3</v>
      </c>
      <c r="AD1114">
        <v>80</v>
      </c>
      <c r="AE1114">
        <v>1</v>
      </c>
      <c r="AF1114">
        <v>7</v>
      </c>
      <c r="AG1114">
        <v>5</v>
      </c>
      <c r="AH1114">
        <v>3</v>
      </c>
      <c r="AI1114">
        <v>2</v>
      </c>
      <c r="AJ1114">
        <v>2</v>
      </c>
      <c r="AK1114" s="14">
        <v>46040</v>
      </c>
      <c r="AL1114">
        <v>55</v>
      </c>
      <c r="AM1114" t="s">
        <v>1576</v>
      </c>
      <c r="AN1114" t="s">
        <v>1577</v>
      </c>
      <c r="AO1114">
        <v>19</v>
      </c>
      <c r="AP1114">
        <v>8721</v>
      </c>
      <c r="AQ1114">
        <v>11</v>
      </c>
      <c r="AR1114">
        <v>8</v>
      </c>
    </row>
    <row r="1115" spans="1:44" x14ac:dyDescent="0.35">
      <c r="A1115" t="s">
        <v>1178</v>
      </c>
      <c r="B1115">
        <v>43</v>
      </c>
      <c r="C1115" t="s">
        <v>802</v>
      </c>
      <c r="D1115" t="s">
        <v>49</v>
      </c>
      <c r="E1115" t="s">
        <v>41</v>
      </c>
      <c r="F1115">
        <v>589</v>
      </c>
      <c r="G1115" t="s">
        <v>42</v>
      </c>
      <c r="H1115">
        <v>14</v>
      </c>
      <c r="I1115">
        <v>2</v>
      </c>
      <c r="J1115" t="s">
        <v>43</v>
      </c>
      <c r="K1115">
        <v>1</v>
      </c>
      <c r="L1115">
        <v>843</v>
      </c>
      <c r="M1115">
        <v>2</v>
      </c>
      <c r="N1115" t="s">
        <v>44</v>
      </c>
      <c r="O1115">
        <v>94</v>
      </c>
      <c r="P1115">
        <v>3</v>
      </c>
      <c r="Q1115">
        <v>4</v>
      </c>
      <c r="R1115" t="s">
        <v>252</v>
      </c>
      <c r="S1115">
        <v>1</v>
      </c>
      <c r="T1115" t="s">
        <v>105</v>
      </c>
      <c r="U1115">
        <v>17159</v>
      </c>
      <c r="V1115" t="s">
        <v>368</v>
      </c>
      <c r="W1115">
        <v>5200</v>
      </c>
      <c r="X1115">
        <v>6</v>
      </c>
      <c r="Y1115" t="s">
        <v>48</v>
      </c>
      <c r="Z1115" t="s">
        <v>49</v>
      </c>
      <c r="AA1115">
        <v>24</v>
      </c>
      <c r="AB1115">
        <v>4</v>
      </c>
      <c r="AC1115">
        <v>3</v>
      </c>
      <c r="AD1115">
        <v>80</v>
      </c>
      <c r="AE1115">
        <v>1</v>
      </c>
      <c r="AF1115">
        <v>22</v>
      </c>
      <c r="AG1115">
        <v>3</v>
      </c>
      <c r="AH1115">
        <v>3</v>
      </c>
      <c r="AI1115">
        <v>1</v>
      </c>
      <c r="AJ1115">
        <v>0</v>
      </c>
      <c r="AK1115" s="14">
        <v>46041</v>
      </c>
      <c r="AL1115">
        <v>55</v>
      </c>
      <c r="AM1115" t="s">
        <v>1576</v>
      </c>
      <c r="AN1115" t="s">
        <v>1577</v>
      </c>
      <c r="AO1115">
        <v>25</v>
      </c>
      <c r="AP1115">
        <v>22858</v>
      </c>
      <c r="AQ1115">
        <v>21</v>
      </c>
      <c r="AR1115">
        <v>3</v>
      </c>
    </row>
    <row r="1116" spans="1:44" x14ac:dyDescent="0.35">
      <c r="A1116" t="s">
        <v>1179</v>
      </c>
      <c r="B1116">
        <v>43</v>
      </c>
      <c r="C1116" t="s">
        <v>802</v>
      </c>
      <c r="D1116" t="s">
        <v>49</v>
      </c>
      <c r="E1116" t="s">
        <v>56</v>
      </c>
      <c r="F1116">
        <v>422</v>
      </c>
      <c r="G1116" t="s">
        <v>42</v>
      </c>
      <c r="H1116">
        <v>1</v>
      </c>
      <c r="I1116">
        <v>3</v>
      </c>
      <c r="J1116" t="s">
        <v>43</v>
      </c>
      <c r="K1116">
        <v>1</v>
      </c>
      <c r="L1116">
        <v>902</v>
      </c>
      <c r="M1116">
        <v>4</v>
      </c>
      <c r="N1116" t="s">
        <v>53</v>
      </c>
      <c r="O1116">
        <v>33</v>
      </c>
      <c r="P1116">
        <v>3</v>
      </c>
      <c r="Q1116">
        <v>2</v>
      </c>
      <c r="R1116" t="s">
        <v>161</v>
      </c>
      <c r="S1116">
        <v>4</v>
      </c>
      <c r="T1116" t="s">
        <v>105</v>
      </c>
      <c r="U1116">
        <v>5562</v>
      </c>
      <c r="V1116" t="s">
        <v>163</v>
      </c>
      <c r="W1116">
        <v>21782</v>
      </c>
      <c r="X1116">
        <v>4</v>
      </c>
      <c r="Y1116" t="s">
        <v>48</v>
      </c>
      <c r="Z1116" t="s">
        <v>49</v>
      </c>
      <c r="AA1116">
        <v>13</v>
      </c>
      <c r="AB1116">
        <v>3</v>
      </c>
      <c r="AC1116">
        <v>2</v>
      </c>
      <c r="AD1116">
        <v>80</v>
      </c>
      <c r="AE1116">
        <v>1</v>
      </c>
      <c r="AF1116">
        <v>12</v>
      </c>
      <c r="AG1116">
        <v>2</v>
      </c>
      <c r="AH1116">
        <v>2</v>
      </c>
      <c r="AI1116">
        <v>2</v>
      </c>
      <c r="AJ1116">
        <v>2</v>
      </c>
      <c r="AK1116" s="14">
        <v>46042</v>
      </c>
      <c r="AL1116">
        <v>49</v>
      </c>
      <c r="AM1116" t="s">
        <v>1576</v>
      </c>
      <c r="AN1116" t="s">
        <v>1577</v>
      </c>
      <c r="AO1116">
        <v>0</v>
      </c>
      <c r="AP1116">
        <v>21441</v>
      </c>
      <c r="AQ1116">
        <v>0</v>
      </c>
      <c r="AR1116">
        <v>0</v>
      </c>
    </row>
    <row r="1117" spans="1:44" x14ac:dyDescent="0.35">
      <c r="A1117" t="s">
        <v>1180</v>
      </c>
      <c r="B1117">
        <v>43</v>
      </c>
      <c r="C1117" t="s">
        <v>802</v>
      </c>
      <c r="D1117" t="s">
        <v>49</v>
      </c>
      <c r="E1117" t="s">
        <v>41</v>
      </c>
      <c r="F1117">
        <v>177</v>
      </c>
      <c r="G1117" t="s">
        <v>42</v>
      </c>
      <c r="H1117">
        <v>8</v>
      </c>
      <c r="I1117">
        <v>3</v>
      </c>
      <c r="J1117" t="s">
        <v>43</v>
      </c>
      <c r="K1117">
        <v>1</v>
      </c>
      <c r="L1117">
        <v>920</v>
      </c>
      <c r="M1117">
        <v>1</v>
      </c>
      <c r="N1117" t="s">
        <v>53</v>
      </c>
      <c r="O1117">
        <v>55</v>
      </c>
      <c r="P1117">
        <v>3</v>
      </c>
      <c r="Q1117">
        <v>2</v>
      </c>
      <c r="R1117" t="s">
        <v>112</v>
      </c>
      <c r="S1117">
        <v>2</v>
      </c>
      <c r="T1117" t="s">
        <v>102</v>
      </c>
      <c r="U1117">
        <v>4765</v>
      </c>
      <c r="V1117" t="s">
        <v>47</v>
      </c>
      <c r="W1117">
        <v>23814</v>
      </c>
      <c r="X1117">
        <v>4</v>
      </c>
      <c r="Y1117" t="s">
        <v>48</v>
      </c>
      <c r="Z1117" t="s">
        <v>49</v>
      </c>
      <c r="AA1117">
        <v>21</v>
      </c>
      <c r="AB1117">
        <v>4</v>
      </c>
      <c r="AC1117">
        <v>3</v>
      </c>
      <c r="AD1117">
        <v>80</v>
      </c>
      <c r="AE1117">
        <v>1</v>
      </c>
      <c r="AF1117">
        <v>4</v>
      </c>
      <c r="AG1117">
        <v>2</v>
      </c>
      <c r="AH1117">
        <v>4</v>
      </c>
      <c r="AI1117">
        <v>0</v>
      </c>
      <c r="AJ1117">
        <v>0</v>
      </c>
      <c r="AK1117" s="14">
        <v>46043</v>
      </c>
      <c r="AL1117">
        <v>38</v>
      </c>
      <c r="AM1117" t="s">
        <v>1576</v>
      </c>
      <c r="AN1117" t="s">
        <v>1577</v>
      </c>
      <c r="AO1117">
        <v>1</v>
      </c>
      <c r="AP1117">
        <v>17020</v>
      </c>
      <c r="AQ1117">
        <v>1</v>
      </c>
      <c r="AR1117">
        <v>1</v>
      </c>
    </row>
    <row r="1118" spans="1:44" x14ac:dyDescent="0.35">
      <c r="A1118" t="s">
        <v>1181</v>
      </c>
      <c r="B1118">
        <v>43</v>
      </c>
      <c r="C1118" t="s">
        <v>802</v>
      </c>
      <c r="D1118" t="s">
        <v>49</v>
      </c>
      <c r="E1118" t="s">
        <v>41</v>
      </c>
      <c r="F1118">
        <v>415</v>
      </c>
      <c r="G1118" t="s">
        <v>51</v>
      </c>
      <c r="H1118">
        <v>25</v>
      </c>
      <c r="I1118">
        <v>3</v>
      </c>
      <c r="J1118" t="s">
        <v>52</v>
      </c>
      <c r="K1118">
        <v>1</v>
      </c>
      <c r="L1118">
        <v>1076</v>
      </c>
      <c r="M1118">
        <v>3</v>
      </c>
      <c r="N1118" t="s">
        <v>44</v>
      </c>
      <c r="O1118">
        <v>79</v>
      </c>
      <c r="P1118">
        <v>2</v>
      </c>
      <c r="Q1118">
        <v>3</v>
      </c>
      <c r="R1118" t="s">
        <v>137</v>
      </c>
      <c r="S1118">
        <v>4</v>
      </c>
      <c r="T1118" t="s">
        <v>102</v>
      </c>
      <c r="U1118">
        <v>10798</v>
      </c>
      <c r="V1118" t="s">
        <v>253</v>
      </c>
      <c r="W1118">
        <v>5268</v>
      </c>
      <c r="X1118">
        <v>5</v>
      </c>
      <c r="Y1118" t="s">
        <v>48</v>
      </c>
      <c r="Z1118" t="s">
        <v>49</v>
      </c>
      <c r="AA1118">
        <v>13</v>
      </c>
      <c r="AB1118">
        <v>3</v>
      </c>
      <c r="AC1118">
        <v>3</v>
      </c>
      <c r="AD1118">
        <v>80</v>
      </c>
      <c r="AE1118">
        <v>1</v>
      </c>
      <c r="AF1118">
        <v>18</v>
      </c>
      <c r="AG1118">
        <v>5</v>
      </c>
      <c r="AH1118">
        <v>3</v>
      </c>
      <c r="AI1118">
        <v>0</v>
      </c>
      <c r="AJ1118">
        <v>0</v>
      </c>
      <c r="AK1118" s="14">
        <v>46044</v>
      </c>
      <c r="AL1118">
        <v>38</v>
      </c>
      <c r="AM1118" t="s">
        <v>1576</v>
      </c>
      <c r="AN1118" t="s">
        <v>1577</v>
      </c>
      <c r="AO1118">
        <v>10</v>
      </c>
      <c r="AP1118">
        <v>14479</v>
      </c>
      <c r="AQ1118">
        <v>5</v>
      </c>
      <c r="AR1118">
        <v>5</v>
      </c>
    </row>
    <row r="1119" spans="1:44" x14ac:dyDescent="0.35">
      <c r="A1119" t="s">
        <v>1182</v>
      </c>
      <c r="B1119">
        <v>43</v>
      </c>
      <c r="C1119" t="s">
        <v>802</v>
      </c>
      <c r="D1119" t="s">
        <v>49</v>
      </c>
      <c r="E1119" t="s">
        <v>56</v>
      </c>
      <c r="F1119">
        <v>1082</v>
      </c>
      <c r="G1119" t="s">
        <v>42</v>
      </c>
      <c r="H1119">
        <v>27</v>
      </c>
      <c r="I1119">
        <v>3</v>
      </c>
      <c r="J1119" t="s">
        <v>43</v>
      </c>
      <c r="K1119">
        <v>1</v>
      </c>
      <c r="L1119">
        <v>1126</v>
      </c>
      <c r="M1119">
        <v>3</v>
      </c>
      <c r="N1119" t="s">
        <v>53</v>
      </c>
      <c r="O1119">
        <v>83</v>
      </c>
      <c r="P1119">
        <v>3</v>
      </c>
      <c r="Q1119">
        <v>3</v>
      </c>
      <c r="R1119" t="s">
        <v>112</v>
      </c>
      <c r="S1119">
        <v>1</v>
      </c>
      <c r="T1119" t="s">
        <v>105</v>
      </c>
      <c r="U1119">
        <v>10820</v>
      </c>
      <c r="V1119" t="s">
        <v>253</v>
      </c>
      <c r="W1119">
        <v>11535</v>
      </c>
      <c r="X1119">
        <v>8</v>
      </c>
      <c r="Y1119" t="s">
        <v>48</v>
      </c>
      <c r="Z1119" t="s">
        <v>49</v>
      </c>
      <c r="AA1119">
        <v>11</v>
      </c>
      <c r="AB1119">
        <v>3</v>
      </c>
      <c r="AC1119">
        <v>3</v>
      </c>
      <c r="AD1119">
        <v>80</v>
      </c>
      <c r="AE1119">
        <v>1</v>
      </c>
      <c r="AF1119">
        <v>18</v>
      </c>
      <c r="AG1119">
        <v>1</v>
      </c>
      <c r="AH1119">
        <v>3</v>
      </c>
      <c r="AI1119">
        <v>0</v>
      </c>
      <c r="AJ1119">
        <v>1</v>
      </c>
      <c r="AK1119" s="14">
        <v>46045</v>
      </c>
      <c r="AL1119">
        <v>37</v>
      </c>
      <c r="AM1119" t="s">
        <v>1576</v>
      </c>
      <c r="AN1119" t="s">
        <v>1577</v>
      </c>
      <c r="AO1119">
        <v>11</v>
      </c>
      <c r="AP1119">
        <v>13827</v>
      </c>
      <c r="AQ1119">
        <v>8</v>
      </c>
      <c r="AR1119">
        <v>8</v>
      </c>
    </row>
    <row r="1120" spans="1:44" x14ac:dyDescent="0.35">
      <c r="A1120" t="s">
        <v>1330</v>
      </c>
      <c r="B1120">
        <v>48</v>
      </c>
      <c r="C1120" t="s">
        <v>1271</v>
      </c>
      <c r="D1120" t="s">
        <v>49</v>
      </c>
      <c r="E1120" t="s">
        <v>41</v>
      </c>
      <c r="F1120">
        <v>163</v>
      </c>
      <c r="G1120" t="s">
        <v>51</v>
      </c>
      <c r="H1120">
        <v>2</v>
      </c>
      <c r="I1120">
        <v>5</v>
      </c>
      <c r="J1120" t="s">
        <v>57</v>
      </c>
      <c r="K1120">
        <v>1</v>
      </c>
      <c r="L1120">
        <v>595</v>
      </c>
      <c r="M1120">
        <v>2</v>
      </c>
      <c r="N1120" t="s">
        <v>53</v>
      </c>
      <c r="O1120">
        <v>37</v>
      </c>
      <c r="P1120">
        <v>3</v>
      </c>
      <c r="Q1120">
        <v>2</v>
      </c>
      <c r="R1120" t="s">
        <v>137</v>
      </c>
      <c r="S1120">
        <v>4</v>
      </c>
      <c r="T1120" t="s">
        <v>105</v>
      </c>
      <c r="U1120">
        <v>4051</v>
      </c>
      <c r="V1120" t="s">
        <v>47</v>
      </c>
      <c r="W1120">
        <v>19658</v>
      </c>
      <c r="X1120">
        <v>2</v>
      </c>
      <c r="Y1120" t="s">
        <v>48</v>
      </c>
      <c r="Z1120" t="s">
        <v>49</v>
      </c>
      <c r="AA1120">
        <v>14</v>
      </c>
      <c r="AB1120">
        <v>3</v>
      </c>
      <c r="AC1120">
        <v>1</v>
      </c>
      <c r="AD1120">
        <v>80</v>
      </c>
      <c r="AE1120">
        <v>1</v>
      </c>
      <c r="AF1120">
        <v>14</v>
      </c>
      <c r="AG1120">
        <v>2</v>
      </c>
      <c r="AH1120">
        <v>3</v>
      </c>
      <c r="AI1120">
        <v>6</v>
      </c>
      <c r="AJ1120">
        <v>7</v>
      </c>
      <c r="AK1120" s="14">
        <v>46192</v>
      </c>
      <c r="AL1120">
        <v>52</v>
      </c>
      <c r="AM1120" t="s">
        <v>1576</v>
      </c>
      <c r="AN1120" t="s">
        <v>1584</v>
      </c>
      <c r="AO1120">
        <v>32</v>
      </c>
      <c r="AP1120">
        <v>12519</v>
      </c>
      <c r="AQ1120">
        <v>13</v>
      </c>
      <c r="AR1120">
        <v>0</v>
      </c>
    </row>
    <row r="1121" spans="1:44" x14ac:dyDescent="0.35">
      <c r="A1121" t="s">
        <v>1184</v>
      </c>
      <c r="B1121">
        <v>43</v>
      </c>
      <c r="C1121" t="s">
        <v>802</v>
      </c>
      <c r="D1121" t="s">
        <v>49</v>
      </c>
      <c r="E1121" t="s">
        <v>41</v>
      </c>
      <c r="F1121">
        <v>920</v>
      </c>
      <c r="G1121" t="s">
        <v>42</v>
      </c>
      <c r="H1121">
        <v>3</v>
      </c>
      <c r="I1121">
        <v>3</v>
      </c>
      <c r="J1121" t="s">
        <v>43</v>
      </c>
      <c r="K1121">
        <v>1</v>
      </c>
      <c r="L1121">
        <v>1255</v>
      </c>
      <c r="M1121">
        <v>3</v>
      </c>
      <c r="N1121" t="s">
        <v>44</v>
      </c>
      <c r="O1121">
        <v>96</v>
      </c>
      <c r="P1121">
        <v>1</v>
      </c>
      <c r="Q1121">
        <v>5</v>
      </c>
      <c r="R1121" t="s">
        <v>252</v>
      </c>
      <c r="S1121">
        <v>4</v>
      </c>
      <c r="T1121" t="s">
        <v>105</v>
      </c>
      <c r="U1121">
        <v>19740</v>
      </c>
      <c r="V1121" t="s">
        <v>368</v>
      </c>
      <c r="W1121">
        <v>18625</v>
      </c>
      <c r="X1121">
        <v>3</v>
      </c>
      <c r="Y1121" t="s">
        <v>48</v>
      </c>
      <c r="Z1121" t="s">
        <v>49</v>
      </c>
      <c r="AA1121">
        <v>14</v>
      </c>
      <c r="AB1121">
        <v>3</v>
      </c>
      <c r="AC1121">
        <v>2</v>
      </c>
      <c r="AD1121">
        <v>80</v>
      </c>
      <c r="AE1121">
        <v>1</v>
      </c>
      <c r="AF1121">
        <v>25</v>
      </c>
      <c r="AG1121">
        <v>2</v>
      </c>
      <c r="AH1121">
        <v>3</v>
      </c>
      <c r="AI1121">
        <v>0</v>
      </c>
      <c r="AJ1121">
        <v>7</v>
      </c>
      <c r="AK1121" s="14">
        <v>46047</v>
      </c>
      <c r="AL1121">
        <v>54</v>
      </c>
      <c r="AM1121" t="s">
        <v>1576</v>
      </c>
      <c r="AN1121" t="s">
        <v>1577</v>
      </c>
      <c r="AO1121">
        <v>18</v>
      </c>
      <c r="AP1121">
        <v>4344</v>
      </c>
      <c r="AQ1121">
        <v>0</v>
      </c>
      <c r="AR1121">
        <v>0</v>
      </c>
    </row>
    <row r="1122" spans="1:44" x14ac:dyDescent="0.35">
      <c r="A1122" t="s">
        <v>1185</v>
      </c>
      <c r="B1122">
        <v>43</v>
      </c>
      <c r="C1122" t="s">
        <v>802</v>
      </c>
      <c r="D1122" t="s">
        <v>49</v>
      </c>
      <c r="E1122" t="s">
        <v>41</v>
      </c>
      <c r="F1122">
        <v>531</v>
      </c>
      <c r="G1122" t="s">
        <v>51</v>
      </c>
      <c r="H1122">
        <v>4</v>
      </c>
      <c r="I1122">
        <v>4</v>
      </c>
      <c r="J1122" t="s">
        <v>57</v>
      </c>
      <c r="K1122">
        <v>1</v>
      </c>
      <c r="L1122">
        <v>1293</v>
      </c>
      <c r="M1122">
        <v>4</v>
      </c>
      <c r="N1122" t="s">
        <v>53</v>
      </c>
      <c r="O1122">
        <v>56</v>
      </c>
      <c r="P1122">
        <v>2</v>
      </c>
      <c r="Q1122">
        <v>3</v>
      </c>
      <c r="R1122" t="s">
        <v>137</v>
      </c>
      <c r="S1122">
        <v>4</v>
      </c>
      <c r="T1122" t="s">
        <v>46</v>
      </c>
      <c r="U1122">
        <v>10231</v>
      </c>
      <c r="V1122" t="s">
        <v>253</v>
      </c>
      <c r="W1122">
        <v>20364</v>
      </c>
      <c r="X1122">
        <v>3</v>
      </c>
      <c r="Y1122" t="s">
        <v>48</v>
      </c>
      <c r="Z1122" t="s">
        <v>49</v>
      </c>
      <c r="AA1122">
        <v>14</v>
      </c>
      <c r="AB1122">
        <v>3</v>
      </c>
      <c r="AC1122">
        <v>4</v>
      </c>
      <c r="AD1122">
        <v>80</v>
      </c>
      <c r="AE1122">
        <v>0</v>
      </c>
      <c r="AF1122">
        <v>23</v>
      </c>
      <c r="AG1122">
        <v>3</v>
      </c>
      <c r="AH1122">
        <v>4</v>
      </c>
      <c r="AI1122">
        <v>15</v>
      </c>
      <c r="AJ1122">
        <v>17</v>
      </c>
      <c r="AK1122" s="14">
        <v>46048</v>
      </c>
      <c r="AL1122">
        <v>28</v>
      </c>
      <c r="AM1122" t="s">
        <v>1576</v>
      </c>
      <c r="AN1122" t="s">
        <v>1577</v>
      </c>
      <c r="AO1122">
        <v>9</v>
      </c>
      <c r="AP1122">
        <v>15566</v>
      </c>
      <c r="AQ1122">
        <v>2</v>
      </c>
      <c r="AR1122">
        <v>2</v>
      </c>
    </row>
    <row r="1123" spans="1:44" x14ac:dyDescent="0.35">
      <c r="A1123" t="s">
        <v>1186</v>
      </c>
      <c r="B1123">
        <v>43</v>
      </c>
      <c r="C1123" t="s">
        <v>802</v>
      </c>
      <c r="D1123" t="s">
        <v>49</v>
      </c>
      <c r="E1123" t="s">
        <v>41</v>
      </c>
      <c r="F1123">
        <v>930</v>
      </c>
      <c r="G1123" t="s">
        <v>42</v>
      </c>
      <c r="H1123">
        <v>6</v>
      </c>
      <c r="I1123">
        <v>3</v>
      </c>
      <c r="J1123" t="s">
        <v>52</v>
      </c>
      <c r="K1123">
        <v>1</v>
      </c>
      <c r="L1123">
        <v>1402</v>
      </c>
      <c r="M1123">
        <v>1</v>
      </c>
      <c r="N1123" t="s">
        <v>53</v>
      </c>
      <c r="O1123">
        <v>73</v>
      </c>
      <c r="P1123">
        <v>2</v>
      </c>
      <c r="Q1123">
        <v>2</v>
      </c>
      <c r="R1123" t="s">
        <v>60</v>
      </c>
      <c r="S1123">
        <v>3</v>
      </c>
      <c r="T1123" t="s">
        <v>46</v>
      </c>
      <c r="U1123">
        <v>4081</v>
      </c>
      <c r="V1123" t="s">
        <v>47</v>
      </c>
      <c r="W1123">
        <v>20003</v>
      </c>
      <c r="X1123">
        <v>1</v>
      </c>
      <c r="Y1123" t="s">
        <v>48</v>
      </c>
      <c r="Z1123" t="s">
        <v>40</v>
      </c>
      <c r="AA1123">
        <v>14</v>
      </c>
      <c r="AB1123">
        <v>3</v>
      </c>
      <c r="AC1123">
        <v>1</v>
      </c>
      <c r="AD1123">
        <v>80</v>
      </c>
      <c r="AE1123">
        <v>0</v>
      </c>
      <c r="AF1123">
        <v>20</v>
      </c>
      <c r="AG1123">
        <v>3</v>
      </c>
      <c r="AH1123">
        <v>1</v>
      </c>
      <c r="AI1123">
        <v>1</v>
      </c>
      <c r="AJ1123">
        <v>8</v>
      </c>
      <c r="AK1123" s="14">
        <v>46049</v>
      </c>
      <c r="AL1123">
        <v>37</v>
      </c>
      <c r="AM1123" t="s">
        <v>1576</v>
      </c>
      <c r="AN1123" t="s">
        <v>1577</v>
      </c>
      <c r="AO1123">
        <v>2</v>
      </c>
      <c r="AP1123">
        <v>11832</v>
      </c>
      <c r="AQ1123">
        <v>1</v>
      </c>
      <c r="AR1123">
        <v>1</v>
      </c>
    </row>
    <row r="1124" spans="1:44" x14ac:dyDescent="0.35">
      <c r="A1124" t="s">
        <v>1187</v>
      </c>
      <c r="B1124">
        <v>43</v>
      </c>
      <c r="C1124" t="s">
        <v>802</v>
      </c>
      <c r="D1124" t="s">
        <v>49</v>
      </c>
      <c r="E1124" t="s">
        <v>41</v>
      </c>
      <c r="F1124">
        <v>990</v>
      </c>
      <c r="G1124" t="s">
        <v>42</v>
      </c>
      <c r="H1124">
        <v>27</v>
      </c>
      <c r="I1124">
        <v>3</v>
      </c>
      <c r="J1124" t="s">
        <v>68</v>
      </c>
      <c r="K1124">
        <v>1</v>
      </c>
      <c r="L1124">
        <v>1599</v>
      </c>
      <c r="M1124">
        <v>4</v>
      </c>
      <c r="N1124" t="s">
        <v>44</v>
      </c>
      <c r="O1124">
        <v>87</v>
      </c>
      <c r="P1124">
        <v>4</v>
      </c>
      <c r="Q1124">
        <v>1</v>
      </c>
      <c r="R1124" t="s">
        <v>45</v>
      </c>
      <c r="S1124">
        <v>2</v>
      </c>
      <c r="T1124" t="s">
        <v>102</v>
      </c>
      <c r="U1124">
        <v>4876</v>
      </c>
      <c r="V1124" t="s">
        <v>47</v>
      </c>
      <c r="W1124">
        <v>5855</v>
      </c>
      <c r="X1124">
        <v>5</v>
      </c>
      <c r="Y1124" t="s">
        <v>48</v>
      </c>
      <c r="Z1124" t="s">
        <v>49</v>
      </c>
      <c r="AA1124">
        <v>12</v>
      </c>
      <c r="AB1124">
        <v>3</v>
      </c>
      <c r="AC1124">
        <v>3</v>
      </c>
      <c r="AD1124">
        <v>80</v>
      </c>
      <c r="AE1124">
        <v>1</v>
      </c>
      <c r="AF1124">
        <v>8</v>
      </c>
      <c r="AG1124">
        <v>0</v>
      </c>
      <c r="AH1124">
        <v>3</v>
      </c>
      <c r="AI1124">
        <v>0</v>
      </c>
      <c r="AJ1124">
        <v>2</v>
      </c>
      <c r="AK1124" s="14">
        <v>46050</v>
      </c>
      <c r="AL1124">
        <v>25</v>
      </c>
      <c r="AM1124" t="s">
        <v>1576</v>
      </c>
      <c r="AN1124" t="s">
        <v>1577</v>
      </c>
      <c r="AO1124">
        <v>5</v>
      </c>
      <c r="AP1124">
        <v>6381</v>
      </c>
      <c r="AQ1124">
        <v>5</v>
      </c>
      <c r="AR1124">
        <v>5</v>
      </c>
    </row>
    <row r="1125" spans="1:44" x14ac:dyDescent="0.35">
      <c r="A1125" t="s">
        <v>1188</v>
      </c>
      <c r="B1125">
        <v>43</v>
      </c>
      <c r="C1125" t="s">
        <v>802</v>
      </c>
      <c r="D1125" t="s">
        <v>49</v>
      </c>
      <c r="E1125" t="s">
        <v>41</v>
      </c>
      <c r="F1125">
        <v>1291</v>
      </c>
      <c r="G1125" t="s">
        <v>42</v>
      </c>
      <c r="H1125">
        <v>15</v>
      </c>
      <c r="I1125">
        <v>2</v>
      </c>
      <c r="J1125" t="s">
        <v>43</v>
      </c>
      <c r="K1125">
        <v>1</v>
      </c>
      <c r="L1125">
        <v>1666</v>
      </c>
      <c r="M1125">
        <v>3</v>
      </c>
      <c r="N1125" t="s">
        <v>44</v>
      </c>
      <c r="O1125">
        <v>65</v>
      </c>
      <c r="P1125">
        <v>2</v>
      </c>
      <c r="Q1125">
        <v>4</v>
      </c>
      <c r="R1125" t="s">
        <v>252</v>
      </c>
      <c r="S1125">
        <v>3</v>
      </c>
      <c r="T1125" t="s">
        <v>105</v>
      </c>
      <c r="U1125">
        <v>17603</v>
      </c>
      <c r="V1125" t="s">
        <v>368</v>
      </c>
      <c r="W1125">
        <v>3525</v>
      </c>
      <c r="X1125">
        <v>1</v>
      </c>
      <c r="Y1125" t="s">
        <v>48</v>
      </c>
      <c r="Z1125" t="s">
        <v>49</v>
      </c>
      <c r="AA1125">
        <v>24</v>
      </c>
      <c r="AB1125">
        <v>4</v>
      </c>
      <c r="AC1125">
        <v>1</v>
      </c>
      <c r="AD1125">
        <v>80</v>
      </c>
      <c r="AE1125">
        <v>1</v>
      </c>
      <c r="AF1125">
        <v>14</v>
      </c>
      <c r="AG1125">
        <v>3</v>
      </c>
      <c r="AH1125">
        <v>3</v>
      </c>
      <c r="AI1125">
        <v>6</v>
      </c>
      <c r="AJ1125">
        <v>11</v>
      </c>
      <c r="AK1125" s="14">
        <v>46051</v>
      </c>
      <c r="AL1125">
        <v>53</v>
      </c>
      <c r="AM1125" t="s">
        <v>1576</v>
      </c>
      <c r="AN1125" t="s">
        <v>1577</v>
      </c>
      <c r="AO1125">
        <v>4</v>
      </c>
      <c r="AP1125">
        <v>19597</v>
      </c>
      <c r="AQ1125">
        <v>2</v>
      </c>
      <c r="AR1125">
        <v>0</v>
      </c>
    </row>
    <row r="1126" spans="1:44" x14ac:dyDescent="0.35">
      <c r="A1126" t="s">
        <v>1189</v>
      </c>
      <c r="B1126">
        <v>43</v>
      </c>
      <c r="C1126" t="s">
        <v>802</v>
      </c>
      <c r="D1126" t="s">
        <v>49</v>
      </c>
      <c r="E1126" t="s">
        <v>41</v>
      </c>
      <c r="F1126">
        <v>1179</v>
      </c>
      <c r="G1126" t="s">
        <v>51</v>
      </c>
      <c r="H1126">
        <v>2</v>
      </c>
      <c r="I1126">
        <v>3</v>
      </c>
      <c r="J1126" t="s">
        <v>52</v>
      </c>
      <c r="K1126">
        <v>1</v>
      </c>
      <c r="L1126">
        <v>1706</v>
      </c>
      <c r="M1126">
        <v>4</v>
      </c>
      <c r="N1126" t="s">
        <v>44</v>
      </c>
      <c r="O1126">
        <v>73</v>
      </c>
      <c r="P1126">
        <v>3</v>
      </c>
      <c r="Q1126">
        <v>2</v>
      </c>
      <c r="R1126" t="s">
        <v>137</v>
      </c>
      <c r="S1126">
        <v>4</v>
      </c>
      <c r="T1126" t="s">
        <v>105</v>
      </c>
      <c r="U1126">
        <v>7847</v>
      </c>
      <c r="V1126" t="s">
        <v>163</v>
      </c>
      <c r="W1126">
        <v>6069</v>
      </c>
      <c r="X1126">
        <v>1</v>
      </c>
      <c r="Y1126" t="s">
        <v>48</v>
      </c>
      <c r="Z1126" t="s">
        <v>40</v>
      </c>
      <c r="AA1126">
        <v>17</v>
      </c>
      <c r="AB1126">
        <v>3</v>
      </c>
      <c r="AC1126">
        <v>1</v>
      </c>
      <c r="AD1126">
        <v>80</v>
      </c>
      <c r="AE1126">
        <v>1</v>
      </c>
      <c r="AF1126">
        <v>10</v>
      </c>
      <c r="AG1126">
        <v>3</v>
      </c>
      <c r="AH1126">
        <v>3</v>
      </c>
      <c r="AI1126">
        <v>8</v>
      </c>
      <c r="AJ1126">
        <v>8</v>
      </c>
      <c r="AK1126" s="14">
        <v>46052</v>
      </c>
      <c r="AL1126">
        <v>58</v>
      </c>
      <c r="AM1126" t="s">
        <v>1576</v>
      </c>
      <c r="AN1126" t="s">
        <v>1577</v>
      </c>
      <c r="AO1126">
        <v>15</v>
      </c>
      <c r="AP1126">
        <v>13529</v>
      </c>
      <c r="AQ1126">
        <v>6</v>
      </c>
      <c r="AR1126">
        <v>6</v>
      </c>
    </row>
    <row r="1127" spans="1:44" x14ac:dyDescent="0.35">
      <c r="A1127" t="s">
        <v>1329</v>
      </c>
      <c r="B1127">
        <v>48</v>
      </c>
      <c r="C1127" t="s">
        <v>1271</v>
      </c>
      <c r="D1127" t="s">
        <v>49</v>
      </c>
      <c r="E1127" t="s">
        <v>41</v>
      </c>
      <c r="F1127">
        <v>530</v>
      </c>
      <c r="G1127" t="s">
        <v>51</v>
      </c>
      <c r="H1127">
        <v>29</v>
      </c>
      <c r="I1127">
        <v>1</v>
      </c>
      <c r="J1127" t="s">
        <v>52</v>
      </c>
      <c r="K1127">
        <v>1</v>
      </c>
      <c r="L1127">
        <v>473</v>
      </c>
      <c r="M1127">
        <v>1</v>
      </c>
      <c r="N1127" t="s">
        <v>53</v>
      </c>
      <c r="O1127">
        <v>91</v>
      </c>
      <c r="P1127">
        <v>3</v>
      </c>
      <c r="Q1127">
        <v>3</v>
      </c>
      <c r="R1127" t="s">
        <v>442</v>
      </c>
      <c r="S1127">
        <v>3</v>
      </c>
      <c r="T1127" t="s">
        <v>105</v>
      </c>
      <c r="U1127">
        <v>12504</v>
      </c>
      <c r="V1127" t="s">
        <v>253</v>
      </c>
      <c r="W1127">
        <v>23978</v>
      </c>
      <c r="X1127">
        <v>3</v>
      </c>
      <c r="Y1127" t="s">
        <v>48</v>
      </c>
      <c r="Z1127" t="s">
        <v>49</v>
      </c>
      <c r="AA1127">
        <v>21</v>
      </c>
      <c r="AB1127">
        <v>4</v>
      </c>
      <c r="AC1127">
        <v>2</v>
      </c>
      <c r="AD1127">
        <v>80</v>
      </c>
      <c r="AE1127">
        <v>1</v>
      </c>
      <c r="AF1127">
        <v>15</v>
      </c>
      <c r="AG1127">
        <v>3</v>
      </c>
      <c r="AH1127">
        <v>1</v>
      </c>
      <c r="AI1127">
        <v>0</v>
      </c>
      <c r="AJ1127">
        <v>0</v>
      </c>
      <c r="AK1127" s="14">
        <v>46191</v>
      </c>
      <c r="AL1127">
        <v>59</v>
      </c>
      <c r="AM1127" t="s">
        <v>1576</v>
      </c>
      <c r="AN1127" t="s">
        <v>1584</v>
      </c>
      <c r="AO1127">
        <v>1</v>
      </c>
      <c r="AP1127">
        <v>5252</v>
      </c>
      <c r="AQ1127">
        <v>1</v>
      </c>
      <c r="AR1127">
        <v>0</v>
      </c>
    </row>
    <row r="1128" spans="1:44" x14ac:dyDescent="0.35">
      <c r="A1128" t="s">
        <v>1191</v>
      </c>
      <c r="B1128">
        <v>43</v>
      </c>
      <c r="C1128" t="s">
        <v>802</v>
      </c>
      <c r="D1128" t="s">
        <v>49</v>
      </c>
      <c r="E1128" t="s">
        <v>41</v>
      </c>
      <c r="F1128">
        <v>244</v>
      </c>
      <c r="G1128" t="s">
        <v>71</v>
      </c>
      <c r="H1128">
        <v>2</v>
      </c>
      <c r="I1128">
        <v>3</v>
      </c>
      <c r="J1128" t="s">
        <v>43</v>
      </c>
      <c r="K1128">
        <v>1</v>
      </c>
      <c r="L1128">
        <v>1778</v>
      </c>
      <c r="M1128">
        <v>2</v>
      </c>
      <c r="N1128" t="s">
        <v>44</v>
      </c>
      <c r="O1128">
        <v>97</v>
      </c>
      <c r="P1128">
        <v>3</v>
      </c>
      <c r="Q1128">
        <v>1</v>
      </c>
      <c r="R1128" t="s">
        <v>71</v>
      </c>
      <c r="S1128">
        <v>4</v>
      </c>
      <c r="T1128" t="s">
        <v>46</v>
      </c>
      <c r="U1128">
        <v>3539</v>
      </c>
      <c r="V1128" t="s">
        <v>47</v>
      </c>
      <c r="W1128">
        <v>5033</v>
      </c>
      <c r="X1128">
        <v>0</v>
      </c>
      <c r="Y1128" t="s">
        <v>48</v>
      </c>
      <c r="Z1128" t="s">
        <v>49</v>
      </c>
      <c r="AA1128">
        <v>13</v>
      </c>
      <c r="AB1128">
        <v>3</v>
      </c>
      <c r="AC1128">
        <v>2</v>
      </c>
      <c r="AD1128">
        <v>80</v>
      </c>
      <c r="AE1128">
        <v>0</v>
      </c>
      <c r="AF1128">
        <v>10</v>
      </c>
      <c r="AG1128">
        <v>5</v>
      </c>
      <c r="AH1128">
        <v>3</v>
      </c>
      <c r="AI1128">
        <v>1</v>
      </c>
      <c r="AJ1128">
        <v>8</v>
      </c>
      <c r="AK1128" s="14">
        <v>46054</v>
      </c>
      <c r="AL1128">
        <v>53</v>
      </c>
      <c r="AM1128" t="s">
        <v>1576</v>
      </c>
      <c r="AN1128" t="s">
        <v>1582</v>
      </c>
      <c r="AO1128">
        <v>14</v>
      </c>
      <c r="AP1128">
        <v>3121</v>
      </c>
      <c r="AQ1128">
        <v>14</v>
      </c>
      <c r="AR1128">
        <v>6</v>
      </c>
    </row>
    <row r="1129" spans="1:44" x14ac:dyDescent="0.35">
      <c r="A1129" t="s">
        <v>1192</v>
      </c>
      <c r="B1129">
        <v>43</v>
      </c>
      <c r="C1129" t="s">
        <v>802</v>
      </c>
      <c r="D1129" t="s">
        <v>49</v>
      </c>
      <c r="E1129" t="s">
        <v>59</v>
      </c>
      <c r="F1129">
        <v>343</v>
      </c>
      <c r="G1129" t="s">
        <v>42</v>
      </c>
      <c r="H1129">
        <v>9</v>
      </c>
      <c r="I1129">
        <v>3</v>
      </c>
      <c r="J1129" t="s">
        <v>43</v>
      </c>
      <c r="K1129">
        <v>1</v>
      </c>
      <c r="L1129">
        <v>1813</v>
      </c>
      <c r="M1129">
        <v>1</v>
      </c>
      <c r="N1129" t="s">
        <v>44</v>
      </c>
      <c r="O1129">
        <v>52</v>
      </c>
      <c r="P1129">
        <v>3</v>
      </c>
      <c r="Q1129">
        <v>1</v>
      </c>
      <c r="R1129" t="s">
        <v>60</v>
      </c>
      <c r="S1129">
        <v>3</v>
      </c>
      <c r="T1129" t="s">
        <v>46</v>
      </c>
      <c r="U1129">
        <v>2438</v>
      </c>
      <c r="V1129" t="s">
        <v>47</v>
      </c>
      <c r="W1129">
        <v>24978</v>
      </c>
      <c r="X1129">
        <v>4</v>
      </c>
      <c r="Y1129" t="s">
        <v>48</v>
      </c>
      <c r="Z1129" t="s">
        <v>49</v>
      </c>
      <c r="AA1129">
        <v>13</v>
      </c>
      <c r="AB1129">
        <v>3</v>
      </c>
      <c r="AC1129">
        <v>3</v>
      </c>
      <c r="AD1129">
        <v>80</v>
      </c>
      <c r="AE1129">
        <v>0</v>
      </c>
      <c r="AF1129">
        <v>7</v>
      </c>
      <c r="AG1129">
        <v>2</v>
      </c>
      <c r="AH1129">
        <v>2</v>
      </c>
      <c r="AI1129">
        <v>1</v>
      </c>
      <c r="AJ1129">
        <v>2</v>
      </c>
      <c r="AK1129" s="14">
        <v>46055</v>
      </c>
      <c r="AL1129">
        <v>33</v>
      </c>
      <c r="AM1129" t="s">
        <v>1576</v>
      </c>
      <c r="AN1129" t="s">
        <v>1582</v>
      </c>
      <c r="AO1129">
        <v>11</v>
      </c>
      <c r="AP1129">
        <v>18486</v>
      </c>
      <c r="AQ1129">
        <v>1</v>
      </c>
      <c r="AR1129">
        <v>1</v>
      </c>
    </row>
    <row r="1130" spans="1:44" x14ac:dyDescent="0.35">
      <c r="A1130" t="s">
        <v>1193</v>
      </c>
      <c r="B1130">
        <v>43</v>
      </c>
      <c r="C1130" t="s">
        <v>802</v>
      </c>
      <c r="D1130" t="s">
        <v>49</v>
      </c>
      <c r="E1130" t="s">
        <v>56</v>
      </c>
      <c r="F1130">
        <v>1422</v>
      </c>
      <c r="G1130" t="s">
        <v>51</v>
      </c>
      <c r="H1130">
        <v>2</v>
      </c>
      <c r="I1130">
        <v>4</v>
      </c>
      <c r="J1130" t="s">
        <v>43</v>
      </c>
      <c r="K1130">
        <v>1</v>
      </c>
      <c r="L1130">
        <v>1849</v>
      </c>
      <c r="M1130">
        <v>1</v>
      </c>
      <c r="N1130" t="s">
        <v>44</v>
      </c>
      <c r="O1130">
        <v>92</v>
      </c>
      <c r="P1130">
        <v>3</v>
      </c>
      <c r="Q1130">
        <v>2</v>
      </c>
      <c r="R1130" t="s">
        <v>137</v>
      </c>
      <c r="S1130">
        <v>4</v>
      </c>
      <c r="T1130" t="s">
        <v>105</v>
      </c>
      <c r="U1130">
        <v>5675</v>
      </c>
      <c r="V1130" t="s">
        <v>163</v>
      </c>
      <c r="W1130">
        <v>19246</v>
      </c>
      <c r="X1130">
        <v>1</v>
      </c>
      <c r="Y1130" t="s">
        <v>48</v>
      </c>
      <c r="Z1130" t="s">
        <v>49</v>
      </c>
      <c r="AA1130">
        <v>20</v>
      </c>
      <c r="AB1130">
        <v>4</v>
      </c>
      <c r="AC1130">
        <v>3</v>
      </c>
      <c r="AD1130">
        <v>80</v>
      </c>
      <c r="AE1130">
        <v>1</v>
      </c>
      <c r="AF1130">
        <v>7</v>
      </c>
      <c r="AG1130">
        <v>5</v>
      </c>
      <c r="AH1130">
        <v>3</v>
      </c>
      <c r="AI1130">
        <v>7</v>
      </c>
      <c r="AJ1130">
        <v>7</v>
      </c>
      <c r="AK1130" s="14">
        <v>46056</v>
      </c>
      <c r="AL1130">
        <v>57</v>
      </c>
      <c r="AM1130" t="s">
        <v>1576</v>
      </c>
      <c r="AN1130" t="s">
        <v>1582</v>
      </c>
      <c r="AO1130">
        <v>21</v>
      </c>
      <c r="AP1130">
        <v>16858</v>
      </c>
      <c r="AQ1130">
        <v>11</v>
      </c>
      <c r="AR1130">
        <v>9</v>
      </c>
    </row>
    <row r="1131" spans="1:44" x14ac:dyDescent="0.35">
      <c r="A1131" t="s">
        <v>1194</v>
      </c>
      <c r="B1131">
        <v>43</v>
      </c>
      <c r="C1131" t="s">
        <v>802</v>
      </c>
      <c r="D1131" t="s">
        <v>49</v>
      </c>
      <c r="E1131" t="s">
        <v>41</v>
      </c>
      <c r="F1131">
        <v>823</v>
      </c>
      <c r="G1131" t="s">
        <v>42</v>
      </c>
      <c r="H1131">
        <v>6</v>
      </c>
      <c r="I1131">
        <v>3</v>
      </c>
      <c r="J1131" t="s">
        <v>52</v>
      </c>
      <c r="K1131">
        <v>1</v>
      </c>
      <c r="L1131">
        <v>1866</v>
      </c>
      <c r="M1131">
        <v>1</v>
      </c>
      <c r="N1131" t="s">
        <v>53</v>
      </c>
      <c r="O1131">
        <v>81</v>
      </c>
      <c r="P1131">
        <v>2</v>
      </c>
      <c r="Q1131">
        <v>5</v>
      </c>
      <c r="R1131" t="s">
        <v>442</v>
      </c>
      <c r="S1131">
        <v>3</v>
      </c>
      <c r="T1131" t="s">
        <v>105</v>
      </c>
      <c r="U1131">
        <v>19392</v>
      </c>
      <c r="V1131" t="s">
        <v>368</v>
      </c>
      <c r="W1131">
        <v>22539</v>
      </c>
      <c r="X1131">
        <v>7</v>
      </c>
      <c r="Y1131" t="s">
        <v>48</v>
      </c>
      <c r="Z1131" t="s">
        <v>49</v>
      </c>
      <c r="AA1131">
        <v>13</v>
      </c>
      <c r="AB1131">
        <v>3</v>
      </c>
      <c r="AC1131">
        <v>4</v>
      </c>
      <c r="AD1131">
        <v>80</v>
      </c>
      <c r="AE1131">
        <v>0</v>
      </c>
      <c r="AF1131">
        <v>21</v>
      </c>
      <c r="AG1131">
        <v>2</v>
      </c>
      <c r="AH1131">
        <v>3</v>
      </c>
      <c r="AI1131">
        <v>6</v>
      </c>
      <c r="AJ1131">
        <v>14</v>
      </c>
      <c r="AK1131" s="14">
        <v>46057</v>
      </c>
      <c r="AL1131">
        <v>31</v>
      </c>
      <c r="AM1131" t="s">
        <v>1576</v>
      </c>
      <c r="AN1131" t="s">
        <v>1582</v>
      </c>
      <c r="AO1131">
        <v>13</v>
      </c>
      <c r="AP1131">
        <v>13630</v>
      </c>
      <c r="AQ1131">
        <v>12</v>
      </c>
      <c r="AR1131">
        <v>4</v>
      </c>
    </row>
    <row r="1132" spans="1:44" x14ac:dyDescent="0.35">
      <c r="A1132" t="s">
        <v>1195</v>
      </c>
      <c r="B1132">
        <v>43</v>
      </c>
      <c r="C1132" t="s">
        <v>802</v>
      </c>
      <c r="D1132" t="s">
        <v>49</v>
      </c>
      <c r="E1132" t="s">
        <v>41</v>
      </c>
      <c r="F1132">
        <v>574</v>
      </c>
      <c r="G1132" t="s">
        <v>42</v>
      </c>
      <c r="H1132">
        <v>11</v>
      </c>
      <c r="I1132">
        <v>3</v>
      </c>
      <c r="J1132" t="s">
        <v>43</v>
      </c>
      <c r="K1132">
        <v>1</v>
      </c>
      <c r="L1132">
        <v>1971</v>
      </c>
      <c r="M1132">
        <v>1</v>
      </c>
      <c r="N1132" t="s">
        <v>44</v>
      </c>
      <c r="O1132">
        <v>30</v>
      </c>
      <c r="P1132">
        <v>3</v>
      </c>
      <c r="Q1132">
        <v>3</v>
      </c>
      <c r="R1132" t="s">
        <v>161</v>
      </c>
      <c r="S1132">
        <v>3</v>
      </c>
      <c r="T1132" t="s">
        <v>105</v>
      </c>
      <c r="U1132">
        <v>7510</v>
      </c>
      <c r="V1132" t="s">
        <v>163</v>
      </c>
      <c r="W1132">
        <v>16873</v>
      </c>
      <c r="X1132">
        <v>1</v>
      </c>
      <c r="Y1132" t="s">
        <v>48</v>
      </c>
      <c r="Z1132" t="s">
        <v>49</v>
      </c>
      <c r="AA1132">
        <v>17</v>
      </c>
      <c r="AB1132">
        <v>3</v>
      </c>
      <c r="AC1132">
        <v>2</v>
      </c>
      <c r="AD1132">
        <v>80</v>
      </c>
      <c r="AE1132">
        <v>1</v>
      </c>
      <c r="AF1132">
        <v>10</v>
      </c>
      <c r="AG1132">
        <v>1</v>
      </c>
      <c r="AH1132">
        <v>3</v>
      </c>
      <c r="AI1132">
        <v>0</v>
      </c>
      <c r="AJ1132">
        <v>9</v>
      </c>
      <c r="AK1132" s="14">
        <v>46058</v>
      </c>
      <c r="AL1132">
        <v>23</v>
      </c>
      <c r="AM1132" t="s">
        <v>1576</v>
      </c>
      <c r="AN1132" t="s">
        <v>1582</v>
      </c>
      <c r="AO1132">
        <v>2</v>
      </c>
      <c r="AP1132">
        <v>8674</v>
      </c>
      <c r="AQ1132">
        <v>2</v>
      </c>
      <c r="AR1132">
        <v>1</v>
      </c>
    </row>
    <row r="1133" spans="1:44" x14ac:dyDescent="0.35">
      <c r="A1133" t="s">
        <v>1196</v>
      </c>
      <c r="B1133">
        <v>44</v>
      </c>
      <c r="C1133" t="s">
        <v>802</v>
      </c>
      <c r="D1133" t="s">
        <v>49</v>
      </c>
      <c r="E1133" t="s">
        <v>41</v>
      </c>
      <c r="F1133">
        <v>477</v>
      </c>
      <c r="G1133" t="s">
        <v>42</v>
      </c>
      <c r="H1133">
        <v>7</v>
      </c>
      <c r="I1133">
        <v>4</v>
      </c>
      <c r="J1133" t="s">
        <v>52</v>
      </c>
      <c r="K1133">
        <v>1</v>
      </c>
      <c r="L1133">
        <v>36</v>
      </c>
      <c r="M1133">
        <v>1</v>
      </c>
      <c r="N1133" t="s">
        <v>53</v>
      </c>
      <c r="O1133">
        <v>42</v>
      </c>
      <c r="P1133">
        <v>2</v>
      </c>
      <c r="Q1133">
        <v>3</v>
      </c>
      <c r="R1133" t="s">
        <v>161</v>
      </c>
      <c r="S1133">
        <v>4</v>
      </c>
      <c r="T1133" t="s">
        <v>105</v>
      </c>
      <c r="U1133">
        <v>10248</v>
      </c>
      <c r="V1133" t="s">
        <v>253</v>
      </c>
      <c r="W1133">
        <v>2094</v>
      </c>
      <c r="X1133">
        <v>3</v>
      </c>
      <c r="Y1133" t="s">
        <v>48</v>
      </c>
      <c r="Z1133" t="s">
        <v>49</v>
      </c>
      <c r="AA1133">
        <v>14</v>
      </c>
      <c r="AB1133">
        <v>3</v>
      </c>
      <c r="AC1133">
        <v>4</v>
      </c>
      <c r="AD1133">
        <v>80</v>
      </c>
      <c r="AE1133">
        <v>1</v>
      </c>
      <c r="AF1133">
        <v>24</v>
      </c>
      <c r="AG1133">
        <v>4</v>
      </c>
      <c r="AH1133">
        <v>3</v>
      </c>
      <c r="AI1133">
        <v>5</v>
      </c>
      <c r="AK1133" s="14">
        <v>46059</v>
      </c>
      <c r="AL1133">
        <v>33</v>
      </c>
      <c r="AM1133" t="s">
        <v>1576</v>
      </c>
      <c r="AN1133" t="s">
        <v>1582</v>
      </c>
      <c r="AO1133">
        <v>14</v>
      </c>
      <c r="AP1133">
        <v>5178</v>
      </c>
      <c r="AQ1133">
        <v>7</v>
      </c>
      <c r="AR1133">
        <v>6</v>
      </c>
    </row>
    <row r="1134" spans="1:44" x14ac:dyDescent="0.35">
      <c r="A1134" t="s">
        <v>1197</v>
      </c>
      <c r="B1134">
        <v>44</v>
      </c>
      <c r="C1134" t="s">
        <v>802</v>
      </c>
      <c r="D1134" t="s">
        <v>49</v>
      </c>
      <c r="E1134" t="s">
        <v>41</v>
      </c>
      <c r="F1134">
        <v>1459</v>
      </c>
      <c r="G1134" t="s">
        <v>42</v>
      </c>
      <c r="H1134">
        <v>10</v>
      </c>
      <c r="I1134">
        <v>4</v>
      </c>
      <c r="J1134" t="s">
        <v>73</v>
      </c>
      <c r="K1134">
        <v>1</v>
      </c>
      <c r="L1134">
        <v>40</v>
      </c>
      <c r="M1134">
        <v>4</v>
      </c>
      <c r="N1134" t="s">
        <v>44</v>
      </c>
      <c r="O1134">
        <v>41</v>
      </c>
      <c r="P1134">
        <v>3</v>
      </c>
      <c r="Q1134">
        <v>2</v>
      </c>
      <c r="R1134" t="s">
        <v>161</v>
      </c>
      <c r="S1134">
        <v>4</v>
      </c>
      <c r="T1134" t="s">
        <v>105</v>
      </c>
      <c r="U1134">
        <v>6465</v>
      </c>
      <c r="V1134" t="s">
        <v>163</v>
      </c>
      <c r="W1134">
        <v>19121</v>
      </c>
      <c r="X1134">
        <v>2</v>
      </c>
      <c r="Y1134" t="s">
        <v>48</v>
      </c>
      <c r="Z1134" t="s">
        <v>40</v>
      </c>
      <c r="AA1134">
        <v>13</v>
      </c>
      <c r="AB1134">
        <v>3</v>
      </c>
      <c r="AC1134">
        <v>4</v>
      </c>
      <c r="AD1134">
        <v>80</v>
      </c>
      <c r="AE1134">
        <v>0</v>
      </c>
      <c r="AF1134">
        <v>9</v>
      </c>
      <c r="AG1134">
        <v>5</v>
      </c>
      <c r="AH1134">
        <v>4</v>
      </c>
      <c r="AI1134">
        <v>1</v>
      </c>
      <c r="AJ1134">
        <v>3</v>
      </c>
      <c r="AK1134" s="14">
        <v>46060</v>
      </c>
      <c r="AL1134">
        <v>22</v>
      </c>
      <c r="AM1134" t="s">
        <v>1576</v>
      </c>
      <c r="AN1134" t="s">
        <v>1582</v>
      </c>
      <c r="AO1134">
        <v>2</v>
      </c>
      <c r="AP1134">
        <v>5519</v>
      </c>
      <c r="AQ1134">
        <v>0</v>
      </c>
      <c r="AR1134">
        <v>0</v>
      </c>
    </row>
    <row r="1135" spans="1:44" x14ac:dyDescent="0.35">
      <c r="A1135" t="s">
        <v>1198</v>
      </c>
      <c r="B1135">
        <v>44</v>
      </c>
      <c r="C1135" t="s">
        <v>802</v>
      </c>
      <c r="D1135" t="s">
        <v>49</v>
      </c>
      <c r="E1135" t="s">
        <v>41</v>
      </c>
      <c r="F1135">
        <v>1488</v>
      </c>
      <c r="G1135" t="s">
        <v>51</v>
      </c>
      <c r="H1135">
        <v>1</v>
      </c>
      <c r="I1135">
        <v>5</v>
      </c>
      <c r="J1135" t="s">
        <v>57</v>
      </c>
      <c r="K1135">
        <v>1</v>
      </c>
      <c r="L1135">
        <v>68</v>
      </c>
      <c r="M1135">
        <v>2</v>
      </c>
      <c r="N1135" t="s">
        <v>53</v>
      </c>
      <c r="O1135">
        <v>75</v>
      </c>
      <c r="P1135">
        <v>3</v>
      </c>
      <c r="Q1135">
        <v>2</v>
      </c>
      <c r="R1135" t="s">
        <v>137</v>
      </c>
      <c r="S1135">
        <v>1</v>
      </c>
      <c r="T1135" t="s">
        <v>102</v>
      </c>
      <c r="U1135">
        <v>5454</v>
      </c>
      <c r="V1135" t="s">
        <v>163</v>
      </c>
      <c r="W1135">
        <v>4009</v>
      </c>
      <c r="X1135">
        <v>5</v>
      </c>
      <c r="Y1135" t="s">
        <v>48</v>
      </c>
      <c r="Z1135" t="s">
        <v>40</v>
      </c>
      <c r="AA1135">
        <v>21</v>
      </c>
      <c r="AB1135">
        <v>4</v>
      </c>
      <c r="AC1135">
        <v>3</v>
      </c>
      <c r="AD1135">
        <v>80</v>
      </c>
      <c r="AE1135">
        <v>1</v>
      </c>
      <c r="AF1135">
        <v>9</v>
      </c>
      <c r="AG1135">
        <v>2</v>
      </c>
      <c r="AH1135">
        <v>2</v>
      </c>
      <c r="AI1135">
        <v>1</v>
      </c>
      <c r="AJ1135">
        <v>3</v>
      </c>
      <c r="AK1135" s="14">
        <v>46061</v>
      </c>
      <c r="AL1135">
        <v>47</v>
      </c>
      <c r="AM1135" t="s">
        <v>1576</v>
      </c>
      <c r="AN1135" t="s">
        <v>1582</v>
      </c>
      <c r="AO1135">
        <v>26</v>
      </c>
      <c r="AP1135">
        <v>24634</v>
      </c>
      <c r="AQ1135">
        <v>1</v>
      </c>
      <c r="AR1135">
        <v>1</v>
      </c>
    </row>
    <row r="1136" spans="1:44" x14ac:dyDescent="0.35">
      <c r="A1136" t="s">
        <v>1199</v>
      </c>
      <c r="B1136">
        <v>44</v>
      </c>
      <c r="C1136" t="s">
        <v>802</v>
      </c>
      <c r="D1136" t="s">
        <v>49</v>
      </c>
      <c r="E1136" t="s">
        <v>59</v>
      </c>
      <c r="F1136">
        <v>489</v>
      </c>
      <c r="G1136" t="s">
        <v>42</v>
      </c>
      <c r="H1136">
        <v>23</v>
      </c>
      <c r="I1136">
        <v>3</v>
      </c>
      <c r="J1136" t="s">
        <v>52</v>
      </c>
      <c r="K1136">
        <v>1</v>
      </c>
      <c r="L1136">
        <v>132</v>
      </c>
      <c r="M1136">
        <v>2</v>
      </c>
      <c r="N1136" t="s">
        <v>44</v>
      </c>
      <c r="O1136">
        <v>67</v>
      </c>
      <c r="P1136">
        <v>3</v>
      </c>
      <c r="Q1136">
        <v>2</v>
      </c>
      <c r="R1136" t="s">
        <v>45</v>
      </c>
      <c r="S1136">
        <v>2</v>
      </c>
      <c r="T1136" t="s">
        <v>105</v>
      </c>
      <c r="U1136">
        <v>2042</v>
      </c>
      <c r="V1136" t="s">
        <v>47</v>
      </c>
      <c r="W1136">
        <v>25043</v>
      </c>
      <c r="X1136">
        <v>4</v>
      </c>
      <c r="Y1136" t="s">
        <v>48</v>
      </c>
      <c r="Z1136" t="s">
        <v>49</v>
      </c>
      <c r="AA1136">
        <v>12</v>
      </c>
      <c r="AB1136">
        <v>3</v>
      </c>
      <c r="AC1136">
        <v>3</v>
      </c>
      <c r="AD1136">
        <v>80</v>
      </c>
      <c r="AE1136">
        <v>1</v>
      </c>
      <c r="AF1136">
        <v>17</v>
      </c>
      <c r="AG1136">
        <v>3</v>
      </c>
      <c r="AH1136">
        <v>4</v>
      </c>
      <c r="AI1136">
        <v>1</v>
      </c>
      <c r="AJ1136">
        <v>2</v>
      </c>
      <c r="AK1136" s="14">
        <v>46062</v>
      </c>
      <c r="AL1136">
        <v>50</v>
      </c>
      <c r="AM1136" t="s">
        <v>1576</v>
      </c>
      <c r="AN1136" t="s">
        <v>1582</v>
      </c>
      <c r="AO1136">
        <v>27</v>
      </c>
      <c r="AP1136">
        <v>6382</v>
      </c>
      <c r="AQ1136">
        <v>27</v>
      </c>
      <c r="AR1136">
        <v>10</v>
      </c>
    </row>
    <row r="1137" spans="1:44" x14ac:dyDescent="0.35">
      <c r="A1137" t="s">
        <v>1327</v>
      </c>
      <c r="B1137">
        <v>47</v>
      </c>
      <c r="C1137" t="s">
        <v>1271</v>
      </c>
      <c r="D1137" t="s">
        <v>49</v>
      </c>
      <c r="E1137" t="s">
        <v>59</v>
      </c>
      <c r="F1137">
        <v>1162</v>
      </c>
      <c r="G1137" t="s">
        <v>42</v>
      </c>
      <c r="H1137">
        <v>1</v>
      </c>
      <c r="I1137">
        <v>1</v>
      </c>
      <c r="J1137" t="s">
        <v>52</v>
      </c>
      <c r="K1137">
        <v>1</v>
      </c>
      <c r="L1137">
        <v>2000</v>
      </c>
      <c r="M1137">
        <v>3</v>
      </c>
      <c r="N1137" t="s">
        <v>53</v>
      </c>
      <c r="O1137">
        <v>98</v>
      </c>
      <c r="P1137">
        <v>3</v>
      </c>
      <c r="Q1137">
        <v>3</v>
      </c>
      <c r="R1137" t="s">
        <v>252</v>
      </c>
      <c r="S1137">
        <v>2</v>
      </c>
      <c r="T1137" t="s">
        <v>105</v>
      </c>
      <c r="U1137">
        <v>11957</v>
      </c>
      <c r="V1137" t="s">
        <v>253</v>
      </c>
      <c r="W1137">
        <v>17231</v>
      </c>
      <c r="X1137">
        <v>0</v>
      </c>
      <c r="Y1137" t="s">
        <v>48</v>
      </c>
      <c r="Z1137" t="s">
        <v>49</v>
      </c>
      <c r="AA1137">
        <v>18</v>
      </c>
      <c r="AB1137">
        <v>3</v>
      </c>
      <c r="AC1137">
        <v>1</v>
      </c>
      <c r="AD1137">
        <v>80</v>
      </c>
      <c r="AE1137">
        <v>2</v>
      </c>
      <c r="AF1137">
        <v>14</v>
      </c>
      <c r="AG1137">
        <v>3</v>
      </c>
      <c r="AH1137">
        <v>1</v>
      </c>
      <c r="AI1137">
        <v>5</v>
      </c>
      <c r="AJ1137">
        <v>12</v>
      </c>
      <c r="AK1137" s="14">
        <v>46189</v>
      </c>
      <c r="AL1137">
        <v>35</v>
      </c>
      <c r="AM1137" t="s">
        <v>1576</v>
      </c>
      <c r="AN1137" t="s">
        <v>1584</v>
      </c>
      <c r="AO1137">
        <v>15</v>
      </c>
      <c r="AP1137">
        <v>9295</v>
      </c>
      <c r="AQ1137">
        <v>0</v>
      </c>
      <c r="AR1137">
        <v>0</v>
      </c>
    </row>
    <row r="1138" spans="1:44" x14ac:dyDescent="0.35">
      <c r="A1138" t="s">
        <v>1201</v>
      </c>
      <c r="B1138">
        <v>44</v>
      </c>
      <c r="C1138" t="s">
        <v>802</v>
      </c>
      <c r="D1138" t="s">
        <v>49</v>
      </c>
      <c r="E1138" t="s">
        <v>41</v>
      </c>
      <c r="F1138">
        <v>1112</v>
      </c>
      <c r="G1138" t="s">
        <v>71</v>
      </c>
      <c r="H1138">
        <v>1</v>
      </c>
      <c r="I1138">
        <v>4</v>
      </c>
      <c r="J1138" t="s">
        <v>43</v>
      </c>
      <c r="K1138">
        <v>1</v>
      </c>
      <c r="L1138">
        <v>665</v>
      </c>
      <c r="M1138">
        <v>1</v>
      </c>
      <c r="N1138" t="s">
        <v>53</v>
      </c>
      <c r="O1138">
        <v>50</v>
      </c>
      <c r="P1138">
        <v>2</v>
      </c>
      <c r="Q1138">
        <v>2</v>
      </c>
      <c r="R1138" t="s">
        <v>71</v>
      </c>
      <c r="S1138">
        <v>3</v>
      </c>
      <c r="T1138" t="s">
        <v>46</v>
      </c>
      <c r="U1138">
        <v>5985</v>
      </c>
      <c r="V1138" t="s">
        <v>163</v>
      </c>
      <c r="W1138">
        <v>26894</v>
      </c>
      <c r="X1138">
        <v>4</v>
      </c>
      <c r="Y1138" t="s">
        <v>48</v>
      </c>
      <c r="Z1138" t="s">
        <v>49</v>
      </c>
      <c r="AA1138">
        <v>11</v>
      </c>
      <c r="AB1138">
        <v>3</v>
      </c>
      <c r="AC1138">
        <v>2</v>
      </c>
      <c r="AD1138">
        <v>80</v>
      </c>
      <c r="AE1138">
        <v>0</v>
      </c>
      <c r="AF1138">
        <v>10</v>
      </c>
      <c r="AG1138">
        <v>1</v>
      </c>
      <c r="AH1138">
        <v>4</v>
      </c>
      <c r="AI1138">
        <v>0</v>
      </c>
      <c r="AJ1138">
        <v>2</v>
      </c>
      <c r="AK1138" s="14">
        <v>46064</v>
      </c>
      <c r="AL1138">
        <v>29</v>
      </c>
      <c r="AM1138" t="s">
        <v>1576</v>
      </c>
      <c r="AN1138" t="s">
        <v>1582</v>
      </c>
      <c r="AO1138">
        <v>0</v>
      </c>
      <c r="AP1138">
        <v>22264</v>
      </c>
      <c r="AQ1138">
        <v>0</v>
      </c>
      <c r="AR1138">
        <v>0</v>
      </c>
    </row>
    <row r="1139" spans="1:44" x14ac:dyDescent="0.35">
      <c r="A1139" t="s">
        <v>1202</v>
      </c>
      <c r="B1139">
        <v>44</v>
      </c>
      <c r="C1139" t="s">
        <v>802</v>
      </c>
      <c r="D1139" t="s">
        <v>49</v>
      </c>
      <c r="E1139" t="s">
        <v>41</v>
      </c>
      <c r="F1139">
        <v>1315</v>
      </c>
      <c r="G1139" t="s">
        <v>42</v>
      </c>
      <c r="H1139">
        <v>3</v>
      </c>
      <c r="I1139">
        <v>4</v>
      </c>
      <c r="J1139" t="s">
        <v>73</v>
      </c>
      <c r="K1139">
        <v>1</v>
      </c>
      <c r="L1139">
        <v>671</v>
      </c>
      <c r="M1139">
        <v>4</v>
      </c>
      <c r="N1139" t="s">
        <v>44</v>
      </c>
      <c r="O1139">
        <v>35</v>
      </c>
      <c r="P1139">
        <v>3</v>
      </c>
      <c r="Q1139">
        <v>5</v>
      </c>
      <c r="R1139" t="s">
        <v>442</v>
      </c>
      <c r="S1139">
        <v>4</v>
      </c>
      <c r="T1139" t="s">
        <v>105</v>
      </c>
      <c r="U1139">
        <v>19513</v>
      </c>
      <c r="V1139" t="s">
        <v>368</v>
      </c>
      <c r="W1139">
        <v>9358</v>
      </c>
      <c r="X1139">
        <v>4</v>
      </c>
      <c r="Y1139" t="s">
        <v>48</v>
      </c>
      <c r="Z1139" t="s">
        <v>40</v>
      </c>
      <c r="AA1139">
        <v>12</v>
      </c>
      <c r="AB1139">
        <v>3</v>
      </c>
      <c r="AC1139">
        <v>1</v>
      </c>
      <c r="AD1139">
        <v>80</v>
      </c>
      <c r="AE1139">
        <v>1</v>
      </c>
      <c r="AF1139">
        <v>26</v>
      </c>
      <c r="AG1139">
        <v>2</v>
      </c>
      <c r="AH1139">
        <v>4</v>
      </c>
      <c r="AI1139">
        <v>0</v>
      </c>
      <c r="AJ1139">
        <v>1</v>
      </c>
      <c r="AK1139" s="14">
        <v>46065</v>
      </c>
      <c r="AL1139">
        <v>51</v>
      </c>
      <c r="AM1139" t="s">
        <v>1576</v>
      </c>
      <c r="AN1139" t="s">
        <v>1582</v>
      </c>
      <c r="AO1139">
        <v>24</v>
      </c>
      <c r="AP1139">
        <v>12057</v>
      </c>
      <c r="AQ1139">
        <v>3</v>
      </c>
      <c r="AR1139">
        <v>1</v>
      </c>
    </row>
    <row r="1140" spans="1:44" x14ac:dyDescent="0.35">
      <c r="A1140" t="s">
        <v>1203</v>
      </c>
      <c r="B1140">
        <v>44</v>
      </c>
      <c r="C1140" t="s">
        <v>802</v>
      </c>
      <c r="D1140" t="s">
        <v>49</v>
      </c>
      <c r="E1140" t="s">
        <v>59</v>
      </c>
      <c r="F1140">
        <v>381</v>
      </c>
      <c r="G1140" t="s">
        <v>42</v>
      </c>
      <c r="H1140">
        <v>24</v>
      </c>
      <c r="I1140">
        <v>3</v>
      </c>
      <c r="J1140" t="s">
        <v>52</v>
      </c>
      <c r="K1140">
        <v>1</v>
      </c>
      <c r="L1140">
        <v>744</v>
      </c>
      <c r="M1140">
        <v>1</v>
      </c>
      <c r="N1140" t="s">
        <v>44</v>
      </c>
      <c r="O1140">
        <v>49</v>
      </c>
      <c r="P1140">
        <v>1</v>
      </c>
      <c r="Q1140">
        <v>1</v>
      </c>
      <c r="R1140" t="s">
        <v>45</v>
      </c>
      <c r="S1140">
        <v>3</v>
      </c>
      <c r="T1140" t="s">
        <v>46</v>
      </c>
      <c r="U1140">
        <v>3708</v>
      </c>
      <c r="V1140" t="s">
        <v>47</v>
      </c>
      <c r="W1140">
        <v>2104</v>
      </c>
      <c r="X1140">
        <v>2</v>
      </c>
      <c r="Y1140" t="s">
        <v>48</v>
      </c>
      <c r="Z1140" t="s">
        <v>49</v>
      </c>
      <c r="AA1140">
        <v>14</v>
      </c>
      <c r="AB1140">
        <v>3</v>
      </c>
      <c r="AC1140">
        <v>3</v>
      </c>
      <c r="AD1140">
        <v>80</v>
      </c>
      <c r="AE1140">
        <v>0</v>
      </c>
      <c r="AF1140">
        <v>9</v>
      </c>
      <c r="AG1140">
        <v>5</v>
      </c>
      <c r="AH1140">
        <v>3</v>
      </c>
      <c r="AI1140">
        <v>1</v>
      </c>
      <c r="AJ1140">
        <v>4</v>
      </c>
      <c r="AK1140" s="14">
        <v>46066</v>
      </c>
      <c r="AL1140">
        <v>18</v>
      </c>
      <c r="AM1140" t="s">
        <v>1576</v>
      </c>
      <c r="AN1140" t="s">
        <v>1582</v>
      </c>
      <c r="AO1140">
        <v>0</v>
      </c>
      <c r="AP1140">
        <v>4483</v>
      </c>
      <c r="AQ1140">
        <v>0</v>
      </c>
      <c r="AR1140">
        <v>0</v>
      </c>
    </row>
    <row r="1141" spans="1:44" x14ac:dyDescent="0.35">
      <c r="A1141" t="s">
        <v>1204</v>
      </c>
      <c r="B1141">
        <v>44</v>
      </c>
      <c r="C1141" t="s">
        <v>802</v>
      </c>
      <c r="D1141" t="s">
        <v>49</v>
      </c>
      <c r="E1141" t="s">
        <v>41</v>
      </c>
      <c r="F1141">
        <v>625</v>
      </c>
      <c r="G1141" t="s">
        <v>42</v>
      </c>
      <c r="H1141">
        <v>4</v>
      </c>
      <c r="I1141">
        <v>3</v>
      </c>
      <c r="J1141" t="s">
        <v>52</v>
      </c>
      <c r="K1141">
        <v>1</v>
      </c>
      <c r="L1141">
        <v>852</v>
      </c>
      <c r="M1141">
        <v>4</v>
      </c>
      <c r="N1141" t="s">
        <v>44</v>
      </c>
      <c r="O1141">
        <v>50</v>
      </c>
      <c r="P1141">
        <v>3</v>
      </c>
      <c r="Q1141">
        <v>2</v>
      </c>
      <c r="R1141" t="s">
        <v>161</v>
      </c>
      <c r="S1141">
        <v>2</v>
      </c>
      <c r="T1141" t="s">
        <v>46</v>
      </c>
      <c r="U1141">
        <v>5933</v>
      </c>
      <c r="V1141" t="s">
        <v>163</v>
      </c>
      <c r="W1141">
        <v>5197</v>
      </c>
      <c r="X1141">
        <v>9</v>
      </c>
      <c r="Y1141" t="s">
        <v>48</v>
      </c>
      <c r="Z1141" t="s">
        <v>49</v>
      </c>
      <c r="AA1141">
        <v>12</v>
      </c>
      <c r="AB1141">
        <v>3</v>
      </c>
      <c r="AC1141">
        <v>4</v>
      </c>
      <c r="AD1141">
        <v>80</v>
      </c>
      <c r="AE1141">
        <v>0</v>
      </c>
      <c r="AF1141">
        <v>10</v>
      </c>
      <c r="AG1141">
        <v>2</v>
      </c>
      <c r="AH1141">
        <v>2</v>
      </c>
      <c r="AI1141">
        <v>2</v>
      </c>
      <c r="AJ1141">
        <v>3</v>
      </c>
      <c r="AK1141" s="14">
        <v>46067</v>
      </c>
      <c r="AL1141">
        <v>43</v>
      </c>
      <c r="AM1141" t="s">
        <v>1576</v>
      </c>
      <c r="AN1141" t="s">
        <v>1582</v>
      </c>
      <c r="AO1141">
        <v>24</v>
      </c>
      <c r="AP1141">
        <v>18442</v>
      </c>
      <c r="AQ1141">
        <v>2</v>
      </c>
      <c r="AR1141">
        <v>1</v>
      </c>
    </row>
    <row r="1142" spans="1:44" x14ac:dyDescent="0.35">
      <c r="A1142" t="s">
        <v>1205</v>
      </c>
      <c r="B1142">
        <v>44</v>
      </c>
      <c r="C1142" t="s">
        <v>802</v>
      </c>
      <c r="D1142" t="s">
        <v>49</v>
      </c>
      <c r="E1142" t="s">
        <v>41</v>
      </c>
      <c r="F1142">
        <v>986</v>
      </c>
      <c r="G1142" t="s">
        <v>42</v>
      </c>
      <c r="H1142">
        <v>8</v>
      </c>
      <c r="I1142">
        <v>4</v>
      </c>
      <c r="J1142" t="s">
        <v>43</v>
      </c>
      <c r="K1142">
        <v>1</v>
      </c>
      <c r="L1142">
        <v>874</v>
      </c>
      <c r="M1142">
        <v>1</v>
      </c>
      <c r="N1142" t="s">
        <v>44</v>
      </c>
      <c r="O1142">
        <v>62</v>
      </c>
      <c r="P1142">
        <v>4</v>
      </c>
      <c r="Q1142">
        <v>1</v>
      </c>
      <c r="R1142" t="s">
        <v>45</v>
      </c>
      <c r="S1142">
        <v>4</v>
      </c>
      <c r="T1142" t="s">
        <v>105</v>
      </c>
      <c r="U1142">
        <v>2818</v>
      </c>
      <c r="V1142" t="s">
        <v>47</v>
      </c>
      <c r="W1142">
        <v>5044</v>
      </c>
      <c r="X1142">
        <v>2</v>
      </c>
      <c r="Y1142" t="s">
        <v>48</v>
      </c>
      <c r="Z1142" t="s">
        <v>40</v>
      </c>
      <c r="AA1142">
        <v>24</v>
      </c>
      <c r="AB1142">
        <v>4</v>
      </c>
      <c r="AC1142">
        <v>3</v>
      </c>
      <c r="AD1142">
        <v>80</v>
      </c>
      <c r="AE1142">
        <v>1</v>
      </c>
      <c r="AF1142">
        <v>10</v>
      </c>
      <c r="AG1142">
        <v>2</v>
      </c>
      <c r="AH1142">
        <v>2</v>
      </c>
      <c r="AI1142">
        <v>0</v>
      </c>
      <c r="AJ1142">
        <v>2</v>
      </c>
      <c r="AK1142" s="14">
        <v>46068</v>
      </c>
      <c r="AL1142">
        <v>35</v>
      </c>
      <c r="AM1142" t="s">
        <v>1576</v>
      </c>
      <c r="AN1142" t="s">
        <v>1582</v>
      </c>
      <c r="AO1142">
        <v>15</v>
      </c>
      <c r="AP1142">
        <v>15341</v>
      </c>
      <c r="AQ1142">
        <v>11</v>
      </c>
      <c r="AR1142">
        <v>3</v>
      </c>
    </row>
    <row r="1143" spans="1:44" x14ac:dyDescent="0.35">
      <c r="A1143" t="s">
        <v>1206</v>
      </c>
      <c r="B1143">
        <v>44</v>
      </c>
      <c r="C1143" t="s">
        <v>802</v>
      </c>
      <c r="D1143" t="s">
        <v>49</v>
      </c>
      <c r="E1143" t="s">
        <v>41</v>
      </c>
      <c r="F1143">
        <v>661</v>
      </c>
      <c r="G1143" t="s">
        <v>42</v>
      </c>
      <c r="H1143">
        <v>9</v>
      </c>
      <c r="I1143">
        <v>2</v>
      </c>
      <c r="J1143" t="s">
        <v>43</v>
      </c>
      <c r="K1143">
        <v>1</v>
      </c>
      <c r="L1143">
        <v>913</v>
      </c>
      <c r="M1143">
        <v>2</v>
      </c>
      <c r="N1143" t="s">
        <v>44</v>
      </c>
      <c r="O1143">
        <v>61</v>
      </c>
      <c r="P1143">
        <v>3</v>
      </c>
      <c r="Q1143">
        <v>1</v>
      </c>
      <c r="R1143" t="s">
        <v>60</v>
      </c>
      <c r="S1143">
        <v>1</v>
      </c>
      <c r="T1143" t="s">
        <v>105</v>
      </c>
      <c r="U1143">
        <v>2559</v>
      </c>
      <c r="V1143" t="s">
        <v>47</v>
      </c>
      <c r="W1143">
        <v>7508</v>
      </c>
      <c r="X1143">
        <v>1</v>
      </c>
      <c r="Y1143" t="s">
        <v>48</v>
      </c>
      <c r="Z1143" t="s">
        <v>40</v>
      </c>
      <c r="AA1143">
        <v>13</v>
      </c>
      <c r="AB1143">
        <v>3</v>
      </c>
      <c r="AC1143">
        <v>4</v>
      </c>
      <c r="AD1143">
        <v>80</v>
      </c>
      <c r="AE1143">
        <v>0</v>
      </c>
      <c r="AF1143">
        <v>8</v>
      </c>
      <c r="AG1143">
        <v>0</v>
      </c>
      <c r="AH1143">
        <v>3</v>
      </c>
      <c r="AI1143">
        <v>7</v>
      </c>
      <c r="AJ1143">
        <v>1</v>
      </c>
      <c r="AK1143" s="14">
        <v>46069</v>
      </c>
      <c r="AL1143">
        <v>33</v>
      </c>
      <c r="AM1143" t="s">
        <v>1576</v>
      </c>
      <c r="AN1143" t="s">
        <v>1582</v>
      </c>
      <c r="AO1143">
        <v>4</v>
      </c>
      <c r="AP1143">
        <v>22119</v>
      </c>
      <c r="AQ1143">
        <v>2</v>
      </c>
      <c r="AR1143">
        <v>0</v>
      </c>
    </row>
    <row r="1144" spans="1:44" x14ac:dyDescent="0.35">
      <c r="A1144" t="s">
        <v>1207</v>
      </c>
      <c r="B1144">
        <v>44</v>
      </c>
      <c r="C1144" t="s">
        <v>802</v>
      </c>
      <c r="D1144" t="s">
        <v>49</v>
      </c>
      <c r="E1144" t="s">
        <v>41</v>
      </c>
      <c r="F1144">
        <v>1448</v>
      </c>
      <c r="G1144" t="s">
        <v>51</v>
      </c>
      <c r="H1144">
        <v>28</v>
      </c>
      <c r="I1144">
        <v>3</v>
      </c>
      <c r="J1144" t="s">
        <v>52</v>
      </c>
      <c r="K1144">
        <v>1</v>
      </c>
      <c r="L1144">
        <v>1039</v>
      </c>
      <c r="M1144">
        <v>4</v>
      </c>
      <c r="N1144" t="s">
        <v>53</v>
      </c>
      <c r="O1144">
        <v>53</v>
      </c>
      <c r="P1144">
        <v>4</v>
      </c>
      <c r="Q1144">
        <v>4</v>
      </c>
      <c r="R1144" t="s">
        <v>137</v>
      </c>
      <c r="S1144">
        <v>4</v>
      </c>
      <c r="T1144" t="s">
        <v>105</v>
      </c>
      <c r="U1144">
        <v>13320</v>
      </c>
      <c r="V1144" t="s">
        <v>253</v>
      </c>
      <c r="W1144">
        <v>11737</v>
      </c>
      <c r="X1144">
        <v>3</v>
      </c>
      <c r="Y1144" t="s">
        <v>48</v>
      </c>
      <c r="Z1144" t="s">
        <v>40</v>
      </c>
      <c r="AA1144">
        <v>18</v>
      </c>
      <c r="AB1144">
        <v>3</v>
      </c>
      <c r="AC1144">
        <v>3</v>
      </c>
      <c r="AD1144">
        <v>80</v>
      </c>
      <c r="AE1144">
        <v>1</v>
      </c>
      <c r="AF1144">
        <v>23</v>
      </c>
      <c r="AG1144">
        <v>2</v>
      </c>
      <c r="AH1144">
        <v>3</v>
      </c>
      <c r="AI1144">
        <v>11</v>
      </c>
      <c r="AJ1144">
        <v>11</v>
      </c>
      <c r="AK1144" s="14">
        <v>46070</v>
      </c>
      <c r="AL1144">
        <v>60</v>
      </c>
      <c r="AM1144" t="s">
        <v>1576</v>
      </c>
      <c r="AN1144" t="s">
        <v>1582</v>
      </c>
      <c r="AO1144">
        <v>18</v>
      </c>
      <c r="AP1144">
        <v>12824</v>
      </c>
      <c r="AQ1144">
        <v>13</v>
      </c>
      <c r="AR1144">
        <v>8</v>
      </c>
    </row>
    <row r="1145" spans="1:44" x14ac:dyDescent="0.35">
      <c r="A1145" t="s">
        <v>1326</v>
      </c>
      <c r="B1145">
        <v>47</v>
      </c>
      <c r="C1145" t="s">
        <v>1271</v>
      </c>
      <c r="D1145" t="s">
        <v>49</v>
      </c>
      <c r="E1145" t="s">
        <v>41</v>
      </c>
      <c r="F1145">
        <v>1180</v>
      </c>
      <c r="G1145" t="s">
        <v>42</v>
      </c>
      <c r="H1145">
        <v>25</v>
      </c>
      <c r="I1145">
        <v>3</v>
      </c>
      <c r="J1145" t="s">
        <v>52</v>
      </c>
      <c r="K1145">
        <v>1</v>
      </c>
      <c r="L1145">
        <v>1993</v>
      </c>
      <c r="M1145">
        <v>1</v>
      </c>
      <c r="N1145" t="s">
        <v>44</v>
      </c>
      <c r="O1145">
        <v>84</v>
      </c>
      <c r="P1145">
        <v>3</v>
      </c>
      <c r="Q1145">
        <v>3</v>
      </c>
      <c r="R1145" t="s">
        <v>161</v>
      </c>
      <c r="S1145">
        <v>3</v>
      </c>
      <c r="T1145" t="s">
        <v>46</v>
      </c>
      <c r="U1145">
        <v>8633</v>
      </c>
      <c r="V1145" t="s">
        <v>163</v>
      </c>
      <c r="W1145">
        <v>13084</v>
      </c>
      <c r="X1145">
        <v>2</v>
      </c>
      <c r="Y1145" t="s">
        <v>48</v>
      </c>
      <c r="Z1145" t="s">
        <v>49</v>
      </c>
      <c r="AA1145">
        <v>23</v>
      </c>
      <c r="AB1145">
        <v>4</v>
      </c>
      <c r="AC1145">
        <v>2</v>
      </c>
      <c r="AD1145">
        <v>80</v>
      </c>
      <c r="AE1145">
        <v>0</v>
      </c>
      <c r="AF1145">
        <v>25</v>
      </c>
      <c r="AG1145">
        <v>3</v>
      </c>
      <c r="AH1145">
        <v>3</v>
      </c>
      <c r="AI1145">
        <v>12</v>
      </c>
      <c r="AJ1145">
        <v>11</v>
      </c>
      <c r="AK1145" s="14">
        <v>46188</v>
      </c>
      <c r="AL1145">
        <v>45</v>
      </c>
      <c r="AM1145" t="s">
        <v>1576</v>
      </c>
      <c r="AN1145" t="s">
        <v>1584</v>
      </c>
      <c r="AO1145">
        <v>24</v>
      </c>
      <c r="AP1145">
        <v>20696</v>
      </c>
      <c r="AQ1145">
        <v>11</v>
      </c>
      <c r="AR1145">
        <v>4</v>
      </c>
    </row>
    <row r="1146" spans="1:44" x14ac:dyDescent="0.35">
      <c r="A1146" t="s">
        <v>1325</v>
      </c>
      <c r="B1146">
        <v>47</v>
      </c>
      <c r="C1146" t="s">
        <v>1271</v>
      </c>
      <c r="D1146" t="s">
        <v>49</v>
      </c>
      <c r="E1146" t="s">
        <v>59</v>
      </c>
      <c r="F1146">
        <v>1169</v>
      </c>
      <c r="G1146" t="s">
        <v>42</v>
      </c>
      <c r="H1146">
        <v>14</v>
      </c>
      <c r="I1146">
        <v>4</v>
      </c>
      <c r="J1146" t="s">
        <v>68</v>
      </c>
      <c r="K1146">
        <v>1</v>
      </c>
      <c r="L1146">
        <v>1934</v>
      </c>
      <c r="M1146">
        <v>3</v>
      </c>
      <c r="N1146" t="s">
        <v>44</v>
      </c>
      <c r="O1146">
        <v>64</v>
      </c>
      <c r="P1146">
        <v>3</v>
      </c>
      <c r="Q1146">
        <v>2</v>
      </c>
      <c r="R1146" t="s">
        <v>60</v>
      </c>
      <c r="S1146">
        <v>2</v>
      </c>
      <c r="T1146" t="s">
        <v>105</v>
      </c>
      <c r="U1146">
        <v>5467</v>
      </c>
      <c r="V1146" t="s">
        <v>163</v>
      </c>
      <c r="W1146">
        <v>2125</v>
      </c>
      <c r="X1146">
        <v>8</v>
      </c>
      <c r="Y1146" t="s">
        <v>48</v>
      </c>
      <c r="Z1146" t="s">
        <v>49</v>
      </c>
      <c r="AA1146">
        <v>18</v>
      </c>
      <c r="AB1146">
        <v>3</v>
      </c>
      <c r="AC1146">
        <v>3</v>
      </c>
      <c r="AD1146">
        <v>80</v>
      </c>
      <c r="AE1146">
        <v>1</v>
      </c>
      <c r="AF1146">
        <v>16</v>
      </c>
      <c r="AG1146">
        <v>4</v>
      </c>
      <c r="AH1146">
        <v>4</v>
      </c>
      <c r="AI1146">
        <v>1</v>
      </c>
      <c r="AJ1146">
        <v>7</v>
      </c>
      <c r="AK1146" s="14">
        <v>46187</v>
      </c>
      <c r="AL1146">
        <v>29</v>
      </c>
      <c r="AM1146" t="s">
        <v>1576</v>
      </c>
      <c r="AN1146" t="s">
        <v>1584</v>
      </c>
      <c r="AO1146">
        <v>8</v>
      </c>
      <c r="AP1146">
        <v>12617</v>
      </c>
      <c r="AQ1146">
        <v>3</v>
      </c>
      <c r="AR1146">
        <v>2</v>
      </c>
    </row>
    <row r="1147" spans="1:44" x14ac:dyDescent="0.35">
      <c r="A1147" t="s">
        <v>1210</v>
      </c>
      <c r="B1147">
        <v>44</v>
      </c>
      <c r="C1147" t="s">
        <v>802</v>
      </c>
      <c r="D1147" t="s">
        <v>49</v>
      </c>
      <c r="E1147" t="s">
        <v>59</v>
      </c>
      <c r="F1147">
        <v>111</v>
      </c>
      <c r="G1147" t="s">
        <v>42</v>
      </c>
      <c r="H1147">
        <v>17</v>
      </c>
      <c r="I1147">
        <v>3</v>
      </c>
      <c r="J1147" t="s">
        <v>43</v>
      </c>
      <c r="K1147">
        <v>1</v>
      </c>
      <c r="L1147">
        <v>1206</v>
      </c>
      <c r="M1147">
        <v>4</v>
      </c>
      <c r="N1147" t="s">
        <v>44</v>
      </c>
      <c r="O1147">
        <v>74</v>
      </c>
      <c r="P1147">
        <v>1</v>
      </c>
      <c r="Q1147">
        <v>1</v>
      </c>
      <c r="R1147" t="s">
        <v>60</v>
      </c>
      <c r="S1147">
        <v>3</v>
      </c>
      <c r="T1147" t="s">
        <v>46</v>
      </c>
      <c r="U1147">
        <v>2290</v>
      </c>
      <c r="V1147" t="s">
        <v>47</v>
      </c>
      <c r="W1147">
        <v>4279</v>
      </c>
      <c r="X1147">
        <v>2</v>
      </c>
      <c r="Y1147" t="s">
        <v>48</v>
      </c>
      <c r="Z1147" t="s">
        <v>49</v>
      </c>
      <c r="AA1147">
        <v>13</v>
      </c>
      <c r="AB1147">
        <v>3</v>
      </c>
      <c r="AC1147">
        <v>4</v>
      </c>
      <c r="AD1147">
        <v>80</v>
      </c>
      <c r="AE1147">
        <v>0</v>
      </c>
      <c r="AF1147">
        <v>6</v>
      </c>
      <c r="AG1147">
        <v>3</v>
      </c>
      <c r="AH1147">
        <v>3</v>
      </c>
      <c r="AI1147">
        <v>0</v>
      </c>
      <c r="AJ1147">
        <v>0</v>
      </c>
      <c r="AK1147" s="14">
        <v>46073</v>
      </c>
      <c r="AL1147">
        <v>59</v>
      </c>
      <c r="AM1147" t="s">
        <v>1576</v>
      </c>
      <c r="AN1147" t="s">
        <v>1582</v>
      </c>
      <c r="AO1147">
        <v>17</v>
      </c>
      <c r="AP1147">
        <v>13472</v>
      </c>
      <c r="AQ1147">
        <v>4</v>
      </c>
      <c r="AR1147">
        <v>4</v>
      </c>
    </row>
    <row r="1148" spans="1:44" x14ac:dyDescent="0.35">
      <c r="A1148" t="s">
        <v>1211</v>
      </c>
      <c r="B1148">
        <v>44</v>
      </c>
      <c r="C1148" t="s">
        <v>802</v>
      </c>
      <c r="D1148" t="s">
        <v>49</v>
      </c>
      <c r="E1148" t="s">
        <v>41</v>
      </c>
      <c r="F1148">
        <v>200</v>
      </c>
      <c r="G1148" t="s">
        <v>42</v>
      </c>
      <c r="H1148">
        <v>29</v>
      </c>
      <c r="I1148">
        <v>4</v>
      </c>
      <c r="J1148" t="s">
        <v>73</v>
      </c>
      <c r="K1148">
        <v>1</v>
      </c>
      <c r="L1148">
        <v>1225</v>
      </c>
      <c r="M1148">
        <v>4</v>
      </c>
      <c r="N1148" t="s">
        <v>44</v>
      </c>
      <c r="O1148">
        <v>32</v>
      </c>
      <c r="P1148">
        <v>3</v>
      </c>
      <c r="Q1148">
        <v>2</v>
      </c>
      <c r="R1148" t="s">
        <v>60</v>
      </c>
      <c r="S1148">
        <v>4</v>
      </c>
      <c r="T1148" t="s">
        <v>46</v>
      </c>
      <c r="U1148">
        <v>4541</v>
      </c>
      <c r="V1148" t="s">
        <v>47</v>
      </c>
      <c r="W1148">
        <v>7744</v>
      </c>
      <c r="X1148">
        <v>1</v>
      </c>
      <c r="Y1148" t="s">
        <v>48</v>
      </c>
      <c r="Z1148" t="s">
        <v>49</v>
      </c>
      <c r="AA1148">
        <v>25</v>
      </c>
      <c r="AB1148">
        <v>4</v>
      </c>
      <c r="AC1148">
        <v>2</v>
      </c>
      <c r="AD1148">
        <v>80</v>
      </c>
      <c r="AE1148">
        <v>0</v>
      </c>
      <c r="AF1148">
        <v>20</v>
      </c>
      <c r="AG1148">
        <v>3</v>
      </c>
      <c r="AH1148">
        <v>3</v>
      </c>
      <c r="AI1148">
        <v>13</v>
      </c>
      <c r="AJ1148">
        <v>17</v>
      </c>
      <c r="AK1148" s="14">
        <v>46074</v>
      </c>
      <c r="AL1148">
        <v>60</v>
      </c>
      <c r="AM1148" t="s">
        <v>1576</v>
      </c>
      <c r="AN1148" t="s">
        <v>1582</v>
      </c>
      <c r="AO1148">
        <v>5</v>
      </c>
      <c r="AP1148">
        <v>15556</v>
      </c>
      <c r="AQ1148">
        <v>5</v>
      </c>
      <c r="AR1148">
        <v>0</v>
      </c>
    </row>
    <row r="1149" spans="1:44" x14ac:dyDescent="0.35">
      <c r="A1149" t="s">
        <v>1212</v>
      </c>
      <c r="B1149">
        <v>44</v>
      </c>
      <c r="C1149" t="s">
        <v>802</v>
      </c>
      <c r="D1149" t="s">
        <v>49</v>
      </c>
      <c r="E1149" t="s">
        <v>41</v>
      </c>
      <c r="F1149">
        <v>1117</v>
      </c>
      <c r="G1149" t="s">
        <v>42</v>
      </c>
      <c r="H1149">
        <v>2</v>
      </c>
      <c r="I1149">
        <v>1</v>
      </c>
      <c r="J1149" t="s">
        <v>43</v>
      </c>
      <c r="K1149">
        <v>1</v>
      </c>
      <c r="L1149">
        <v>1246</v>
      </c>
      <c r="M1149">
        <v>1</v>
      </c>
      <c r="N1149" t="s">
        <v>53</v>
      </c>
      <c r="O1149">
        <v>72</v>
      </c>
      <c r="P1149">
        <v>4</v>
      </c>
      <c r="Q1149">
        <v>1</v>
      </c>
      <c r="R1149" t="s">
        <v>60</v>
      </c>
      <c r="S1149">
        <v>4</v>
      </c>
      <c r="T1149" t="s">
        <v>105</v>
      </c>
      <c r="U1149">
        <v>2011</v>
      </c>
      <c r="V1149" t="s">
        <v>47</v>
      </c>
      <c r="W1149">
        <v>19982</v>
      </c>
      <c r="X1149">
        <v>1</v>
      </c>
      <c r="Y1149" t="s">
        <v>48</v>
      </c>
      <c r="Z1149" t="s">
        <v>49</v>
      </c>
      <c r="AA1149">
        <v>13</v>
      </c>
      <c r="AB1149">
        <v>3</v>
      </c>
      <c r="AC1149">
        <v>4</v>
      </c>
      <c r="AD1149">
        <v>80</v>
      </c>
      <c r="AE1149">
        <v>1</v>
      </c>
      <c r="AF1149">
        <v>10</v>
      </c>
      <c r="AG1149">
        <v>5</v>
      </c>
      <c r="AH1149">
        <v>3</v>
      </c>
      <c r="AI1149">
        <v>7</v>
      </c>
      <c r="AJ1149">
        <v>7</v>
      </c>
      <c r="AK1149" s="14">
        <v>46075</v>
      </c>
      <c r="AL1149">
        <v>25</v>
      </c>
      <c r="AM1149" t="s">
        <v>1576</v>
      </c>
      <c r="AN1149" t="s">
        <v>1582</v>
      </c>
      <c r="AO1149">
        <v>0</v>
      </c>
      <c r="AP1149">
        <v>21173</v>
      </c>
      <c r="AQ1149">
        <v>0</v>
      </c>
      <c r="AR1149">
        <v>0</v>
      </c>
    </row>
    <row r="1150" spans="1:44" x14ac:dyDescent="0.35">
      <c r="A1150" t="s">
        <v>1213</v>
      </c>
      <c r="B1150">
        <v>44</v>
      </c>
      <c r="C1150" t="s">
        <v>802</v>
      </c>
      <c r="D1150" t="s">
        <v>49</v>
      </c>
      <c r="E1150" t="s">
        <v>41</v>
      </c>
      <c r="F1150">
        <v>1099</v>
      </c>
      <c r="G1150" t="s">
        <v>51</v>
      </c>
      <c r="H1150">
        <v>5</v>
      </c>
      <c r="I1150">
        <v>3</v>
      </c>
      <c r="J1150" t="s">
        <v>57</v>
      </c>
      <c r="K1150">
        <v>1</v>
      </c>
      <c r="L1150">
        <v>1267</v>
      </c>
      <c r="M1150">
        <v>2</v>
      </c>
      <c r="N1150" t="s">
        <v>44</v>
      </c>
      <c r="O1150">
        <v>88</v>
      </c>
      <c r="P1150">
        <v>3</v>
      </c>
      <c r="Q1150">
        <v>5</v>
      </c>
      <c r="R1150" t="s">
        <v>442</v>
      </c>
      <c r="S1150">
        <v>2</v>
      </c>
      <c r="T1150" t="s">
        <v>105</v>
      </c>
      <c r="U1150">
        <v>18213</v>
      </c>
      <c r="V1150" t="s">
        <v>368</v>
      </c>
      <c r="W1150">
        <v>8751</v>
      </c>
      <c r="X1150">
        <v>7</v>
      </c>
      <c r="Y1150" t="s">
        <v>48</v>
      </c>
      <c r="Z1150" t="s">
        <v>49</v>
      </c>
      <c r="AA1150">
        <v>11</v>
      </c>
      <c r="AB1150">
        <v>3</v>
      </c>
      <c r="AC1150">
        <v>3</v>
      </c>
      <c r="AD1150">
        <v>80</v>
      </c>
      <c r="AE1150">
        <v>1</v>
      </c>
      <c r="AF1150">
        <v>26</v>
      </c>
      <c r="AG1150">
        <v>5</v>
      </c>
      <c r="AH1150">
        <v>3</v>
      </c>
      <c r="AI1150">
        <v>3</v>
      </c>
      <c r="AJ1150">
        <v>10</v>
      </c>
      <c r="AK1150" s="14">
        <v>46076</v>
      </c>
      <c r="AL1150">
        <v>60</v>
      </c>
      <c r="AM1150" t="s">
        <v>1576</v>
      </c>
      <c r="AN1150" t="s">
        <v>1582</v>
      </c>
      <c r="AO1150">
        <v>26</v>
      </c>
      <c r="AP1150">
        <v>14996</v>
      </c>
      <c r="AQ1150">
        <v>26</v>
      </c>
      <c r="AR1150">
        <v>15</v>
      </c>
    </row>
    <row r="1151" spans="1:44" x14ac:dyDescent="0.35">
      <c r="A1151" t="s">
        <v>1214</v>
      </c>
      <c r="B1151">
        <v>44</v>
      </c>
      <c r="C1151" t="s">
        <v>802</v>
      </c>
      <c r="D1151" t="s">
        <v>49</v>
      </c>
      <c r="E1151" t="s">
        <v>41</v>
      </c>
      <c r="F1151">
        <v>1199</v>
      </c>
      <c r="G1151" t="s">
        <v>42</v>
      </c>
      <c r="H1151">
        <v>4</v>
      </c>
      <c r="I1151">
        <v>2</v>
      </c>
      <c r="J1151" t="s">
        <v>43</v>
      </c>
      <c r="K1151">
        <v>1</v>
      </c>
      <c r="L1151">
        <v>1288</v>
      </c>
      <c r="M1151">
        <v>3</v>
      </c>
      <c r="N1151" t="s">
        <v>44</v>
      </c>
      <c r="O1151">
        <v>92</v>
      </c>
      <c r="P1151">
        <v>4</v>
      </c>
      <c r="Q1151">
        <v>5</v>
      </c>
      <c r="R1151" t="s">
        <v>442</v>
      </c>
      <c r="S1151">
        <v>1</v>
      </c>
      <c r="T1151" t="s">
        <v>102</v>
      </c>
      <c r="U1151">
        <v>19190</v>
      </c>
      <c r="V1151" t="s">
        <v>368</v>
      </c>
      <c r="W1151">
        <v>17477</v>
      </c>
      <c r="X1151">
        <v>1</v>
      </c>
      <c r="Y1151" t="s">
        <v>48</v>
      </c>
      <c r="Z1151" t="s">
        <v>49</v>
      </c>
      <c r="AA1151">
        <v>14</v>
      </c>
      <c r="AB1151">
        <v>3</v>
      </c>
      <c r="AC1151">
        <v>4</v>
      </c>
      <c r="AD1151">
        <v>80</v>
      </c>
      <c r="AE1151">
        <v>2</v>
      </c>
      <c r="AF1151">
        <v>26</v>
      </c>
      <c r="AG1151">
        <v>4</v>
      </c>
      <c r="AH1151">
        <v>2</v>
      </c>
      <c r="AI1151">
        <v>14</v>
      </c>
      <c r="AJ1151">
        <v>13</v>
      </c>
      <c r="AK1151" s="14">
        <v>46077</v>
      </c>
      <c r="AL1151">
        <v>52</v>
      </c>
      <c r="AM1151" t="s">
        <v>1576</v>
      </c>
      <c r="AN1151" t="s">
        <v>1582</v>
      </c>
      <c r="AO1151">
        <v>5</v>
      </c>
      <c r="AP1151">
        <v>23099</v>
      </c>
      <c r="AQ1151">
        <v>0</v>
      </c>
      <c r="AR1151">
        <v>0</v>
      </c>
    </row>
    <row r="1152" spans="1:44" x14ac:dyDescent="0.35">
      <c r="A1152" t="s">
        <v>1324</v>
      </c>
      <c r="B1152">
        <v>47</v>
      </c>
      <c r="C1152" t="s">
        <v>1271</v>
      </c>
      <c r="D1152" t="s">
        <v>49</v>
      </c>
      <c r="E1152" t="s">
        <v>41</v>
      </c>
      <c r="F1152">
        <v>207</v>
      </c>
      <c r="G1152" t="s">
        <v>42</v>
      </c>
      <c r="H1152">
        <v>9</v>
      </c>
      <c r="I1152">
        <v>4</v>
      </c>
      <c r="J1152" t="s">
        <v>43</v>
      </c>
      <c r="K1152">
        <v>1</v>
      </c>
      <c r="L1152">
        <v>1856</v>
      </c>
      <c r="M1152">
        <v>2</v>
      </c>
      <c r="N1152" t="s">
        <v>53</v>
      </c>
      <c r="O1152">
        <v>64</v>
      </c>
      <c r="P1152">
        <v>3</v>
      </c>
      <c r="Q1152">
        <v>1</v>
      </c>
      <c r="R1152" t="s">
        <v>45</v>
      </c>
      <c r="S1152">
        <v>3</v>
      </c>
      <c r="T1152" t="s">
        <v>46</v>
      </c>
      <c r="U1152">
        <v>2105</v>
      </c>
      <c r="V1152" t="s">
        <v>47</v>
      </c>
      <c r="W1152">
        <v>5411</v>
      </c>
      <c r="X1152">
        <v>4</v>
      </c>
      <c r="Y1152" t="s">
        <v>48</v>
      </c>
      <c r="Z1152" t="s">
        <v>49</v>
      </c>
      <c r="AA1152">
        <v>12</v>
      </c>
      <c r="AB1152">
        <v>3</v>
      </c>
      <c r="AC1152">
        <v>3</v>
      </c>
      <c r="AD1152">
        <v>80</v>
      </c>
      <c r="AE1152">
        <v>0</v>
      </c>
      <c r="AF1152">
        <v>7</v>
      </c>
      <c r="AG1152">
        <v>2</v>
      </c>
      <c r="AH1152">
        <v>3</v>
      </c>
      <c r="AI1152">
        <v>2</v>
      </c>
      <c r="AJ1152">
        <v>0</v>
      </c>
      <c r="AK1152" s="14">
        <v>46186</v>
      </c>
      <c r="AL1152">
        <v>32</v>
      </c>
      <c r="AM1152" t="s">
        <v>1576</v>
      </c>
      <c r="AN1152" t="s">
        <v>1584</v>
      </c>
      <c r="AO1152">
        <v>8</v>
      </c>
      <c r="AP1152">
        <v>4883</v>
      </c>
      <c r="AQ1152">
        <v>6</v>
      </c>
      <c r="AR1152">
        <v>0</v>
      </c>
    </row>
    <row r="1153" spans="1:44" x14ac:dyDescent="0.35">
      <c r="A1153" t="s">
        <v>1323</v>
      </c>
      <c r="B1153">
        <v>47</v>
      </c>
      <c r="C1153" t="s">
        <v>1271</v>
      </c>
      <c r="D1153" t="s">
        <v>49</v>
      </c>
      <c r="E1153" t="s">
        <v>41</v>
      </c>
      <c r="F1153">
        <v>1001</v>
      </c>
      <c r="G1153" t="s">
        <v>42</v>
      </c>
      <c r="H1153">
        <v>4</v>
      </c>
      <c r="I1153">
        <v>3</v>
      </c>
      <c r="J1153" t="s">
        <v>43</v>
      </c>
      <c r="K1153">
        <v>1</v>
      </c>
      <c r="L1153">
        <v>1827</v>
      </c>
      <c r="M1153">
        <v>3</v>
      </c>
      <c r="N1153" t="s">
        <v>53</v>
      </c>
      <c r="O1153">
        <v>92</v>
      </c>
      <c r="P1153">
        <v>2</v>
      </c>
      <c r="Q1153">
        <v>3</v>
      </c>
      <c r="R1153" t="s">
        <v>112</v>
      </c>
      <c r="S1153">
        <v>2</v>
      </c>
      <c r="T1153" t="s">
        <v>102</v>
      </c>
      <c r="U1153">
        <v>10333</v>
      </c>
      <c r="V1153" t="s">
        <v>253</v>
      </c>
      <c r="W1153">
        <v>19271</v>
      </c>
      <c r="X1153">
        <v>8</v>
      </c>
      <c r="Y1153" t="s">
        <v>48</v>
      </c>
      <c r="Z1153" t="s">
        <v>40</v>
      </c>
      <c r="AA1153">
        <v>12</v>
      </c>
      <c r="AB1153">
        <v>3</v>
      </c>
      <c r="AC1153">
        <v>3</v>
      </c>
      <c r="AD1153">
        <v>80</v>
      </c>
      <c r="AE1153">
        <v>1</v>
      </c>
      <c r="AF1153">
        <v>28</v>
      </c>
      <c r="AG1153">
        <v>4</v>
      </c>
      <c r="AH1153">
        <v>3</v>
      </c>
      <c r="AI1153">
        <v>14</v>
      </c>
      <c r="AJ1153">
        <v>10</v>
      </c>
      <c r="AK1153" s="14">
        <v>46185</v>
      </c>
      <c r="AL1153">
        <v>22</v>
      </c>
      <c r="AM1153" t="s">
        <v>1576</v>
      </c>
      <c r="AN1153" t="s">
        <v>1584</v>
      </c>
      <c r="AO1153">
        <v>0</v>
      </c>
      <c r="AP1153">
        <v>9520</v>
      </c>
      <c r="AQ1153">
        <v>0</v>
      </c>
      <c r="AR1153">
        <v>0</v>
      </c>
    </row>
    <row r="1154" spans="1:44" x14ac:dyDescent="0.35">
      <c r="A1154" t="s">
        <v>1217</v>
      </c>
      <c r="B1154">
        <v>44</v>
      </c>
      <c r="C1154" t="s">
        <v>802</v>
      </c>
      <c r="D1154" t="s">
        <v>49</v>
      </c>
      <c r="E1154" t="s">
        <v>59</v>
      </c>
      <c r="F1154">
        <v>981</v>
      </c>
      <c r="G1154" t="s">
        <v>42</v>
      </c>
      <c r="H1154">
        <v>5</v>
      </c>
      <c r="I1154">
        <v>3</v>
      </c>
      <c r="J1154" t="s">
        <v>43</v>
      </c>
      <c r="K1154">
        <v>1</v>
      </c>
      <c r="L1154">
        <v>1471</v>
      </c>
      <c r="M1154">
        <v>3</v>
      </c>
      <c r="N1154" t="s">
        <v>44</v>
      </c>
      <c r="O1154">
        <v>90</v>
      </c>
      <c r="P1154">
        <v>2</v>
      </c>
      <c r="Q1154">
        <v>1</v>
      </c>
      <c r="R1154" t="s">
        <v>45</v>
      </c>
      <c r="S1154">
        <v>3</v>
      </c>
      <c r="T1154" t="s">
        <v>46</v>
      </c>
      <c r="U1154">
        <v>3162</v>
      </c>
      <c r="V1154" t="s">
        <v>47</v>
      </c>
      <c r="W1154">
        <v>7973</v>
      </c>
      <c r="X1154">
        <v>3</v>
      </c>
      <c r="Y1154" t="s">
        <v>48</v>
      </c>
      <c r="Z1154" t="s">
        <v>49</v>
      </c>
      <c r="AA1154">
        <v>14</v>
      </c>
      <c r="AB1154">
        <v>3</v>
      </c>
      <c r="AC1154">
        <v>4</v>
      </c>
      <c r="AD1154">
        <v>80</v>
      </c>
      <c r="AE1154">
        <v>0</v>
      </c>
      <c r="AF1154">
        <v>7</v>
      </c>
      <c r="AG1154">
        <v>5</v>
      </c>
      <c r="AH1154">
        <v>3</v>
      </c>
      <c r="AI1154">
        <v>0</v>
      </c>
      <c r="AJ1154">
        <v>3</v>
      </c>
      <c r="AK1154" s="14">
        <v>46080</v>
      </c>
      <c r="AL1154">
        <v>47</v>
      </c>
      <c r="AM1154" t="s">
        <v>1576</v>
      </c>
      <c r="AN1154" t="s">
        <v>1582</v>
      </c>
      <c r="AO1154">
        <v>21</v>
      </c>
      <c r="AP1154">
        <v>6988</v>
      </c>
      <c r="AQ1154">
        <v>0</v>
      </c>
      <c r="AR1154">
        <v>0</v>
      </c>
    </row>
    <row r="1155" spans="1:44" x14ac:dyDescent="0.35">
      <c r="A1155" t="s">
        <v>1218</v>
      </c>
      <c r="B1155">
        <v>44</v>
      </c>
      <c r="C1155" t="s">
        <v>802</v>
      </c>
      <c r="D1155" t="s">
        <v>49</v>
      </c>
      <c r="E1155" t="s">
        <v>41</v>
      </c>
      <c r="F1155">
        <v>1467</v>
      </c>
      <c r="G1155" t="s">
        <v>42</v>
      </c>
      <c r="H1155">
        <v>20</v>
      </c>
      <c r="I1155">
        <v>3</v>
      </c>
      <c r="J1155" t="s">
        <v>43</v>
      </c>
      <c r="K1155">
        <v>1</v>
      </c>
      <c r="L1155">
        <v>1475</v>
      </c>
      <c r="M1155">
        <v>4</v>
      </c>
      <c r="N1155" t="s">
        <v>44</v>
      </c>
      <c r="O1155">
        <v>49</v>
      </c>
      <c r="P1155">
        <v>3</v>
      </c>
      <c r="Q1155">
        <v>1</v>
      </c>
      <c r="R1155" t="s">
        <v>60</v>
      </c>
      <c r="S1155">
        <v>2</v>
      </c>
      <c r="T1155" t="s">
        <v>46</v>
      </c>
      <c r="U1155">
        <v>3420</v>
      </c>
      <c r="V1155" t="s">
        <v>47</v>
      </c>
      <c r="W1155">
        <v>21158</v>
      </c>
      <c r="X1155">
        <v>1</v>
      </c>
      <c r="Y1155" t="s">
        <v>48</v>
      </c>
      <c r="Z1155" t="s">
        <v>49</v>
      </c>
      <c r="AA1155">
        <v>13</v>
      </c>
      <c r="AB1155">
        <v>3</v>
      </c>
      <c r="AC1155">
        <v>3</v>
      </c>
      <c r="AD1155">
        <v>80</v>
      </c>
      <c r="AE1155">
        <v>0</v>
      </c>
      <c r="AF1155">
        <v>6</v>
      </c>
      <c r="AG1155">
        <v>3</v>
      </c>
      <c r="AH1155">
        <v>2</v>
      </c>
      <c r="AI1155">
        <v>1</v>
      </c>
      <c r="AJ1155">
        <v>3</v>
      </c>
      <c r="AK1155" s="14">
        <v>46081</v>
      </c>
      <c r="AL1155">
        <v>45</v>
      </c>
      <c r="AM1155" t="s">
        <v>1576</v>
      </c>
      <c r="AN1155" t="s">
        <v>1582</v>
      </c>
      <c r="AO1155">
        <v>6</v>
      </c>
      <c r="AP1155">
        <v>5425</v>
      </c>
      <c r="AQ1155">
        <v>4</v>
      </c>
      <c r="AR1155">
        <v>0</v>
      </c>
    </row>
    <row r="1156" spans="1:44" x14ac:dyDescent="0.35">
      <c r="A1156" t="s">
        <v>1219</v>
      </c>
      <c r="B1156">
        <v>44</v>
      </c>
      <c r="C1156" t="s">
        <v>802</v>
      </c>
      <c r="D1156" t="s">
        <v>49</v>
      </c>
      <c r="E1156" t="s">
        <v>56</v>
      </c>
      <c r="F1156">
        <v>383</v>
      </c>
      <c r="G1156" t="s">
        <v>51</v>
      </c>
      <c r="H1156">
        <v>1</v>
      </c>
      <c r="I1156">
        <v>5</v>
      </c>
      <c r="J1156" t="s">
        <v>57</v>
      </c>
      <c r="K1156">
        <v>1</v>
      </c>
      <c r="L1156">
        <v>1481</v>
      </c>
      <c r="M1156">
        <v>1</v>
      </c>
      <c r="N1156" t="s">
        <v>53</v>
      </c>
      <c r="O1156">
        <v>79</v>
      </c>
      <c r="P1156">
        <v>3</v>
      </c>
      <c r="Q1156">
        <v>2</v>
      </c>
      <c r="R1156" t="s">
        <v>137</v>
      </c>
      <c r="S1156">
        <v>3</v>
      </c>
      <c r="T1156" t="s">
        <v>105</v>
      </c>
      <c r="U1156">
        <v>4768</v>
      </c>
      <c r="V1156" t="s">
        <v>47</v>
      </c>
      <c r="W1156">
        <v>9282</v>
      </c>
      <c r="X1156">
        <v>7</v>
      </c>
      <c r="Y1156" t="s">
        <v>48</v>
      </c>
      <c r="Z1156" t="s">
        <v>49</v>
      </c>
      <c r="AA1156">
        <v>12</v>
      </c>
      <c r="AB1156">
        <v>3</v>
      </c>
      <c r="AC1156">
        <v>3</v>
      </c>
      <c r="AD1156">
        <v>80</v>
      </c>
      <c r="AE1156">
        <v>1</v>
      </c>
      <c r="AF1156">
        <v>11</v>
      </c>
      <c r="AG1156">
        <v>4</v>
      </c>
      <c r="AH1156">
        <v>2</v>
      </c>
      <c r="AI1156">
        <v>0</v>
      </c>
      <c r="AJ1156">
        <v>0</v>
      </c>
      <c r="AK1156" s="14">
        <v>46082</v>
      </c>
      <c r="AL1156">
        <v>36</v>
      </c>
      <c r="AM1156" t="s">
        <v>1576</v>
      </c>
      <c r="AN1156" t="s">
        <v>1587</v>
      </c>
      <c r="AO1156">
        <v>1</v>
      </c>
      <c r="AP1156">
        <v>4204</v>
      </c>
      <c r="AQ1156">
        <v>0</v>
      </c>
      <c r="AR1156">
        <v>0</v>
      </c>
    </row>
    <row r="1157" spans="1:44" x14ac:dyDescent="0.35">
      <c r="A1157" t="s">
        <v>1220</v>
      </c>
      <c r="B1157">
        <v>44</v>
      </c>
      <c r="C1157" t="s">
        <v>802</v>
      </c>
      <c r="D1157" t="s">
        <v>49</v>
      </c>
      <c r="E1157" t="s">
        <v>56</v>
      </c>
      <c r="F1157">
        <v>1193</v>
      </c>
      <c r="G1157" t="s">
        <v>42</v>
      </c>
      <c r="H1157">
        <v>2</v>
      </c>
      <c r="I1157">
        <v>1</v>
      </c>
      <c r="J1157" t="s">
        <v>52</v>
      </c>
      <c r="K1157">
        <v>1</v>
      </c>
      <c r="L1157">
        <v>1496</v>
      </c>
      <c r="M1157">
        <v>2</v>
      </c>
      <c r="N1157" t="s">
        <v>44</v>
      </c>
      <c r="O1157">
        <v>86</v>
      </c>
      <c r="P1157">
        <v>3</v>
      </c>
      <c r="Q1157">
        <v>3</v>
      </c>
      <c r="R1157" t="s">
        <v>112</v>
      </c>
      <c r="S1157">
        <v>3</v>
      </c>
      <c r="T1157" t="s">
        <v>46</v>
      </c>
      <c r="U1157">
        <v>10209</v>
      </c>
      <c r="V1157" t="s">
        <v>253</v>
      </c>
      <c r="W1157">
        <v>19719</v>
      </c>
      <c r="X1157">
        <v>5</v>
      </c>
      <c r="Y1157" t="s">
        <v>48</v>
      </c>
      <c r="Z1157" t="s">
        <v>40</v>
      </c>
      <c r="AA1157">
        <v>18</v>
      </c>
      <c r="AB1157">
        <v>3</v>
      </c>
      <c r="AC1157">
        <v>2</v>
      </c>
      <c r="AD1157">
        <v>80</v>
      </c>
      <c r="AE1157">
        <v>0</v>
      </c>
      <c r="AF1157">
        <v>16</v>
      </c>
      <c r="AG1157">
        <v>2</v>
      </c>
      <c r="AH1157">
        <v>2</v>
      </c>
      <c r="AI1157">
        <v>2</v>
      </c>
      <c r="AJ1157">
        <v>2</v>
      </c>
      <c r="AK1157" s="14">
        <v>46083</v>
      </c>
      <c r="AL1157">
        <v>37</v>
      </c>
      <c r="AM1157" t="s">
        <v>1576</v>
      </c>
      <c r="AN1157" t="s">
        <v>1587</v>
      </c>
      <c r="AO1157">
        <v>2</v>
      </c>
      <c r="AP1157">
        <v>5484</v>
      </c>
      <c r="AQ1157">
        <v>0</v>
      </c>
      <c r="AR1157">
        <v>0</v>
      </c>
    </row>
    <row r="1158" spans="1:44" x14ac:dyDescent="0.35">
      <c r="A1158" t="s">
        <v>1221</v>
      </c>
      <c r="B1158">
        <v>44</v>
      </c>
      <c r="C1158" t="s">
        <v>802</v>
      </c>
      <c r="D1158" t="s">
        <v>49</v>
      </c>
      <c r="E1158" t="s">
        <v>41</v>
      </c>
      <c r="F1158">
        <v>136</v>
      </c>
      <c r="G1158" t="s">
        <v>42</v>
      </c>
      <c r="H1158">
        <v>28</v>
      </c>
      <c r="I1158">
        <v>3</v>
      </c>
      <c r="J1158" t="s">
        <v>43</v>
      </c>
      <c r="K1158">
        <v>1</v>
      </c>
      <c r="L1158">
        <v>1523</v>
      </c>
      <c r="M1158">
        <v>4</v>
      </c>
      <c r="N1158" t="s">
        <v>44</v>
      </c>
      <c r="O1158">
        <v>32</v>
      </c>
      <c r="P1158">
        <v>3</v>
      </c>
      <c r="Q1158">
        <v>4</v>
      </c>
      <c r="R1158" t="s">
        <v>252</v>
      </c>
      <c r="S1158">
        <v>1</v>
      </c>
      <c r="T1158" t="s">
        <v>105</v>
      </c>
      <c r="U1158">
        <v>16328</v>
      </c>
      <c r="V1158" t="s">
        <v>368</v>
      </c>
      <c r="W1158">
        <v>22074</v>
      </c>
      <c r="X1158">
        <v>3</v>
      </c>
      <c r="Y1158" t="s">
        <v>48</v>
      </c>
      <c r="Z1158" t="s">
        <v>49</v>
      </c>
      <c r="AA1158">
        <v>13</v>
      </c>
      <c r="AB1158">
        <v>3</v>
      </c>
      <c r="AC1158">
        <v>3</v>
      </c>
      <c r="AD1158">
        <v>80</v>
      </c>
      <c r="AE1158">
        <v>1</v>
      </c>
      <c r="AF1158">
        <v>24</v>
      </c>
      <c r="AG1158">
        <v>1</v>
      </c>
      <c r="AH1158">
        <v>4</v>
      </c>
      <c r="AI1158">
        <v>14</v>
      </c>
      <c r="AJ1158">
        <v>17</v>
      </c>
      <c r="AK1158" s="14">
        <v>46084</v>
      </c>
      <c r="AL1158">
        <v>55</v>
      </c>
      <c r="AM1158" t="s">
        <v>1576</v>
      </c>
      <c r="AN1158" t="s">
        <v>1587</v>
      </c>
      <c r="AO1158">
        <v>21</v>
      </c>
      <c r="AP1158">
        <v>11318</v>
      </c>
      <c r="AQ1158">
        <v>13</v>
      </c>
      <c r="AR1158">
        <v>7</v>
      </c>
    </row>
    <row r="1159" spans="1:44" x14ac:dyDescent="0.35">
      <c r="A1159" t="s">
        <v>1222</v>
      </c>
      <c r="B1159">
        <v>44</v>
      </c>
      <c r="C1159" t="s">
        <v>802</v>
      </c>
      <c r="D1159" t="s">
        <v>49</v>
      </c>
      <c r="E1159" t="s">
        <v>41</v>
      </c>
      <c r="F1159">
        <v>1313</v>
      </c>
      <c r="G1159" t="s">
        <v>42</v>
      </c>
      <c r="H1159">
        <v>7</v>
      </c>
      <c r="I1159">
        <v>3</v>
      </c>
      <c r="J1159" t="s">
        <v>52</v>
      </c>
      <c r="K1159">
        <v>1</v>
      </c>
      <c r="L1159">
        <v>1608</v>
      </c>
      <c r="M1159">
        <v>2</v>
      </c>
      <c r="N1159" t="s">
        <v>53</v>
      </c>
      <c r="O1159">
        <v>31</v>
      </c>
      <c r="P1159">
        <v>3</v>
      </c>
      <c r="Q1159">
        <v>5</v>
      </c>
      <c r="R1159" t="s">
        <v>252</v>
      </c>
      <c r="S1159">
        <v>4</v>
      </c>
      <c r="T1159" t="s">
        <v>102</v>
      </c>
      <c r="U1159">
        <v>19049</v>
      </c>
      <c r="V1159" t="s">
        <v>368</v>
      </c>
      <c r="W1159">
        <v>3549</v>
      </c>
      <c r="X1159">
        <v>0</v>
      </c>
      <c r="Y1159" t="s">
        <v>48</v>
      </c>
      <c r="Z1159" t="s">
        <v>40</v>
      </c>
      <c r="AA1159">
        <v>14</v>
      </c>
      <c r="AB1159">
        <v>3</v>
      </c>
      <c r="AC1159">
        <v>4</v>
      </c>
      <c r="AD1159">
        <v>80</v>
      </c>
      <c r="AE1159">
        <v>1</v>
      </c>
      <c r="AF1159">
        <v>23</v>
      </c>
      <c r="AG1159">
        <v>4</v>
      </c>
      <c r="AH1159">
        <v>2</v>
      </c>
      <c r="AI1159">
        <v>1</v>
      </c>
      <c r="AJ1159">
        <v>10</v>
      </c>
      <c r="AK1159" s="14">
        <v>46085</v>
      </c>
      <c r="AL1159">
        <v>26</v>
      </c>
      <c r="AM1159" t="s">
        <v>1576</v>
      </c>
      <c r="AN1159" t="s">
        <v>1587</v>
      </c>
      <c r="AO1159">
        <v>5</v>
      </c>
      <c r="AP1159">
        <v>3635</v>
      </c>
      <c r="AQ1159">
        <v>3</v>
      </c>
      <c r="AR1159">
        <v>2</v>
      </c>
    </row>
    <row r="1160" spans="1:44" x14ac:dyDescent="0.35">
      <c r="A1160" t="s">
        <v>1223</v>
      </c>
      <c r="B1160">
        <v>44</v>
      </c>
      <c r="C1160" t="s">
        <v>802</v>
      </c>
      <c r="D1160" t="s">
        <v>49</v>
      </c>
      <c r="E1160" t="s">
        <v>56</v>
      </c>
      <c r="F1160">
        <v>602</v>
      </c>
      <c r="G1160" t="s">
        <v>71</v>
      </c>
      <c r="H1160">
        <v>1</v>
      </c>
      <c r="I1160">
        <v>5</v>
      </c>
      <c r="J1160" t="s">
        <v>71</v>
      </c>
      <c r="K1160">
        <v>1</v>
      </c>
      <c r="L1160">
        <v>1642</v>
      </c>
      <c r="M1160">
        <v>1</v>
      </c>
      <c r="N1160" t="s">
        <v>44</v>
      </c>
      <c r="O1160">
        <v>37</v>
      </c>
      <c r="P1160">
        <v>3</v>
      </c>
      <c r="Q1160">
        <v>2</v>
      </c>
      <c r="R1160" t="s">
        <v>71</v>
      </c>
      <c r="S1160">
        <v>4</v>
      </c>
      <c r="T1160" t="s">
        <v>105</v>
      </c>
      <c r="U1160">
        <v>5743</v>
      </c>
      <c r="V1160" t="s">
        <v>163</v>
      </c>
      <c r="W1160">
        <v>10503</v>
      </c>
      <c r="X1160">
        <v>4</v>
      </c>
      <c r="Y1160" t="s">
        <v>48</v>
      </c>
      <c r="Z1160" t="s">
        <v>40</v>
      </c>
      <c r="AA1160">
        <v>11</v>
      </c>
      <c r="AB1160">
        <v>3</v>
      </c>
      <c r="AC1160">
        <v>3</v>
      </c>
      <c r="AD1160">
        <v>80</v>
      </c>
      <c r="AE1160">
        <v>0</v>
      </c>
      <c r="AF1160">
        <v>14</v>
      </c>
      <c r="AG1160">
        <v>3</v>
      </c>
      <c r="AH1160">
        <v>3</v>
      </c>
      <c r="AI1160">
        <v>0</v>
      </c>
      <c r="AJ1160">
        <v>2</v>
      </c>
      <c r="AK1160" s="14">
        <v>46086</v>
      </c>
      <c r="AL1160">
        <v>50</v>
      </c>
      <c r="AM1160" t="s">
        <v>1576</v>
      </c>
      <c r="AN1160" t="s">
        <v>1587</v>
      </c>
      <c r="AO1160">
        <v>28</v>
      </c>
      <c r="AP1160">
        <v>18885</v>
      </c>
      <c r="AQ1160">
        <v>24</v>
      </c>
      <c r="AR1160">
        <v>3</v>
      </c>
    </row>
    <row r="1161" spans="1:44" x14ac:dyDescent="0.35">
      <c r="A1161" t="s">
        <v>1224</v>
      </c>
      <c r="B1161">
        <v>44</v>
      </c>
      <c r="C1161" t="s">
        <v>802</v>
      </c>
      <c r="D1161" t="s">
        <v>49</v>
      </c>
      <c r="E1161" t="s">
        <v>41</v>
      </c>
      <c r="F1161">
        <v>528</v>
      </c>
      <c r="G1161" t="s">
        <v>71</v>
      </c>
      <c r="H1161">
        <v>1</v>
      </c>
      <c r="I1161">
        <v>3</v>
      </c>
      <c r="J1161" t="s">
        <v>43</v>
      </c>
      <c r="K1161">
        <v>1</v>
      </c>
      <c r="L1161">
        <v>1683</v>
      </c>
      <c r="M1161">
        <v>3</v>
      </c>
      <c r="N1161" t="s">
        <v>53</v>
      </c>
      <c r="O1161">
        <v>44</v>
      </c>
      <c r="P1161">
        <v>3</v>
      </c>
      <c r="Q1161">
        <v>1</v>
      </c>
      <c r="R1161" t="s">
        <v>71</v>
      </c>
      <c r="S1161">
        <v>4</v>
      </c>
      <c r="T1161" t="s">
        <v>102</v>
      </c>
      <c r="U1161">
        <v>3195</v>
      </c>
      <c r="V1161" t="s">
        <v>47</v>
      </c>
      <c r="W1161">
        <v>4167</v>
      </c>
      <c r="X1161">
        <v>4</v>
      </c>
      <c r="Y1161" t="s">
        <v>48</v>
      </c>
      <c r="Z1161" t="s">
        <v>40</v>
      </c>
      <c r="AA1161">
        <v>18</v>
      </c>
      <c r="AB1161">
        <v>3</v>
      </c>
      <c r="AC1161">
        <v>1</v>
      </c>
      <c r="AD1161">
        <v>80</v>
      </c>
      <c r="AE1161">
        <v>3</v>
      </c>
      <c r="AF1161">
        <v>8</v>
      </c>
      <c r="AG1161">
        <v>2</v>
      </c>
      <c r="AH1161">
        <v>3</v>
      </c>
      <c r="AI1161">
        <v>2</v>
      </c>
      <c r="AJ1161">
        <v>2</v>
      </c>
      <c r="AK1161" s="14">
        <v>46087</v>
      </c>
      <c r="AL1161">
        <v>40</v>
      </c>
      <c r="AM1161" t="s">
        <v>1576</v>
      </c>
      <c r="AN1161" t="s">
        <v>1587</v>
      </c>
      <c r="AO1161">
        <v>21</v>
      </c>
      <c r="AP1161">
        <v>8688</v>
      </c>
      <c r="AQ1161">
        <v>5</v>
      </c>
      <c r="AR1161">
        <v>1</v>
      </c>
    </row>
    <row r="1162" spans="1:44" x14ac:dyDescent="0.35">
      <c r="A1162" t="s">
        <v>1225</v>
      </c>
      <c r="B1162">
        <v>44</v>
      </c>
      <c r="C1162" t="s">
        <v>802</v>
      </c>
      <c r="D1162" t="s">
        <v>49</v>
      </c>
      <c r="E1162" t="s">
        <v>41</v>
      </c>
      <c r="F1162">
        <v>921</v>
      </c>
      <c r="G1162" t="s">
        <v>42</v>
      </c>
      <c r="H1162">
        <v>2</v>
      </c>
      <c r="I1162">
        <v>3</v>
      </c>
      <c r="J1162" t="s">
        <v>43</v>
      </c>
      <c r="K1162">
        <v>1</v>
      </c>
      <c r="L1162">
        <v>1703</v>
      </c>
      <c r="M1162">
        <v>3</v>
      </c>
      <c r="N1162" t="s">
        <v>53</v>
      </c>
      <c r="O1162">
        <v>96</v>
      </c>
      <c r="P1162">
        <v>4</v>
      </c>
      <c r="Q1162">
        <v>3</v>
      </c>
      <c r="R1162" t="s">
        <v>161</v>
      </c>
      <c r="S1162">
        <v>4</v>
      </c>
      <c r="T1162" t="s">
        <v>105</v>
      </c>
      <c r="U1162">
        <v>7879</v>
      </c>
      <c r="V1162" t="s">
        <v>163</v>
      </c>
      <c r="W1162">
        <v>14810</v>
      </c>
      <c r="X1162">
        <v>1</v>
      </c>
      <c r="Y1162" t="s">
        <v>48</v>
      </c>
      <c r="Z1162" t="s">
        <v>40</v>
      </c>
      <c r="AA1162">
        <v>19</v>
      </c>
      <c r="AB1162">
        <v>3</v>
      </c>
      <c r="AC1162">
        <v>2</v>
      </c>
      <c r="AD1162">
        <v>80</v>
      </c>
      <c r="AE1162">
        <v>1</v>
      </c>
      <c r="AF1162">
        <v>9</v>
      </c>
      <c r="AG1162">
        <v>2</v>
      </c>
      <c r="AH1162">
        <v>3</v>
      </c>
      <c r="AI1162">
        <v>6</v>
      </c>
      <c r="AJ1162">
        <v>7</v>
      </c>
      <c r="AK1162" s="14">
        <v>46088</v>
      </c>
      <c r="AL1162">
        <v>20</v>
      </c>
      <c r="AM1162" t="s">
        <v>1576</v>
      </c>
      <c r="AN1162" t="s">
        <v>1587</v>
      </c>
      <c r="AO1162">
        <v>2</v>
      </c>
      <c r="AP1162">
        <v>11319</v>
      </c>
      <c r="AQ1162">
        <v>2</v>
      </c>
      <c r="AR1162">
        <v>1</v>
      </c>
    </row>
    <row r="1163" spans="1:44" x14ac:dyDescent="0.35">
      <c r="A1163" t="s">
        <v>1322</v>
      </c>
      <c r="B1163">
        <v>47</v>
      </c>
      <c r="C1163" t="s">
        <v>1271</v>
      </c>
      <c r="D1163" t="s">
        <v>49</v>
      </c>
      <c r="E1163" t="s">
        <v>59</v>
      </c>
      <c r="F1163">
        <v>543</v>
      </c>
      <c r="G1163" t="s">
        <v>51</v>
      </c>
      <c r="H1163">
        <v>2</v>
      </c>
      <c r="I1163">
        <v>4</v>
      </c>
      <c r="J1163" t="s">
        <v>57</v>
      </c>
      <c r="K1163">
        <v>1</v>
      </c>
      <c r="L1163">
        <v>1731</v>
      </c>
      <c r="M1163">
        <v>3</v>
      </c>
      <c r="N1163" t="s">
        <v>44</v>
      </c>
      <c r="O1163">
        <v>87</v>
      </c>
      <c r="P1163">
        <v>3</v>
      </c>
      <c r="Q1163">
        <v>2</v>
      </c>
      <c r="R1163" t="s">
        <v>137</v>
      </c>
      <c r="S1163">
        <v>2</v>
      </c>
      <c r="T1163" t="s">
        <v>105</v>
      </c>
      <c r="U1163">
        <v>4978</v>
      </c>
      <c r="V1163" t="s">
        <v>47</v>
      </c>
      <c r="W1163">
        <v>3536</v>
      </c>
      <c r="X1163">
        <v>7</v>
      </c>
      <c r="Y1163" t="s">
        <v>48</v>
      </c>
      <c r="Z1163" t="s">
        <v>49</v>
      </c>
      <c r="AA1163">
        <v>11</v>
      </c>
      <c r="AB1163">
        <v>3</v>
      </c>
      <c r="AC1163">
        <v>4</v>
      </c>
      <c r="AD1163">
        <v>80</v>
      </c>
      <c r="AE1163">
        <v>1</v>
      </c>
      <c r="AF1163">
        <v>4</v>
      </c>
      <c r="AG1163">
        <v>3</v>
      </c>
      <c r="AH1163">
        <v>1</v>
      </c>
      <c r="AI1163">
        <v>0</v>
      </c>
      <c r="AJ1163">
        <v>0</v>
      </c>
      <c r="AK1163" s="14">
        <v>46184</v>
      </c>
      <c r="AL1163">
        <v>18</v>
      </c>
      <c r="AM1163" t="s">
        <v>1576</v>
      </c>
      <c r="AN1163" t="s">
        <v>1584</v>
      </c>
      <c r="AO1163">
        <v>1</v>
      </c>
      <c r="AP1163">
        <v>20400</v>
      </c>
      <c r="AQ1163">
        <v>0</v>
      </c>
      <c r="AR1163">
        <v>0</v>
      </c>
    </row>
    <row r="1164" spans="1:44" x14ac:dyDescent="0.35">
      <c r="A1164" t="s">
        <v>1227</v>
      </c>
      <c r="B1164">
        <v>44</v>
      </c>
      <c r="C1164" t="s">
        <v>802</v>
      </c>
      <c r="D1164" t="s">
        <v>49</v>
      </c>
      <c r="E1164" t="s">
        <v>41</v>
      </c>
      <c r="F1164">
        <v>170</v>
      </c>
      <c r="G1164" t="s">
        <v>42</v>
      </c>
      <c r="H1164">
        <v>1</v>
      </c>
      <c r="I1164">
        <v>4</v>
      </c>
      <c r="J1164" t="s">
        <v>43</v>
      </c>
      <c r="K1164">
        <v>1</v>
      </c>
      <c r="L1164">
        <v>1903</v>
      </c>
      <c r="M1164">
        <v>2</v>
      </c>
      <c r="N1164" t="s">
        <v>44</v>
      </c>
      <c r="O1164">
        <v>78</v>
      </c>
      <c r="P1164">
        <v>4</v>
      </c>
      <c r="Q1164">
        <v>2</v>
      </c>
      <c r="R1164" t="s">
        <v>161</v>
      </c>
      <c r="S1164">
        <v>1</v>
      </c>
      <c r="T1164" t="s">
        <v>105</v>
      </c>
      <c r="U1164">
        <v>5033</v>
      </c>
      <c r="V1164" t="s">
        <v>163</v>
      </c>
      <c r="W1164">
        <v>9364</v>
      </c>
      <c r="X1164">
        <v>2</v>
      </c>
      <c r="Y1164" t="s">
        <v>48</v>
      </c>
      <c r="Z1164" t="s">
        <v>49</v>
      </c>
      <c r="AA1164">
        <v>15</v>
      </c>
      <c r="AB1164">
        <v>3</v>
      </c>
      <c r="AC1164">
        <v>4</v>
      </c>
      <c r="AD1164">
        <v>80</v>
      </c>
      <c r="AE1164">
        <v>1</v>
      </c>
      <c r="AF1164">
        <v>10</v>
      </c>
      <c r="AG1164">
        <v>5</v>
      </c>
      <c r="AH1164">
        <v>3</v>
      </c>
      <c r="AI1164">
        <v>2</v>
      </c>
      <c r="AJ1164">
        <v>2</v>
      </c>
      <c r="AK1164" s="14">
        <v>46090</v>
      </c>
      <c r="AL1164">
        <v>37</v>
      </c>
      <c r="AM1164" t="s">
        <v>1576</v>
      </c>
      <c r="AN1164" t="s">
        <v>1587</v>
      </c>
      <c r="AO1164">
        <v>2</v>
      </c>
      <c r="AP1164">
        <v>7845</v>
      </c>
      <c r="AQ1164">
        <v>2</v>
      </c>
      <c r="AR1164">
        <v>1</v>
      </c>
    </row>
    <row r="1165" spans="1:44" x14ac:dyDescent="0.35">
      <c r="A1165" t="s">
        <v>1228</v>
      </c>
      <c r="B1165">
        <v>44</v>
      </c>
      <c r="C1165" t="s">
        <v>802</v>
      </c>
      <c r="D1165" t="s">
        <v>49</v>
      </c>
      <c r="E1165" t="s">
        <v>41</v>
      </c>
      <c r="F1165">
        <v>1037</v>
      </c>
      <c r="G1165" t="s">
        <v>42</v>
      </c>
      <c r="H1165">
        <v>1</v>
      </c>
      <c r="I1165">
        <v>3</v>
      </c>
      <c r="J1165" t="s">
        <v>52</v>
      </c>
      <c r="K1165">
        <v>1</v>
      </c>
      <c r="L1165">
        <v>2020</v>
      </c>
      <c r="M1165">
        <v>2</v>
      </c>
      <c r="N1165" t="s">
        <v>44</v>
      </c>
      <c r="O1165">
        <v>42</v>
      </c>
      <c r="P1165">
        <v>3</v>
      </c>
      <c r="Q1165">
        <v>1</v>
      </c>
      <c r="R1165" t="s">
        <v>60</v>
      </c>
      <c r="S1165">
        <v>4</v>
      </c>
      <c r="T1165" t="s">
        <v>46</v>
      </c>
      <c r="U1165">
        <v>2436</v>
      </c>
      <c r="V1165" t="s">
        <v>47</v>
      </c>
      <c r="W1165">
        <v>13422</v>
      </c>
      <c r="X1165">
        <v>6</v>
      </c>
      <c r="Y1165" t="s">
        <v>48</v>
      </c>
      <c r="Z1165" t="s">
        <v>40</v>
      </c>
      <c r="AA1165">
        <v>12</v>
      </c>
      <c r="AB1165">
        <v>3</v>
      </c>
      <c r="AC1165">
        <v>3</v>
      </c>
      <c r="AD1165">
        <v>80</v>
      </c>
      <c r="AE1165">
        <v>0</v>
      </c>
      <c r="AF1165">
        <v>6</v>
      </c>
      <c r="AG1165">
        <v>2</v>
      </c>
      <c r="AH1165">
        <v>3</v>
      </c>
      <c r="AI1165">
        <v>1</v>
      </c>
      <c r="AJ1165">
        <v>2</v>
      </c>
      <c r="AK1165" s="14">
        <v>46091</v>
      </c>
      <c r="AL1165">
        <v>40</v>
      </c>
      <c r="AM1165" t="s">
        <v>1576</v>
      </c>
      <c r="AN1165" t="s">
        <v>1587</v>
      </c>
      <c r="AO1165">
        <v>15</v>
      </c>
      <c r="AP1165">
        <v>6570</v>
      </c>
      <c r="AQ1165">
        <v>0</v>
      </c>
      <c r="AR1165">
        <v>0</v>
      </c>
    </row>
    <row r="1166" spans="1:44" x14ac:dyDescent="0.35">
      <c r="A1166" t="s">
        <v>1229</v>
      </c>
      <c r="B1166">
        <v>45</v>
      </c>
      <c r="C1166" t="s">
        <v>802</v>
      </c>
      <c r="D1166" t="s">
        <v>49</v>
      </c>
      <c r="E1166" t="s">
        <v>41</v>
      </c>
      <c r="F1166">
        <v>1339</v>
      </c>
      <c r="G1166" t="s">
        <v>42</v>
      </c>
      <c r="H1166">
        <v>7</v>
      </c>
      <c r="I1166">
        <v>3</v>
      </c>
      <c r="J1166" t="s">
        <v>43</v>
      </c>
      <c r="K1166">
        <v>1</v>
      </c>
      <c r="L1166">
        <v>86</v>
      </c>
      <c r="M1166">
        <v>2</v>
      </c>
      <c r="N1166" t="s">
        <v>44</v>
      </c>
      <c r="O1166">
        <v>59</v>
      </c>
      <c r="P1166">
        <v>3</v>
      </c>
      <c r="Q1166">
        <v>3</v>
      </c>
      <c r="R1166" t="s">
        <v>60</v>
      </c>
      <c r="S1166">
        <v>1</v>
      </c>
      <c r="T1166" t="s">
        <v>102</v>
      </c>
      <c r="U1166">
        <v>9724</v>
      </c>
      <c r="V1166" t="s">
        <v>163</v>
      </c>
      <c r="W1166">
        <v>18787</v>
      </c>
      <c r="X1166">
        <v>2</v>
      </c>
      <c r="Y1166" t="s">
        <v>48</v>
      </c>
      <c r="Z1166" t="s">
        <v>49</v>
      </c>
      <c r="AA1166">
        <v>17</v>
      </c>
      <c r="AB1166">
        <v>3</v>
      </c>
      <c r="AC1166">
        <v>3</v>
      </c>
      <c r="AD1166">
        <v>80</v>
      </c>
      <c r="AE1166">
        <v>1</v>
      </c>
      <c r="AF1166">
        <v>25</v>
      </c>
      <c r="AG1166">
        <v>2</v>
      </c>
      <c r="AH1166">
        <v>3</v>
      </c>
      <c r="AI1166">
        <v>0</v>
      </c>
      <c r="AJ1166">
        <v>0</v>
      </c>
      <c r="AK1166" s="14">
        <v>46092</v>
      </c>
      <c r="AL1166">
        <v>49</v>
      </c>
      <c r="AM1166" t="s">
        <v>1576</v>
      </c>
      <c r="AN1166" t="s">
        <v>1587</v>
      </c>
      <c r="AO1166">
        <v>23</v>
      </c>
      <c r="AP1166">
        <v>11899</v>
      </c>
      <c r="AQ1166">
        <v>18</v>
      </c>
      <c r="AR1166">
        <v>9</v>
      </c>
    </row>
    <row r="1167" spans="1:44" x14ac:dyDescent="0.35">
      <c r="A1167" t="s">
        <v>1230</v>
      </c>
      <c r="B1167">
        <v>45</v>
      </c>
      <c r="C1167" t="s">
        <v>802</v>
      </c>
      <c r="D1167" t="s">
        <v>49</v>
      </c>
      <c r="E1167" t="s">
        <v>41</v>
      </c>
      <c r="F1167">
        <v>193</v>
      </c>
      <c r="G1167" t="s">
        <v>42</v>
      </c>
      <c r="H1167">
        <v>6</v>
      </c>
      <c r="I1167">
        <v>4</v>
      </c>
      <c r="J1167" t="s">
        <v>73</v>
      </c>
      <c r="K1167">
        <v>1</v>
      </c>
      <c r="L1167">
        <v>101</v>
      </c>
      <c r="M1167">
        <v>4</v>
      </c>
      <c r="N1167" t="s">
        <v>44</v>
      </c>
      <c r="O1167">
        <v>52</v>
      </c>
      <c r="P1167">
        <v>3</v>
      </c>
      <c r="Q1167">
        <v>3</v>
      </c>
      <c r="R1167" t="s">
        <v>252</v>
      </c>
      <c r="S1167">
        <v>1</v>
      </c>
      <c r="T1167" t="s">
        <v>105</v>
      </c>
      <c r="U1167">
        <v>13245</v>
      </c>
      <c r="V1167" t="s">
        <v>253</v>
      </c>
      <c r="W1167">
        <v>15067</v>
      </c>
      <c r="X1167">
        <v>4</v>
      </c>
      <c r="Y1167" t="s">
        <v>48</v>
      </c>
      <c r="Z1167" t="s">
        <v>40</v>
      </c>
      <c r="AA1167">
        <v>14</v>
      </c>
      <c r="AB1167">
        <v>3</v>
      </c>
      <c r="AC1167">
        <v>2</v>
      </c>
      <c r="AD1167">
        <v>80</v>
      </c>
      <c r="AE1167">
        <v>0</v>
      </c>
      <c r="AF1167">
        <v>17</v>
      </c>
      <c r="AG1167">
        <v>3</v>
      </c>
      <c r="AH1167">
        <v>4</v>
      </c>
      <c r="AI1167">
        <v>0</v>
      </c>
      <c r="AK1167" s="14">
        <v>46093</v>
      </c>
      <c r="AL1167">
        <v>21</v>
      </c>
      <c r="AM1167" t="s">
        <v>1576</v>
      </c>
      <c r="AN1167" t="s">
        <v>1587</v>
      </c>
      <c r="AO1167">
        <v>3</v>
      </c>
      <c r="AP1167">
        <v>11437</v>
      </c>
      <c r="AQ1167">
        <v>2</v>
      </c>
      <c r="AR1167">
        <v>1</v>
      </c>
    </row>
    <row r="1168" spans="1:44" x14ac:dyDescent="0.35">
      <c r="A1168" t="s">
        <v>1231</v>
      </c>
      <c r="B1168">
        <v>45</v>
      </c>
      <c r="C1168" t="s">
        <v>802</v>
      </c>
      <c r="D1168" t="s">
        <v>49</v>
      </c>
      <c r="E1168" t="s">
        <v>41</v>
      </c>
      <c r="F1168">
        <v>1316</v>
      </c>
      <c r="G1168" t="s">
        <v>42</v>
      </c>
      <c r="H1168">
        <v>29</v>
      </c>
      <c r="I1168">
        <v>3</v>
      </c>
      <c r="J1168" t="s">
        <v>52</v>
      </c>
      <c r="K1168">
        <v>1</v>
      </c>
      <c r="L1168">
        <v>192</v>
      </c>
      <c r="M1168">
        <v>3</v>
      </c>
      <c r="N1168" t="s">
        <v>44</v>
      </c>
      <c r="O1168">
        <v>83</v>
      </c>
      <c r="P1168">
        <v>3</v>
      </c>
      <c r="Q1168">
        <v>1</v>
      </c>
      <c r="R1168" t="s">
        <v>60</v>
      </c>
      <c r="S1168">
        <v>4</v>
      </c>
      <c r="T1168" t="s">
        <v>46</v>
      </c>
      <c r="U1168">
        <v>3452</v>
      </c>
      <c r="V1168" t="s">
        <v>47</v>
      </c>
      <c r="W1168">
        <v>9752</v>
      </c>
      <c r="X1168">
        <v>5</v>
      </c>
      <c r="Y1168" t="s">
        <v>48</v>
      </c>
      <c r="Z1168" t="s">
        <v>49</v>
      </c>
      <c r="AA1168">
        <v>13</v>
      </c>
      <c r="AB1168">
        <v>3</v>
      </c>
      <c r="AC1168">
        <v>2</v>
      </c>
      <c r="AD1168">
        <v>80</v>
      </c>
      <c r="AE1168">
        <v>0</v>
      </c>
      <c r="AF1168">
        <v>9</v>
      </c>
      <c r="AG1168">
        <v>2</v>
      </c>
      <c r="AH1168">
        <v>2</v>
      </c>
      <c r="AI1168">
        <v>0</v>
      </c>
      <c r="AK1168" s="14">
        <v>46094</v>
      </c>
      <c r="AL1168">
        <v>40</v>
      </c>
      <c r="AM1168" t="s">
        <v>1576</v>
      </c>
      <c r="AN1168" t="s">
        <v>1587</v>
      </c>
      <c r="AO1168">
        <v>7</v>
      </c>
      <c r="AP1168">
        <v>24767</v>
      </c>
      <c r="AQ1168">
        <v>0</v>
      </c>
      <c r="AR1168">
        <v>0</v>
      </c>
    </row>
    <row r="1169" spans="1:44" x14ac:dyDescent="0.35">
      <c r="A1169" t="s">
        <v>1232</v>
      </c>
      <c r="B1169">
        <v>45</v>
      </c>
      <c r="C1169" t="s">
        <v>802</v>
      </c>
      <c r="D1169" t="s">
        <v>49</v>
      </c>
      <c r="E1169" t="s">
        <v>41</v>
      </c>
      <c r="F1169">
        <v>194</v>
      </c>
      <c r="G1169" t="s">
        <v>42</v>
      </c>
      <c r="H1169">
        <v>9</v>
      </c>
      <c r="I1169">
        <v>3</v>
      </c>
      <c r="J1169" t="s">
        <v>43</v>
      </c>
      <c r="K1169">
        <v>1</v>
      </c>
      <c r="L1169">
        <v>206</v>
      </c>
      <c r="M1169">
        <v>2</v>
      </c>
      <c r="N1169" t="s">
        <v>44</v>
      </c>
      <c r="O1169">
        <v>60</v>
      </c>
      <c r="P1169">
        <v>3</v>
      </c>
      <c r="Q1169">
        <v>2</v>
      </c>
      <c r="R1169" t="s">
        <v>45</v>
      </c>
      <c r="S1169">
        <v>2</v>
      </c>
      <c r="T1169" t="s">
        <v>102</v>
      </c>
      <c r="U1169">
        <v>2348</v>
      </c>
      <c r="V1169" t="s">
        <v>47</v>
      </c>
      <c r="W1169">
        <v>10901</v>
      </c>
      <c r="X1169">
        <v>8</v>
      </c>
      <c r="Y1169" t="s">
        <v>48</v>
      </c>
      <c r="Z1169" t="s">
        <v>49</v>
      </c>
      <c r="AA1169">
        <v>18</v>
      </c>
      <c r="AB1169">
        <v>3</v>
      </c>
      <c r="AC1169">
        <v>3</v>
      </c>
      <c r="AD1169">
        <v>80</v>
      </c>
      <c r="AE1169">
        <v>1</v>
      </c>
      <c r="AF1169">
        <v>20</v>
      </c>
      <c r="AG1169">
        <v>2</v>
      </c>
      <c r="AH1169">
        <v>1</v>
      </c>
      <c r="AI1169">
        <v>0</v>
      </c>
      <c r="AJ1169">
        <v>15</v>
      </c>
      <c r="AK1169" s="14">
        <v>46095</v>
      </c>
      <c r="AL1169">
        <v>34</v>
      </c>
      <c r="AM1169" t="s">
        <v>1576</v>
      </c>
      <c r="AN1169" t="s">
        <v>1587</v>
      </c>
      <c r="AO1169">
        <v>5</v>
      </c>
      <c r="AP1169">
        <v>17117</v>
      </c>
      <c r="AQ1169">
        <v>1</v>
      </c>
      <c r="AR1169">
        <v>1</v>
      </c>
    </row>
    <row r="1170" spans="1:44" x14ac:dyDescent="0.35">
      <c r="A1170" t="s">
        <v>1233</v>
      </c>
      <c r="B1170">
        <v>45</v>
      </c>
      <c r="C1170" t="s">
        <v>802</v>
      </c>
      <c r="D1170" t="s">
        <v>49</v>
      </c>
      <c r="E1170" t="s">
        <v>41</v>
      </c>
      <c r="F1170">
        <v>1268</v>
      </c>
      <c r="G1170" t="s">
        <v>51</v>
      </c>
      <c r="H1170">
        <v>4</v>
      </c>
      <c r="I1170">
        <v>2</v>
      </c>
      <c r="J1170" t="s">
        <v>43</v>
      </c>
      <c r="K1170">
        <v>1</v>
      </c>
      <c r="L1170">
        <v>240</v>
      </c>
      <c r="M1170">
        <v>3</v>
      </c>
      <c r="N1170" t="s">
        <v>53</v>
      </c>
      <c r="O1170">
        <v>30</v>
      </c>
      <c r="P1170">
        <v>3</v>
      </c>
      <c r="Q1170">
        <v>2</v>
      </c>
      <c r="R1170" t="s">
        <v>137</v>
      </c>
      <c r="S1170">
        <v>1</v>
      </c>
      <c r="T1170" t="s">
        <v>102</v>
      </c>
      <c r="U1170">
        <v>5006</v>
      </c>
      <c r="V1170" t="s">
        <v>163</v>
      </c>
      <c r="W1170">
        <v>6319</v>
      </c>
      <c r="X1170">
        <v>4</v>
      </c>
      <c r="Y1170" t="s">
        <v>48</v>
      </c>
      <c r="Z1170" t="s">
        <v>40</v>
      </c>
      <c r="AA1170">
        <v>11</v>
      </c>
      <c r="AB1170">
        <v>3</v>
      </c>
      <c r="AC1170">
        <v>1</v>
      </c>
      <c r="AD1170">
        <v>80</v>
      </c>
      <c r="AE1170">
        <v>1</v>
      </c>
      <c r="AF1170">
        <v>9</v>
      </c>
      <c r="AG1170">
        <v>3</v>
      </c>
      <c r="AH1170">
        <v>4</v>
      </c>
      <c r="AI1170">
        <v>0</v>
      </c>
      <c r="AJ1170">
        <v>3</v>
      </c>
      <c r="AK1170" s="14">
        <v>46096</v>
      </c>
      <c r="AL1170">
        <v>55</v>
      </c>
      <c r="AM1170" t="s">
        <v>1576</v>
      </c>
      <c r="AN1170" t="s">
        <v>1587</v>
      </c>
      <c r="AO1170">
        <v>1</v>
      </c>
      <c r="AP1170">
        <v>11362</v>
      </c>
      <c r="AQ1170">
        <v>1</v>
      </c>
      <c r="AR1170">
        <v>0</v>
      </c>
    </row>
    <row r="1171" spans="1:44" x14ac:dyDescent="0.35">
      <c r="A1171" t="s">
        <v>1234</v>
      </c>
      <c r="B1171">
        <v>45</v>
      </c>
      <c r="C1171" t="s">
        <v>802</v>
      </c>
      <c r="D1171" t="s">
        <v>49</v>
      </c>
      <c r="E1171" t="s">
        <v>59</v>
      </c>
      <c r="F1171">
        <v>1195</v>
      </c>
      <c r="G1171" t="s">
        <v>42</v>
      </c>
      <c r="H1171">
        <v>2</v>
      </c>
      <c r="I1171">
        <v>2</v>
      </c>
      <c r="J1171" t="s">
        <v>52</v>
      </c>
      <c r="K1171">
        <v>1</v>
      </c>
      <c r="L1171">
        <v>264</v>
      </c>
      <c r="M1171">
        <v>1</v>
      </c>
      <c r="N1171" t="s">
        <v>44</v>
      </c>
      <c r="O1171">
        <v>65</v>
      </c>
      <c r="P1171">
        <v>2</v>
      </c>
      <c r="Q1171">
        <v>4</v>
      </c>
      <c r="R1171" t="s">
        <v>442</v>
      </c>
      <c r="S1171">
        <v>4</v>
      </c>
      <c r="T1171" t="s">
        <v>105</v>
      </c>
      <c r="U1171">
        <v>16792</v>
      </c>
      <c r="V1171" t="s">
        <v>368</v>
      </c>
      <c r="W1171">
        <v>20462</v>
      </c>
      <c r="X1171">
        <v>9</v>
      </c>
      <c r="Y1171" t="s">
        <v>48</v>
      </c>
      <c r="Z1171" t="s">
        <v>49</v>
      </c>
      <c r="AA1171">
        <v>23</v>
      </c>
      <c r="AB1171">
        <v>4</v>
      </c>
      <c r="AC1171">
        <v>4</v>
      </c>
      <c r="AD1171">
        <v>80</v>
      </c>
      <c r="AE1171">
        <v>1</v>
      </c>
      <c r="AF1171">
        <v>22</v>
      </c>
      <c r="AG1171">
        <v>1</v>
      </c>
      <c r="AH1171">
        <v>3</v>
      </c>
      <c r="AI1171">
        <v>11</v>
      </c>
      <c r="AJ1171">
        <v>8</v>
      </c>
      <c r="AK1171" s="14">
        <v>46097</v>
      </c>
      <c r="AL1171">
        <v>23</v>
      </c>
      <c r="AM1171" t="s">
        <v>1576</v>
      </c>
      <c r="AN1171" t="s">
        <v>1587</v>
      </c>
      <c r="AO1171">
        <v>2</v>
      </c>
      <c r="AP1171">
        <v>4482</v>
      </c>
      <c r="AQ1171">
        <v>2</v>
      </c>
      <c r="AR1171">
        <v>2</v>
      </c>
    </row>
    <row r="1172" spans="1:44" x14ac:dyDescent="0.35">
      <c r="A1172" t="s">
        <v>1235</v>
      </c>
      <c r="B1172">
        <v>45</v>
      </c>
      <c r="C1172" t="s">
        <v>802</v>
      </c>
      <c r="D1172" t="s">
        <v>49</v>
      </c>
      <c r="E1172" t="s">
        <v>59</v>
      </c>
      <c r="F1172">
        <v>1052</v>
      </c>
      <c r="G1172" t="s">
        <v>51</v>
      </c>
      <c r="H1172">
        <v>6</v>
      </c>
      <c r="I1172">
        <v>3</v>
      </c>
      <c r="J1172" t="s">
        <v>52</v>
      </c>
      <c r="K1172">
        <v>1</v>
      </c>
      <c r="L1172">
        <v>302</v>
      </c>
      <c r="M1172">
        <v>4</v>
      </c>
      <c r="N1172" t="s">
        <v>53</v>
      </c>
      <c r="O1172">
        <v>57</v>
      </c>
      <c r="P1172">
        <v>2</v>
      </c>
      <c r="Q1172">
        <v>3</v>
      </c>
      <c r="R1172" t="s">
        <v>137</v>
      </c>
      <c r="S1172">
        <v>4</v>
      </c>
      <c r="T1172" t="s">
        <v>46</v>
      </c>
      <c r="U1172">
        <v>8865</v>
      </c>
      <c r="V1172" t="s">
        <v>163</v>
      </c>
      <c r="W1172">
        <v>16840</v>
      </c>
      <c r="X1172">
        <v>6</v>
      </c>
      <c r="Y1172" t="s">
        <v>48</v>
      </c>
      <c r="Z1172" t="s">
        <v>49</v>
      </c>
      <c r="AA1172">
        <v>12</v>
      </c>
      <c r="AB1172">
        <v>3</v>
      </c>
      <c r="AC1172">
        <v>4</v>
      </c>
      <c r="AD1172">
        <v>80</v>
      </c>
      <c r="AE1172">
        <v>0</v>
      </c>
      <c r="AF1172">
        <v>23</v>
      </c>
      <c r="AG1172">
        <v>2</v>
      </c>
      <c r="AH1172">
        <v>3</v>
      </c>
      <c r="AI1172">
        <v>12</v>
      </c>
      <c r="AJ1172">
        <v>8</v>
      </c>
      <c r="AK1172" s="14">
        <v>46098</v>
      </c>
      <c r="AL1172">
        <v>56</v>
      </c>
      <c r="AM1172" t="s">
        <v>1576</v>
      </c>
      <c r="AN1172" t="s">
        <v>1587</v>
      </c>
      <c r="AO1172">
        <v>8</v>
      </c>
      <c r="AP1172">
        <v>20508</v>
      </c>
      <c r="AQ1172">
        <v>2</v>
      </c>
      <c r="AR1172">
        <v>0</v>
      </c>
    </row>
    <row r="1173" spans="1:44" x14ac:dyDescent="0.35">
      <c r="A1173" t="s">
        <v>1236</v>
      </c>
      <c r="B1173">
        <v>45</v>
      </c>
      <c r="C1173" t="s">
        <v>802</v>
      </c>
      <c r="D1173" t="s">
        <v>49</v>
      </c>
      <c r="E1173" t="s">
        <v>41</v>
      </c>
      <c r="F1173">
        <v>252</v>
      </c>
      <c r="G1173" t="s">
        <v>42</v>
      </c>
      <c r="H1173">
        <v>1</v>
      </c>
      <c r="I1173">
        <v>3</v>
      </c>
      <c r="J1173" t="s">
        <v>73</v>
      </c>
      <c r="K1173">
        <v>1</v>
      </c>
      <c r="L1173">
        <v>336</v>
      </c>
      <c r="M1173">
        <v>3</v>
      </c>
      <c r="N1173" t="s">
        <v>44</v>
      </c>
      <c r="O1173">
        <v>70</v>
      </c>
      <c r="P1173">
        <v>4</v>
      </c>
      <c r="Q1173">
        <v>5</v>
      </c>
      <c r="R1173" t="s">
        <v>442</v>
      </c>
      <c r="S1173">
        <v>4</v>
      </c>
      <c r="T1173" t="s">
        <v>105</v>
      </c>
      <c r="U1173">
        <v>19202</v>
      </c>
      <c r="V1173" t="s">
        <v>368</v>
      </c>
      <c r="W1173">
        <v>15970</v>
      </c>
      <c r="X1173">
        <v>0</v>
      </c>
      <c r="Y1173" t="s">
        <v>48</v>
      </c>
      <c r="Z1173" t="s">
        <v>49</v>
      </c>
      <c r="AA1173">
        <v>11</v>
      </c>
      <c r="AB1173">
        <v>3</v>
      </c>
      <c r="AC1173">
        <v>3</v>
      </c>
      <c r="AD1173">
        <v>80</v>
      </c>
      <c r="AE1173">
        <v>1</v>
      </c>
      <c r="AF1173">
        <v>25</v>
      </c>
      <c r="AG1173">
        <v>2</v>
      </c>
      <c r="AH1173">
        <v>3</v>
      </c>
      <c r="AI1173">
        <v>1</v>
      </c>
      <c r="AJ1173">
        <v>7</v>
      </c>
      <c r="AK1173" s="14">
        <v>46099</v>
      </c>
      <c r="AL1173">
        <v>40</v>
      </c>
      <c r="AM1173" t="s">
        <v>1576</v>
      </c>
      <c r="AN1173" t="s">
        <v>1587</v>
      </c>
      <c r="AO1173">
        <v>1</v>
      </c>
      <c r="AP1173">
        <v>13386</v>
      </c>
      <c r="AQ1173">
        <v>0</v>
      </c>
      <c r="AR1173">
        <v>0</v>
      </c>
    </row>
    <row r="1174" spans="1:44" x14ac:dyDescent="0.35">
      <c r="A1174" t="s">
        <v>1237</v>
      </c>
      <c r="B1174">
        <v>45</v>
      </c>
      <c r="C1174" t="s">
        <v>802</v>
      </c>
      <c r="D1174" t="s">
        <v>49</v>
      </c>
      <c r="E1174" t="s">
        <v>56</v>
      </c>
      <c r="F1174">
        <v>1199</v>
      </c>
      <c r="G1174" t="s">
        <v>42</v>
      </c>
      <c r="H1174">
        <v>7</v>
      </c>
      <c r="I1174">
        <v>4</v>
      </c>
      <c r="J1174" t="s">
        <v>43</v>
      </c>
      <c r="K1174">
        <v>1</v>
      </c>
      <c r="L1174">
        <v>341</v>
      </c>
      <c r="M1174">
        <v>1</v>
      </c>
      <c r="N1174" t="s">
        <v>44</v>
      </c>
      <c r="O1174">
        <v>77</v>
      </c>
      <c r="P1174">
        <v>4</v>
      </c>
      <c r="Q1174">
        <v>2</v>
      </c>
      <c r="R1174" t="s">
        <v>112</v>
      </c>
      <c r="S1174">
        <v>3</v>
      </c>
      <c r="T1174" t="s">
        <v>105</v>
      </c>
      <c r="U1174">
        <v>6434</v>
      </c>
      <c r="V1174" t="s">
        <v>163</v>
      </c>
      <c r="W1174">
        <v>5118</v>
      </c>
      <c r="X1174">
        <v>4</v>
      </c>
      <c r="Y1174" t="s">
        <v>48</v>
      </c>
      <c r="Z1174" t="s">
        <v>49</v>
      </c>
      <c r="AA1174">
        <v>17</v>
      </c>
      <c r="AB1174">
        <v>3</v>
      </c>
      <c r="AC1174">
        <v>4</v>
      </c>
      <c r="AD1174">
        <v>80</v>
      </c>
      <c r="AE1174">
        <v>1</v>
      </c>
      <c r="AF1174">
        <v>9</v>
      </c>
      <c r="AG1174">
        <v>1</v>
      </c>
      <c r="AH1174">
        <v>3</v>
      </c>
      <c r="AI1174">
        <v>0</v>
      </c>
      <c r="AK1174" s="14">
        <v>46100</v>
      </c>
      <c r="AL1174">
        <v>41</v>
      </c>
      <c r="AM1174" t="s">
        <v>1576</v>
      </c>
      <c r="AN1174" t="s">
        <v>1587</v>
      </c>
      <c r="AO1174">
        <v>19</v>
      </c>
      <c r="AP1174">
        <v>2585</v>
      </c>
      <c r="AQ1174">
        <v>7</v>
      </c>
      <c r="AR1174">
        <v>7</v>
      </c>
    </row>
    <row r="1175" spans="1:44" x14ac:dyDescent="0.35">
      <c r="A1175" t="s">
        <v>1238</v>
      </c>
      <c r="B1175">
        <v>45</v>
      </c>
      <c r="C1175" t="s">
        <v>802</v>
      </c>
      <c r="D1175" t="s">
        <v>49</v>
      </c>
      <c r="E1175" t="s">
        <v>41</v>
      </c>
      <c r="F1175">
        <v>1385</v>
      </c>
      <c r="G1175" t="s">
        <v>42</v>
      </c>
      <c r="H1175">
        <v>20</v>
      </c>
      <c r="I1175">
        <v>2</v>
      </c>
      <c r="J1175" t="s">
        <v>52</v>
      </c>
      <c r="K1175">
        <v>1</v>
      </c>
      <c r="L1175">
        <v>372</v>
      </c>
      <c r="M1175">
        <v>3</v>
      </c>
      <c r="N1175" t="s">
        <v>44</v>
      </c>
      <c r="O1175">
        <v>79</v>
      </c>
      <c r="P1175">
        <v>3</v>
      </c>
      <c r="Q1175">
        <v>4</v>
      </c>
      <c r="R1175" t="s">
        <v>161</v>
      </c>
      <c r="S1175">
        <v>4</v>
      </c>
      <c r="T1175" t="s">
        <v>105</v>
      </c>
      <c r="U1175">
        <v>13496</v>
      </c>
      <c r="V1175" t="s">
        <v>253</v>
      </c>
      <c r="W1175">
        <v>7501</v>
      </c>
      <c r="X1175">
        <v>0</v>
      </c>
      <c r="Y1175" t="s">
        <v>48</v>
      </c>
      <c r="Z1175" t="s">
        <v>40</v>
      </c>
      <c r="AA1175">
        <v>14</v>
      </c>
      <c r="AB1175">
        <v>3</v>
      </c>
      <c r="AC1175">
        <v>2</v>
      </c>
      <c r="AD1175">
        <v>80</v>
      </c>
      <c r="AE1175">
        <v>0</v>
      </c>
      <c r="AF1175">
        <v>21</v>
      </c>
      <c r="AG1175">
        <v>2</v>
      </c>
      <c r="AH1175">
        <v>3</v>
      </c>
      <c r="AI1175">
        <v>4</v>
      </c>
      <c r="AJ1175">
        <v>10</v>
      </c>
      <c r="AK1175" s="14">
        <v>46101</v>
      </c>
      <c r="AL1175">
        <v>56</v>
      </c>
      <c r="AM1175" t="s">
        <v>1576</v>
      </c>
      <c r="AN1175" t="s">
        <v>1587</v>
      </c>
      <c r="AO1175">
        <v>19</v>
      </c>
      <c r="AP1175">
        <v>13598</v>
      </c>
      <c r="AQ1175">
        <v>0</v>
      </c>
      <c r="AR1175">
        <v>0</v>
      </c>
    </row>
    <row r="1176" spans="1:44" x14ac:dyDescent="0.35">
      <c r="A1176" t="s">
        <v>1239</v>
      </c>
      <c r="B1176">
        <v>45</v>
      </c>
      <c r="C1176" t="s">
        <v>802</v>
      </c>
      <c r="D1176" t="s">
        <v>49</v>
      </c>
      <c r="E1176" t="s">
        <v>56</v>
      </c>
      <c r="F1176">
        <v>1249</v>
      </c>
      <c r="G1176" t="s">
        <v>42</v>
      </c>
      <c r="H1176">
        <v>7</v>
      </c>
      <c r="I1176">
        <v>3</v>
      </c>
      <c r="J1176" t="s">
        <v>43</v>
      </c>
      <c r="K1176">
        <v>1</v>
      </c>
      <c r="L1176">
        <v>425</v>
      </c>
      <c r="M1176">
        <v>1</v>
      </c>
      <c r="N1176" t="s">
        <v>44</v>
      </c>
      <c r="O1176">
        <v>97</v>
      </c>
      <c r="P1176">
        <v>3</v>
      </c>
      <c r="Q1176">
        <v>3</v>
      </c>
      <c r="R1176" t="s">
        <v>45</v>
      </c>
      <c r="S1176">
        <v>1</v>
      </c>
      <c r="T1176" t="s">
        <v>102</v>
      </c>
      <c r="U1176">
        <v>5210</v>
      </c>
      <c r="V1176" t="s">
        <v>163</v>
      </c>
      <c r="W1176">
        <v>20308</v>
      </c>
      <c r="X1176">
        <v>1</v>
      </c>
      <c r="Y1176" t="s">
        <v>48</v>
      </c>
      <c r="Z1176" t="s">
        <v>49</v>
      </c>
      <c r="AA1176">
        <v>18</v>
      </c>
      <c r="AB1176">
        <v>3</v>
      </c>
      <c r="AC1176">
        <v>1</v>
      </c>
      <c r="AD1176">
        <v>80</v>
      </c>
      <c r="AE1176">
        <v>1</v>
      </c>
      <c r="AF1176">
        <v>24</v>
      </c>
      <c r="AG1176">
        <v>2</v>
      </c>
      <c r="AH1176">
        <v>3</v>
      </c>
      <c r="AI1176">
        <v>9</v>
      </c>
      <c r="AJ1176">
        <v>11</v>
      </c>
      <c r="AK1176" s="14">
        <v>46102</v>
      </c>
      <c r="AL1176">
        <v>36</v>
      </c>
      <c r="AM1176" t="s">
        <v>1576</v>
      </c>
      <c r="AN1176" t="s">
        <v>1587</v>
      </c>
      <c r="AO1176">
        <v>7</v>
      </c>
      <c r="AP1176">
        <v>15358</v>
      </c>
      <c r="AQ1176">
        <v>7</v>
      </c>
      <c r="AR1176">
        <v>0</v>
      </c>
    </row>
    <row r="1177" spans="1:44" x14ac:dyDescent="0.35">
      <c r="A1177" t="s">
        <v>1240</v>
      </c>
      <c r="B1177">
        <v>45</v>
      </c>
      <c r="C1177" t="s">
        <v>802</v>
      </c>
      <c r="D1177" t="s">
        <v>49</v>
      </c>
      <c r="E1177" t="s">
        <v>41</v>
      </c>
      <c r="F1177">
        <v>549</v>
      </c>
      <c r="G1177" t="s">
        <v>42</v>
      </c>
      <c r="H1177">
        <v>8</v>
      </c>
      <c r="I1177">
        <v>4</v>
      </c>
      <c r="J1177" t="s">
        <v>73</v>
      </c>
      <c r="K1177">
        <v>1</v>
      </c>
      <c r="L1177">
        <v>452</v>
      </c>
      <c r="M1177">
        <v>4</v>
      </c>
      <c r="N1177" t="s">
        <v>44</v>
      </c>
      <c r="O1177">
        <v>75</v>
      </c>
      <c r="P1177">
        <v>3</v>
      </c>
      <c r="Q1177">
        <v>2</v>
      </c>
      <c r="R1177" t="s">
        <v>60</v>
      </c>
      <c r="S1177">
        <v>4</v>
      </c>
      <c r="T1177" t="s">
        <v>105</v>
      </c>
      <c r="U1177">
        <v>3697</v>
      </c>
      <c r="V1177" t="s">
        <v>47</v>
      </c>
      <c r="W1177">
        <v>9278</v>
      </c>
      <c r="X1177">
        <v>9</v>
      </c>
      <c r="Y1177" t="s">
        <v>48</v>
      </c>
      <c r="Z1177" t="s">
        <v>49</v>
      </c>
      <c r="AA1177">
        <v>14</v>
      </c>
      <c r="AB1177">
        <v>3</v>
      </c>
      <c r="AC1177">
        <v>1</v>
      </c>
      <c r="AD1177">
        <v>80</v>
      </c>
      <c r="AE1177">
        <v>2</v>
      </c>
      <c r="AF1177">
        <v>12</v>
      </c>
      <c r="AG1177">
        <v>3</v>
      </c>
      <c r="AH1177">
        <v>3</v>
      </c>
      <c r="AI1177">
        <v>9</v>
      </c>
      <c r="AJ1177">
        <v>8</v>
      </c>
      <c r="AK1177" s="14">
        <v>46103</v>
      </c>
      <c r="AL1177">
        <v>48</v>
      </c>
      <c r="AM1177" t="s">
        <v>1576</v>
      </c>
      <c r="AN1177" t="s">
        <v>1587</v>
      </c>
      <c r="AO1177">
        <v>20</v>
      </c>
      <c r="AP1177">
        <v>9647</v>
      </c>
      <c r="AQ1177">
        <v>13</v>
      </c>
      <c r="AR1177">
        <v>1</v>
      </c>
    </row>
    <row r="1178" spans="1:44" x14ac:dyDescent="0.35">
      <c r="A1178" t="s">
        <v>1241</v>
      </c>
      <c r="B1178">
        <v>45</v>
      </c>
      <c r="C1178" t="s">
        <v>802</v>
      </c>
      <c r="D1178" t="s">
        <v>49</v>
      </c>
      <c r="E1178" t="s">
        <v>41</v>
      </c>
      <c r="F1178">
        <v>192</v>
      </c>
      <c r="G1178" t="s">
        <v>42</v>
      </c>
      <c r="H1178">
        <v>10</v>
      </c>
      <c r="I1178">
        <v>2</v>
      </c>
      <c r="J1178" t="s">
        <v>43</v>
      </c>
      <c r="K1178">
        <v>1</v>
      </c>
      <c r="L1178">
        <v>544</v>
      </c>
      <c r="M1178">
        <v>1</v>
      </c>
      <c r="N1178" t="s">
        <v>44</v>
      </c>
      <c r="O1178">
        <v>69</v>
      </c>
      <c r="P1178">
        <v>3</v>
      </c>
      <c r="Q1178">
        <v>1</v>
      </c>
      <c r="R1178" t="s">
        <v>60</v>
      </c>
      <c r="S1178">
        <v>4</v>
      </c>
      <c r="T1178" t="s">
        <v>105</v>
      </c>
      <c r="U1178">
        <v>2654</v>
      </c>
      <c r="V1178" t="s">
        <v>47</v>
      </c>
      <c r="W1178">
        <v>9655</v>
      </c>
      <c r="X1178">
        <v>3</v>
      </c>
      <c r="Y1178" t="s">
        <v>48</v>
      </c>
      <c r="Z1178" t="s">
        <v>49</v>
      </c>
      <c r="AA1178">
        <v>21</v>
      </c>
      <c r="AB1178">
        <v>4</v>
      </c>
      <c r="AC1178">
        <v>4</v>
      </c>
      <c r="AD1178">
        <v>80</v>
      </c>
      <c r="AE1178">
        <v>2</v>
      </c>
      <c r="AF1178">
        <v>8</v>
      </c>
      <c r="AG1178">
        <v>3</v>
      </c>
      <c r="AH1178">
        <v>2</v>
      </c>
      <c r="AI1178">
        <v>0</v>
      </c>
      <c r="AK1178" s="14">
        <v>46104</v>
      </c>
      <c r="AL1178">
        <v>25</v>
      </c>
      <c r="AM1178" t="s">
        <v>1576</v>
      </c>
      <c r="AN1178" t="s">
        <v>1587</v>
      </c>
      <c r="AO1178">
        <v>6</v>
      </c>
      <c r="AP1178">
        <v>19351</v>
      </c>
      <c r="AQ1178">
        <v>3</v>
      </c>
      <c r="AR1178">
        <v>3</v>
      </c>
    </row>
    <row r="1179" spans="1:44" x14ac:dyDescent="0.35">
      <c r="A1179" t="s">
        <v>1242</v>
      </c>
      <c r="B1179">
        <v>45</v>
      </c>
      <c r="C1179" t="s">
        <v>802</v>
      </c>
      <c r="D1179" t="s">
        <v>49</v>
      </c>
      <c r="E1179" t="s">
        <v>41</v>
      </c>
      <c r="F1179">
        <v>561</v>
      </c>
      <c r="G1179" t="s">
        <v>51</v>
      </c>
      <c r="H1179">
        <v>2</v>
      </c>
      <c r="I1179">
        <v>3</v>
      </c>
      <c r="J1179" t="s">
        <v>73</v>
      </c>
      <c r="K1179">
        <v>1</v>
      </c>
      <c r="L1179">
        <v>606</v>
      </c>
      <c r="M1179">
        <v>4</v>
      </c>
      <c r="N1179" t="s">
        <v>44</v>
      </c>
      <c r="O1179">
        <v>61</v>
      </c>
      <c r="P1179">
        <v>3</v>
      </c>
      <c r="Q1179">
        <v>2</v>
      </c>
      <c r="R1179" t="s">
        <v>137</v>
      </c>
      <c r="S1179">
        <v>2</v>
      </c>
      <c r="T1179" t="s">
        <v>105</v>
      </c>
      <c r="U1179">
        <v>4805</v>
      </c>
      <c r="V1179" t="s">
        <v>47</v>
      </c>
      <c r="W1179">
        <v>16177</v>
      </c>
      <c r="X1179">
        <v>0</v>
      </c>
      <c r="Y1179" t="s">
        <v>48</v>
      </c>
      <c r="Z1179" t="s">
        <v>49</v>
      </c>
      <c r="AA1179">
        <v>19</v>
      </c>
      <c r="AB1179">
        <v>3</v>
      </c>
      <c r="AC1179">
        <v>2</v>
      </c>
      <c r="AD1179">
        <v>80</v>
      </c>
      <c r="AE1179">
        <v>1</v>
      </c>
      <c r="AF1179">
        <v>9</v>
      </c>
      <c r="AG1179">
        <v>3</v>
      </c>
      <c r="AH1179">
        <v>4</v>
      </c>
      <c r="AI1179">
        <v>3</v>
      </c>
      <c r="AJ1179">
        <v>7</v>
      </c>
      <c r="AK1179" s="14">
        <v>46105</v>
      </c>
      <c r="AL1179">
        <v>58</v>
      </c>
      <c r="AM1179" t="s">
        <v>1576</v>
      </c>
      <c r="AN1179" t="s">
        <v>1587</v>
      </c>
      <c r="AO1179">
        <v>33</v>
      </c>
      <c r="AP1179">
        <v>18887</v>
      </c>
      <c r="AQ1179">
        <v>23</v>
      </c>
      <c r="AR1179">
        <v>9</v>
      </c>
    </row>
    <row r="1180" spans="1:44" x14ac:dyDescent="0.35">
      <c r="A1180" t="s">
        <v>1320</v>
      </c>
      <c r="B1180">
        <v>47</v>
      </c>
      <c r="C1180" t="s">
        <v>1271</v>
      </c>
      <c r="D1180" t="s">
        <v>49</v>
      </c>
      <c r="E1180" t="s">
        <v>41</v>
      </c>
      <c r="F1180">
        <v>1225</v>
      </c>
      <c r="G1180" t="s">
        <v>51</v>
      </c>
      <c r="H1180">
        <v>2</v>
      </c>
      <c r="I1180">
        <v>4</v>
      </c>
      <c r="J1180" t="s">
        <v>43</v>
      </c>
      <c r="K1180">
        <v>1</v>
      </c>
      <c r="L1180">
        <v>1676</v>
      </c>
      <c r="M1180">
        <v>2</v>
      </c>
      <c r="N1180" t="s">
        <v>53</v>
      </c>
      <c r="O1180">
        <v>47</v>
      </c>
      <c r="P1180">
        <v>4</v>
      </c>
      <c r="Q1180">
        <v>4</v>
      </c>
      <c r="R1180" t="s">
        <v>442</v>
      </c>
      <c r="S1180">
        <v>2</v>
      </c>
      <c r="T1180" t="s">
        <v>102</v>
      </c>
      <c r="U1180">
        <v>15972</v>
      </c>
      <c r="V1180" t="s">
        <v>368</v>
      </c>
      <c r="W1180">
        <v>21086</v>
      </c>
      <c r="X1180">
        <v>6</v>
      </c>
      <c r="Y1180" t="s">
        <v>48</v>
      </c>
      <c r="Z1180" t="s">
        <v>49</v>
      </c>
      <c r="AA1180">
        <v>14</v>
      </c>
      <c r="AB1180">
        <v>3</v>
      </c>
      <c r="AC1180">
        <v>3</v>
      </c>
      <c r="AD1180">
        <v>80</v>
      </c>
      <c r="AE1180">
        <v>3</v>
      </c>
      <c r="AF1180">
        <v>29</v>
      </c>
      <c r="AG1180">
        <v>2</v>
      </c>
      <c r="AH1180">
        <v>3</v>
      </c>
      <c r="AI1180">
        <v>1</v>
      </c>
      <c r="AJ1180">
        <v>2</v>
      </c>
      <c r="AK1180" s="14">
        <v>46182</v>
      </c>
      <c r="AL1180">
        <v>57</v>
      </c>
      <c r="AM1180" t="s">
        <v>1576</v>
      </c>
      <c r="AN1180" t="s">
        <v>1584</v>
      </c>
      <c r="AO1180">
        <v>33</v>
      </c>
      <c r="AP1180">
        <v>10826</v>
      </c>
      <c r="AQ1180">
        <v>28</v>
      </c>
      <c r="AR1180">
        <v>7</v>
      </c>
    </row>
    <row r="1181" spans="1:44" x14ac:dyDescent="0.35">
      <c r="A1181" t="s">
        <v>1244</v>
      </c>
      <c r="B1181">
        <v>45</v>
      </c>
      <c r="C1181" t="s">
        <v>802</v>
      </c>
      <c r="D1181" t="s">
        <v>49</v>
      </c>
      <c r="E1181" t="s">
        <v>41</v>
      </c>
      <c r="F1181">
        <v>954</v>
      </c>
      <c r="G1181" t="s">
        <v>51</v>
      </c>
      <c r="H1181">
        <v>2</v>
      </c>
      <c r="I1181">
        <v>2</v>
      </c>
      <c r="J1181" t="s">
        <v>68</v>
      </c>
      <c r="K1181">
        <v>1</v>
      </c>
      <c r="L1181">
        <v>783</v>
      </c>
      <c r="M1181">
        <v>2</v>
      </c>
      <c r="N1181" t="s">
        <v>44</v>
      </c>
      <c r="O1181">
        <v>46</v>
      </c>
      <c r="P1181">
        <v>1</v>
      </c>
      <c r="Q1181">
        <v>2</v>
      </c>
      <c r="R1181" t="s">
        <v>54</v>
      </c>
      <c r="S1181">
        <v>3</v>
      </c>
      <c r="T1181" t="s">
        <v>46</v>
      </c>
      <c r="U1181">
        <v>6632</v>
      </c>
      <c r="V1181" t="s">
        <v>163</v>
      </c>
      <c r="W1181">
        <v>12388</v>
      </c>
      <c r="X1181">
        <v>0</v>
      </c>
      <c r="Y1181" t="s">
        <v>48</v>
      </c>
      <c r="Z1181" t="s">
        <v>49</v>
      </c>
      <c r="AA1181">
        <v>13</v>
      </c>
      <c r="AB1181">
        <v>3</v>
      </c>
      <c r="AC1181">
        <v>1</v>
      </c>
      <c r="AD1181">
        <v>80</v>
      </c>
      <c r="AE1181">
        <v>0</v>
      </c>
      <c r="AF1181">
        <v>9</v>
      </c>
      <c r="AG1181">
        <v>3</v>
      </c>
      <c r="AH1181">
        <v>3</v>
      </c>
      <c r="AI1181">
        <v>3</v>
      </c>
      <c r="AJ1181">
        <v>1</v>
      </c>
      <c r="AK1181" s="14">
        <v>46107</v>
      </c>
      <c r="AL1181">
        <v>54</v>
      </c>
      <c r="AM1181" t="s">
        <v>1576</v>
      </c>
      <c r="AN1181" t="s">
        <v>1587</v>
      </c>
      <c r="AO1181">
        <v>4</v>
      </c>
      <c r="AP1181">
        <v>5604</v>
      </c>
      <c r="AQ1181">
        <v>2</v>
      </c>
      <c r="AR1181">
        <v>0</v>
      </c>
    </row>
    <row r="1182" spans="1:44" x14ac:dyDescent="0.35">
      <c r="A1182" t="s">
        <v>1245</v>
      </c>
      <c r="B1182">
        <v>45</v>
      </c>
      <c r="C1182" t="s">
        <v>802</v>
      </c>
      <c r="D1182" t="s">
        <v>49</v>
      </c>
      <c r="E1182" t="s">
        <v>41</v>
      </c>
      <c r="F1182">
        <v>252</v>
      </c>
      <c r="G1182" t="s">
        <v>42</v>
      </c>
      <c r="H1182">
        <v>2</v>
      </c>
      <c r="I1182">
        <v>3</v>
      </c>
      <c r="J1182" t="s">
        <v>43</v>
      </c>
      <c r="K1182">
        <v>1</v>
      </c>
      <c r="L1182">
        <v>834</v>
      </c>
      <c r="M1182">
        <v>2</v>
      </c>
      <c r="N1182" t="s">
        <v>53</v>
      </c>
      <c r="O1182">
        <v>95</v>
      </c>
      <c r="P1182">
        <v>2</v>
      </c>
      <c r="Q1182">
        <v>1</v>
      </c>
      <c r="R1182" t="s">
        <v>60</v>
      </c>
      <c r="S1182">
        <v>3</v>
      </c>
      <c r="T1182" t="s">
        <v>46</v>
      </c>
      <c r="U1182">
        <v>2274</v>
      </c>
      <c r="V1182" t="s">
        <v>47</v>
      </c>
      <c r="W1182">
        <v>6153</v>
      </c>
      <c r="X1182">
        <v>1</v>
      </c>
      <c r="Y1182" t="s">
        <v>48</v>
      </c>
      <c r="Z1182" t="s">
        <v>49</v>
      </c>
      <c r="AA1182">
        <v>14</v>
      </c>
      <c r="AB1182">
        <v>3</v>
      </c>
      <c r="AC1182">
        <v>4</v>
      </c>
      <c r="AD1182">
        <v>80</v>
      </c>
      <c r="AE1182">
        <v>0</v>
      </c>
      <c r="AF1182">
        <v>1</v>
      </c>
      <c r="AG1182">
        <v>3</v>
      </c>
      <c r="AH1182">
        <v>3</v>
      </c>
      <c r="AI1182">
        <v>0</v>
      </c>
      <c r="AJ1182">
        <v>0</v>
      </c>
      <c r="AK1182" s="14">
        <v>46108</v>
      </c>
      <c r="AL1182">
        <v>27</v>
      </c>
      <c r="AM1182" t="s">
        <v>1576</v>
      </c>
      <c r="AN1182" t="s">
        <v>1587</v>
      </c>
      <c r="AO1182">
        <v>7</v>
      </c>
      <c r="AP1182">
        <v>10756</v>
      </c>
      <c r="AQ1182">
        <v>2</v>
      </c>
      <c r="AR1182">
        <v>1</v>
      </c>
    </row>
    <row r="1183" spans="1:44" x14ac:dyDescent="0.35">
      <c r="A1183" t="s">
        <v>1246</v>
      </c>
      <c r="B1183">
        <v>45</v>
      </c>
      <c r="C1183" t="s">
        <v>802</v>
      </c>
      <c r="D1183" t="s">
        <v>49</v>
      </c>
      <c r="E1183" t="s">
        <v>41</v>
      </c>
      <c r="F1183">
        <v>930</v>
      </c>
      <c r="G1183" t="s">
        <v>51</v>
      </c>
      <c r="H1183">
        <v>9</v>
      </c>
      <c r="I1183">
        <v>3</v>
      </c>
      <c r="J1183" t="s">
        <v>57</v>
      </c>
      <c r="K1183">
        <v>1</v>
      </c>
      <c r="L1183">
        <v>864</v>
      </c>
      <c r="M1183">
        <v>4</v>
      </c>
      <c r="N1183" t="s">
        <v>44</v>
      </c>
      <c r="O1183">
        <v>74</v>
      </c>
      <c r="P1183">
        <v>3</v>
      </c>
      <c r="Q1183">
        <v>3</v>
      </c>
      <c r="R1183" t="s">
        <v>137</v>
      </c>
      <c r="S1183">
        <v>1</v>
      </c>
      <c r="T1183" t="s">
        <v>102</v>
      </c>
      <c r="U1183">
        <v>10761</v>
      </c>
      <c r="V1183" t="s">
        <v>253</v>
      </c>
      <c r="W1183">
        <v>19239</v>
      </c>
      <c r="X1183">
        <v>4</v>
      </c>
      <c r="Y1183" t="s">
        <v>48</v>
      </c>
      <c r="Z1183" t="s">
        <v>40</v>
      </c>
      <c r="AA1183">
        <v>12</v>
      </c>
      <c r="AB1183">
        <v>3</v>
      </c>
      <c r="AC1183">
        <v>3</v>
      </c>
      <c r="AD1183">
        <v>80</v>
      </c>
      <c r="AE1183">
        <v>1</v>
      </c>
      <c r="AF1183">
        <v>18</v>
      </c>
      <c r="AG1183">
        <v>2</v>
      </c>
      <c r="AH1183">
        <v>3</v>
      </c>
      <c r="AI1183">
        <v>0</v>
      </c>
      <c r="AJ1183">
        <v>2</v>
      </c>
      <c r="AK1183" s="14">
        <v>46109</v>
      </c>
      <c r="AL1183">
        <v>28</v>
      </c>
      <c r="AM1183" t="s">
        <v>1576</v>
      </c>
      <c r="AN1183" t="s">
        <v>1587</v>
      </c>
      <c r="AO1183">
        <v>4</v>
      </c>
      <c r="AP1183">
        <v>16069</v>
      </c>
      <c r="AQ1183">
        <v>4</v>
      </c>
      <c r="AR1183">
        <v>2</v>
      </c>
    </row>
    <row r="1184" spans="1:44" x14ac:dyDescent="0.35">
      <c r="A1184" t="s">
        <v>1247</v>
      </c>
      <c r="B1184">
        <v>45</v>
      </c>
      <c r="C1184" t="s">
        <v>802</v>
      </c>
      <c r="D1184" t="s">
        <v>49</v>
      </c>
      <c r="E1184" t="s">
        <v>59</v>
      </c>
      <c r="F1184">
        <v>805</v>
      </c>
      <c r="G1184" t="s">
        <v>42</v>
      </c>
      <c r="H1184">
        <v>4</v>
      </c>
      <c r="I1184">
        <v>2</v>
      </c>
      <c r="J1184" t="s">
        <v>43</v>
      </c>
      <c r="K1184">
        <v>1</v>
      </c>
      <c r="L1184">
        <v>972</v>
      </c>
      <c r="M1184">
        <v>3</v>
      </c>
      <c r="N1184" t="s">
        <v>44</v>
      </c>
      <c r="O1184">
        <v>57</v>
      </c>
      <c r="P1184">
        <v>3</v>
      </c>
      <c r="Q1184">
        <v>2</v>
      </c>
      <c r="R1184" t="s">
        <v>45</v>
      </c>
      <c r="S1184">
        <v>2</v>
      </c>
      <c r="T1184" t="s">
        <v>105</v>
      </c>
      <c r="U1184">
        <v>4447</v>
      </c>
      <c r="V1184" t="s">
        <v>47</v>
      </c>
      <c r="W1184">
        <v>23163</v>
      </c>
      <c r="X1184">
        <v>1</v>
      </c>
      <c r="Y1184" t="s">
        <v>48</v>
      </c>
      <c r="Z1184" t="s">
        <v>49</v>
      </c>
      <c r="AA1184">
        <v>12</v>
      </c>
      <c r="AB1184">
        <v>3</v>
      </c>
      <c r="AC1184">
        <v>2</v>
      </c>
      <c r="AD1184">
        <v>80</v>
      </c>
      <c r="AE1184">
        <v>0</v>
      </c>
      <c r="AF1184">
        <v>9</v>
      </c>
      <c r="AG1184">
        <v>5</v>
      </c>
      <c r="AH1184">
        <v>2</v>
      </c>
      <c r="AI1184">
        <v>0</v>
      </c>
      <c r="AJ1184">
        <v>8</v>
      </c>
      <c r="AK1184" s="14">
        <v>46110</v>
      </c>
      <c r="AL1184">
        <v>44</v>
      </c>
      <c r="AM1184" t="s">
        <v>1576</v>
      </c>
      <c r="AN1184" t="s">
        <v>1587</v>
      </c>
      <c r="AO1184">
        <v>24</v>
      </c>
      <c r="AP1184">
        <v>10010</v>
      </c>
      <c r="AQ1184">
        <v>4</v>
      </c>
      <c r="AR1184">
        <v>3</v>
      </c>
    </row>
    <row r="1185" spans="1:44" x14ac:dyDescent="0.35">
      <c r="A1185" t="s">
        <v>1248</v>
      </c>
      <c r="B1185">
        <v>45</v>
      </c>
      <c r="C1185" t="s">
        <v>802</v>
      </c>
      <c r="D1185" t="s">
        <v>49</v>
      </c>
      <c r="E1185" t="s">
        <v>41</v>
      </c>
      <c r="F1185">
        <v>974</v>
      </c>
      <c r="G1185" t="s">
        <v>42</v>
      </c>
      <c r="H1185">
        <v>1</v>
      </c>
      <c r="I1185">
        <v>4</v>
      </c>
      <c r="J1185" t="s">
        <v>52</v>
      </c>
      <c r="K1185">
        <v>1</v>
      </c>
      <c r="L1185">
        <v>996</v>
      </c>
      <c r="M1185">
        <v>4</v>
      </c>
      <c r="N1185" t="s">
        <v>53</v>
      </c>
      <c r="O1185">
        <v>91</v>
      </c>
      <c r="P1185">
        <v>3</v>
      </c>
      <c r="Q1185">
        <v>1</v>
      </c>
      <c r="R1185" t="s">
        <v>45</v>
      </c>
      <c r="S1185">
        <v>4</v>
      </c>
      <c r="T1185" t="s">
        <v>102</v>
      </c>
      <c r="U1185">
        <v>2270</v>
      </c>
      <c r="V1185" t="s">
        <v>47</v>
      </c>
      <c r="W1185">
        <v>11005</v>
      </c>
      <c r="X1185">
        <v>3</v>
      </c>
      <c r="Y1185" t="s">
        <v>48</v>
      </c>
      <c r="Z1185" t="s">
        <v>49</v>
      </c>
      <c r="AA1185">
        <v>14</v>
      </c>
      <c r="AB1185">
        <v>3</v>
      </c>
      <c r="AC1185">
        <v>4</v>
      </c>
      <c r="AD1185">
        <v>80</v>
      </c>
      <c r="AE1185">
        <v>2</v>
      </c>
      <c r="AF1185">
        <v>8</v>
      </c>
      <c r="AG1185">
        <v>2</v>
      </c>
      <c r="AH1185">
        <v>3</v>
      </c>
      <c r="AI1185">
        <v>0</v>
      </c>
      <c r="AJ1185">
        <v>2</v>
      </c>
      <c r="AK1185" s="14">
        <v>46111</v>
      </c>
      <c r="AL1185">
        <v>18</v>
      </c>
      <c r="AM1185" t="s">
        <v>1576</v>
      </c>
      <c r="AN1185" t="s">
        <v>1587</v>
      </c>
      <c r="AO1185">
        <v>0</v>
      </c>
      <c r="AP1185">
        <v>3190</v>
      </c>
      <c r="AQ1185">
        <v>0</v>
      </c>
      <c r="AR1185">
        <v>0</v>
      </c>
    </row>
    <row r="1186" spans="1:44" x14ac:dyDescent="0.35">
      <c r="A1186" t="s">
        <v>1249</v>
      </c>
      <c r="B1186">
        <v>45</v>
      </c>
      <c r="C1186" t="s">
        <v>802</v>
      </c>
      <c r="D1186" t="s">
        <v>49</v>
      </c>
      <c r="E1186" t="s">
        <v>59</v>
      </c>
      <c r="F1186">
        <v>248</v>
      </c>
      <c r="G1186" t="s">
        <v>42</v>
      </c>
      <c r="H1186">
        <v>23</v>
      </c>
      <c r="I1186">
        <v>2</v>
      </c>
      <c r="J1186" t="s">
        <v>43</v>
      </c>
      <c r="K1186">
        <v>1</v>
      </c>
      <c r="L1186">
        <v>1002</v>
      </c>
      <c r="M1186">
        <v>4</v>
      </c>
      <c r="N1186" t="s">
        <v>44</v>
      </c>
      <c r="O1186">
        <v>42</v>
      </c>
      <c r="P1186">
        <v>3</v>
      </c>
      <c r="Q1186">
        <v>2</v>
      </c>
      <c r="R1186" t="s">
        <v>45</v>
      </c>
      <c r="S1186">
        <v>1</v>
      </c>
      <c r="T1186" t="s">
        <v>105</v>
      </c>
      <c r="U1186">
        <v>3633</v>
      </c>
      <c r="V1186" t="s">
        <v>47</v>
      </c>
      <c r="W1186">
        <v>14039</v>
      </c>
      <c r="X1186">
        <v>1</v>
      </c>
      <c r="Y1186" t="s">
        <v>48</v>
      </c>
      <c r="Z1186" t="s">
        <v>40</v>
      </c>
      <c r="AA1186">
        <v>15</v>
      </c>
      <c r="AB1186">
        <v>3</v>
      </c>
      <c r="AC1186">
        <v>3</v>
      </c>
      <c r="AD1186">
        <v>80</v>
      </c>
      <c r="AE1186">
        <v>1</v>
      </c>
      <c r="AF1186">
        <v>9</v>
      </c>
      <c r="AG1186">
        <v>2</v>
      </c>
      <c r="AH1186">
        <v>3</v>
      </c>
      <c r="AI1186">
        <v>0</v>
      </c>
      <c r="AJ1186">
        <v>8</v>
      </c>
      <c r="AK1186" s="14">
        <v>46112</v>
      </c>
      <c r="AL1186">
        <v>59</v>
      </c>
      <c r="AM1186" t="s">
        <v>1576</v>
      </c>
      <c r="AN1186" t="s">
        <v>1587</v>
      </c>
      <c r="AO1186">
        <v>39</v>
      </c>
      <c r="AP1186">
        <v>7615</v>
      </c>
      <c r="AQ1186">
        <v>16</v>
      </c>
      <c r="AR1186">
        <v>4</v>
      </c>
    </row>
    <row r="1187" spans="1:44" x14ac:dyDescent="0.35">
      <c r="A1187" t="s">
        <v>1250</v>
      </c>
      <c r="B1187">
        <v>45</v>
      </c>
      <c r="C1187" t="s">
        <v>802</v>
      </c>
      <c r="D1187" t="s">
        <v>49</v>
      </c>
      <c r="E1187" t="s">
        <v>41</v>
      </c>
      <c r="F1187">
        <v>1234</v>
      </c>
      <c r="G1187" t="s">
        <v>51</v>
      </c>
      <c r="H1187">
        <v>11</v>
      </c>
      <c r="I1187">
        <v>2</v>
      </c>
      <c r="J1187" t="s">
        <v>43</v>
      </c>
      <c r="K1187">
        <v>1</v>
      </c>
      <c r="L1187">
        <v>1045</v>
      </c>
      <c r="M1187">
        <v>4</v>
      </c>
      <c r="N1187" t="s">
        <v>53</v>
      </c>
      <c r="O1187">
        <v>90</v>
      </c>
      <c r="P1187">
        <v>3</v>
      </c>
      <c r="Q1187">
        <v>4</v>
      </c>
      <c r="R1187" t="s">
        <v>442</v>
      </c>
      <c r="S1187">
        <v>4</v>
      </c>
      <c r="T1187" t="s">
        <v>105</v>
      </c>
      <c r="U1187">
        <v>17650</v>
      </c>
      <c r="V1187" t="s">
        <v>368</v>
      </c>
      <c r="W1187">
        <v>5404</v>
      </c>
      <c r="X1187">
        <v>3</v>
      </c>
      <c r="Y1187" t="s">
        <v>48</v>
      </c>
      <c r="Z1187" t="s">
        <v>49</v>
      </c>
      <c r="AA1187">
        <v>13</v>
      </c>
      <c r="AB1187">
        <v>3</v>
      </c>
      <c r="AC1187">
        <v>2</v>
      </c>
      <c r="AD1187">
        <v>80</v>
      </c>
      <c r="AE1187">
        <v>1</v>
      </c>
      <c r="AF1187">
        <v>26</v>
      </c>
      <c r="AG1187">
        <v>4</v>
      </c>
      <c r="AH1187">
        <v>4</v>
      </c>
      <c r="AI1187">
        <v>1</v>
      </c>
      <c r="AJ1187">
        <v>1</v>
      </c>
      <c r="AK1187" s="14">
        <v>46113</v>
      </c>
      <c r="AL1187">
        <v>58</v>
      </c>
      <c r="AM1187" t="s">
        <v>1576</v>
      </c>
      <c r="AN1187" t="s">
        <v>1586</v>
      </c>
      <c r="AO1187">
        <v>14</v>
      </c>
      <c r="AP1187">
        <v>5865</v>
      </c>
      <c r="AQ1187">
        <v>10</v>
      </c>
      <c r="AR1187">
        <v>2</v>
      </c>
    </row>
    <row r="1188" spans="1:44" x14ac:dyDescent="0.35">
      <c r="A1188" t="s">
        <v>1251</v>
      </c>
      <c r="B1188">
        <v>45</v>
      </c>
      <c r="C1188" t="s">
        <v>802</v>
      </c>
      <c r="D1188" t="s">
        <v>49</v>
      </c>
      <c r="E1188" t="s">
        <v>41</v>
      </c>
      <c r="F1188">
        <v>788</v>
      </c>
      <c r="G1188" t="s">
        <v>71</v>
      </c>
      <c r="H1188">
        <v>24</v>
      </c>
      <c r="I1188">
        <v>4</v>
      </c>
      <c r="J1188" t="s">
        <v>52</v>
      </c>
      <c r="K1188">
        <v>1</v>
      </c>
      <c r="L1188">
        <v>1049</v>
      </c>
      <c r="M1188">
        <v>2</v>
      </c>
      <c r="N1188" t="s">
        <v>44</v>
      </c>
      <c r="O1188">
        <v>36</v>
      </c>
      <c r="P1188">
        <v>3</v>
      </c>
      <c r="Q1188">
        <v>1</v>
      </c>
      <c r="R1188" t="s">
        <v>71</v>
      </c>
      <c r="S1188">
        <v>2</v>
      </c>
      <c r="T1188" t="s">
        <v>46</v>
      </c>
      <c r="U1188">
        <v>2177</v>
      </c>
      <c r="V1188" t="s">
        <v>47</v>
      </c>
      <c r="W1188">
        <v>8318</v>
      </c>
      <c r="X1188">
        <v>1</v>
      </c>
      <c r="Y1188" t="s">
        <v>48</v>
      </c>
      <c r="Z1188" t="s">
        <v>49</v>
      </c>
      <c r="AA1188">
        <v>16</v>
      </c>
      <c r="AB1188">
        <v>3</v>
      </c>
      <c r="AC1188">
        <v>1</v>
      </c>
      <c r="AD1188">
        <v>80</v>
      </c>
      <c r="AE1188">
        <v>0</v>
      </c>
      <c r="AF1188">
        <v>6</v>
      </c>
      <c r="AG1188">
        <v>3</v>
      </c>
      <c r="AH1188">
        <v>3</v>
      </c>
      <c r="AI1188">
        <v>0</v>
      </c>
      <c r="AJ1188">
        <v>4</v>
      </c>
      <c r="AK1188" s="14">
        <v>46114</v>
      </c>
      <c r="AL1188">
        <v>31</v>
      </c>
      <c r="AM1188" t="s">
        <v>1576</v>
      </c>
      <c r="AN1188" t="s">
        <v>1586</v>
      </c>
      <c r="AO1188">
        <v>6</v>
      </c>
      <c r="AP1188">
        <v>19435</v>
      </c>
      <c r="AQ1188">
        <v>6</v>
      </c>
      <c r="AR1188">
        <v>3</v>
      </c>
    </row>
    <row r="1189" spans="1:44" x14ac:dyDescent="0.35">
      <c r="A1189" t="s">
        <v>1252</v>
      </c>
      <c r="B1189">
        <v>45</v>
      </c>
      <c r="C1189" t="s">
        <v>802</v>
      </c>
      <c r="D1189" t="s">
        <v>49</v>
      </c>
      <c r="E1189" t="s">
        <v>59</v>
      </c>
      <c r="F1189">
        <v>1050</v>
      </c>
      <c r="G1189" t="s">
        <v>51</v>
      </c>
      <c r="H1189">
        <v>9</v>
      </c>
      <c r="I1189">
        <v>4</v>
      </c>
      <c r="J1189" t="s">
        <v>43</v>
      </c>
      <c r="K1189">
        <v>1</v>
      </c>
      <c r="L1189">
        <v>1117</v>
      </c>
      <c r="M1189">
        <v>2</v>
      </c>
      <c r="N1189" t="s">
        <v>53</v>
      </c>
      <c r="O1189">
        <v>65</v>
      </c>
      <c r="P1189">
        <v>2</v>
      </c>
      <c r="Q1189">
        <v>2</v>
      </c>
      <c r="R1189" t="s">
        <v>137</v>
      </c>
      <c r="S1189">
        <v>3</v>
      </c>
      <c r="T1189" t="s">
        <v>105</v>
      </c>
      <c r="U1189">
        <v>5593</v>
      </c>
      <c r="V1189" t="s">
        <v>163</v>
      </c>
      <c r="W1189">
        <v>17970</v>
      </c>
      <c r="X1189">
        <v>1</v>
      </c>
      <c r="Y1189" t="s">
        <v>48</v>
      </c>
      <c r="Z1189" t="s">
        <v>49</v>
      </c>
      <c r="AA1189">
        <v>13</v>
      </c>
      <c r="AB1189">
        <v>3</v>
      </c>
      <c r="AC1189">
        <v>4</v>
      </c>
      <c r="AD1189">
        <v>80</v>
      </c>
      <c r="AE1189">
        <v>1</v>
      </c>
      <c r="AF1189">
        <v>15</v>
      </c>
      <c r="AG1189">
        <v>2</v>
      </c>
      <c r="AH1189">
        <v>3</v>
      </c>
      <c r="AI1189">
        <v>4</v>
      </c>
      <c r="AJ1189">
        <v>12</v>
      </c>
      <c r="AK1189" s="14">
        <v>46115</v>
      </c>
      <c r="AL1189">
        <v>53</v>
      </c>
      <c r="AM1189" t="s">
        <v>1576</v>
      </c>
      <c r="AN1189" t="s">
        <v>1586</v>
      </c>
      <c r="AO1189">
        <v>23</v>
      </c>
      <c r="AP1189">
        <v>7002</v>
      </c>
      <c r="AQ1189">
        <v>13</v>
      </c>
      <c r="AR1189">
        <v>4</v>
      </c>
    </row>
    <row r="1190" spans="1:44" x14ac:dyDescent="0.35">
      <c r="A1190" t="s">
        <v>1253</v>
      </c>
      <c r="B1190">
        <v>45</v>
      </c>
      <c r="C1190" t="s">
        <v>802</v>
      </c>
      <c r="D1190" t="s">
        <v>49</v>
      </c>
      <c r="E1190" t="s">
        <v>41</v>
      </c>
      <c r="F1190">
        <v>1457</v>
      </c>
      <c r="G1190" t="s">
        <v>42</v>
      </c>
      <c r="H1190">
        <v>7</v>
      </c>
      <c r="I1190">
        <v>3</v>
      </c>
      <c r="J1190" t="s">
        <v>52</v>
      </c>
      <c r="K1190">
        <v>1</v>
      </c>
      <c r="L1190">
        <v>1195</v>
      </c>
      <c r="M1190">
        <v>1</v>
      </c>
      <c r="N1190" t="s">
        <v>53</v>
      </c>
      <c r="O1190">
        <v>83</v>
      </c>
      <c r="P1190">
        <v>3</v>
      </c>
      <c r="Q1190">
        <v>1</v>
      </c>
      <c r="R1190" t="s">
        <v>60</v>
      </c>
      <c r="S1190">
        <v>3</v>
      </c>
      <c r="T1190" t="s">
        <v>105</v>
      </c>
      <c r="U1190">
        <v>4477</v>
      </c>
      <c r="V1190" t="s">
        <v>47</v>
      </c>
      <c r="W1190">
        <v>20100</v>
      </c>
      <c r="X1190">
        <v>4</v>
      </c>
      <c r="Y1190" t="s">
        <v>48</v>
      </c>
      <c r="Z1190" t="s">
        <v>40</v>
      </c>
      <c r="AA1190">
        <v>19</v>
      </c>
      <c r="AB1190">
        <v>3</v>
      </c>
      <c r="AC1190">
        <v>3</v>
      </c>
      <c r="AD1190">
        <v>80</v>
      </c>
      <c r="AE1190">
        <v>1</v>
      </c>
      <c r="AF1190">
        <v>7</v>
      </c>
      <c r="AG1190">
        <v>2</v>
      </c>
      <c r="AH1190">
        <v>2</v>
      </c>
      <c r="AI1190">
        <v>0</v>
      </c>
      <c r="AJ1190">
        <v>2</v>
      </c>
      <c r="AK1190" s="14">
        <v>46116</v>
      </c>
      <c r="AL1190">
        <v>51</v>
      </c>
      <c r="AM1190" t="s">
        <v>1576</v>
      </c>
      <c r="AN1190" t="s">
        <v>1586</v>
      </c>
      <c r="AO1190">
        <v>3</v>
      </c>
      <c r="AP1190">
        <v>4394</v>
      </c>
      <c r="AQ1190">
        <v>0</v>
      </c>
      <c r="AR1190">
        <v>0</v>
      </c>
    </row>
    <row r="1191" spans="1:44" x14ac:dyDescent="0.35">
      <c r="A1191" t="s">
        <v>1319</v>
      </c>
      <c r="B1191">
        <v>47</v>
      </c>
      <c r="C1191" t="s">
        <v>1271</v>
      </c>
      <c r="D1191" t="s">
        <v>49</v>
      </c>
      <c r="E1191" t="s">
        <v>41</v>
      </c>
      <c r="F1191">
        <v>1176</v>
      </c>
      <c r="G1191" t="s">
        <v>71</v>
      </c>
      <c r="H1191">
        <v>26</v>
      </c>
      <c r="I1191">
        <v>4</v>
      </c>
      <c r="J1191" t="s">
        <v>43</v>
      </c>
      <c r="K1191">
        <v>1</v>
      </c>
      <c r="L1191">
        <v>1625</v>
      </c>
      <c r="M1191">
        <v>4</v>
      </c>
      <c r="N1191" t="s">
        <v>53</v>
      </c>
      <c r="O1191">
        <v>98</v>
      </c>
      <c r="P1191">
        <v>3</v>
      </c>
      <c r="Q1191">
        <v>5</v>
      </c>
      <c r="R1191" t="s">
        <v>442</v>
      </c>
      <c r="S1191">
        <v>3</v>
      </c>
      <c r="T1191" t="s">
        <v>105</v>
      </c>
      <c r="U1191">
        <v>19658</v>
      </c>
      <c r="V1191" t="s">
        <v>368</v>
      </c>
      <c r="W1191">
        <v>5220</v>
      </c>
      <c r="X1191">
        <v>3</v>
      </c>
      <c r="Y1191" t="s">
        <v>48</v>
      </c>
      <c r="Z1191" t="s">
        <v>49</v>
      </c>
      <c r="AA1191">
        <v>11</v>
      </c>
      <c r="AB1191">
        <v>3</v>
      </c>
      <c r="AC1191">
        <v>3</v>
      </c>
      <c r="AD1191">
        <v>80</v>
      </c>
      <c r="AE1191">
        <v>1</v>
      </c>
      <c r="AF1191">
        <v>27</v>
      </c>
      <c r="AG1191">
        <v>2</v>
      </c>
      <c r="AH1191">
        <v>3</v>
      </c>
      <c r="AI1191">
        <v>1</v>
      </c>
      <c r="AJ1191">
        <v>0</v>
      </c>
      <c r="AK1191" s="14">
        <v>46181</v>
      </c>
      <c r="AL1191">
        <v>31</v>
      </c>
      <c r="AM1191" t="s">
        <v>1576</v>
      </c>
      <c r="AN1191" t="s">
        <v>1584</v>
      </c>
      <c r="AO1191">
        <v>3</v>
      </c>
      <c r="AP1191">
        <v>6682</v>
      </c>
      <c r="AQ1191">
        <v>3</v>
      </c>
      <c r="AR1191">
        <v>1</v>
      </c>
    </row>
    <row r="1192" spans="1:44" x14ac:dyDescent="0.35">
      <c r="A1192" t="s">
        <v>1255</v>
      </c>
      <c r="B1192">
        <v>45</v>
      </c>
      <c r="C1192" t="s">
        <v>802</v>
      </c>
      <c r="D1192" t="s">
        <v>49</v>
      </c>
      <c r="E1192" t="s">
        <v>56</v>
      </c>
      <c r="F1192">
        <v>364</v>
      </c>
      <c r="G1192" t="s">
        <v>42</v>
      </c>
      <c r="H1192">
        <v>25</v>
      </c>
      <c r="I1192">
        <v>3</v>
      </c>
      <c r="J1192" t="s">
        <v>52</v>
      </c>
      <c r="K1192">
        <v>1</v>
      </c>
      <c r="L1192">
        <v>1306</v>
      </c>
      <c r="M1192">
        <v>2</v>
      </c>
      <c r="N1192" t="s">
        <v>53</v>
      </c>
      <c r="O1192">
        <v>83</v>
      </c>
      <c r="P1192">
        <v>3</v>
      </c>
      <c r="Q1192">
        <v>5</v>
      </c>
      <c r="R1192" t="s">
        <v>442</v>
      </c>
      <c r="S1192">
        <v>2</v>
      </c>
      <c r="T1192" t="s">
        <v>46</v>
      </c>
      <c r="U1192">
        <v>18061</v>
      </c>
      <c r="V1192" t="s">
        <v>368</v>
      </c>
      <c r="W1192">
        <v>13035</v>
      </c>
      <c r="X1192">
        <v>3</v>
      </c>
      <c r="Y1192" t="s">
        <v>48</v>
      </c>
      <c r="Z1192" t="s">
        <v>49</v>
      </c>
      <c r="AA1192">
        <v>22</v>
      </c>
      <c r="AB1192">
        <v>4</v>
      </c>
      <c r="AC1192">
        <v>3</v>
      </c>
      <c r="AD1192">
        <v>80</v>
      </c>
      <c r="AE1192">
        <v>0</v>
      </c>
      <c r="AF1192">
        <v>22</v>
      </c>
      <c r="AG1192">
        <v>4</v>
      </c>
      <c r="AH1192">
        <v>3</v>
      </c>
      <c r="AI1192">
        <v>0</v>
      </c>
      <c r="AJ1192">
        <v>0</v>
      </c>
      <c r="AK1192" s="14">
        <v>46118</v>
      </c>
      <c r="AL1192">
        <v>23</v>
      </c>
      <c r="AM1192" t="s">
        <v>1576</v>
      </c>
      <c r="AN1192" t="s">
        <v>1586</v>
      </c>
      <c r="AO1192">
        <v>4</v>
      </c>
      <c r="AP1192">
        <v>23345</v>
      </c>
      <c r="AQ1192">
        <v>0</v>
      </c>
      <c r="AR1192">
        <v>0</v>
      </c>
    </row>
    <row r="1193" spans="1:44" x14ac:dyDescent="0.35">
      <c r="A1193" t="s">
        <v>1256</v>
      </c>
      <c r="B1193">
        <v>45</v>
      </c>
      <c r="C1193" t="s">
        <v>802</v>
      </c>
      <c r="D1193" t="s">
        <v>49</v>
      </c>
      <c r="E1193" t="s">
        <v>41</v>
      </c>
      <c r="F1193">
        <v>1038</v>
      </c>
      <c r="G1193" t="s">
        <v>42</v>
      </c>
      <c r="H1193">
        <v>20</v>
      </c>
      <c r="I1193">
        <v>3</v>
      </c>
      <c r="J1193" t="s">
        <v>52</v>
      </c>
      <c r="K1193">
        <v>1</v>
      </c>
      <c r="L1193">
        <v>1460</v>
      </c>
      <c r="M1193">
        <v>2</v>
      </c>
      <c r="N1193" t="s">
        <v>44</v>
      </c>
      <c r="O1193">
        <v>95</v>
      </c>
      <c r="P1193">
        <v>1</v>
      </c>
      <c r="Q1193">
        <v>3</v>
      </c>
      <c r="R1193" t="s">
        <v>161</v>
      </c>
      <c r="S1193">
        <v>1</v>
      </c>
      <c r="T1193" t="s">
        <v>102</v>
      </c>
      <c r="U1193">
        <v>10851</v>
      </c>
      <c r="V1193" t="s">
        <v>253</v>
      </c>
      <c r="W1193">
        <v>19863</v>
      </c>
      <c r="X1193">
        <v>2</v>
      </c>
      <c r="Y1193" t="s">
        <v>48</v>
      </c>
      <c r="Z1193" t="s">
        <v>40</v>
      </c>
      <c r="AA1193">
        <v>18</v>
      </c>
      <c r="AB1193">
        <v>3</v>
      </c>
      <c r="AC1193">
        <v>2</v>
      </c>
      <c r="AD1193">
        <v>80</v>
      </c>
      <c r="AE1193">
        <v>1</v>
      </c>
      <c r="AF1193">
        <v>24</v>
      </c>
      <c r="AG1193">
        <v>2</v>
      </c>
      <c r="AH1193">
        <v>3</v>
      </c>
      <c r="AI1193">
        <v>0</v>
      </c>
      <c r="AJ1193">
        <v>7</v>
      </c>
      <c r="AK1193" s="14">
        <v>46119</v>
      </c>
      <c r="AL1193">
        <v>54</v>
      </c>
      <c r="AM1193" t="s">
        <v>1576</v>
      </c>
      <c r="AN1193" t="s">
        <v>1586</v>
      </c>
      <c r="AO1193">
        <v>30</v>
      </c>
      <c r="AP1193">
        <v>19894</v>
      </c>
      <c r="AQ1193">
        <v>26</v>
      </c>
      <c r="AR1193">
        <v>12</v>
      </c>
    </row>
    <row r="1194" spans="1:44" x14ac:dyDescent="0.35">
      <c r="A1194" t="s">
        <v>1257</v>
      </c>
      <c r="B1194">
        <v>45</v>
      </c>
      <c r="C1194" t="s">
        <v>802</v>
      </c>
      <c r="D1194" t="s">
        <v>49</v>
      </c>
      <c r="E1194" t="s">
        <v>41</v>
      </c>
      <c r="F1194">
        <v>1448</v>
      </c>
      <c r="G1194" t="s">
        <v>42</v>
      </c>
      <c r="H1194">
        <v>29</v>
      </c>
      <c r="I1194">
        <v>3</v>
      </c>
      <c r="J1194" t="s">
        <v>68</v>
      </c>
      <c r="K1194">
        <v>1</v>
      </c>
      <c r="L1194">
        <v>1465</v>
      </c>
      <c r="M1194">
        <v>2</v>
      </c>
      <c r="N1194" t="s">
        <v>44</v>
      </c>
      <c r="O1194">
        <v>55</v>
      </c>
      <c r="P1194">
        <v>3</v>
      </c>
      <c r="Q1194">
        <v>3</v>
      </c>
      <c r="R1194" t="s">
        <v>112</v>
      </c>
      <c r="S1194">
        <v>4</v>
      </c>
      <c r="T1194" t="s">
        <v>105</v>
      </c>
      <c r="U1194">
        <v>9380</v>
      </c>
      <c r="V1194" t="s">
        <v>163</v>
      </c>
      <c r="W1194">
        <v>14720</v>
      </c>
      <c r="X1194">
        <v>4</v>
      </c>
      <c r="Y1194" t="s">
        <v>48</v>
      </c>
      <c r="Z1194" t="s">
        <v>40</v>
      </c>
      <c r="AA1194">
        <v>18</v>
      </c>
      <c r="AB1194">
        <v>3</v>
      </c>
      <c r="AC1194">
        <v>4</v>
      </c>
      <c r="AD1194">
        <v>80</v>
      </c>
      <c r="AE1194">
        <v>2</v>
      </c>
      <c r="AF1194">
        <v>10</v>
      </c>
      <c r="AG1194">
        <v>4</v>
      </c>
      <c r="AH1194">
        <v>4</v>
      </c>
      <c r="AI1194">
        <v>1</v>
      </c>
      <c r="AJ1194">
        <v>2</v>
      </c>
      <c r="AK1194" s="14">
        <v>46120</v>
      </c>
      <c r="AL1194">
        <v>40</v>
      </c>
      <c r="AM1194" t="s">
        <v>1576</v>
      </c>
      <c r="AN1194" t="s">
        <v>1586</v>
      </c>
      <c r="AO1194">
        <v>20</v>
      </c>
      <c r="AP1194">
        <v>17115</v>
      </c>
      <c r="AQ1194">
        <v>17</v>
      </c>
      <c r="AR1194">
        <v>2</v>
      </c>
    </row>
    <row r="1195" spans="1:44" x14ac:dyDescent="0.35">
      <c r="A1195" t="s">
        <v>1258</v>
      </c>
      <c r="B1195">
        <v>45</v>
      </c>
      <c r="C1195" t="s">
        <v>802</v>
      </c>
      <c r="D1195" t="s">
        <v>49</v>
      </c>
      <c r="E1195" t="s">
        <v>41</v>
      </c>
      <c r="F1195">
        <v>950</v>
      </c>
      <c r="G1195" t="s">
        <v>42</v>
      </c>
      <c r="H1195">
        <v>28</v>
      </c>
      <c r="I1195">
        <v>3</v>
      </c>
      <c r="J1195" t="s">
        <v>68</v>
      </c>
      <c r="K1195">
        <v>1</v>
      </c>
      <c r="L1195">
        <v>1546</v>
      </c>
      <c r="M1195">
        <v>4</v>
      </c>
      <c r="N1195" t="s">
        <v>44</v>
      </c>
      <c r="O1195">
        <v>97</v>
      </c>
      <c r="P1195">
        <v>3</v>
      </c>
      <c r="Q1195">
        <v>1</v>
      </c>
      <c r="R1195" t="s">
        <v>60</v>
      </c>
      <c r="S1195">
        <v>4</v>
      </c>
      <c r="T1195" t="s">
        <v>105</v>
      </c>
      <c r="U1195">
        <v>2132</v>
      </c>
      <c r="V1195" t="s">
        <v>47</v>
      </c>
      <c r="W1195">
        <v>4585</v>
      </c>
      <c r="X1195">
        <v>4</v>
      </c>
      <c r="Y1195" t="s">
        <v>48</v>
      </c>
      <c r="Z1195" t="s">
        <v>49</v>
      </c>
      <c r="AA1195">
        <v>20</v>
      </c>
      <c r="AB1195">
        <v>4</v>
      </c>
      <c r="AC1195">
        <v>4</v>
      </c>
      <c r="AD1195">
        <v>80</v>
      </c>
      <c r="AE1195">
        <v>1</v>
      </c>
      <c r="AF1195">
        <v>8</v>
      </c>
      <c r="AG1195">
        <v>3</v>
      </c>
      <c r="AH1195">
        <v>3</v>
      </c>
      <c r="AI1195">
        <v>0</v>
      </c>
      <c r="AJ1195">
        <v>3</v>
      </c>
      <c r="AK1195" s="14">
        <v>46121</v>
      </c>
      <c r="AL1195">
        <v>60</v>
      </c>
      <c r="AM1195" t="s">
        <v>1576</v>
      </c>
      <c r="AN1195" t="s">
        <v>1586</v>
      </c>
      <c r="AO1195">
        <v>9</v>
      </c>
      <c r="AP1195">
        <v>5974</v>
      </c>
      <c r="AQ1195">
        <v>1</v>
      </c>
      <c r="AR1195">
        <v>1</v>
      </c>
    </row>
    <row r="1196" spans="1:44" x14ac:dyDescent="0.35">
      <c r="A1196" t="s">
        <v>1259</v>
      </c>
      <c r="B1196">
        <v>45</v>
      </c>
      <c r="C1196" t="s">
        <v>802</v>
      </c>
      <c r="D1196" t="s">
        <v>49</v>
      </c>
      <c r="E1196" t="s">
        <v>41</v>
      </c>
      <c r="F1196">
        <v>538</v>
      </c>
      <c r="G1196" t="s">
        <v>42</v>
      </c>
      <c r="H1196">
        <v>1</v>
      </c>
      <c r="I1196">
        <v>4</v>
      </c>
      <c r="J1196" t="s">
        <v>68</v>
      </c>
      <c r="K1196">
        <v>1</v>
      </c>
      <c r="L1196">
        <v>1553</v>
      </c>
      <c r="M1196">
        <v>1</v>
      </c>
      <c r="N1196" t="s">
        <v>44</v>
      </c>
      <c r="O1196">
        <v>66</v>
      </c>
      <c r="P1196">
        <v>3</v>
      </c>
      <c r="Q1196">
        <v>3</v>
      </c>
      <c r="R1196" t="s">
        <v>161</v>
      </c>
      <c r="S1196">
        <v>2</v>
      </c>
      <c r="T1196" t="s">
        <v>102</v>
      </c>
      <c r="U1196">
        <v>7441</v>
      </c>
      <c r="V1196" t="s">
        <v>163</v>
      </c>
      <c r="W1196">
        <v>20933</v>
      </c>
      <c r="X1196">
        <v>1</v>
      </c>
      <c r="Y1196" t="s">
        <v>48</v>
      </c>
      <c r="Z1196" t="s">
        <v>49</v>
      </c>
      <c r="AA1196">
        <v>12</v>
      </c>
      <c r="AB1196">
        <v>3</v>
      </c>
      <c r="AC1196">
        <v>1</v>
      </c>
      <c r="AD1196">
        <v>80</v>
      </c>
      <c r="AE1196">
        <v>3</v>
      </c>
      <c r="AF1196">
        <v>10</v>
      </c>
      <c r="AG1196">
        <v>4</v>
      </c>
      <c r="AH1196">
        <v>3</v>
      </c>
      <c r="AI1196">
        <v>7</v>
      </c>
      <c r="AJ1196">
        <v>7</v>
      </c>
      <c r="AK1196" s="14">
        <v>46122</v>
      </c>
      <c r="AL1196">
        <v>47</v>
      </c>
      <c r="AM1196" t="s">
        <v>1576</v>
      </c>
      <c r="AN1196" t="s">
        <v>1586</v>
      </c>
      <c r="AO1196">
        <v>5</v>
      </c>
      <c r="AP1196">
        <v>5034</v>
      </c>
      <c r="AQ1196">
        <v>3</v>
      </c>
      <c r="AR1196">
        <v>3</v>
      </c>
    </row>
    <row r="1197" spans="1:44" x14ac:dyDescent="0.35">
      <c r="A1197" t="s">
        <v>1260</v>
      </c>
      <c r="B1197">
        <v>45</v>
      </c>
      <c r="C1197" t="s">
        <v>802</v>
      </c>
      <c r="D1197" t="s">
        <v>49</v>
      </c>
      <c r="E1197" t="s">
        <v>41</v>
      </c>
      <c r="F1197">
        <v>1015</v>
      </c>
      <c r="G1197" t="s">
        <v>42</v>
      </c>
      <c r="H1197">
        <v>5</v>
      </c>
      <c r="I1197">
        <v>5</v>
      </c>
      <c r="J1197" t="s">
        <v>52</v>
      </c>
      <c r="K1197">
        <v>1</v>
      </c>
      <c r="L1197">
        <v>1611</v>
      </c>
      <c r="M1197">
        <v>3</v>
      </c>
      <c r="N1197" t="s">
        <v>53</v>
      </c>
      <c r="O1197">
        <v>50</v>
      </c>
      <c r="P1197">
        <v>1</v>
      </c>
      <c r="Q1197">
        <v>2</v>
      </c>
      <c r="R1197" t="s">
        <v>45</v>
      </c>
      <c r="S1197">
        <v>1</v>
      </c>
      <c r="T1197" t="s">
        <v>46</v>
      </c>
      <c r="U1197">
        <v>5769</v>
      </c>
      <c r="V1197" t="s">
        <v>163</v>
      </c>
      <c r="W1197">
        <v>23447</v>
      </c>
      <c r="X1197">
        <v>1</v>
      </c>
      <c r="Y1197" t="s">
        <v>48</v>
      </c>
      <c r="Z1197" t="s">
        <v>40</v>
      </c>
      <c r="AA1197">
        <v>14</v>
      </c>
      <c r="AB1197">
        <v>3</v>
      </c>
      <c r="AC1197">
        <v>1</v>
      </c>
      <c r="AD1197">
        <v>80</v>
      </c>
      <c r="AE1197">
        <v>0</v>
      </c>
      <c r="AF1197">
        <v>10</v>
      </c>
      <c r="AG1197">
        <v>3</v>
      </c>
      <c r="AH1197">
        <v>3</v>
      </c>
      <c r="AI1197">
        <v>1</v>
      </c>
      <c r="AJ1197">
        <v>4</v>
      </c>
      <c r="AK1197" s="14">
        <v>46123</v>
      </c>
      <c r="AL1197">
        <v>30</v>
      </c>
      <c r="AM1197" t="s">
        <v>1576</v>
      </c>
      <c r="AN1197" t="s">
        <v>1586</v>
      </c>
      <c r="AO1197">
        <v>0</v>
      </c>
      <c r="AP1197">
        <v>11736</v>
      </c>
      <c r="AQ1197">
        <v>0</v>
      </c>
      <c r="AR1197">
        <v>0</v>
      </c>
    </row>
    <row r="1198" spans="1:44" x14ac:dyDescent="0.35">
      <c r="A1198" t="s">
        <v>1261</v>
      </c>
      <c r="B1198">
        <v>45</v>
      </c>
      <c r="C1198" t="s">
        <v>802</v>
      </c>
      <c r="D1198" t="s">
        <v>49</v>
      </c>
      <c r="E1198" t="s">
        <v>59</v>
      </c>
      <c r="F1198">
        <v>336</v>
      </c>
      <c r="G1198" t="s">
        <v>51</v>
      </c>
      <c r="H1198">
        <v>26</v>
      </c>
      <c r="I1198">
        <v>3</v>
      </c>
      <c r="J1198" t="s">
        <v>57</v>
      </c>
      <c r="K1198">
        <v>1</v>
      </c>
      <c r="L1198">
        <v>1612</v>
      </c>
      <c r="M1198">
        <v>1</v>
      </c>
      <c r="N1198" t="s">
        <v>44</v>
      </c>
      <c r="O1198">
        <v>52</v>
      </c>
      <c r="P1198">
        <v>2</v>
      </c>
      <c r="Q1198">
        <v>2</v>
      </c>
      <c r="R1198" t="s">
        <v>137</v>
      </c>
      <c r="S1198">
        <v>1</v>
      </c>
      <c r="T1198" t="s">
        <v>105</v>
      </c>
      <c r="U1198">
        <v>4385</v>
      </c>
      <c r="V1198" t="s">
        <v>47</v>
      </c>
      <c r="W1198">
        <v>24162</v>
      </c>
      <c r="X1198">
        <v>1</v>
      </c>
      <c r="Y1198" t="s">
        <v>48</v>
      </c>
      <c r="Z1198" t="s">
        <v>49</v>
      </c>
      <c r="AA1198">
        <v>15</v>
      </c>
      <c r="AB1198">
        <v>3</v>
      </c>
      <c r="AC1198">
        <v>1</v>
      </c>
      <c r="AD1198">
        <v>80</v>
      </c>
      <c r="AE1198">
        <v>1</v>
      </c>
      <c r="AF1198">
        <v>10</v>
      </c>
      <c r="AG1198">
        <v>2</v>
      </c>
      <c r="AH1198">
        <v>3</v>
      </c>
      <c r="AI1198">
        <v>4</v>
      </c>
      <c r="AJ1198">
        <v>5</v>
      </c>
      <c r="AK1198" s="14">
        <v>46124</v>
      </c>
      <c r="AL1198">
        <v>50</v>
      </c>
      <c r="AM1198" t="s">
        <v>1576</v>
      </c>
      <c r="AN1198" t="s">
        <v>1586</v>
      </c>
      <c r="AO1198">
        <v>24</v>
      </c>
      <c r="AP1198">
        <v>16686</v>
      </c>
      <c r="AQ1198">
        <v>6</v>
      </c>
      <c r="AR1198">
        <v>0</v>
      </c>
    </row>
    <row r="1199" spans="1:44" x14ac:dyDescent="0.35">
      <c r="A1199" t="s">
        <v>1262</v>
      </c>
      <c r="B1199">
        <v>45</v>
      </c>
      <c r="C1199" t="s">
        <v>802</v>
      </c>
      <c r="D1199" t="s">
        <v>49</v>
      </c>
      <c r="E1199" t="s">
        <v>41</v>
      </c>
      <c r="F1199">
        <v>1329</v>
      </c>
      <c r="G1199" t="s">
        <v>42</v>
      </c>
      <c r="H1199">
        <v>2</v>
      </c>
      <c r="I1199">
        <v>2</v>
      </c>
      <c r="J1199" t="s">
        <v>73</v>
      </c>
      <c r="K1199">
        <v>1</v>
      </c>
      <c r="L1199">
        <v>1635</v>
      </c>
      <c r="M1199">
        <v>4</v>
      </c>
      <c r="N1199" t="s">
        <v>53</v>
      </c>
      <c r="O1199">
        <v>59</v>
      </c>
      <c r="P1199">
        <v>2</v>
      </c>
      <c r="Q1199">
        <v>2</v>
      </c>
      <c r="R1199" t="s">
        <v>112</v>
      </c>
      <c r="S1199">
        <v>4</v>
      </c>
      <c r="T1199" t="s">
        <v>102</v>
      </c>
      <c r="U1199">
        <v>5770</v>
      </c>
      <c r="V1199" t="s">
        <v>163</v>
      </c>
      <c r="W1199">
        <v>5388</v>
      </c>
      <c r="X1199">
        <v>1</v>
      </c>
      <c r="Y1199" t="s">
        <v>48</v>
      </c>
      <c r="Z1199" t="s">
        <v>49</v>
      </c>
      <c r="AA1199">
        <v>19</v>
      </c>
      <c r="AB1199">
        <v>3</v>
      </c>
      <c r="AC1199">
        <v>1</v>
      </c>
      <c r="AD1199">
        <v>80</v>
      </c>
      <c r="AE1199">
        <v>2</v>
      </c>
      <c r="AF1199">
        <v>10</v>
      </c>
      <c r="AG1199">
        <v>3</v>
      </c>
      <c r="AH1199">
        <v>3</v>
      </c>
      <c r="AI1199">
        <v>3</v>
      </c>
      <c r="AJ1199">
        <v>9</v>
      </c>
      <c r="AK1199" s="14">
        <v>46125</v>
      </c>
      <c r="AL1199">
        <v>60</v>
      </c>
      <c r="AM1199" t="s">
        <v>1576</v>
      </c>
      <c r="AN1199" t="s">
        <v>1586</v>
      </c>
      <c r="AO1199">
        <v>28</v>
      </c>
      <c r="AP1199">
        <v>24377</v>
      </c>
      <c r="AQ1199">
        <v>15</v>
      </c>
      <c r="AR1199">
        <v>3</v>
      </c>
    </row>
    <row r="1200" spans="1:44" x14ac:dyDescent="0.35">
      <c r="A1200" t="s">
        <v>1263</v>
      </c>
      <c r="B1200">
        <v>45</v>
      </c>
      <c r="C1200" t="s">
        <v>802</v>
      </c>
      <c r="D1200" t="s">
        <v>49</v>
      </c>
      <c r="E1200" t="s">
        <v>59</v>
      </c>
      <c r="F1200">
        <v>1238</v>
      </c>
      <c r="G1200" t="s">
        <v>42</v>
      </c>
      <c r="H1200">
        <v>1</v>
      </c>
      <c r="I1200">
        <v>1</v>
      </c>
      <c r="J1200" t="s">
        <v>43</v>
      </c>
      <c r="K1200">
        <v>1</v>
      </c>
      <c r="L1200">
        <v>1712</v>
      </c>
      <c r="M1200">
        <v>3</v>
      </c>
      <c r="N1200" t="s">
        <v>44</v>
      </c>
      <c r="O1200">
        <v>74</v>
      </c>
      <c r="P1200">
        <v>2</v>
      </c>
      <c r="Q1200">
        <v>3</v>
      </c>
      <c r="R1200" t="s">
        <v>161</v>
      </c>
      <c r="S1200">
        <v>3</v>
      </c>
      <c r="T1200" t="s">
        <v>105</v>
      </c>
      <c r="U1200">
        <v>10748</v>
      </c>
      <c r="V1200" t="s">
        <v>253</v>
      </c>
      <c r="W1200">
        <v>3395</v>
      </c>
      <c r="X1200">
        <v>3</v>
      </c>
      <c r="Y1200" t="s">
        <v>48</v>
      </c>
      <c r="Z1200" t="s">
        <v>49</v>
      </c>
      <c r="AA1200">
        <v>23</v>
      </c>
      <c r="AB1200">
        <v>4</v>
      </c>
      <c r="AC1200">
        <v>4</v>
      </c>
      <c r="AD1200">
        <v>80</v>
      </c>
      <c r="AE1200">
        <v>1</v>
      </c>
      <c r="AF1200">
        <v>25</v>
      </c>
      <c r="AG1200">
        <v>3</v>
      </c>
      <c r="AH1200">
        <v>2</v>
      </c>
      <c r="AI1200">
        <v>14</v>
      </c>
      <c r="AJ1200">
        <v>4</v>
      </c>
      <c r="AK1200" s="14">
        <v>46126</v>
      </c>
      <c r="AL1200">
        <v>57</v>
      </c>
      <c r="AM1200" t="s">
        <v>1576</v>
      </c>
      <c r="AN1200" t="s">
        <v>1586</v>
      </c>
      <c r="AO1200">
        <v>24</v>
      </c>
      <c r="AP1200">
        <v>3277</v>
      </c>
      <c r="AQ1200">
        <v>16</v>
      </c>
      <c r="AR1200">
        <v>7</v>
      </c>
    </row>
    <row r="1201" spans="1:44" x14ac:dyDescent="0.35">
      <c r="A1201" t="s">
        <v>1264</v>
      </c>
      <c r="B1201">
        <v>45</v>
      </c>
      <c r="C1201" t="s">
        <v>802</v>
      </c>
      <c r="D1201" t="s">
        <v>49</v>
      </c>
      <c r="E1201" t="s">
        <v>41</v>
      </c>
      <c r="F1201">
        <v>1005</v>
      </c>
      <c r="G1201" t="s">
        <v>42</v>
      </c>
      <c r="H1201">
        <v>28</v>
      </c>
      <c r="I1201">
        <v>2</v>
      </c>
      <c r="J1201" t="s">
        <v>68</v>
      </c>
      <c r="K1201">
        <v>1</v>
      </c>
      <c r="L1201">
        <v>1719</v>
      </c>
      <c r="M1201">
        <v>4</v>
      </c>
      <c r="N1201" t="s">
        <v>53</v>
      </c>
      <c r="O1201">
        <v>48</v>
      </c>
      <c r="P1201">
        <v>2</v>
      </c>
      <c r="Q1201">
        <v>4</v>
      </c>
      <c r="R1201" t="s">
        <v>252</v>
      </c>
      <c r="S1201">
        <v>2</v>
      </c>
      <c r="T1201" t="s">
        <v>46</v>
      </c>
      <c r="U1201">
        <v>16704</v>
      </c>
      <c r="V1201" t="s">
        <v>368</v>
      </c>
      <c r="W1201">
        <v>17119</v>
      </c>
      <c r="X1201">
        <v>1</v>
      </c>
      <c r="Y1201" t="s">
        <v>48</v>
      </c>
      <c r="Z1201" t="s">
        <v>49</v>
      </c>
      <c r="AA1201">
        <v>11</v>
      </c>
      <c r="AB1201">
        <v>3</v>
      </c>
      <c r="AC1201">
        <v>3</v>
      </c>
      <c r="AD1201">
        <v>80</v>
      </c>
      <c r="AE1201">
        <v>0</v>
      </c>
      <c r="AF1201">
        <v>21</v>
      </c>
      <c r="AG1201">
        <v>2</v>
      </c>
      <c r="AH1201">
        <v>3</v>
      </c>
      <c r="AI1201">
        <v>8</v>
      </c>
      <c r="AJ1201">
        <v>6</v>
      </c>
      <c r="AK1201" s="14">
        <v>46127</v>
      </c>
      <c r="AL1201">
        <v>29</v>
      </c>
      <c r="AM1201" t="s">
        <v>1576</v>
      </c>
      <c r="AN1201" t="s">
        <v>1586</v>
      </c>
      <c r="AO1201">
        <v>2</v>
      </c>
      <c r="AP1201">
        <v>6080</v>
      </c>
      <c r="AQ1201">
        <v>0</v>
      </c>
      <c r="AR1201">
        <v>0</v>
      </c>
    </row>
    <row r="1202" spans="1:44" x14ac:dyDescent="0.35">
      <c r="A1202" t="s">
        <v>1265</v>
      </c>
      <c r="B1202">
        <v>45</v>
      </c>
      <c r="C1202" t="s">
        <v>802</v>
      </c>
      <c r="D1202" t="s">
        <v>49</v>
      </c>
      <c r="E1202" t="s">
        <v>41</v>
      </c>
      <c r="F1202">
        <v>176</v>
      </c>
      <c r="G1202" t="s">
        <v>71</v>
      </c>
      <c r="H1202">
        <v>4</v>
      </c>
      <c r="I1202">
        <v>3</v>
      </c>
      <c r="J1202" t="s">
        <v>43</v>
      </c>
      <c r="K1202">
        <v>1</v>
      </c>
      <c r="L1202">
        <v>1744</v>
      </c>
      <c r="M1202">
        <v>3</v>
      </c>
      <c r="N1202" t="s">
        <v>53</v>
      </c>
      <c r="O1202">
        <v>56</v>
      </c>
      <c r="P1202">
        <v>1</v>
      </c>
      <c r="Q1202">
        <v>3</v>
      </c>
      <c r="R1202" t="s">
        <v>71</v>
      </c>
      <c r="S1202">
        <v>3</v>
      </c>
      <c r="T1202" t="s">
        <v>105</v>
      </c>
      <c r="U1202">
        <v>9756</v>
      </c>
      <c r="V1202" t="s">
        <v>163</v>
      </c>
      <c r="W1202">
        <v>6595</v>
      </c>
      <c r="X1202">
        <v>4</v>
      </c>
      <c r="Y1202" t="s">
        <v>48</v>
      </c>
      <c r="Z1202" t="s">
        <v>49</v>
      </c>
      <c r="AA1202">
        <v>21</v>
      </c>
      <c r="AB1202">
        <v>4</v>
      </c>
      <c r="AC1202">
        <v>3</v>
      </c>
      <c r="AD1202">
        <v>80</v>
      </c>
      <c r="AE1202">
        <v>2</v>
      </c>
      <c r="AF1202">
        <v>9</v>
      </c>
      <c r="AG1202">
        <v>2</v>
      </c>
      <c r="AH1202">
        <v>4</v>
      </c>
      <c r="AI1202">
        <v>0</v>
      </c>
      <c r="AJ1202">
        <v>3</v>
      </c>
      <c r="AK1202" s="14">
        <v>46128</v>
      </c>
      <c r="AL1202">
        <v>24</v>
      </c>
      <c r="AM1202" t="s">
        <v>1576</v>
      </c>
      <c r="AN1202" t="s">
        <v>1586</v>
      </c>
      <c r="AO1202">
        <v>0</v>
      </c>
      <c r="AP1202">
        <v>18645</v>
      </c>
      <c r="AQ1202">
        <v>0</v>
      </c>
      <c r="AR1202">
        <v>0</v>
      </c>
    </row>
    <row r="1203" spans="1:44" x14ac:dyDescent="0.35">
      <c r="A1203" t="s">
        <v>1266</v>
      </c>
      <c r="B1203">
        <v>45</v>
      </c>
      <c r="C1203" t="s">
        <v>802</v>
      </c>
      <c r="D1203" t="s">
        <v>49</v>
      </c>
      <c r="E1203" t="s">
        <v>59</v>
      </c>
      <c r="F1203">
        <v>589</v>
      </c>
      <c r="G1203" t="s">
        <v>51</v>
      </c>
      <c r="H1203">
        <v>2</v>
      </c>
      <c r="I1203">
        <v>4</v>
      </c>
      <c r="J1203" t="s">
        <v>43</v>
      </c>
      <c r="K1203">
        <v>1</v>
      </c>
      <c r="L1203">
        <v>1845</v>
      </c>
      <c r="M1203">
        <v>3</v>
      </c>
      <c r="N1203" t="s">
        <v>53</v>
      </c>
      <c r="O1203">
        <v>67</v>
      </c>
      <c r="P1203">
        <v>3</v>
      </c>
      <c r="Q1203">
        <v>2</v>
      </c>
      <c r="R1203" t="s">
        <v>137</v>
      </c>
      <c r="S1203">
        <v>3</v>
      </c>
      <c r="T1203" t="s">
        <v>105</v>
      </c>
      <c r="U1203">
        <v>5154</v>
      </c>
      <c r="V1203" t="s">
        <v>163</v>
      </c>
      <c r="W1203">
        <v>19665</v>
      </c>
      <c r="X1203">
        <v>4</v>
      </c>
      <c r="Y1203" t="s">
        <v>48</v>
      </c>
      <c r="Z1203" t="s">
        <v>49</v>
      </c>
      <c r="AA1203">
        <v>22</v>
      </c>
      <c r="AB1203">
        <v>4</v>
      </c>
      <c r="AC1203">
        <v>2</v>
      </c>
      <c r="AD1203">
        <v>80</v>
      </c>
      <c r="AE1203">
        <v>2</v>
      </c>
      <c r="AF1203">
        <v>10</v>
      </c>
      <c r="AG1203">
        <v>3</v>
      </c>
      <c r="AH1203">
        <v>4</v>
      </c>
      <c r="AI1203">
        <v>5</v>
      </c>
      <c r="AJ1203">
        <v>7</v>
      </c>
      <c r="AK1203" s="14">
        <v>46129</v>
      </c>
      <c r="AL1203">
        <v>50</v>
      </c>
      <c r="AM1203" t="s">
        <v>1576</v>
      </c>
      <c r="AN1203" t="s">
        <v>1586</v>
      </c>
      <c r="AO1203">
        <v>13</v>
      </c>
      <c r="AP1203">
        <v>11979</v>
      </c>
      <c r="AQ1203">
        <v>5</v>
      </c>
      <c r="AR1203">
        <v>3</v>
      </c>
    </row>
    <row r="1204" spans="1:44" x14ac:dyDescent="0.35">
      <c r="A1204" t="s">
        <v>1267</v>
      </c>
      <c r="B1204">
        <v>45</v>
      </c>
      <c r="C1204" t="s">
        <v>802</v>
      </c>
      <c r="D1204" t="s">
        <v>49</v>
      </c>
      <c r="E1204" t="s">
        <v>41</v>
      </c>
      <c r="F1204">
        <v>556</v>
      </c>
      <c r="G1204" t="s">
        <v>42</v>
      </c>
      <c r="H1204">
        <v>25</v>
      </c>
      <c r="I1204">
        <v>2</v>
      </c>
      <c r="J1204" t="s">
        <v>43</v>
      </c>
      <c r="K1204">
        <v>1</v>
      </c>
      <c r="L1204">
        <v>1888</v>
      </c>
      <c r="M1204">
        <v>2</v>
      </c>
      <c r="N1204" t="s">
        <v>53</v>
      </c>
      <c r="O1204">
        <v>93</v>
      </c>
      <c r="P1204">
        <v>2</v>
      </c>
      <c r="Q1204">
        <v>2</v>
      </c>
      <c r="R1204" t="s">
        <v>112</v>
      </c>
      <c r="S1204">
        <v>4</v>
      </c>
      <c r="T1204" t="s">
        <v>105</v>
      </c>
      <c r="U1204">
        <v>5906</v>
      </c>
      <c r="V1204" t="s">
        <v>163</v>
      </c>
      <c r="W1204">
        <v>23888</v>
      </c>
      <c r="X1204">
        <v>0</v>
      </c>
      <c r="Y1204" t="s">
        <v>48</v>
      </c>
      <c r="Z1204" t="s">
        <v>49</v>
      </c>
      <c r="AA1204">
        <v>13</v>
      </c>
      <c r="AB1204">
        <v>3</v>
      </c>
      <c r="AC1204">
        <v>4</v>
      </c>
      <c r="AD1204">
        <v>80</v>
      </c>
      <c r="AE1204">
        <v>2</v>
      </c>
      <c r="AF1204">
        <v>10</v>
      </c>
      <c r="AG1204">
        <v>2</v>
      </c>
      <c r="AH1204">
        <v>2</v>
      </c>
      <c r="AI1204">
        <v>3</v>
      </c>
      <c r="AJ1204">
        <v>8</v>
      </c>
      <c r="AK1204" s="14">
        <v>46130</v>
      </c>
      <c r="AL1204">
        <v>31</v>
      </c>
      <c r="AM1204" t="s">
        <v>1576</v>
      </c>
      <c r="AN1204" t="s">
        <v>1586</v>
      </c>
      <c r="AO1204">
        <v>1</v>
      </c>
      <c r="AP1204">
        <v>19678</v>
      </c>
      <c r="AQ1204">
        <v>1</v>
      </c>
      <c r="AR1204">
        <v>0</v>
      </c>
    </row>
    <row r="1205" spans="1:44" x14ac:dyDescent="0.35">
      <c r="A1205" t="s">
        <v>1268</v>
      </c>
      <c r="B1205">
        <v>45</v>
      </c>
      <c r="C1205" t="s">
        <v>802</v>
      </c>
      <c r="D1205" t="s">
        <v>49</v>
      </c>
      <c r="E1205" t="s">
        <v>56</v>
      </c>
      <c r="F1205">
        <v>1297</v>
      </c>
      <c r="G1205" t="s">
        <v>42</v>
      </c>
      <c r="H1205">
        <v>1</v>
      </c>
      <c r="I1205">
        <v>4</v>
      </c>
      <c r="J1205" t="s">
        <v>52</v>
      </c>
      <c r="K1205">
        <v>1</v>
      </c>
      <c r="L1205">
        <v>1922</v>
      </c>
      <c r="M1205">
        <v>2</v>
      </c>
      <c r="N1205" t="s">
        <v>44</v>
      </c>
      <c r="O1205">
        <v>44</v>
      </c>
      <c r="P1205">
        <v>3</v>
      </c>
      <c r="Q1205">
        <v>2</v>
      </c>
      <c r="R1205" t="s">
        <v>161</v>
      </c>
      <c r="S1205">
        <v>3</v>
      </c>
      <c r="T1205" t="s">
        <v>46</v>
      </c>
      <c r="U1205">
        <v>5399</v>
      </c>
      <c r="V1205" t="s">
        <v>163</v>
      </c>
      <c r="W1205">
        <v>14511</v>
      </c>
      <c r="X1205">
        <v>4</v>
      </c>
      <c r="Y1205" t="s">
        <v>48</v>
      </c>
      <c r="Z1205" t="s">
        <v>49</v>
      </c>
      <c r="AA1205">
        <v>12</v>
      </c>
      <c r="AB1205">
        <v>3</v>
      </c>
      <c r="AC1205">
        <v>3</v>
      </c>
      <c r="AD1205">
        <v>80</v>
      </c>
      <c r="AE1205">
        <v>0</v>
      </c>
      <c r="AF1205">
        <v>12</v>
      </c>
      <c r="AG1205">
        <v>3</v>
      </c>
      <c r="AH1205">
        <v>3</v>
      </c>
      <c r="AI1205">
        <v>0</v>
      </c>
      <c r="AJ1205">
        <v>3</v>
      </c>
      <c r="AK1205" s="14">
        <v>46131</v>
      </c>
      <c r="AL1205">
        <v>20</v>
      </c>
      <c r="AM1205" t="s">
        <v>1576</v>
      </c>
      <c r="AN1205" t="s">
        <v>1586</v>
      </c>
      <c r="AO1205">
        <v>2</v>
      </c>
      <c r="AP1205">
        <v>15596</v>
      </c>
      <c r="AQ1205">
        <v>2</v>
      </c>
      <c r="AR1205">
        <v>2</v>
      </c>
    </row>
    <row r="1206" spans="1:44" x14ac:dyDescent="0.35">
      <c r="A1206" t="s">
        <v>1269</v>
      </c>
      <c r="B1206">
        <v>45</v>
      </c>
      <c r="C1206" t="s">
        <v>802</v>
      </c>
      <c r="D1206" t="s">
        <v>49</v>
      </c>
      <c r="E1206" t="s">
        <v>41</v>
      </c>
      <c r="F1206">
        <v>374</v>
      </c>
      <c r="G1206" t="s">
        <v>51</v>
      </c>
      <c r="H1206">
        <v>20</v>
      </c>
      <c r="I1206">
        <v>3</v>
      </c>
      <c r="J1206" t="s">
        <v>43</v>
      </c>
      <c r="K1206">
        <v>1</v>
      </c>
      <c r="L1206">
        <v>2046</v>
      </c>
      <c r="M1206">
        <v>4</v>
      </c>
      <c r="N1206" t="s">
        <v>53</v>
      </c>
      <c r="O1206">
        <v>50</v>
      </c>
      <c r="P1206">
        <v>3</v>
      </c>
      <c r="Q1206">
        <v>2</v>
      </c>
      <c r="R1206" t="s">
        <v>137</v>
      </c>
      <c r="S1206">
        <v>3</v>
      </c>
      <c r="T1206" t="s">
        <v>46</v>
      </c>
      <c r="U1206">
        <v>4850</v>
      </c>
      <c r="V1206" t="s">
        <v>47</v>
      </c>
      <c r="W1206">
        <v>23333</v>
      </c>
      <c r="X1206">
        <v>8</v>
      </c>
      <c r="Y1206" t="s">
        <v>48</v>
      </c>
      <c r="Z1206" t="s">
        <v>49</v>
      </c>
      <c r="AA1206">
        <v>15</v>
      </c>
      <c r="AB1206">
        <v>3</v>
      </c>
      <c r="AC1206">
        <v>3</v>
      </c>
      <c r="AD1206">
        <v>80</v>
      </c>
      <c r="AE1206">
        <v>0</v>
      </c>
      <c r="AF1206">
        <v>8</v>
      </c>
      <c r="AG1206">
        <v>3</v>
      </c>
      <c r="AH1206">
        <v>3</v>
      </c>
      <c r="AI1206">
        <v>0</v>
      </c>
      <c r="AJ1206">
        <v>1</v>
      </c>
      <c r="AK1206" s="14">
        <v>46132</v>
      </c>
      <c r="AL1206">
        <v>25</v>
      </c>
      <c r="AM1206" t="s">
        <v>1576</v>
      </c>
      <c r="AN1206" t="s">
        <v>1586</v>
      </c>
      <c r="AO1206">
        <v>6</v>
      </c>
      <c r="AP1206">
        <v>10452</v>
      </c>
      <c r="AQ1206">
        <v>5</v>
      </c>
      <c r="AR1206">
        <v>1</v>
      </c>
    </row>
    <row r="1207" spans="1:44" x14ac:dyDescent="0.35">
      <c r="A1207" t="s">
        <v>1270</v>
      </c>
      <c r="B1207">
        <v>46</v>
      </c>
      <c r="C1207" t="s">
        <v>1271</v>
      </c>
      <c r="D1207" t="s">
        <v>49</v>
      </c>
      <c r="E1207" t="s">
        <v>41</v>
      </c>
      <c r="F1207">
        <v>705</v>
      </c>
      <c r="G1207" t="s">
        <v>51</v>
      </c>
      <c r="H1207">
        <v>2</v>
      </c>
      <c r="I1207">
        <v>4</v>
      </c>
      <c r="J1207" t="s">
        <v>57</v>
      </c>
      <c r="K1207">
        <v>1</v>
      </c>
      <c r="L1207">
        <v>38</v>
      </c>
      <c r="M1207">
        <v>2</v>
      </c>
      <c r="N1207" t="s">
        <v>53</v>
      </c>
      <c r="O1207">
        <v>83</v>
      </c>
      <c r="P1207">
        <v>3</v>
      </c>
      <c r="Q1207">
        <v>5</v>
      </c>
      <c r="R1207" t="s">
        <v>442</v>
      </c>
      <c r="S1207">
        <v>1</v>
      </c>
      <c r="T1207" t="s">
        <v>46</v>
      </c>
      <c r="U1207">
        <v>18947</v>
      </c>
      <c r="V1207" t="s">
        <v>368</v>
      </c>
      <c r="W1207">
        <v>22822</v>
      </c>
      <c r="X1207">
        <v>3</v>
      </c>
      <c r="Y1207" t="s">
        <v>48</v>
      </c>
      <c r="Z1207" t="s">
        <v>49</v>
      </c>
      <c r="AA1207">
        <v>12</v>
      </c>
      <c r="AB1207">
        <v>3</v>
      </c>
      <c r="AC1207">
        <v>4</v>
      </c>
      <c r="AD1207">
        <v>80</v>
      </c>
      <c r="AE1207">
        <v>0</v>
      </c>
      <c r="AF1207">
        <v>22</v>
      </c>
      <c r="AG1207">
        <v>2</v>
      </c>
      <c r="AH1207">
        <v>2</v>
      </c>
      <c r="AI1207">
        <v>2</v>
      </c>
      <c r="AK1207" s="14">
        <v>46133</v>
      </c>
      <c r="AL1207">
        <v>53</v>
      </c>
      <c r="AM1207" t="s">
        <v>1576</v>
      </c>
      <c r="AN1207" t="s">
        <v>1586</v>
      </c>
      <c r="AO1207">
        <v>28</v>
      </c>
      <c r="AP1207">
        <v>14480</v>
      </c>
      <c r="AQ1207">
        <v>16</v>
      </c>
      <c r="AR1207">
        <v>3</v>
      </c>
    </row>
    <row r="1208" spans="1:44" x14ac:dyDescent="0.35">
      <c r="A1208" t="s">
        <v>1272</v>
      </c>
      <c r="B1208">
        <v>46</v>
      </c>
      <c r="C1208" t="s">
        <v>1271</v>
      </c>
      <c r="D1208" t="s">
        <v>49</v>
      </c>
      <c r="E1208" t="s">
        <v>56</v>
      </c>
      <c r="F1208">
        <v>1211</v>
      </c>
      <c r="G1208" t="s">
        <v>51</v>
      </c>
      <c r="H1208">
        <v>5</v>
      </c>
      <c r="I1208">
        <v>4</v>
      </c>
      <c r="J1208" t="s">
        <v>57</v>
      </c>
      <c r="K1208">
        <v>1</v>
      </c>
      <c r="L1208">
        <v>62</v>
      </c>
      <c r="M1208">
        <v>1</v>
      </c>
      <c r="N1208" t="s">
        <v>44</v>
      </c>
      <c r="O1208">
        <v>98</v>
      </c>
      <c r="P1208">
        <v>3</v>
      </c>
      <c r="Q1208">
        <v>2</v>
      </c>
      <c r="R1208" t="s">
        <v>137</v>
      </c>
      <c r="S1208">
        <v>4</v>
      </c>
      <c r="T1208" t="s">
        <v>46</v>
      </c>
      <c r="U1208">
        <v>5772</v>
      </c>
      <c r="V1208" t="s">
        <v>163</v>
      </c>
      <c r="W1208">
        <v>20445</v>
      </c>
      <c r="X1208">
        <v>4</v>
      </c>
      <c r="Y1208" t="s">
        <v>48</v>
      </c>
      <c r="Z1208" t="s">
        <v>40</v>
      </c>
      <c r="AA1208">
        <v>21</v>
      </c>
      <c r="AB1208">
        <v>4</v>
      </c>
      <c r="AC1208">
        <v>3</v>
      </c>
      <c r="AD1208">
        <v>80</v>
      </c>
      <c r="AE1208">
        <v>0</v>
      </c>
      <c r="AF1208">
        <v>14</v>
      </c>
      <c r="AG1208">
        <v>4</v>
      </c>
      <c r="AH1208">
        <v>3</v>
      </c>
      <c r="AI1208">
        <v>0</v>
      </c>
      <c r="AJ1208">
        <v>8</v>
      </c>
      <c r="AK1208" s="14">
        <v>46134</v>
      </c>
      <c r="AL1208">
        <v>34</v>
      </c>
      <c r="AM1208" t="s">
        <v>1576</v>
      </c>
      <c r="AN1208" t="s">
        <v>1586</v>
      </c>
      <c r="AO1208">
        <v>7</v>
      </c>
      <c r="AP1208">
        <v>16183</v>
      </c>
      <c r="AQ1208">
        <v>7</v>
      </c>
      <c r="AR1208">
        <v>6</v>
      </c>
    </row>
    <row r="1209" spans="1:44" x14ac:dyDescent="0.35">
      <c r="A1209" t="s">
        <v>1273</v>
      </c>
      <c r="B1209">
        <v>46</v>
      </c>
      <c r="C1209" t="s">
        <v>1271</v>
      </c>
      <c r="D1209" t="s">
        <v>49</v>
      </c>
      <c r="E1209" t="s">
        <v>41</v>
      </c>
      <c r="F1209">
        <v>945</v>
      </c>
      <c r="G1209" t="s">
        <v>71</v>
      </c>
      <c r="H1209">
        <v>5</v>
      </c>
      <c r="I1209">
        <v>2</v>
      </c>
      <c r="J1209" t="s">
        <v>52</v>
      </c>
      <c r="K1209">
        <v>1</v>
      </c>
      <c r="L1209">
        <v>103</v>
      </c>
      <c r="M1209">
        <v>2</v>
      </c>
      <c r="N1209" t="s">
        <v>44</v>
      </c>
      <c r="O1209">
        <v>80</v>
      </c>
      <c r="P1209">
        <v>3</v>
      </c>
      <c r="Q1209">
        <v>2</v>
      </c>
      <c r="R1209" t="s">
        <v>71</v>
      </c>
      <c r="S1209">
        <v>2</v>
      </c>
      <c r="T1209" t="s">
        <v>102</v>
      </c>
      <c r="U1209">
        <v>5021</v>
      </c>
      <c r="V1209" t="s">
        <v>163</v>
      </c>
      <c r="W1209">
        <v>10425</v>
      </c>
      <c r="X1209">
        <v>8</v>
      </c>
      <c r="Y1209" t="s">
        <v>48</v>
      </c>
      <c r="Z1209" t="s">
        <v>40</v>
      </c>
      <c r="AA1209">
        <v>22</v>
      </c>
      <c r="AB1209">
        <v>4</v>
      </c>
      <c r="AC1209">
        <v>4</v>
      </c>
      <c r="AD1209">
        <v>80</v>
      </c>
      <c r="AE1209">
        <v>1</v>
      </c>
      <c r="AF1209">
        <v>16</v>
      </c>
      <c r="AG1209">
        <v>2</v>
      </c>
      <c r="AH1209">
        <v>3</v>
      </c>
      <c r="AI1209">
        <v>0</v>
      </c>
      <c r="AJ1209">
        <v>2</v>
      </c>
      <c r="AK1209" s="14">
        <v>46135</v>
      </c>
      <c r="AL1209">
        <v>18</v>
      </c>
      <c r="AM1209" t="s">
        <v>1576</v>
      </c>
      <c r="AN1209" t="s">
        <v>1586</v>
      </c>
      <c r="AO1209">
        <v>1</v>
      </c>
      <c r="AP1209">
        <v>22357</v>
      </c>
      <c r="AQ1209">
        <v>0</v>
      </c>
      <c r="AR1209">
        <v>0</v>
      </c>
    </row>
    <row r="1210" spans="1:44" x14ac:dyDescent="0.35">
      <c r="A1210" t="s">
        <v>1318</v>
      </c>
      <c r="B1210">
        <v>47</v>
      </c>
      <c r="C1210" t="s">
        <v>1271</v>
      </c>
      <c r="D1210" t="s">
        <v>49</v>
      </c>
      <c r="E1210" t="s">
        <v>41</v>
      </c>
      <c r="F1210">
        <v>571</v>
      </c>
      <c r="G1210" t="s">
        <v>51</v>
      </c>
      <c r="H1210">
        <v>14</v>
      </c>
      <c r="I1210">
        <v>3</v>
      </c>
      <c r="J1210" t="s">
        <v>52</v>
      </c>
      <c r="K1210">
        <v>1</v>
      </c>
      <c r="L1210">
        <v>1503</v>
      </c>
      <c r="M1210">
        <v>3</v>
      </c>
      <c r="N1210" t="s">
        <v>53</v>
      </c>
      <c r="O1210">
        <v>78</v>
      </c>
      <c r="P1210">
        <v>3</v>
      </c>
      <c r="Q1210">
        <v>2</v>
      </c>
      <c r="R1210" t="s">
        <v>137</v>
      </c>
      <c r="S1210">
        <v>3</v>
      </c>
      <c r="T1210" t="s">
        <v>105</v>
      </c>
      <c r="U1210">
        <v>4591</v>
      </c>
      <c r="V1210" t="s">
        <v>47</v>
      </c>
      <c r="W1210">
        <v>24200</v>
      </c>
      <c r="X1210">
        <v>3</v>
      </c>
      <c r="Y1210" t="s">
        <v>48</v>
      </c>
      <c r="Z1210" t="s">
        <v>40</v>
      </c>
      <c r="AA1210">
        <v>17</v>
      </c>
      <c r="AB1210">
        <v>3</v>
      </c>
      <c r="AC1210">
        <v>3</v>
      </c>
      <c r="AD1210">
        <v>80</v>
      </c>
      <c r="AE1210">
        <v>1</v>
      </c>
      <c r="AF1210">
        <v>11</v>
      </c>
      <c r="AG1210">
        <v>4</v>
      </c>
      <c r="AH1210">
        <v>2</v>
      </c>
      <c r="AI1210">
        <v>1</v>
      </c>
      <c r="AJ1210">
        <v>2</v>
      </c>
      <c r="AK1210" s="14">
        <v>46180</v>
      </c>
      <c r="AL1210">
        <v>55</v>
      </c>
      <c r="AM1210" t="s">
        <v>1576</v>
      </c>
      <c r="AN1210" t="s">
        <v>1584</v>
      </c>
      <c r="AO1210">
        <v>27</v>
      </c>
      <c r="AP1210">
        <v>11227</v>
      </c>
      <c r="AQ1210">
        <v>22</v>
      </c>
      <c r="AR1210">
        <v>9</v>
      </c>
    </row>
    <row r="1211" spans="1:44" x14ac:dyDescent="0.35">
      <c r="A1211" t="s">
        <v>1275</v>
      </c>
      <c r="B1211">
        <v>46</v>
      </c>
      <c r="C1211" t="s">
        <v>1271</v>
      </c>
      <c r="D1211" t="s">
        <v>49</v>
      </c>
      <c r="E1211" t="s">
        <v>56</v>
      </c>
      <c r="F1211">
        <v>638</v>
      </c>
      <c r="G1211" t="s">
        <v>42</v>
      </c>
      <c r="H1211">
        <v>1</v>
      </c>
      <c r="I1211">
        <v>3</v>
      </c>
      <c r="J1211" t="s">
        <v>52</v>
      </c>
      <c r="K1211">
        <v>1</v>
      </c>
      <c r="L1211">
        <v>124</v>
      </c>
      <c r="M1211">
        <v>3</v>
      </c>
      <c r="N1211" t="s">
        <v>44</v>
      </c>
      <c r="O1211">
        <v>40</v>
      </c>
      <c r="P1211">
        <v>2</v>
      </c>
      <c r="Q1211">
        <v>3</v>
      </c>
      <c r="R1211" t="s">
        <v>161</v>
      </c>
      <c r="S1211">
        <v>1</v>
      </c>
      <c r="T1211" t="s">
        <v>105</v>
      </c>
      <c r="U1211">
        <v>10673</v>
      </c>
      <c r="V1211" t="s">
        <v>253</v>
      </c>
      <c r="W1211">
        <v>3142</v>
      </c>
      <c r="X1211">
        <v>2</v>
      </c>
      <c r="Y1211" t="s">
        <v>48</v>
      </c>
      <c r="Z1211" t="s">
        <v>40</v>
      </c>
      <c r="AA1211">
        <v>13</v>
      </c>
      <c r="AB1211">
        <v>3</v>
      </c>
      <c r="AC1211">
        <v>3</v>
      </c>
      <c r="AD1211">
        <v>80</v>
      </c>
      <c r="AE1211">
        <v>1</v>
      </c>
      <c r="AF1211">
        <v>21</v>
      </c>
      <c r="AG1211">
        <v>5</v>
      </c>
      <c r="AH1211">
        <v>2</v>
      </c>
      <c r="AI1211">
        <v>9</v>
      </c>
      <c r="AJ1211">
        <v>5</v>
      </c>
      <c r="AK1211" s="14">
        <v>46137</v>
      </c>
      <c r="AL1211">
        <v>33</v>
      </c>
      <c r="AM1211" t="s">
        <v>1576</v>
      </c>
      <c r="AN1211" t="s">
        <v>1586</v>
      </c>
      <c r="AO1211">
        <v>13</v>
      </c>
      <c r="AP1211">
        <v>15747</v>
      </c>
      <c r="AQ1211">
        <v>8</v>
      </c>
      <c r="AR1211">
        <v>8</v>
      </c>
    </row>
    <row r="1212" spans="1:44" x14ac:dyDescent="0.35">
      <c r="A1212" t="s">
        <v>1276</v>
      </c>
      <c r="B1212">
        <v>46</v>
      </c>
      <c r="C1212" t="s">
        <v>1271</v>
      </c>
      <c r="D1212" t="s">
        <v>49</v>
      </c>
      <c r="E1212" t="s">
        <v>41</v>
      </c>
      <c r="F1212">
        <v>526</v>
      </c>
      <c r="G1212" t="s">
        <v>51</v>
      </c>
      <c r="H1212">
        <v>1</v>
      </c>
      <c r="I1212">
        <v>2</v>
      </c>
      <c r="J1212" t="s">
        <v>57</v>
      </c>
      <c r="K1212">
        <v>1</v>
      </c>
      <c r="L1212">
        <v>244</v>
      </c>
      <c r="M1212">
        <v>2</v>
      </c>
      <c r="N1212" t="s">
        <v>53</v>
      </c>
      <c r="O1212">
        <v>92</v>
      </c>
      <c r="P1212">
        <v>3</v>
      </c>
      <c r="Q1212">
        <v>3</v>
      </c>
      <c r="R1212" t="s">
        <v>137</v>
      </c>
      <c r="S1212">
        <v>1</v>
      </c>
      <c r="T1212" t="s">
        <v>102</v>
      </c>
      <c r="U1212">
        <v>10453</v>
      </c>
      <c r="V1212" t="s">
        <v>253</v>
      </c>
      <c r="W1212">
        <v>2137</v>
      </c>
      <c r="X1212">
        <v>1</v>
      </c>
      <c r="Y1212" t="s">
        <v>48</v>
      </c>
      <c r="Z1212" t="s">
        <v>49</v>
      </c>
      <c r="AA1212">
        <v>25</v>
      </c>
      <c r="AB1212">
        <v>4</v>
      </c>
      <c r="AC1212">
        <v>3</v>
      </c>
      <c r="AD1212">
        <v>80</v>
      </c>
      <c r="AE1212">
        <v>3</v>
      </c>
      <c r="AF1212">
        <v>24</v>
      </c>
      <c r="AG1212">
        <v>2</v>
      </c>
      <c r="AH1212">
        <v>3</v>
      </c>
      <c r="AI1212">
        <v>15</v>
      </c>
      <c r="AJ1212">
        <v>7</v>
      </c>
      <c r="AK1212" s="14">
        <v>46138</v>
      </c>
      <c r="AL1212">
        <v>43</v>
      </c>
      <c r="AM1212" t="s">
        <v>1576</v>
      </c>
      <c r="AN1212" t="s">
        <v>1586</v>
      </c>
      <c r="AO1212">
        <v>10</v>
      </c>
      <c r="AP1212">
        <v>21267</v>
      </c>
      <c r="AQ1212">
        <v>2</v>
      </c>
      <c r="AR1212">
        <v>0</v>
      </c>
    </row>
    <row r="1213" spans="1:44" x14ac:dyDescent="0.35">
      <c r="A1213" t="s">
        <v>1277</v>
      </c>
      <c r="B1213">
        <v>46</v>
      </c>
      <c r="C1213" t="s">
        <v>1271</v>
      </c>
      <c r="D1213" t="s">
        <v>49</v>
      </c>
      <c r="E1213" t="s">
        <v>41</v>
      </c>
      <c r="F1213">
        <v>644</v>
      </c>
      <c r="G1213" t="s">
        <v>42</v>
      </c>
      <c r="H1213">
        <v>1</v>
      </c>
      <c r="I1213">
        <v>4</v>
      </c>
      <c r="J1213" t="s">
        <v>52</v>
      </c>
      <c r="K1213">
        <v>1</v>
      </c>
      <c r="L1213">
        <v>288</v>
      </c>
      <c r="M1213">
        <v>4</v>
      </c>
      <c r="N1213" t="s">
        <v>44</v>
      </c>
      <c r="O1213">
        <v>97</v>
      </c>
      <c r="P1213">
        <v>3</v>
      </c>
      <c r="Q1213">
        <v>3</v>
      </c>
      <c r="R1213" t="s">
        <v>161</v>
      </c>
      <c r="S1213">
        <v>1</v>
      </c>
      <c r="T1213" t="s">
        <v>102</v>
      </c>
      <c r="U1213">
        <v>9396</v>
      </c>
      <c r="V1213" t="s">
        <v>163</v>
      </c>
      <c r="W1213">
        <v>12368</v>
      </c>
      <c r="X1213">
        <v>7</v>
      </c>
      <c r="Y1213" t="s">
        <v>48</v>
      </c>
      <c r="Z1213" t="s">
        <v>49</v>
      </c>
      <c r="AA1213">
        <v>16</v>
      </c>
      <c r="AB1213">
        <v>3</v>
      </c>
      <c r="AC1213">
        <v>3</v>
      </c>
      <c r="AD1213">
        <v>80</v>
      </c>
      <c r="AE1213">
        <v>1</v>
      </c>
      <c r="AF1213">
        <v>17</v>
      </c>
      <c r="AG1213">
        <v>3</v>
      </c>
      <c r="AH1213">
        <v>3</v>
      </c>
      <c r="AI1213">
        <v>0</v>
      </c>
      <c r="AK1213" s="14">
        <v>46139</v>
      </c>
      <c r="AL1213">
        <v>38</v>
      </c>
      <c r="AM1213" t="s">
        <v>1576</v>
      </c>
      <c r="AN1213" t="s">
        <v>1586</v>
      </c>
      <c r="AO1213">
        <v>19</v>
      </c>
      <c r="AP1213">
        <v>9699</v>
      </c>
      <c r="AQ1213">
        <v>15</v>
      </c>
      <c r="AR1213">
        <v>12</v>
      </c>
    </row>
    <row r="1214" spans="1:44" x14ac:dyDescent="0.35">
      <c r="A1214" t="s">
        <v>1278</v>
      </c>
      <c r="B1214">
        <v>46</v>
      </c>
      <c r="C1214" t="s">
        <v>1271</v>
      </c>
      <c r="D1214" t="s">
        <v>49</v>
      </c>
      <c r="E1214" t="s">
        <v>41</v>
      </c>
      <c r="F1214">
        <v>488</v>
      </c>
      <c r="G1214" t="s">
        <v>51</v>
      </c>
      <c r="H1214">
        <v>2</v>
      </c>
      <c r="I1214">
        <v>3</v>
      </c>
      <c r="J1214" t="s">
        <v>68</v>
      </c>
      <c r="K1214">
        <v>1</v>
      </c>
      <c r="L1214">
        <v>363</v>
      </c>
      <c r="M1214">
        <v>3</v>
      </c>
      <c r="N1214" t="s">
        <v>53</v>
      </c>
      <c r="O1214">
        <v>75</v>
      </c>
      <c r="P1214">
        <v>1</v>
      </c>
      <c r="Q1214">
        <v>4</v>
      </c>
      <c r="R1214" t="s">
        <v>442</v>
      </c>
      <c r="S1214">
        <v>2</v>
      </c>
      <c r="T1214" t="s">
        <v>105</v>
      </c>
      <c r="U1214">
        <v>16872</v>
      </c>
      <c r="V1214" t="s">
        <v>368</v>
      </c>
      <c r="W1214">
        <v>14977</v>
      </c>
      <c r="X1214">
        <v>3</v>
      </c>
      <c r="Y1214" t="s">
        <v>48</v>
      </c>
      <c r="Z1214" t="s">
        <v>40</v>
      </c>
      <c r="AA1214">
        <v>12</v>
      </c>
      <c r="AB1214">
        <v>3</v>
      </c>
      <c r="AC1214">
        <v>2</v>
      </c>
      <c r="AD1214">
        <v>80</v>
      </c>
      <c r="AE1214">
        <v>1</v>
      </c>
      <c r="AF1214">
        <v>28</v>
      </c>
      <c r="AG1214">
        <v>2</v>
      </c>
      <c r="AH1214">
        <v>2</v>
      </c>
      <c r="AI1214">
        <v>7</v>
      </c>
      <c r="AJ1214">
        <v>7</v>
      </c>
      <c r="AK1214" s="14">
        <v>46140</v>
      </c>
      <c r="AL1214">
        <v>53</v>
      </c>
      <c r="AM1214" t="s">
        <v>1576</v>
      </c>
      <c r="AN1214" t="s">
        <v>1586</v>
      </c>
      <c r="AO1214">
        <v>12</v>
      </c>
      <c r="AP1214">
        <v>16875</v>
      </c>
      <c r="AQ1214">
        <v>9</v>
      </c>
      <c r="AR1214">
        <v>1</v>
      </c>
    </row>
    <row r="1215" spans="1:44" x14ac:dyDescent="0.35">
      <c r="A1215" t="s">
        <v>1279</v>
      </c>
      <c r="B1215">
        <v>46</v>
      </c>
      <c r="C1215" t="s">
        <v>1271</v>
      </c>
      <c r="D1215" t="s">
        <v>49</v>
      </c>
      <c r="E1215" t="s">
        <v>59</v>
      </c>
      <c r="F1215">
        <v>1144</v>
      </c>
      <c r="G1215" t="s">
        <v>42</v>
      </c>
      <c r="H1215">
        <v>7</v>
      </c>
      <c r="I1215">
        <v>4</v>
      </c>
      <c r="J1215" t="s">
        <v>52</v>
      </c>
      <c r="K1215">
        <v>1</v>
      </c>
      <c r="L1215">
        <v>487</v>
      </c>
      <c r="M1215">
        <v>3</v>
      </c>
      <c r="N1215" t="s">
        <v>53</v>
      </c>
      <c r="O1215">
        <v>30</v>
      </c>
      <c r="P1215">
        <v>3</v>
      </c>
      <c r="Q1215">
        <v>2</v>
      </c>
      <c r="R1215" t="s">
        <v>112</v>
      </c>
      <c r="S1215">
        <v>3</v>
      </c>
      <c r="T1215" t="s">
        <v>105</v>
      </c>
      <c r="U1215">
        <v>5258</v>
      </c>
      <c r="V1215" t="s">
        <v>163</v>
      </c>
      <c r="W1215">
        <v>16044</v>
      </c>
      <c r="X1215">
        <v>2</v>
      </c>
      <c r="Y1215" t="s">
        <v>48</v>
      </c>
      <c r="Z1215" t="s">
        <v>49</v>
      </c>
      <c r="AA1215">
        <v>14</v>
      </c>
      <c r="AB1215">
        <v>3</v>
      </c>
      <c r="AC1215">
        <v>3</v>
      </c>
      <c r="AD1215">
        <v>80</v>
      </c>
      <c r="AE1215">
        <v>0</v>
      </c>
      <c r="AF1215">
        <v>7</v>
      </c>
      <c r="AG1215">
        <v>2</v>
      </c>
      <c r="AH1215">
        <v>4</v>
      </c>
      <c r="AI1215">
        <v>0</v>
      </c>
      <c r="AJ1215">
        <v>0</v>
      </c>
      <c r="AK1215" s="14">
        <v>46141</v>
      </c>
      <c r="AL1215">
        <v>56</v>
      </c>
      <c r="AM1215" t="s">
        <v>1576</v>
      </c>
      <c r="AN1215" t="s">
        <v>1586</v>
      </c>
      <c r="AO1215">
        <v>11</v>
      </c>
      <c r="AP1215">
        <v>18202</v>
      </c>
      <c r="AQ1215">
        <v>4</v>
      </c>
      <c r="AR1215">
        <v>2</v>
      </c>
    </row>
    <row r="1216" spans="1:44" x14ac:dyDescent="0.35">
      <c r="A1216" t="s">
        <v>1280</v>
      </c>
      <c r="B1216">
        <v>46</v>
      </c>
      <c r="C1216" t="s">
        <v>1271</v>
      </c>
      <c r="D1216" t="s">
        <v>49</v>
      </c>
      <c r="E1216" t="s">
        <v>41</v>
      </c>
      <c r="F1216">
        <v>1485</v>
      </c>
      <c r="G1216" t="s">
        <v>42</v>
      </c>
      <c r="H1216">
        <v>18</v>
      </c>
      <c r="I1216">
        <v>3</v>
      </c>
      <c r="J1216" t="s">
        <v>52</v>
      </c>
      <c r="K1216">
        <v>1</v>
      </c>
      <c r="L1216">
        <v>550</v>
      </c>
      <c r="M1216">
        <v>3</v>
      </c>
      <c r="N1216" t="s">
        <v>53</v>
      </c>
      <c r="O1216">
        <v>87</v>
      </c>
      <c r="P1216">
        <v>3</v>
      </c>
      <c r="Q1216">
        <v>2</v>
      </c>
      <c r="R1216" t="s">
        <v>112</v>
      </c>
      <c r="S1216">
        <v>3</v>
      </c>
      <c r="T1216" t="s">
        <v>102</v>
      </c>
      <c r="U1216">
        <v>4810</v>
      </c>
      <c r="V1216" t="s">
        <v>47</v>
      </c>
      <c r="W1216">
        <v>26314</v>
      </c>
      <c r="X1216">
        <v>2</v>
      </c>
      <c r="Y1216" t="s">
        <v>48</v>
      </c>
      <c r="Z1216" t="s">
        <v>49</v>
      </c>
      <c r="AA1216">
        <v>14</v>
      </c>
      <c r="AB1216">
        <v>3</v>
      </c>
      <c r="AC1216">
        <v>3</v>
      </c>
      <c r="AD1216">
        <v>80</v>
      </c>
      <c r="AE1216">
        <v>1</v>
      </c>
      <c r="AF1216">
        <v>19</v>
      </c>
      <c r="AG1216">
        <v>5</v>
      </c>
      <c r="AH1216">
        <v>2</v>
      </c>
      <c r="AI1216">
        <v>0</v>
      </c>
      <c r="AJ1216">
        <v>8</v>
      </c>
      <c r="AK1216" s="14">
        <v>46142</v>
      </c>
      <c r="AL1216">
        <v>27</v>
      </c>
      <c r="AM1216" t="s">
        <v>1576</v>
      </c>
      <c r="AN1216" t="s">
        <v>1586</v>
      </c>
      <c r="AO1216">
        <v>5</v>
      </c>
      <c r="AP1216">
        <v>4593</v>
      </c>
      <c r="AQ1216">
        <v>5</v>
      </c>
      <c r="AR1216">
        <v>0</v>
      </c>
    </row>
    <row r="1217" spans="1:44" x14ac:dyDescent="0.35">
      <c r="A1217" t="s">
        <v>1281</v>
      </c>
      <c r="B1217">
        <v>46</v>
      </c>
      <c r="C1217" t="s">
        <v>1271</v>
      </c>
      <c r="D1217" t="s">
        <v>49</v>
      </c>
      <c r="E1217" t="s">
        <v>41</v>
      </c>
      <c r="F1217">
        <v>1009</v>
      </c>
      <c r="G1217" t="s">
        <v>42</v>
      </c>
      <c r="H1217">
        <v>2</v>
      </c>
      <c r="I1217">
        <v>3</v>
      </c>
      <c r="J1217" t="s">
        <v>43</v>
      </c>
      <c r="K1217">
        <v>1</v>
      </c>
      <c r="L1217">
        <v>575</v>
      </c>
      <c r="M1217">
        <v>1</v>
      </c>
      <c r="N1217" t="s">
        <v>44</v>
      </c>
      <c r="O1217">
        <v>51</v>
      </c>
      <c r="P1217">
        <v>3</v>
      </c>
      <c r="Q1217">
        <v>4</v>
      </c>
      <c r="R1217" t="s">
        <v>252</v>
      </c>
      <c r="S1217">
        <v>3</v>
      </c>
      <c r="T1217" t="s">
        <v>105</v>
      </c>
      <c r="U1217">
        <v>17861</v>
      </c>
      <c r="V1217" t="s">
        <v>368</v>
      </c>
      <c r="W1217">
        <v>2288</v>
      </c>
      <c r="X1217">
        <v>6</v>
      </c>
      <c r="Y1217" t="s">
        <v>48</v>
      </c>
      <c r="Z1217" t="s">
        <v>49</v>
      </c>
      <c r="AA1217">
        <v>13</v>
      </c>
      <c r="AB1217">
        <v>3</v>
      </c>
      <c r="AC1217">
        <v>3</v>
      </c>
      <c r="AD1217">
        <v>80</v>
      </c>
      <c r="AE1217">
        <v>0</v>
      </c>
      <c r="AF1217">
        <v>26</v>
      </c>
      <c r="AG1217">
        <v>2</v>
      </c>
      <c r="AH1217">
        <v>1</v>
      </c>
      <c r="AI1217">
        <v>0</v>
      </c>
      <c r="AJ1217">
        <v>1</v>
      </c>
      <c r="AK1217" s="14">
        <v>46143</v>
      </c>
      <c r="AL1217">
        <v>28</v>
      </c>
      <c r="AM1217" t="s">
        <v>1576</v>
      </c>
      <c r="AN1217" t="s">
        <v>1585</v>
      </c>
      <c r="AO1217">
        <v>0</v>
      </c>
      <c r="AP1217">
        <v>12278</v>
      </c>
      <c r="AQ1217">
        <v>0</v>
      </c>
      <c r="AR1217">
        <v>0</v>
      </c>
    </row>
    <row r="1218" spans="1:44" x14ac:dyDescent="0.35">
      <c r="A1218" t="s">
        <v>1282</v>
      </c>
      <c r="B1218">
        <v>46</v>
      </c>
      <c r="C1218" t="s">
        <v>1271</v>
      </c>
      <c r="D1218" t="s">
        <v>49</v>
      </c>
      <c r="E1218" t="s">
        <v>41</v>
      </c>
      <c r="F1218">
        <v>1125</v>
      </c>
      <c r="G1218" t="s">
        <v>51</v>
      </c>
      <c r="H1218">
        <v>10</v>
      </c>
      <c r="I1218">
        <v>3</v>
      </c>
      <c r="J1218" t="s">
        <v>57</v>
      </c>
      <c r="K1218">
        <v>1</v>
      </c>
      <c r="L1218">
        <v>580</v>
      </c>
      <c r="M1218">
        <v>3</v>
      </c>
      <c r="N1218" t="s">
        <v>53</v>
      </c>
      <c r="O1218">
        <v>94</v>
      </c>
      <c r="P1218">
        <v>2</v>
      </c>
      <c r="Q1218">
        <v>3</v>
      </c>
      <c r="R1218" t="s">
        <v>137</v>
      </c>
      <c r="S1218">
        <v>4</v>
      </c>
      <c r="T1218" t="s">
        <v>105</v>
      </c>
      <c r="U1218">
        <v>9071</v>
      </c>
      <c r="V1218" t="s">
        <v>163</v>
      </c>
      <c r="W1218">
        <v>11563</v>
      </c>
      <c r="X1218">
        <v>2</v>
      </c>
      <c r="Y1218" t="s">
        <v>48</v>
      </c>
      <c r="Z1218" t="s">
        <v>40</v>
      </c>
      <c r="AA1218">
        <v>19</v>
      </c>
      <c r="AB1218">
        <v>3</v>
      </c>
      <c r="AC1218">
        <v>3</v>
      </c>
      <c r="AD1218">
        <v>80</v>
      </c>
      <c r="AE1218">
        <v>1</v>
      </c>
      <c r="AF1218">
        <v>15</v>
      </c>
      <c r="AG1218">
        <v>3</v>
      </c>
      <c r="AH1218">
        <v>3</v>
      </c>
      <c r="AI1218">
        <v>1</v>
      </c>
      <c r="AJ1218">
        <v>2</v>
      </c>
      <c r="AK1218" s="14">
        <v>46144</v>
      </c>
      <c r="AL1218">
        <v>23</v>
      </c>
      <c r="AM1218" t="s">
        <v>1576</v>
      </c>
      <c r="AN1218" t="s">
        <v>1585</v>
      </c>
      <c r="AO1218">
        <v>5</v>
      </c>
      <c r="AP1218">
        <v>17426</v>
      </c>
      <c r="AQ1218">
        <v>2</v>
      </c>
      <c r="AR1218">
        <v>1</v>
      </c>
    </row>
    <row r="1219" spans="1:44" x14ac:dyDescent="0.35">
      <c r="A1219" t="s">
        <v>1283</v>
      </c>
      <c r="B1219">
        <v>46</v>
      </c>
      <c r="C1219" t="s">
        <v>1271</v>
      </c>
      <c r="D1219" t="s">
        <v>49</v>
      </c>
      <c r="E1219" t="s">
        <v>56</v>
      </c>
      <c r="F1219">
        <v>1034</v>
      </c>
      <c r="G1219" t="s">
        <v>42</v>
      </c>
      <c r="H1219">
        <v>18</v>
      </c>
      <c r="I1219">
        <v>1</v>
      </c>
      <c r="J1219" t="s">
        <v>52</v>
      </c>
      <c r="K1219">
        <v>1</v>
      </c>
      <c r="L1219">
        <v>624</v>
      </c>
      <c r="M1219">
        <v>1</v>
      </c>
      <c r="N1219" t="s">
        <v>53</v>
      </c>
      <c r="O1219">
        <v>86</v>
      </c>
      <c r="P1219">
        <v>3</v>
      </c>
      <c r="Q1219">
        <v>3</v>
      </c>
      <c r="R1219" t="s">
        <v>161</v>
      </c>
      <c r="S1219">
        <v>3</v>
      </c>
      <c r="T1219" t="s">
        <v>105</v>
      </c>
      <c r="U1219">
        <v>10527</v>
      </c>
      <c r="V1219" t="s">
        <v>253</v>
      </c>
      <c r="W1219">
        <v>8984</v>
      </c>
      <c r="X1219">
        <v>5</v>
      </c>
      <c r="Y1219" t="s">
        <v>48</v>
      </c>
      <c r="Z1219" t="s">
        <v>49</v>
      </c>
      <c r="AA1219">
        <v>11</v>
      </c>
      <c r="AB1219">
        <v>3</v>
      </c>
      <c r="AC1219">
        <v>4</v>
      </c>
      <c r="AD1219">
        <v>80</v>
      </c>
      <c r="AE1219">
        <v>0</v>
      </c>
      <c r="AF1219">
        <v>28</v>
      </c>
      <c r="AG1219">
        <v>3</v>
      </c>
      <c r="AH1219">
        <v>2</v>
      </c>
      <c r="AI1219">
        <v>1</v>
      </c>
      <c r="AJ1219">
        <v>2</v>
      </c>
      <c r="AK1219" s="14">
        <v>46145</v>
      </c>
      <c r="AL1219">
        <v>39</v>
      </c>
      <c r="AM1219" t="s">
        <v>1576</v>
      </c>
      <c r="AN1219" t="s">
        <v>1585</v>
      </c>
      <c r="AO1219">
        <v>2</v>
      </c>
      <c r="AP1219">
        <v>19652</v>
      </c>
      <c r="AQ1219">
        <v>1</v>
      </c>
      <c r="AR1219">
        <v>1</v>
      </c>
    </row>
    <row r="1220" spans="1:44" x14ac:dyDescent="0.35">
      <c r="A1220" t="s">
        <v>1284</v>
      </c>
      <c r="B1220">
        <v>46</v>
      </c>
      <c r="C1220" t="s">
        <v>1271</v>
      </c>
      <c r="D1220" t="s">
        <v>49</v>
      </c>
      <c r="E1220" t="s">
        <v>41</v>
      </c>
      <c r="F1220">
        <v>566</v>
      </c>
      <c r="G1220" t="s">
        <v>42</v>
      </c>
      <c r="H1220">
        <v>7</v>
      </c>
      <c r="I1220">
        <v>2</v>
      </c>
      <c r="J1220" t="s">
        <v>52</v>
      </c>
      <c r="K1220">
        <v>1</v>
      </c>
      <c r="L1220">
        <v>1007</v>
      </c>
      <c r="M1220">
        <v>4</v>
      </c>
      <c r="N1220" t="s">
        <v>44</v>
      </c>
      <c r="O1220">
        <v>75</v>
      </c>
      <c r="P1220">
        <v>3</v>
      </c>
      <c r="Q1220">
        <v>3</v>
      </c>
      <c r="R1220" t="s">
        <v>112</v>
      </c>
      <c r="S1220">
        <v>3</v>
      </c>
      <c r="T1220" t="s">
        <v>102</v>
      </c>
      <c r="U1220">
        <v>10845</v>
      </c>
      <c r="V1220" t="s">
        <v>253</v>
      </c>
      <c r="W1220">
        <v>24208</v>
      </c>
      <c r="X1220">
        <v>6</v>
      </c>
      <c r="Y1220" t="s">
        <v>48</v>
      </c>
      <c r="Z1220" t="s">
        <v>49</v>
      </c>
      <c r="AA1220">
        <v>13</v>
      </c>
      <c r="AB1220">
        <v>3</v>
      </c>
      <c r="AC1220">
        <v>2</v>
      </c>
      <c r="AD1220">
        <v>80</v>
      </c>
      <c r="AE1220">
        <v>1</v>
      </c>
      <c r="AF1220">
        <v>13</v>
      </c>
      <c r="AG1220">
        <v>3</v>
      </c>
      <c r="AH1220">
        <v>3</v>
      </c>
      <c r="AI1220">
        <v>0</v>
      </c>
      <c r="AJ1220">
        <v>7</v>
      </c>
      <c r="AK1220" s="14">
        <v>46146</v>
      </c>
      <c r="AL1220">
        <v>45</v>
      </c>
      <c r="AM1220" t="s">
        <v>1576</v>
      </c>
      <c r="AN1220" t="s">
        <v>1585</v>
      </c>
      <c r="AO1220">
        <v>12</v>
      </c>
      <c r="AP1220">
        <v>17680</v>
      </c>
      <c r="AQ1220">
        <v>4</v>
      </c>
      <c r="AR1220">
        <v>4</v>
      </c>
    </row>
    <row r="1221" spans="1:44" x14ac:dyDescent="0.35">
      <c r="A1221" t="s">
        <v>1285</v>
      </c>
      <c r="B1221">
        <v>46</v>
      </c>
      <c r="C1221" t="s">
        <v>1271</v>
      </c>
      <c r="D1221" t="s">
        <v>49</v>
      </c>
      <c r="E1221" t="s">
        <v>41</v>
      </c>
      <c r="F1221">
        <v>430</v>
      </c>
      <c r="G1221" t="s">
        <v>42</v>
      </c>
      <c r="H1221">
        <v>1</v>
      </c>
      <c r="I1221">
        <v>4</v>
      </c>
      <c r="J1221" t="s">
        <v>52</v>
      </c>
      <c r="K1221">
        <v>1</v>
      </c>
      <c r="L1221">
        <v>1069</v>
      </c>
      <c r="M1221">
        <v>4</v>
      </c>
      <c r="N1221" t="s">
        <v>44</v>
      </c>
      <c r="O1221">
        <v>40</v>
      </c>
      <c r="P1221">
        <v>3</v>
      </c>
      <c r="Q1221">
        <v>5</v>
      </c>
      <c r="R1221" t="s">
        <v>252</v>
      </c>
      <c r="S1221">
        <v>4</v>
      </c>
      <c r="T1221" t="s">
        <v>102</v>
      </c>
      <c r="U1221">
        <v>19627</v>
      </c>
      <c r="V1221" t="s">
        <v>368</v>
      </c>
      <c r="W1221">
        <v>21445</v>
      </c>
      <c r="X1221">
        <v>9</v>
      </c>
      <c r="Y1221" t="s">
        <v>48</v>
      </c>
      <c r="Z1221" t="s">
        <v>49</v>
      </c>
      <c r="AA1221">
        <v>17</v>
      </c>
      <c r="AB1221">
        <v>3</v>
      </c>
      <c r="AC1221">
        <v>4</v>
      </c>
      <c r="AD1221">
        <v>80</v>
      </c>
      <c r="AE1221">
        <v>2</v>
      </c>
      <c r="AF1221">
        <v>23</v>
      </c>
      <c r="AG1221">
        <v>0</v>
      </c>
      <c r="AH1221">
        <v>3</v>
      </c>
      <c r="AI1221">
        <v>2</v>
      </c>
      <c r="AJ1221">
        <v>2</v>
      </c>
      <c r="AK1221" s="14">
        <v>46147</v>
      </c>
      <c r="AL1221">
        <v>39</v>
      </c>
      <c r="AM1221" t="s">
        <v>1576</v>
      </c>
      <c r="AN1221" t="s">
        <v>1585</v>
      </c>
      <c r="AO1221">
        <v>17</v>
      </c>
      <c r="AP1221">
        <v>5090</v>
      </c>
      <c r="AQ1221">
        <v>1</v>
      </c>
      <c r="AR1221">
        <v>1</v>
      </c>
    </row>
    <row r="1222" spans="1:44" x14ac:dyDescent="0.35">
      <c r="A1222" t="s">
        <v>1286</v>
      </c>
      <c r="B1222">
        <v>46</v>
      </c>
      <c r="C1222" t="s">
        <v>1271</v>
      </c>
      <c r="D1222" t="s">
        <v>49</v>
      </c>
      <c r="E1222" t="s">
        <v>41</v>
      </c>
      <c r="F1222">
        <v>1003</v>
      </c>
      <c r="G1222" t="s">
        <v>42</v>
      </c>
      <c r="H1222">
        <v>8</v>
      </c>
      <c r="I1222">
        <v>4</v>
      </c>
      <c r="J1222" t="s">
        <v>43</v>
      </c>
      <c r="K1222">
        <v>1</v>
      </c>
      <c r="L1222">
        <v>1080</v>
      </c>
      <c r="M1222">
        <v>4</v>
      </c>
      <c r="N1222" t="s">
        <v>53</v>
      </c>
      <c r="O1222">
        <v>74</v>
      </c>
      <c r="P1222">
        <v>2</v>
      </c>
      <c r="Q1222">
        <v>2</v>
      </c>
      <c r="R1222" t="s">
        <v>60</v>
      </c>
      <c r="S1222">
        <v>1</v>
      </c>
      <c r="T1222" t="s">
        <v>102</v>
      </c>
      <c r="U1222">
        <v>4615</v>
      </c>
      <c r="V1222" t="s">
        <v>47</v>
      </c>
      <c r="W1222">
        <v>21029</v>
      </c>
      <c r="X1222">
        <v>8</v>
      </c>
      <c r="Y1222" t="s">
        <v>48</v>
      </c>
      <c r="Z1222" t="s">
        <v>40</v>
      </c>
      <c r="AA1222">
        <v>23</v>
      </c>
      <c r="AB1222">
        <v>4</v>
      </c>
      <c r="AC1222">
        <v>1</v>
      </c>
      <c r="AD1222">
        <v>80</v>
      </c>
      <c r="AE1222">
        <v>3</v>
      </c>
      <c r="AF1222">
        <v>19</v>
      </c>
      <c r="AG1222">
        <v>2</v>
      </c>
      <c r="AH1222">
        <v>3</v>
      </c>
      <c r="AI1222">
        <v>1</v>
      </c>
      <c r="AJ1222">
        <v>7</v>
      </c>
      <c r="AK1222" s="14">
        <v>46148</v>
      </c>
      <c r="AL1222">
        <v>56</v>
      </c>
      <c r="AM1222" t="s">
        <v>1576</v>
      </c>
      <c r="AN1222" t="s">
        <v>1585</v>
      </c>
      <c r="AO1222">
        <v>12</v>
      </c>
      <c r="AP1222">
        <v>18302</v>
      </c>
      <c r="AQ1222">
        <v>9</v>
      </c>
      <c r="AR1222">
        <v>0</v>
      </c>
    </row>
    <row r="1223" spans="1:44" x14ac:dyDescent="0.35">
      <c r="A1223" t="s">
        <v>1287</v>
      </c>
      <c r="B1223">
        <v>46</v>
      </c>
      <c r="C1223" t="s">
        <v>1271</v>
      </c>
      <c r="D1223" t="s">
        <v>49</v>
      </c>
      <c r="E1223" t="s">
        <v>41</v>
      </c>
      <c r="F1223">
        <v>406</v>
      </c>
      <c r="G1223" t="s">
        <v>51</v>
      </c>
      <c r="H1223">
        <v>3</v>
      </c>
      <c r="I1223">
        <v>1</v>
      </c>
      <c r="J1223" t="s">
        <v>57</v>
      </c>
      <c r="K1223">
        <v>1</v>
      </c>
      <c r="L1223">
        <v>1124</v>
      </c>
      <c r="M1223">
        <v>1</v>
      </c>
      <c r="N1223" t="s">
        <v>44</v>
      </c>
      <c r="O1223">
        <v>52</v>
      </c>
      <c r="P1223">
        <v>3</v>
      </c>
      <c r="Q1223">
        <v>4</v>
      </c>
      <c r="R1223" t="s">
        <v>442</v>
      </c>
      <c r="S1223">
        <v>3</v>
      </c>
      <c r="T1223" t="s">
        <v>105</v>
      </c>
      <c r="U1223">
        <v>17465</v>
      </c>
      <c r="V1223" t="s">
        <v>368</v>
      </c>
      <c r="W1223">
        <v>15596</v>
      </c>
      <c r="X1223">
        <v>3</v>
      </c>
      <c r="Y1223" t="s">
        <v>48</v>
      </c>
      <c r="Z1223" t="s">
        <v>49</v>
      </c>
      <c r="AA1223">
        <v>12</v>
      </c>
      <c r="AB1223">
        <v>3</v>
      </c>
      <c r="AC1223">
        <v>4</v>
      </c>
      <c r="AD1223">
        <v>80</v>
      </c>
      <c r="AE1223">
        <v>1</v>
      </c>
      <c r="AF1223">
        <v>23</v>
      </c>
      <c r="AG1223">
        <v>3</v>
      </c>
      <c r="AH1223">
        <v>3</v>
      </c>
      <c r="AI1223">
        <v>4</v>
      </c>
      <c r="AJ1223">
        <v>9</v>
      </c>
      <c r="AK1223" s="14">
        <v>46149</v>
      </c>
      <c r="AL1223">
        <v>26</v>
      </c>
      <c r="AM1223" t="s">
        <v>1576</v>
      </c>
      <c r="AN1223" t="s">
        <v>1585</v>
      </c>
      <c r="AO1223">
        <v>5</v>
      </c>
      <c r="AP1223">
        <v>7097</v>
      </c>
      <c r="AQ1223">
        <v>4</v>
      </c>
      <c r="AR1223">
        <v>2</v>
      </c>
    </row>
    <row r="1224" spans="1:44" x14ac:dyDescent="0.35">
      <c r="A1224" t="s">
        <v>1288</v>
      </c>
      <c r="B1224">
        <v>46</v>
      </c>
      <c r="C1224" t="s">
        <v>1271</v>
      </c>
      <c r="D1224" t="s">
        <v>49</v>
      </c>
      <c r="E1224" t="s">
        <v>41</v>
      </c>
      <c r="F1224">
        <v>1402</v>
      </c>
      <c r="G1224" t="s">
        <v>51</v>
      </c>
      <c r="H1224">
        <v>2</v>
      </c>
      <c r="I1224">
        <v>3</v>
      </c>
      <c r="J1224" t="s">
        <v>57</v>
      </c>
      <c r="K1224">
        <v>1</v>
      </c>
      <c r="L1224">
        <v>1204</v>
      </c>
      <c r="M1224">
        <v>3</v>
      </c>
      <c r="N1224" t="s">
        <v>53</v>
      </c>
      <c r="O1224">
        <v>69</v>
      </c>
      <c r="P1224">
        <v>3</v>
      </c>
      <c r="Q1224">
        <v>4</v>
      </c>
      <c r="R1224" t="s">
        <v>442</v>
      </c>
      <c r="S1224">
        <v>1</v>
      </c>
      <c r="T1224" t="s">
        <v>105</v>
      </c>
      <c r="U1224">
        <v>17048</v>
      </c>
      <c r="V1224" t="s">
        <v>368</v>
      </c>
      <c r="W1224">
        <v>24097</v>
      </c>
      <c r="X1224">
        <v>8</v>
      </c>
      <c r="Y1224" t="s">
        <v>48</v>
      </c>
      <c r="Z1224" t="s">
        <v>49</v>
      </c>
      <c r="AA1224">
        <v>23</v>
      </c>
      <c r="AB1224">
        <v>4</v>
      </c>
      <c r="AC1224">
        <v>1</v>
      </c>
      <c r="AD1224">
        <v>80</v>
      </c>
      <c r="AE1224">
        <v>0</v>
      </c>
      <c r="AF1224">
        <v>28</v>
      </c>
      <c r="AG1224">
        <v>2</v>
      </c>
      <c r="AH1224">
        <v>3</v>
      </c>
      <c r="AI1224">
        <v>15</v>
      </c>
      <c r="AJ1224">
        <v>9</v>
      </c>
      <c r="AK1224" s="14">
        <v>46150</v>
      </c>
      <c r="AL1224">
        <v>34</v>
      </c>
      <c r="AM1224" t="s">
        <v>1576</v>
      </c>
      <c r="AN1224" t="s">
        <v>1585</v>
      </c>
      <c r="AO1224">
        <v>7</v>
      </c>
      <c r="AP1224">
        <v>5509</v>
      </c>
      <c r="AQ1224">
        <v>3</v>
      </c>
      <c r="AR1224">
        <v>3</v>
      </c>
    </row>
    <row r="1225" spans="1:44" x14ac:dyDescent="0.35">
      <c r="A1225" t="s">
        <v>1289</v>
      </c>
      <c r="B1225">
        <v>46</v>
      </c>
      <c r="C1225" t="s">
        <v>1271</v>
      </c>
      <c r="D1225" t="s">
        <v>49</v>
      </c>
      <c r="E1225" t="s">
        <v>41</v>
      </c>
      <c r="F1225">
        <v>1450</v>
      </c>
      <c r="G1225" t="s">
        <v>42</v>
      </c>
      <c r="H1225">
        <v>15</v>
      </c>
      <c r="I1225">
        <v>2</v>
      </c>
      <c r="J1225" t="s">
        <v>43</v>
      </c>
      <c r="K1225">
        <v>1</v>
      </c>
      <c r="L1225">
        <v>1217</v>
      </c>
      <c r="M1225">
        <v>4</v>
      </c>
      <c r="N1225" t="s">
        <v>44</v>
      </c>
      <c r="O1225">
        <v>52</v>
      </c>
      <c r="P1225">
        <v>3</v>
      </c>
      <c r="Q1225">
        <v>5</v>
      </c>
      <c r="R1225" t="s">
        <v>252</v>
      </c>
      <c r="S1225">
        <v>2</v>
      </c>
      <c r="T1225" t="s">
        <v>105</v>
      </c>
      <c r="U1225">
        <v>19081</v>
      </c>
      <c r="V1225" t="s">
        <v>368</v>
      </c>
      <c r="W1225">
        <v>10849</v>
      </c>
      <c r="X1225">
        <v>5</v>
      </c>
      <c r="Y1225" t="s">
        <v>48</v>
      </c>
      <c r="Z1225" t="s">
        <v>49</v>
      </c>
      <c r="AA1225">
        <v>11</v>
      </c>
      <c r="AB1225">
        <v>3</v>
      </c>
      <c r="AC1225">
        <v>1</v>
      </c>
      <c r="AD1225">
        <v>80</v>
      </c>
      <c r="AE1225">
        <v>1</v>
      </c>
      <c r="AF1225">
        <v>25</v>
      </c>
      <c r="AG1225">
        <v>2</v>
      </c>
      <c r="AH1225">
        <v>3</v>
      </c>
      <c r="AI1225">
        <v>0</v>
      </c>
      <c r="AJ1225">
        <v>3</v>
      </c>
      <c r="AK1225" s="14">
        <v>46151</v>
      </c>
      <c r="AL1225">
        <v>42</v>
      </c>
      <c r="AM1225" t="s">
        <v>1576</v>
      </c>
      <c r="AN1225" t="s">
        <v>1585</v>
      </c>
      <c r="AO1225">
        <v>5</v>
      </c>
      <c r="AP1225">
        <v>14517</v>
      </c>
      <c r="AQ1225">
        <v>5</v>
      </c>
      <c r="AR1225">
        <v>2</v>
      </c>
    </row>
    <row r="1226" spans="1:44" x14ac:dyDescent="0.35">
      <c r="A1226" t="s">
        <v>1290</v>
      </c>
      <c r="B1226">
        <v>46</v>
      </c>
      <c r="C1226" t="s">
        <v>1271</v>
      </c>
      <c r="D1226" t="s">
        <v>49</v>
      </c>
      <c r="E1226" t="s">
        <v>41</v>
      </c>
      <c r="F1226">
        <v>150</v>
      </c>
      <c r="G1226" t="s">
        <v>42</v>
      </c>
      <c r="H1226">
        <v>2</v>
      </c>
      <c r="I1226">
        <v>4</v>
      </c>
      <c r="J1226" t="s">
        <v>68</v>
      </c>
      <c r="K1226">
        <v>1</v>
      </c>
      <c r="L1226">
        <v>1228</v>
      </c>
      <c r="M1226">
        <v>4</v>
      </c>
      <c r="N1226" t="s">
        <v>44</v>
      </c>
      <c r="O1226">
        <v>60</v>
      </c>
      <c r="P1226">
        <v>3</v>
      </c>
      <c r="Q1226">
        <v>2</v>
      </c>
      <c r="R1226" t="s">
        <v>112</v>
      </c>
      <c r="S1226">
        <v>4</v>
      </c>
      <c r="T1226" t="s">
        <v>102</v>
      </c>
      <c r="U1226">
        <v>7379</v>
      </c>
      <c r="V1226" t="s">
        <v>163</v>
      </c>
      <c r="W1226">
        <v>17433</v>
      </c>
      <c r="X1226">
        <v>2</v>
      </c>
      <c r="Y1226" t="s">
        <v>48</v>
      </c>
      <c r="Z1226" t="s">
        <v>49</v>
      </c>
      <c r="AA1226">
        <v>11</v>
      </c>
      <c r="AB1226">
        <v>3</v>
      </c>
      <c r="AC1226">
        <v>3</v>
      </c>
      <c r="AD1226">
        <v>80</v>
      </c>
      <c r="AE1226">
        <v>1</v>
      </c>
      <c r="AF1226">
        <v>12</v>
      </c>
      <c r="AG1226">
        <v>3</v>
      </c>
      <c r="AH1226">
        <v>2</v>
      </c>
      <c r="AI1226">
        <v>1</v>
      </c>
      <c r="AJ1226">
        <v>4</v>
      </c>
      <c r="AK1226" s="14">
        <v>46152</v>
      </c>
      <c r="AL1226">
        <v>23</v>
      </c>
      <c r="AM1226" t="s">
        <v>1576</v>
      </c>
      <c r="AN1226" t="s">
        <v>1585</v>
      </c>
      <c r="AO1226">
        <v>3</v>
      </c>
      <c r="AP1226">
        <v>11298</v>
      </c>
      <c r="AQ1226">
        <v>2</v>
      </c>
      <c r="AR1226">
        <v>1</v>
      </c>
    </row>
    <row r="1227" spans="1:44" x14ac:dyDescent="0.35">
      <c r="A1227" t="s">
        <v>1291</v>
      </c>
      <c r="B1227">
        <v>46</v>
      </c>
      <c r="C1227" t="s">
        <v>1271</v>
      </c>
      <c r="D1227" t="s">
        <v>49</v>
      </c>
      <c r="E1227" t="s">
        <v>41</v>
      </c>
      <c r="F1227">
        <v>168</v>
      </c>
      <c r="G1227" t="s">
        <v>51</v>
      </c>
      <c r="H1227">
        <v>4</v>
      </c>
      <c r="I1227">
        <v>2</v>
      </c>
      <c r="J1227" t="s">
        <v>57</v>
      </c>
      <c r="K1227">
        <v>1</v>
      </c>
      <c r="L1227">
        <v>1280</v>
      </c>
      <c r="M1227">
        <v>4</v>
      </c>
      <c r="N1227" t="s">
        <v>53</v>
      </c>
      <c r="O1227">
        <v>33</v>
      </c>
      <c r="P1227">
        <v>2</v>
      </c>
      <c r="Q1227">
        <v>5</v>
      </c>
      <c r="R1227" t="s">
        <v>442</v>
      </c>
      <c r="S1227">
        <v>2</v>
      </c>
      <c r="T1227" t="s">
        <v>105</v>
      </c>
      <c r="U1227">
        <v>18789</v>
      </c>
      <c r="V1227" t="s">
        <v>368</v>
      </c>
      <c r="W1227">
        <v>9946</v>
      </c>
      <c r="X1227">
        <v>2</v>
      </c>
      <c r="Y1227" t="s">
        <v>48</v>
      </c>
      <c r="Z1227" t="s">
        <v>49</v>
      </c>
      <c r="AA1227">
        <v>14</v>
      </c>
      <c r="AB1227">
        <v>3</v>
      </c>
      <c r="AC1227">
        <v>3</v>
      </c>
      <c r="AD1227">
        <v>80</v>
      </c>
      <c r="AE1227">
        <v>1</v>
      </c>
      <c r="AF1227">
        <v>26</v>
      </c>
      <c r="AG1227">
        <v>2</v>
      </c>
      <c r="AH1227">
        <v>3</v>
      </c>
      <c r="AI1227">
        <v>0</v>
      </c>
      <c r="AJ1227">
        <v>8</v>
      </c>
      <c r="AK1227" s="14">
        <v>46153</v>
      </c>
      <c r="AL1227">
        <v>26</v>
      </c>
      <c r="AM1227" t="s">
        <v>1576</v>
      </c>
      <c r="AN1227" t="s">
        <v>1585</v>
      </c>
      <c r="AO1227">
        <v>1</v>
      </c>
      <c r="AP1227">
        <v>9470</v>
      </c>
      <c r="AQ1227">
        <v>1</v>
      </c>
      <c r="AR1227">
        <v>1</v>
      </c>
    </row>
    <row r="1228" spans="1:44" x14ac:dyDescent="0.35">
      <c r="A1228" t="s">
        <v>1292</v>
      </c>
      <c r="B1228">
        <v>46</v>
      </c>
      <c r="C1228" t="s">
        <v>1271</v>
      </c>
      <c r="D1228" t="s">
        <v>49</v>
      </c>
      <c r="E1228" t="s">
        <v>41</v>
      </c>
      <c r="F1228">
        <v>991</v>
      </c>
      <c r="G1228" t="s">
        <v>71</v>
      </c>
      <c r="H1228">
        <v>1</v>
      </c>
      <c r="I1228">
        <v>2</v>
      </c>
      <c r="J1228" t="s">
        <v>43</v>
      </c>
      <c r="K1228">
        <v>1</v>
      </c>
      <c r="L1228">
        <v>1314</v>
      </c>
      <c r="M1228">
        <v>4</v>
      </c>
      <c r="N1228" t="s">
        <v>53</v>
      </c>
      <c r="O1228">
        <v>44</v>
      </c>
      <c r="P1228">
        <v>3</v>
      </c>
      <c r="Q1228">
        <v>1</v>
      </c>
      <c r="R1228" t="s">
        <v>71</v>
      </c>
      <c r="S1228">
        <v>1</v>
      </c>
      <c r="T1228" t="s">
        <v>46</v>
      </c>
      <c r="U1228">
        <v>3423</v>
      </c>
      <c r="V1228" t="s">
        <v>47</v>
      </c>
      <c r="W1228">
        <v>22957</v>
      </c>
      <c r="X1228">
        <v>6</v>
      </c>
      <c r="Y1228" t="s">
        <v>48</v>
      </c>
      <c r="Z1228" t="s">
        <v>49</v>
      </c>
      <c r="AA1228">
        <v>12</v>
      </c>
      <c r="AB1228">
        <v>3</v>
      </c>
      <c r="AC1228">
        <v>3</v>
      </c>
      <c r="AD1228">
        <v>80</v>
      </c>
      <c r="AE1228">
        <v>0</v>
      </c>
      <c r="AF1228">
        <v>10</v>
      </c>
      <c r="AG1228">
        <v>3</v>
      </c>
      <c r="AH1228">
        <v>4</v>
      </c>
      <c r="AI1228">
        <v>5</v>
      </c>
      <c r="AJ1228">
        <v>7</v>
      </c>
      <c r="AK1228" s="14">
        <v>46154</v>
      </c>
      <c r="AL1228">
        <v>57</v>
      </c>
      <c r="AM1228" t="s">
        <v>1576</v>
      </c>
      <c r="AN1228" t="s">
        <v>1585</v>
      </c>
      <c r="AO1228">
        <v>3</v>
      </c>
      <c r="AP1228">
        <v>10429</v>
      </c>
      <c r="AQ1228">
        <v>3</v>
      </c>
      <c r="AR1228">
        <v>1</v>
      </c>
    </row>
    <row r="1229" spans="1:44" x14ac:dyDescent="0.35">
      <c r="A1229" t="s">
        <v>1317</v>
      </c>
      <c r="B1229">
        <v>47</v>
      </c>
      <c r="C1229" t="s">
        <v>1271</v>
      </c>
      <c r="D1229" t="s">
        <v>49</v>
      </c>
      <c r="E1229" t="s">
        <v>41</v>
      </c>
      <c r="F1229">
        <v>359</v>
      </c>
      <c r="G1229" t="s">
        <v>42</v>
      </c>
      <c r="H1229">
        <v>2</v>
      </c>
      <c r="I1229">
        <v>4</v>
      </c>
      <c r="J1229" t="s">
        <v>52</v>
      </c>
      <c r="K1229">
        <v>1</v>
      </c>
      <c r="L1229">
        <v>1443</v>
      </c>
      <c r="M1229">
        <v>1</v>
      </c>
      <c r="N1229" t="s">
        <v>53</v>
      </c>
      <c r="O1229">
        <v>82</v>
      </c>
      <c r="P1229">
        <v>3</v>
      </c>
      <c r="Q1229">
        <v>4</v>
      </c>
      <c r="R1229" t="s">
        <v>252</v>
      </c>
      <c r="S1229">
        <v>3</v>
      </c>
      <c r="T1229" t="s">
        <v>105</v>
      </c>
      <c r="U1229">
        <v>17169</v>
      </c>
      <c r="V1229" t="s">
        <v>368</v>
      </c>
      <c r="W1229">
        <v>26703</v>
      </c>
      <c r="X1229">
        <v>3</v>
      </c>
      <c r="Y1229" t="s">
        <v>48</v>
      </c>
      <c r="Z1229" t="s">
        <v>49</v>
      </c>
      <c r="AA1229">
        <v>19</v>
      </c>
      <c r="AB1229">
        <v>3</v>
      </c>
      <c r="AC1229">
        <v>2</v>
      </c>
      <c r="AD1229">
        <v>80</v>
      </c>
      <c r="AE1229">
        <v>2</v>
      </c>
      <c r="AF1229">
        <v>26</v>
      </c>
      <c r="AG1229">
        <v>2</v>
      </c>
      <c r="AH1229">
        <v>4</v>
      </c>
      <c r="AI1229">
        <v>5</v>
      </c>
      <c r="AJ1229">
        <v>6</v>
      </c>
      <c r="AK1229" s="14">
        <v>46179</v>
      </c>
      <c r="AL1229">
        <v>20</v>
      </c>
      <c r="AM1229" t="s">
        <v>1576</v>
      </c>
      <c r="AN1229" t="s">
        <v>1584</v>
      </c>
      <c r="AO1229">
        <v>0</v>
      </c>
      <c r="AP1229">
        <v>9480</v>
      </c>
      <c r="AQ1229">
        <v>0</v>
      </c>
      <c r="AR1229">
        <v>0</v>
      </c>
    </row>
    <row r="1230" spans="1:44" x14ac:dyDescent="0.35">
      <c r="A1230" t="s">
        <v>1294</v>
      </c>
      <c r="B1230">
        <v>46</v>
      </c>
      <c r="C1230" t="s">
        <v>1271</v>
      </c>
      <c r="D1230" t="s">
        <v>49</v>
      </c>
      <c r="E1230" t="s">
        <v>41</v>
      </c>
      <c r="F1230">
        <v>228</v>
      </c>
      <c r="G1230" t="s">
        <v>51</v>
      </c>
      <c r="H1230">
        <v>3</v>
      </c>
      <c r="I1230">
        <v>3</v>
      </c>
      <c r="J1230" t="s">
        <v>43</v>
      </c>
      <c r="K1230">
        <v>1</v>
      </c>
      <c r="L1230">
        <v>1527</v>
      </c>
      <c r="M1230">
        <v>3</v>
      </c>
      <c r="N1230" t="s">
        <v>53</v>
      </c>
      <c r="O1230">
        <v>51</v>
      </c>
      <c r="P1230">
        <v>3</v>
      </c>
      <c r="Q1230">
        <v>4</v>
      </c>
      <c r="R1230" t="s">
        <v>442</v>
      </c>
      <c r="S1230">
        <v>2</v>
      </c>
      <c r="T1230" t="s">
        <v>105</v>
      </c>
      <c r="U1230">
        <v>16606</v>
      </c>
      <c r="V1230" t="s">
        <v>368</v>
      </c>
      <c r="W1230">
        <v>11380</v>
      </c>
      <c r="X1230">
        <v>8</v>
      </c>
      <c r="Y1230" t="s">
        <v>48</v>
      </c>
      <c r="Z1230" t="s">
        <v>49</v>
      </c>
      <c r="AA1230">
        <v>12</v>
      </c>
      <c r="AB1230">
        <v>3</v>
      </c>
      <c r="AC1230">
        <v>4</v>
      </c>
      <c r="AD1230">
        <v>80</v>
      </c>
      <c r="AE1230">
        <v>1</v>
      </c>
      <c r="AF1230">
        <v>23</v>
      </c>
      <c r="AG1230">
        <v>2</v>
      </c>
      <c r="AH1230">
        <v>4</v>
      </c>
      <c r="AI1230">
        <v>5</v>
      </c>
      <c r="AJ1230">
        <v>1</v>
      </c>
      <c r="AK1230" s="14">
        <v>46156</v>
      </c>
      <c r="AL1230">
        <v>33</v>
      </c>
      <c r="AM1230" t="s">
        <v>1576</v>
      </c>
      <c r="AN1230" t="s">
        <v>1585</v>
      </c>
      <c r="AO1230">
        <v>12</v>
      </c>
      <c r="AP1230">
        <v>10401</v>
      </c>
      <c r="AQ1230">
        <v>4</v>
      </c>
      <c r="AR1230">
        <v>2</v>
      </c>
    </row>
    <row r="1231" spans="1:44" x14ac:dyDescent="0.35">
      <c r="A1231" t="s">
        <v>1295</v>
      </c>
      <c r="B1231">
        <v>46</v>
      </c>
      <c r="C1231" t="s">
        <v>1271</v>
      </c>
      <c r="D1231" t="s">
        <v>49</v>
      </c>
      <c r="E1231" t="s">
        <v>41</v>
      </c>
      <c r="F1231">
        <v>563</v>
      </c>
      <c r="G1231" t="s">
        <v>51</v>
      </c>
      <c r="H1231">
        <v>1</v>
      </c>
      <c r="I1231">
        <v>4</v>
      </c>
      <c r="J1231" t="s">
        <v>43</v>
      </c>
      <c r="K1231">
        <v>1</v>
      </c>
      <c r="L1231">
        <v>1602</v>
      </c>
      <c r="M1231">
        <v>4</v>
      </c>
      <c r="N1231" t="s">
        <v>44</v>
      </c>
      <c r="O1231">
        <v>56</v>
      </c>
      <c r="P1231">
        <v>4</v>
      </c>
      <c r="Q1231">
        <v>4</v>
      </c>
      <c r="R1231" t="s">
        <v>442</v>
      </c>
      <c r="S1231">
        <v>1</v>
      </c>
      <c r="T1231" t="s">
        <v>46</v>
      </c>
      <c r="U1231">
        <v>17567</v>
      </c>
      <c r="V1231" t="s">
        <v>368</v>
      </c>
      <c r="W1231">
        <v>3156</v>
      </c>
      <c r="X1231">
        <v>1</v>
      </c>
      <c r="Y1231" t="s">
        <v>48</v>
      </c>
      <c r="Z1231" t="s">
        <v>49</v>
      </c>
      <c r="AA1231">
        <v>15</v>
      </c>
      <c r="AB1231">
        <v>3</v>
      </c>
      <c r="AC1231">
        <v>2</v>
      </c>
      <c r="AD1231">
        <v>80</v>
      </c>
      <c r="AE1231">
        <v>0</v>
      </c>
      <c r="AF1231">
        <v>27</v>
      </c>
      <c r="AG1231">
        <v>5</v>
      </c>
      <c r="AH1231">
        <v>1</v>
      </c>
      <c r="AI1231">
        <v>0</v>
      </c>
      <c r="AJ1231">
        <v>12</v>
      </c>
      <c r="AK1231" s="14">
        <v>46157</v>
      </c>
      <c r="AL1231">
        <v>19</v>
      </c>
      <c r="AM1231" t="s">
        <v>1576</v>
      </c>
      <c r="AN1231" t="s">
        <v>1585</v>
      </c>
      <c r="AO1231">
        <v>1</v>
      </c>
      <c r="AP1231">
        <v>11442</v>
      </c>
      <c r="AQ1231">
        <v>1</v>
      </c>
      <c r="AR1231">
        <v>0</v>
      </c>
    </row>
    <row r="1232" spans="1:44" x14ac:dyDescent="0.35">
      <c r="A1232" t="s">
        <v>1296</v>
      </c>
      <c r="B1232">
        <v>46</v>
      </c>
      <c r="C1232" t="s">
        <v>1271</v>
      </c>
      <c r="D1232" t="s">
        <v>49</v>
      </c>
      <c r="E1232" t="s">
        <v>41</v>
      </c>
      <c r="F1232">
        <v>717</v>
      </c>
      <c r="G1232" t="s">
        <v>42</v>
      </c>
      <c r="H1232">
        <v>13</v>
      </c>
      <c r="I1232">
        <v>4</v>
      </c>
      <c r="J1232" t="s">
        <v>43</v>
      </c>
      <c r="K1232">
        <v>1</v>
      </c>
      <c r="L1232">
        <v>1727</v>
      </c>
      <c r="M1232">
        <v>3</v>
      </c>
      <c r="N1232" t="s">
        <v>44</v>
      </c>
      <c r="O1232">
        <v>34</v>
      </c>
      <c r="P1232">
        <v>3</v>
      </c>
      <c r="Q1232">
        <v>2</v>
      </c>
      <c r="R1232" t="s">
        <v>161</v>
      </c>
      <c r="S1232">
        <v>2</v>
      </c>
      <c r="T1232" t="s">
        <v>46</v>
      </c>
      <c r="U1232">
        <v>5562</v>
      </c>
      <c r="V1232" t="s">
        <v>163</v>
      </c>
      <c r="W1232">
        <v>9697</v>
      </c>
      <c r="X1232">
        <v>6</v>
      </c>
      <c r="Y1232" t="s">
        <v>48</v>
      </c>
      <c r="Z1232" t="s">
        <v>49</v>
      </c>
      <c r="AA1232">
        <v>14</v>
      </c>
      <c r="AB1232">
        <v>3</v>
      </c>
      <c r="AC1232">
        <v>4</v>
      </c>
      <c r="AD1232">
        <v>80</v>
      </c>
      <c r="AE1232">
        <v>0</v>
      </c>
      <c r="AF1232">
        <v>19</v>
      </c>
      <c r="AG1232">
        <v>3</v>
      </c>
      <c r="AH1232">
        <v>3</v>
      </c>
      <c r="AI1232">
        <v>0</v>
      </c>
      <c r="AJ1232">
        <v>9</v>
      </c>
      <c r="AK1232" s="14">
        <v>46158</v>
      </c>
      <c r="AL1232">
        <v>44</v>
      </c>
      <c r="AM1232" t="s">
        <v>1576</v>
      </c>
      <c r="AN1232" t="s">
        <v>1585</v>
      </c>
      <c r="AO1232">
        <v>4</v>
      </c>
      <c r="AP1232">
        <v>13297</v>
      </c>
      <c r="AQ1232">
        <v>4</v>
      </c>
      <c r="AR1232">
        <v>0</v>
      </c>
    </row>
    <row r="1233" spans="1:44" x14ac:dyDescent="0.35">
      <c r="A1233" t="s">
        <v>1297</v>
      </c>
      <c r="B1233">
        <v>46</v>
      </c>
      <c r="C1233" t="s">
        <v>1271</v>
      </c>
      <c r="D1233" t="s">
        <v>49</v>
      </c>
      <c r="E1233" t="s">
        <v>41</v>
      </c>
      <c r="F1233">
        <v>1277</v>
      </c>
      <c r="G1233" t="s">
        <v>51</v>
      </c>
      <c r="H1233">
        <v>2</v>
      </c>
      <c r="I1233">
        <v>3</v>
      </c>
      <c r="J1233" t="s">
        <v>43</v>
      </c>
      <c r="K1233">
        <v>1</v>
      </c>
      <c r="L1233">
        <v>1732</v>
      </c>
      <c r="M1233">
        <v>3</v>
      </c>
      <c r="N1233" t="s">
        <v>44</v>
      </c>
      <c r="O1233">
        <v>74</v>
      </c>
      <c r="P1233">
        <v>3</v>
      </c>
      <c r="Q1233">
        <v>3</v>
      </c>
      <c r="R1233" t="s">
        <v>137</v>
      </c>
      <c r="S1233">
        <v>4</v>
      </c>
      <c r="T1233" t="s">
        <v>102</v>
      </c>
      <c r="U1233">
        <v>10368</v>
      </c>
      <c r="V1233" t="s">
        <v>253</v>
      </c>
      <c r="W1233">
        <v>5596</v>
      </c>
      <c r="X1233">
        <v>4</v>
      </c>
      <c r="Y1233" t="s">
        <v>48</v>
      </c>
      <c r="Z1233" t="s">
        <v>40</v>
      </c>
      <c r="AA1233">
        <v>12</v>
      </c>
      <c r="AB1233">
        <v>3</v>
      </c>
      <c r="AC1233">
        <v>2</v>
      </c>
      <c r="AD1233">
        <v>80</v>
      </c>
      <c r="AE1233">
        <v>1</v>
      </c>
      <c r="AF1233">
        <v>13</v>
      </c>
      <c r="AG1233">
        <v>5</v>
      </c>
      <c r="AH1233">
        <v>2</v>
      </c>
      <c r="AI1233">
        <v>0</v>
      </c>
      <c r="AJ1233">
        <v>3</v>
      </c>
      <c r="AK1233" s="14">
        <v>46159</v>
      </c>
      <c r="AL1233">
        <v>24</v>
      </c>
      <c r="AM1233" t="s">
        <v>1576</v>
      </c>
      <c r="AN1233" t="s">
        <v>1585</v>
      </c>
      <c r="AO1233">
        <v>4</v>
      </c>
      <c r="AP1233">
        <v>15371</v>
      </c>
      <c r="AQ1233">
        <v>4</v>
      </c>
      <c r="AR1233">
        <v>1</v>
      </c>
    </row>
    <row r="1234" spans="1:44" x14ac:dyDescent="0.35">
      <c r="A1234" t="s">
        <v>1298</v>
      </c>
      <c r="B1234">
        <v>46</v>
      </c>
      <c r="C1234" t="s">
        <v>1271</v>
      </c>
      <c r="D1234" t="s">
        <v>49</v>
      </c>
      <c r="E1234" t="s">
        <v>41</v>
      </c>
      <c r="F1234">
        <v>734</v>
      </c>
      <c r="G1234" t="s">
        <v>42</v>
      </c>
      <c r="H1234">
        <v>2</v>
      </c>
      <c r="I1234">
        <v>4</v>
      </c>
      <c r="J1234" t="s">
        <v>52</v>
      </c>
      <c r="K1234">
        <v>1</v>
      </c>
      <c r="L1234">
        <v>1789</v>
      </c>
      <c r="M1234">
        <v>3</v>
      </c>
      <c r="N1234" t="s">
        <v>44</v>
      </c>
      <c r="O1234">
        <v>46</v>
      </c>
      <c r="P1234">
        <v>3</v>
      </c>
      <c r="Q1234">
        <v>5</v>
      </c>
      <c r="R1234" t="s">
        <v>252</v>
      </c>
      <c r="S1234">
        <v>4</v>
      </c>
      <c r="T1234" t="s">
        <v>102</v>
      </c>
      <c r="U1234">
        <v>19328</v>
      </c>
      <c r="V1234" t="s">
        <v>368</v>
      </c>
      <c r="W1234">
        <v>14218</v>
      </c>
      <c r="X1234">
        <v>7</v>
      </c>
      <c r="Y1234" t="s">
        <v>48</v>
      </c>
      <c r="Z1234" t="s">
        <v>40</v>
      </c>
      <c r="AA1234">
        <v>17</v>
      </c>
      <c r="AB1234">
        <v>3</v>
      </c>
      <c r="AC1234">
        <v>3</v>
      </c>
      <c r="AD1234">
        <v>80</v>
      </c>
      <c r="AE1234">
        <v>1</v>
      </c>
      <c r="AF1234">
        <v>24</v>
      </c>
      <c r="AG1234">
        <v>3</v>
      </c>
      <c r="AH1234">
        <v>3</v>
      </c>
      <c r="AI1234">
        <v>2</v>
      </c>
      <c r="AJ1234">
        <v>2</v>
      </c>
      <c r="AK1234" s="14">
        <v>46160</v>
      </c>
      <c r="AL1234">
        <v>36</v>
      </c>
      <c r="AM1234" t="s">
        <v>1576</v>
      </c>
      <c r="AN1234" t="s">
        <v>1585</v>
      </c>
      <c r="AO1234">
        <v>11</v>
      </c>
      <c r="AP1234">
        <v>5890</v>
      </c>
      <c r="AQ1234">
        <v>9</v>
      </c>
      <c r="AR1234">
        <v>9</v>
      </c>
    </row>
    <row r="1235" spans="1:44" x14ac:dyDescent="0.35">
      <c r="A1235" t="s">
        <v>1299</v>
      </c>
      <c r="B1235">
        <v>46</v>
      </c>
      <c r="C1235" t="s">
        <v>1271</v>
      </c>
      <c r="D1235" t="s">
        <v>49</v>
      </c>
      <c r="E1235" t="s">
        <v>59</v>
      </c>
      <c r="F1235">
        <v>849</v>
      </c>
      <c r="G1235" t="s">
        <v>51</v>
      </c>
      <c r="H1235">
        <v>26</v>
      </c>
      <c r="I1235">
        <v>2</v>
      </c>
      <c r="J1235" t="s">
        <v>43</v>
      </c>
      <c r="K1235">
        <v>1</v>
      </c>
      <c r="L1235">
        <v>1801</v>
      </c>
      <c r="M1235">
        <v>2</v>
      </c>
      <c r="N1235" t="s">
        <v>44</v>
      </c>
      <c r="O1235">
        <v>98</v>
      </c>
      <c r="P1235">
        <v>2</v>
      </c>
      <c r="Q1235">
        <v>2</v>
      </c>
      <c r="R1235" t="s">
        <v>137</v>
      </c>
      <c r="S1235">
        <v>2</v>
      </c>
      <c r="T1235" t="s">
        <v>46</v>
      </c>
      <c r="U1235">
        <v>7991</v>
      </c>
      <c r="V1235" t="s">
        <v>163</v>
      </c>
      <c r="W1235">
        <v>25166</v>
      </c>
      <c r="X1235">
        <v>8</v>
      </c>
      <c r="Y1235" t="s">
        <v>48</v>
      </c>
      <c r="Z1235" t="s">
        <v>49</v>
      </c>
      <c r="AA1235">
        <v>15</v>
      </c>
      <c r="AB1235">
        <v>3</v>
      </c>
      <c r="AC1235">
        <v>3</v>
      </c>
      <c r="AD1235">
        <v>80</v>
      </c>
      <c r="AE1235">
        <v>0</v>
      </c>
      <c r="AF1235">
        <v>6</v>
      </c>
      <c r="AG1235">
        <v>3</v>
      </c>
      <c r="AH1235">
        <v>3</v>
      </c>
      <c r="AI1235">
        <v>2</v>
      </c>
      <c r="AJ1235">
        <v>2</v>
      </c>
      <c r="AK1235" s="14">
        <v>46161</v>
      </c>
      <c r="AL1235">
        <v>40</v>
      </c>
      <c r="AM1235" t="s">
        <v>1576</v>
      </c>
      <c r="AN1235" t="s">
        <v>1585</v>
      </c>
      <c r="AO1235">
        <v>1</v>
      </c>
      <c r="AP1235">
        <v>4976</v>
      </c>
      <c r="AQ1235">
        <v>0</v>
      </c>
      <c r="AR1235">
        <v>0</v>
      </c>
    </row>
    <row r="1236" spans="1:44" x14ac:dyDescent="0.35">
      <c r="A1236" t="s">
        <v>1316</v>
      </c>
      <c r="B1236">
        <v>47</v>
      </c>
      <c r="C1236" t="s">
        <v>1271</v>
      </c>
      <c r="D1236" t="s">
        <v>49</v>
      </c>
      <c r="E1236" t="s">
        <v>41</v>
      </c>
      <c r="F1236">
        <v>465</v>
      </c>
      <c r="G1236" t="s">
        <v>42</v>
      </c>
      <c r="H1236">
        <v>1</v>
      </c>
      <c r="I1236">
        <v>3</v>
      </c>
      <c r="J1236" t="s">
        <v>68</v>
      </c>
      <c r="K1236">
        <v>1</v>
      </c>
      <c r="L1236">
        <v>1438</v>
      </c>
      <c r="M1236">
        <v>1</v>
      </c>
      <c r="N1236" t="s">
        <v>44</v>
      </c>
      <c r="O1236">
        <v>74</v>
      </c>
      <c r="P1236">
        <v>3</v>
      </c>
      <c r="Q1236">
        <v>1</v>
      </c>
      <c r="R1236" t="s">
        <v>60</v>
      </c>
      <c r="S1236">
        <v>4</v>
      </c>
      <c r="T1236" t="s">
        <v>105</v>
      </c>
      <c r="U1236">
        <v>3420</v>
      </c>
      <c r="V1236" t="s">
        <v>47</v>
      </c>
      <c r="W1236">
        <v>10205</v>
      </c>
      <c r="X1236">
        <v>7</v>
      </c>
      <c r="Y1236" t="s">
        <v>48</v>
      </c>
      <c r="Z1236" t="s">
        <v>49</v>
      </c>
      <c r="AA1236">
        <v>12</v>
      </c>
      <c r="AB1236">
        <v>3</v>
      </c>
      <c r="AC1236">
        <v>3</v>
      </c>
      <c r="AD1236">
        <v>80</v>
      </c>
      <c r="AE1236">
        <v>1</v>
      </c>
      <c r="AF1236">
        <v>17</v>
      </c>
      <c r="AG1236">
        <v>2</v>
      </c>
      <c r="AH1236">
        <v>2</v>
      </c>
      <c r="AI1236">
        <v>1</v>
      </c>
      <c r="AJ1236">
        <v>2</v>
      </c>
      <c r="AK1236" s="14">
        <v>46178</v>
      </c>
      <c r="AL1236">
        <v>31</v>
      </c>
      <c r="AM1236" t="s">
        <v>1576</v>
      </c>
      <c r="AN1236" t="s">
        <v>1584</v>
      </c>
      <c r="AO1236">
        <v>9</v>
      </c>
      <c r="AP1236">
        <v>11094</v>
      </c>
      <c r="AQ1236">
        <v>2</v>
      </c>
      <c r="AR1236">
        <v>0</v>
      </c>
    </row>
    <row r="1237" spans="1:44" x14ac:dyDescent="0.35">
      <c r="A1237" t="s">
        <v>1301</v>
      </c>
      <c r="B1237">
        <v>46</v>
      </c>
      <c r="C1237" t="s">
        <v>1271</v>
      </c>
      <c r="D1237" t="s">
        <v>49</v>
      </c>
      <c r="E1237" t="s">
        <v>41</v>
      </c>
      <c r="F1237">
        <v>706</v>
      </c>
      <c r="G1237" t="s">
        <v>42</v>
      </c>
      <c r="H1237">
        <v>2</v>
      </c>
      <c r="I1237">
        <v>2</v>
      </c>
      <c r="J1237" t="s">
        <v>43</v>
      </c>
      <c r="K1237">
        <v>1</v>
      </c>
      <c r="L1237">
        <v>1857</v>
      </c>
      <c r="M1237">
        <v>4</v>
      </c>
      <c r="N1237" t="s">
        <v>44</v>
      </c>
      <c r="O1237">
        <v>82</v>
      </c>
      <c r="P1237">
        <v>3</v>
      </c>
      <c r="Q1237">
        <v>3</v>
      </c>
      <c r="R1237" t="s">
        <v>112</v>
      </c>
      <c r="S1237">
        <v>4</v>
      </c>
      <c r="T1237" t="s">
        <v>102</v>
      </c>
      <c r="U1237">
        <v>8578</v>
      </c>
      <c r="V1237" t="s">
        <v>163</v>
      </c>
      <c r="W1237">
        <v>19989</v>
      </c>
      <c r="X1237">
        <v>3</v>
      </c>
      <c r="Y1237" t="s">
        <v>48</v>
      </c>
      <c r="Z1237" t="s">
        <v>49</v>
      </c>
      <c r="AA1237">
        <v>14</v>
      </c>
      <c r="AB1237">
        <v>3</v>
      </c>
      <c r="AC1237">
        <v>3</v>
      </c>
      <c r="AD1237">
        <v>80</v>
      </c>
      <c r="AE1237">
        <v>1</v>
      </c>
      <c r="AF1237">
        <v>12</v>
      </c>
      <c r="AG1237">
        <v>4</v>
      </c>
      <c r="AH1237">
        <v>2</v>
      </c>
      <c r="AI1237">
        <v>4</v>
      </c>
      <c r="AJ1237">
        <v>7</v>
      </c>
      <c r="AK1237" s="14">
        <v>46163</v>
      </c>
      <c r="AL1237">
        <v>37</v>
      </c>
      <c r="AM1237" t="s">
        <v>1576</v>
      </c>
      <c r="AN1237" t="s">
        <v>1585</v>
      </c>
      <c r="AO1237">
        <v>5</v>
      </c>
      <c r="AP1237">
        <v>20666</v>
      </c>
      <c r="AQ1237">
        <v>1</v>
      </c>
      <c r="AR1237">
        <v>0</v>
      </c>
    </row>
    <row r="1238" spans="1:44" x14ac:dyDescent="0.35">
      <c r="A1238" t="s">
        <v>1302</v>
      </c>
      <c r="B1238">
        <v>46</v>
      </c>
      <c r="C1238" t="s">
        <v>1271</v>
      </c>
      <c r="D1238" t="s">
        <v>49</v>
      </c>
      <c r="E1238" t="s">
        <v>41</v>
      </c>
      <c r="F1238">
        <v>1319</v>
      </c>
      <c r="G1238" t="s">
        <v>51</v>
      </c>
      <c r="H1238">
        <v>3</v>
      </c>
      <c r="I1238">
        <v>3</v>
      </c>
      <c r="J1238" t="s">
        <v>68</v>
      </c>
      <c r="K1238">
        <v>1</v>
      </c>
      <c r="L1238">
        <v>1863</v>
      </c>
      <c r="M1238">
        <v>1</v>
      </c>
      <c r="N1238" t="s">
        <v>53</v>
      </c>
      <c r="O1238">
        <v>45</v>
      </c>
      <c r="P1238">
        <v>4</v>
      </c>
      <c r="Q1238">
        <v>4</v>
      </c>
      <c r="R1238" t="s">
        <v>137</v>
      </c>
      <c r="S1238">
        <v>1</v>
      </c>
      <c r="T1238" t="s">
        <v>102</v>
      </c>
      <c r="U1238">
        <v>13225</v>
      </c>
      <c r="V1238" t="s">
        <v>253</v>
      </c>
      <c r="W1238">
        <v>7739</v>
      </c>
      <c r="X1238">
        <v>2</v>
      </c>
      <c r="Y1238" t="s">
        <v>48</v>
      </c>
      <c r="Z1238" t="s">
        <v>49</v>
      </c>
      <c r="AA1238">
        <v>12</v>
      </c>
      <c r="AB1238">
        <v>3</v>
      </c>
      <c r="AC1238">
        <v>4</v>
      </c>
      <c r="AD1238">
        <v>80</v>
      </c>
      <c r="AE1238">
        <v>1</v>
      </c>
      <c r="AF1238">
        <v>25</v>
      </c>
      <c r="AG1238">
        <v>5</v>
      </c>
      <c r="AH1238">
        <v>3</v>
      </c>
      <c r="AI1238">
        <v>2</v>
      </c>
      <c r="AJ1238">
        <v>8</v>
      </c>
      <c r="AK1238" s="14">
        <v>46164</v>
      </c>
      <c r="AL1238">
        <v>18</v>
      </c>
      <c r="AM1238" t="s">
        <v>1576</v>
      </c>
      <c r="AN1238" t="s">
        <v>1585</v>
      </c>
      <c r="AO1238">
        <v>0</v>
      </c>
      <c r="AP1238">
        <v>18709</v>
      </c>
      <c r="AQ1238">
        <v>0</v>
      </c>
      <c r="AR1238">
        <v>0</v>
      </c>
    </row>
    <row r="1239" spans="1:44" x14ac:dyDescent="0.35">
      <c r="A1239" t="s">
        <v>1315</v>
      </c>
      <c r="B1239">
        <v>47</v>
      </c>
      <c r="C1239" t="s">
        <v>1271</v>
      </c>
      <c r="D1239" t="s">
        <v>49</v>
      </c>
      <c r="E1239" t="s">
        <v>41</v>
      </c>
      <c r="F1239">
        <v>955</v>
      </c>
      <c r="G1239" t="s">
        <v>51</v>
      </c>
      <c r="H1239">
        <v>4</v>
      </c>
      <c r="I1239">
        <v>2</v>
      </c>
      <c r="J1239" t="s">
        <v>43</v>
      </c>
      <c r="K1239">
        <v>1</v>
      </c>
      <c r="L1239">
        <v>1003</v>
      </c>
      <c r="M1239">
        <v>4</v>
      </c>
      <c r="N1239" t="s">
        <v>53</v>
      </c>
      <c r="O1239">
        <v>83</v>
      </c>
      <c r="P1239">
        <v>3</v>
      </c>
      <c r="Q1239">
        <v>2</v>
      </c>
      <c r="R1239" t="s">
        <v>137</v>
      </c>
      <c r="S1239">
        <v>4</v>
      </c>
      <c r="T1239" t="s">
        <v>46</v>
      </c>
      <c r="U1239">
        <v>4163</v>
      </c>
      <c r="V1239" t="s">
        <v>47</v>
      </c>
      <c r="W1239">
        <v>8571</v>
      </c>
      <c r="X1239">
        <v>1</v>
      </c>
      <c r="Y1239" t="s">
        <v>48</v>
      </c>
      <c r="Z1239" t="s">
        <v>40</v>
      </c>
      <c r="AA1239">
        <v>17</v>
      </c>
      <c r="AB1239">
        <v>3</v>
      </c>
      <c r="AC1239">
        <v>3</v>
      </c>
      <c r="AD1239">
        <v>80</v>
      </c>
      <c r="AE1239">
        <v>0</v>
      </c>
      <c r="AF1239">
        <v>9</v>
      </c>
      <c r="AG1239">
        <v>0</v>
      </c>
      <c r="AH1239">
        <v>3</v>
      </c>
      <c r="AI1239">
        <v>0</v>
      </c>
      <c r="AJ1239">
        <v>7</v>
      </c>
      <c r="AK1239" s="14">
        <v>46177</v>
      </c>
      <c r="AL1239">
        <v>20</v>
      </c>
      <c r="AM1239" t="s">
        <v>1576</v>
      </c>
      <c r="AN1239" t="s">
        <v>1584</v>
      </c>
      <c r="AO1239">
        <v>0</v>
      </c>
      <c r="AP1239">
        <v>23500</v>
      </c>
      <c r="AQ1239">
        <v>0</v>
      </c>
      <c r="AR1239">
        <v>0</v>
      </c>
    </row>
    <row r="1240" spans="1:44" x14ac:dyDescent="0.35">
      <c r="A1240" t="s">
        <v>1314</v>
      </c>
      <c r="B1240">
        <v>47</v>
      </c>
      <c r="C1240" t="s">
        <v>1271</v>
      </c>
      <c r="D1240" t="s">
        <v>49</v>
      </c>
      <c r="E1240" t="s">
        <v>56</v>
      </c>
      <c r="F1240">
        <v>1379</v>
      </c>
      <c r="G1240" t="s">
        <v>42</v>
      </c>
      <c r="H1240">
        <v>16</v>
      </c>
      <c r="I1240">
        <v>4</v>
      </c>
      <c r="J1240" t="s">
        <v>52</v>
      </c>
      <c r="K1240">
        <v>1</v>
      </c>
      <c r="L1240">
        <v>987</v>
      </c>
      <c r="M1240">
        <v>3</v>
      </c>
      <c r="N1240" t="s">
        <v>44</v>
      </c>
      <c r="O1240">
        <v>64</v>
      </c>
      <c r="P1240">
        <v>4</v>
      </c>
      <c r="Q1240">
        <v>2</v>
      </c>
      <c r="R1240" t="s">
        <v>112</v>
      </c>
      <c r="S1240">
        <v>3</v>
      </c>
      <c r="T1240" t="s">
        <v>102</v>
      </c>
      <c r="U1240">
        <v>5067</v>
      </c>
      <c r="V1240" t="s">
        <v>163</v>
      </c>
      <c r="W1240">
        <v>6759</v>
      </c>
      <c r="X1240">
        <v>1</v>
      </c>
      <c r="Y1240" t="s">
        <v>48</v>
      </c>
      <c r="Z1240" t="s">
        <v>40</v>
      </c>
      <c r="AA1240">
        <v>19</v>
      </c>
      <c r="AB1240">
        <v>3</v>
      </c>
      <c r="AC1240">
        <v>3</v>
      </c>
      <c r="AD1240">
        <v>80</v>
      </c>
      <c r="AE1240">
        <v>0</v>
      </c>
      <c r="AF1240">
        <v>20</v>
      </c>
      <c r="AG1240">
        <v>3</v>
      </c>
      <c r="AH1240">
        <v>4</v>
      </c>
      <c r="AI1240">
        <v>2</v>
      </c>
      <c r="AJ1240">
        <v>7</v>
      </c>
      <c r="AK1240" s="14">
        <v>46176</v>
      </c>
      <c r="AL1240">
        <v>31</v>
      </c>
      <c r="AM1240" t="s">
        <v>1576</v>
      </c>
      <c r="AN1240" t="s">
        <v>1584</v>
      </c>
      <c r="AO1240">
        <v>10</v>
      </c>
      <c r="AP1240">
        <v>15670</v>
      </c>
      <c r="AQ1240">
        <v>0</v>
      </c>
      <c r="AR1240">
        <v>0</v>
      </c>
    </row>
    <row r="1241" spans="1:44" x14ac:dyDescent="0.35">
      <c r="A1241" t="s">
        <v>1305</v>
      </c>
      <c r="B1241">
        <v>47</v>
      </c>
      <c r="C1241" t="s">
        <v>1271</v>
      </c>
      <c r="D1241" t="s">
        <v>49</v>
      </c>
      <c r="E1241" t="s">
        <v>41</v>
      </c>
      <c r="F1241">
        <v>1482</v>
      </c>
      <c r="G1241" t="s">
        <v>42</v>
      </c>
      <c r="H1241">
        <v>5</v>
      </c>
      <c r="I1241">
        <v>5</v>
      </c>
      <c r="J1241" t="s">
        <v>43</v>
      </c>
      <c r="K1241">
        <v>1</v>
      </c>
      <c r="L1241">
        <v>447</v>
      </c>
      <c r="M1241">
        <v>4</v>
      </c>
      <c r="N1241" t="s">
        <v>44</v>
      </c>
      <c r="O1241">
        <v>42</v>
      </c>
      <c r="P1241">
        <v>3</v>
      </c>
      <c r="Q1241">
        <v>5</v>
      </c>
      <c r="R1241" t="s">
        <v>252</v>
      </c>
      <c r="S1241">
        <v>3</v>
      </c>
      <c r="T1241" t="s">
        <v>105</v>
      </c>
      <c r="U1241">
        <v>18300</v>
      </c>
      <c r="V1241" t="s">
        <v>368</v>
      </c>
      <c r="W1241">
        <v>16375</v>
      </c>
      <c r="X1241">
        <v>4</v>
      </c>
      <c r="Y1241" t="s">
        <v>48</v>
      </c>
      <c r="Z1241" t="s">
        <v>49</v>
      </c>
      <c r="AA1241">
        <v>11</v>
      </c>
      <c r="AB1241">
        <v>3</v>
      </c>
      <c r="AC1241">
        <v>2</v>
      </c>
      <c r="AD1241">
        <v>80</v>
      </c>
      <c r="AE1241">
        <v>1</v>
      </c>
      <c r="AF1241">
        <v>21</v>
      </c>
      <c r="AG1241">
        <v>2</v>
      </c>
      <c r="AH1241">
        <v>3</v>
      </c>
      <c r="AI1241">
        <v>1</v>
      </c>
      <c r="AJ1241">
        <v>1</v>
      </c>
      <c r="AK1241" s="14">
        <v>46167</v>
      </c>
      <c r="AL1241">
        <v>50</v>
      </c>
      <c r="AM1241" t="s">
        <v>1576</v>
      </c>
      <c r="AN1241" t="s">
        <v>1585</v>
      </c>
      <c r="AO1241">
        <v>32</v>
      </c>
      <c r="AP1241">
        <v>22281</v>
      </c>
      <c r="AQ1241">
        <v>13</v>
      </c>
      <c r="AR1241">
        <v>12</v>
      </c>
    </row>
    <row r="1242" spans="1:44" x14ac:dyDescent="0.35">
      <c r="A1242" t="s">
        <v>1306</v>
      </c>
      <c r="B1242">
        <v>47</v>
      </c>
      <c r="C1242" t="s">
        <v>1271</v>
      </c>
      <c r="D1242" t="s">
        <v>49</v>
      </c>
      <c r="E1242" t="s">
        <v>56</v>
      </c>
      <c r="F1242">
        <v>1309</v>
      </c>
      <c r="G1242" t="s">
        <v>51</v>
      </c>
      <c r="H1242">
        <v>4</v>
      </c>
      <c r="I1242">
        <v>1</v>
      </c>
      <c r="J1242" t="s">
        <v>52</v>
      </c>
      <c r="K1242">
        <v>1</v>
      </c>
      <c r="L1242">
        <v>467</v>
      </c>
      <c r="M1242">
        <v>2</v>
      </c>
      <c r="N1242" t="s">
        <v>44</v>
      </c>
      <c r="O1242">
        <v>99</v>
      </c>
      <c r="P1242">
        <v>3</v>
      </c>
      <c r="Q1242">
        <v>2</v>
      </c>
      <c r="R1242" t="s">
        <v>54</v>
      </c>
      <c r="S1242">
        <v>3</v>
      </c>
      <c r="T1242" t="s">
        <v>46</v>
      </c>
      <c r="U1242">
        <v>2976</v>
      </c>
      <c r="V1242" t="s">
        <v>47</v>
      </c>
      <c r="W1242">
        <v>25751</v>
      </c>
      <c r="X1242">
        <v>3</v>
      </c>
      <c r="Y1242" t="s">
        <v>48</v>
      </c>
      <c r="Z1242" t="s">
        <v>49</v>
      </c>
      <c r="AA1242">
        <v>19</v>
      </c>
      <c r="AB1242">
        <v>3</v>
      </c>
      <c r="AC1242">
        <v>1</v>
      </c>
      <c r="AD1242">
        <v>80</v>
      </c>
      <c r="AE1242">
        <v>0</v>
      </c>
      <c r="AF1242">
        <v>5</v>
      </c>
      <c r="AG1242">
        <v>3</v>
      </c>
      <c r="AH1242">
        <v>3</v>
      </c>
      <c r="AI1242">
        <v>0</v>
      </c>
      <c r="AJ1242">
        <v>0</v>
      </c>
      <c r="AK1242" s="14">
        <v>46168</v>
      </c>
      <c r="AL1242">
        <v>24</v>
      </c>
      <c r="AM1242" t="s">
        <v>1576</v>
      </c>
      <c r="AN1242" t="s">
        <v>1585</v>
      </c>
      <c r="AO1242">
        <v>1</v>
      </c>
      <c r="AP1242">
        <v>11837</v>
      </c>
      <c r="AQ1242">
        <v>1</v>
      </c>
      <c r="AR1242">
        <v>1</v>
      </c>
    </row>
    <row r="1243" spans="1:44" x14ac:dyDescent="0.35">
      <c r="A1243" t="s">
        <v>1307</v>
      </c>
      <c r="B1243">
        <v>47</v>
      </c>
      <c r="C1243" t="s">
        <v>1271</v>
      </c>
      <c r="D1243" t="s">
        <v>49</v>
      </c>
      <c r="E1243" t="s">
        <v>41</v>
      </c>
      <c r="F1243">
        <v>983</v>
      </c>
      <c r="G1243" t="s">
        <v>42</v>
      </c>
      <c r="H1243">
        <v>2</v>
      </c>
      <c r="I1243">
        <v>2</v>
      </c>
      <c r="J1243" t="s">
        <v>52</v>
      </c>
      <c r="K1243">
        <v>1</v>
      </c>
      <c r="L1243">
        <v>574</v>
      </c>
      <c r="M1243">
        <v>1</v>
      </c>
      <c r="N1243" t="s">
        <v>53</v>
      </c>
      <c r="O1243">
        <v>65</v>
      </c>
      <c r="P1243">
        <v>3</v>
      </c>
      <c r="Q1243">
        <v>2</v>
      </c>
      <c r="R1243" t="s">
        <v>112</v>
      </c>
      <c r="S1243">
        <v>4</v>
      </c>
      <c r="T1243" t="s">
        <v>102</v>
      </c>
      <c r="U1243">
        <v>5070</v>
      </c>
      <c r="V1243" t="s">
        <v>163</v>
      </c>
      <c r="W1243">
        <v>7389</v>
      </c>
      <c r="X1243">
        <v>5</v>
      </c>
      <c r="Y1243" t="s">
        <v>48</v>
      </c>
      <c r="Z1243" t="s">
        <v>49</v>
      </c>
      <c r="AA1243">
        <v>13</v>
      </c>
      <c r="AB1243">
        <v>3</v>
      </c>
      <c r="AC1243">
        <v>3</v>
      </c>
      <c r="AD1243">
        <v>80</v>
      </c>
      <c r="AE1243">
        <v>3</v>
      </c>
      <c r="AF1243">
        <v>20</v>
      </c>
      <c r="AG1243">
        <v>2</v>
      </c>
      <c r="AH1243">
        <v>3</v>
      </c>
      <c r="AI1243">
        <v>0</v>
      </c>
      <c r="AJ1243">
        <v>4</v>
      </c>
      <c r="AK1243" s="14">
        <v>46169</v>
      </c>
      <c r="AL1243">
        <v>25</v>
      </c>
      <c r="AM1243" t="s">
        <v>1576</v>
      </c>
      <c r="AN1243" t="s">
        <v>1585</v>
      </c>
      <c r="AO1243">
        <v>1</v>
      </c>
      <c r="AP1243">
        <v>5834</v>
      </c>
      <c r="AQ1243">
        <v>1</v>
      </c>
      <c r="AR1243">
        <v>1</v>
      </c>
    </row>
    <row r="1244" spans="1:44" x14ac:dyDescent="0.35">
      <c r="A1244" t="s">
        <v>1308</v>
      </c>
      <c r="B1244">
        <v>47</v>
      </c>
      <c r="C1244" t="s">
        <v>1271</v>
      </c>
      <c r="D1244" t="s">
        <v>49</v>
      </c>
      <c r="E1244" t="s">
        <v>41</v>
      </c>
      <c r="F1244">
        <v>703</v>
      </c>
      <c r="G1244" t="s">
        <v>51</v>
      </c>
      <c r="H1244">
        <v>14</v>
      </c>
      <c r="I1244">
        <v>4</v>
      </c>
      <c r="J1244" t="s">
        <v>57</v>
      </c>
      <c r="K1244">
        <v>1</v>
      </c>
      <c r="L1244">
        <v>728</v>
      </c>
      <c r="M1244">
        <v>4</v>
      </c>
      <c r="N1244" t="s">
        <v>44</v>
      </c>
      <c r="O1244">
        <v>42</v>
      </c>
      <c r="P1244">
        <v>3</v>
      </c>
      <c r="Q1244">
        <v>2</v>
      </c>
      <c r="R1244" t="s">
        <v>137</v>
      </c>
      <c r="S1244">
        <v>1</v>
      </c>
      <c r="T1244" t="s">
        <v>46</v>
      </c>
      <c r="U1244">
        <v>4960</v>
      </c>
      <c r="V1244" t="s">
        <v>47</v>
      </c>
      <c r="W1244">
        <v>11825</v>
      </c>
      <c r="X1244">
        <v>2</v>
      </c>
      <c r="Y1244" t="s">
        <v>48</v>
      </c>
      <c r="Z1244" t="s">
        <v>49</v>
      </c>
      <c r="AA1244">
        <v>12</v>
      </c>
      <c r="AB1244">
        <v>3</v>
      </c>
      <c r="AC1244">
        <v>4</v>
      </c>
      <c r="AD1244">
        <v>80</v>
      </c>
      <c r="AE1244">
        <v>0</v>
      </c>
      <c r="AF1244">
        <v>20</v>
      </c>
      <c r="AG1244">
        <v>2</v>
      </c>
      <c r="AH1244">
        <v>3</v>
      </c>
      <c r="AI1244">
        <v>1</v>
      </c>
      <c r="AJ1244">
        <v>7</v>
      </c>
      <c r="AK1244" s="14">
        <v>46170</v>
      </c>
      <c r="AL1244">
        <v>42</v>
      </c>
      <c r="AM1244" t="s">
        <v>1576</v>
      </c>
      <c r="AN1244" t="s">
        <v>1585</v>
      </c>
      <c r="AO1244">
        <v>17</v>
      </c>
      <c r="AP1244">
        <v>11636</v>
      </c>
      <c r="AQ1244">
        <v>12</v>
      </c>
      <c r="AR1244">
        <v>9</v>
      </c>
    </row>
    <row r="1245" spans="1:44" x14ac:dyDescent="0.35">
      <c r="A1245" t="s">
        <v>1309</v>
      </c>
      <c r="B1245">
        <v>47</v>
      </c>
      <c r="C1245" t="s">
        <v>1271</v>
      </c>
      <c r="D1245" t="s">
        <v>49</v>
      </c>
      <c r="E1245" t="s">
        <v>56</v>
      </c>
      <c r="F1245">
        <v>217</v>
      </c>
      <c r="G1245" t="s">
        <v>51</v>
      </c>
      <c r="H1245">
        <v>3</v>
      </c>
      <c r="I1245">
        <v>3</v>
      </c>
      <c r="J1245" t="s">
        <v>52</v>
      </c>
      <c r="K1245">
        <v>1</v>
      </c>
      <c r="L1245">
        <v>746</v>
      </c>
      <c r="M1245">
        <v>4</v>
      </c>
      <c r="N1245" t="s">
        <v>53</v>
      </c>
      <c r="O1245">
        <v>49</v>
      </c>
      <c r="P1245">
        <v>3</v>
      </c>
      <c r="Q1245">
        <v>4</v>
      </c>
      <c r="R1245" t="s">
        <v>137</v>
      </c>
      <c r="S1245">
        <v>3</v>
      </c>
      <c r="T1245" t="s">
        <v>102</v>
      </c>
      <c r="U1245">
        <v>13770</v>
      </c>
      <c r="V1245" t="s">
        <v>253</v>
      </c>
      <c r="W1245">
        <v>10225</v>
      </c>
      <c r="X1245">
        <v>9</v>
      </c>
      <c r="Y1245" t="s">
        <v>48</v>
      </c>
      <c r="Z1245" t="s">
        <v>40</v>
      </c>
      <c r="AA1245">
        <v>12</v>
      </c>
      <c r="AB1245">
        <v>3</v>
      </c>
      <c r="AC1245">
        <v>4</v>
      </c>
      <c r="AD1245">
        <v>80</v>
      </c>
      <c r="AE1245">
        <v>2</v>
      </c>
      <c r="AF1245">
        <v>28</v>
      </c>
      <c r="AG1245">
        <v>2</v>
      </c>
      <c r="AH1245">
        <v>2</v>
      </c>
      <c r="AI1245">
        <v>11</v>
      </c>
      <c r="AJ1245">
        <v>13</v>
      </c>
      <c r="AK1245" s="14">
        <v>46171</v>
      </c>
      <c r="AL1245">
        <v>40</v>
      </c>
      <c r="AM1245" t="s">
        <v>1576</v>
      </c>
      <c r="AN1245" t="s">
        <v>1585</v>
      </c>
      <c r="AO1245">
        <v>18</v>
      </c>
      <c r="AP1245">
        <v>23339</v>
      </c>
      <c r="AQ1245">
        <v>5</v>
      </c>
      <c r="AR1245">
        <v>5</v>
      </c>
    </row>
    <row r="1246" spans="1:44" x14ac:dyDescent="0.35">
      <c r="A1246" t="s">
        <v>1313</v>
      </c>
      <c r="B1246">
        <v>47</v>
      </c>
      <c r="C1246" t="s">
        <v>1271</v>
      </c>
      <c r="D1246" t="s">
        <v>49</v>
      </c>
      <c r="E1246" t="s">
        <v>41</v>
      </c>
      <c r="F1246">
        <v>1454</v>
      </c>
      <c r="G1246" t="s">
        <v>51</v>
      </c>
      <c r="H1246">
        <v>2</v>
      </c>
      <c r="I1246">
        <v>4</v>
      </c>
      <c r="J1246" t="s">
        <v>43</v>
      </c>
      <c r="K1246">
        <v>1</v>
      </c>
      <c r="L1246">
        <v>925</v>
      </c>
      <c r="M1246">
        <v>4</v>
      </c>
      <c r="N1246" t="s">
        <v>53</v>
      </c>
      <c r="O1246">
        <v>65</v>
      </c>
      <c r="P1246">
        <v>2</v>
      </c>
      <c r="Q1246">
        <v>1</v>
      </c>
      <c r="R1246" t="s">
        <v>54</v>
      </c>
      <c r="S1246">
        <v>4</v>
      </c>
      <c r="T1246" t="s">
        <v>46</v>
      </c>
      <c r="U1246">
        <v>3294</v>
      </c>
      <c r="V1246" t="s">
        <v>47</v>
      </c>
      <c r="W1246">
        <v>13137</v>
      </c>
      <c r="X1246">
        <v>1</v>
      </c>
      <c r="Y1246" t="s">
        <v>48</v>
      </c>
      <c r="Z1246" t="s">
        <v>40</v>
      </c>
      <c r="AA1246">
        <v>18</v>
      </c>
      <c r="AB1246">
        <v>3</v>
      </c>
      <c r="AC1246">
        <v>1</v>
      </c>
      <c r="AD1246">
        <v>80</v>
      </c>
      <c r="AE1246">
        <v>0</v>
      </c>
      <c r="AF1246">
        <v>3</v>
      </c>
      <c r="AG1246">
        <v>3</v>
      </c>
      <c r="AH1246">
        <v>2</v>
      </c>
      <c r="AI1246">
        <v>1</v>
      </c>
      <c r="AJ1246">
        <v>2</v>
      </c>
      <c r="AK1246" s="14">
        <v>46175</v>
      </c>
      <c r="AL1246">
        <v>29</v>
      </c>
      <c r="AM1246" t="s">
        <v>1576</v>
      </c>
      <c r="AN1246" t="s">
        <v>1584</v>
      </c>
      <c r="AO1246">
        <v>11</v>
      </c>
      <c r="AP1246">
        <v>16297</v>
      </c>
      <c r="AQ1246">
        <v>6</v>
      </c>
      <c r="AR1246">
        <v>0</v>
      </c>
    </row>
    <row r="1247" spans="1:44" x14ac:dyDescent="0.35">
      <c r="A1247" t="s">
        <v>1311</v>
      </c>
      <c r="B1247">
        <v>47</v>
      </c>
      <c r="C1247" t="s">
        <v>1271</v>
      </c>
      <c r="D1247" t="s">
        <v>49</v>
      </c>
      <c r="E1247" t="s">
        <v>41</v>
      </c>
      <c r="F1247">
        <v>202</v>
      </c>
      <c r="G1247" t="s">
        <v>42</v>
      </c>
      <c r="H1247">
        <v>2</v>
      </c>
      <c r="I1247">
        <v>2</v>
      </c>
      <c r="J1247" t="s">
        <v>73</v>
      </c>
      <c r="K1247">
        <v>1</v>
      </c>
      <c r="L1247">
        <v>820</v>
      </c>
      <c r="M1247">
        <v>3</v>
      </c>
      <c r="N1247" t="s">
        <v>53</v>
      </c>
      <c r="O1247">
        <v>33</v>
      </c>
      <c r="P1247">
        <v>3</v>
      </c>
      <c r="Q1247">
        <v>4</v>
      </c>
      <c r="R1247" t="s">
        <v>442</v>
      </c>
      <c r="S1247">
        <v>4</v>
      </c>
      <c r="T1247" t="s">
        <v>105</v>
      </c>
      <c r="U1247">
        <v>16752</v>
      </c>
      <c r="V1247" t="s">
        <v>368</v>
      </c>
      <c r="W1247">
        <v>12982</v>
      </c>
      <c r="X1247">
        <v>1</v>
      </c>
      <c r="Y1247" t="s">
        <v>48</v>
      </c>
      <c r="Z1247" t="s">
        <v>40</v>
      </c>
      <c r="AA1247">
        <v>11</v>
      </c>
      <c r="AB1247">
        <v>3</v>
      </c>
      <c r="AC1247">
        <v>3</v>
      </c>
      <c r="AD1247">
        <v>80</v>
      </c>
      <c r="AE1247">
        <v>1</v>
      </c>
      <c r="AF1247">
        <v>26</v>
      </c>
      <c r="AG1247">
        <v>3</v>
      </c>
      <c r="AH1247">
        <v>2</v>
      </c>
      <c r="AI1247">
        <v>3</v>
      </c>
      <c r="AJ1247">
        <v>0</v>
      </c>
      <c r="AK1247" s="14">
        <v>46173</v>
      </c>
      <c r="AL1247">
        <v>46</v>
      </c>
      <c r="AM1247" t="s">
        <v>1576</v>
      </c>
      <c r="AN1247" t="s">
        <v>1585</v>
      </c>
      <c r="AO1247">
        <v>16</v>
      </c>
      <c r="AP1247">
        <v>24575</v>
      </c>
      <c r="AQ1247">
        <v>16</v>
      </c>
      <c r="AR1247">
        <v>8</v>
      </c>
    </row>
    <row r="1248" spans="1:44" x14ac:dyDescent="0.35">
      <c r="A1248" t="s">
        <v>1312</v>
      </c>
      <c r="B1248">
        <v>47</v>
      </c>
      <c r="C1248" t="s">
        <v>1271</v>
      </c>
      <c r="D1248" t="s">
        <v>49</v>
      </c>
      <c r="E1248" t="s">
        <v>41</v>
      </c>
      <c r="F1248">
        <v>249</v>
      </c>
      <c r="G1248" t="s">
        <v>51</v>
      </c>
      <c r="H1248">
        <v>2</v>
      </c>
      <c r="I1248">
        <v>2</v>
      </c>
      <c r="J1248" t="s">
        <v>57</v>
      </c>
      <c r="K1248">
        <v>1</v>
      </c>
      <c r="L1248">
        <v>903</v>
      </c>
      <c r="M1248">
        <v>3</v>
      </c>
      <c r="N1248" t="s">
        <v>53</v>
      </c>
      <c r="O1248">
        <v>35</v>
      </c>
      <c r="P1248">
        <v>3</v>
      </c>
      <c r="Q1248">
        <v>2</v>
      </c>
      <c r="R1248" t="s">
        <v>137</v>
      </c>
      <c r="S1248">
        <v>4</v>
      </c>
      <c r="T1248" t="s">
        <v>105</v>
      </c>
      <c r="U1248">
        <v>4537</v>
      </c>
      <c r="V1248" t="s">
        <v>47</v>
      </c>
      <c r="W1248">
        <v>17783</v>
      </c>
      <c r="X1248">
        <v>0</v>
      </c>
      <c r="Y1248" t="s">
        <v>48</v>
      </c>
      <c r="Z1248" t="s">
        <v>40</v>
      </c>
      <c r="AA1248">
        <v>22</v>
      </c>
      <c r="AB1248">
        <v>4</v>
      </c>
      <c r="AC1248">
        <v>1</v>
      </c>
      <c r="AD1248">
        <v>80</v>
      </c>
      <c r="AE1248">
        <v>1</v>
      </c>
      <c r="AF1248">
        <v>8</v>
      </c>
      <c r="AG1248">
        <v>2</v>
      </c>
      <c r="AH1248">
        <v>3</v>
      </c>
      <c r="AI1248">
        <v>7</v>
      </c>
      <c r="AJ1248">
        <v>7</v>
      </c>
      <c r="AK1248" s="14">
        <v>46174</v>
      </c>
      <c r="AL1248">
        <v>40</v>
      </c>
      <c r="AM1248" t="s">
        <v>1576</v>
      </c>
      <c r="AN1248" t="s">
        <v>1584</v>
      </c>
      <c r="AO1248">
        <v>16</v>
      </c>
      <c r="AP1248">
        <v>9669</v>
      </c>
      <c r="AQ1248">
        <v>3</v>
      </c>
      <c r="AR1248">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E4C2F-8922-43D2-B518-88997AE41BE5}">
  <dimension ref="A3:M37"/>
  <sheetViews>
    <sheetView topLeftCell="I1" zoomScale="63" workbookViewId="0">
      <selection activeCell="L8" sqref="L8"/>
    </sheetView>
  </sheetViews>
  <sheetFormatPr defaultRowHeight="14.5" x14ac:dyDescent="0.35"/>
  <cols>
    <col min="1" max="1" width="14.08984375" bestFit="1" customWidth="1"/>
    <col min="2" max="2" width="20.54296875" bestFit="1" customWidth="1"/>
    <col min="3" max="3" width="21.1796875" bestFit="1" customWidth="1"/>
    <col min="4" max="4" width="20.54296875" bestFit="1" customWidth="1"/>
    <col min="10" max="10" width="14.08984375" bestFit="1" customWidth="1"/>
    <col min="11" max="11" width="26.08984375" bestFit="1" customWidth="1"/>
  </cols>
  <sheetData>
    <row r="3" spans="1:13" x14ac:dyDescent="0.35">
      <c r="A3" t="s">
        <v>1589</v>
      </c>
      <c r="C3" t="s">
        <v>1544</v>
      </c>
      <c r="J3" s="2" t="s">
        <v>1538</v>
      </c>
      <c r="K3" t="s">
        <v>1609</v>
      </c>
    </row>
    <row r="4" spans="1:13" x14ac:dyDescent="0.35">
      <c r="A4" s="7">
        <v>38.971621621621622</v>
      </c>
      <c r="B4" s="7">
        <f>GETPIVOTDATA("Age2",$A$3)</f>
        <v>38.971621621621622</v>
      </c>
      <c r="C4" s="21">
        <v>1480</v>
      </c>
      <c r="J4" s="3" t="s">
        <v>1610</v>
      </c>
      <c r="K4" s="21">
        <v>639</v>
      </c>
      <c r="L4" t="str">
        <f>J4</f>
        <v>1-5</v>
      </c>
      <c r="M4">
        <f>GETPIVOTDATA("DistanceFromHome",$J$3,"DistanceFromHome",L4)</f>
        <v>639</v>
      </c>
    </row>
    <row r="5" spans="1:13" x14ac:dyDescent="0.35">
      <c r="J5" s="3" t="s">
        <v>1611</v>
      </c>
      <c r="K5" s="21">
        <v>395</v>
      </c>
      <c r="L5" t="str">
        <f t="shared" ref="L5:L9" si="0">J5</f>
        <v>6-10</v>
      </c>
      <c r="M5">
        <f t="shared" ref="M5:M9" si="1">GETPIVOTDATA("DistanceFromHome",$J$3,"DistanceFromHome",L5)</f>
        <v>395</v>
      </c>
    </row>
    <row r="6" spans="1:13" x14ac:dyDescent="0.35">
      <c r="J6" s="3" t="s">
        <v>1612</v>
      </c>
      <c r="K6" s="21">
        <v>115</v>
      </c>
      <c r="L6" t="str">
        <f t="shared" si="0"/>
        <v>11-15</v>
      </c>
      <c r="M6">
        <f t="shared" si="1"/>
        <v>115</v>
      </c>
    </row>
    <row r="7" spans="1:13" x14ac:dyDescent="0.35">
      <c r="A7" s="2" t="s">
        <v>1538</v>
      </c>
      <c r="B7" t="s">
        <v>1548</v>
      </c>
      <c r="J7" s="3" t="s">
        <v>1613</v>
      </c>
      <c r="K7" s="21">
        <v>123</v>
      </c>
      <c r="L7" t="str">
        <f t="shared" si="0"/>
        <v>16-20</v>
      </c>
      <c r="M7">
        <f t="shared" si="1"/>
        <v>123</v>
      </c>
    </row>
    <row r="8" spans="1:13" x14ac:dyDescent="0.35">
      <c r="A8" s="3" t="s">
        <v>53</v>
      </c>
      <c r="B8" s="21">
        <v>592</v>
      </c>
      <c r="C8" t="str">
        <f>A8</f>
        <v>Female</v>
      </c>
      <c r="D8" s="5">
        <f>GETPIVOTDATA("Gender",$A$7,"Gender",C8)/GETPIVOTDATA("EmployeeCount",$C$3)</f>
        <v>0.4</v>
      </c>
      <c r="J8" s="3" t="s">
        <v>1614</v>
      </c>
      <c r="K8" s="21">
        <v>120</v>
      </c>
      <c r="L8" t="str">
        <f t="shared" si="0"/>
        <v>21-25</v>
      </c>
      <c r="M8">
        <f t="shared" si="1"/>
        <v>120</v>
      </c>
    </row>
    <row r="9" spans="1:13" x14ac:dyDescent="0.35">
      <c r="A9" s="3" t="s">
        <v>44</v>
      </c>
      <c r="B9" s="21">
        <v>888</v>
      </c>
      <c r="C9" t="str">
        <f>A9</f>
        <v>Male</v>
      </c>
      <c r="D9" s="5">
        <f>GETPIVOTDATA("Gender",$A$7,"Gender",C9)/GETPIVOTDATA("EmployeeCount",$C$3)</f>
        <v>0.6</v>
      </c>
      <c r="J9" s="3" t="s">
        <v>1615</v>
      </c>
      <c r="K9" s="21">
        <v>88</v>
      </c>
      <c r="L9" t="str">
        <f t="shared" si="0"/>
        <v>26-30</v>
      </c>
      <c r="M9">
        <f t="shared" si="1"/>
        <v>88</v>
      </c>
    </row>
    <row r="13" spans="1:13" x14ac:dyDescent="0.35">
      <c r="A13" s="2" t="s">
        <v>1538</v>
      </c>
      <c r="B13" t="s">
        <v>1590</v>
      </c>
    </row>
    <row r="14" spans="1:13" x14ac:dyDescent="0.35">
      <c r="A14" s="3" t="s">
        <v>102</v>
      </c>
      <c r="B14" s="21">
        <v>326</v>
      </c>
      <c r="D14" t="str">
        <f>A14</f>
        <v>Divorced</v>
      </c>
      <c r="E14">
        <f>GETPIVOTDATA("MaritalStatus",$A$13,"MaritalStatus",D14)</f>
        <v>326</v>
      </c>
    </row>
    <row r="15" spans="1:13" x14ac:dyDescent="0.35">
      <c r="A15" s="3" t="s">
        <v>105</v>
      </c>
      <c r="B15" s="21">
        <v>681</v>
      </c>
      <c r="C15" s="5">
        <f>GETPIVOTDATA("MaritalStatus",$A$13,"MaritalStatus","Married")/GETPIVOTDATA("EmployeeCount",$C$3)</f>
        <v>0.46013513513513515</v>
      </c>
      <c r="D15" t="str">
        <f t="shared" ref="D15:D16" si="2">A15</f>
        <v>Married</v>
      </c>
      <c r="E15">
        <f t="shared" ref="E15:E16" si="3">GETPIVOTDATA("MaritalStatus",$A$13,"MaritalStatus",D15)</f>
        <v>681</v>
      </c>
    </row>
    <row r="16" spans="1:13" x14ac:dyDescent="0.35">
      <c r="A16" s="3" t="s">
        <v>46</v>
      </c>
      <c r="B16" s="21">
        <v>473</v>
      </c>
      <c r="D16" t="str">
        <f t="shared" si="2"/>
        <v>Single</v>
      </c>
      <c r="E16">
        <f t="shared" si="3"/>
        <v>473</v>
      </c>
    </row>
    <row r="19" spans="1:7" x14ac:dyDescent="0.35">
      <c r="A19" s="2" t="s">
        <v>1538</v>
      </c>
      <c r="B19" t="s">
        <v>1595</v>
      </c>
    </row>
    <row r="20" spans="1:7" x14ac:dyDescent="0.35">
      <c r="A20" s="3" t="s">
        <v>71</v>
      </c>
      <c r="B20" s="21">
        <v>28</v>
      </c>
      <c r="C20" t="str">
        <f>A20</f>
        <v>Human Resources</v>
      </c>
      <c r="D20">
        <f>IFERROR(GETPIVOTDATA("EducationField",$A$19,"EducationField",C20),"")</f>
        <v>28</v>
      </c>
      <c r="F20" t="str">
        <f>_xlfn.XLOOKUP(MAX(D20:D25),D20:D25,C20:C25)</f>
        <v>Life Sciences</v>
      </c>
      <c r="G20">
        <f>_xlfn.XLOOKUP(MAX(D20:D25),D20:D25,D20:D25)</f>
        <v>609</v>
      </c>
    </row>
    <row r="21" spans="1:7" x14ac:dyDescent="0.35">
      <c r="A21" s="3" t="s">
        <v>43</v>
      </c>
      <c r="B21" s="21">
        <v>609</v>
      </c>
      <c r="C21" t="str">
        <f t="shared" ref="C21:C25" si="4">A21</f>
        <v>Life Sciences</v>
      </c>
      <c r="D21">
        <f t="shared" ref="D21:D25" si="5">IFERROR(GETPIVOTDATA("EducationField",$A$19,"EducationField",C21),"")</f>
        <v>609</v>
      </c>
    </row>
    <row r="22" spans="1:7" x14ac:dyDescent="0.35">
      <c r="A22" s="3" t="s">
        <v>57</v>
      </c>
      <c r="B22" s="21">
        <v>158</v>
      </c>
      <c r="C22" t="str">
        <f t="shared" si="4"/>
        <v>Marketing</v>
      </c>
      <c r="D22">
        <f t="shared" si="5"/>
        <v>158</v>
      </c>
    </row>
    <row r="23" spans="1:7" x14ac:dyDescent="0.35">
      <c r="A23" s="3" t="s">
        <v>52</v>
      </c>
      <c r="B23" s="21">
        <v>469</v>
      </c>
      <c r="C23" t="str">
        <f t="shared" si="4"/>
        <v>Medical</v>
      </c>
      <c r="D23">
        <f t="shared" si="5"/>
        <v>469</v>
      </c>
    </row>
    <row r="24" spans="1:7" x14ac:dyDescent="0.35">
      <c r="A24" s="3" t="s">
        <v>73</v>
      </c>
      <c r="B24" s="21">
        <v>83</v>
      </c>
      <c r="C24" t="str">
        <f t="shared" si="4"/>
        <v>Other</v>
      </c>
      <c r="D24">
        <f t="shared" si="5"/>
        <v>83</v>
      </c>
    </row>
    <row r="25" spans="1:7" x14ac:dyDescent="0.35">
      <c r="A25" s="3" t="s">
        <v>68</v>
      </c>
      <c r="B25" s="21">
        <v>133</v>
      </c>
      <c r="C25" t="str">
        <f t="shared" si="4"/>
        <v>Technical Degree</v>
      </c>
      <c r="D25">
        <f t="shared" si="5"/>
        <v>133</v>
      </c>
    </row>
    <row r="28" spans="1:7" x14ac:dyDescent="0.35">
      <c r="A28" s="2" t="s">
        <v>1538</v>
      </c>
      <c r="B28" t="s">
        <v>1608</v>
      </c>
    </row>
    <row r="29" spans="1:7" x14ac:dyDescent="0.35">
      <c r="A29" s="22" t="s">
        <v>1599</v>
      </c>
      <c r="B29" s="21">
        <v>182</v>
      </c>
      <c r="C29" s="7" t="str">
        <f>A29</f>
        <v>18-22</v>
      </c>
      <c r="D29">
        <f t="shared" ref="D29:D37" si="6">IF(B29=MAX($B$29:$B$37),NA(),B29)</f>
        <v>182</v>
      </c>
      <c r="E29" t="e">
        <f t="shared" ref="E29:E37" si="7">IF(B29=MAX($B$29:$B$37),B29,NA())</f>
        <v>#N/A</v>
      </c>
    </row>
    <row r="30" spans="1:7" x14ac:dyDescent="0.35">
      <c r="A30" s="22" t="s">
        <v>1600</v>
      </c>
      <c r="B30" s="21">
        <v>193</v>
      </c>
      <c r="C30" s="7" t="str">
        <f t="shared" ref="C30:C37" si="8">A30</f>
        <v>23-27</v>
      </c>
      <c r="D30" t="e">
        <f t="shared" si="6"/>
        <v>#N/A</v>
      </c>
      <c r="E30">
        <f t="shared" si="7"/>
        <v>193</v>
      </c>
    </row>
    <row r="31" spans="1:7" x14ac:dyDescent="0.35">
      <c r="A31" s="22" t="s">
        <v>1601</v>
      </c>
      <c r="B31" s="21">
        <v>162</v>
      </c>
      <c r="C31" s="7" t="str">
        <f t="shared" si="8"/>
        <v>28-32</v>
      </c>
      <c r="D31">
        <f t="shared" si="6"/>
        <v>162</v>
      </c>
      <c r="E31" t="e">
        <f t="shared" si="7"/>
        <v>#N/A</v>
      </c>
    </row>
    <row r="32" spans="1:7" x14ac:dyDescent="0.35">
      <c r="A32" s="22" t="s">
        <v>1602</v>
      </c>
      <c r="B32" s="21">
        <v>162</v>
      </c>
      <c r="C32" s="7" t="str">
        <f t="shared" si="8"/>
        <v>33-37</v>
      </c>
      <c r="D32">
        <f t="shared" si="6"/>
        <v>162</v>
      </c>
      <c r="E32" t="e">
        <f t="shared" si="7"/>
        <v>#N/A</v>
      </c>
    </row>
    <row r="33" spans="1:5" x14ac:dyDescent="0.35">
      <c r="A33" s="22" t="s">
        <v>1603</v>
      </c>
      <c r="B33" s="21">
        <v>143</v>
      </c>
      <c r="C33" s="7" t="str">
        <f t="shared" si="8"/>
        <v>38-42</v>
      </c>
      <c r="D33">
        <f t="shared" si="6"/>
        <v>143</v>
      </c>
      <c r="E33" t="e">
        <f t="shared" si="7"/>
        <v>#N/A</v>
      </c>
    </row>
    <row r="34" spans="1:5" x14ac:dyDescent="0.35">
      <c r="A34" s="22" t="s">
        <v>1604</v>
      </c>
      <c r="B34" s="21">
        <v>167</v>
      </c>
      <c r="C34" s="7" t="str">
        <f t="shared" si="8"/>
        <v>43-47</v>
      </c>
      <c r="D34">
        <f t="shared" si="6"/>
        <v>167</v>
      </c>
      <c r="E34" t="e">
        <f t="shared" si="7"/>
        <v>#N/A</v>
      </c>
    </row>
    <row r="35" spans="1:5" x14ac:dyDescent="0.35">
      <c r="A35" s="22" t="s">
        <v>1605</v>
      </c>
      <c r="B35" s="21">
        <v>174</v>
      </c>
      <c r="C35" s="7" t="str">
        <f t="shared" si="8"/>
        <v>48-52</v>
      </c>
      <c r="D35">
        <f t="shared" si="6"/>
        <v>174</v>
      </c>
      <c r="E35" t="e">
        <f t="shared" si="7"/>
        <v>#N/A</v>
      </c>
    </row>
    <row r="36" spans="1:5" x14ac:dyDescent="0.35">
      <c r="A36" s="22" t="s">
        <v>1606</v>
      </c>
      <c r="B36" s="21">
        <v>187</v>
      </c>
      <c r="C36" s="7" t="str">
        <f t="shared" si="8"/>
        <v>53-57</v>
      </c>
      <c r="D36">
        <f t="shared" si="6"/>
        <v>187</v>
      </c>
      <c r="E36" t="e">
        <f t="shared" si="7"/>
        <v>#N/A</v>
      </c>
    </row>
    <row r="37" spans="1:5" x14ac:dyDescent="0.35">
      <c r="A37" s="22" t="s">
        <v>1607</v>
      </c>
      <c r="B37" s="21">
        <v>110</v>
      </c>
      <c r="C37" s="7" t="str">
        <f t="shared" si="8"/>
        <v>58-62</v>
      </c>
      <c r="D37">
        <f t="shared" si="6"/>
        <v>110</v>
      </c>
      <c r="E37" t="e">
        <f t="shared" si="7"/>
        <v>#N/A</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AS55"/>
  <sheetViews>
    <sheetView topLeftCell="D1" zoomScale="79" zoomScaleNormal="98" workbookViewId="0">
      <selection activeCell="AS17" sqref="AS17"/>
    </sheetView>
  </sheetViews>
  <sheetFormatPr defaultRowHeight="14.5" x14ac:dyDescent="0.35"/>
  <cols>
    <col min="1" max="1" width="13.08984375" bestFit="1" customWidth="1"/>
    <col min="2" max="2" width="14.1796875" bestFit="1" customWidth="1"/>
    <col min="3" max="3" width="3.90625" bestFit="1" customWidth="1"/>
    <col min="4" max="4" width="10.7265625" bestFit="1" customWidth="1"/>
    <col min="5" max="5" width="15.81640625" bestFit="1" customWidth="1"/>
    <col min="6" max="6" width="15.6328125" bestFit="1" customWidth="1"/>
    <col min="7" max="7" width="3.90625" bestFit="1" customWidth="1"/>
    <col min="8" max="8" width="14.81640625" bestFit="1" customWidth="1"/>
    <col min="9" max="9" width="20.54296875" bestFit="1" customWidth="1"/>
    <col min="10" max="10" width="13.08984375" bestFit="1" customWidth="1"/>
    <col min="11" max="12" width="15.81640625" bestFit="1" customWidth="1"/>
    <col min="15" max="15" width="15.90625" bestFit="1" customWidth="1"/>
    <col min="16" max="16" width="20.54296875" bestFit="1" customWidth="1"/>
    <col min="28" max="28" width="22.08984375" bestFit="1" customWidth="1"/>
    <col min="29" max="29" width="15.6328125" bestFit="1" customWidth="1"/>
    <col min="30" max="30" width="4.08984375" bestFit="1" customWidth="1"/>
    <col min="31" max="31" width="22.08984375" bestFit="1" customWidth="1"/>
    <col min="32" max="32" width="8.81640625" bestFit="1" customWidth="1"/>
    <col min="34" max="34" width="22.1796875" bestFit="1" customWidth="1"/>
    <col min="35" max="35" width="8.81640625" bestFit="1" customWidth="1"/>
    <col min="36" max="36" width="20.54296875" bestFit="1" customWidth="1"/>
    <col min="37" max="37" width="20.7265625" bestFit="1" customWidth="1"/>
    <col min="39" max="39" width="21.08984375" bestFit="1" customWidth="1"/>
    <col min="40" max="40" width="15.6328125" bestFit="1" customWidth="1"/>
    <col min="41" max="41" width="3.90625" bestFit="1" customWidth="1"/>
    <col min="42" max="42" width="5.81640625" bestFit="1" customWidth="1"/>
    <col min="43" max="43" width="16" bestFit="1" customWidth="1"/>
    <col min="44" max="44" width="6.453125" bestFit="1" customWidth="1"/>
    <col min="45" max="45" width="8.6328125" bestFit="1" customWidth="1"/>
  </cols>
  <sheetData>
    <row r="1" spans="1:44" x14ac:dyDescent="0.35">
      <c r="O1" s="2" t="s">
        <v>1538</v>
      </c>
      <c r="P1" t="s">
        <v>1544</v>
      </c>
      <c r="AJ1" t="s">
        <v>1544</v>
      </c>
      <c r="AM1" s="2" t="s">
        <v>1538</v>
      </c>
      <c r="AN1" t="s">
        <v>1572</v>
      </c>
    </row>
    <row r="2" spans="1:44" x14ac:dyDescent="0.35">
      <c r="O2" s="3" t="s">
        <v>43</v>
      </c>
      <c r="P2" s="21">
        <v>42</v>
      </c>
      <c r="Q2" t="str">
        <f>O2</f>
        <v>Life Sciences</v>
      </c>
      <c r="R2">
        <f>GETPIVOTDATA("EmployeeCount",$O$1,"EducationField",Q2)</f>
        <v>42</v>
      </c>
      <c r="AJ2">
        <v>1480</v>
      </c>
      <c r="AM2" s="3" t="s">
        <v>49</v>
      </c>
      <c r="AN2">
        <v>1058</v>
      </c>
    </row>
    <row r="3" spans="1:44" x14ac:dyDescent="0.35">
      <c r="A3" s="2" t="s">
        <v>1541</v>
      </c>
      <c r="B3" s="2" t="s">
        <v>1556</v>
      </c>
      <c r="O3" s="3" t="s">
        <v>52</v>
      </c>
      <c r="P3" s="21">
        <v>41</v>
      </c>
      <c r="Q3" t="str">
        <f t="shared" ref="Q3:Q6" si="0">O3</f>
        <v>Medical</v>
      </c>
      <c r="R3">
        <f t="shared" ref="R3:R6" si="1">GETPIVOTDATA("EmployeeCount",$O$1,"EducationField",Q3)</f>
        <v>41</v>
      </c>
      <c r="AM3" s="3" t="s">
        <v>40</v>
      </c>
      <c r="AN3">
        <v>422</v>
      </c>
      <c r="AO3" s="5">
        <f>GETPIVOTDATA("Attrition",$AM$1,"Attrition","Yes")/GETPIVOTDATA("EmployeeCount",$AJ$1)</f>
        <v>0.28513513513513511</v>
      </c>
    </row>
    <row r="4" spans="1:44" x14ac:dyDescent="0.35">
      <c r="A4" s="2" t="s">
        <v>1538</v>
      </c>
      <c r="B4" t="s">
        <v>49</v>
      </c>
      <c r="C4" t="s">
        <v>40</v>
      </c>
      <c r="F4" t="s">
        <v>49</v>
      </c>
      <c r="G4" t="s">
        <v>1560</v>
      </c>
      <c r="I4" t="s">
        <v>1544</v>
      </c>
      <c r="O4" s="3" t="s">
        <v>57</v>
      </c>
      <c r="P4" s="21">
        <v>17</v>
      </c>
      <c r="Q4" t="str">
        <f t="shared" si="0"/>
        <v>Marketing</v>
      </c>
      <c r="R4">
        <f t="shared" si="1"/>
        <v>17</v>
      </c>
    </row>
    <row r="5" spans="1:44" ht="15" thickBot="1" x14ac:dyDescent="0.4">
      <c r="A5" s="3" t="s">
        <v>190</v>
      </c>
      <c r="B5" s="21">
        <v>39</v>
      </c>
      <c r="C5" s="21">
        <v>21</v>
      </c>
      <c r="E5" t="str">
        <f>A5</f>
        <v>26-35</v>
      </c>
      <c r="F5">
        <f>GETPIVOTDATA("Attrition",$A$3,"AgeGroup",$E5,"Attrition",F$4)</f>
        <v>39</v>
      </c>
      <c r="G5">
        <f>GETPIVOTDATA("Attrition",$A$3,"AgeGroup",$E5,"Attrition",G$4)</f>
        <v>21</v>
      </c>
      <c r="I5">
        <v>1480</v>
      </c>
      <c r="O5" s="3" t="s">
        <v>73</v>
      </c>
      <c r="P5" s="21">
        <v>9</v>
      </c>
      <c r="Q5" t="str">
        <f t="shared" si="0"/>
        <v>Other</v>
      </c>
      <c r="R5">
        <f t="shared" si="1"/>
        <v>9</v>
      </c>
      <c r="AB5" s="2" t="s">
        <v>1541</v>
      </c>
      <c r="AC5" s="2" t="s">
        <v>1556</v>
      </c>
    </row>
    <row r="6" spans="1:44" x14ac:dyDescent="0.35">
      <c r="A6" s="3" t="s">
        <v>802</v>
      </c>
      <c r="B6" s="21">
        <v>25</v>
      </c>
      <c r="C6" s="21">
        <v>5</v>
      </c>
      <c r="E6" t="str">
        <f t="shared" ref="E6:E9" si="2">A6</f>
        <v>36-45</v>
      </c>
      <c r="F6">
        <f t="shared" ref="F6:G9" si="3">GETPIVOTDATA("Attrition",$A$3,"AgeGroup",$E6,"Attrition",F$4)</f>
        <v>25</v>
      </c>
      <c r="G6">
        <f t="shared" si="3"/>
        <v>5</v>
      </c>
      <c r="I6">
        <f>GETPIVOTDATA("EmployeeCount",$I$4)</f>
        <v>1480</v>
      </c>
      <c r="O6" s="3" t="s">
        <v>68</v>
      </c>
      <c r="P6" s="21">
        <v>7</v>
      </c>
      <c r="Q6" t="str">
        <f t="shared" si="0"/>
        <v>Technical Degree</v>
      </c>
      <c r="R6">
        <f t="shared" si="1"/>
        <v>7</v>
      </c>
      <c r="AB6" s="2" t="s">
        <v>1538</v>
      </c>
      <c r="AC6" t="s">
        <v>49</v>
      </c>
      <c r="AD6" t="s">
        <v>40</v>
      </c>
      <c r="AH6" s="17" t="s">
        <v>1571</v>
      </c>
      <c r="AM6" s="2" t="s">
        <v>1538</v>
      </c>
      <c r="AN6" t="s">
        <v>1589</v>
      </c>
    </row>
    <row r="7" spans="1:44" ht="15" thickBot="1" x14ac:dyDescent="0.4">
      <c r="A7" s="3" t="s">
        <v>1271</v>
      </c>
      <c r="B7" s="21">
        <v>23</v>
      </c>
      <c r="C7" s="21">
        <v>7</v>
      </c>
      <c r="E7" t="str">
        <f t="shared" si="2"/>
        <v>46-55</v>
      </c>
      <c r="F7">
        <f t="shared" si="3"/>
        <v>23</v>
      </c>
      <c r="G7">
        <f t="shared" si="3"/>
        <v>7</v>
      </c>
      <c r="O7" s="3" t="s">
        <v>71</v>
      </c>
      <c r="P7" s="21">
        <v>4</v>
      </c>
      <c r="AB7" s="3" t="s">
        <v>1547</v>
      </c>
      <c r="AC7" s="21">
        <v>67</v>
      </c>
      <c r="AD7" s="21">
        <v>54</v>
      </c>
      <c r="AE7" t="str">
        <f>AB7</f>
        <v>Customer Support</v>
      </c>
      <c r="AF7">
        <f>GETPIVOTDATA("Attrition",$AB$5,"Attrition","Yes","Department",AE7)</f>
        <v>54</v>
      </c>
      <c r="AH7" s="18" t="str">
        <f>INDEX(AE7:AE10,MATCH(MAX(AF7:AF10),AF7:AF10,0))</f>
        <v>Research &amp; Development</v>
      </c>
      <c r="AI7">
        <f>_xlfn.XLOOKUP(MAX(AF7:AF10),AF7:AF10,AF7:AF10)</f>
        <v>213</v>
      </c>
      <c r="AM7" s="3" t="s">
        <v>49</v>
      </c>
      <c r="AN7" s="21">
        <v>41.582089552238806</v>
      </c>
      <c r="AO7" t="str">
        <f>AM8</f>
        <v>Yes</v>
      </c>
      <c r="AP7" s="7">
        <f>GETPIVOTDATA("Age2",$AM$6,"Attrition","Yes")</f>
        <v>39.722222222222221</v>
      </c>
    </row>
    <row r="8" spans="1:44" x14ac:dyDescent="0.35">
      <c r="E8">
        <f t="shared" si="2"/>
        <v>0</v>
      </c>
      <c r="F8" t="e">
        <f t="shared" si="3"/>
        <v>#REF!</v>
      </c>
      <c r="G8" t="e">
        <f t="shared" si="3"/>
        <v>#REF!</v>
      </c>
      <c r="AB8" s="3" t="s">
        <v>71</v>
      </c>
      <c r="AC8" s="21">
        <v>68</v>
      </c>
      <c r="AD8" s="21">
        <v>28</v>
      </c>
      <c r="AE8" t="str">
        <f t="shared" ref="AE8:AE10" si="4">AB8</f>
        <v>Human Resources</v>
      </c>
      <c r="AF8">
        <f t="shared" ref="AF8" si="5">GETPIVOTDATA("Attrition",$AB$5,"Attrition","Yes","Department",AE8)</f>
        <v>28</v>
      </c>
      <c r="AM8" s="3" t="s">
        <v>40</v>
      </c>
      <c r="AN8" s="21">
        <v>39.722222222222221</v>
      </c>
    </row>
    <row r="9" spans="1:44" x14ac:dyDescent="0.35">
      <c r="E9">
        <f t="shared" si="2"/>
        <v>0</v>
      </c>
      <c r="F9" t="e">
        <f t="shared" si="3"/>
        <v>#REF!</v>
      </c>
      <c r="G9" t="e">
        <f t="shared" si="3"/>
        <v>#REF!</v>
      </c>
      <c r="AB9" s="3" t="s">
        <v>42</v>
      </c>
      <c r="AC9" s="21">
        <v>644</v>
      </c>
      <c r="AD9" s="21">
        <v>213</v>
      </c>
      <c r="AE9" t="str">
        <f t="shared" si="4"/>
        <v>Research &amp; Development</v>
      </c>
      <c r="AF9">
        <f>IFERROR(GETPIVOTDATA("Attrition",$AB$5,"Attrition","Yes","Department",AE9),"")</f>
        <v>213</v>
      </c>
    </row>
    <row r="10" spans="1:44" x14ac:dyDescent="0.35">
      <c r="AB10" s="3" t="s">
        <v>51</v>
      </c>
      <c r="AC10" s="21">
        <v>279</v>
      </c>
      <c r="AD10" s="21">
        <v>127</v>
      </c>
      <c r="AE10" t="str">
        <f t="shared" si="4"/>
        <v>Sales</v>
      </c>
      <c r="AF10">
        <f>IFERROR(GETPIVOTDATA("Attrition",$AB$5,"Attrition","Yes","Department",AE10),"")</f>
        <v>127</v>
      </c>
    </row>
    <row r="11" spans="1:44" x14ac:dyDescent="0.35">
      <c r="P11" t="str">
        <f>O2</f>
        <v>Life Sciences</v>
      </c>
      <c r="Q11" t="str">
        <f>O3</f>
        <v>Medical</v>
      </c>
      <c r="R11" t="str">
        <f>O4</f>
        <v>Marketing</v>
      </c>
      <c r="S11" t="str">
        <f>O5</f>
        <v>Other</v>
      </c>
      <c r="T11" t="str">
        <f>O6</f>
        <v>Technical Degree</v>
      </c>
      <c r="U11" t="str">
        <f>O7</f>
        <v>Human Resources</v>
      </c>
      <c r="AH11" s="8">
        <v>0.05</v>
      </c>
      <c r="AI11" s="5">
        <f>AI7/GETPIVOTDATA("Attrition",$AM$1,"Attrition","Yes")</f>
        <v>0.50473933649289104</v>
      </c>
      <c r="AJ11" s="8">
        <v>0.05</v>
      </c>
      <c r="AK11" s="8">
        <f>100%-AI11</f>
        <v>0.49526066350710896</v>
      </c>
    </row>
    <row r="12" spans="1:44" x14ac:dyDescent="0.35">
      <c r="A12" s="2" t="s">
        <v>1538</v>
      </c>
      <c r="B12" t="s">
        <v>1540</v>
      </c>
      <c r="P12" s="5"/>
      <c r="Q12" s="5"/>
      <c r="R12" s="5"/>
      <c r="S12" s="5"/>
      <c r="T12" s="5"/>
      <c r="U12" s="5"/>
      <c r="V12" s="8"/>
      <c r="AH12" s="5"/>
      <c r="AM12" s="2" t="s">
        <v>1590</v>
      </c>
      <c r="AN12" s="2" t="s">
        <v>1556</v>
      </c>
    </row>
    <row r="13" spans="1:44" x14ac:dyDescent="0.35">
      <c r="A13" s="3">
        <v>2</v>
      </c>
      <c r="B13" s="21">
        <v>17</v>
      </c>
      <c r="C13">
        <f>A13</f>
        <v>2</v>
      </c>
      <c r="D13" s="5">
        <f>GETPIVOTDATA("EmpID",$A$12,"PerformanceRating",C13)/GETPIVOTDATA("EmployeeCount",$I$4)</f>
        <v>1.1486486486486487E-2</v>
      </c>
      <c r="G13" s="2" t="s">
        <v>1538</v>
      </c>
      <c r="H13" t="s">
        <v>1548</v>
      </c>
      <c r="P13" s="5"/>
      <c r="Q13" s="5"/>
      <c r="R13" s="5"/>
      <c r="S13" s="5"/>
      <c r="T13" s="5"/>
      <c r="U13" s="5"/>
      <c r="V13" s="8"/>
      <c r="AM13" s="2" t="s">
        <v>1538</v>
      </c>
      <c r="AN13" t="s">
        <v>102</v>
      </c>
      <c r="AO13" t="s">
        <v>105</v>
      </c>
      <c r="AP13" t="s">
        <v>46</v>
      </c>
    </row>
    <row r="14" spans="1:44" x14ac:dyDescent="0.35">
      <c r="A14" s="3">
        <v>3</v>
      </c>
      <c r="B14" s="21">
        <v>92</v>
      </c>
      <c r="C14">
        <f t="shared" ref="C14:C17" si="6">A14</f>
        <v>3</v>
      </c>
      <c r="D14" s="5">
        <f t="shared" ref="D14:D17" si="7">GETPIVOTDATA("EmpID",$A$12,"PerformanceRating",C14)/GETPIVOTDATA("EmployeeCount",$I$4)</f>
        <v>6.2162162162162166E-2</v>
      </c>
      <c r="G14" s="3" t="s">
        <v>44</v>
      </c>
      <c r="H14" s="21">
        <v>69</v>
      </c>
      <c r="I14" t="str">
        <f>G14</f>
        <v>Male</v>
      </c>
      <c r="J14">
        <f>GETPIVOTDATA("Gender",$G$13,"Gender",I14)</f>
        <v>69</v>
      </c>
      <c r="K14" s="5">
        <f>J14/GETPIVOTDATA("EmployeeCount",$I$4)</f>
        <v>4.6621621621621624E-2</v>
      </c>
      <c r="P14" s="5"/>
      <c r="Q14" s="5"/>
      <c r="R14" s="5"/>
      <c r="S14" s="5"/>
      <c r="T14" s="5"/>
      <c r="U14" s="5"/>
      <c r="V14" s="8"/>
      <c r="W14" s="15"/>
      <c r="X14" s="15"/>
      <c r="Y14" s="15"/>
      <c r="Z14" s="15"/>
      <c r="AA14" s="15"/>
      <c r="AH14">
        <f>MAX(AF7:AF10)</f>
        <v>213</v>
      </c>
      <c r="AM14" s="3" t="s">
        <v>49</v>
      </c>
      <c r="AN14" s="21">
        <v>6</v>
      </c>
      <c r="AO14" s="21">
        <v>22</v>
      </c>
      <c r="AP14" s="21">
        <v>39</v>
      </c>
      <c r="AR14" t="str">
        <f>AM15</f>
        <v>Yes</v>
      </c>
    </row>
    <row r="15" spans="1:44" x14ac:dyDescent="0.35">
      <c r="A15" s="3">
        <v>4</v>
      </c>
      <c r="B15" s="21">
        <v>11</v>
      </c>
      <c r="C15">
        <f t="shared" si="6"/>
        <v>4</v>
      </c>
      <c r="D15" s="5">
        <f t="shared" si="7"/>
        <v>7.4324324324324328E-3</v>
      </c>
      <c r="I15">
        <f>G15</f>
        <v>0</v>
      </c>
      <c r="J15" t="e">
        <f>GETPIVOTDATA("Gender",$G$13,"Gender",I15)</f>
        <v>#REF!</v>
      </c>
      <c r="K15" s="5">
        <f>1-K14</f>
        <v>0.95337837837837835</v>
      </c>
      <c r="P15" s="5"/>
      <c r="Q15" s="5"/>
      <c r="R15" s="5"/>
      <c r="S15" s="5"/>
      <c r="T15" s="5"/>
      <c r="U15" s="5"/>
      <c r="V15" s="8"/>
      <c r="W15" s="15"/>
      <c r="X15" s="15"/>
      <c r="Y15" s="15"/>
      <c r="Z15" s="15"/>
      <c r="AA15" s="15"/>
      <c r="AM15" s="3" t="s">
        <v>40</v>
      </c>
      <c r="AN15" s="21">
        <v>9</v>
      </c>
      <c r="AO15" s="21">
        <v>12</v>
      </c>
      <c r="AP15" s="21">
        <v>33</v>
      </c>
      <c r="AQ15" t="str">
        <f>AN13</f>
        <v>Divorced</v>
      </c>
      <c r="AR15">
        <f>GETPIVOTDATA("MaritalStatus",$AM$12,"Attrition",$AR14,"MaritalStatus",AQ$15)</f>
        <v>9</v>
      </c>
    </row>
    <row r="16" spans="1:44" x14ac:dyDescent="0.35">
      <c r="C16">
        <f t="shared" si="6"/>
        <v>0</v>
      </c>
      <c r="D16" s="5" t="e">
        <f t="shared" si="7"/>
        <v>#REF!</v>
      </c>
      <c r="P16" s="5"/>
      <c r="Q16" s="5"/>
      <c r="R16" s="5"/>
      <c r="S16" s="5"/>
      <c r="T16" s="5"/>
      <c r="U16" s="5"/>
      <c r="V16" s="8"/>
      <c r="W16" s="15"/>
      <c r="X16" s="15"/>
      <c r="Y16" s="15"/>
      <c r="Z16" s="15"/>
      <c r="AA16" s="15"/>
      <c r="AQ16" t="str">
        <f>AO13</f>
        <v>Married</v>
      </c>
      <c r="AR16">
        <f>GETPIVOTDATA("MaritalStatus",$AM$12,"Attrition",$AR14,"MaritalStatus",AQ$16)</f>
        <v>12</v>
      </c>
    </row>
    <row r="17" spans="1:45" x14ac:dyDescent="0.35">
      <c r="C17">
        <f t="shared" si="6"/>
        <v>0</v>
      </c>
      <c r="D17" s="5" t="e">
        <f t="shared" si="7"/>
        <v>#REF!</v>
      </c>
      <c r="P17" s="5"/>
      <c r="Q17" s="5"/>
      <c r="R17" s="5"/>
      <c r="S17" s="5"/>
      <c r="T17" s="5"/>
      <c r="U17" s="5"/>
      <c r="V17" s="8"/>
      <c r="W17" s="15"/>
      <c r="X17" s="15"/>
      <c r="Y17" s="15"/>
      <c r="Z17" s="15"/>
      <c r="AA17" s="15"/>
      <c r="AM17" s="2" t="s">
        <v>1591</v>
      </c>
      <c r="AN17" s="2" t="s">
        <v>1556</v>
      </c>
      <c r="AQ17" t="str">
        <f>AP13</f>
        <v>Single</v>
      </c>
      <c r="AR17">
        <f>GETPIVOTDATA("MaritalStatus",$AM$12,"Attrition",$AR14,"MaritalStatus",AQ$17)</f>
        <v>33</v>
      </c>
    </row>
    <row r="18" spans="1:45" x14ac:dyDescent="0.35">
      <c r="G18" s="2" t="s">
        <v>1538</v>
      </c>
      <c r="H18" t="s">
        <v>1541</v>
      </c>
      <c r="P18" s="5"/>
      <c r="Q18" s="5"/>
      <c r="R18" s="5"/>
      <c r="S18" s="5"/>
      <c r="T18" s="5"/>
      <c r="U18" s="5"/>
      <c r="V18" s="15"/>
      <c r="W18" s="15"/>
      <c r="X18" s="15"/>
      <c r="Y18" s="15"/>
      <c r="Z18" s="15"/>
      <c r="AA18" s="15"/>
      <c r="AM18" s="2" t="s">
        <v>1538</v>
      </c>
      <c r="AN18" t="s">
        <v>49</v>
      </c>
      <c r="AO18" t="s">
        <v>40</v>
      </c>
      <c r="AR18" t="str">
        <f>AO18</f>
        <v>Yes</v>
      </c>
    </row>
    <row r="19" spans="1:45" x14ac:dyDescent="0.35">
      <c r="G19" s="3" t="s">
        <v>49</v>
      </c>
      <c r="H19">
        <v>1058</v>
      </c>
      <c r="I19" t="str">
        <f>G19</f>
        <v>No</v>
      </c>
      <c r="J19">
        <f>GETPIVOTDATA("Attrition",$G$18,"Attrition",I19)</f>
        <v>1058</v>
      </c>
      <c r="K19" s="5">
        <f>1-K20</f>
        <v>0.28513513513513511</v>
      </c>
      <c r="L19">
        <f>COUNTIF(HR_Analytics!D:D,"yes")</f>
        <v>422</v>
      </c>
      <c r="N19">
        <f>SUM(HR_Analytics!K2:K1481)</f>
        <v>1480</v>
      </c>
      <c r="R19" s="15"/>
      <c r="S19" s="15"/>
      <c r="T19" s="15"/>
      <c r="U19" s="15"/>
      <c r="V19" s="15"/>
      <c r="W19" s="15"/>
      <c r="X19" s="15"/>
      <c r="Y19" s="15"/>
      <c r="Z19" s="15"/>
      <c r="AA19" s="15"/>
      <c r="AM19" s="3" t="s">
        <v>59</v>
      </c>
      <c r="AN19" s="21">
        <v>5</v>
      </c>
      <c r="AO19" s="21">
        <v>7</v>
      </c>
    </row>
    <row r="20" spans="1:45" x14ac:dyDescent="0.35">
      <c r="A20" s="2" t="s">
        <v>1538</v>
      </c>
      <c r="B20" t="s">
        <v>1561</v>
      </c>
      <c r="G20" s="3" t="s">
        <v>40</v>
      </c>
      <c r="H20">
        <v>422</v>
      </c>
      <c r="I20" t="str">
        <f>G20</f>
        <v>Yes</v>
      </c>
      <c r="J20">
        <f>GETPIVOTDATA("Attrition",$G$18,"Attrition",I20)</f>
        <v>422</v>
      </c>
      <c r="K20" s="5">
        <f>J19/GETPIVOTDATA("EmployeeCount",$I$4)</f>
        <v>0.71486486486486489</v>
      </c>
      <c r="L20" s="5">
        <f>J20/L19</f>
        <v>1</v>
      </c>
      <c r="N20" s="5">
        <f>J20/N19</f>
        <v>0.28513513513513511</v>
      </c>
      <c r="R20" s="15"/>
      <c r="S20" s="15"/>
      <c r="T20" s="15"/>
      <c r="U20" s="15"/>
      <c r="V20" s="15"/>
      <c r="W20" s="15"/>
      <c r="X20" s="15"/>
      <c r="Y20" s="15"/>
      <c r="Z20" s="15"/>
      <c r="AA20" s="15"/>
      <c r="AM20" s="3" t="s">
        <v>56</v>
      </c>
      <c r="AN20" s="21">
        <v>7</v>
      </c>
      <c r="AO20" s="21">
        <v>11</v>
      </c>
    </row>
    <row r="21" spans="1:45" x14ac:dyDescent="0.35">
      <c r="A21" s="3" t="s">
        <v>1547</v>
      </c>
      <c r="B21">
        <v>121</v>
      </c>
      <c r="K21" s="5">
        <v>1</v>
      </c>
      <c r="R21" s="15"/>
      <c r="S21" s="15"/>
      <c r="T21" s="15"/>
      <c r="U21" s="15"/>
      <c r="V21" s="15"/>
      <c r="W21" s="15"/>
      <c r="X21" s="15"/>
      <c r="Y21" s="15"/>
      <c r="Z21" s="15"/>
      <c r="AA21" s="15"/>
      <c r="AH21" t="s">
        <v>1596</v>
      </c>
      <c r="AI21" t="s">
        <v>1597</v>
      </c>
      <c r="AJ21" t="s">
        <v>1598</v>
      </c>
      <c r="AM21" s="3" t="s">
        <v>41</v>
      </c>
      <c r="AN21" s="21">
        <v>54</v>
      </c>
      <c r="AO21" s="21">
        <v>36</v>
      </c>
      <c r="AQ21" t="str">
        <f>AM19</f>
        <v>Non-Travel</v>
      </c>
      <c r="AR21">
        <f>GETPIVOTDATA("BusinessTravel",$AM$17,"Attrition",$AR$18,"BusinessTravel",AQ21)</f>
        <v>7</v>
      </c>
      <c r="AS21">
        <f>AR21/2</f>
        <v>3.5</v>
      </c>
    </row>
    <row r="22" spans="1:45" x14ac:dyDescent="0.35">
      <c r="A22" s="11" t="s">
        <v>1562</v>
      </c>
      <c r="B22">
        <v>9</v>
      </c>
      <c r="R22" s="15"/>
      <c r="S22" s="15"/>
      <c r="T22" s="15"/>
      <c r="U22" s="15"/>
      <c r="V22" s="15"/>
      <c r="W22" s="15"/>
      <c r="X22" s="15"/>
      <c r="Y22" s="15"/>
      <c r="Z22" s="15"/>
      <c r="AA22" s="15"/>
      <c r="AM22" s="3" t="s">
        <v>276</v>
      </c>
      <c r="AN22" s="21">
        <v>1</v>
      </c>
      <c r="AO22" s="21"/>
      <c r="AQ22" t="str">
        <f>AM20</f>
        <v>Travel_Frequently</v>
      </c>
      <c r="AR22">
        <f t="shared" ref="AR22" si="8">GETPIVOTDATA("BusinessTravel",$AM$17,"Attrition",$AR$18,"BusinessTravel",AQ22)</f>
        <v>11</v>
      </c>
      <c r="AS22">
        <f t="shared" ref="AS22:AS23" si="9">AR22/6</f>
        <v>1.8333333333333333</v>
      </c>
    </row>
    <row r="23" spans="1:45" x14ac:dyDescent="0.35">
      <c r="A23" s="11" t="s">
        <v>1563</v>
      </c>
      <c r="B23">
        <v>27</v>
      </c>
      <c r="J23" s="2" t="s">
        <v>1538</v>
      </c>
      <c r="K23" t="s">
        <v>1541</v>
      </c>
      <c r="AQ23" t="str">
        <f>AM21</f>
        <v>Travel_Rarely</v>
      </c>
      <c r="AR23">
        <f>GETPIVOTDATA("BusinessTravel",$AM$17,"Attrition",$AR$18,"BusinessTravel",AQ23)+GETPIVOTDATA("BusinessTravel",$AM$17,"Attrition",AR18,"BusinessTravel","TravelRarely")</f>
        <v>36</v>
      </c>
      <c r="AS23">
        <f t="shared" si="9"/>
        <v>6</v>
      </c>
    </row>
    <row r="24" spans="1:45" x14ac:dyDescent="0.35">
      <c r="A24" s="11" t="s">
        <v>1564</v>
      </c>
      <c r="B24">
        <v>30</v>
      </c>
      <c r="J24" s="3" t="s">
        <v>49</v>
      </c>
      <c r="K24" s="21">
        <v>67</v>
      </c>
      <c r="T24" s="15"/>
    </row>
    <row r="25" spans="1:45" x14ac:dyDescent="0.35">
      <c r="A25" s="11" t="s">
        <v>1565</v>
      </c>
      <c r="B25">
        <v>34</v>
      </c>
      <c r="J25" s="3" t="s">
        <v>40</v>
      </c>
      <c r="K25" s="21">
        <v>54</v>
      </c>
      <c r="L25">
        <f>GETPIVOTDATA("Attrition",$J$23,"Attrition","Yes")</f>
        <v>54</v>
      </c>
    </row>
    <row r="26" spans="1:45" x14ac:dyDescent="0.35">
      <c r="A26" s="11" t="s">
        <v>1566</v>
      </c>
      <c r="B26">
        <v>21</v>
      </c>
      <c r="Z26" s="15"/>
      <c r="AH26" t="e">
        <f>MATCH(21,AF7:AF10,0)</f>
        <v>#N/A</v>
      </c>
      <c r="AM26" s="2" t="s">
        <v>1592</v>
      </c>
      <c r="AN26" s="2" t="s">
        <v>1556</v>
      </c>
    </row>
    <row r="27" spans="1:45" x14ac:dyDescent="0.35">
      <c r="A27" s="3" t="s">
        <v>71</v>
      </c>
      <c r="B27">
        <v>96</v>
      </c>
      <c r="E27" s="2" t="s">
        <v>1541</v>
      </c>
      <c r="F27" s="2" t="s">
        <v>1556</v>
      </c>
      <c r="AH27" t="str">
        <f>INDEX(AE7:AE10,2)</f>
        <v>Human Resources</v>
      </c>
      <c r="AM27" s="2" t="s">
        <v>1538</v>
      </c>
      <c r="AN27" t="s">
        <v>49</v>
      </c>
      <c r="AO27" t="s">
        <v>40</v>
      </c>
      <c r="AQ27" t="str">
        <f>AN27</f>
        <v>No</v>
      </c>
      <c r="AR27" t="str">
        <f>AO27</f>
        <v>Yes</v>
      </c>
    </row>
    <row r="28" spans="1:45" x14ac:dyDescent="0.35">
      <c r="A28" s="11" t="s">
        <v>1562</v>
      </c>
      <c r="B28">
        <v>5</v>
      </c>
      <c r="E28" s="2" t="s">
        <v>1538</v>
      </c>
      <c r="F28" t="s">
        <v>49</v>
      </c>
      <c r="G28" t="s">
        <v>40</v>
      </c>
      <c r="I28" t="str">
        <f>F28</f>
        <v>No</v>
      </c>
      <c r="J28" t="str">
        <f>G28</f>
        <v>Yes</v>
      </c>
      <c r="AM28" s="3" t="s">
        <v>49</v>
      </c>
      <c r="AN28" s="21">
        <v>65</v>
      </c>
      <c r="AO28" s="21">
        <v>12</v>
      </c>
      <c r="AP28" t="str">
        <f>AM28&amp;" Overtime"</f>
        <v>No Overtime</v>
      </c>
      <c r="AQ28">
        <f>GETPIVOTDATA("OverTime",$AM$26,"Attrition",AQ27,"OverTime",AM28)</f>
        <v>65</v>
      </c>
      <c r="AR28">
        <f>GETPIVOTDATA("OverTime",$AN$26,"Attrition",AR27,"OverTime",AM28)</f>
        <v>12</v>
      </c>
    </row>
    <row r="29" spans="1:45" x14ac:dyDescent="0.35">
      <c r="A29" s="11" t="s">
        <v>1563</v>
      </c>
      <c r="B29">
        <v>31</v>
      </c>
      <c r="E29" s="3" t="s">
        <v>39</v>
      </c>
      <c r="F29" s="21">
        <v>33</v>
      </c>
      <c r="G29" s="21">
        <v>34</v>
      </c>
      <c r="H29" t="str">
        <f>E29</f>
        <v>18-25</v>
      </c>
      <c r="I29">
        <f>GETPIVOTDATA("Attrition",$E$27,"AgeGroup",$H29,"Attrition",I$28)</f>
        <v>33</v>
      </c>
      <c r="J29">
        <f>GETPIVOTDATA("Attrition",$E$27,"AgeGroup",$H29,"Attrition",J$28)</f>
        <v>34</v>
      </c>
      <c r="AM29" s="3" t="s">
        <v>40</v>
      </c>
      <c r="AN29" s="21">
        <v>2</v>
      </c>
      <c r="AO29" s="21">
        <v>42</v>
      </c>
      <c r="AP29" t="str">
        <f>AM29&amp;" Overtime"</f>
        <v>Yes Overtime</v>
      </c>
      <c r="AQ29">
        <f>GETPIVOTDATA("OverTime",$AM$26,"Attrition",AQ27,"OverTime",AM29)</f>
        <v>2</v>
      </c>
      <c r="AR29">
        <f>GETPIVOTDATA("OverTime",$AM$26,"Attrition",AR27,"OverTime",AM29)</f>
        <v>42</v>
      </c>
    </row>
    <row r="30" spans="1:45" x14ac:dyDescent="0.35">
      <c r="A30" s="11" t="s">
        <v>1564</v>
      </c>
      <c r="B30">
        <v>25</v>
      </c>
      <c r="E30" s="3" t="s">
        <v>190</v>
      </c>
      <c r="F30" s="21">
        <v>27</v>
      </c>
      <c r="G30" s="21">
        <v>9</v>
      </c>
      <c r="H30" t="str">
        <f t="shared" ref="H30:H33" si="10">E30</f>
        <v>26-35</v>
      </c>
      <c r="I30">
        <f t="shared" ref="I30:J33" si="11">GETPIVOTDATA("Attrition",$E$27,"AgeGroup",$H30,"Attrition",I$28)</f>
        <v>27</v>
      </c>
      <c r="J30">
        <f t="shared" si="11"/>
        <v>9</v>
      </c>
    </row>
    <row r="31" spans="1:45" x14ac:dyDescent="0.35">
      <c r="A31" s="11" t="s">
        <v>1565</v>
      </c>
      <c r="B31">
        <v>23</v>
      </c>
      <c r="E31" s="3" t="s">
        <v>1271</v>
      </c>
      <c r="F31" s="21">
        <v>7</v>
      </c>
      <c r="G31" s="21">
        <v>11</v>
      </c>
      <c r="H31" t="str">
        <f t="shared" si="10"/>
        <v>46-55</v>
      </c>
      <c r="I31">
        <f t="shared" si="11"/>
        <v>7</v>
      </c>
      <c r="J31">
        <f t="shared" si="11"/>
        <v>11</v>
      </c>
    </row>
    <row r="32" spans="1:45" x14ac:dyDescent="0.35">
      <c r="A32" s="11" t="s">
        <v>1566</v>
      </c>
      <c r="B32">
        <v>12</v>
      </c>
      <c r="H32">
        <f t="shared" si="10"/>
        <v>0</v>
      </c>
      <c r="I32" t="e">
        <f t="shared" si="11"/>
        <v>#REF!</v>
      </c>
      <c r="J32" t="e">
        <f t="shared" si="11"/>
        <v>#REF!</v>
      </c>
      <c r="AM32" s="2" t="s">
        <v>1594</v>
      </c>
      <c r="AN32" s="2" t="s">
        <v>1556</v>
      </c>
    </row>
    <row r="33" spans="1:45" x14ac:dyDescent="0.35">
      <c r="A33" s="3" t="s">
        <v>42</v>
      </c>
      <c r="B33">
        <v>857</v>
      </c>
      <c r="H33">
        <f t="shared" si="10"/>
        <v>0</v>
      </c>
      <c r="I33" t="e">
        <f t="shared" si="11"/>
        <v>#REF!</v>
      </c>
      <c r="J33" t="e">
        <f t="shared" si="11"/>
        <v>#REF!</v>
      </c>
      <c r="AM33" s="2" t="s">
        <v>1538</v>
      </c>
      <c r="AN33" t="s">
        <v>49</v>
      </c>
      <c r="AO33" t="s">
        <v>40</v>
      </c>
      <c r="AQ33" t="str">
        <f>AN33</f>
        <v>No</v>
      </c>
      <c r="AR33" t="str">
        <f>AO33</f>
        <v>Yes</v>
      </c>
    </row>
    <row r="34" spans="1:45" x14ac:dyDescent="0.35">
      <c r="A34" s="11" t="s">
        <v>1562</v>
      </c>
      <c r="B34">
        <v>71</v>
      </c>
      <c r="AM34" s="3">
        <v>1</v>
      </c>
      <c r="AN34" s="21">
        <v>46</v>
      </c>
      <c r="AO34" s="21">
        <v>39</v>
      </c>
      <c r="AP34">
        <f>AM34</f>
        <v>1</v>
      </c>
      <c r="AQ34">
        <f>GETPIVOTDATA("JobLevel",$AM$32,"Attrition",AQ$33,"JobLevel",$AP34)</f>
        <v>46</v>
      </c>
      <c r="AR34">
        <f>GETPIVOTDATA("JobLevel",$AM$32,"Attrition",AR$33,"JobLevel",$AP34)</f>
        <v>39</v>
      </c>
    </row>
    <row r="35" spans="1:45" x14ac:dyDescent="0.35">
      <c r="A35" s="11" t="s">
        <v>1563</v>
      </c>
      <c r="B35">
        <v>224</v>
      </c>
      <c r="AM35" s="3">
        <v>2</v>
      </c>
      <c r="AN35" s="21">
        <v>26</v>
      </c>
      <c r="AO35" s="21">
        <v>12</v>
      </c>
      <c r="AP35">
        <f t="shared" ref="AP35:AP38" si="12">AM35</f>
        <v>2</v>
      </c>
      <c r="AQ35">
        <f t="shared" ref="AQ35:AR38" si="13">GETPIVOTDATA("JobLevel",$AM$32,"Attrition",AQ$33,"JobLevel",$AP35)</f>
        <v>26</v>
      </c>
      <c r="AR35">
        <f t="shared" si="13"/>
        <v>12</v>
      </c>
    </row>
    <row r="36" spans="1:45" x14ac:dyDescent="0.35">
      <c r="A36" s="11" t="s">
        <v>1564</v>
      </c>
      <c r="B36">
        <v>208</v>
      </c>
      <c r="AM36" s="3">
        <v>3</v>
      </c>
      <c r="AN36" s="21">
        <v>9</v>
      </c>
      <c r="AO36" s="21">
        <v>6</v>
      </c>
      <c r="AP36">
        <f t="shared" si="12"/>
        <v>3</v>
      </c>
      <c r="AQ36">
        <f t="shared" si="13"/>
        <v>9</v>
      </c>
      <c r="AR36">
        <f t="shared" si="13"/>
        <v>6</v>
      </c>
    </row>
    <row r="37" spans="1:45" x14ac:dyDescent="0.35">
      <c r="A37" s="11" t="s">
        <v>1565</v>
      </c>
      <c r="B37">
        <v>217</v>
      </c>
      <c r="AM37" s="3">
        <v>4</v>
      </c>
      <c r="AN37" s="21">
        <v>16</v>
      </c>
      <c r="AO37" s="21">
        <v>20</v>
      </c>
      <c r="AP37">
        <f t="shared" si="12"/>
        <v>4</v>
      </c>
      <c r="AQ37">
        <f t="shared" si="13"/>
        <v>16</v>
      </c>
      <c r="AR37">
        <f t="shared" si="13"/>
        <v>20</v>
      </c>
    </row>
    <row r="38" spans="1:45" x14ac:dyDescent="0.35">
      <c r="A38" s="11" t="s">
        <v>1566</v>
      </c>
      <c r="B38">
        <v>135</v>
      </c>
      <c r="AM38" s="3">
        <v>5</v>
      </c>
      <c r="AN38" s="21">
        <v>5</v>
      </c>
      <c r="AO38" s="21">
        <v>10</v>
      </c>
      <c r="AP38">
        <f t="shared" si="12"/>
        <v>5</v>
      </c>
      <c r="AQ38">
        <f t="shared" si="13"/>
        <v>5</v>
      </c>
      <c r="AR38">
        <f t="shared" si="13"/>
        <v>10</v>
      </c>
    </row>
    <row r="39" spans="1:45" x14ac:dyDescent="0.35">
      <c r="A39" s="11" t="s">
        <v>1567</v>
      </c>
      <c r="B39">
        <v>2</v>
      </c>
    </row>
    <row r="40" spans="1:45" x14ac:dyDescent="0.35">
      <c r="A40" s="3" t="s">
        <v>51</v>
      </c>
      <c r="B40">
        <v>406</v>
      </c>
    </row>
    <row r="41" spans="1:45" x14ac:dyDescent="0.35">
      <c r="A41" s="11" t="s">
        <v>1562</v>
      </c>
      <c r="B41">
        <v>35</v>
      </c>
    </row>
    <row r="42" spans="1:45" x14ac:dyDescent="0.35">
      <c r="A42" s="11" t="s">
        <v>1563</v>
      </c>
      <c r="B42">
        <v>110</v>
      </c>
      <c r="AM42" s="2" t="s">
        <v>1592</v>
      </c>
      <c r="AN42" s="2" t="s">
        <v>1556</v>
      </c>
    </row>
    <row r="43" spans="1:45" x14ac:dyDescent="0.35">
      <c r="A43" s="11" t="s">
        <v>1564</v>
      </c>
      <c r="B43">
        <v>94</v>
      </c>
      <c r="AM43" s="2" t="s">
        <v>1538</v>
      </c>
      <c r="AN43" t="s">
        <v>49</v>
      </c>
      <c r="AO43" t="s">
        <v>40</v>
      </c>
      <c r="AP43" t="s">
        <v>1593</v>
      </c>
      <c r="AQ43" t="str">
        <f>AM44</f>
        <v>Female</v>
      </c>
      <c r="AS43" t="str">
        <f>AM45</f>
        <v>Male</v>
      </c>
    </row>
    <row r="44" spans="1:45" x14ac:dyDescent="0.35">
      <c r="A44" s="11" t="s">
        <v>1565</v>
      </c>
      <c r="B44">
        <v>103</v>
      </c>
      <c r="AM44" s="3" t="s">
        <v>53</v>
      </c>
      <c r="AN44" s="21">
        <v>23</v>
      </c>
      <c r="AO44" s="21">
        <v>32</v>
      </c>
      <c r="AQ44">
        <f>GETPIVOTDATA("OverTime",$AM$42,"Attrition",$AP$47,"Gender",AQ43)</f>
        <v>32</v>
      </c>
      <c r="AS44">
        <f>GETPIVOTDATA("OverTime",$AM$42,"Attrition",$AP$47,"Gender",AS43)</f>
        <v>22</v>
      </c>
    </row>
    <row r="45" spans="1:45" x14ac:dyDescent="0.35">
      <c r="A45" s="11" t="s">
        <v>1566</v>
      </c>
      <c r="B45">
        <v>64</v>
      </c>
      <c r="AM45" s="3" t="s">
        <v>44</v>
      </c>
      <c r="AN45" s="21">
        <v>44</v>
      </c>
      <c r="AO45" s="21">
        <v>22</v>
      </c>
    </row>
    <row r="47" spans="1:45" x14ac:dyDescent="0.35">
      <c r="AP47" t="str">
        <f>AO43</f>
        <v>Yes</v>
      </c>
    </row>
    <row r="48" spans="1:45" x14ac:dyDescent="0.35">
      <c r="AM48" s="2" t="s">
        <v>1595</v>
      </c>
      <c r="AN48" s="2" t="s">
        <v>1556</v>
      </c>
    </row>
    <row r="49" spans="39:43" x14ac:dyDescent="0.35">
      <c r="AM49" s="2" t="s">
        <v>1538</v>
      </c>
      <c r="AN49" t="s">
        <v>49</v>
      </c>
      <c r="AO49" t="s">
        <v>40</v>
      </c>
      <c r="AQ49" t="str">
        <f>AO49</f>
        <v>Yes</v>
      </c>
    </row>
    <row r="50" spans="39:43" x14ac:dyDescent="0.35">
      <c r="AM50" s="3" t="s">
        <v>71</v>
      </c>
      <c r="AN50" s="21"/>
      <c r="AO50" s="21">
        <v>1</v>
      </c>
      <c r="AP50" t="str">
        <f>AM50</f>
        <v>Human Resources</v>
      </c>
      <c r="AQ50">
        <f t="shared" ref="AQ50:AQ55" si="14">GETPIVOTDATA("EducationField",$AM$48,"Attrition",AQ$49,"EducationField",$AP50)</f>
        <v>1</v>
      </c>
    </row>
    <row r="51" spans="39:43" x14ac:dyDescent="0.35">
      <c r="AM51" s="3" t="s">
        <v>43</v>
      </c>
      <c r="AN51" s="21">
        <v>25</v>
      </c>
      <c r="AO51" s="21">
        <v>19</v>
      </c>
      <c r="AP51" t="str">
        <f t="shared" ref="AP51:AP55" si="15">AM51</f>
        <v>Life Sciences</v>
      </c>
      <c r="AQ51">
        <f t="shared" si="14"/>
        <v>19</v>
      </c>
    </row>
    <row r="52" spans="39:43" x14ac:dyDescent="0.35">
      <c r="AM52" s="3" t="s">
        <v>57</v>
      </c>
      <c r="AN52" s="21">
        <v>5</v>
      </c>
      <c r="AO52" s="21">
        <v>5</v>
      </c>
      <c r="AP52" t="str">
        <f t="shared" si="15"/>
        <v>Marketing</v>
      </c>
      <c r="AQ52">
        <f t="shared" si="14"/>
        <v>5</v>
      </c>
    </row>
    <row r="53" spans="39:43" x14ac:dyDescent="0.35">
      <c r="AM53" s="3" t="s">
        <v>52</v>
      </c>
      <c r="AN53" s="21">
        <v>27</v>
      </c>
      <c r="AO53" s="21">
        <v>18</v>
      </c>
      <c r="AP53" t="str">
        <f t="shared" si="15"/>
        <v>Medical</v>
      </c>
      <c r="AQ53">
        <f t="shared" si="14"/>
        <v>18</v>
      </c>
    </row>
    <row r="54" spans="39:43" x14ac:dyDescent="0.35">
      <c r="AM54" s="3" t="s">
        <v>73</v>
      </c>
      <c r="AN54" s="21">
        <v>4</v>
      </c>
      <c r="AO54" s="21">
        <v>3</v>
      </c>
      <c r="AP54" t="str">
        <f t="shared" si="15"/>
        <v>Other</v>
      </c>
      <c r="AQ54">
        <f t="shared" si="14"/>
        <v>3</v>
      </c>
    </row>
    <row r="55" spans="39:43" x14ac:dyDescent="0.35">
      <c r="AM55" s="3" t="s">
        <v>68</v>
      </c>
      <c r="AN55" s="21">
        <v>6</v>
      </c>
      <c r="AO55" s="21">
        <v>8</v>
      </c>
      <c r="AP55" t="str">
        <f t="shared" si="15"/>
        <v>Technical Degree</v>
      </c>
      <c r="AQ55">
        <f t="shared" si="14"/>
        <v>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D85B0-FF37-4B3A-B9D0-499FB95071F7}">
  <dimension ref="A3:G49"/>
  <sheetViews>
    <sheetView topLeftCell="A7" workbookViewId="0">
      <selection activeCell="B21" sqref="B21"/>
    </sheetView>
  </sheetViews>
  <sheetFormatPr defaultRowHeight="14.5" x14ac:dyDescent="0.35"/>
  <cols>
    <col min="1" max="1" width="22.08984375" bestFit="1" customWidth="1"/>
    <col min="2" max="2" width="19.81640625" bestFit="1" customWidth="1"/>
  </cols>
  <sheetData>
    <row r="3" spans="1:7" ht="17.5" x14ac:dyDescent="0.35">
      <c r="A3" t="s">
        <v>1623</v>
      </c>
      <c r="G3" s="24" t="s">
        <v>1624</v>
      </c>
    </row>
    <row r="4" spans="1:7" x14ac:dyDescent="0.35">
      <c r="A4" s="23">
        <v>2.7229729729729728</v>
      </c>
      <c r="B4" s="23">
        <f>GETPIVOTDATA("EnvironmentSatisfaction",$A$3)</f>
        <v>2.7229729729729728</v>
      </c>
    </row>
    <row r="5" spans="1:7" x14ac:dyDescent="0.35">
      <c r="B5" s="23"/>
      <c r="G5" t="s">
        <v>1625</v>
      </c>
    </row>
    <row r="6" spans="1:7" x14ac:dyDescent="0.35">
      <c r="B6" s="23"/>
    </row>
    <row r="7" spans="1:7" x14ac:dyDescent="0.35">
      <c r="A7" t="s">
        <v>1640</v>
      </c>
      <c r="B7" s="23"/>
      <c r="G7" s="19" t="s">
        <v>1626</v>
      </c>
    </row>
    <row r="8" spans="1:7" x14ac:dyDescent="0.35">
      <c r="A8" s="23">
        <v>2.7277027027027025</v>
      </c>
      <c r="B8" s="23">
        <f>GETPIVOTDATA("JobSatisfaction",$A$7)</f>
        <v>2.7277027027027025</v>
      </c>
      <c r="G8" s="20"/>
    </row>
    <row r="9" spans="1:7" x14ac:dyDescent="0.35">
      <c r="B9" s="23"/>
      <c r="G9" s="20" t="s">
        <v>1627</v>
      </c>
    </row>
    <row r="10" spans="1:7" x14ac:dyDescent="0.35">
      <c r="A10" t="s">
        <v>1643</v>
      </c>
      <c r="B10" s="23"/>
      <c r="G10" s="20" t="s">
        <v>1628</v>
      </c>
    </row>
    <row r="11" spans="1:7" x14ac:dyDescent="0.35">
      <c r="A11" s="23">
        <v>2.7581081081081082</v>
      </c>
      <c r="B11" s="23">
        <f>GETPIVOTDATA("WorkLifeBalance",$A$10)</f>
        <v>2.7581081081081082</v>
      </c>
      <c r="G11" s="20" t="s">
        <v>1629</v>
      </c>
    </row>
    <row r="12" spans="1:7" x14ac:dyDescent="0.35">
      <c r="B12" s="23"/>
      <c r="G12" s="20" t="s">
        <v>1630</v>
      </c>
    </row>
    <row r="13" spans="1:7" x14ac:dyDescent="0.35">
      <c r="B13" s="23"/>
    </row>
    <row r="14" spans="1:7" x14ac:dyDescent="0.35">
      <c r="A14" t="s">
        <v>1642</v>
      </c>
      <c r="B14" s="23"/>
      <c r="G14" s="19" t="s">
        <v>1631</v>
      </c>
    </row>
    <row r="15" spans="1:7" x14ac:dyDescent="0.35">
      <c r="A15" s="23">
        <v>2.9195945945945945</v>
      </c>
      <c r="B15" s="23">
        <f>GETPIVOTDATA("PerformanceRating",$A$14)</f>
        <v>2.9195945945945945</v>
      </c>
      <c r="G15" s="20"/>
    </row>
    <row r="16" spans="1:7" x14ac:dyDescent="0.35">
      <c r="B16" s="23"/>
      <c r="G16" s="20" t="s">
        <v>1632</v>
      </c>
    </row>
    <row r="17" spans="1:7" x14ac:dyDescent="0.35">
      <c r="A17" s="2" t="s">
        <v>1538</v>
      </c>
      <c r="B17" t="s">
        <v>1639</v>
      </c>
      <c r="G17" s="20" t="s">
        <v>1633</v>
      </c>
    </row>
    <row r="18" spans="1:7" x14ac:dyDescent="0.35">
      <c r="A18" s="3" t="s">
        <v>1547</v>
      </c>
      <c r="B18" s="23">
        <v>305</v>
      </c>
      <c r="C18" t="str">
        <f>A18</f>
        <v>Customer Support</v>
      </c>
      <c r="D18">
        <f>GETPIVOTDATA("JobSatisfaction",$A$17,"Department",C18)</f>
        <v>305</v>
      </c>
      <c r="G18" s="20" t="s">
        <v>1634</v>
      </c>
    </row>
    <row r="19" spans="1:7" x14ac:dyDescent="0.35">
      <c r="A19" s="3" t="s">
        <v>71</v>
      </c>
      <c r="B19" s="23">
        <v>252</v>
      </c>
      <c r="C19" t="str">
        <f t="shared" ref="C19:C49" si="0">A19</f>
        <v>Human Resources</v>
      </c>
      <c r="D19">
        <f t="shared" ref="D19:D21" si="1">GETPIVOTDATA("JobSatisfaction",$A$17,"Department",C19)</f>
        <v>252</v>
      </c>
      <c r="G19" s="20" t="s">
        <v>1635</v>
      </c>
    </row>
    <row r="20" spans="1:7" x14ac:dyDescent="0.35">
      <c r="A20" s="3" t="s">
        <v>42</v>
      </c>
      <c r="B20" s="23">
        <v>2366</v>
      </c>
      <c r="C20" t="str">
        <f t="shared" si="0"/>
        <v>Research &amp; Development</v>
      </c>
      <c r="D20">
        <f t="shared" si="1"/>
        <v>2366</v>
      </c>
      <c r="G20" s="20" t="s">
        <v>1636</v>
      </c>
    </row>
    <row r="21" spans="1:7" x14ac:dyDescent="0.35">
      <c r="A21" s="3" t="s">
        <v>51</v>
      </c>
      <c r="B21" s="23">
        <v>1114</v>
      </c>
      <c r="C21" t="str">
        <f t="shared" si="0"/>
        <v>Sales</v>
      </c>
      <c r="D21">
        <f t="shared" si="1"/>
        <v>1114</v>
      </c>
    </row>
    <row r="22" spans="1:7" x14ac:dyDescent="0.35">
      <c r="G22" s="19" t="s">
        <v>1637</v>
      </c>
    </row>
    <row r="23" spans="1:7" x14ac:dyDescent="0.35">
      <c r="G23" s="20"/>
    </row>
    <row r="24" spans="1:7" x14ac:dyDescent="0.35">
      <c r="G24" s="20" t="s">
        <v>1638</v>
      </c>
    </row>
    <row r="25" spans="1:7" x14ac:dyDescent="0.35">
      <c r="A25" s="2" t="s">
        <v>1538</v>
      </c>
      <c r="B25" t="s">
        <v>1641</v>
      </c>
      <c r="C25" t="str">
        <f t="shared" si="0"/>
        <v>Row Labels</v>
      </c>
    </row>
    <row r="26" spans="1:7" x14ac:dyDescent="0.35">
      <c r="A26" s="3" t="s">
        <v>1547</v>
      </c>
      <c r="B26" s="23">
        <v>308</v>
      </c>
      <c r="C26" t="str">
        <f t="shared" si="0"/>
        <v>Customer Support</v>
      </c>
      <c r="D26">
        <f>GETPIVOTDATA("WorkLifeBalance",$A$25,"Department",C26)</f>
        <v>308</v>
      </c>
    </row>
    <row r="27" spans="1:7" x14ac:dyDescent="0.35">
      <c r="A27" s="3" t="s">
        <v>71</v>
      </c>
      <c r="B27" s="23">
        <v>271</v>
      </c>
      <c r="C27" t="str">
        <f t="shared" si="0"/>
        <v>Human Resources</v>
      </c>
      <c r="D27">
        <f t="shared" ref="D27:D29" si="2">GETPIVOTDATA("WorkLifeBalance",$A$25,"Department",C27)</f>
        <v>271</v>
      </c>
    </row>
    <row r="28" spans="1:7" x14ac:dyDescent="0.35">
      <c r="A28" s="3" t="s">
        <v>42</v>
      </c>
      <c r="B28" s="23">
        <v>2368</v>
      </c>
      <c r="C28" t="str">
        <f t="shared" si="0"/>
        <v>Research &amp; Development</v>
      </c>
      <c r="D28">
        <f t="shared" si="2"/>
        <v>2368</v>
      </c>
    </row>
    <row r="29" spans="1:7" x14ac:dyDescent="0.35">
      <c r="A29" s="3" t="s">
        <v>51</v>
      </c>
      <c r="B29" s="23">
        <v>1135</v>
      </c>
      <c r="C29" t="str">
        <f t="shared" si="0"/>
        <v>Sales</v>
      </c>
      <c r="D29">
        <f t="shared" si="2"/>
        <v>1135</v>
      </c>
    </row>
    <row r="36" spans="1:4" x14ac:dyDescent="0.35">
      <c r="A36" s="2" t="s">
        <v>1538</v>
      </c>
      <c r="B36" t="s">
        <v>1558</v>
      </c>
    </row>
    <row r="37" spans="1:4" x14ac:dyDescent="0.35">
      <c r="A37" s="3">
        <v>1</v>
      </c>
      <c r="B37" s="23">
        <v>115</v>
      </c>
      <c r="C37">
        <f t="shared" si="0"/>
        <v>1</v>
      </c>
      <c r="D37">
        <f>GETPIVOTDATA("PerformanceRating",$A$36,"PerformanceRating",C37)</f>
        <v>115</v>
      </c>
    </row>
    <row r="38" spans="1:4" x14ac:dyDescent="0.35">
      <c r="A38" s="3">
        <v>2</v>
      </c>
      <c r="B38" s="23">
        <v>290</v>
      </c>
      <c r="C38">
        <f t="shared" si="0"/>
        <v>2</v>
      </c>
      <c r="D38">
        <f t="shared" ref="D38:D41" si="3">GETPIVOTDATA("PerformanceRating",$A$36,"PerformanceRating",C38)</f>
        <v>290</v>
      </c>
    </row>
    <row r="39" spans="1:4" x14ac:dyDescent="0.35">
      <c r="A39" s="3">
        <v>3</v>
      </c>
      <c r="B39" s="23">
        <v>3003</v>
      </c>
      <c r="C39">
        <f t="shared" si="0"/>
        <v>3</v>
      </c>
      <c r="D39">
        <f t="shared" si="3"/>
        <v>3003</v>
      </c>
    </row>
    <row r="40" spans="1:4" x14ac:dyDescent="0.35">
      <c r="A40" s="3">
        <v>4</v>
      </c>
      <c r="B40" s="23">
        <v>728</v>
      </c>
      <c r="C40">
        <f t="shared" si="0"/>
        <v>4</v>
      </c>
      <c r="D40">
        <f t="shared" si="3"/>
        <v>728</v>
      </c>
    </row>
    <row r="41" spans="1:4" x14ac:dyDescent="0.35">
      <c r="A41" s="3">
        <v>5</v>
      </c>
      <c r="B41" s="23">
        <v>185</v>
      </c>
      <c r="C41">
        <f t="shared" si="0"/>
        <v>5</v>
      </c>
      <c r="D41">
        <f t="shared" si="3"/>
        <v>185</v>
      </c>
    </row>
    <row r="45" spans="1:4" x14ac:dyDescent="0.35">
      <c r="A45" s="2" t="s">
        <v>1538</v>
      </c>
      <c r="B45" t="s">
        <v>1644</v>
      </c>
    </row>
    <row r="46" spans="1:4" x14ac:dyDescent="0.35">
      <c r="A46" s="3" t="s">
        <v>1547</v>
      </c>
      <c r="B46" s="23">
        <v>2.7454545454545456</v>
      </c>
      <c r="C46" t="str">
        <f t="shared" si="0"/>
        <v>Customer Support</v>
      </c>
      <c r="D46">
        <f>GETPIVOTDATA("TrainingTimesLastYear",$A$45,"Department",C46)</f>
        <v>2.7454545454545456</v>
      </c>
    </row>
    <row r="47" spans="1:4" x14ac:dyDescent="0.35">
      <c r="A47" s="3" t="s">
        <v>71</v>
      </c>
      <c r="B47" s="23">
        <v>2.7422680412371134</v>
      </c>
      <c r="C47" t="str">
        <f t="shared" si="0"/>
        <v>Human Resources</v>
      </c>
      <c r="D47">
        <f>GETPIVOTDATA("TrainingTimesLastYear",$A$45,"Department",C47)</f>
        <v>2.7422680412371134</v>
      </c>
    </row>
    <row r="48" spans="1:4" x14ac:dyDescent="0.35">
      <c r="A48" s="3" t="s">
        <v>42</v>
      </c>
      <c r="B48" s="23">
        <v>2.7829099307159355</v>
      </c>
      <c r="C48" t="str">
        <f t="shared" si="0"/>
        <v>Research &amp; Development</v>
      </c>
      <c r="D48">
        <f>GETPIVOTDATA("TrainingTimesLastYear",$A$45,"Department",C48)</f>
        <v>2.7829099307159355</v>
      </c>
    </row>
    <row r="49" spans="1:4" x14ac:dyDescent="0.35">
      <c r="A49" s="3" t="s">
        <v>51</v>
      </c>
      <c r="B49" s="23">
        <v>2.8501228501228502</v>
      </c>
      <c r="C49" t="str">
        <f t="shared" si="0"/>
        <v>Sales</v>
      </c>
      <c r="D49">
        <f>GETPIVOTDATA("TrainingTimesLastYear",$A$45,"Department",C49)</f>
        <v>2.8501228501228502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35F70-74E6-4C1C-B036-36EA577B1320}">
  <dimension ref="A3:D56"/>
  <sheetViews>
    <sheetView topLeftCell="A41" zoomScale="113" workbookViewId="0">
      <selection activeCell="D56" sqref="C56:D56"/>
    </sheetView>
  </sheetViews>
  <sheetFormatPr defaultRowHeight="14.5" x14ac:dyDescent="0.35"/>
  <cols>
    <col min="1" max="1" width="22.08984375" bestFit="1" customWidth="1"/>
    <col min="2" max="2" width="20.54296875" bestFit="1" customWidth="1"/>
    <col min="3" max="3" width="22.7265625" bestFit="1" customWidth="1"/>
  </cols>
  <sheetData>
    <row r="3" spans="1:2" x14ac:dyDescent="0.35">
      <c r="A3" t="s">
        <v>1617</v>
      </c>
    </row>
    <row r="4" spans="1:2" x14ac:dyDescent="0.35">
      <c r="A4" s="7">
        <v>6501.610810810811</v>
      </c>
      <c r="B4" s="7">
        <f>GETPIVOTDATA("MonthlyIncome",$A$3)</f>
        <v>6501.610810810811</v>
      </c>
    </row>
    <row r="7" spans="1:2" x14ac:dyDescent="0.35">
      <c r="A7" t="s">
        <v>1618</v>
      </c>
    </row>
    <row r="8" spans="1:2" x14ac:dyDescent="0.35">
      <c r="A8" s="7">
        <v>65.832432432432427</v>
      </c>
      <c r="B8" s="7">
        <f>GETPIVOTDATA("HourlyRate",$A$7)</f>
        <v>65.832432432432427</v>
      </c>
    </row>
    <row r="11" spans="1:2" x14ac:dyDescent="0.35">
      <c r="A11" t="s">
        <v>1620</v>
      </c>
    </row>
    <row r="12" spans="1:2" x14ac:dyDescent="0.35">
      <c r="A12" s="7">
        <v>15.205405405405406</v>
      </c>
      <c r="B12" s="7">
        <f>GETPIVOTDATA("PercentSalaryHike",$A$11)</f>
        <v>15.205405405405406</v>
      </c>
    </row>
    <row r="14" spans="1:2" x14ac:dyDescent="0.35">
      <c r="A14" t="s">
        <v>1621</v>
      </c>
    </row>
    <row r="15" spans="1:2" x14ac:dyDescent="0.35">
      <c r="A15" s="7">
        <v>802.0081081081081</v>
      </c>
      <c r="B15" s="7">
        <f>GETPIVOTDATA("DailyRate",$A$14)</f>
        <v>802.0081081081081</v>
      </c>
    </row>
    <row r="18" spans="1:4" x14ac:dyDescent="0.35">
      <c r="A18" s="2" t="s">
        <v>1538</v>
      </c>
      <c r="B18" t="s">
        <v>1616</v>
      </c>
    </row>
    <row r="19" spans="1:4" x14ac:dyDescent="0.35">
      <c r="A19" s="3" t="s">
        <v>1547</v>
      </c>
      <c r="B19" s="7">
        <v>421636</v>
      </c>
      <c r="C19" t="str">
        <f>A19</f>
        <v>Customer Support</v>
      </c>
      <c r="D19">
        <f>GETPIVOTDATA("MonthlyIncome",$A$18,"Department",C19)</f>
        <v>421636</v>
      </c>
    </row>
    <row r="20" spans="1:4" x14ac:dyDescent="0.35">
      <c r="A20" s="3" t="s">
        <v>71</v>
      </c>
      <c r="B20" s="7">
        <v>550452</v>
      </c>
      <c r="C20" t="str">
        <f t="shared" ref="C20:C22" si="0">A20</f>
        <v>Human Resources</v>
      </c>
      <c r="D20">
        <f t="shared" ref="D20:D22" si="1">GETPIVOTDATA("MonthlyIncome",$A$18,"Department",C20)</f>
        <v>550452</v>
      </c>
    </row>
    <row r="21" spans="1:4" x14ac:dyDescent="0.35">
      <c r="A21" s="3" t="s">
        <v>42</v>
      </c>
      <c r="B21" s="7">
        <v>5717043</v>
      </c>
      <c r="C21" t="str">
        <f t="shared" si="0"/>
        <v>Research &amp; Development</v>
      </c>
      <c r="D21">
        <f t="shared" si="1"/>
        <v>5717043</v>
      </c>
    </row>
    <row r="22" spans="1:4" x14ac:dyDescent="0.35">
      <c r="A22" s="3" t="s">
        <v>51</v>
      </c>
      <c r="B22" s="7">
        <v>2933253</v>
      </c>
      <c r="C22" t="str">
        <f t="shared" si="0"/>
        <v>Sales</v>
      </c>
      <c r="D22">
        <f t="shared" si="1"/>
        <v>2933253</v>
      </c>
    </row>
    <row r="24" spans="1:4" x14ac:dyDescent="0.35">
      <c r="A24" s="2" t="s">
        <v>1538</v>
      </c>
      <c r="B24" t="s">
        <v>1616</v>
      </c>
    </row>
    <row r="25" spans="1:4" x14ac:dyDescent="0.35">
      <c r="A25" s="3">
        <v>1</v>
      </c>
      <c r="B25" s="7">
        <v>1524490</v>
      </c>
      <c r="C25">
        <f>A25</f>
        <v>1</v>
      </c>
      <c r="D25">
        <f>GETPIVOTDATA("MonthlyIncome",$A$24,"JobLevel",C25)</f>
        <v>1524490</v>
      </c>
    </row>
    <row r="26" spans="1:4" x14ac:dyDescent="0.35">
      <c r="A26" s="3">
        <v>2</v>
      </c>
      <c r="B26" s="7">
        <v>2956336</v>
      </c>
      <c r="C26">
        <f t="shared" ref="C26:C29" si="2">A26</f>
        <v>2</v>
      </c>
      <c r="D26">
        <f t="shared" ref="D26:D29" si="3">GETPIVOTDATA("MonthlyIncome",$A$24,"JobLevel",C26)</f>
        <v>2956336</v>
      </c>
    </row>
    <row r="27" spans="1:4" x14ac:dyDescent="0.35">
      <c r="A27" s="3">
        <v>3</v>
      </c>
      <c r="B27" s="7">
        <v>2148886</v>
      </c>
      <c r="C27">
        <f t="shared" si="2"/>
        <v>3</v>
      </c>
      <c r="D27">
        <f t="shared" si="3"/>
        <v>2148886</v>
      </c>
    </row>
    <row r="28" spans="1:4" x14ac:dyDescent="0.35">
      <c r="A28" s="3">
        <v>4</v>
      </c>
      <c r="B28" s="7">
        <v>1669158</v>
      </c>
      <c r="C28">
        <f t="shared" si="2"/>
        <v>4</v>
      </c>
      <c r="D28">
        <f t="shared" si="3"/>
        <v>1669158</v>
      </c>
    </row>
    <row r="29" spans="1:4" x14ac:dyDescent="0.35">
      <c r="A29" s="3">
        <v>5</v>
      </c>
      <c r="B29" s="7">
        <v>1323514</v>
      </c>
      <c r="C29">
        <f t="shared" si="2"/>
        <v>5</v>
      </c>
      <c r="D29">
        <f t="shared" si="3"/>
        <v>1323514</v>
      </c>
    </row>
    <row r="32" spans="1:4" x14ac:dyDescent="0.35">
      <c r="A32" s="2" t="s">
        <v>1538</v>
      </c>
      <c r="B32" t="s">
        <v>1616</v>
      </c>
    </row>
    <row r="33" spans="1:4" x14ac:dyDescent="0.35">
      <c r="A33" s="3" t="s">
        <v>161</v>
      </c>
      <c r="B33" s="7">
        <v>985376</v>
      </c>
      <c r="C33" t="str">
        <f>A33</f>
        <v>Healthcare Representative</v>
      </c>
      <c r="D33">
        <f>GETPIVOTDATA("MonthlyIncome",$A$32,"JobRole",C33)</f>
        <v>985376</v>
      </c>
    </row>
    <row r="34" spans="1:4" x14ac:dyDescent="0.35">
      <c r="A34" s="3" t="s">
        <v>71</v>
      </c>
      <c r="B34" s="7">
        <v>222526</v>
      </c>
      <c r="C34" t="str">
        <f t="shared" ref="C34:C41" si="4">A34</f>
        <v>Human Resources</v>
      </c>
      <c r="D34">
        <f t="shared" ref="D34:D41" si="5">GETPIVOTDATA("MonthlyIncome",$A$32,"JobRole",C34)</f>
        <v>222526</v>
      </c>
    </row>
    <row r="35" spans="1:4" x14ac:dyDescent="0.35">
      <c r="A35" s="3" t="s">
        <v>45</v>
      </c>
      <c r="B35" s="7">
        <v>845402</v>
      </c>
      <c r="C35" t="str">
        <f t="shared" si="4"/>
        <v>Laboratory Technician</v>
      </c>
      <c r="D35">
        <f t="shared" si="5"/>
        <v>845402</v>
      </c>
    </row>
    <row r="36" spans="1:4" x14ac:dyDescent="0.35">
      <c r="A36" s="3" t="s">
        <v>442</v>
      </c>
      <c r="B36" s="7">
        <v>1763713</v>
      </c>
      <c r="C36" t="str">
        <f t="shared" si="4"/>
        <v>Manager</v>
      </c>
      <c r="D36">
        <f t="shared" si="5"/>
        <v>1763713</v>
      </c>
    </row>
    <row r="37" spans="1:4" x14ac:dyDescent="0.35">
      <c r="A37" s="3" t="s">
        <v>112</v>
      </c>
      <c r="B37" s="7">
        <v>1077087</v>
      </c>
      <c r="C37" t="str">
        <f t="shared" si="4"/>
        <v>Manufacturing Director</v>
      </c>
      <c r="D37">
        <f t="shared" si="5"/>
        <v>1077087</v>
      </c>
    </row>
    <row r="38" spans="1:4" x14ac:dyDescent="0.35">
      <c r="A38" s="3" t="s">
        <v>252</v>
      </c>
      <c r="B38" s="7">
        <v>1282684</v>
      </c>
      <c r="C38" t="str">
        <f t="shared" si="4"/>
        <v>Research Director</v>
      </c>
      <c r="D38">
        <f t="shared" si="5"/>
        <v>1282684</v>
      </c>
    </row>
    <row r="39" spans="1:4" x14ac:dyDescent="0.35">
      <c r="A39" s="3" t="s">
        <v>60</v>
      </c>
      <c r="B39" s="7">
        <v>952034</v>
      </c>
      <c r="C39" t="str">
        <f t="shared" si="4"/>
        <v>Research Scientist</v>
      </c>
      <c r="D39">
        <f t="shared" si="5"/>
        <v>952034</v>
      </c>
    </row>
    <row r="40" spans="1:4" x14ac:dyDescent="0.35">
      <c r="A40" s="3" t="s">
        <v>137</v>
      </c>
      <c r="B40" s="7">
        <v>2272638</v>
      </c>
      <c r="C40" t="str">
        <f t="shared" si="4"/>
        <v>Sales Executive</v>
      </c>
      <c r="D40">
        <f t="shared" si="5"/>
        <v>2272638</v>
      </c>
    </row>
    <row r="41" spans="1:4" x14ac:dyDescent="0.35">
      <c r="A41" s="3" t="s">
        <v>54</v>
      </c>
      <c r="B41" s="7">
        <v>220924</v>
      </c>
      <c r="C41" t="str">
        <f t="shared" si="4"/>
        <v>Sales Representative</v>
      </c>
      <c r="D41">
        <f t="shared" si="5"/>
        <v>220924</v>
      </c>
    </row>
    <row r="44" spans="1:4" x14ac:dyDescent="0.35">
      <c r="A44" s="2" t="s">
        <v>1538</v>
      </c>
      <c r="B44" t="s">
        <v>1622</v>
      </c>
    </row>
    <row r="45" spans="1:4" x14ac:dyDescent="0.35">
      <c r="A45" s="3" t="s">
        <v>253</v>
      </c>
      <c r="B45" s="7">
        <v>149</v>
      </c>
      <c r="C45" t="str">
        <f>A45</f>
        <v>10k-15k</v>
      </c>
      <c r="D45">
        <f>GETPIVOTDATA("SalarySlab",$A$44,"SalarySlab",C45)</f>
        <v>149</v>
      </c>
    </row>
    <row r="46" spans="1:4" x14ac:dyDescent="0.35">
      <c r="A46" s="3" t="s">
        <v>368</v>
      </c>
      <c r="B46" s="7">
        <v>133</v>
      </c>
      <c r="C46" t="str">
        <f t="shared" ref="C46:C48" si="6">A46</f>
        <v>15k+</v>
      </c>
      <c r="D46">
        <f t="shared" ref="D46:D48" si="7">GETPIVOTDATA("SalarySlab",$A$44,"SalarySlab",C46)</f>
        <v>133</v>
      </c>
    </row>
    <row r="47" spans="1:4" x14ac:dyDescent="0.35">
      <c r="A47" s="3" t="s">
        <v>163</v>
      </c>
      <c r="B47" s="7">
        <v>443</v>
      </c>
      <c r="C47" t="str">
        <f t="shared" si="6"/>
        <v>5k-10k</v>
      </c>
      <c r="D47">
        <f t="shared" si="7"/>
        <v>443</v>
      </c>
    </row>
    <row r="48" spans="1:4" x14ac:dyDescent="0.35">
      <c r="A48" s="3" t="s">
        <v>47</v>
      </c>
      <c r="B48" s="7">
        <v>755</v>
      </c>
      <c r="C48" t="str">
        <f t="shared" si="6"/>
        <v>Upto 5k</v>
      </c>
      <c r="D48">
        <f t="shared" si="7"/>
        <v>755</v>
      </c>
    </row>
    <row r="51" spans="1:4" x14ac:dyDescent="0.35">
      <c r="A51" s="2" t="s">
        <v>1538</v>
      </c>
      <c r="B51" t="s">
        <v>1619</v>
      </c>
    </row>
    <row r="52" spans="1:4" x14ac:dyDescent="0.35">
      <c r="A52" s="3">
        <v>1</v>
      </c>
      <c r="B52" s="7">
        <v>1717</v>
      </c>
      <c r="C52">
        <f>A52</f>
        <v>1</v>
      </c>
      <c r="D52">
        <f>GETPIVOTDATA("PercentSalaryHike",$A$51,"PerformanceRating",C52)</f>
        <v>1717</v>
      </c>
    </row>
    <row r="53" spans="1:4" x14ac:dyDescent="0.35">
      <c r="A53" s="3">
        <v>2</v>
      </c>
      <c r="B53" s="7">
        <v>2232</v>
      </c>
      <c r="C53">
        <f t="shared" ref="C53:C55" si="8">A53</f>
        <v>2</v>
      </c>
      <c r="D53">
        <f t="shared" ref="D53:D55" si="9">GETPIVOTDATA("PercentSalaryHike",$A$51,"PerformanceRating",C53)</f>
        <v>2232</v>
      </c>
    </row>
    <row r="54" spans="1:4" x14ac:dyDescent="0.35">
      <c r="A54" s="3">
        <v>3</v>
      </c>
      <c r="B54" s="7">
        <v>14027</v>
      </c>
      <c r="C54">
        <f t="shared" si="8"/>
        <v>3</v>
      </c>
      <c r="D54">
        <f t="shared" si="9"/>
        <v>14027</v>
      </c>
    </row>
    <row r="55" spans="1:4" x14ac:dyDescent="0.35">
      <c r="A55" s="3">
        <v>4</v>
      </c>
      <c r="B55" s="7">
        <v>3983</v>
      </c>
      <c r="C55">
        <f t="shared" si="8"/>
        <v>4</v>
      </c>
      <c r="D55">
        <f t="shared" si="9"/>
        <v>3983</v>
      </c>
    </row>
    <row r="56" spans="1:4" x14ac:dyDescent="0.35">
      <c r="A56" s="3">
        <v>5</v>
      </c>
      <c r="B56" s="7">
        <v>545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I1499"/>
  <sheetViews>
    <sheetView topLeftCell="M1" zoomScale="69" workbookViewId="0">
      <selection activeCell="AD33" sqref="AD33"/>
    </sheetView>
  </sheetViews>
  <sheetFormatPr defaultRowHeight="14.5" x14ac:dyDescent="0.35"/>
  <cols>
    <col min="1" max="1" width="20.6328125" bestFit="1" customWidth="1"/>
    <col min="2" max="2" width="19" bestFit="1" customWidth="1"/>
    <col min="3" max="3" width="20.54296875" bestFit="1" customWidth="1"/>
    <col min="7" max="7" width="13.6328125" bestFit="1" customWidth="1"/>
    <col min="8" max="8" width="15.81640625" bestFit="1" customWidth="1"/>
    <col min="9" max="9" width="19" bestFit="1" customWidth="1"/>
    <col min="10" max="10" width="13.36328125" bestFit="1" customWidth="1"/>
    <col min="15" max="15" width="20.6328125" bestFit="1" customWidth="1"/>
    <col min="16" max="16" width="20.54296875" bestFit="1" customWidth="1"/>
    <col min="17" max="17" width="19" bestFit="1" customWidth="1"/>
    <col min="24" max="24" width="15.81640625" bestFit="1" customWidth="1"/>
    <col min="25" max="25" width="16.26953125" bestFit="1" customWidth="1"/>
    <col min="26" max="26" width="22.08984375" bestFit="1" customWidth="1"/>
    <col min="27" max="27" width="20.54296875" bestFit="1" customWidth="1"/>
    <col min="28" max="28" width="5.08984375" bestFit="1" customWidth="1"/>
    <col min="29" max="29" width="10.7265625" bestFit="1" customWidth="1"/>
    <col min="30" max="30" width="16.453125" bestFit="1" customWidth="1"/>
    <col min="31" max="31" width="15.90625" bestFit="1" customWidth="1"/>
    <col min="32" max="32" width="22.36328125" bestFit="1" customWidth="1"/>
    <col min="33" max="33" width="5.08984375" bestFit="1" customWidth="1"/>
    <col min="34" max="34" width="8.453125" bestFit="1" customWidth="1"/>
    <col min="35" max="35" width="10.7265625" bestFit="1" customWidth="1"/>
    <col min="36" max="36" width="9.7265625" bestFit="1" customWidth="1"/>
    <col min="37" max="37" width="10.7265625" bestFit="1" customWidth="1"/>
  </cols>
  <sheetData>
    <row r="1" spans="1:34" x14ac:dyDescent="0.35">
      <c r="P1" s="2" t="s">
        <v>1538</v>
      </c>
      <c r="Q1" t="s">
        <v>1543</v>
      </c>
    </row>
    <row r="2" spans="1:34" x14ac:dyDescent="0.35">
      <c r="P2" s="3" t="s">
        <v>1547</v>
      </c>
      <c r="Q2" s="21">
        <v>12</v>
      </c>
      <c r="R2">
        <f>COUNTA(Q2:Q15)</f>
        <v>4</v>
      </c>
    </row>
    <row r="3" spans="1:34" x14ac:dyDescent="0.35">
      <c r="A3" t="s">
        <v>1544</v>
      </c>
      <c r="G3" t="s">
        <v>1546</v>
      </c>
      <c r="I3" t="s">
        <v>1543</v>
      </c>
      <c r="P3" s="3" t="s">
        <v>71</v>
      </c>
      <c r="Q3" s="21">
        <v>19</v>
      </c>
      <c r="Z3" s="2" t="s">
        <v>1538</v>
      </c>
      <c r="AA3" t="s">
        <v>1544</v>
      </c>
      <c r="AB3" t="s">
        <v>1553</v>
      </c>
      <c r="AD3" t="s">
        <v>1549</v>
      </c>
      <c r="AE3" t="s">
        <v>1550</v>
      </c>
      <c r="AF3" t="s">
        <v>1551</v>
      </c>
      <c r="AG3" t="s">
        <v>1554</v>
      </c>
      <c r="AH3" t="s">
        <v>1555</v>
      </c>
    </row>
    <row r="4" spans="1:34" x14ac:dyDescent="0.35">
      <c r="A4">
        <v>1480</v>
      </c>
      <c r="G4" s="7">
        <v>36.914189189189187</v>
      </c>
      <c r="I4" s="7">
        <v>1480</v>
      </c>
      <c r="P4" s="3" t="s">
        <v>42</v>
      </c>
      <c r="Q4" s="21">
        <v>58</v>
      </c>
      <c r="V4" t="s">
        <v>1542</v>
      </c>
      <c r="Z4" s="3" t="s">
        <v>1547</v>
      </c>
      <c r="AA4" s="21">
        <v>12</v>
      </c>
      <c r="AB4" t="str">
        <f>Z4</f>
        <v>Customer Support</v>
      </c>
      <c r="AC4" s="5">
        <f>AB10/GETPIVOTDATA("EmployeeCount",$A$3)</f>
        <v>8.1081081081081086E-3</v>
      </c>
      <c r="AD4" s="8">
        <f>1-AC4</f>
        <v>0.99189189189189186</v>
      </c>
      <c r="AE4" s="5">
        <v>0.2</v>
      </c>
      <c r="AF4" s="5">
        <v>0.15</v>
      </c>
      <c r="AG4" s="5">
        <v>0.05</v>
      </c>
      <c r="AH4" s="5">
        <v>0.03</v>
      </c>
    </row>
    <row r="5" spans="1:34" x14ac:dyDescent="0.35">
      <c r="A5">
        <f>GETPIVOTDATA("EmployeeCount",$A$3)</f>
        <v>1480</v>
      </c>
      <c r="G5" s="7">
        <f>GETPIVOTDATA("Age",$G$3)</f>
        <v>36.914189189189187</v>
      </c>
      <c r="P5" s="3" t="s">
        <v>51</v>
      </c>
      <c r="Q5" s="21">
        <v>31</v>
      </c>
      <c r="V5" s="5">
        <f>C4/GETPIVOTDATA("EmployeeCount",$A$3)</f>
        <v>0</v>
      </c>
      <c r="Z5" s="3" t="s">
        <v>71</v>
      </c>
      <c r="AA5" s="21">
        <v>19</v>
      </c>
      <c r="AB5" t="str">
        <f t="shared" ref="AB5:AB7" si="0">Z5</f>
        <v>Human Resources</v>
      </c>
      <c r="AC5" s="5">
        <f>AB11/GETPIVOTDATA("EmployeeCount",$A$3)</f>
        <v>1.2837837837837839E-2</v>
      </c>
      <c r="AD5" s="8">
        <f t="shared" ref="AD5:AD7" si="1">1-AC5</f>
        <v>0.98716216216216213</v>
      </c>
      <c r="AE5" s="5">
        <v>0.2</v>
      </c>
      <c r="AF5" s="5">
        <v>0.15</v>
      </c>
      <c r="AG5" s="5">
        <v>0.05</v>
      </c>
      <c r="AH5" s="5">
        <v>0.03</v>
      </c>
    </row>
    <row r="6" spans="1:34" x14ac:dyDescent="0.35">
      <c r="C6" t="s">
        <v>1545</v>
      </c>
      <c r="V6" s="5">
        <f>1-V5</f>
        <v>1</v>
      </c>
      <c r="Z6" s="3" t="s">
        <v>42</v>
      </c>
      <c r="AA6" s="21">
        <v>58</v>
      </c>
      <c r="AB6" t="str">
        <f t="shared" si="0"/>
        <v>Research &amp; Development</v>
      </c>
      <c r="AC6" s="5">
        <f>AB12/GETPIVOTDATA("EmployeeCount",$A$3)</f>
        <v>3.9189189189189191E-2</v>
      </c>
      <c r="AD6" s="8">
        <f t="shared" si="1"/>
        <v>0.96081081081081077</v>
      </c>
      <c r="AE6" s="5">
        <v>0.2</v>
      </c>
      <c r="AF6" s="5">
        <v>0.15</v>
      </c>
      <c r="AG6" s="5">
        <v>0.05</v>
      </c>
      <c r="AH6" s="5">
        <v>0.03</v>
      </c>
    </row>
    <row r="7" spans="1:34" x14ac:dyDescent="0.35">
      <c r="C7">
        <f>COUNTIF(HR_Analytics!D:D,"NO")</f>
        <v>1058</v>
      </c>
      <c r="O7" t="s">
        <v>1544</v>
      </c>
      <c r="V7" s="5">
        <v>1</v>
      </c>
      <c r="Z7" s="3" t="s">
        <v>51</v>
      </c>
      <c r="AA7" s="21">
        <v>31</v>
      </c>
      <c r="AB7" t="str">
        <f t="shared" si="0"/>
        <v>Sales</v>
      </c>
      <c r="AC7" s="5">
        <f>AB13/GETPIVOTDATA("EmployeeCount",$A$3)</f>
        <v>2.0945945945945947E-2</v>
      </c>
      <c r="AD7" s="8">
        <f t="shared" si="1"/>
        <v>0.9790540540540541</v>
      </c>
      <c r="AE7" s="5">
        <v>0.2</v>
      </c>
      <c r="AF7" s="5">
        <v>0.15</v>
      </c>
      <c r="AG7" s="5">
        <v>0.05</v>
      </c>
      <c r="AH7" s="5">
        <v>0.03</v>
      </c>
    </row>
    <row r="8" spans="1:34" x14ac:dyDescent="0.35">
      <c r="O8" s="7">
        <v>1480</v>
      </c>
    </row>
    <row r="9" spans="1:34" x14ac:dyDescent="0.35">
      <c r="C9" s="4"/>
      <c r="D9" s="4"/>
      <c r="O9">
        <f>GETPIVOTDATA("EmployeeCount",$O$7)</f>
        <v>1480</v>
      </c>
      <c r="AA9" t="s">
        <v>6</v>
      </c>
      <c r="AB9" t="s">
        <v>1552</v>
      </c>
    </row>
    <row r="10" spans="1:34" x14ac:dyDescent="0.35">
      <c r="AA10" t="str">
        <f>Z4</f>
        <v>Customer Support</v>
      </c>
      <c r="AB10">
        <f>GETPIVOTDATA("EmployeeCount",$Z$3,"Department",AB4)</f>
        <v>12</v>
      </c>
    </row>
    <row r="11" spans="1:34" x14ac:dyDescent="0.35">
      <c r="C11" s="5"/>
      <c r="D11" s="5"/>
      <c r="AA11" t="str">
        <f>Z5</f>
        <v>Human Resources</v>
      </c>
      <c r="AB11">
        <f>IFERROR(GETPIVOTDATA("EmployeeCount",$Z$3,"Department",AB5),"")</f>
        <v>19</v>
      </c>
    </row>
    <row r="12" spans="1:34" x14ac:dyDescent="0.35">
      <c r="AA12" t="str">
        <f>Z6</f>
        <v>Research &amp; Development</v>
      </c>
      <c r="AB12">
        <f>IFERROR(GETPIVOTDATA("EmployeeCount",$Z$3,"Department",AB6),"")</f>
        <v>58</v>
      </c>
    </row>
    <row r="13" spans="1:34" x14ac:dyDescent="0.35">
      <c r="AA13" t="str">
        <f t="shared" ref="AA13" si="2">Z7</f>
        <v>Sales</v>
      </c>
      <c r="AB13">
        <f>IFERROR(GETPIVOTDATA("EmployeeCount",$Z$3,"Department",AB7),"")</f>
        <v>31</v>
      </c>
    </row>
    <row r="17" spans="1:35" x14ac:dyDescent="0.35">
      <c r="G17" s="2" t="s">
        <v>1538</v>
      </c>
      <c r="H17" t="s">
        <v>1541</v>
      </c>
    </row>
    <row r="18" spans="1:35" x14ac:dyDescent="0.35">
      <c r="G18" s="3" t="s">
        <v>49</v>
      </c>
      <c r="H18">
        <v>1058</v>
      </c>
      <c r="I18" t="str">
        <f>G18</f>
        <v>No</v>
      </c>
      <c r="J18">
        <f>GETPIVOTDATA("Attrition",$G$17,"Attrition",I18)</f>
        <v>1058</v>
      </c>
      <c r="K18" s="5">
        <f>1-K19</f>
        <v>0.28513513513513511</v>
      </c>
      <c r="L18" s="5">
        <f>L19/GETPIVOTDATA("EmployeeCount",$A$3)</f>
        <v>0.28513513513513511</v>
      </c>
      <c r="X18" s="2" t="s">
        <v>1541</v>
      </c>
      <c r="Y18" s="2" t="s">
        <v>1556</v>
      </c>
    </row>
    <row r="19" spans="1:35" x14ac:dyDescent="0.35">
      <c r="G19" s="3" t="s">
        <v>40</v>
      </c>
      <c r="H19">
        <v>422</v>
      </c>
      <c r="I19" t="str">
        <f>G19</f>
        <v>Yes</v>
      </c>
      <c r="J19">
        <f>GETPIVOTDATA("Attrition",$G$17,"Attrition",I19)</f>
        <v>422</v>
      </c>
      <c r="K19" s="5">
        <f>J18/GETPIVOTDATA("EmployeeCount",$A$3)</f>
        <v>0.71486486486486489</v>
      </c>
      <c r="L19">
        <f>IFERROR(GETPIVOTDATA("Attrition",$G$17,"Attrition","Yes"),0%)</f>
        <v>422</v>
      </c>
      <c r="O19" t="s">
        <v>13</v>
      </c>
      <c r="P19" t="s">
        <v>1544</v>
      </c>
      <c r="X19" s="2" t="s">
        <v>1538</v>
      </c>
      <c r="Y19" t="s">
        <v>1547</v>
      </c>
      <c r="Z19" t="s">
        <v>71</v>
      </c>
      <c r="AA19" t="s">
        <v>42</v>
      </c>
      <c r="AE19" t="s">
        <v>3</v>
      </c>
      <c r="AF19" t="str">
        <f>Y19</f>
        <v>Customer Support</v>
      </c>
      <c r="AG19" t="str">
        <f t="shared" ref="AG19:AI19" si="3">Z19</f>
        <v>Human Resources</v>
      </c>
      <c r="AH19" t="str">
        <f t="shared" si="3"/>
        <v>Research &amp; Development</v>
      </c>
      <c r="AI19">
        <f t="shared" si="3"/>
        <v>0</v>
      </c>
    </row>
    <row r="20" spans="1:35" x14ac:dyDescent="0.35">
      <c r="K20" s="5">
        <v>1</v>
      </c>
      <c r="P20" s="21">
        <v>120</v>
      </c>
      <c r="Q20">
        <f>GETPIVOTDATA("EmployeeCount",$P$19)</f>
        <v>120</v>
      </c>
      <c r="X20" s="3" t="s">
        <v>49</v>
      </c>
      <c r="Y20" s="21">
        <v>10</v>
      </c>
      <c r="Z20" s="21">
        <v>11</v>
      </c>
      <c r="AA20" s="21">
        <v>44</v>
      </c>
      <c r="AE20" t="str">
        <f>X20</f>
        <v>No</v>
      </c>
      <c r="AF20">
        <f>GETPIVOTDATA("Attrition",$X$18,"Attrition","No","Department",AF19)</f>
        <v>10</v>
      </c>
      <c r="AG20">
        <f t="shared" ref="AG20:AI20" si="4">GETPIVOTDATA("Attrition",$X$18,"Attrition","No","Department",AG19)</f>
        <v>11</v>
      </c>
      <c r="AH20">
        <f t="shared" si="4"/>
        <v>44</v>
      </c>
      <c r="AI20" t="e">
        <f t="shared" si="4"/>
        <v>#REF!</v>
      </c>
    </row>
    <row r="21" spans="1:35" x14ac:dyDescent="0.35">
      <c r="A21" s="2" t="s">
        <v>1538</v>
      </c>
      <c r="B21" t="s">
        <v>1543</v>
      </c>
      <c r="G21" s="2" t="s">
        <v>1538</v>
      </c>
      <c r="H21" t="s">
        <v>1541</v>
      </c>
      <c r="X21" s="3" t="s">
        <v>40</v>
      </c>
      <c r="Y21" s="21">
        <v>2</v>
      </c>
      <c r="Z21" s="21">
        <v>8</v>
      </c>
      <c r="AA21" s="21">
        <v>14</v>
      </c>
      <c r="AE21" t="s">
        <v>40</v>
      </c>
      <c r="AF21">
        <f>GETPIVOTDATA("Attrition",$X$18,"Attrition","Yes","Department",AF19)</f>
        <v>2</v>
      </c>
      <c r="AG21">
        <f t="shared" ref="AG21:AI21" si="5">GETPIVOTDATA("Attrition",$X$18,"Attrition","Yes","Department",AG19)</f>
        <v>8</v>
      </c>
      <c r="AH21">
        <f t="shared" si="5"/>
        <v>14</v>
      </c>
      <c r="AI21" t="e">
        <f t="shared" si="5"/>
        <v>#REF!</v>
      </c>
    </row>
    <row r="22" spans="1:35" x14ac:dyDescent="0.35">
      <c r="A22" s="3" t="s">
        <v>71</v>
      </c>
      <c r="B22">
        <v>97</v>
      </c>
      <c r="C22">
        <f>COUNTA(B22:B313)</f>
        <v>4</v>
      </c>
      <c r="G22" s="3" t="s">
        <v>49</v>
      </c>
      <c r="H22" s="7">
        <v>1058</v>
      </c>
      <c r="S22" s="5"/>
    </row>
    <row r="23" spans="1:35" x14ac:dyDescent="0.35">
      <c r="A23" s="3" t="s">
        <v>42</v>
      </c>
      <c r="B23">
        <v>866</v>
      </c>
      <c r="G23" s="3" t="s">
        <v>40</v>
      </c>
      <c r="H23" s="7">
        <v>422</v>
      </c>
      <c r="N23" s="5"/>
      <c r="O23" s="5"/>
      <c r="P23" t="s">
        <v>1589</v>
      </c>
      <c r="S23" s="5"/>
    </row>
    <row r="24" spans="1:35" x14ac:dyDescent="0.35">
      <c r="A24" s="3" t="s">
        <v>51</v>
      </c>
      <c r="B24">
        <v>407</v>
      </c>
      <c r="G24" s="3" t="s">
        <v>1539</v>
      </c>
      <c r="H24" s="7">
        <v>1480</v>
      </c>
      <c r="N24" s="5"/>
      <c r="P24" s="7">
        <v>38.233333333333334</v>
      </c>
      <c r="Q24" s="7">
        <f>GETPIVOTDATA("Age2",$P$23)</f>
        <v>38.233333333333334</v>
      </c>
    </row>
    <row r="25" spans="1:35" x14ac:dyDescent="0.35">
      <c r="A25" s="3" t="s">
        <v>1547</v>
      </c>
      <c r="B25">
        <v>110</v>
      </c>
      <c r="N25" s="5"/>
    </row>
    <row r="26" spans="1:35" x14ac:dyDescent="0.35">
      <c r="X26" s="2" t="s">
        <v>1538</v>
      </c>
      <c r="Y26" t="s">
        <v>1544</v>
      </c>
    </row>
    <row r="27" spans="1:35" x14ac:dyDescent="0.35">
      <c r="X27" s="3" t="s">
        <v>161</v>
      </c>
      <c r="Y27" s="7">
        <v>131</v>
      </c>
      <c r="Z27" t="str">
        <f>X27</f>
        <v>Healthcare Representative</v>
      </c>
      <c r="AA27">
        <f>GETPIVOTDATA("EmployeeCount",$X$26,"JobRole",Z27)</f>
        <v>131</v>
      </c>
    </row>
    <row r="28" spans="1:35" x14ac:dyDescent="0.35">
      <c r="X28" s="3" t="s">
        <v>71</v>
      </c>
      <c r="Y28" s="7">
        <v>53</v>
      </c>
      <c r="Z28" t="str">
        <f t="shared" ref="Z28:Z35" si="6">X28</f>
        <v>Human Resources</v>
      </c>
      <c r="AA28">
        <f t="shared" ref="AA28:AA35" si="7">GETPIVOTDATA("EmployeeCount",$X$26,"JobRole",Z28)</f>
        <v>53</v>
      </c>
    </row>
    <row r="29" spans="1:35" x14ac:dyDescent="0.35">
      <c r="X29" s="3" t="s">
        <v>45</v>
      </c>
      <c r="Y29" s="7">
        <v>261</v>
      </c>
      <c r="Z29" t="str">
        <f t="shared" si="6"/>
        <v>Laboratory Technician</v>
      </c>
      <c r="AA29">
        <f t="shared" si="7"/>
        <v>261</v>
      </c>
    </row>
    <row r="30" spans="1:35" x14ac:dyDescent="0.35">
      <c r="X30" s="3" t="s">
        <v>442</v>
      </c>
      <c r="Y30" s="7">
        <v>103</v>
      </c>
      <c r="Z30" t="str">
        <f t="shared" si="6"/>
        <v>Manager</v>
      </c>
      <c r="AA30">
        <f t="shared" si="7"/>
        <v>103</v>
      </c>
    </row>
    <row r="31" spans="1:35" x14ac:dyDescent="0.35">
      <c r="P31" s="2" t="s">
        <v>1538</v>
      </c>
      <c r="Q31" t="s">
        <v>1541</v>
      </c>
      <c r="X31" s="3" t="s">
        <v>112</v>
      </c>
      <c r="Y31" s="7">
        <v>147</v>
      </c>
      <c r="Z31" t="str">
        <f t="shared" si="6"/>
        <v>Manufacturing Director</v>
      </c>
      <c r="AA31">
        <f t="shared" si="7"/>
        <v>147</v>
      </c>
    </row>
    <row r="32" spans="1:35" x14ac:dyDescent="0.35">
      <c r="P32" s="3" t="s">
        <v>49</v>
      </c>
      <c r="Q32" s="21">
        <v>87</v>
      </c>
      <c r="R32" t="str">
        <f>P32</f>
        <v>No</v>
      </c>
      <c r="S32">
        <f>GETPIVOTDATA("Attrition",$P$31,"Attrition",R32)</f>
        <v>87</v>
      </c>
      <c r="U32" s="5">
        <f>S32/Q20</f>
        <v>0.72499999999999998</v>
      </c>
      <c r="X32" s="3" t="s">
        <v>252</v>
      </c>
      <c r="Y32" s="7">
        <v>80</v>
      </c>
      <c r="Z32" t="str">
        <f t="shared" si="6"/>
        <v>Research Director</v>
      </c>
      <c r="AA32">
        <f t="shared" si="7"/>
        <v>80</v>
      </c>
    </row>
    <row r="33" spans="7:27" x14ac:dyDescent="0.35">
      <c r="P33" s="3" t="s">
        <v>40</v>
      </c>
      <c r="Q33" s="21">
        <v>33</v>
      </c>
      <c r="R33" t="str">
        <f>P33</f>
        <v>Yes</v>
      </c>
      <c r="S33">
        <f>GETPIVOTDATA("Attrition",$P$31,"Attrition",R33)</f>
        <v>33</v>
      </c>
      <c r="T33" s="5">
        <f>S33/GETPIVOTDATA("EmployeeCount",$P$19)</f>
        <v>0.27500000000000002</v>
      </c>
      <c r="U33" s="5">
        <f>1-U32</f>
        <v>0.27500000000000002</v>
      </c>
      <c r="X33" s="3" t="s">
        <v>60</v>
      </c>
      <c r="Y33" s="7">
        <v>294</v>
      </c>
      <c r="Z33" t="str">
        <f t="shared" si="6"/>
        <v>Research Scientist</v>
      </c>
      <c r="AA33">
        <f t="shared" si="7"/>
        <v>294</v>
      </c>
    </row>
    <row r="34" spans="7:27" x14ac:dyDescent="0.35">
      <c r="G34" s="2" t="s">
        <v>1538</v>
      </c>
      <c r="H34" t="s">
        <v>1558</v>
      </c>
      <c r="U34" s="8">
        <v>1</v>
      </c>
      <c r="X34" s="3" t="s">
        <v>137</v>
      </c>
      <c r="Y34" s="7">
        <v>327</v>
      </c>
      <c r="Z34" t="str">
        <f t="shared" si="6"/>
        <v>Sales Executive</v>
      </c>
      <c r="AA34">
        <f t="shared" si="7"/>
        <v>327</v>
      </c>
    </row>
    <row r="35" spans="7:27" x14ac:dyDescent="0.35">
      <c r="G35" s="3" t="s">
        <v>49</v>
      </c>
      <c r="H35" s="7">
        <v>3130</v>
      </c>
      <c r="X35" s="3" t="s">
        <v>54</v>
      </c>
      <c r="Y35" s="7">
        <v>84</v>
      </c>
      <c r="Z35" t="str">
        <f t="shared" si="6"/>
        <v>Sales Representative</v>
      </c>
      <c r="AA35">
        <f t="shared" si="7"/>
        <v>84</v>
      </c>
    </row>
    <row r="36" spans="7:27" x14ac:dyDescent="0.35">
      <c r="G36" s="6" t="s">
        <v>1347</v>
      </c>
      <c r="H36" s="7">
        <v>4</v>
      </c>
      <c r="K36" t="str">
        <f>G36</f>
        <v>RM002</v>
      </c>
      <c r="L36">
        <f>GETPIVOTDATA("PerformanceRating",$G$34,"EmpID","RM002","Attrition","No")</f>
        <v>4</v>
      </c>
    </row>
    <row r="37" spans="7:27" x14ac:dyDescent="0.35">
      <c r="G37" s="6" t="s">
        <v>229</v>
      </c>
      <c r="H37" s="7">
        <v>2</v>
      </c>
      <c r="K37" t="str">
        <f t="shared" ref="K37:K100" si="8">G37</f>
        <v>RM005</v>
      </c>
    </row>
    <row r="38" spans="7:27" x14ac:dyDescent="0.35">
      <c r="G38" s="6" t="s">
        <v>527</v>
      </c>
      <c r="H38" s="7">
        <v>3</v>
      </c>
      <c r="K38" t="str">
        <f t="shared" si="8"/>
        <v>RM006</v>
      </c>
    </row>
    <row r="39" spans="7:27" x14ac:dyDescent="0.35">
      <c r="G39" s="6" t="s">
        <v>397</v>
      </c>
      <c r="H39" s="7">
        <v>4</v>
      </c>
      <c r="K39" t="str">
        <f t="shared" si="8"/>
        <v>RM008</v>
      </c>
    </row>
    <row r="40" spans="7:27" x14ac:dyDescent="0.35">
      <c r="G40" s="6" t="s">
        <v>921</v>
      </c>
      <c r="H40" s="7">
        <v>4</v>
      </c>
      <c r="K40" t="str">
        <f t="shared" si="8"/>
        <v>RM009</v>
      </c>
    </row>
    <row r="41" spans="7:27" x14ac:dyDescent="0.35">
      <c r="G41" s="6" t="s">
        <v>801</v>
      </c>
      <c r="H41" s="7">
        <v>3</v>
      </c>
      <c r="K41" t="str">
        <f t="shared" si="8"/>
        <v>RM010</v>
      </c>
    </row>
    <row r="42" spans="7:27" x14ac:dyDescent="0.35">
      <c r="G42" s="6" t="s">
        <v>723</v>
      </c>
      <c r="H42" s="7">
        <v>3</v>
      </c>
      <c r="K42" t="str">
        <f t="shared" si="8"/>
        <v>RM011</v>
      </c>
    </row>
    <row r="43" spans="7:27" x14ac:dyDescent="0.35">
      <c r="G43" s="6" t="s">
        <v>458</v>
      </c>
      <c r="H43" s="7">
        <v>5</v>
      </c>
      <c r="K43" t="str">
        <f t="shared" si="8"/>
        <v>RM013</v>
      </c>
    </row>
    <row r="44" spans="7:27" x14ac:dyDescent="0.35">
      <c r="G44" s="6" t="s">
        <v>646</v>
      </c>
      <c r="H44" s="7">
        <v>3</v>
      </c>
      <c r="K44" t="str">
        <f t="shared" si="8"/>
        <v>RM014</v>
      </c>
    </row>
    <row r="45" spans="7:27" x14ac:dyDescent="0.35">
      <c r="G45" s="6" t="s">
        <v>329</v>
      </c>
      <c r="H45" s="7">
        <v>1</v>
      </c>
      <c r="K45" t="str">
        <f t="shared" si="8"/>
        <v>RM016</v>
      </c>
    </row>
    <row r="46" spans="7:27" x14ac:dyDescent="0.35">
      <c r="G46" s="6" t="s">
        <v>1438</v>
      </c>
      <c r="H46" s="7">
        <v>3</v>
      </c>
      <c r="K46" t="str">
        <f t="shared" si="8"/>
        <v>RM019</v>
      </c>
    </row>
    <row r="47" spans="7:27" x14ac:dyDescent="0.35">
      <c r="G47" s="6" t="s">
        <v>922</v>
      </c>
      <c r="H47" s="7">
        <v>3</v>
      </c>
      <c r="K47" t="str">
        <f t="shared" si="8"/>
        <v>RM020</v>
      </c>
    </row>
    <row r="48" spans="7:27" x14ac:dyDescent="0.35">
      <c r="G48" s="6" t="s">
        <v>134</v>
      </c>
      <c r="H48" s="7">
        <v>2</v>
      </c>
      <c r="K48" t="str">
        <f t="shared" si="8"/>
        <v>RM021</v>
      </c>
    </row>
    <row r="49" spans="7:11" x14ac:dyDescent="0.35">
      <c r="G49" s="6" t="s">
        <v>647</v>
      </c>
      <c r="H49" s="7">
        <v>3</v>
      </c>
      <c r="K49" t="str">
        <f t="shared" si="8"/>
        <v>RM023</v>
      </c>
    </row>
    <row r="50" spans="7:11" x14ac:dyDescent="0.35">
      <c r="G50" s="6" t="s">
        <v>88</v>
      </c>
      <c r="H50" s="7">
        <v>2</v>
      </c>
      <c r="K50" t="str">
        <f t="shared" si="8"/>
        <v>RM024</v>
      </c>
    </row>
    <row r="51" spans="7:11" x14ac:dyDescent="0.35">
      <c r="G51" s="6" t="s">
        <v>1439</v>
      </c>
      <c r="H51" s="7">
        <v>3</v>
      </c>
      <c r="K51" t="str">
        <f t="shared" si="8"/>
        <v>RM026</v>
      </c>
    </row>
    <row r="52" spans="7:11" x14ac:dyDescent="0.35">
      <c r="G52" s="6" t="s">
        <v>1118</v>
      </c>
      <c r="H52" s="7">
        <v>3</v>
      </c>
      <c r="K52" t="str">
        <f t="shared" si="8"/>
        <v>RM028</v>
      </c>
    </row>
    <row r="53" spans="7:11" x14ac:dyDescent="0.35">
      <c r="G53" s="6" t="s">
        <v>1196</v>
      </c>
      <c r="H53" s="7">
        <v>3</v>
      </c>
      <c r="K53" t="str">
        <f t="shared" si="8"/>
        <v>RM029</v>
      </c>
    </row>
    <row r="54" spans="7:11" x14ac:dyDescent="0.35">
      <c r="G54" s="6" t="s">
        <v>1270</v>
      </c>
      <c r="H54" s="7">
        <v>3</v>
      </c>
      <c r="K54" t="str">
        <f t="shared" si="8"/>
        <v>RM030</v>
      </c>
    </row>
    <row r="55" spans="7:11" x14ac:dyDescent="0.35">
      <c r="G55" s="6" t="s">
        <v>589</v>
      </c>
      <c r="H55" s="7">
        <v>3</v>
      </c>
      <c r="K55" t="str">
        <f t="shared" si="8"/>
        <v>RM031</v>
      </c>
    </row>
    <row r="56" spans="7:11" x14ac:dyDescent="0.35">
      <c r="G56" s="6" t="s">
        <v>1197</v>
      </c>
      <c r="H56" s="7">
        <v>3</v>
      </c>
      <c r="K56" t="str">
        <f t="shared" si="8"/>
        <v>RM032</v>
      </c>
    </row>
    <row r="57" spans="7:11" x14ac:dyDescent="0.35">
      <c r="G57" s="6" t="s">
        <v>398</v>
      </c>
      <c r="H57" s="7">
        <v>3</v>
      </c>
      <c r="K57" t="str">
        <f t="shared" si="8"/>
        <v>RM033</v>
      </c>
    </row>
    <row r="58" spans="7:11" x14ac:dyDescent="0.35">
      <c r="G58" s="6" t="s">
        <v>1164</v>
      </c>
      <c r="H58" s="7">
        <v>3</v>
      </c>
      <c r="K58" t="str">
        <f t="shared" si="8"/>
        <v>RM036</v>
      </c>
    </row>
    <row r="59" spans="7:11" x14ac:dyDescent="0.35">
      <c r="G59" s="6" t="s">
        <v>724</v>
      </c>
      <c r="H59" s="7">
        <v>3</v>
      </c>
      <c r="K59" t="str">
        <f t="shared" si="8"/>
        <v>RM038</v>
      </c>
    </row>
    <row r="60" spans="7:11" x14ac:dyDescent="0.35">
      <c r="G60" s="6" t="s">
        <v>590</v>
      </c>
      <c r="H60" s="7">
        <v>3</v>
      </c>
      <c r="K60" t="str">
        <f t="shared" si="8"/>
        <v>RM040</v>
      </c>
    </row>
    <row r="61" spans="7:11" x14ac:dyDescent="0.35">
      <c r="G61" s="6" t="s">
        <v>725</v>
      </c>
      <c r="H61" s="7">
        <v>3</v>
      </c>
      <c r="K61" t="str">
        <f t="shared" si="8"/>
        <v>RM041</v>
      </c>
    </row>
    <row r="62" spans="7:11" x14ac:dyDescent="0.35">
      <c r="G62" s="6" t="s">
        <v>230</v>
      </c>
      <c r="H62" s="7">
        <v>2</v>
      </c>
      <c r="K62" t="str">
        <f t="shared" si="8"/>
        <v>RM042</v>
      </c>
    </row>
    <row r="63" spans="7:11" x14ac:dyDescent="0.35">
      <c r="G63" s="6" t="s">
        <v>231</v>
      </c>
      <c r="H63" s="7">
        <v>2</v>
      </c>
      <c r="K63" t="str">
        <f t="shared" si="8"/>
        <v>RM044</v>
      </c>
    </row>
    <row r="64" spans="7:11" x14ac:dyDescent="0.35">
      <c r="G64" s="6" t="s">
        <v>399</v>
      </c>
      <c r="H64" s="7">
        <v>4</v>
      </c>
      <c r="K64" t="str">
        <f t="shared" si="8"/>
        <v>RM045</v>
      </c>
    </row>
    <row r="65" spans="7:11" x14ac:dyDescent="0.35">
      <c r="G65" s="6" t="s">
        <v>649</v>
      </c>
      <c r="H65" s="7">
        <v>4</v>
      </c>
      <c r="K65" t="str">
        <f t="shared" si="8"/>
        <v>RM047</v>
      </c>
    </row>
    <row r="66" spans="7:11" x14ac:dyDescent="0.35">
      <c r="G66" s="6" t="s">
        <v>872</v>
      </c>
      <c r="H66" s="7">
        <v>4</v>
      </c>
      <c r="K66" t="str">
        <f t="shared" si="8"/>
        <v>RM048</v>
      </c>
    </row>
    <row r="67" spans="7:11" x14ac:dyDescent="0.35">
      <c r="G67" s="6" t="s">
        <v>1272</v>
      </c>
      <c r="H67" s="7">
        <v>4</v>
      </c>
      <c r="K67" t="str">
        <f t="shared" si="8"/>
        <v>RM049</v>
      </c>
    </row>
    <row r="68" spans="7:11" x14ac:dyDescent="0.35">
      <c r="G68" s="6" t="s">
        <v>726</v>
      </c>
      <c r="H68" s="7">
        <v>3</v>
      </c>
      <c r="K68" t="str">
        <f t="shared" si="8"/>
        <v>RM050</v>
      </c>
    </row>
    <row r="69" spans="7:11" x14ac:dyDescent="0.35">
      <c r="G69" s="6" t="s">
        <v>728</v>
      </c>
      <c r="H69" s="7">
        <v>4</v>
      </c>
      <c r="K69" t="str">
        <f t="shared" si="8"/>
        <v>RM057</v>
      </c>
    </row>
    <row r="70" spans="7:11" x14ac:dyDescent="0.35">
      <c r="G70" s="6" t="s">
        <v>459</v>
      </c>
      <c r="H70" s="7">
        <v>5</v>
      </c>
      <c r="K70" t="str">
        <f t="shared" si="8"/>
        <v>RM059</v>
      </c>
    </row>
    <row r="71" spans="7:11" x14ac:dyDescent="0.35">
      <c r="G71" s="6" t="s">
        <v>873</v>
      </c>
      <c r="H71" s="7">
        <v>3</v>
      </c>
      <c r="K71" t="str">
        <f t="shared" si="8"/>
        <v>RM060</v>
      </c>
    </row>
    <row r="72" spans="7:11" x14ac:dyDescent="0.35">
      <c r="G72" s="6" t="s">
        <v>923</v>
      </c>
      <c r="H72" s="7">
        <v>3</v>
      </c>
      <c r="K72" t="str">
        <f t="shared" si="8"/>
        <v>RM062</v>
      </c>
    </row>
    <row r="73" spans="7:11" x14ac:dyDescent="0.35">
      <c r="G73" s="6" t="s">
        <v>1531</v>
      </c>
      <c r="H73" s="7">
        <v>6</v>
      </c>
      <c r="K73" t="str">
        <f t="shared" si="8"/>
        <v>RM064</v>
      </c>
    </row>
    <row r="74" spans="7:11" x14ac:dyDescent="0.35">
      <c r="G74" s="6" t="s">
        <v>805</v>
      </c>
      <c r="H74" s="7">
        <v>3</v>
      </c>
      <c r="K74" t="str">
        <f t="shared" si="8"/>
        <v>RM065</v>
      </c>
    </row>
    <row r="75" spans="7:11" x14ac:dyDescent="0.35">
      <c r="G75" s="6" t="s">
        <v>806</v>
      </c>
      <c r="H75" s="7">
        <v>3</v>
      </c>
      <c r="K75" t="str">
        <f t="shared" si="8"/>
        <v>RM067</v>
      </c>
    </row>
    <row r="76" spans="7:11" x14ac:dyDescent="0.35">
      <c r="G76" s="6" t="s">
        <v>1229</v>
      </c>
      <c r="H76" s="7">
        <v>3</v>
      </c>
      <c r="K76" t="str">
        <f t="shared" si="8"/>
        <v>RM068</v>
      </c>
    </row>
    <row r="77" spans="7:11" x14ac:dyDescent="0.35">
      <c r="G77" s="6" t="s">
        <v>730</v>
      </c>
      <c r="H77" s="7">
        <v>3</v>
      </c>
      <c r="K77" t="str">
        <f t="shared" si="8"/>
        <v>RM069</v>
      </c>
    </row>
    <row r="78" spans="7:11" x14ac:dyDescent="0.35">
      <c r="G78" s="6" t="s">
        <v>1532</v>
      </c>
      <c r="H78" s="7">
        <v>6</v>
      </c>
      <c r="K78" t="str">
        <f t="shared" si="8"/>
        <v>RM071</v>
      </c>
    </row>
    <row r="79" spans="7:11" x14ac:dyDescent="0.35">
      <c r="G79" s="6" t="s">
        <v>330</v>
      </c>
      <c r="H79" s="7">
        <v>1</v>
      </c>
      <c r="K79" t="str">
        <f t="shared" si="8"/>
        <v>RM072</v>
      </c>
    </row>
    <row r="80" spans="7:11" x14ac:dyDescent="0.35">
      <c r="G80" s="6" t="s">
        <v>460</v>
      </c>
      <c r="H80" s="7">
        <v>5</v>
      </c>
      <c r="K80" t="str">
        <f t="shared" si="8"/>
        <v>RM073</v>
      </c>
    </row>
    <row r="81" spans="7:11" x14ac:dyDescent="0.35">
      <c r="G81" s="6" t="s">
        <v>531</v>
      </c>
      <c r="H81" s="7">
        <v>3</v>
      </c>
      <c r="K81" t="str">
        <f t="shared" si="8"/>
        <v>RM074</v>
      </c>
    </row>
    <row r="82" spans="7:11" x14ac:dyDescent="0.35">
      <c r="G82" s="6" t="s">
        <v>808</v>
      </c>
      <c r="H82" s="7">
        <v>3</v>
      </c>
      <c r="K82" t="str">
        <f t="shared" si="8"/>
        <v>RM075</v>
      </c>
    </row>
    <row r="83" spans="7:11" x14ac:dyDescent="0.35">
      <c r="G83" s="6" t="s">
        <v>461</v>
      </c>
      <c r="H83" s="7">
        <v>5</v>
      </c>
      <c r="K83" t="str">
        <f t="shared" si="8"/>
        <v>RM076</v>
      </c>
    </row>
    <row r="84" spans="7:11" x14ac:dyDescent="0.35">
      <c r="G84" s="6" t="s">
        <v>731</v>
      </c>
      <c r="H84" s="7">
        <v>3</v>
      </c>
      <c r="K84" t="str">
        <f t="shared" si="8"/>
        <v>RM077</v>
      </c>
    </row>
    <row r="85" spans="7:11" x14ac:dyDescent="0.35">
      <c r="G85" s="6" t="s">
        <v>1230</v>
      </c>
      <c r="H85" s="7">
        <v>3</v>
      </c>
      <c r="K85" t="str">
        <f t="shared" si="8"/>
        <v>RM078</v>
      </c>
    </row>
    <row r="86" spans="7:11" x14ac:dyDescent="0.35">
      <c r="G86" s="6" t="s">
        <v>874</v>
      </c>
      <c r="H86" s="7">
        <v>3</v>
      </c>
      <c r="K86" t="str">
        <f t="shared" si="8"/>
        <v>RM079</v>
      </c>
    </row>
    <row r="87" spans="7:11" x14ac:dyDescent="0.35">
      <c r="G87" s="6" t="s">
        <v>1273</v>
      </c>
      <c r="H87" s="7">
        <v>4</v>
      </c>
      <c r="K87" t="str">
        <f t="shared" si="8"/>
        <v>RM080</v>
      </c>
    </row>
    <row r="88" spans="7:11" x14ac:dyDescent="0.35">
      <c r="G88" s="6" t="s">
        <v>732</v>
      </c>
      <c r="H88" s="7">
        <v>3</v>
      </c>
      <c r="K88" t="str">
        <f t="shared" si="8"/>
        <v>RM082</v>
      </c>
    </row>
    <row r="89" spans="7:11" x14ac:dyDescent="0.35">
      <c r="G89" s="6" t="s">
        <v>1476</v>
      </c>
      <c r="H89" s="7">
        <v>3</v>
      </c>
      <c r="K89" t="str">
        <f t="shared" si="8"/>
        <v>RM083</v>
      </c>
    </row>
    <row r="90" spans="7:11" x14ac:dyDescent="0.35">
      <c r="G90" s="6" t="s">
        <v>650</v>
      </c>
      <c r="H90" s="7">
        <v>3</v>
      </c>
      <c r="K90" t="str">
        <f t="shared" si="8"/>
        <v>RM085</v>
      </c>
    </row>
    <row r="91" spans="7:11" x14ac:dyDescent="0.35">
      <c r="G91" s="6" t="s">
        <v>1497</v>
      </c>
      <c r="H91" s="7">
        <v>3</v>
      </c>
      <c r="K91" t="str">
        <f t="shared" si="8"/>
        <v>RM086</v>
      </c>
    </row>
    <row r="92" spans="7:11" x14ac:dyDescent="0.35">
      <c r="G92" s="6" t="s">
        <v>120</v>
      </c>
      <c r="H92" s="7">
        <v>2</v>
      </c>
      <c r="K92" t="str">
        <f t="shared" si="8"/>
        <v>RM087</v>
      </c>
    </row>
    <row r="93" spans="7:11" x14ac:dyDescent="0.35">
      <c r="G93" s="6" t="s">
        <v>1401</v>
      </c>
      <c r="H93" s="7">
        <v>4</v>
      </c>
      <c r="K93" t="str">
        <f t="shared" si="8"/>
        <v>RM088</v>
      </c>
    </row>
    <row r="94" spans="7:11" x14ac:dyDescent="0.35">
      <c r="G94" s="6" t="s">
        <v>401</v>
      </c>
      <c r="H94" s="7">
        <v>3</v>
      </c>
      <c r="K94" t="str">
        <f t="shared" si="8"/>
        <v>RM089</v>
      </c>
    </row>
    <row r="95" spans="7:11" x14ac:dyDescent="0.35">
      <c r="G95" s="6" t="s">
        <v>1021</v>
      </c>
      <c r="H95" s="7">
        <v>4</v>
      </c>
      <c r="K95" t="str">
        <f t="shared" si="8"/>
        <v>RM091</v>
      </c>
    </row>
    <row r="96" spans="7:11" x14ac:dyDescent="0.35">
      <c r="G96" s="6" t="s">
        <v>1402</v>
      </c>
      <c r="H96" s="7">
        <v>4</v>
      </c>
      <c r="K96" t="str">
        <f t="shared" si="8"/>
        <v>RM092</v>
      </c>
    </row>
    <row r="97" spans="7:11" x14ac:dyDescent="0.35">
      <c r="G97" s="6" t="s">
        <v>1275</v>
      </c>
      <c r="H97" s="7">
        <v>3</v>
      </c>
      <c r="K97" t="str">
        <f t="shared" si="8"/>
        <v>RM094</v>
      </c>
    </row>
    <row r="98" spans="7:11" x14ac:dyDescent="0.35">
      <c r="G98" s="6" t="s">
        <v>532</v>
      </c>
      <c r="H98" s="7">
        <v>3</v>
      </c>
      <c r="K98" t="str">
        <f t="shared" si="8"/>
        <v>RM095</v>
      </c>
    </row>
    <row r="99" spans="7:11" x14ac:dyDescent="0.35">
      <c r="G99" s="6" t="s">
        <v>1457</v>
      </c>
      <c r="H99" s="7">
        <v>3</v>
      </c>
      <c r="K99" t="str">
        <f t="shared" si="8"/>
        <v>RM096</v>
      </c>
    </row>
    <row r="100" spans="7:11" x14ac:dyDescent="0.35">
      <c r="G100" s="6" t="s">
        <v>136</v>
      </c>
      <c r="H100" s="7">
        <v>2</v>
      </c>
      <c r="K100" t="str">
        <f t="shared" si="8"/>
        <v>RM097</v>
      </c>
    </row>
    <row r="101" spans="7:11" x14ac:dyDescent="0.35">
      <c r="G101" s="6" t="s">
        <v>282</v>
      </c>
      <c r="H101" s="7">
        <v>1</v>
      </c>
      <c r="K101" t="str">
        <f t="shared" ref="K101:K164" si="9">G101</f>
        <v>RM098</v>
      </c>
    </row>
    <row r="102" spans="7:11" x14ac:dyDescent="0.35">
      <c r="G102" s="6" t="s">
        <v>1516</v>
      </c>
      <c r="H102" s="7">
        <v>3</v>
      </c>
      <c r="K102" t="str">
        <f t="shared" si="9"/>
        <v>RM099</v>
      </c>
    </row>
    <row r="103" spans="7:11" x14ac:dyDescent="0.35">
      <c r="G103" s="6" t="s">
        <v>1199</v>
      </c>
      <c r="H103" s="7">
        <v>3</v>
      </c>
      <c r="K103" t="str">
        <f t="shared" si="9"/>
        <v>RM100</v>
      </c>
    </row>
    <row r="104" spans="7:11" x14ac:dyDescent="0.35">
      <c r="G104" s="6" t="s">
        <v>1150</v>
      </c>
      <c r="H104" s="7">
        <v>3</v>
      </c>
      <c r="K104" t="str">
        <f t="shared" si="9"/>
        <v>RM1000</v>
      </c>
    </row>
    <row r="105" spans="7:11" x14ac:dyDescent="0.35">
      <c r="G105" s="6" t="s">
        <v>1436</v>
      </c>
      <c r="H105" s="7">
        <v>3</v>
      </c>
      <c r="K105" t="str">
        <f t="shared" si="9"/>
        <v>RM1001</v>
      </c>
    </row>
    <row r="106" spans="7:11" x14ac:dyDescent="0.35">
      <c r="G106" s="6" t="s">
        <v>910</v>
      </c>
      <c r="H106" s="7">
        <v>3</v>
      </c>
      <c r="K106" t="str">
        <f t="shared" si="9"/>
        <v>RM1002</v>
      </c>
    </row>
    <row r="107" spans="7:11" x14ac:dyDescent="0.35">
      <c r="G107" s="6" t="s">
        <v>774</v>
      </c>
      <c r="H107" s="7">
        <v>3</v>
      </c>
      <c r="K107" t="str">
        <f t="shared" si="9"/>
        <v>RM1003</v>
      </c>
    </row>
    <row r="108" spans="7:11" x14ac:dyDescent="0.35">
      <c r="G108" s="6" t="s">
        <v>183</v>
      </c>
      <c r="H108" s="7">
        <v>2</v>
      </c>
      <c r="K108" t="str">
        <f t="shared" si="9"/>
        <v>RM1004</v>
      </c>
    </row>
    <row r="109" spans="7:11" x14ac:dyDescent="0.35">
      <c r="G109" s="6" t="s">
        <v>219</v>
      </c>
      <c r="H109" s="7">
        <v>2</v>
      </c>
      <c r="K109" t="str">
        <f t="shared" si="9"/>
        <v>RM1005</v>
      </c>
    </row>
    <row r="110" spans="7:11" x14ac:dyDescent="0.35">
      <c r="G110" s="6" t="s">
        <v>370</v>
      </c>
      <c r="H110" s="7">
        <v>1</v>
      </c>
      <c r="K110" t="str">
        <f t="shared" si="9"/>
        <v>RM1006</v>
      </c>
    </row>
    <row r="111" spans="7:11" x14ac:dyDescent="0.35">
      <c r="G111" s="6" t="s">
        <v>1469</v>
      </c>
      <c r="H111" s="7">
        <v>3</v>
      </c>
      <c r="K111" t="str">
        <f t="shared" si="9"/>
        <v>RM1009</v>
      </c>
    </row>
    <row r="112" spans="7:11" x14ac:dyDescent="0.35">
      <c r="G112" s="6" t="s">
        <v>1490</v>
      </c>
      <c r="H112" s="7">
        <v>3</v>
      </c>
      <c r="K112" t="str">
        <f t="shared" si="9"/>
        <v>RM1011</v>
      </c>
    </row>
    <row r="113" spans="7:11" x14ac:dyDescent="0.35">
      <c r="G113" s="6" t="s">
        <v>443</v>
      </c>
      <c r="H113" s="7">
        <v>5</v>
      </c>
      <c r="K113" t="str">
        <f t="shared" si="9"/>
        <v>RM1014</v>
      </c>
    </row>
    <row r="114" spans="7:11" x14ac:dyDescent="0.35">
      <c r="G114" s="6" t="s">
        <v>501</v>
      </c>
      <c r="H114" s="7">
        <v>3</v>
      </c>
      <c r="K114" t="str">
        <f t="shared" si="9"/>
        <v>RM1015</v>
      </c>
    </row>
    <row r="115" spans="7:11" x14ac:dyDescent="0.35">
      <c r="G115" s="6" t="s">
        <v>695</v>
      </c>
      <c r="H115" s="7">
        <v>3</v>
      </c>
      <c r="K115" t="str">
        <f t="shared" si="9"/>
        <v>RM1016</v>
      </c>
    </row>
    <row r="116" spans="7:11" x14ac:dyDescent="0.35">
      <c r="G116" s="6" t="s">
        <v>266</v>
      </c>
      <c r="H116" s="7">
        <v>1</v>
      </c>
      <c r="K116" t="str">
        <f t="shared" si="9"/>
        <v>RM1018</v>
      </c>
    </row>
    <row r="117" spans="7:11" x14ac:dyDescent="0.35">
      <c r="G117" s="6" t="s">
        <v>847</v>
      </c>
      <c r="H117" s="7">
        <v>3</v>
      </c>
      <c r="K117" t="str">
        <f t="shared" si="9"/>
        <v>RM1019</v>
      </c>
    </row>
    <row r="118" spans="7:11" x14ac:dyDescent="0.35">
      <c r="G118" s="6" t="s">
        <v>533</v>
      </c>
      <c r="H118" s="7">
        <v>3</v>
      </c>
      <c r="K118" t="str">
        <f t="shared" si="9"/>
        <v>RM102</v>
      </c>
    </row>
    <row r="119" spans="7:11" x14ac:dyDescent="0.35">
      <c r="G119" s="6" t="s">
        <v>848</v>
      </c>
      <c r="H119" s="7">
        <v>3</v>
      </c>
      <c r="K119" t="str">
        <f t="shared" si="9"/>
        <v>RM1020</v>
      </c>
    </row>
    <row r="120" spans="7:11" x14ac:dyDescent="0.35">
      <c r="G120" s="6" t="s">
        <v>1316</v>
      </c>
      <c r="H120" s="7">
        <v>3</v>
      </c>
      <c r="K120" t="str">
        <f t="shared" si="9"/>
        <v>RM1021</v>
      </c>
    </row>
    <row r="121" spans="7:11" x14ac:dyDescent="0.35">
      <c r="G121" s="6" t="s">
        <v>911</v>
      </c>
      <c r="H121" s="7">
        <v>3</v>
      </c>
      <c r="K121" t="str">
        <f t="shared" si="9"/>
        <v>RM1023</v>
      </c>
    </row>
    <row r="122" spans="7:11" x14ac:dyDescent="0.35">
      <c r="G122" s="6" t="s">
        <v>1507</v>
      </c>
      <c r="H122" s="7">
        <v>4</v>
      </c>
      <c r="K122" t="str">
        <f t="shared" si="9"/>
        <v>RM1024</v>
      </c>
    </row>
    <row r="123" spans="7:11" x14ac:dyDescent="0.35">
      <c r="G123" s="6" t="s">
        <v>1317</v>
      </c>
      <c r="H123" s="7">
        <v>3</v>
      </c>
      <c r="K123" t="str">
        <f t="shared" si="9"/>
        <v>RM1025</v>
      </c>
    </row>
    <row r="124" spans="7:11" x14ac:dyDescent="0.35">
      <c r="G124" s="6" t="s">
        <v>568</v>
      </c>
      <c r="H124" s="7">
        <v>3</v>
      </c>
      <c r="K124" t="str">
        <f t="shared" si="9"/>
        <v>RM1027</v>
      </c>
    </row>
    <row r="125" spans="7:11" x14ac:dyDescent="0.35">
      <c r="G125" s="6" t="s">
        <v>696</v>
      </c>
      <c r="H125" s="7">
        <v>3</v>
      </c>
      <c r="K125" t="str">
        <f t="shared" si="9"/>
        <v>RM1028</v>
      </c>
    </row>
    <row r="126" spans="7:11" x14ac:dyDescent="0.35">
      <c r="G126" s="6" t="s">
        <v>1107</v>
      </c>
      <c r="H126" s="7">
        <v>3</v>
      </c>
      <c r="K126" t="str">
        <f t="shared" si="9"/>
        <v>RM1029</v>
      </c>
    </row>
    <row r="127" spans="7:11" x14ac:dyDescent="0.35">
      <c r="G127" s="6" t="s">
        <v>1056</v>
      </c>
      <c r="H127" s="7">
        <v>3</v>
      </c>
      <c r="K127" t="str">
        <f t="shared" si="9"/>
        <v>RM1030</v>
      </c>
    </row>
    <row r="128" spans="7:11" x14ac:dyDescent="0.35">
      <c r="G128" s="6" t="s">
        <v>503</v>
      </c>
      <c r="H128" s="7">
        <v>3</v>
      </c>
      <c r="K128" t="str">
        <f t="shared" si="9"/>
        <v>RM1031</v>
      </c>
    </row>
    <row r="129" spans="7:11" x14ac:dyDescent="0.35">
      <c r="G129" s="6" t="s">
        <v>1256</v>
      </c>
      <c r="H129" s="7">
        <v>3</v>
      </c>
      <c r="K129" t="str">
        <f t="shared" si="9"/>
        <v>RM1035</v>
      </c>
    </row>
    <row r="130" spans="7:11" x14ac:dyDescent="0.35">
      <c r="G130" s="6" t="s">
        <v>505</v>
      </c>
      <c r="H130" s="7">
        <v>3</v>
      </c>
      <c r="K130" t="str">
        <f t="shared" si="9"/>
        <v>RM1036</v>
      </c>
    </row>
    <row r="131" spans="7:11" x14ac:dyDescent="0.35">
      <c r="G131" s="6" t="s">
        <v>1257</v>
      </c>
      <c r="H131" s="7">
        <v>3</v>
      </c>
      <c r="K131" t="str">
        <f t="shared" si="9"/>
        <v>RM1038</v>
      </c>
    </row>
    <row r="132" spans="7:11" x14ac:dyDescent="0.35">
      <c r="G132" s="6" t="s">
        <v>1340</v>
      </c>
      <c r="H132" s="7">
        <v>3</v>
      </c>
      <c r="K132" t="str">
        <f t="shared" si="9"/>
        <v>RM1039</v>
      </c>
    </row>
    <row r="133" spans="7:11" x14ac:dyDescent="0.35">
      <c r="G133" s="6" t="s">
        <v>651</v>
      </c>
      <c r="H133" s="7">
        <v>3</v>
      </c>
      <c r="K133" t="str">
        <f t="shared" si="9"/>
        <v>RM104</v>
      </c>
    </row>
    <row r="134" spans="7:11" x14ac:dyDescent="0.35">
      <c r="G134" s="6" t="s">
        <v>1057</v>
      </c>
      <c r="H134" s="7">
        <v>3</v>
      </c>
      <c r="K134" t="str">
        <f t="shared" si="9"/>
        <v>RM1041</v>
      </c>
    </row>
    <row r="135" spans="7:11" x14ac:dyDescent="0.35">
      <c r="G135" s="6" t="s">
        <v>312</v>
      </c>
      <c r="H135" s="7">
        <v>1</v>
      </c>
      <c r="K135" t="str">
        <f t="shared" si="9"/>
        <v>RM1042</v>
      </c>
    </row>
    <row r="136" spans="7:11" x14ac:dyDescent="0.35">
      <c r="G136" s="6" t="s">
        <v>1217</v>
      </c>
      <c r="H136" s="7">
        <v>3</v>
      </c>
      <c r="K136" t="str">
        <f t="shared" si="9"/>
        <v>RM1043</v>
      </c>
    </row>
    <row r="137" spans="7:11" x14ac:dyDescent="0.35">
      <c r="G137" s="6" t="s">
        <v>1452</v>
      </c>
      <c r="H137" s="7">
        <v>3</v>
      </c>
      <c r="K137" t="str">
        <f t="shared" si="9"/>
        <v>RM1044</v>
      </c>
    </row>
    <row r="138" spans="7:11" x14ac:dyDescent="0.35">
      <c r="G138" s="6" t="s">
        <v>1360</v>
      </c>
      <c r="H138" s="7">
        <v>3</v>
      </c>
      <c r="K138" t="str">
        <f t="shared" si="9"/>
        <v>RM1045</v>
      </c>
    </row>
    <row r="139" spans="7:11" x14ac:dyDescent="0.35">
      <c r="G139" s="6" t="s">
        <v>1058</v>
      </c>
      <c r="H139" s="7">
        <v>3</v>
      </c>
      <c r="K139" t="str">
        <f t="shared" si="9"/>
        <v>RM1046</v>
      </c>
    </row>
    <row r="140" spans="7:11" x14ac:dyDescent="0.35">
      <c r="G140" s="6" t="s">
        <v>1218</v>
      </c>
      <c r="H140" s="7">
        <v>3</v>
      </c>
      <c r="K140" t="str">
        <f t="shared" si="9"/>
        <v>RM1047</v>
      </c>
    </row>
    <row r="141" spans="7:11" x14ac:dyDescent="0.35">
      <c r="G141" s="6" t="s">
        <v>629</v>
      </c>
      <c r="H141" s="7">
        <v>3</v>
      </c>
      <c r="K141" t="str">
        <f t="shared" si="9"/>
        <v>RM1048</v>
      </c>
    </row>
    <row r="142" spans="7:11" x14ac:dyDescent="0.35">
      <c r="G142" s="6" t="s">
        <v>698</v>
      </c>
      <c r="H142" s="7">
        <v>3</v>
      </c>
      <c r="K142" t="str">
        <f t="shared" si="9"/>
        <v>RM1049</v>
      </c>
    </row>
    <row r="143" spans="7:11" x14ac:dyDescent="0.35">
      <c r="G143" s="6" t="s">
        <v>876</v>
      </c>
      <c r="H143" s="7">
        <v>3</v>
      </c>
      <c r="K143" t="str">
        <f t="shared" si="9"/>
        <v>RM105</v>
      </c>
    </row>
    <row r="144" spans="7:11" x14ac:dyDescent="0.35">
      <c r="G144" s="6" t="s">
        <v>444</v>
      </c>
      <c r="H144" s="7">
        <v>5</v>
      </c>
      <c r="K144" t="str">
        <f t="shared" si="9"/>
        <v>RM1050</v>
      </c>
    </row>
    <row r="145" spans="7:11" x14ac:dyDescent="0.35">
      <c r="G145" s="6" t="s">
        <v>1151</v>
      </c>
      <c r="H145" s="7">
        <v>3</v>
      </c>
      <c r="K145" t="str">
        <f t="shared" si="9"/>
        <v>RM1051</v>
      </c>
    </row>
    <row r="146" spans="7:11" x14ac:dyDescent="0.35">
      <c r="G146" s="6" t="s">
        <v>1219</v>
      </c>
      <c r="H146" s="7">
        <v>3</v>
      </c>
      <c r="K146" t="str">
        <f t="shared" si="9"/>
        <v>RM1052</v>
      </c>
    </row>
    <row r="147" spans="7:11" x14ac:dyDescent="0.35">
      <c r="G147" s="6" t="s">
        <v>445</v>
      </c>
      <c r="H147" s="7">
        <v>5</v>
      </c>
      <c r="K147" t="str">
        <f t="shared" si="9"/>
        <v>RM1053</v>
      </c>
    </row>
    <row r="148" spans="7:11" x14ac:dyDescent="0.35">
      <c r="G148" s="6" t="s">
        <v>1515</v>
      </c>
      <c r="H148" s="7">
        <v>4</v>
      </c>
      <c r="K148" t="str">
        <f t="shared" si="9"/>
        <v>RM1054</v>
      </c>
    </row>
    <row r="149" spans="7:11" x14ac:dyDescent="0.35">
      <c r="G149" s="6" t="s">
        <v>1361</v>
      </c>
      <c r="H149" s="7">
        <v>3</v>
      </c>
      <c r="K149" t="str">
        <f t="shared" si="9"/>
        <v>RM1055</v>
      </c>
    </row>
    <row r="150" spans="7:11" x14ac:dyDescent="0.35">
      <c r="G150" s="6" t="s">
        <v>699</v>
      </c>
      <c r="H150" s="7">
        <v>3</v>
      </c>
      <c r="K150" t="str">
        <f t="shared" si="9"/>
        <v>RM1056</v>
      </c>
    </row>
    <row r="151" spans="7:11" x14ac:dyDescent="0.35">
      <c r="G151" s="6" t="s">
        <v>1533</v>
      </c>
      <c r="H151" s="7">
        <v>8</v>
      </c>
      <c r="K151" t="str">
        <f t="shared" si="9"/>
        <v>RM106</v>
      </c>
    </row>
    <row r="152" spans="7:11" x14ac:dyDescent="0.35">
      <c r="G152" s="6" t="s">
        <v>775</v>
      </c>
      <c r="H152" s="7">
        <v>3</v>
      </c>
      <c r="K152" t="str">
        <f t="shared" si="9"/>
        <v>RM1060</v>
      </c>
    </row>
    <row r="153" spans="7:11" x14ac:dyDescent="0.35">
      <c r="G153" s="6" t="s">
        <v>153</v>
      </c>
      <c r="H153" s="7">
        <v>2</v>
      </c>
      <c r="K153" t="str">
        <f t="shared" si="9"/>
        <v>RM1062</v>
      </c>
    </row>
    <row r="154" spans="7:11" x14ac:dyDescent="0.35">
      <c r="G154" s="6" t="s">
        <v>1220</v>
      </c>
      <c r="H154" s="7">
        <v>3</v>
      </c>
      <c r="K154" t="str">
        <f t="shared" si="9"/>
        <v>RM1063</v>
      </c>
    </row>
    <row r="155" spans="7:11" x14ac:dyDescent="0.35">
      <c r="G155" s="6" t="s">
        <v>373</v>
      </c>
      <c r="H155" s="7">
        <v>3</v>
      </c>
      <c r="K155" t="str">
        <f t="shared" si="9"/>
        <v>RM1064</v>
      </c>
    </row>
    <row r="156" spans="7:11" x14ac:dyDescent="0.35">
      <c r="G156" s="6" t="s">
        <v>446</v>
      </c>
      <c r="H156" s="7">
        <v>5</v>
      </c>
      <c r="K156" t="str">
        <f t="shared" si="9"/>
        <v>RM1065</v>
      </c>
    </row>
    <row r="157" spans="7:11" x14ac:dyDescent="0.35">
      <c r="G157" s="6" t="s">
        <v>1491</v>
      </c>
      <c r="H157" s="7">
        <v>3</v>
      </c>
      <c r="K157" t="str">
        <f t="shared" si="9"/>
        <v>RM1066</v>
      </c>
    </row>
    <row r="158" spans="7:11" x14ac:dyDescent="0.35">
      <c r="G158" s="6" t="s">
        <v>630</v>
      </c>
      <c r="H158" s="7">
        <v>3</v>
      </c>
      <c r="K158" t="str">
        <f t="shared" si="9"/>
        <v>RM1067</v>
      </c>
    </row>
    <row r="159" spans="7:11" x14ac:dyDescent="0.35">
      <c r="G159" s="6" t="s">
        <v>315</v>
      </c>
      <c r="H159" s="7">
        <v>1</v>
      </c>
      <c r="K159" t="str">
        <f t="shared" si="9"/>
        <v>RM1070</v>
      </c>
    </row>
    <row r="160" spans="7:11" x14ac:dyDescent="0.35">
      <c r="G160" s="6" t="s">
        <v>316</v>
      </c>
      <c r="H160" s="7">
        <v>1</v>
      </c>
      <c r="K160" t="str">
        <f t="shared" si="9"/>
        <v>RM1071</v>
      </c>
    </row>
    <row r="161" spans="7:11" x14ac:dyDescent="0.35">
      <c r="G161" s="6" t="s">
        <v>1362</v>
      </c>
      <c r="H161" s="7">
        <v>4</v>
      </c>
      <c r="K161" t="str">
        <f t="shared" si="9"/>
        <v>RM1072</v>
      </c>
    </row>
    <row r="162" spans="7:11" x14ac:dyDescent="0.35">
      <c r="G162" s="6" t="s">
        <v>374</v>
      </c>
      <c r="H162" s="7">
        <v>3</v>
      </c>
      <c r="K162" t="str">
        <f t="shared" si="9"/>
        <v>RM1073</v>
      </c>
    </row>
    <row r="163" spans="7:11" x14ac:dyDescent="0.35">
      <c r="G163" s="6" t="s">
        <v>317</v>
      </c>
      <c r="H163" s="7">
        <v>1</v>
      </c>
      <c r="K163" t="str">
        <f t="shared" si="9"/>
        <v>RM1074</v>
      </c>
    </row>
    <row r="164" spans="7:11" x14ac:dyDescent="0.35">
      <c r="G164" s="6" t="s">
        <v>569</v>
      </c>
      <c r="H164" s="7">
        <v>4</v>
      </c>
      <c r="K164" t="str">
        <f t="shared" si="9"/>
        <v>RM1076</v>
      </c>
    </row>
    <row r="165" spans="7:11" x14ac:dyDescent="0.35">
      <c r="G165" s="6" t="s">
        <v>1470</v>
      </c>
      <c r="H165" s="7">
        <v>4</v>
      </c>
      <c r="K165" t="str">
        <f t="shared" ref="K165:K228" si="10">G165</f>
        <v>RM1077</v>
      </c>
    </row>
    <row r="166" spans="7:11" x14ac:dyDescent="0.35">
      <c r="G166" s="6" t="s">
        <v>1221</v>
      </c>
      <c r="H166" s="7">
        <v>3</v>
      </c>
      <c r="K166" t="str">
        <f t="shared" si="10"/>
        <v>RM1079</v>
      </c>
    </row>
    <row r="167" spans="7:11" x14ac:dyDescent="0.35">
      <c r="G167" s="6" t="s">
        <v>1004</v>
      </c>
      <c r="H167" s="7">
        <v>3</v>
      </c>
      <c r="K167" t="str">
        <f t="shared" si="10"/>
        <v>RM1080</v>
      </c>
    </row>
    <row r="168" spans="7:11" x14ac:dyDescent="0.35">
      <c r="G168" s="6" t="s">
        <v>1294</v>
      </c>
      <c r="H168" s="7">
        <v>3</v>
      </c>
      <c r="K168" t="str">
        <f t="shared" si="10"/>
        <v>RM1081</v>
      </c>
    </row>
    <row r="169" spans="7:11" x14ac:dyDescent="0.35">
      <c r="G169" s="6" t="s">
        <v>776</v>
      </c>
      <c r="H169" s="7">
        <v>3</v>
      </c>
      <c r="K169" t="str">
        <f t="shared" si="10"/>
        <v>RM1082</v>
      </c>
    </row>
    <row r="170" spans="7:11" x14ac:dyDescent="0.35">
      <c r="G170" s="6" t="s">
        <v>127</v>
      </c>
      <c r="H170" s="7">
        <v>2</v>
      </c>
      <c r="K170" t="str">
        <f t="shared" si="10"/>
        <v>RM1083</v>
      </c>
    </row>
    <row r="171" spans="7:11" x14ac:dyDescent="0.35">
      <c r="G171" s="6" t="s">
        <v>1395</v>
      </c>
      <c r="H171" s="7">
        <v>3</v>
      </c>
      <c r="K171" t="str">
        <f t="shared" si="10"/>
        <v>RM1087</v>
      </c>
    </row>
    <row r="172" spans="7:11" x14ac:dyDescent="0.35">
      <c r="G172" s="6" t="s">
        <v>1152</v>
      </c>
      <c r="H172" s="7">
        <v>3</v>
      </c>
      <c r="K172" t="str">
        <f t="shared" si="10"/>
        <v>RM1089</v>
      </c>
    </row>
    <row r="173" spans="7:11" x14ac:dyDescent="0.35">
      <c r="G173" s="6" t="s">
        <v>164</v>
      </c>
      <c r="H173" s="7">
        <v>2</v>
      </c>
      <c r="K173" t="str">
        <f t="shared" si="10"/>
        <v>RM109</v>
      </c>
    </row>
    <row r="174" spans="7:11" x14ac:dyDescent="0.35">
      <c r="G174" s="6" t="s">
        <v>912</v>
      </c>
      <c r="H174" s="7">
        <v>3</v>
      </c>
      <c r="K174" t="str">
        <f t="shared" si="10"/>
        <v>RM1090</v>
      </c>
    </row>
    <row r="175" spans="7:11" x14ac:dyDescent="0.35">
      <c r="G175" s="6" t="s">
        <v>376</v>
      </c>
      <c r="H175" s="7">
        <v>3</v>
      </c>
      <c r="K175" t="str">
        <f t="shared" si="10"/>
        <v>RM1091</v>
      </c>
    </row>
    <row r="176" spans="7:11" x14ac:dyDescent="0.35">
      <c r="G176" s="6" t="s">
        <v>632</v>
      </c>
      <c r="H176" s="7">
        <v>3</v>
      </c>
      <c r="K176" t="str">
        <f t="shared" si="10"/>
        <v>RM1092</v>
      </c>
    </row>
    <row r="177" spans="7:11" x14ac:dyDescent="0.35">
      <c r="G177" s="6" t="s">
        <v>1258</v>
      </c>
      <c r="H177" s="7">
        <v>4</v>
      </c>
      <c r="K177" t="str">
        <f t="shared" si="10"/>
        <v>RM1093</v>
      </c>
    </row>
    <row r="178" spans="7:11" x14ac:dyDescent="0.35">
      <c r="G178" s="6" t="s">
        <v>1153</v>
      </c>
      <c r="H178" s="7">
        <v>3</v>
      </c>
      <c r="K178" t="str">
        <f t="shared" si="10"/>
        <v>RM1094</v>
      </c>
    </row>
    <row r="179" spans="7:11" x14ac:dyDescent="0.35">
      <c r="G179" s="6" t="s">
        <v>1060</v>
      </c>
      <c r="H179" s="7">
        <v>3</v>
      </c>
      <c r="K179" t="str">
        <f t="shared" si="10"/>
        <v>RM1095</v>
      </c>
    </row>
    <row r="180" spans="7:11" x14ac:dyDescent="0.35">
      <c r="G180" s="6" t="s">
        <v>1061</v>
      </c>
      <c r="H180" s="7">
        <v>4</v>
      </c>
      <c r="K180" t="str">
        <f t="shared" si="10"/>
        <v>RM1097</v>
      </c>
    </row>
    <row r="181" spans="7:11" x14ac:dyDescent="0.35">
      <c r="G181" s="6" t="s">
        <v>154</v>
      </c>
      <c r="H181" s="7">
        <v>2</v>
      </c>
      <c r="K181" t="str">
        <f t="shared" si="10"/>
        <v>RM1098</v>
      </c>
    </row>
    <row r="182" spans="7:11" x14ac:dyDescent="0.35">
      <c r="G182" s="6" t="s">
        <v>1062</v>
      </c>
      <c r="H182" s="7">
        <v>3</v>
      </c>
      <c r="K182" t="str">
        <f t="shared" si="10"/>
        <v>RM1099</v>
      </c>
    </row>
    <row r="183" spans="7:11" x14ac:dyDescent="0.35">
      <c r="G183" s="6" t="s">
        <v>103</v>
      </c>
      <c r="H183" s="7">
        <v>2</v>
      </c>
      <c r="K183" t="str">
        <f t="shared" si="10"/>
        <v>RM110</v>
      </c>
    </row>
    <row r="184" spans="7:11" x14ac:dyDescent="0.35">
      <c r="G184" s="6" t="s">
        <v>1259</v>
      </c>
      <c r="H184" s="7">
        <v>3</v>
      </c>
      <c r="K184" t="str">
        <f t="shared" si="10"/>
        <v>RM1100</v>
      </c>
    </row>
    <row r="185" spans="7:11" x14ac:dyDescent="0.35">
      <c r="G185" s="6" t="s">
        <v>777</v>
      </c>
      <c r="H185" s="7">
        <v>4</v>
      </c>
      <c r="K185" t="str">
        <f t="shared" si="10"/>
        <v>RM1101</v>
      </c>
    </row>
    <row r="186" spans="7:11" x14ac:dyDescent="0.35">
      <c r="G186" s="6" t="s">
        <v>570</v>
      </c>
      <c r="H186" s="7">
        <v>3</v>
      </c>
      <c r="K186" t="str">
        <f t="shared" si="10"/>
        <v>RM1102</v>
      </c>
    </row>
    <row r="187" spans="7:11" x14ac:dyDescent="0.35">
      <c r="G187" s="6" t="s">
        <v>849</v>
      </c>
      <c r="H187" s="7">
        <v>4</v>
      </c>
      <c r="K187" t="str">
        <f t="shared" si="10"/>
        <v>RM1103</v>
      </c>
    </row>
    <row r="188" spans="7:11" x14ac:dyDescent="0.35">
      <c r="G188" s="6" t="s">
        <v>1341</v>
      </c>
      <c r="H188" s="7">
        <v>3</v>
      </c>
      <c r="K188" t="str">
        <f t="shared" si="10"/>
        <v>RM1104</v>
      </c>
    </row>
    <row r="189" spans="7:11" x14ac:dyDescent="0.35">
      <c r="G189" s="6" t="s">
        <v>377</v>
      </c>
      <c r="H189" s="7">
        <v>3</v>
      </c>
      <c r="K189" t="str">
        <f t="shared" si="10"/>
        <v>RM1105</v>
      </c>
    </row>
    <row r="190" spans="7:11" x14ac:dyDescent="0.35">
      <c r="G190" s="6" t="s">
        <v>634</v>
      </c>
      <c r="H190" s="7">
        <v>3</v>
      </c>
      <c r="K190" t="str">
        <f t="shared" si="10"/>
        <v>RM1106</v>
      </c>
    </row>
    <row r="191" spans="7:11" x14ac:dyDescent="0.35">
      <c r="G191" s="6" t="s">
        <v>958</v>
      </c>
      <c r="H191" s="7">
        <v>3</v>
      </c>
      <c r="K191" t="str">
        <f t="shared" si="10"/>
        <v>RM1108</v>
      </c>
    </row>
    <row r="192" spans="7:11" x14ac:dyDescent="0.35">
      <c r="G192" s="6" t="s">
        <v>778</v>
      </c>
      <c r="H192" s="7">
        <v>3</v>
      </c>
      <c r="K192" t="str">
        <f t="shared" si="10"/>
        <v>RM1109</v>
      </c>
    </row>
    <row r="193" spans="7:11" x14ac:dyDescent="0.35">
      <c r="G193" s="6" t="s">
        <v>1403</v>
      </c>
      <c r="H193" s="7">
        <v>4</v>
      </c>
      <c r="K193" t="str">
        <f t="shared" si="10"/>
        <v>RM111</v>
      </c>
    </row>
    <row r="194" spans="7:11" x14ac:dyDescent="0.35">
      <c r="G194" s="6" t="s">
        <v>448</v>
      </c>
      <c r="H194" s="7">
        <v>5</v>
      </c>
      <c r="K194" t="str">
        <f t="shared" si="10"/>
        <v>RM1110</v>
      </c>
    </row>
    <row r="195" spans="7:11" x14ac:dyDescent="0.35">
      <c r="G195" s="6" t="s">
        <v>571</v>
      </c>
      <c r="H195" s="7">
        <v>3</v>
      </c>
      <c r="K195" t="str">
        <f t="shared" si="10"/>
        <v>RM1114</v>
      </c>
    </row>
    <row r="196" spans="7:11" x14ac:dyDescent="0.35">
      <c r="G196" s="6" t="s">
        <v>1342</v>
      </c>
      <c r="H196" s="7">
        <v>3</v>
      </c>
      <c r="K196" t="str">
        <f t="shared" si="10"/>
        <v>RM1115</v>
      </c>
    </row>
    <row r="197" spans="7:11" x14ac:dyDescent="0.35">
      <c r="G197" s="6" t="s">
        <v>703</v>
      </c>
      <c r="H197" s="7">
        <v>3</v>
      </c>
      <c r="K197" t="str">
        <f t="shared" si="10"/>
        <v>RM1116</v>
      </c>
    </row>
    <row r="198" spans="7:11" x14ac:dyDescent="0.35">
      <c r="G198" s="6" t="s">
        <v>1492</v>
      </c>
      <c r="H198" s="7">
        <v>4</v>
      </c>
      <c r="K198" t="str">
        <f t="shared" si="10"/>
        <v>RM1117</v>
      </c>
    </row>
    <row r="199" spans="7:11" x14ac:dyDescent="0.35">
      <c r="G199" s="6" t="s">
        <v>704</v>
      </c>
      <c r="H199" s="7">
        <v>3</v>
      </c>
      <c r="K199" t="str">
        <f t="shared" si="10"/>
        <v>RM1118</v>
      </c>
    </row>
    <row r="200" spans="7:11" x14ac:dyDescent="0.35">
      <c r="G200" s="6" t="s">
        <v>220</v>
      </c>
      <c r="H200" s="7">
        <v>2</v>
      </c>
      <c r="K200" t="str">
        <f t="shared" si="10"/>
        <v>RM1119</v>
      </c>
    </row>
    <row r="201" spans="7:11" x14ac:dyDescent="0.35">
      <c r="G201" s="6" t="s">
        <v>960</v>
      </c>
      <c r="H201" s="7">
        <v>3</v>
      </c>
      <c r="K201" t="str">
        <f t="shared" si="10"/>
        <v>RM1120</v>
      </c>
    </row>
    <row r="202" spans="7:11" x14ac:dyDescent="0.35">
      <c r="G202" s="6" t="s">
        <v>961</v>
      </c>
      <c r="H202" s="7">
        <v>3</v>
      </c>
      <c r="K202" t="str">
        <f t="shared" si="10"/>
        <v>RM1121</v>
      </c>
    </row>
    <row r="203" spans="7:11" x14ac:dyDescent="0.35">
      <c r="G203" s="6" t="s">
        <v>850</v>
      </c>
      <c r="H203" s="7">
        <v>3</v>
      </c>
      <c r="K203" t="str">
        <f t="shared" si="10"/>
        <v>RM1122</v>
      </c>
    </row>
    <row r="204" spans="7:11" x14ac:dyDescent="0.35">
      <c r="G204" s="6" t="s">
        <v>1005</v>
      </c>
      <c r="H204" s="7">
        <v>3</v>
      </c>
      <c r="K204" t="str">
        <f t="shared" si="10"/>
        <v>RM1125</v>
      </c>
    </row>
    <row r="205" spans="7:11" x14ac:dyDescent="0.35">
      <c r="G205" s="6" t="s">
        <v>379</v>
      </c>
      <c r="H205" s="7">
        <v>3</v>
      </c>
      <c r="K205" t="str">
        <f t="shared" si="10"/>
        <v>RM1126</v>
      </c>
    </row>
    <row r="206" spans="7:11" x14ac:dyDescent="0.35">
      <c r="G206" s="6" t="s">
        <v>1396</v>
      </c>
      <c r="H206" s="7">
        <v>3</v>
      </c>
      <c r="K206" t="str">
        <f t="shared" si="10"/>
        <v>RM1127</v>
      </c>
    </row>
    <row r="207" spans="7:11" x14ac:dyDescent="0.35">
      <c r="G207" s="6" t="s">
        <v>128</v>
      </c>
      <c r="H207" s="7">
        <v>2</v>
      </c>
      <c r="K207" t="str">
        <f t="shared" si="10"/>
        <v>RM1128</v>
      </c>
    </row>
    <row r="208" spans="7:11" x14ac:dyDescent="0.35">
      <c r="G208" s="6" t="s">
        <v>851</v>
      </c>
      <c r="H208" s="7">
        <v>3</v>
      </c>
      <c r="K208" t="str">
        <f t="shared" si="10"/>
        <v>RM1129</v>
      </c>
    </row>
    <row r="209" spans="7:11" x14ac:dyDescent="0.35">
      <c r="G209" s="6" t="s">
        <v>1154</v>
      </c>
      <c r="H209" s="7">
        <v>4</v>
      </c>
      <c r="K209" t="str">
        <f t="shared" si="10"/>
        <v>RM1130</v>
      </c>
    </row>
    <row r="210" spans="7:11" x14ac:dyDescent="0.35">
      <c r="G210" s="6" t="s">
        <v>781</v>
      </c>
      <c r="H210" s="7">
        <v>3</v>
      </c>
      <c r="K210" t="str">
        <f t="shared" si="10"/>
        <v>RM1131</v>
      </c>
    </row>
    <row r="211" spans="7:11" x14ac:dyDescent="0.35">
      <c r="G211" s="6" t="s">
        <v>705</v>
      </c>
      <c r="H211" s="7">
        <v>3</v>
      </c>
      <c r="K211" t="str">
        <f t="shared" si="10"/>
        <v>RM1132</v>
      </c>
    </row>
    <row r="212" spans="7:11" x14ac:dyDescent="0.35">
      <c r="G212" s="6" t="s">
        <v>1063</v>
      </c>
      <c r="H212" s="7">
        <v>3</v>
      </c>
      <c r="K212" t="str">
        <f t="shared" si="10"/>
        <v>RM1133</v>
      </c>
    </row>
    <row r="213" spans="7:11" x14ac:dyDescent="0.35">
      <c r="G213" s="6" t="s">
        <v>1187</v>
      </c>
      <c r="H213" s="7">
        <v>3</v>
      </c>
      <c r="K213" t="str">
        <f t="shared" si="10"/>
        <v>RM1134</v>
      </c>
    </row>
    <row r="214" spans="7:11" x14ac:dyDescent="0.35">
      <c r="G214" s="6" t="s">
        <v>782</v>
      </c>
      <c r="H214" s="7">
        <v>3</v>
      </c>
      <c r="K214" t="str">
        <f t="shared" si="10"/>
        <v>RM1135</v>
      </c>
    </row>
    <row r="215" spans="7:11" x14ac:dyDescent="0.35">
      <c r="G215" s="6" t="s">
        <v>1295</v>
      </c>
      <c r="H215" s="7">
        <v>3</v>
      </c>
      <c r="K215" t="str">
        <f t="shared" si="10"/>
        <v>RM1136</v>
      </c>
    </row>
    <row r="216" spans="7:11" x14ac:dyDescent="0.35">
      <c r="G216" s="6" t="s">
        <v>1397</v>
      </c>
      <c r="H216" s="7">
        <v>3</v>
      </c>
      <c r="K216" t="str">
        <f t="shared" si="10"/>
        <v>RM1139</v>
      </c>
    </row>
    <row r="217" spans="7:11" x14ac:dyDescent="0.35">
      <c r="G217" s="6" t="s">
        <v>138</v>
      </c>
      <c r="H217" s="7">
        <v>2</v>
      </c>
      <c r="K217" t="str">
        <f t="shared" si="10"/>
        <v>RM114</v>
      </c>
    </row>
    <row r="218" spans="7:11" x14ac:dyDescent="0.35">
      <c r="G218" s="6" t="s">
        <v>572</v>
      </c>
      <c r="H218" s="7">
        <v>3</v>
      </c>
      <c r="K218" t="str">
        <f t="shared" si="10"/>
        <v>RM1140</v>
      </c>
    </row>
    <row r="219" spans="7:11" x14ac:dyDescent="0.35">
      <c r="G219" s="6" t="s">
        <v>449</v>
      </c>
      <c r="H219" s="7">
        <v>5</v>
      </c>
      <c r="K219" t="str">
        <f t="shared" si="10"/>
        <v>RM1142</v>
      </c>
    </row>
    <row r="220" spans="7:11" x14ac:dyDescent="0.35">
      <c r="G220" s="6" t="s">
        <v>1261</v>
      </c>
      <c r="H220" s="7">
        <v>3</v>
      </c>
      <c r="K220" t="str">
        <f t="shared" si="10"/>
        <v>RM1144</v>
      </c>
    </row>
    <row r="221" spans="7:11" x14ac:dyDescent="0.35">
      <c r="G221" s="6" t="s">
        <v>508</v>
      </c>
      <c r="H221" s="7">
        <v>3</v>
      </c>
      <c r="K221" t="str">
        <f t="shared" si="10"/>
        <v>RM1145</v>
      </c>
    </row>
    <row r="222" spans="7:11" x14ac:dyDescent="0.35">
      <c r="G222" s="6" t="s">
        <v>706</v>
      </c>
      <c r="H222" s="7">
        <v>3</v>
      </c>
      <c r="K222" t="str">
        <f t="shared" si="10"/>
        <v>RM1147</v>
      </c>
    </row>
    <row r="223" spans="7:11" x14ac:dyDescent="0.35">
      <c r="G223" s="6" t="s">
        <v>1363</v>
      </c>
      <c r="H223" s="7">
        <v>3</v>
      </c>
      <c r="K223" t="str">
        <f t="shared" si="10"/>
        <v>RM1148</v>
      </c>
    </row>
    <row r="224" spans="7:11" x14ac:dyDescent="0.35">
      <c r="G224" s="6" t="s">
        <v>1006</v>
      </c>
      <c r="H224" s="7">
        <v>3</v>
      </c>
      <c r="K224" t="str">
        <f t="shared" si="10"/>
        <v>RM1149</v>
      </c>
    </row>
    <row r="225" spans="7:11" x14ac:dyDescent="0.35">
      <c r="G225" s="6" t="s">
        <v>653</v>
      </c>
      <c r="H225" s="7">
        <v>3</v>
      </c>
      <c r="K225" t="str">
        <f t="shared" si="10"/>
        <v>RM115</v>
      </c>
    </row>
    <row r="226" spans="7:11" x14ac:dyDescent="0.35">
      <c r="G226" s="6" t="s">
        <v>267</v>
      </c>
      <c r="H226" s="7">
        <v>1</v>
      </c>
      <c r="K226" t="str">
        <f t="shared" si="10"/>
        <v>RM1150</v>
      </c>
    </row>
    <row r="227" spans="7:11" x14ac:dyDescent="0.35">
      <c r="G227" s="6" t="s">
        <v>783</v>
      </c>
      <c r="H227" s="7">
        <v>3</v>
      </c>
      <c r="K227" t="str">
        <f t="shared" si="10"/>
        <v>RM1151</v>
      </c>
    </row>
    <row r="228" spans="7:11" x14ac:dyDescent="0.35">
      <c r="G228" s="6" t="s">
        <v>319</v>
      </c>
      <c r="H228" s="7">
        <v>1</v>
      </c>
      <c r="K228" t="str">
        <f t="shared" si="10"/>
        <v>RM1152</v>
      </c>
    </row>
    <row r="229" spans="7:11" x14ac:dyDescent="0.35">
      <c r="G229" s="6" t="s">
        <v>98</v>
      </c>
      <c r="H229" s="7">
        <v>2</v>
      </c>
      <c r="K229" t="str">
        <f t="shared" ref="K229:K292" si="11">G229</f>
        <v>RM1153</v>
      </c>
    </row>
    <row r="230" spans="7:11" x14ac:dyDescent="0.35">
      <c r="G230" s="6" t="s">
        <v>1319</v>
      </c>
      <c r="H230" s="7">
        <v>3</v>
      </c>
      <c r="K230" t="str">
        <f t="shared" si="11"/>
        <v>RM1155</v>
      </c>
    </row>
    <row r="231" spans="7:11" x14ac:dyDescent="0.35">
      <c r="G231" s="6" t="s">
        <v>1007</v>
      </c>
      <c r="H231" s="7">
        <v>3</v>
      </c>
      <c r="K231" t="str">
        <f t="shared" si="11"/>
        <v>RM1156</v>
      </c>
    </row>
    <row r="232" spans="7:11" x14ac:dyDescent="0.35">
      <c r="G232" s="6" t="s">
        <v>1064</v>
      </c>
      <c r="H232" s="7">
        <v>3</v>
      </c>
      <c r="K232" t="str">
        <f t="shared" si="11"/>
        <v>RM1157</v>
      </c>
    </row>
    <row r="233" spans="7:11" x14ac:dyDescent="0.35">
      <c r="G233" s="6" t="s">
        <v>784</v>
      </c>
      <c r="H233" s="7">
        <v>3</v>
      </c>
      <c r="K233" t="str">
        <f t="shared" si="11"/>
        <v>RM1158</v>
      </c>
    </row>
    <row r="234" spans="7:11" x14ac:dyDescent="0.35">
      <c r="G234" s="6" t="s">
        <v>913</v>
      </c>
      <c r="H234" s="7">
        <v>3</v>
      </c>
      <c r="K234" t="str">
        <f t="shared" si="11"/>
        <v>RM1159</v>
      </c>
    </row>
    <row r="235" spans="7:11" x14ac:dyDescent="0.35">
      <c r="G235" s="6" t="s">
        <v>877</v>
      </c>
      <c r="H235" s="7">
        <v>3</v>
      </c>
      <c r="K235" t="str">
        <f t="shared" si="11"/>
        <v>RM116</v>
      </c>
    </row>
    <row r="236" spans="7:11" x14ac:dyDescent="0.35">
      <c r="G236" s="6" t="s">
        <v>1008</v>
      </c>
      <c r="H236" s="7">
        <v>3</v>
      </c>
      <c r="K236" t="str">
        <f t="shared" si="11"/>
        <v>RM1160</v>
      </c>
    </row>
    <row r="237" spans="7:11" x14ac:dyDescent="0.35">
      <c r="G237" s="6" t="s">
        <v>1262</v>
      </c>
      <c r="H237" s="7">
        <v>3</v>
      </c>
      <c r="K237" t="str">
        <f t="shared" si="11"/>
        <v>RM1161</v>
      </c>
    </row>
    <row r="238" spans="7:11" x14ac:dyDescent="0.35">
      <c r="G238" s="6" t="s">
        <v>914</v>
      </c>
      <c r="H238" s="7">
        <v>3</v>
      </c>
      <c r="K238" t="str">
        <f t="shared" si="11"/>
        <v>RM1164</v>
      </c>
    </row>
    <row r="239" spans="7:11" x14ac:dyDescent="0.35">
      <c r="G239" s="6" t="s">
        <v>1223</v>
      </c>
      <c r="H239" s="7">
        <v>3</v>
      </c>
      <c r="K239" t="str">
        <f t="shared" si="11"/>
        <v>RM1166</v>
      </c>
    </row>
    <row r="240" spans="7:11" x14ac:dyDescent="0.35">
      <c r="G240" s="6" t="s">
        <v>1343</v>
      </c>
      <c r="H240" s="7">
        <v>4</v>
      </c>
      <c r="K240" t="str">
        <f t="shared" si="11"/>
        <v>RM1167</v>
      </c>
    </row>
    <row r="241" spans="7:11" x14ac:dyDescent="0.35">
      <c r="G241" s="6" t="s">
        <v>654</v>
      </c>
      <c r="H241" s="7">
        <v>3</v>
      </c>
      <c r="K241" t="str">
        <f t="shared" si="11"/>
        <v>RM117</v>
      </c>
    </row>
    <row r="242" spans="7:11" x14ac:dyDescent="0.35">
      <c r="G242" s="6" t="s">
        <v>268</v>
      </c>
      <c r="H242" s="7">
        <v>1</v>
      </c>
      <c r="K242" t="str">
        <f t="shared" si="11"/>
        <v>RM1170</v>
      </c>
    </row>
    <row r="243" spans="7:11" x14ac:dyDescent="0.35">
      <c r="G243" s="6" t="s">
        <v>269</v>
      </c>
      <c r="H243" s="7">
        <v>1</v>
      </c>
      <c r="K243" t="str">
        <f t="shared" si="11"/>
        <v>RM1171</v>
      </c>
    </row>
    <row r="244" spans="7:11" x14ac:dyDescent="0.35">
      <c r="G244" s="6" t="s">
        <v>380</v>
      </c>
      <c r="H244" s="7">
        <v>3</v>
      </c>
      <c r="K244" t="str">
        <f t="shared" si="11"/>
        <v>RM1173</v>
      </c>
    </row>
    <row r="245" spans="7:11" x14ac:dyDescent="0.35">
      <c r="G245" s="6" t="s">
        <v>853</v>
      </c>
      <c r="H245" s="7">
        <v>3</v>
      </c>
      <c r="K245" t="str">
        <f t="shared" si="11"/>
        <v>RM1174</v>
      </c>
    </row>
    <row r="246" spans="7:11" x14ac:dyDescent="0.35">
      <c r="G246" s="6" t="s">
        <v>185</v>
      </c>
      <c r="H246" s="7">
        <v>2</v>
      </c>
      <c r="K246" t="str">
        <f t="shared" si="11"/>
        <v>RM1175</v>
      </c>
    </row>
    <row r="247" spans="7:11" x14ac:dyDescent="0.35">
      <c r="G247" s="6" t="s">
        <v>1009</v>
      </c>
      <c r="H247" s="7">
        <v>4</v>
      </c>
      <c r="K247" t="str">
        <f t="shared" si="11"/>
        <v>RM1176</v>
      </c>
    </row>
    <row r="248" spans="7:11" x14ac:dyDescent="0.35">
      <c r="G248" s="6" t="s">
        <v>1364</v>
      </c>
      <c r="H248" s="7">
        <v>3</v>
      </c>
      <c r="K248" t="str">
        <f t="shared" si="11"/>
        <v>RM1177</v>
      </c>
    </row>
    <row r="249" spans="7:11" x14ac:dyDescent="0.35">
      <c r="G249" s="6" t="s">
        <v>1398</v>
      </c>
      <c r="H249" s="7">
        <v>3</v>
      </c>
      <c r="K249" t="str">
        <f t="shared" si="11"/>
        <v>RM1178</v>
      </c>
    </row>
    <row r="250" spans="7:11" x14ac:dyDescent="0.35">
      <c r="G250" s="6" t="s">
        <v>86</v>
      </c>
      <c r="H250" s="7">
        <v>2</v>
      </c>
      <c r="K250" t="str">
        <f t="shared" si="11"/>
        <v>RM1179</v>
      </c>
    </row>
    <row r="251" spans="7:11" x14ac:dyDescent="0.35">
      <c r="G251" s="6" t="s">
        <v>809</v>
      </c>
      <c r="H251" s="7">
        <v>3</v>
      </c>
      <c r="K251" t="str">
        <f t="shared" si="11"/>
        <v>RM118</v>
      </c>
    </row>
    <row r="252" spans="7:11" x14ac:dyDescent="0.35">
      <c r="G252" s="6" t="s">
        <v>707</v>
      </c>
      <c r="H252" s="7">
        <v>3</v>
      </c>
      <c r="K252" t="str">
        <f t="shared" si="11"/>
        <v>RM1180</v>
      </c>
    </row>
    <row r="253" spans="7:11" x14ac:dyDescent="0.35">
      <c r="G253" s="6" t="s">
        <v>854</v>
      </c>
      <c r="H253" s="7">
        <v>3</v>
      </c>
      <c r="K253" t="str">
        <f t="shared" si="11"/>
        <v>RM1181</v>
      </c>
    </row>
    <row r="254" spans="7:11" x14ac:dyDescent="0.35">
      <c r="G254" s="6" t="s">
        <v>855</v>
      </c>
      <c r="H254" s="7">
        <v>3</v>
      </c>
      <c r="K254" t="str">
        <f t="shared" si="11"/>
        <v>RM1183</v>
      </c>
    </row>
    <row r="255" spans="7:11" x14ac:dyDescent="0.35">
      <c r="G255" s="6" t="s">
        <v>856</v>
      </c>
      <c r="H255" s="7">
        <v>4</v>
      </c>
      <c r="K255" t="str">
        <f t="shared" si="11"/>
        <v>RM1184</v>
      </c>
    </row>
    <row r="256" spans="7:11" x14ac:dyDescent="0.35">
      <c r="G256" s="6" t="s">
        <v>1471</v>
      </c>
      <c r="H256" s="7">
        <v>4</v>
      </c>
      <c r="K256" t="str">
        <f t="shared" si="11"/>
        <v>RM1185</v>
      </c>
    </row>
    <row r="257" spans="7:11" x14ac:dyDescent="0.35">
      <c r="G257" s="6" t="s">
        <v>1188</v>
      </c>
      <c r="H257" s="7">
        <v>4</v>
      </c>
      <c r="K257" t="str">
        <f t="shared" si="11"/>
        <v>RM1186</v>
      </c>
    </row>
    <row r="258" spans="7:11" x14ac:dyDescent="0.35">
      <c r="G258" s="6" t="s">
        <v>963</v>
      </c>
      <c r="H258" s="7">
        <v>3</v>
      </c>
      <c r="K258" t="str">
        <f t="shared" si="11"/>
        <v>RM1188</v>
      </c>
    </row>
    <row r="259" spans="7:11" x14ac:dyDescent="0.35">
      <c r="G259" s="6" t="s">
        <v>810</v>
      </c>
      <c r="H259" s="7">
        <v>4</v>
      </c>
      <c r="K259" t="str">
        <f t="shared" si="11"/>
        <v>RM119</v>
      </c>
    </row>
    <row r="260" spans="7:11" x14ac:dyDescent="0.35">
      <c r="G260" s="6" t="s">
        <v>635</v>
      </c>
      <c r="H260" s="7">
        <v>3</v>
      </c>
      <c r="K260" t="str">
        <f t="shared" si="11"/>
        <v>RM1190</v>
      </c>
    </row>
    <row r="261" spans="7:11" x14ac:dyDescent="0.35">
      <c r="G261" s="6" t="s">
        <v>573</v>
      </c>
      <c r="H261" s="7">
        <v>3</v>
      </c>
      <c r="K261" t="str">
        <f t="shared" si="11"/>
        <v>RM1191</v>
      </c>
    </row>
    <row r="262" spans="7:11" x14ac:dyDescent="0.35">
      <c r="G262" s="6" t="s">
        <v>509</v>
      </c>
      <c r="H262" s="7">
        <v>3</v>
      </c>
      <c r="K262" t="str">
        <f t="shared" si="11"/>
        <v>RM1192</v>
      </c>
    </row>
    <row r="263" spans="7:11" x14ac:dyDescent="0.35">
      <c r="G263" s="6" t="s">
        <v>964</v>
      </c>
      <c r="H263" s="7">
        <v>4</v>
      </c>
      <c r="K263" t="str">
        <f t="shared" si="11"/>
        <v>RM1194</v>
      </c>
    </row>
    <row r="264" spans="7:11" x14ac:dyDescent="0.35">
      <c r="G264" s="6" t="s">
        <v>1320</v>
      </c>
      <c r="H264" s="7">
        <v>3</v>
      </c>
      <c r="K264" t="str">
        <f t="shared" si="11"/>
        <v>RM1195</v>
      </c>
    </row>
    <row r="265" spans="7:11" x14ac:dyDescent="0.35">
      <c r="G265" s="6" t="s">
        <v>1367</v>
      </c>
      <c r="H265" s="7">
        <v>3</v>
      </c>
      <c r="K265" t="str">
        <f t="shared" si="11"/>
        <v>RM1196</v>
      </c>
    </row>
    <row r="266" spans="7:11" x14ac:dyDescent="0.35">
      <c r="G266" s="6" t="s">
        <v>1108</v>
      </c>
      <c r="H266" s="7">
        <v>3</v>
      </c>
      <c r="K266" t="str">
        <f t="shared" si="11"/>
        <v>RM1197</v>
      </c>
    </row>
    <row r="267" spans="7:11" x14ac:dyDescent="0.35">
      <c r="G267" s="6" t="s">
        <v>87</v>
      </c>
      <c r="H267" s="7">
        <v>2</v>
      </c>
      <c r="K267" t="str">
        <f t="shared" si="11"/>
        <v>RM1198</v>
      </c>
    </row>
    <row r="268" spans="7:11" x14ac:dyDescent="0.35">
      <c r="G268" s="6" t="s">
        <v>1165</v>
      </c>
      <c r="H268" s="7">
        <v>3</v>
      </c>
      <c r="K268" t="str">
        <f t="shared" si="11"/>
        <v>RM120</v>
      </c>
    </row>
    <row r="269" spans="7:11" x14ac:dyDescent="0.35">
      <c r="G269" s="6" t="s">
        <v>857</v>
      </c>
      <c r="H269" s="7">
        <v>3</v>
      </c>
      <c r="K269" t="str">
        <f t="shared" si="11"/>
        <v>RM1200</v>
      </c>
    </row>
    <row r="270" spans="7:11" x14ac:dyDescent="0.35">
      <c r="G270" s="6" t="s">
        <v>965</v>
      </c>
      <c r="H270" s="7">
        <v>3</v>
      </c>
      <c r="K270" t="str">
        <f t="shared" si="11"/>
        <v>RM1203</v>
      </c>
    </row>
    <row r="271" spans="7:11" x14ac:dyDescent="0.35">
      <c r="G271" s="6" t="s">
        <v>1454</v>
      </c>
      <c r="H271" s="7">
        <v>3</v>
      </c>
      <c r="K271" t="str">
        <f t="shared" si="11"/>
        <v>RM1204</v>
      </c>
    </row>
    <row r="272" spans="7:11" x14ac:dyDescent="0.35">
      <c r="G272" s="6" t="s">
        <v>221</v>
      </c>
      <c r="H272" s="7">
        <v>2</v>
      </c>
      <c r="K272" t="str">
        <f t="shared" si="11"/>
        <v>RM1207</v>
      </c>
    </row>
    <row r="273" spans="7:11" x14ac:dyDescent="0.35">
      <c r="G273" s="6" t="s">
        <v>1493</v>
      </c>
      <c r="H273" s="7">
        <v>3</v>
      </c>
      <c r="K273" t="str">
        <f t="shared" si="11"/>
        <v>RM1208</v>
      </c>
    </row>
    <row r="274" spans="7:11" x14ac:dyDescent="0.35">
      <c r="G274" s="6" t="s">
        <v>708</v>
      </c>
      <c r="H274" s="7">
        <v>3</v>
      </c>
      <c r="K274" t="str">
        <f t="shared" si="11"/>
        <v>RM1209</v>
      </c>
    </row>
    <row r="275" spans="7:11" x14ac:dyDescent="0.35">
      <c r="G275" s="6" t="s">
        <v>403</v>
      </c>
      <c r="H275" s="7">
        <v>4</v>
      </c>
      <c r="K275" t="str">
        <f t="shared" si="11"/>
        <v>RM121</v>
      </c>
    </row>
    <row r="276" spans="7:11" x14ac:dyDescent="0.35">
      <c r="G276" s="6" t="s">
        <v>637</v>
      </c>
      <c r="H276" s="7">
        <v>3</v>
      </c>
      <c r="K276" t="str">
        <f t="shared" si="11"/>
        <v>RM1211</v>
      </c>
    </row>
    <row r="277" spans="7:11" x14ac:dyDescent="0.35">
      <c r="G277" s="6" t="s">
        <v>915</v>
      </c>
      <c r="H277" s="7">
        <v>3</v>
      </c>
      <c r="K277" t="str">
        <f t="shared" si="11"/>
        <v>RM1212</v>
      </c>
    </row>
    <row r="278" spans="7:11" x14ac:dyDescent="0.35">
      <c r="G278" s="6" t="s">
        <v>709</v>
      </c>
      <c r="H278" s="7">
        <v>3</v>
      </c>
      <c r="K278" t="str">
        <f t="shared" si="11"/>
        <v>RM1213</v>
      </c>
    </row>
    <row r="279" spans="7:11" x14ac:dyDescent="0.35">
      <c r="G279" s="6" t="s">
        <v>788</v>
      </c>
      <c r="H279" s="7">
        <v>3</v>
      </c>
      <c r="K279" t="str">
        <f t="shared" si="11"/>
        <v>RM1216</v>
      </c>
    </row>
    <row r="280" spans="7:11" x14ac:dyDescent="0.35">
      <c r="G280" s="6" t="s">
        <v>1189</v>
      </c>
      <c r="H280" s="7">
        <v>3</v>
      </c>
      <c r="K280" t="str">
        <f t="shared" si="11"/>
        <v>RM1217</v>
      </c>
    </row>
    <row r="281" spans="7:11" x14ac:dyDescent="0.35">
      <c r="G281" s="6" t="s">
        <v>156</v>
      </c>
      <c r="H281" s="7">
        <v>2</v>
      </c>
      <c r="K281" t="str">
        <f t="shared" si="11"/>
        <v>RM1218</v>
      </c>
    </row>
    <row r="282" spans="7:11" x14ac:dyDescent="0.35">
      <c r="G282" s="6" t="s">
        <v>1109</v>
      </c>
      <c r="H282" s="7">
        <v>3</v>
      </c>
      <c r="K282" t="str">
        <f t="shared" si="11"/>
        <v>RM1219</v>
      </c>
    </row>
    <row r="283" spans="7:11" x14ac:dyDescent="0.35">
      <c r="G283" s="6" t="s">
        <v>592</v>
      </c>
      <c r="H283" s="7">
        <v>3</v>
      </c>
      <c r="K283" t="str">
        <f t="shared" si="11"/>
        <v>RM122</v>
      </c>
    </row>
    <row r="284" spans="7:11" x14ac:dyDescent="0.35">
      <c r="G284" s="6" t="s">
        <v>382</v>
      </c>
      <c r="H284" s="7">
        <v>3</v>
      </c>
      <c r="K284" t="str">
        <f t="shared" si="11"/>
        <v>RM1220</v>
      </c>
    </row>
    <row r="285" spans="7:11" x14ac:dyDescent="0.35">
      <c r="G285" s="6" t="s">
        <v>858</v>
      </c>
      <c r="H285" s="7">
        <v>3</v>
      </c>
      <c r="K285" t="str">
        <f t="shared" si="11"/>
        <v>RM1221</v>
      </c>
    </row>
    <row r="286" spans="7:11" x14ac:dyDescent="0.35">
      <c r="G286" s="6" t="s">
        <v>1263</v>
      </c>
      <c r="H286" s="7">
        <v>4</v>
      </c>
      <c r="K286" t="str">
        <f t="shared" si="11"/>
        <v>RM1222</v>
      </c>
    </row>
    <row r="287" spans="7:11" x14ac:dyDescent="0.35">
      <c r="G287" s="6" t="s">
        <v>222</v>
      </c>
      <c r="H287" s="7">
        <v>2</v>
      </c>
      <c r="K287" t="str">
        <f t="shared" si="11"/>
        <v>RM1225</v>
      </c>
    </row>
    <row r="288" spans="7:11" x14ac:dyDescent="0.35">
      <c r="G288" s="6" t="s">
        <v>1264</v>
      </c>
      <c r="H288" s="7">
        <v>3</v>
      </c>
      <c r="K288" t="str">
        <f t="shared" si="11"/>
        <v>RM1226</v>
      </c>
    </row>
    <row r="289" spans="7:11" x14ac:dyDescent="0.35">
      <c r="G289" s="6" t="s">
        <v>575</v>
      </c>
      <c r="H289" s="7">
        <v>3</v>
      </c>
      <c r="K289" t="str">
        <f t="shared" si="11"/>
        <v>RM1227</v>
      </c>
    </row>
    <row r="290" spans="7:11" x14ac:dyDescent="0.35">
      <c r="G290" s="6" t="s">
        <v>510</v>
      </c>
      <c r="H290" s="7">
        <v>3</v>
      </c>
      <c r="K290" t="str">
        <f t="shared" si="11"/>
        <v>RM1228</v>
      </c>
    </row>
    <row r="291" spans="7:11" x14ac:dyDescent="0.35">
      <c r="G291" s="6" t="s">
        <v>1110</v>
      </c>
      <c r="H291" s="7">
        <v>3</v>
      </c>
      <c r="K291" t="str">
        <f t="shared" si="11"/>
        <v>RM1229</v>
      </c>
    </row>
    <row r="292" spans="7:11" x14ac:dyDescent="0.35">
      <c r="G292" s="6" t="s">
        <v>158</v>
      </c>
      <c r="H292" s="7">
        <v>2</v>
      </c>
      <c r="K292" t="str">
        <f t="shared" si="11"/>
        <v>RM1231</v>
      </c>
    </row>
    <row r="293" spans="7:11" x14ac:dyDescent="0.35">
      <c r="G293" s="6" t="s">
        <v>1296</v>
      </c>
      <c r="H293" s="7">
        <v>3</v>
      </c>
      <c r="K293" t="str">
        <f t="shared" ref="K293:K356" si="12">G293</f>
        <v>RM1232</v>
      </c>
    </row>
    <row r="294" spans="7:11" x14ac:dyDescent="0.35">
      <c r="G294" s="6" t="s">
        <v>789</v>
      </c>
      <c r="H294" s="7">
        <v>3</v>
      </c>
      <c r="K294" t="str">
        <f t="shared" si="12"/>
        <v>RM1233</v>
      </c>
    </row>
    <row r="295" spans="7:11" x14ac:dyDescent="0.35">
      <c r="G295" s="6" t="s">
        <v>450</v>
      </c>
      <c r="H295" s="7">
        <v>5</v>
      </c>
      <c r="K295" t="str">
        <f t="shared" si="12"/>
        <v>RM1234</v>
      </c>
    </row>
    <row r="296" spans="7:11" x14ac:dyDescent="0.35">
      <c r="G296" s="6" t="s">
        <v>1322</v>
      </c>
      <c r="H296" s="7">
        <v>3</v>
      </c>
      <c r="K296" t="str">
        <f t="shared" si="12"/>
        <v>RM1235</v>
      </c>
    </row>
    <row r="297" spans="7:11" x14ac:dyDescent="0.35">
      <c r="G297" s="6" t="s">
        <v>1297</v>
      </c>
      <c r="H297" s="7">
        <v>3</v>
      </c>
      <c r="K297" t="str">
        <f t="shared" si="12"/>
        <v>RM1236</v>
      </c>
    </row>
    <row r="298" spans="7:11" x14ac:dyDescent="0.35">
      <c r="G298" s="6" t="s">
        <v>131</v>
      </c>
      <c r="H298" s="7">
        <v>2</v>
      </c>
      <c r="K298" t="str">
        <f t="shared" si="12"/>
        <v>RM1239</v>
      </c>
    </row>
    <row r="299" spans="7:11" x14ac:dyDescent="0.35">
      <c r="G299" s="6" t="s">
        <v>1404</v>
      </c>
      <c r="H299" s="7">
        <v>3</v>
      </c>
      <c r="K299" t="str">
        <f t="shared" si="12"/>
        <v>RM124</v>
      </c>
    </row>
    <row r="300" spans="7:11" x14ac:dyDescent="0.35">
      <c r="G300" s="6" t="s">
        <v>511</v>
      </c>
      <c r="H300" s="7">
        <v>4</v>
      </c>
      <c r="K300" t="str">
        <f t="shared" si="12"/>
        <v>RM1240</v>
      </c>
    </row>
    <row r="301" spans="7:11" x14ac:dyDescent="0.35">
      <c r="G301" s="6" t="s">
        <v>1010</v>
      </c>
      <c r="H301" s="7">
        <v>3</v>
      </c>
      <c r="K301" t="str">
        <f t="shared" si="12"/>
        <v>RM1241</v>
      </c>
    </row>
    <row r="302" spans="7:11" x14ac:dyDescent="0.35">
      <c r="G302" s="6" t="s">
        <v>577</v>
      </c>
      <c r="H302" s="7">
        <v>3</v>
      </c>
      <c r="K302" t="str">
        <f t="shared" si="12"/>
        <v>RM1242</v>
      </c>
    </row>
    <row r="303" spans="7:11" x14ac:dyDescent="0.35">
      <c r="G303" s="6" t="s">
        <v>1068</v>
      </c>
      <c r="H303" s="7">
        <v>3</v>
      </c>
      <c r="K303" t="str">
        <f t="shared" si="12"/>
        <v>RM1243</v>
      </c>
    </row>
    <row r="304" spans="7:11" x14ac:dyDescent="0.35">
      <c r="G304" s="6" t="s">
        <v>1265</v>
      </c>
      <c r="H304" s="7">
        <v>4</v>
      </c>
      <c r="K304" t="str">
        <f t="shared" si="12"/>
        <v>RM1244</v>
      </c>
    </row>
    <row r="305" spans="7:11" x14ac:dyDescent="0.35">
      <c r="G305" s="6" t="s">
        <v>451</v>
      </c>
      <c r="H305" s="7">
        <v>5</v>
      </c>
      <c r="K305" t="str">
        <f t="shared" si="12"/>
        <v>RM1245</v>
      </c>
    </row>
    <row r="306" spans="7:11" x14ac:dyDescent="0.35">
      <c r="G306" s="6" t="s">
        <v>159</v>
      </c>
      <c r="H306" s="7">
        <v>2</v>
      </c>
      <c r="K306" t="str">
        <f t="shared" si="12"/>
        <v>RM1246</v>
      </c>
    </row>
    <row r="307" spans="7:11" x14ac:dyDescent="0.35">
      <c r="G307" s="6" t="s">
        <v>512</v>
      </c>
      <c r="H307" s="7">
        <v>3</v>
      </c>
      <c r="K307" t="str">
        <f t="shared" si="12"/>
        <v>RM1248</v>
      </c>
    </row>
    <row r="308" spans="7:11" x14ac:dyDescent="0.35">
      <c r="G308" s="6" t="s">
        <v>270</v>
      </c>
      <c r="H308" s="7">
        <v>1</v>
      </c>
      <c r="K308" t="str">
        <f t="shared" si="12"/>
        <v>RM1249</v>
      </c>
    </row>
    <row r="309" spans="7:11" x14ac:dyDescent="0.35">
      <c r="G309" s="6" t="s">
        <v>453</v>
      </c>
      <c r="H309" s="7">
        <v>5</v>
      </c>
      <c r="K309" t="str">
        <f t="shared" si="12"/>
        <v>RM1252</v>
      </c>
    </row>
    <row r="310" spans="7:11" x14ac:dyDescent="0.35">
      <c r="G310" s="6" t="s">
        <v>638</v>
      </c>
      <c r="H310" s="7">
        <v>3</v>
      </c>
      <c r="K310" t="str">
        <f t="shared" si="12"/>
        <v>RM1254</v>
      </c>
    </row>
    <row r="311" spans="7:11" x14ac:dyDescent="0.35">
      <c r="G311" s="6" t="s">
        <v>1368</v>
      </c>
      <c r="H311" s="7">
        <v>3</v>
      </c>
      <c r="K311" t="str">
        <f t="shared" si="12"/>
        <v>RM1255</v>
      </c>
    </row>
    <row r="312" spans="7:11" x14ac:dyDescent="0.35">
      <c r="G312" s="6" t="s">
        <v>966</v>
      </c>
      <c r="H312" s="7">
        <v>3</v>
      </c>
      <c r="K312" t="str">
        <f t="shared" si="12"/>
        <v>RM1257</v>
      </c>
    </row>
    <row r="313" spans="7:11" x14ac:dyDescent="0.35">
      <c r="G313" s="6" t="s">
        <v>385</v>
      </c>
      <c r="H313" s="7">
        <v>3</v>
      </c>
      <c r="K313" t="str">
        <f t="shared" si="12"/>
        <v>RM1259</v>
      </c>
    </row>
    <row r="314" spans="7:11" x14ac:dyDescent="0.35">
      <c r="G314" s="6" t="s">
        <v>192</v>
      </c>
      <c r="H314" s="7">
        <v>2</v>
      </c>
      <c r="K314" t="str">
        <f t="shared" si="12"/>
        <v>RM126</v>
      </c>
    </row>
    <row r="315" spans="7:11" x14ac:dyDescent="0.35">
      <c r="G315" s="6" t="s">
        <v>454</v>
      </c>
      <c r="H315" s="7">
        <v>5</v>
      </c>
      <c r="K315" t="str">
        <f t="shared" si="12"/>
        <v>RM1260</v>
      </c>
    </row>
    <row r="316" spans="7:11" x14ac:dyDescent="0.35">
      <c r="G316" s="6" t="s">
        <v>578</v>
      </c>
      <c r="H316" s="7">
        <v>3</v>
      </c>
      <c r="K316" t="str">
        <f t="shared" si="12"/>
        <v>RM1261</v>
      </c>
    </row>
    <row r="317" spans="7:11" x14ac:dyDescent="0.35">
      <c r="G317" s="6" t="s">
        <v>967</v>
      </c>
      <c r="H317" s="7">
        <v>3</v>
      </c>
      <c r="K317" t="str">
        <f t="shared" si="12"/>
        <v>RM1262</v>
      </c>
    </row>
    <row r="318" spans="7:11" x14ac:dyDescent="0.35">
      <c r="G318" s="6" t="s">
        <v>1155</v>
      </c>
      <c r="H318" s="7">
        <v>4</v>
      </c>
      <c r="K318" t="str">
        <f t="shared" si="12"/>
        <v>RM1264</v>
      </c>
    </row>
    <row r="319" spans="7:11" x14ac:dyDescent="0.35">
      <c r="G319" s="6" t="s">
        <v>1494</v>
      </c>
      <c r="H319" s="7">
        <v>3</v>
      </c>
      <c r="K319" t="str">
        <f t="shared" si="12"/>
        <v>RM1265</v>
      </c>
    </row>
    <row r="320" spans="7:11" x14ac:dyDescent="0.35">
      <c r="G320" s="6" t="s">
        <v>640</v>
      </c>
      <c r="H320" s="7">
        <v>3</v>
      </c>
      <c r="K320" t="str">
        <f t="shared" si="12"/>
        <v>RM1266</v>
      </c>
    </row>
    <row r="321" spans="7:11" x14ac:dyDescent="0.35">
      <c r="G321" s="6" t="s">
        <v>1111</v>
      </c>
      <c r="H321" s="7">
        <v>4</v>
      </c>
      <c r="K321" t="str">
        <f t="shared" si="12"/>
        <v>RM1267</v>
      </c>
    </row>
    <row r="322" spans="7:11" x14ac:dyDescent="0.35">
      <c r="G322" s="6" t="s">
        <v>1191</v>
      </c>
      <c r="H322" s="7">
        <v>3</v>
      </c>
      <c r="K322" t="str">
        <f t="shared" si="12"/>
        <v>RM1270</v>
      </c>
    </row>
    <row r="323" spans="7:11" x14ac:dyDescent="0.35">
      <c r="G323" s="6" t="s">
        <v>712</v>
      </c>
      <c r="H323" s="7">
        <v>3</v>
      </c>
      <c r="K323" t="str">
        <f t="shared" si="12"/>
        <v>RM1271</v>
      </c>
    </row>
    <row r="324" spans="7:11" x14ac:dyDescent="0.35">
      <c r="G324" s="6" t="s">
        <v>968</v>
      </c>
      <c r="H324" s="7">
        <v>3</v>
      </c>
      <c r="K324" t="str">
        <f t="shared" si="12"/>
        <v>RM1273</v>
      </c>
    </row>
    <row r="325" spans="7:11" x14ac:dyDescent="0.35">
      <c r="G325" s="6" t="s">
        <v>514</v>
      </c>
      <c r="H325" s="7">
        <v>3</v>
      </c>
      <c r="K325" t="str">
        <f t="shared" si="12"/>
        <v>RM1275</v>
      </c>
    </row>
    <row r="326" spans="7:11" x14ac:dyDescent="0.35">
      <c r="G326" s="6" t="s">
        <v>1419</v>
      </c>
      <c r="H326" s="7">
        <v>3</v>
      </c>
      <c r="K326" t="str">
        <f t="shared" si="12"/>
        <v>RM1276</v>
      </c>
    </row>
    <row r="327" spans="7:11" x14ac:dyDescent="0.35">
      <c r="G327" s="6" t="s">
        <v>916</v>
      </c>
      <c r="H327" s="7">
        <v>3</v>
      </c>
      <c r="K327" t="str">
        <f t="shared" si="12"/>
        <v>RM1277</v>
      </c>
    </row>
    <row r="328" spans="7:11" x14ac:dyDescent="0.35">
      <c r="G328" s="6" t="s">
        <v>1298</v>
      </c>
      <c r="H328" s="7">
        <v>3</v>
      </c>
      <c r="K328" t="str">
        <f t="shared" si="12"/>
        <v>RM1278</v>
      </c>
    </row>
    <row r="329" spans="7:11" x14ac:dyDescent="0.35">
      <c r="G329" s="6" t="s">
        <v>860</v>
      </c>
      <c r="H329" s="7">
        <v>3</v>
      </c>
      <c r="K329" t="str">
        <f t="shared" si="12"/>
        <v>RM1279</v>
      </c>
    </row>
    <row r="330" spans="7:11" x14ac:dyDescent="0.35">
      <c r="G330" s="6" t="s">
        <v>917</v>
      </c>
      <c r="H330" s="7">
        <v>3</v>
      </c>
      <c r="K330" t="str">
        <f t="shared" si="12"/>
        <v>RM1281</v>
      </c>
    </row>
    <row r="331" spans="7:11" x14ac:dyDescent="0.35">
      <c r="G331" s="6" t="s">
        <v>641</v>
      </c>
      <c r="H331" s="7">
        <v>3</v>
      </c>
      <c r="K331" t="str">
        <f t="shared" si="12"/>
        <v>RM1283</v>
      </c>
    </row>
    <row r="332" spans="7:11" x14ac:dyDescent="0.35">
      <c r="G332" s="6" t="s">
        <v>320</v>
      </c>
      <c r="H332" s="7">
        <v>1</v>
      </c>
      <c r="K332" t="str">
        <f t="shared" si="12"/>
        <v>RM1284</v>
      </c>
    </row>
    <row r="333" spans="7:11" x14ac:dyDescent="0.35">
      <c r="G333" s="6" t="s">
        <v>1011</v>
      </c>
      <c r="H333" s="7">
        <v>4</v>
      </c>
      <c r="K333" t="str">
        <f t="shared" si="12"/>
        <v>RM1285</v>
      </c>
    </row>
    <row r="334" spans="7:11" x14ac:dyDescent="0.35">
      <c r="G334" s="6" t="s">
        <v>1299</v>
      </c>
      <c r="H334" s="7">
        <v>3</v>
      </c>
      <c r="K334" t="str">
        <f t="shared" si="12"/>
        <v>RM1286</v>
      </c>
    </row>
    <row r="335" spans="7:11" x14ac:dyDescent="0.35">
      <c r="G335" s="6" t="s">
        <v>1069</v>
      </c>
      <c r="H335" s="7">
        <v>3</v>
      </c>
      <c r="K335" t="str">
        <f t="shared" si="12"/>
        <v>RM1287</v>
      </c>
    </row>
    <row r="336" spans="7:11" x14ac:dyDescent="0.35">
      <c r="G336" s="6" t="s">
        <v>1156</v>
      </c>
      <c r="H336" s="7">
        <v>3</v>
      </c>
      <c r="K336" t="str">
        <f t="shared" si="12"/>
        <v>RM1288</v>
      </c>
    </row>
    <row r="337" spans="7:11" x14ac:dyDescent="0.35">
      <c r="G337" s="6" t="s">
        <v>791</v>
      </c>
      <c r="H337" s="7">
        <v>3</v>
      </c>
      <c r="K337" t="str">
        <f t="shared" si="12"/>
        <v>RM1289</v>
      </c>
    </row>
    <row r="338" spans="7:11" x14ac:dyDescent="0.35">
      <c r="G338" s="6" t="s">
        <v>104</v>
      </c>
      <c r="H338" s="7">
        <v>2</v>
      </c>
      <c r="K338" t="str">
        <f t="shared" si="12"/>
        <v>RM129</v>
      </c>
    </row>
    <row r="339" spans="7:11" x14ac:dyDescent="0.35">
      <c r="G339" s="6" t="s">
        <v>969</v>
      </c>
      <c r="H339" s="7">
        <v>3</v>
      </c>
      <c r="K339" t="str">
        <f t="shared" si="12"/>
        <v>RM1290</v>
      </c>
    </row>
    <row r="340" spans="7:11" x14ac:dyDescent="0.35">
      <c r="G340" s="6" t="s">
        <v>1012</v>
      </c>
      <c r="H340" s="7">
        <v>3</v>
      </c>
      <c r="K340" t="str">
        <f t="shared" si="12"/>
        <v>RM1293</v>
      </c>
    </row>
    <row r="341" spans="7:11" x14ac:dyDescent="0.35">
      <c r="G341" s="6" t="s">
        <v>1192</v>
      </c>
      <c r="H341" s="7">
        <v>3</v>
      </c>
      <c r="K341" t="str">
        <f t="shared" si="12"/>
        <v>RM1294</v>
      </c>
    </row>
    <row r="342" spans="7:11" x14ac:dyDescent="0.35">
      <c r="G342" s="6" t="s">
        <v>1112</v>
      </c>
      <c r="H342" s="7">
        <v>3</v>
      </c>
      <c r="K342" t="str">
        <f t="shared" si="12"/>
        <v>RM1295</v>
      </c>
    </row>
    <row r="343" spans="7:11" x14ac:dyDescent="0.35">
      <c r="G343" s="6" t="s">
        <v>455</v>
      </c>
      <c r="H343" s="7">
        <v>5</v>
      </c>
      <c r="K343" t="str">
        <f t="shared" si="12"/>
        <v>RM1297</v>
      </c>
    </row>
    <row r="344" spans="7:11" x14ac:dyDescent="0.35">
      <c r="G344" s="6" t="s">
        <v>1348</v>
      </c>
      <c r="H344" s="7">
        <v>3</v>
      </c>
      <c r="K344" t="str">
        <f t="shared" si="12"/>
        <v>RM130</v>
      </c>
    </row>
    <row r="345" spans="7:11" x14ac:dyDescent="0.35">
      <c r="G345" s="6" t="s">
        <v>1070</v>
      </c>
      <c r="H345" s="7">
        <v>3</v>
      </c>
      <c r="K345" t="str">
        <f t="shared" si="12"/>
        <v>RM1300</v>
      </c>
    </row>
    <row r="346" spans="7:11" x14ac:dyDescent="0.35">
      <c r="G346" s="6" t="s">
        <v>714</v>
      </c>
      <c r="H346" s="7">
        <v>4</v>
      </c>
      <c r="K346" t="str">
        <f t="shared" si="12"/>
        <v>RM1301</v>
      </c>
    </row>
    <row r="347" spans="7:11" x14ac:dyDescent="0.35">
      <c r="G347" s="6" t="s">
        <v>1527</v>
      </c>
      <c r="H347" s="7">
        <v>4</v>
      </c>
      <c r="K347" t="str">
        <f t="shared" si="12"/>
        <v>RM1302</v>
      </c>
    </row>
    <row r="348" spans="7:11" x14ac:dyDescent="0.35">
      <c r="G348" s="6" t="s">
        <v>792</v>
      </c>
      <c r="H348" s="7">
        <v>3</v>
      </c>
      <c r="K348" t="str">
        <f t="shared" si="12"/>
        <v>RM1303</v>
      </c>
    </row>
    <row r="349" spans="7:11" x14ac:dyDescent="0.35">
      <c r="G349" s="6" t="s">
        <v>1071</v>
      </c>
      <c r="H349" s="7">
        <v>3</v>
      </c>
      <c r="K349" t="str">
        <f t="shared" si="12"/>
        <v>RM1305</v>
      </c>
    </row>
    <row r="350" spans="7:11" x14ac:dyDescent="0.35">
      <c r="G350" s="6" t="s">
        <v>1472</v>
      </c>
      <c r="H350" s="7">
        <v>3</v>
      </c>
      <c r="K350" t="str">
        <f t="shared" si="12"/>
        <v>RM1306</v>
      </c>
    </row>
    <row r="351" spans="7:11" x14ac:dyDescent="0.35">
      <c r="G351" s="6" t="s">
        <v>515</v>
      </c>
      <c r="H351" s="7">
        <v>3</v>
      </c>
      <c r="K351" t="str">
        <f t="shared" si="12"/>
        <v>RM1307</v>
      </c>
    </row>
    <row r="352" spans="7:11" x14ac:dyDescent="0.35">
      <c r="G352" s="6" t="s">
        <v>321</v>
      </c>
      <c r="H352" s="7">
        <v>1</v>
      </c>
      <c r="K352" t="str">
        <f t="shared" si="12"/>
        <v>RM1308</v>
      </c>
    </row>
    <row r="353" spans="7:11" x14ac:dyDescent="0.35">
      <c r="G353" s="6" t="s">
        <v>1166</v>
      </c>
      <c r="H353" s="7">
        <v>3</v>
      </c>
      <c r="K353" t="str">
        <f t="shared" si="12"/>
        <v>RM131</v>
      </c>
    </row>
    <row r="354" spans="7:11" x14ac:dyDescent="0.35">
      <c r="G354" s="6" t="s">
        <v>224</v>
      </c>
      <c r="H354" s="7">
        <v>2</v>
      </c>
      <c r="K354" t="str">
        <f t="shared" si="12"/>
        <v>RM1310</v>
      </c>
    </row>
    <row r="355" spans="7:11" x14ac:dyDescent="0.35">
      <c r="G355" s="6" t="s">
        <v>1528</v>
      </c>
      <c r="H355" s="7">
        <v>3</v>
      </c>
      <c r="K355" t="str">
        <f t="shared" si="12"/>
        <v>RM1311</v>
      </c>
    </row>
    <row r="356" spans="7:11" x14ac:dyDescent="0.35">
      <c r="G356" s="6" t="s">
        <v>64</v>
      </c>
      <c r="H356" s="7">
        <v>1</v>
      </c>
      <c r="K356" t="str">
        <f t="shared" si="12"/>
        <v>RM1312</v>
      </c>
    </row>
    <row r="357" spans="7:11" x14ac:dyDescent="0.35">
      <c r="G357" s="6" t="s">
        <v>1266</v>
      </c>
      <c r="H357" s="7">
        <v>4</v>
      </c>
      <c r="K357" t="str">
        <f t="shared" ref="K357:K420" si="13">G357</f>
        <v>RM1315</v>
      </c>
    </row>
    <row r="358" spans="7:11" x14ac:dyDescent="0.35">
      <c r="G358" s="6" t="s">
        <v>1193</v>
      </c>
      <c r="H358" s="7">
        <v>4</v>
      </c>
      <c r="K358" t="str">
        <f t="shared" si="13"/>
        <v>RM1317</v>
      </c>
    </row>
    <row r="359" spans="7:11" x14ac:dyDescent="0.35">
      <c r="G359" s="6" t="s">
        <v>387</v>
      </c>
      <c r="H359" s="7">
        <v>3</v>
      </c>
      <c r="K359" t="str">
        <f t="shared" si="13"/>
        <v>RM1319</v>
      </c>
    </row>
    <row r="360" spans="7:11" x14ac:dyDescent="0.35">
      <c r="G360" s="6" t="s">
        <v>1374</v>
      </c>
      <c r="H360" s="7">
        <v>3</v>
      </c>
      <c r="K360" t="str">
        <f t="shared" si="13"/>
        <v>RM132</v>
      </c>
    </row>
    <row r="361" spans="7:11" x14ac:dyDescent="0.35">
      <c r="G361" s="6" t="s">
        <v>579</v>
      </c>
      <c r="H361" s="7">
        <v>3</v>
      </c>
      <c r="K361" t="str">
        <f t="shared" si="13"/>
        <v>RM1320</v>
      </c>
    </row>
    <row r="362" spans="7:11" x14ac:dyDescent="0.35">
      <c r="G362" s="6" t="s">
        <v>1157</v>
      </c>
      <c r="H362" s="7">
        <v>4</v>
      </c>
      <c r="K362" t="str">
        <f t="shared" si="13"/>
        <v>RM1321</v>
      </c>
    </row>
    <row r="363" spans="7:11" x14ac:dyDescent="0.35">
      <c r="G363" s="6" t="s">
        <v>1324</v>
      </c>
      <c r="H363" s="7">
        <v>3</v>
      </c>
      <c r="K363" t="str">
        <f t="shared" si="13"/>
        <v>RM1322</v>
      </c>
    </row>
    <row r="364" spans="7:11" x14ac:dyDescent="0.35">
      <c r="G364" s="6" t="s">
        <v>1301</v>
      </c>
      <c r="H364" s="7">
        <v>3</v>
      </c>
      <c r="K364" t="str">
        <f t="shared" si="13"/>
        <v>RM1323</v>
      </c>
    </row>
    <row r="365" spans="7:11" x14ac:dyDescent="0.35">
      <c r="G365" s="6" t="s">
        <v>322</v>
      </c>
      <c r="H365" s="7">
        <v>1</v>
      </c>
      <c r="K365" t="str">
        <f t="shared" si="13"/>
        <v>RM1324</v>
      </c>
    </row>
    <row r="366" spans="7:11" x14ac:dyDescent="0.35">
      <c r="G366" s="6" t="s">
        <v>388</v>
      </c>
      <c r="H366" s="7">
        <v>3</v>
      </c>
      <c r="K366" t="str">
        <f t="shared" si="13"/>
        <v>RM1325</v>
      </c>
    </row>
    <row r="367" spans="7:11" x14ac:dyDescent="0.35">
      <c r="G367" s="6" t="s">
        <v>1158</v>
      </c>
      <c r="H367" s="7">
        <v>3</v>
      </c>
      <c r="K367" t="str">
        <f t="shared" si="13"/>
        <v>RM1326</v>
      </c>
    </row>
    <row r="368" spans="7:11" x14ac:dyDescent="0.35">
      <c r="G368" s="6" t="s">
        <v>1302</v>
      </c>
      <c r="H368" s="7">
        <v>3</v>
      </c>
      <c r="K368" t="str">
        <f t="shared" si="13"/>
        <v>RM1328</v>
      </c>
    </row>
    <row r="369" spans="7:11" x14ac:dyDescent="0.35">
      <c r="G369" s="6" t="s">
        <v>272</v>
      </c>
      <c r="H369" s="7">
        <v>1</v>
      </c>
      <c r="K369" t="str">
        <f t="shared" si="13"/>
        <v>RM1329</v>
      </c>
    </row>
    <row r="370" spans="7:11" x14ac:dyDescent="0.35">
      <c r="G370" s="6" t="s">
        <v>389</v>
      </c>
      <c r="H370" s="7">
        <v>3</v>
      </c>
      <c r="K370" t="str">
        <f t="shared" si="13"/>
        <v>RM1330</v>
      </c>
    </row>
    <row r="371" spans="7:11" x14ac:dyDescent="0.35">
      <c r="G371" s="6" t="s">
        <v>1194</v>
      </c>
      <c r="H371" s="7">
        <v>3</v>
      </c>
      <c r="K371" t="str">
        <f t="shared" si="13"/>
        <v>RM1331</v>
      </c>
    </row>
    <row r="372" spans="7:11" x14ac:dyDescent="0.35">
      <c r="G372" s="6" t="s">
        <v>1345</v>
      </c>
      <c r="H372" s="7">
        <v>3</v>
      </c>
      <c r="K372" t="str">
        <f t="shared" si="13"/>
        <v>RM1332</v>
      </c>
    </row>
    <row r="373" spans="7:11" x14ac:dyDescent="0.35">
      <c r="G373" s="6" t="s">
        <v>273</v>
      </c>
      <c r="H373" s="7">
        <v>1</v>
      </c>
      <c r="K373" t="str">
        <f t="shared" si="13"/>
        <v>RM1335</v>
      </c>
    </row>
    <row r="374" spans="7:11" x14ac:dyDescent="0.35">
      <c r="G374" s="6" t="s">
        <v>1013</v>
      </c>
      <c r="H374" s="7">
        <v>3</v>
      </c>
      <c r="K374" t="str">
        <f t="shared" si="13"/>
        <v>RM1336</v>
      </c>
    </row>
    <row r="375" spans="7:11" x14ac:dyDescent="0.35">
      <c r="G375" s="6" t="s">
        <v>1495</v>
      </c>
      <c r="H375" s="7">
        <v>4</v>
      </c>
      <c r="K375" t="str">
        <f t="shared" si="13"/>
        <v>RM1337</v>
      </c>
    </row>
    <row r="376" spans="7:11" x14ac:dyDescent="0.35">
      <c r="G376" s="6" t="s">
        <v>323</v>
      </c>
      <c r="H376" s="7">
        <v>1</v>
      </c>
      <c r="K376" t="str">
        <f t="shared" si="13"/>
        <v>RM1338</v>
      </c>
    </row>
    <row r="377" spans="7:11" x14ac:dyDescent="0.35">
      <c r="G377" s="6" t="s">
        <v>1080</v>
      </c>
      <c r="H377" s="7">
        <v>3</v>
      </c>
      <c r="K377" t="str">
        <f t="shared" si="13"/>
        <v>RM134</v>
      </c>
    </row>
    <row r="378" spans="7:11" x14ac:dyDescent="0.35">
      <c r="G378" s="6" t="s">
        <v>517</v>
      </c>
      <c r="H378" s="7">
        <v>3</v>
      </c>
      <c r="K378" t="str">
        <f t="shared" si="13"/>
        <v>RM1342</v>
      </c>
    </row>
    <row r="379" spans="7:11" x14ac:dyDescent="0.35">
      <c r="G379" s="6" t="s">
        <v>391</v>
      </c>
      <c r="H379" s="7">
        <v>3</v>
      </c>
      <c r="K379" t="str">
        <f t="shared" si="13"/>
        <v>RM1344</v>
      </c>
    </row>
    <row r="380" spans="7:11" x14ac:dyDescent="0.35">
      <c r="G380" s="6" t="s">
        <v>919</v>
      </c>
      <c r="H380" s="7">
        <v>4</v>
      </c>
      <c r="K380" t="str">
        <f t="shared" si="13"/>
        <v>RM1345</v>
      </c>
    </row>
    <row r="381" spans="7:11" x14ac:dyDescent="0.35">
      <c r="G381" s="6" t="s">
        <v>1267</v>
      </c>
      <c r="H381" s="7">
        <v>3</v>
      </c>
      <c r="K381" t="str">
        <f t="shared" si="13"/>
        <v>RM1347</v>
      </c>
    </row>
    <row r="382" spans="7:11" x14ac:dyDescent="0.35">
      <c r="G382" s="6" t="s">
        <v>863</v>
      </c>
      <c r="H382" s="7">
        <v>4</v>
      </c>
      <c r="K382" t="str">
        <f t="shared" si="13"/>
        <v>RM1348</v>
      </c>
    </row>
    <row r="383" spans="7:11" x14ac:dyDescent="0.35">
      <c r="G383" s="6" t="s">
        <v>1072</v>
      </c>
      <c r="H383" s="7">
        <v>3</v>
      </c>
      <c r="K383" t="str">
        <f t="shared" si="13"/>
        <v>RM1349</v>
      </c>
    </row>
    <row r="384" spans="7:11" x14ac:dyDescent="0.35">
      <c r="G384" s="6" t="s">
        <v>193</v>
      </c>
      <c r="H384" s="7">
        <v>2</v>
      </c>
      <c r="K384" t="str">
        <f t="shared" si="13"/>
        <v>RM135</v>
      </c>
    </row>
    <row r="385" spans="7:11" x14ac:dyDescent="0.35">
      <c r="G385" s="6" t="s">
        <v>274</v>
      </c>
      <c r="H385" s="7">
        <v>1</v>
      </c>
      <c r="K385" t="str">
        <f t="shared" si="13"/>
        <v>RM1351</v>
      </c>
    </row>
    <row r="386" spans="7:11" x14ac:dyDescent="0.35">
      <c r="G386" s="6" t="s">
        <v>1346</v>
      </c>
      <c r="H386" s="7">
        <v>3</v>
      </c>
      <c r="K386" t="str">
        <f t="shared" si="13"/>
        <v>RM1352</v>
      </c>
    </row>
    <row r="387" spans="7:11" x14ac:dyDescent="0.35">
      <c r="G387" s="6" t="s">
        <v>1227</v>
      </c>
      <c r="H387" s="7">
        <v>3</v>
      </c>
      <c r="K387" t="str">
        <f t="shared" si="13"/>
        <v>RM1353</v>
      </c>
    </row>
    <row r="388" spans="7:11" x14ac:dyDescent="0.35">
      <c r="G388" s="6" t="s">
        <v>1508</v>
      </c>
      <c r="H388" s="7">
        <v>3</v>
      </c>
      <c r="K388" t="str">
        <f t="shared" si="13"/>
        <v>RM1355</v>
      </c>
    </row>
    <row r="389" spans="7:11" x14ac:dyDescent="0.35">
      <c r="G389" s="6" t="s">
        <v>864</v>
      </c>
      <c r="H389" s="7">
        <v>3</v>
      </c>
      <c r="K389" t="str">
        <f t="shared" si="13"/>
        <v>RM1356</v>
      </c>
    </row>
    <row r="390" spans="7:11" x14ac:dyDescent="0.35">
      <c r="G390" s="6" t="s">
        <v>1114</v>
      </c>
      <c r="H390" s="7">
        <v>4</v>
      </c>
      <c r="K390" t="str">
        <f t="shared" si="13"/>
        <v>RM1357</v>
      </c>
    </row>
    <row r="391" spans="7:11" x14ac:dyDescent="0.35">
      <c r="G391" s="6" t="s">
        <v>1159</v>
      </c>
      <c r="H391" s="7">
        <v>3</v>
      </c>
      <c r="K391" t="str">
        <f t="shared" si="13"/>
        <v>RM1358</v>
      </c>
    </row>
    <row r="392" spans="7:11" x14ac:dyDescent="0.35">
      <c r="G392" s="6" t="s">
        <v>811</v>
      </c>
      <c r="H392" s="7">
        <v>4</v>
      </c>
      <c r="K392" t="str">
        <f t="shared" si="13"/>
        <v>RM136</v>
      </c>
    </row>
    <row r="393" spans="7:11" x14ac:dyDescent="0.35">
      <c r="G393" s="6" t="s">
        <v>519</v>
      </c>
      <c r="H393" s="7">
        <v>3</v>
      </c>
      <c r="K393" t="str">
        <f t="shared" si="13"/>
        <v>RM1361</v>
      </c>
    </row>
    <row r="394" spans="7:11" x14ac:dyDescent="0.35">
      <c r="G394" s="6" t="s">
        <v>226</v>
      </c>
      <c r="H394" s="7">
        <v>2</v>
      </c>
      <c r="K394" t="str">
        <f t="shared" si="13"/>
        <v>RM1362</v>
      </c>
    </row>
    <row r="395" spans="7:11" x14ac:dyDescent="0.35">
      <c r="G395" s="6" t="s">
        <v>1268</v>
      </c>
      <c r="H395" s="7">
        <v>3</v>
      </c>
      <c r="K395" t="str">
        <f t="shared" si="13"/>
        <v>RM1363</v>
      </c>
    </row>
    <row r="396" spans="7:11" x14ac:dyDescent="0.35">
      <c r="G396" s="6" t="s">
        <v>642</v>
      </c>
      <c r="H396" s="7">
        <v>3</v>
      </c>
      <c r="K396" t="str">
        <f t="shared" si="13"/>
        <v>RM1364</v>
      </c>
    </row>
    <row r="397" spans="7:11" x14ac:dyDescent="0.35">
      <c r="G397" s="6" t="s">
        <v>1014</v>
      </c>
      <c r="H397" s="7">
        <v>3</v>
      </c>
      <c r="K397" t="str">
        <f t="shared" si="13"/>
        <v>RM1367</v>
      </c>
    </row>
    <row r="398" spans="7:11" x14ac:dyDescent="0.35">
      <c r="G398" s="6" t="s">
        <v>275</v>
      </c>
      <c r="H398" s="7">
        <v>1</v>
      </c>
      <c r="K398" t="str">
        <f t="shared" si="13"/>
        <v>RM1368</v>
      </c>
    </row>
    <row r="399" spans="7:11" x14ac:dyDescent="0.35">
      <c r="G399" s="6" t="s">
        <v>1325</v>
      </c>
      <c r="H399" s="7">
        <v>3</v>
      </c>
      <c r="K399" t="str">
        <f t="shared" si="13"/>
        <v>RM1371</v>
      </c>
    </row>
    <row r="400" spans="7:11" x14ac:dyDescent="0.35">
      <c r="G400" s="6" t="s">
        <v>1509</v>
      </c>
      <c r="H400" s="7">
        <v>3</v>
      </c>
      <c r="K400" t="str">
        <f t="shared" si="13"/>
        <v>RM1372</v>
      </c>
    </row>
    <row r="401" spans="7:11" x14ac:dyDescent="0.35">
      <c r="G401" s="6" t="s">
        <v>1015</v>
      </c>
      <c r="H401" s="7">
        <v>4</v>
      </c>
      <c r="K401" t="str">
        <f t="shared" si="13"/>
        <v>RM1373</v>
      </c>
    </row>
    <row r="402" spans="7:11" x14ac:dyDescent="0.35">
      <c r="G402" s="6" t="s">
        <v>972</v>
      </c>
      <c r="H402" s="7">
        <v>3</v>
      </c>
      <c r="K402" t="str">
        <f t="shared" si="13"/>
        <v>RM1377</v>
      </c>
    </row>
    <row r="403" spans="7:11" x14ac:dyDescent="0.35">
      <c r="G403" s="6" t="s">
        <v>1369</v>
      </c>
      <c r="H403" s="7">
        <v>3</v>
      </c>
      <c r="K403" t="str">
        <f t="shared" si="13"/>
        <v>RM1378</v>
      </c>
    </row>
    <row r="404" spans="7:11" x14ac:dyDescent="0.35">
      <c r="G404" s="6" t="s">
        <v>1160</v>
      </c>
      <c r="H404" s="7">
        <v>3</v>
      </c>
      <c r="K404" t="str">
        <f t="shared" si="13"/>
        <v>RM1379</v>
      </c>
    </row>
    <row r="405" spans="7:11" x14ac:dyDescent="0.35">
      <c r="G405" s="6" t="s">
        <v>980</v>
      </c>
      <c r="H405" s="7">
        <v>3</v>
      </c>
      <c r="K405" t="str">
        <f t="shared" si="13"/>
        <v>RM138</v>
      </c>
    </row>
    <row r="406" spans="7:11" x14ac:dyDescent="0.35">
      <c r="G406" s="6" t="s">
        <v>794</v>
      </c>
      <c r="H406" s="7">
        <v>3</v>
      </c>
      <c r="K406" t="str">
        <f t="shared" si="13"/>
        <v>RM1381</v>
      </c>
    </row>
    <row r="407" spans="7:11" x14ac:dyDescent="0.35">
      <c r="G407" s="6" t="s">
        <v>326</v>
      </c>
      <c r="H407" s="7">
        <v>1</v>
      </c>
      <c r="K407" t="str">
        <f t="shared" si="13"/>
        <v>RM1382</v>
      </c>
    </row>
    <row r="408" spans="7:11" x14ac:dyDescent="0.35">
      <c r="G408" s="6" t="s">
        <v>865</v>
      </c>
      <c r="H408" s="7">
        <v>4</v>
      </c>
      <c r="K408" t="str">
        <f t="shared" si="13"/>
        <v>RM1384</v>
      </c>
    </row>
    <row r="409" spans="7:11" x14ac:dyDescent="0.35">
      <c r="G409" s="6" t="s">
        <v>719</v>
      </c>
      <c r="H409" s="7">
        <v>4</v>
      </c>
      <c r="K409" t="str">
        <f t="shared" si="13"/>
        <v>RM1385</v>
      </c>
    </row>
    <row r="410" spans="7:11" x14ac:dyDescent="0.35">
      <c r="G410" s="6" t="s">
        <v>720</v>
      </c>
      <c r="H410" s="7">
        <v>3</v>
      </c>
      <c r="K410" t="str">
        <f t="shared" si="13"/>
        <v>RM1386</v>
      </c>
    </row>
    <row r="411" spans="7:11" x14ac:dyDescent="0.35">
      <c r="G411" s="6" t="s">
        <v>227</v>
      </c>
      <c r="H411" s="7">
        <v>2</v>
      </c>
      <c r="K411" t="str">
        <f t="shared" si="13"/>
        <v>RM1387</v>
      </c>
    </row>
    <row r="412" spans="7:11" x14ac:dyDescent="0.35">
      <c r="G412" s="6" t="s">
        <v>393</v>
      </c>
      <c r="H412" s="7">
        <v>3</v>
      </c>
      <c r="K412" t="str">
        <f t="shared" si="13"/>
        <v>RM1388</v>
      </c>
    </row>
    <row r="413" spans="7:11" x14ac:dyDescent="0.35">
      <c r="G413" s="6" t="s">
        <v>582</v>
      </c>
      <c r="H413" s="7">
        <v>3</v>
      </c>
      <c r="K413" t="str">
        <f t="shared" si="13"/>
        <v>RM1389</v>
      </c>
    </row>
    <row r="414" spans="7:11" x14ac:dyDescent="0.35">
      <c r="G414" s="6" t="s">
        <v>165</v>
      </c>
      <c r="H414" s="7">
        <v>2</v>
      </c>
      <c r="K414" t="str">
        <f t="shared" si="13"/>
        <v>RM139</v>
      </c>
    </row>
    <row r="415" spans="7:11" x14ac:dyDescent="0.35">
      <c r="G415" s="6" t="s">
        <v>521</v>
      </c>
      <c r="H415" s="7">
        <v>4</v>
      </c>
      <c r="K415" t="str">
        <f t="shared" si="13"/>
        <v>RM1390</v>
      </c>
    </row>
    <row r="416" spans="7:11" x14ac:dyDescent="0.35">
      <c r="G416" s="6" t="s">
        <v>973</v>
      </c>
      <c r="H416" s="7">
        <v>3</v>
      </c>
      <c r="K416" t="str">
        <f t="shared" si="13"/>
        <v>RM1392</v>
      </c>
    </row>
    <row r="417" spans="7:11" x14ac:dyDescent="0.35">
      <c r="G417" s="6" t="s">
        <v>278</v>
      </c>
      <c r="H417" s="7">
        <v>1</v>
      </c>
      <c r="K417" t="str">
        <f t="shared" si="13"/>
        <v>RM1394</v>
      </c>
    </row>
    <row r="418" spans="7:11" x14ac:dyDescent="0.35">
      <c r="G418" s="6" t="s">
        <v>583</v>
      </c>
      <c r="H418" s="7">
        <v>4</v>
      </c>
      <c r="K418" t="str">
        <f t="shared" si="13"/>
        <v>RM1395</v>
      </c>
    </row>
    <row r="419" spans="7:11" x14ac:dyDescent="0.35">
      <c r="G419" s="6" t="s">
        <v>1473</v>
      </c>
      <c r="H419" s="7">
        <v>3</v>
      </c>
      <c r="K419" t="str">
        <f t="shared" si="13"/>
        <v>RM1398</v>
      </c>
    </row>
    <row r="420" spans="7:11" x14ac:dyDescent="0.35">
      <c r="G420" s="6" t="s">
        <v>643</v>
      </c>
      <c r="H420" s="7">
        <v>4</v>
      </c>
      <c r="K420" t="str">
        <f t="shared" si="13"/>
        <v>RM1399</v>
      </c>
    </row>
    <row r="421" spans="7:11" x14ac:dyDescent="0.35">
      <c r="G421" s="6" t="s">
        <v>1195</v>
      </c>
      <c r="H421" s="7">
        <v>3</v>
      </c>
      <c r="K421" t="str">
        <f t="shared" ref="K421:K484" si="14">G421</f>
        <v>RM1400</v>
      </c>
    </row>
    <row r="422" spans="7:11" x14ac:dyDescent="0.35">
      <c r="G422" s="6" t="s">
        <v>974</v>
      </c>
      <c r="H422" s="7">
        <v>3</v>
      </c>
      <c r="K422" t="str">
        <f t="shared" si="14"/>
        <v>RM1401</v>
      </c>
    </row>
    <row r="423" spans="7:11" x14ac:dyDescent="0.35">
      <c r="G423" s="6" t="s">
        <v>1496</v>
      </c>
      <c r="H423" s="7">
        <v>3</v>
      </c>
      <c r="K423" t="str">
        <f t="shared" si="14"/>
        <v>RM1402</v>
      </c>
    </row>
    <row r="424" spans="7:11" x14ac:dyDescent="0.35">
      <c r="G424" s="6" t="s">
        <v>1016</v>
      </c>
      <c r="H424" s="7">
        <v>3</v>
      </c>
      <c r="K424" t="str">
        <f t="shared" si="14"/>
        <v>RM1404</v>
      </c>
    </row>
    <row r="425" spans="7:11" x14ac:dyDescent="0.35">
      <c r="G425" s="6" t="s">
        <v>1161</v>
      </c>
      <c r="H425" s="7">
        <v>3</v>
      </c>
      <c r="K425" t="str">
        <f t="shared" si="14"/>
        <v>RM1405</v>
      </c>
    </row>
    <row r="426" spans="7:11" x14ac:dyDescent="0.35">
      <c r="G426" s="6" t="s">
        <v>524</v>
      </c>
      <c r="H426" s="7">
        <v>4</v>
      </c>
      <c r="K426" t="str">
        <f t="shared" si="14"/>
        <v>RM1406</v>
      </c>
    </row>
    <row r="427" spans="7:11" x14ac:dyDescent="0.35">
      <c r="G427" s="6" t="s">
        <v>160</v>
      </c>
      <c r="H427" s="7">
        <v>2</v>
      </c>
      <c r="K427" t="str">
        <f t="shared" si="14"/>
        <v>RM1408</v>
      </c>
    </row>
    <row r="428" spans="7:11" x14ac:dyDescent="0.35">
      <c r="G428" s="6" t="s">
        <v>132</v>
      </c>
      <c r="H428" s="7">
        <v>2</v>
      </c>
      <c r="K428" t="str">
        <f t="shared" si="14"/>
        <v>RM1409</v>
      </c>
    </row>
    <row r="429" spans="7:11" x14ac:dyDescent="0.35">
      <c r="G429" s="6" t="s">
        <v>1073</v>
      </c>
      <c r="H429" s="7">
        <v>3</v>
      </c>
      <c r="K429" t="str">
        <f t="shared" si="14"/>
        <v>RM1410</v>
      </c>
    </row>
    <row r="430" spans="7:11" x14ac:dyDescent="0.35">
      <c r="G430" s="6" t="s">
        <v>1074</v>
      </c>
      <c r="H430" s="7">
        <v>3</v>
      </c>
      <c r="K430" t="str">
        <f t="shared" si="14"/>
        <v>RM1411</v>
      </c>
    </row>
    <row r="431" spans="7:11" x14ac:dyDescent="0.35">
      <c r="G431" s="6" t="s">
        <v>186</v>
      </c>
      <c r="H431" s="7">
        <v>2</v>
      </c>
      <c r="K431" t="str">
        <f t="shared" si="14"/>
        <v>RM1412</v>
      </c>
    </row>
    <row r="432" spans="7:11" x14ac:dyDescent="0.35">
      <c r="G432" s="6" t="s">
        <v>457</v>
      </c>
      <c r="H432" s="7">
        <v>5</v>
      </c>
      <c r="K432" t="str">
        <f t="shared" si="14"/>
        <v>RM1413</v>
      </c>
    </row>
    <row r="433" spans="7:11" x14ac:dyDescent="0.35">
      <c r="G433" s="6" t="s">
        <v>1326</v>
      </c>
      <c r="H433" s="7">
        <v>4</v>
      </c>
      <c r="K433" t="str">
        <f t="shared" si="14"/>
        <v>RM1415</v>
      </c>
    </row>
    <row r="434" spans="7:11" x14ac:dyDescent="0.35">
      <c r="G434" s="6" t="s">
        <v>644</v>
      </c>
      <c r="H434" s="7">
        <v>3</v>
      </c>
      <c r="K434" t="str">
        <f t="shared" si="14"/>
        <v>RM1416</v>
      </c>
    </row>
    <row r="435" spans="7:11" x14ac:dyDescent="0.35">
      <c r="G435" s="6" t="s">
        <v>975</v>
      </c>
      <c r="H435" s="7">
        <v>3</v>
      </c>
      <c r="K435" t="str">
        <f t="shared" si="14"/>
        <v>RM1417</v>
      </c>
    </row>
    <row r="436" spans="7:11" x14ac:dyDescent="0.35">
      <c r="G436" s="6" t="s">
        <v>525</v>
      </c>
      <c r="H436" s="7">
        <v>3</v>
      </c>
      <c r="K436" t="str">
        <f t="shared" si="14"/>
        <v>RM1418</v>
      </c>
    </row>
    <row r="437" spans="7:11" x14ac:dyDescent="0.35">
      <c r="G437" s="6" t="s">
        <v>976</v>
      </c>
      <c r="H437" s="7">
        <v>3</v>
      </c>
      <c r="K437" t="str">
        <f t="shared" si="14"/>
        <v>RM1419</v>
      </c>
    </row>
    <row r="438" spans="7:11" x14ac:dyDescent="0.35">
      <c r="G438" s="6" t="s">
        <v>1231</v>
      </c>
      <c r="H438" s="7">
        <v>3</v>
      </c>
      <c r="K438" t="str">
        <f t="shared" si="14"/>
        <v>RM142</v>
      </c>
    </row>
    <row r="439" spans="7:11" x14ac:dyDescent="0.35">
      <c r="G439" s="6" t="s">
        <v>1162</v>
      </c>
      <c r="H439" s="7">
        <v>3</v>
      </c>
      <c r="K439" t="str">
        <f t="shared" si="14"/>
        <v>RM1420</v>
      </c>
    </row>
    <row r="440" spans="7:11" x14ac:dyDescent="0.35">
      <c r="G440" s="6" t="s">
        <v>1115</v>
      </c>
      <c r="H440" s="7">
        <v>4</v>
      </c>
      <c r="K440" t="str">
        <f t="shared" si="14"/>
        <v>RM1421</v>
      </c>
    </row>
    <row r="441" spans="7:11" x14ac:dyDescent="0.35">
      <c r="G441" s="6" t="s">
        <v>1327</v>
      </c>
      <c r="H441" s="7">
        <v>3</v>
      </c>
      <c r="K441" t="str">
        <f t="shared" si="14"/>
        <v>RM1422</v>
      </c>
    </row>
    <row r="442" spans="7:11" x14ac:dyDescent="0.35">
      <c r="G442" s="6" t="s">
        <v>796</v>
      </c>
      <c r="H442" s="7">
        <v>3</v>
      </c>
      <c r="K442" t="str">
        <f t="shared" si="14"/>
        <v>RM1423</v>
      </c>
    </row>
    <row r="443" spans="7:11" x14ac:dyDescent="0.35">
      <c r="G443" s="6" t="s">
        <v>119</v>
      </c>
      <c r="H443" s="7">
        <v>2</v>
      </c>
      <c r="K443" t="str">
        <f t="shared" si="14"/>
        <v>RM1424</v>
      </c>
    </row>
    <row r="444" spans="7:11" x14ac:dyDescent="0.35">
      <c r="G444" s="6" t="s">
        <v>797</v>
      </c>
      <c r="H444" s="7">
        <v>3</v>
      </c>
      <c r="K444" t="str">
        <f t="shared" si="14"/>
        <v>RM1425</v>
      </c>
    </row>
    <row r="445" spans="7:11" x14ac:dyDescent="0.35">
      <c r="G445" s="6" t="s">
        <v>584</v>
      </c>
      <c r="H445" s="7">
        <v>3</v>
      </c>
      <c r="K445" t="str">
        <f t="shared" si="14"/>
        <v>RM1427</v>
      </c>
    </row>
    <row r="446" spans="7:11" x14ac:dyDescent="0.35">
      <c r="G446" s="6" t="s">
        <v>1075</v>
      </c>
      <c r="H446" s="7">
        <v>3</v>
      </c>
      <c r="K446" t="str">
        <f t="shared" si="14"/>
        <v>RM1428</v>
      </c>
    </row>
    <row r="447" spans="7:11" x14ac:dyDescent="0.35">
      <c r="G447" s="6" t="s">
        <v>585</v>
      </c>
      <c r="H447" s="7">
        <v>3</v>
      </c>
      <c r="K447" t="str">
        <f t="shared" si="14"/>
        <v>RM1429</v>
      </c>
    </row>
    <row r="448" spans="7:11" x14ac:dyDescent="0.35">
      <c r="G448" s="6" t="s">
        <v>1017</v>
      </c>
      <c r="H448" s="7">
        <v>3</v>
      </c>
      <c r="K448" t="str">
        <f t="shared" si="14"/>
        <v>RM1430</v>
      </c>
    </row>
    <row r="449" spans="7:11" x14ac:dyDescent="0.35">
      <c r="G449" s="6" t="s">
        <v>977</v>
      </c>
      <c r="H449" s="7">
        <v>3</v>
      </c>
      <c r="K449" t="str">
        <f t="shared" si="14"/>
        <v>RM1431</v>
      </c>
    </row>
    <row r="450" spans="7:11" x14ac:dyDescent="0.35">
      <c r="G450" s="6" t="s">
        <v>586</v>
      </c>
      <c r="H450" s="7">
        <v>3</v>
      </c>
      <c r="K450" t="str">
        <f t="shared" si="14"/>
        <v>RM1432</v>
      </c>
    </row>
    <row r="451" spans="7:11" x14ac:dyDescent="0.35">
      <c r="G451" s="6" t="s">
        <v>1437</v>
      </c>
      <c r="H451" s="7">
        <v>3</v>
      </c>
      <c r="K451" t="str">
        <f t="shared" si="14"/>
        <v>RM1435</v>
      </c>
    </row>
    <row r="452" spans="7:11" x14ac:dyDescent="0.35">
      <c r="G452" s="6" t="s">
        <v>1228</v>
      </c>
      <c r="H452" s="7">
        <v>3</v>
      </c>
      <c r="K452" t="str">
        <f t="shared" si="14"/>
        <v>RM1436</v>
      </c>
    </row>
    <row r="453" spans="7:11" x14ac:dyDescent="0.35">
      <c r="G453" s="6" t="s">
        <v>1018</v>
      </c>
      <c r="H453" s="7">
        <v>3</v>
      </c>
      <c r="K453" t="str">
        <f t="shared" si="14"/>
        <v>RM1438</v>
      </c>
    </row>
    <row r="454" spans="7:11" x14ac:dyDescent="0.35">
      <c r="G454" s="6" t="s">
        <v>405</v>
      </c>
      <c r="H454" s="7">
        <v>3</v>
      </c>
      <c r="K454" t="str">
        <f t="shared" si="14"/>
        <v>RM144</v>
      </c>
    </row>
    <row r="455" spans="7:11" x14ac:dyDescent="0.35">
      <c r="G455" s="6" t="s">
        <v>866</v>
      </c>
      <c r="H455" s="7">
        <v>3</v>
      </c>
      <c r="K455" t="str">
        <f t="shared" si="14"/>
        <v>RM1440</v>
      </c>
    </row>
    <row r="456" spans="7:11" x14ac:dyDescent="0.35">
      <c r="G456" s="6" t="s">
        <v>867</v>
      </c>
      <c r="H456" s="7">
        <v>3</v>
      </c>
      <c r="K456" t="str">
        <f t="shared" si="14"/>
        <v>RM1441</v>
      </c>
    </row>
    <row r="457" spans="7:11" x14ac:dyDescent="0.35">
      <c r="G457" s="6" t="s">
        <v>1510</v>
      </c>
      <c r="H457" s="7">
        <v>4</v>
      </c>
      <c r="K457" t="str">
        <f t="shared" si="14"/>
        <v>RM1442</v>
      </c>
    </row>
    <row r="458" spans="7:11" x14ac:dyDescent="0.35">
      <c r="G458" s="6" t="s">
        <v>1163</v>
      </c>
      <c r="H458" s="7">
        <v>3</v>
      </c>
      <c r="K458" t="str">
        <f t="shared" si="14"/>
        <v>RM1444</v>
      </c>
    </row>
    <row r="459" spans="7:11" x14ac:dyDescent="0.35">
      <c r="G459" s="6" t="s">
        <v>1116</v>
      </c>
      <c r="H459" s="7">
        <v>4</v>
      </c>
      <c r="K459" t="str">
        <f t="shared" si="14"/>
        <v>RM1446</v>
      </c>
    </row>
    <row r="460" spans="7:11" x14ac:dyDescent="0.35">
      <c r="G460" s="6" t="s">
        <v>721</v>
      </c>
      <c r="H460" s="7">
        <v>4</v>
      </c>
      <c r="K460" t="str">
        <f t="shared" si="14"/>
        <v>RM1447</v>
      </c>
    </row>
    <row r="461" spans="7:11" x14ac:dyDescent="0.35">
      <c r="G461" s="6" t="s">
        <v>868</v>
      </c>
      <c r="H461" s="7">
        <v>4</v>
      </c>
      <c r="K461" t="str">
        <f t="shared" si="14"/>
        <v>RM1448</v>
      </c>
    </row>
    <row r="462" spans="7:11" x14ac:dyDescent="0.35">
      <c r="G462" s="6" t="s">
        <v>1117</v>
      </c>
      <c r="H462" s="7">
        <v>3</v>
      </c>
      <c r="K462" t="str">
        <f t="shared" si="14"/>
        <v>RM1449</v>
      </c>
    </row>
    <row r="463" spans="7:11" x14ac:dyDescent="0.35">
      <c r="G463" s="6" t="s">
        <v>535</v>
      </c>
      <c r="H463" s="7">
        <v>3</v>
      </c>
      <c r="K463" t="str">
        <f t="shared" si="14"/>
        <v>RM145</v>
      </c>
    </row>
    <row r="464" spans="7:11" x14ac:dyDescent="0.35">
      <c r="G464" s="6" t="s">
        <v>587</v>
      </c>
      <c r="H464" s="7">
        <v>3</v>
      </c>
      <c r="K464" t="str">
        <f t="shared" si="14"/>
        <v>RM1450</v>
      </c>
    </row>
    <row r="465" spans="7:11" x14ac:dyDescent="0.35">
      <c r="G465" s="6" t="s">
        <v>978</v>
      </c>
      <c r="H465" s="7">
        <v>3</v>
      </c>
      <c r="K465" t="str">
        <f t="shared" si="14"/>
        <v>RM1452</v>
      </c>
    </row>
    <row r="466" spans="7:11" x14ac:dyDescent="0.35">
      <c r="G466" s="6" t="s">
        <v>869</v>
      </c>
      <c r="H466" s="7">
        <v>3</v>
      </c>
      <c r="K466" t="str">
        <f t="shared" si="14"/>
        <v>RM1454</v>
      </c>
    </row>
    <row r="467" spans="7:11" x14ac:dyDescent="0.35">
      <c r="G467" s="6" t="s">
        <v>1269</v>
      </c>
      <c r="H467" s="7">
        <v>3</v>
      </c>
      <c r="K467" t="str">
        <f t="shared" si="14"/>
        <v>RM1455</v>
      </c>
    </row>
    <row r="468" spans="7:11" x14ac:dyDescent="0.35">
      <c r="G468" s="6" t="s">
        <v>1076</v>
      </c>
      <c r="H468" s="7">
        <v>3</v>
      </c>
      <c r="K468" t="str">
        <f t="shared" si="14"/>
        <v>RM1456</v>
      </c>
    </row>
    <row r="469" spans="7:11" x14ac:dyDescent="0.35">
      <c r="G469" s="6" t="s">
        <v>799</v>
      </c>
      <c r="H469" s="7">
        <v>3</v>
      </c>
      <c r="K469" t="str">
        <f t="shared" si="14"/>
        <v>RM1457</v>
      </c>
    </row>
    <row r="470" spans="7:11" x14ac:dyDescent="0.35">
      <c r="G470" s="6" t="s">
        <v>1077</v>
      </c>
      <c r="H470" s="7">
        <v>3</v>
      </c>
      <c r="K470" t="str">
        <f t="shared" si="14"/>
        <v>RM1458</v>
      </c>
    </row>
    <row r="471" spans="7:11" x14ac:dyDescent="0.35">
      <c r="G471" s="6" t="s">
        <v>800</v>
      </c>
      <c r="H471" s="7">
        <v>3</v>
      </c>
      <c r="K471" t="str">
        <f t="shared" si="14"/>
        <v>RM1459</v>
      </c>
    </row>
    <row r="472" spans="7:11" x14ac:dyDescent="0.35">
      <c r="G472" s="6" t="s">
        <v>406</v>
      </c>
      <c r="H472" s="7">
        <v>3</v>
      </c>
      <c r="K472" t="str">
        <f t="shared" si="14"/>
        <v>RM146</v>
      </c>
    </row>
    <row r="473" spans="7:11" x14ac:dyDescent="0.35">
      <c r="G473" s="6" t="s">
        <v>396</v>
      </c>
      <c r="H473" s="7">
        <v>6</v>
      </c>
      <c r="K473" t="str">
        <f t="shared" si="14"/>
        <v>RM1461</v>
      </c>
    </row>
    <row r="474" spans="7:11" x14ac:dyDescent="0.35">
      <c r="G474" s="6" t="s">
        <v>1019</v>
      </c>
      <c r="H474" s="7">
        <v>6</v>
      </c>
      <c r="K474" t="str">
        <f t="shared" si="14"/>
        <v>RM1463</v>
      </c>
    </row>
    <row r="475" spans="7:11" x14ac:dyDescent="0.35">
      <c r="G475" s="6" t="s">
        <v>526</v>
      </c>
      <c r="H475" s="7">
        <v>6</v>
      </c>
      <c r="K475" t="str">
        <f t="shared" si="14"/>
        <v>RM1464</v>
      </c>
    </row>
    <row r="476" spans="7:11" x14ac:dyDescent="0.35">
      <c r="G476" s="6" t="s">
        <v>228</v>
      </c>
      <c r="H476" s="7">
        <v>4</v>
      </c>
      <c r="K476" t="str">
        <f t="shared" si="14"/>
        <v>RM1465</v>
      </c>
    </row>
    <row r="477" spans="7:11" x14ac:dyDescent="0.35">
      <c r="G477" s="6" t="s">
        <v>870</v>
      </c>
      <c r="H477" s="7">
        <v>6</v>
      </c>
      <c r="K477" t="str">
        <f t="shared" si="14"/>
        <v>RM1466</v>
      </c>
    </row>
    <row r="478" spans="7:11" x14ac:dyDescent="0.35">
      <c r="G478" s="6" t="s">
        <v>1020</v>
      </c>
      <c r="H478" s="7">
        <v>6</v>
      </c>
      <c r="K478" t="str">
        <f t="shared" si="14"/>
        <v>RM1467</v>
      </c>
    </row>
    <row r="479" spans="7:11" x14ac:dyDescent="0.35">
      <c r="G479" s="6" t="s">
        <v>1370</v>
      </c>
      <c r="H479" s="7">
        <v>6</v>
      </c>
      <c r="K479" t="str">
        <f t="shared" si="14"/>
        <v>RM1469</v>
      </c>
    </row>
    <row r="480" spans="7:11" x14ac:dyDescent="0.35">
      <c r="G480" s="6" t="s">
        <v>407</v>
      </c>
      <c r="H480" s="7">
        <v>3</v>
      </c>
      <c r="K480" t="str">
        <f t="shared" si="14"/>
        <v>RM147</v>
      </c>
    </row>
    <row r="481" spans="7:11" x14ac:dyDescent="0.35">
      <c r="G481" s="6" t="s">
        <v>722</v>
      </c>
      <c r="H481" s="7">
        <v>6</v>
      </c>
      <c r="K481" t="str">
        <f t="shared" si="14"/>
        <v>RM1470</v>
      </c>
    </row>
    <row r="482" spans="7:11" x14ac:dyDescent="0.35">
      <c r="G482" s="6" t="s">
        <v>1081</v>
      </c>
      <c r="H482" s="7">
        <v>3</v>
      </c>
      <c r="K482" t="str">
        <f t="shared" si="14"/>
        <v>RM148</v>
      </c>
    </row>
    <row r="483" spans="7:11" x14ac:dyDescent="0.35">
      <c r="G483" s="6" t="s">
        <v>1082</v>
      </c>
      <c r="H483" s="7">
        <v>4</v>
      </c>
      <c r="K483" t="str">
        <f t="shared" si="14"/>
        <v>RM149</v>
      </c>
    </row>
    <row r="484" spans="7:11" x14ac:dyDescent="0.35">
      <c r="G484" s="6" t="s">
        <v>66</v>
      </c>
      <c r="H484" s="7">
        <v>3</v>
      </c>
      <c r="K484" t="str">
        <f t="shared" si="14"/>
        <v>RM150</v>
      </c>
    </row>
    <row r="485" spans="7:11" x14ac:dyDescent="0.35">
      <c r="G485" s="6" t="s">
        <v>1022</v>
      </c>
      <c r="H485" s="7">
        <v>3</v>
      </c>
      <c r="K485" t="str">
        <f t="shared" ref="K485:K548" si="15">G485</f>
        <v>RM151</v>
      </c>
    </row>
    <row r="486" spans="7:11" x14ac:dyDescent="0.35">
      <c r="G486" s="6" t="s">
        <v>733</v>
      </c>
      <c r="H486" s="7">
        <v>3</v>
      </c>
      <c r="K486" t="str">
        <f t="shared" si="15"/>
        <v>RM152</v>
      </c>
    </row>
    <row r="487" spans="7:11" x14ac:dyDescent="0.35">
      <c r="G487" s="6" t="s">
        <v>1440</v>
      </c>
      <c r="H487" s="7">
        <v>4</v>
      </c>
      <c r="K487" t="str">
        <f t="shared" si="15"/>
        <v>RM153</v>
      </c>
    </row>
    <row r="488" spans="7:11" x14ac:dyDescent="0.35">
      <c r="G488" s="6" t="s">
        <v>1232</v>
      </c>
      <c r="H488" s="7">
        <v>3</v>
      </c>
      <c r="K488" t="str">
        <f t="shared" si="15"/>
        <v>RM154</v>
      </c>
    </row>
    <row r="489" spans="7:11" x14ac:dyDescent="0.35">
      <c r="G489" s="6" t="s">
        <v>536</v>
      </c>
      <c r="H489" s="7">
        <v>3</v>
      </c>
      <c r="K489" t="str">
        <f t="shared" si="15"/>
        <v>RM155</v>
      </c>
    </row>
    <row r="490" spans="7:11" x14ac:dyDescent="0.35">
      <c r="G490" s="6" t="s">
        <v>331</v>
      </c>
      <c r="H490" s="7">
        <v>1</v>
      </c>
      <c r="K490" t="str">
        <f t="shared" si="15"/>
        <v>RM156</v>
      </c>
    </row>
    <row r="491" spans="7:11" x14ac:dyDescent="0.35">
      <c r="G491" s="6" t="s">
        <v>1406</v>
      </c>
      <c r="H491" s="7">
        <v>3</v>
      </c>
      <c r="K491" t="str">
        <f t="shared" si="15"/>
        <v>RM157</v>
      </c>
    </row>
    <row r="492" spans="7:11" x14ac:dyDescent="0.35">
      <c r="G492" s="6" t="s">
        <v>1023</v>
      </c>
      <c r="H492" s="7">
        <v>3</v>
      </c>
      <c r="K492" t="str">
        <f t="shared" si="15"/>
        <v>RM159</v>
      </c>
    </row>
    <row r="493" spans="7:11" x14ac:dyDescent="0.35">
      <c r="G493" s="6" t="s">
        <v>655</v>
      </c>
      <c r="H493" s="7">
        <v>3</v>
      </c>
      <c r="K493" t="str">
        <f t="shared" si="15"/>
        <v>RM160</v>
      </c>
    </row>
    <row r="494" spans="7:11" x14ac:dyDescent="0.35">
      <c r="G494" s="6" t="s">
        <v>106</v>
      </c>
      <c r="H494" s="7">
        <v>2</v>
      </c>
      <c r="K494" t="str">
        <f t="shared" si="15"/>
        <v>RM161</v>
      </c>
    </row>
    <row r="495" spans="7:11" x14ac:dyDescent="0.35">
      <c r="G495" s="6" t="s">
        <v>232</v>
      </c>
      <c r="H495" s="7">
        <v>2</v>
      </c>
      <c r="K495" t="str">
        <f t="shared" si="15"/>
        <v>RM162</v>
      </c>
    </row>
    <row r="496" spans="7:11" x14ac:dyDescent="0.35">
      <c r="G496" s="6" t="s">
        <v>283</v>
      </c>
      <c r="H496" s="7">
        <v>1</v>
      </c>
      <c r="K496" t="str">
        <f t="shared" si="15"/>
        <v>RM163</v>
      </c>
    </row>
    <row r="497" spans="7:11" x14ac:dyDescent="0.35">
      <c r="G497" s="6" t="s">
        <v>1512</v>
      </c>
      <c r="H497" s="7">
        <v>3</v>
      </c>
      <c r="K497" t="str">
        <f t="shared" si="15"/>
        <v>RM164</v>
      </c>
    </row>
    <row r="498" spans="7:11" x14ac:dyDescent="0.35">
      <c r="G498" s="6" t="s">
        <v>1375</v>
      </c>
      <c r="H498" s="7">
        <v>3</v>
      </c>
      <c r="K498" t="str">
        <f t="shared" si="15"/>
        <v>RM166</v>
      </c>
    </row>
    <row r="499" spans="7:11" x14ac:dyDescent="0.35">
      <c r="G499" s="6" t="s">
        <v>1083</v>
      </c>
      <c r="H499" s="7">
        <v>3</v>
      </c>
      <c r="K499" t="str">
        <f t="shared" si="15"/>
        <v>RM167</v>
      </c>
    </row>
    <row r="500" spans="7:11" x14ac:dyDescent="0.35">
      <c r="G500" s="6" t="s">
        <v>408</v>
      </c>
      <c r="H500" s="7">
        <v>3</v>
      </c>
      <c r="K500" t="str">
        <f t="shared" si="15"/>
        <v>RM168</v>
      </c>
    </row>
    <row r="501" spans="7:11" x14ac:dyDescent="0.35">
      <c r="G501" s="6" t="s">
        <v>926</v>
      </c>
      <c r="H501" s="7">
        <v>4</v>
      </c>
      <c r="K501" t="str">
        <f t="shared" si="15"/>
        <v>RM169</v>
      </c>
    </row>
    <row r="502" spans="7:11" x14ac:dyDescent="0.35">
      <c r="G502" s="6" t="s">
        <v>537</v>
      </c>
      <c r="H502" s="7">
        <v>4</v>
      </c>
      <c r="K502" t="str">
        <f t="shared" si="15"/>
        <v>RM170</v>
      </c>
    </row>
    <row r="503" spans="7:11" x14ac:dyDescent="0.35">
      <c r="G503" s="6" t="s">
        <v>812</v>
      </c>
      <c r="H503" s="7">
        <v>3</v>
      </c>
      <c r="K503" t="str">
        <f t="shared" si="15"/>
        <v>RM173</v>
      </c>
    </row>
    <row r="504" spans="7:11" x14ac:dyDescent="0.35">
      <c r="G504" s="6" t="s">
        <v>409</v>
      </c>
      <c r="H504" s="7">
        <v>3</v>
      </c>
      <c r="K504" t="str">
        <f t="shared" si="15"/>
        <v>RM174</v>
      </c>
    </row>
    <row r="505" spans="7:11" x14ac:dyDescent="0.35">
      <c r="G505" s="6" t="s">
        <v>593</v>
      </c>
      <c r="H505" s="7">
        <v>3</v>
      </c>
      <c r="K505" t="str">
        <f t="shared" si="15"/>
        <v>RM177</v>
      </c>
    </row>
    <row r="506" spans="7:11" x14ac:dyDescent="0.35">
      <c r="G506" s="6" t="s">
        <v>1276</v>
      </c>
      <c r="H506" s="7">
        <v>4</v>
      </c>
      <c r="K506" t="str">
        <f t="shared" si="15"/>
        <v>RM179</v>
      </c>
    </row>
    <row r="507" spans="7:11" x14ac:dyDescent="0.35">
      <c r="G507" s="6" t="s">
        <v>927</v>
      </c>
      <c r="H507" s="7">
        <v>3</v>
      </c>
      <c r="K507" t="str">
        <f t="shared" si="15"/>
        <v>RM180</v>
      </c>
    </row>
    <row r="508" spans="7:11" x14ac:dyDescent="0.35">
      <c r="G508" s="6" t="s">
        <v>656</v>
      </c>
      <c r="H508" s="7">
        <v>3</v>
      </c>
      <c r="K508" t="str">
        <f t="shared" si="15"/>
        <v>RM182</v>
      </c>
    </row>
    <row r="509" spans="7:11" x14ac:dyDescent="0.35">
      <c r="G509" s="6" t="s">
        <v>1376</v>
      </c>
      <c r="H509" s="7">
        <v>3</v>
      </c>
      <c r="K509" t="str">
        <f t="shared" si="15"/>
        <v>RM184</v>
      </c>
    </row>
    <row r="510" spans="7:11" x14ac:dyDescent="0.35">
      <c r="G510" s="6" t="s">
        <v>1441</v>
      </c>
      <c r="H510" s="7">
        <v>3</v>
      </c>
      <c r="K510" t="str">
        <f t="shared" si="15"/>
        <v>RM185</v>
      </c>
    </row>
    <row r="511" spans="7:11" x14ac:dyDescent="0.35">
      <c r="G511" s="6" t="s">
        <v>594</v>
      </c>
      <c r="H511" s="7">
        <v>3</v>
      </c>
      <c r="K511" t="str">
        <f t="shared" si="15"/>
        <v>RM186</v>
      </c>
    </row>
    <row r="512" spans="7:11" x14ac:dyDescent="0.35">
      <c r="G512" s="6" t="s">
        <v>1024</v>
      </c>
      <c r="H512" s="7">
        <v>3</v>
      </c>
      <c r="K512" t="str">
        <f t="shared" si="15"/>
        <v>RM187</v>
      </c>
    </row>
    <row r="513" spans="7:11" x14ac:dyDescent="0.35">
      <c r="G513" s="6" t="s">
        <v>1477</v>
      </c>
      <c r="H513" s="7">
        <v>3</v>
      </c>
      <c r="K513" t="str">
        <f t="shared" si="15"/>
        <v>RM188</v>
      </c>
    </row>
    <row r="514" spans="7:11" x14ac:dyDescent="0.35">
      <c r="G514" s="6" t="s">
        <v>657</v>
      </c>
      <c r="H514" s="7">
        <v>3</v>
      </c>
      <c r="K514" t="str">
        <f t="shared" si="15"/>
        <v>RM189</v>
      </c>
    </row>
    <row r="515" spans="7:11" x14ac:dyDescent="0.35">
      <c r="G515" s="6" t="s">
        <v>1407</v>
      </c>
      <c r="H515" s="7">
        <v>3</v>
      </c>
      <c r="K515" t="str">
        <f t="shared" si="15"/>
        <v>RM190</v>
      </c>
    </row>
    <row r="516" spans="7:11" x14ac:dyDescent="0.35">
      <c r="G516" s="6" t="s">
        <v>1420</v>
      </c>
      <c r="H516" s="7">
        <v>3</v>
      </c>
      <c r="K516" t="str">
        <f t="shared" si="15"/>
        <v>RM191</v>
      </c>
    </row>
    <row r="517" spans="7:11" x14ac:dyDescent="0.35">
      <c r="G517" s="6" t="s">
        <v>235</v>
      </c>
      <c r="H517" s="7">
        <v>3</v>
      </c>
      <c r="K517" t="str">
        <f t="shared" si="15"/>
        <v>RM192</v>
      </c>
    </row>
    <row r="518" spans="7:11" x14ac:dyDescent="0.35">
      <c r="G518" s="6" t="s">
        <v>1167</v>
      </c>
      <c r="H518" s="7">
        <v>3</v>
      </c>
      <c r="K518" t="str">
        <f t="shared" si="15"/>
        <v>RM194</v>
      </c>
    </row>
    <row r="519" spans="7:11" x14ac:dyDescent="0.35">
      <c r="G519" s="6" t="s">
        <v>1234</v>
      </c>
      <c r="H519" s="7">
        <v>4</v>
      </c>
      <c r="K519" t="str">
        <f t="shared" si="15"/>
        <v>RM195</v>
      </c>
    </row>
    <row r="520" spans="7:11" x14ac:dyDescent="0.35">
      <c r="G520" s="6" t="s">
        <v>878</v>
      </c>
      <c r="H520" s="7">
        <v>3</v>
      </c>
      <c r="K520" t="str">
        <f t="shared" si="15"/>
        <v>RM196</v>
      </c>
    </row>
    <row r="521" spans="7:11" x14ac:dyDescent="0.35">
      <c r="G521" s="6" t="s">
        <v>735</v>
      </c>
      <c r="H521" s="7">
        <v>3</v>
      </c>
      <c r="K521" t="str">
        <f t="shared" si="15"/>
        <v>RM197</v>
      </c>
    </row>
    <row r="522" spans="7:11" x14ac:dyDescent="0.35">
      <c r="G522" s="6" t="s">
        <v>1119</v>
      </c>
      <c r="H522" s="7">
        <v>3</v>
      </c>
      <c r="K522" t="str">
        <f t="shared" si="15"/>
        <v>RM198</v>
      </c>
    </row>
    <row r="523" spans="7:11" x14ac:dyDescent="0.35">
      <c r="G523" s="6" t="s">
        <v>928</v>
      </c>
      <c r="H523" s="7">
        <v>3</v>
      </c>
      <c r="K523" t="str">
        <f t="shared" si="15"/>
        <v>RM199</v>
      </c>
    </row>
    <row r="524" spans="7:11" x14ac:dyDescent="0.35">
      <c r="G524" s="6" t="s">
        <v>929</v>
      </c>
      <c r="H524" s="7">
        <v>3</v>
      </c>
      <c r="K524" t="str">
        <f t="shared" si="15"/>
        <v>RM200</v>
      </c>
    </row>
    <row r="525" spans="7:11" x14ac:dyDescent="0.35">
      <c r="G525" s="6" t="s">
        <v>236</v>
      </c>
      <c r="H525" s="7">
        <v>3</v>
      </c>
      <c r="K525" t="str">
        <f t="shared" si="15"/>
        <v>RM201</v>
      </c>
    </row>
    <row r="526" spans="7:11" x14ac:dyDescent="0.35">
      <c r="G526" s="6" t="s">
        <v>1349</v>
      </c>
      <c r="H526" s="7">
        <v>3</v>
      </c>
      <c r="K526" t="str">
        <f t="shared" si="15"/>
        <v>RM202</v>
      </c>
    </row>
    <row r="527" spans="7:11" x14ac:dyDescent="0.35">
      <c r="G527" s="6" t="s">
        <v>1025</v>
      </c>
      <c r="H527" s="7">
        <v>3</v>
      </c>
      <c r="K527" t="str">
        <f t="shared" si="15"/>
        <v>RM204</v>
      </c>
    </row>
    <row r="528" spans="7:11" x14ac:dyDescent="0.35">
      <c r="G528" s="6" t="s">
        <v>813</v>
      </c>
      <c r="H528" s="7">
        <v>3</v>
      </c>
      <c r="K528" t="str">
        <f t="shared" si="15"/>
        <v>RM208</v>
      </c>
    </row>
    <row r="529" spans="7:11" x14ac:dyDescent="0.35">
      <c r="G529" s="6" t="s">
        <v>1026</v>
      </c>
      <c r="H529" s="7">
        <v>3</v>
      </c>
      <c r="K529" t="str">
        <f t="shared" si="15"/>
        <v>RM209</v>
      </c>
    </row>
    <row r="530" spans="7:11" x14ac:dyDescent="0.35">
      <c r="G530" s="6" t="s">
        <v>1277</v>
      </c>
      <c r="H530" s="7">
        <v>3</v>
      </c>
      <c r="K530" t="str">
        <f t="shared" si="15"/>
        <v>RM210</v>
      </c>
    </row>
    <row r="531" spans="7:11" x14ac:dyDescent="0.35">
      <c r="G531" s="6" t="s">
        <v>410</v>
      </c>
      <c r="H531" s="7">
        <v>4</v>
      </c>
      <c r="K531" t="str">
        <f t="shared" si="15"/>
        <v>RM212</v>
      </c>
    </row>
    <row r="532" spans="7:11" x14ac:dyDescent="0.35">
      <c r="G532" s="6" t="s">
        <v>237</v>
      </c>
      <c r="H532" s="7">
        <v>3</v>
      </c>
      <c r="K532" t="str">
        <f t="shared" si="15"/>
        <v>RM213</v>
      </c>
    </row>
    <row r="533" spans="7:11" x14ac:dyDescent="0.35">
      <c r="G533" s="6" t="s">
        <v>1408</v>
      </c>
      <c r="H533" s="7">
        <v>3</v>
      </c>
      <c r="K533" t="str">
        <f t="shared" si="15"/>
        <v>RM214</v>
      </c>
    </row>
    <row r="534" spans="7:11" x14ac:dyDescent="0.35">
      <c r="G534" s="6" t="s">
        <v>1235</v>
      </c>
      <c r="H534" s="7">
        <v>3</v>
      </c>
      <c r="K534" t="str">
        <f t="shared" si="15"/>
        <v>RM219</v>
      </c>
    </row>
    <row r="535" spans="7:11" x14ac:dyDescent="0.35">
      <c r="G535" s="6" t="s">
        <v>1459</v>
      </c>
      <c r="H535" s="7">
        <v>3</v>
      </c>
      <c r="K535" t="str">
        <f t="shared" si="15"/>
        <v>RM220</v>
      </c>
    </row>
    <row r="536" spans="7:11" x14ac:dyDescent="0.35">
      <c r="G536" s="6" t="s">
        <v>814</v>
      </c>
      <c r="H536" s="7">
        <v>3</v>
      </c>
      <c r="K536" t="str">
        <f t="shared" si="15"/>
        <v>RM221</v>
      </c>
    </row>
    <row r="537" spans="7:11" x14ac:dyDescent="0.35">
      <c r="G537" s="6" t="s">
        <v>595</v>
      </c>
      <c r="H537" s="7">
        <v>4</v>
      </c>
      <c r="K537" t="str">
        <f t="shared" si="15"/>
        <v>RM222</v>
      </c>
    </row>
    <row r="538" spans="7:11" x14ac:dyDescent="0.35">
      <c r="G538" s="6" t="s">
        <v>879</v>
      </c>
      <c r="H538" s="7">
        <v>3</v>
      </c>
      <c r="K538" t="str">
        <f t="shared" si="15"/>
        <v>RM223</v>
      </c>
    </row>
    <row r="539" spans="7:11" x14ac:dyDescent="0.35">
      <c r="G539" s="6" t="s">
        <v>931</v>
      </c>
      <c r="H539" s="7">
        <v>3</v>
      </c>
      <c r="K539" t="str">
        <f t="shared" si="15"/>
        <v>RM224</v>
      </c>
    </row>
    <row r="540" spans="7:11" x14ac:dyDescent="0.35">
      <c r="G540" s="6" t="s">
        <v>465</v>
      </c>
      <c r="H540" s="7">
        <v>5</v>
      </c>
      <c r="K540" t="str">
        <f t="shared" si="15"/>
        <v>RM225</v>
      </c>
    </row>
    <row r="541" spans="7:11" x14ac:dyDescent="0.35">
      <c r="G541" s="6" t="s">
        <v>1534</v>
      </c>
      <c r="H541" s="7">
        <v>6</v>
      </c>
      <c r="K541" t="str">
        <f t="shared" si="15"/>
        <v>RM226</v>
      </c>
    </row>
    <row r="542" spans="7:11" x14ac:dyDescent="0.35">
      <c r="G542" s="6" t="s">
        <v>880</v>
      </c>
      <c r="H542" s="7">
        <v>3</v>
      </c>
      <c r="K542" t="str">
        <f t="shared" si="15"/>
        <v>RM227</v>
      </c>
    </row>
    <row r="543" spans="7:11" x14ac:dyDescent="0.35">
      <c r="G543" s="6" t="s">
        <v>334</v>
      </c>
      <c r="H543" s="7">
        <v>1</v>
      </c>
      <c r="K543" t="str">
        <f t="shared" si="15"/>
        <v>RM228</v>
      </c>
    </row>
    <row r="544" spans="7:11" x14ac:dyDescent="0.35">
      <c r="G544" s="6" t="s">
        <v>736</v>
      </c>
      <c r="H544" s="7">
        <v>3</v>
      </c>
      <c r="K544" t="str">
        <f t="shared" si="15"/>
        <v>RM229</v>
      </c>
    </row>
    <row r="545" spans="7:11" x14ac:dyDescent="0.35">
      <c r="G545" s="6" t="s">
        <v>1421</v>
      </c>
      <c r="H545" s="7">
        <v>3</v>
      </c>
      <c r="K545" t="str">
        <f t="shared" si="15"/>
        <v>RM231</v>
      </c>
    </row>
    <row r="546" spans="7:11" x14ac:dyDescent="0.35">
      <c r="G546" s="6" t="s">
        <v>1120</v>
      </c>
      <c r="H546" s="7">
        <v>3</v>
      </c>
      <c r="K546" t="str">
        <f t="shared" si="15"/>
        <v>RM232</v>
      </c>
    </row>
    <row r="547" spans="7:11" x14ac:dyDescent="0.35">
      <c r="G547" s="6" t="s">
        <v>1535</v>
      </c>
      <c r="H547" s="7">
        <v>6</v>
      </c>
      <c r="K547" t="str">
        <f t="shared" si="15"/>
        <v>RM233</v>
      </c>
    </row>
    <row r="548" spans="7:11" x14ac:dyDescent="0.35">
      <c r="G548" s="6" t="s">
        <v>1377</v>
      </c>
      <c r="H548" s="7">
        <v>3</v>
      </c>
      <c r="K548" t="str">
        <f t="shared" si="15"/>
        <v>RM234</v>
      </c>
    </row>
    <row r="549" spans="7:11" x14ac:dyDescent="0.35">
      <c r="G549" s="6" t="s">
        <v>1422</v>
      </c>
      <c r="H549" s="7">
        <v>3</v>
      </c>
      <c r="K549" t="str">
        <f t="shared" ref="K549:K612" si="16">G549</f>
        <v>RM238</v>
      </c>
    </row>
    <row r="550" spans="7:11" x14ac:dyDescent="0.35">
      <c r="G550" s="6" t="s">
        <v>539</v>
      </c>
      <c r="H550" s="7">
        <v>3</v>
      </c>
      <c r="K550" t="str">
        <f t="shared" si="16"/>
        <v>RM239</v>
      </c>
    </row>
    <row r="551" spans="7:11" x14ac:dyDescent="0.35">
      <c r="G551" s="6" t="s">
        <v>981</v>
      </c>
      <c r="H551" s="7">
        <v>3</v>
      </c>
      <c r="K551" t="str">
        <f t="shared" si="16"/>
        <v>RM241</v>
      </c>
    </row>
    <row r="552" spans="7:11" x14ac:dyDescent="0.35">
      <c r="G552" s="6" t="s">
        <v>541</v>
      </c>
      <c r="H552" s="7">
        <v>3</v>
      </c>
      <c r="K552" t="str">
        <f t="shared" si="16"/>
        <v>RM242</v>
      </c>
    </row>
    <row r="553" spans="7:11" x14ac:dyDescent="0.35">
      <c r="G553" s="6" t="s">
        <v>1086</v>
      </c>
      <c r="H553" s="7">
        <v>3</v>
      </c>
      <c r="K553" t="str">
        <f t="shared" si="16"/>
        <v>RM243</v>
      </c>
    </row>
    <row r="554" spans="7:11" x14ac:dyDescent="0.35">
      <c r="G554" s="6" t="s">
        <v>1027</v>
      </c>
      <c r="H554" s="7">
        <v>3</v>
      </c>
      <c r="K554" t="str">
        <f t="shared" si="16"/>
        <v>RM244</v>
      </c>
    </row>
    <row r="555" spans="7:11" x14ac:dyDescent="0.35">
      <c r="G555" s="6" t="s">
        <v>1236</v>
      </c>
      <c r="H555" s="7">
        <v>3</v>
      </c>
      <c r="K555" t="str">
        <f t="shared" si="16"/>
        <v>RM245</v>
      </c>
    </row>
    <row r="556" spans="7:11" x14ac:dyDescent="0.35">
      <c r="G556" s="6" t="s">
        <v>466</v>
      </c>
      <c r="H556" s="7">
        <v>5</v>
      </c>
      <c r="K556" t="str">
        <f t="shared" si="16"/>
        <v>RM246</v>
      </c>
    </row>
    <row r="557" spans="7:11" x14ac:dyDescent="0.35">
      <c r="G557" s="6" t="s">
        <v>598</v>
      </c>
      <c r="H557" s="7">
        <v>3</v>
      </c>
      <c r="K557" t="str">
        <f t="shared" si="16"/>
        <v>RM247</v>
      </c>
    </row>
    <row r="558" spans="7:11" x14ac:dyDescent="0.35">
      <c r="G558" s="6" t="s">
        <v>659</v>
      </c>
      <c r="H558" s="7">
        <v>3</v>
      </c>
      <c r="K558" t="str">
        <f t="shared" si="16"/>
        <v>RM248</v>
      </c>
    </row>
    <row r="559" spans="7:11" x14ac:dyDescent="0.35">
      <c r="G559" s="6" t="s">
        <v>881</v>
      </c>
      <c r="H559" s="7">
        <v>3</v>
      </c>
      <c r="K559" t="str">
        <f t="shared" si="16"/>
        <v>RM249</v>
      </c>
    </row>
    <row r="560" spans="7:11" x14ac:dyDescent="0.35">
      <c r="G560" s="6" t="s">
        <v>1237</v>
      </c>
      <c r="H560" s="7">
        <v>3</v>
      </c>
      <c r="K560" t="str">
        <f t="shared" si="16"/>
        <v>RM250</v>
      </c>
    </row>
    <row r="561" spans="7:11" x14ac:dyDescent="0.35">
      <c r="G561" s="6" t="s">
        <v>982</v>
      </c>
      <c r="H561" s="7">
        <v>4</v>
      </c>
      <c r="K561" t="str">
        <f t="shared" si="16"/>
        <v>RM252</v>
      </c>
    </row>
    <row r="562" spans="7:11" x14ac:dyDescent="0.35">
      <c r="G562" s="6" t="s">
        <v>336</v>
      </c>
      <c r="H562" s="7">
        <v>1</v>
      </c>
      <c r="K562" t="str">
        <f t="shared" si="16"/>
        <v>RM253</v>
      </c>
    </row>
    <row r="563" spans="7:11" x14ac:dyDescent="0.35">
      <c r="G563" s="6" t="s">
        <v>337</v>
      </c>
      <c r="H563" s="7">
        <v>1</v>
      </c>
      <c r="K563" t="str">
        <f t="shared" si="16"/>
        <v>RM255</v>
      </c>
    </row>
    <row r="564" spans="7:11" x14ac:dyDescent="0.35">
      <c r="G564" s="6" t="s">
        <v>166</v>
      </c>
      <c r="H564" s="7">
        <v>2</v>
      </c>
      <c r="K564" t="str">
        <f t="shared" si="16"/>
        <v>RM256</v>
      </c>
    </row>
    <row r="565" spans="7:11" x14ac:dyDescent="0.35">
      <c r="G565" s="6" t="s">
        <v>1028</v>
      </c>
      <c r="H565" s="7">
        <v>3</v>
      </c>
      <c r="K565" t="str">
        <f t="shared" si="16"/>
        <v>RM258</v>
      </c>
    </row>
    <row r="566" spans="7:11" x14ac:dyDescent="0.35">
      <c r="G566" s="6" t="s">
        <v>1409</v>
      </c>
      <c r="H566" s="7">
        <v>3</v>
      </c>
      <c r="K566" t="str">
        <f t="shared" si="16"/>
        <v>RM259</v>
      </c>
    </row>
    <row r="567" spans="7:11" x14ac:dyDescent="0.35">
      <c r="G567" s="6" t="s">
        <v>542</v>
      </c>
      <c r="H567" s="7">
        <v>4</v>
      </c>
      <c r="K567" t="str">
        <f t="shared" si="16"/>
        <v>RM261</v>
      </c>
    </row>
    <row r="568" spans="7:11" x14ac:dyDescent="0.35">
      <c r="G568" s="6" t="s">
        <v>932</v>
      </c>
      <c r="H568" s="7">
        <v>3</v>
      </c>
      <c r="K568" t="str">
        <f t="shared" si="16"/>
        <v>RM262</v>
      </c>
    </row>
    <row r="569" spans="7:11" x14ac:dyDescent="0.35">
      <c r="G569" s="6" t="s">
        <v>543</v>
      </c>
      <c r="H569" s="7">
        <v>3</v>
      </c>
      <c r="K569" t="str">
        <f t="shared" si="16"/>
        <v>RM263</v>
      </c>
    </row>
    <row r="570" spans="7:11" x14ac:dyDescent="0.35">
      <c r="G570" s="6" t="s">
        <v>338</v>
      </c>
      <c r="H570" s="7">
        <v>1</v>
      </c>
      <c r="K570" t="str">
        <f t="shared" si="16"/>
        <v>RM266</v>
      </c>
    </row>
    <row r="571" spans="7:11" x14ac:dyDescent="0.35">
      <c r="G571" s="6" t="s">
        <v>468</v>
      </c>
      <c r="H571" s="7">
        <v>5</v>
      </c>
      <c r="K571" t="str">
        <f t="shared" si="16"/>
        <v>RM267</v>
      </c>
    </row>
    <row r="572" spans="7:11" x14ac:dyDescent="0.35">
      <c r="G572" s="6" t="s">
        <v>167</v>
      </c>
      <c r="H572" s="7">
        <v>2</v>
      </c>
      <c r="K572" t="str">
        <f t="shared" si="16"/>
        <v>RM268</v>
      </c>
    </row>
    <row r="573" spans="7:11" x14ac:dyDescent="0.35">
      <c r="G573" s="6" t="s">
        <v>1238</v>
      </c>
      <c r="H573" s="7">
        <v>3</v>
      </c>
      <c r="K573" t="str">
        <f t="shared" si="16"/>
        <v>RM269</v>
      </c>
    </row>
    <row r="574" spans="7:11" x14ac:dyDescent="0.35">
      <c r="G574" s="6" t="s">
        <v>815</v>
      </c>
      <c r="H574" s="7">
        <v>3</v>
      </c>
      <c r="K574" t="str">
        <f t="shared" si="16"/>
        <v>RM270</v>
      </c>
    </row>
    <row r="575" spans="7:11" x14ac:dyDescent="0.35">
      <c r="G575" s="6" t="s">
        <v>1478</v>
      </c>
      <c r="H575" s="7">
        <v>3</v>
      </c>
      <c r="K575" t="str">
        <f t="shared" si="16"/>
        <v>RM271</v>
      </c>
    </row>
    <row r="576" spans="7:11" x14ac:dyDescent="0.35">
      <c r="G576" s="6" t="s">
        <v>285</v>
      </c>
      <c r="H576" s="7">
        <v>1</v>
      </c>
      <c r="K576" t="str">
        <f t="shared" si="16"/>
        <v>RM273</v>
      </c>
    </row>
    <row r="577" spans="7:11" x14ac:dyDescent="0.35">
      <c r="G577" s="6" t="s">
        <v>883</v>
      </c>
      <c r="H577" s="7">
        <v>3</v>
      </c>
      <c r="K577" t="str">
        <f t="shared" si="16"/>
        <v>RM274</v>
      </c>
    </row>
    <row r="578" spans="7:11" x14ac:dyDescent="0.35">
      <c r="G578" s="6" t="s">
        <v>89</v>
      </c>
      <c r="H578" s="7">
        <v>2</v>
      </c>
      <c r="K578" t="str">
        <f t="shared" si="16"/>
        <v>RM275</v>
      </c>
    </row>
    <row r="579" spans="7:11" x14ac:dyDescent="0.35">
      <c r="G579" s="6" t="s">
        <v>737</v>
      </c>
      <c r="H579" s="7">
        <v>3</v>
      </c>
      <c r="K579" t="str">
        <f t="shared" si="16"/>
        <v>RM277</v>
      </c>
    </row>
    <row r="580" spans="7:11" x14ac:dyDescent="0.35">
      <c r="G580" s="6" t="s">
        <v>194</v>
      </c>
      <c r="H580" s="7">
        <v>2</v>
      </c>
      <c r="K580" t="str">
        <f t="shared" si="16"/>
        <v>RM279</v>
      </c>
    </row>
    <row r="581" spans="7:11" x14ac:dyDescent="0.35">
      <c r="G581" s="6" t="s">
        <v>1378</v>
      </c>
      <c r="H581" s="7">
        <v>3</v>
      </c>
      <c r="K581" t="str">
        <f t="shared" si="16"/>
        <v>RM280</v>
      </c>
    </row>
    <row r="582" spans="7:11" x14ac:dyDescent="0.35">
      <c r="G582" s="6" t="s">
        <v>1442</v>
      </c>
      <c r="H582" s="7">
        <v>3</v>
      </c>
      <c r="K582" t="str">
        <f t="shared" si="16"/>
        <v>RM281</v>
      </c>
    </row>
    <row r="583" spans="7:11" x14ac:dyDescent="0.35">
      <c r="G583" s="6" t="s">
        <v>1123</v>
      </c>
      <c r="H583" s="7">
        <v>4</v>
      </c>
      <c r="K583" t="str">
        <f t="shared" si="16"/>
        <v>RM282</v>
      </c>
    </row>
    <row r="584" spans="7:11" x14ac:dyDescent="0.35">
      <c r="G584" s="6" t="s">
        <v>339</v>
      </c>
      <c r="H584" s="7">
        <v>1</v>
      </c>
      <c r="K584" t="str">
        <f t="shared" si="16"/>
        <v>RM283</v>
      </c>
    </row>
    <row r="585" spans="7:11" x14ac:dyDescent="0.35">
      <c r="G585" s="6" t="s">
        <v>1479</v>
      </c>
      <c r="H585" s="7">
        <v>3</v>
      </c>
      <c r="K585" t="str">
        <f t="shared" si="16"/>
        <v>RM284</v>
      </c>
    </row>
    <row r="586" spans="7:11" x14ac:dyDescent="0.35">
      <c r="G586" s="6" t="s">
        <v>885</v>
      </c>
      <c r="H586" s="7">
        <v>3</v>
      </c>
      <c r="K586" t="str">
        <f t="shared" si="16"/>
        <v>RM286</v>
      </c>
    </row>
    <row r="587" spans="7:11" x14ac:dyDescent="0.35">
      <c r="G587" s="6" t="s">
        <v>934</v>
      </c>
      <c r="H587" s="7">
        <v>3</v>
      </c>
      <c r="K587" t="str">
        <f t="shared" si="16"/>
        <v>RM288</v>
      </c>
    </row>
    <row r="588" spans="7:11" x14ac:dyDescent="0.35">
      <c r="G588" s="6" t="s">
        <v>286</v>
      </c>
      <c r="H588" s="7">
        <v>1</v>
      </c>
      <c r="K588" t="str">
        <f t="shared" si="16"/>
        <v>RM290</v>
      </c>
    </row>
    <row r="589" spans="7:11" x14ac:dyDescent="0.35">
      <c r="G589" s="6" t="s">
        <v>816</v>
      </c>
      <c r="H589" s="7">
        <v>3</v>
      </c>
      <c r="K589" t="str">
        <f t="shared" si="16"/>
        <v>RM292</v>
      </c>
    </row>
    <row r="590" spans="7:11" x14ac:dyDescent="0.35">
      <c r="G590" s="6" t="s">
        <v>469</v>
      </c>
      <c r="H590" s="7">
        <v>5</v>
      </c>
      <c r="K590" t="str">
        <f t="shared" si="16"/>
        <v>RM293</v>
      </c>
    </row>
    <row r="591" spans="7:11" x14ac:dyDescent="0.35">
      <c r="G591" s="6" t="s">
        <v>886</v>
      </c>
      <c r="H591" s="7">
        <v>3</v>
      </c>
      <c r="K591" t="str">
        <f t="shared" si="16"/>
        <v>RM295</v>
      </c>
    </row>
    <row r="592" spans="7:11" x14ac:dyDescent="0.35">
      <c r="G592" s="6" t="s">
        <v>1124</v>
      </c>
      <c r="H592" s="7">
        <v>3</v>
      </c>
      <c r="K592" t="str">
        <f t="shared" si="16"/>
        <v>RM296</v>
      </c>
    </row>
    <row r="593" spans="7:11" x14ac:dyDescent="0.35">
      <c r="G593" s="6" t="s">
        <v>738</v>
      </c>
      <c r="H593" s="7">
        <v>3</v>
      </c>
      <c r="K593" t="str">
        <f t="shared" si="16"/>
        <v>RM298</v>
      </c>
    </row>
    <row r="594" spans="7:11" x14ac:dyDescent="0.35">
      <c r="G594" s="6" t="s">
        <v>817</v>
      </c>
      <c r="H594" s="7">
        <v>3</v>
      </c>
      <c r="K594" t="str">
        <f t="shared" si="16"/>
        <v>RM299</v>
      </c>
    </row>
    <row r="595" spans="7:11" x14ac:dyDescent="0.35">
      <c r="G595" s="6" t="s">
        <v>1410</v>
      </c>
      <c r="H595" s="7">
        <v>3</v>
      </c>
      <c r="K595" t="str">
        <f t="shared" si="16"/>
        <v>RM300</v>
      </c>
    </row>
    <row r="596" spans="7:11" x14ac:dyDescent="0.35">
      <c r="G596" s="6" t="s">
        <v>1087</v>
      </c>
      <c r="H596" s="7">
        <v>3</v>
      </c>
      <c r="K596" t="str">
        <f t="shared" si="16"/>
        <v>RM301</v>
      </c>
    </row>
    <row r="597" spans="7:11" x14ac:dyDescent="0.35">
      <c r="G597" s="6" t="s">
        <v>50</v>
      </c>
      <c r="H597" s="7">
        <v>1</v>
      </c>
      <c r="K597" t="str">
        <f t="shared" si="16"/>
        <v>RM302</v>
      </c>
    </row>
    <row r="598" spans="7:11" x14ac:dyDescent="0.35">
      <c r="G598" s="6" t="s">
        <v>287</v>
      </c>
      <c r="H598" s="7">
        <v>1</v>
      </c>
      <c r="K598" t="str">
        <f t="shared" si="16"/>
        <v>RM303</v>
      </c>
    </row>
    <row r="599" spans="7:11" x14ac:dyDescent="0.35">
      <c r="G599" s="6" t="s">
        <v>470</v>
      </c>
      <c r="H599" s="7">
        <v>5</v>
      </c>
      <c r="K599" t="str">
        <f t="shared" si="16"/>
        <v>RM304</v>
      </c>
    </row>
    <row r="600" spans="7:11" x14ac:dyDescent="0.35">
      <c r="G600" s="6" t="s">
        <v>983</v>
      </c>
      <c r="H600" s="7">
        <v>3</v>
      </c>
      <c r="K600" t="str">
        <f t="shared" si="16"/>
        <v>RM305</v>
      </c>
    </row>
    <row r="601" spans="7:11" x14ac:dyDescent="0.35">
      <c r="G601" s="6" t="s">
        <v>818</v>
      </c>
      <c r="H601" s="7">
        <v>3</v>
      </c>
      <c r="K601" t="str">
        <f t="shared" si="16"/>
        <v>RM306</v>
      </c>
    </row>
    <row r="602" spans="7:11" x14ac:dyDescent="0.35">
      <c r="G602" s="6" t="s">
        <v>544</v>
      </c>
      <c r="H602" s="7">
        <v>3</v>
      </c>
      <c r="K602" t="str">
        <f t="shared" si="16"/>
        <v>RM307</v>
      </c>
    </row>
    <row r="603" spans="7:11" x14ac:dyDescent="0.35">
      <c r="G603" s="6" t="s">
        <v>935</v>
      </c>
      <c r="H603" s="7">
        <v>3</v>
      </c>
      <c r="K603" t="str">
        <f t="shared" si="16"/>
        <v>RM308</v>
      </c>
    </row>
    <row r="604" spans="7:11" x14ac:dyDescent="0.35">
      <c r="G604" s="6" t="s">
        <v>1519</v>
      </c>
      <c r="H604" s="7">
        <v>3</v>
      </c>
      <c r="K604" t="str">
        <f t="shared" si="16"/>
        <v>RM309</v>
      </c>
    </row>
    <row r="605" spans="7:11" x14ac:dyDescent="0.35">
      <c r="G605" s="6" t="s">
        <v>472</v>
      </c>
      <c r="H605" s="7">
        <v>5</v>
      </c>
      <c r="K605" t="str">
        <f t="shared" si="16"/>
        <v>RM311</v>
      </c>
    </row>
    <row r="606" spans="7:11" x14ac:dyDescent="0.35">
      <c r="G606" s="6" t="s">
        <v>1239</v>
      </c>
      <c r="H606" s="7">
        <v>3</v>
      </c>
      <c r="K606" t="str">
        <f t="shared" si="16"/>
        <v>RM312</v>
      </c>
    </row>
    <row r="607" spans="7:11" x14ac:dyDescent="0.35">
      <c r="G607" s="6" t="s">
        <v>599</v>
      </c>
      <c r="H607" s="7">
        <v>3</v>
      </c>
      <c r="K607" t="str">
        <f t="shared" si="16"/>
        <v>RM314</v>
      </c>
    </row>
    <row r="608" spans="7:11" x14ac:dyDescent="0.35">
      <c r="G608" s="6" t="s">
        <v>984</v>
      </c>
      <c r="H608" s="7">
        <v>3</v>
      </c>
      <c r="K608" t="str">
        <f t="shared" si="16"/>
        <v>RM315</v>
      </c>
    </row>
    <row r="609" spans="7:11" x14ac:dyDescent="0.35">
      <c r="G609" s="6" t="s">
        <v>1169</v>
      </c>
      <c r="H609" s="7">
        <v>3</v>
      </c>
      <c r="K609" t="str">
        <f t="shared" si="16"/>
        <v>RM316</v>
      </c>
    </row>
    <row r="610" spans="7:11" x14ac:dyDescent="0.35">
      <c r="G610" s="6" t="s">
        <v>474</v>
      </c>
      <c r="H610" s="7">
        <v>5</v>
      </c>
      <c r="K610" t="str">
        <f t="shared" si="16"/>
        <v>RM322</v>
      </c>
    </row>
    <row r="611" spans="7:11" x14ac:dyDescent="0.35">
      <c r="G611" s="6" t="s">
        <v>546</v>
      </c>
      <c r="H611" s="7">
        <v>3</v>
      </c>
      <c r="K611" t="str">
        <f t="shared" si="16"/>
        <v>RM323</v>
      </c>
    </row>
    <row r="612" spans="7:11" x14ac:dyDescent="0.35">
      <c r="G612" s="6" t="s">
        <v>413</v>
      </c>
      <c r="H612" s="7">
        <v>3</v>
      </c>
      <c r="K612" t="str">
        <f t="shared" si="16"/>
        <v>RM325</v>
      </c>
    </row>
    <row r="613" spans="7:11" x14ac:dyDescent="0.35">
      <c r="G613" s="6" t="s">
        <v>475</v>
      </c>
      <c r="H613" s="7">
        <v>5</v>
      </c>
      <c r="K613" t="str">
        <f t="shared" ref="K613:K676" si="17">G613</f>
        <v>RM326</v>
      </c>
    </row>
    <row r="614" spans="7:11" x14ac:dyDescent="0.35">
      <c r="G614" s="6" t="s">
        <v>985</v>
      </c>
      <c r="H614" s="7">
        <v>3</v>
      </c>
      <c r="K614" t="str">
        <f t="shared" si="17"/>
        <v>RM327</v>
      </c>
    </row>
    <row r="615" spans="7:11" x14ac:dyDescent="0.35">
      <c r="G615" s="6" t="s">
        <v>600</v>
      </c>
      <c r="H615" s="7">
        <v>3</v>
      </c>
      <c r="K615" t="str">
        <f t="shared" si="17"/>
        <v>RM329</v>
      </c>
    </row>
    <row r="616" spans="7:11" x14ac:dyDescent="0.35">
      <c r="G616" s="6" t="s">
        <v>1305</v>
      </c>
      <c r="H616" s="7">
        <v>3</v>
      </c>
      <c r="K616" t="str">
        <f t="shared" si="17"/>
        <v>RM330</v>
      </c>
    </row>
    <row r="617" spans="7:11" x14ac:dyDescent="0.35">
      <c r="G617" s="6" t="s">
        <v>1170</v>
      </c>
      <c r="H617" s="7">
        <v>3</v>
      </c>
      <c r="K617" t="str">
        <f t="shared" si="17"/>
        <v>RM331</v>
      </c>
    </row>
    <row r="618" spans="7:11" x14ac:dyDescent="0.35">
      <c r="G618" s="6" t="s">
        <v>1460</v>
      </c>
      <c r="H618" s="7">
        <v>3</v>
      </c>
      <c r="K618" t="str">
        <f t="shared" si="17"/>
        <v>RM333</v>
      </c>
    </row>
    <row r="619" spans="7:11" x14ac:dyDescent="0.35">
      <c r="G619" s="6" t="s">
        <v>1171</v>
      </c>
      <c r="H619" s="7">
        <v>3</v>
      </c>
      <c r="K619" t="str">
        <f t="shared" si="17"/>
        <v>RM334</v>
      </c>
    </row>
    <row r="620" spans="7:11" x14ac:dyDescent="0.35">
      <c r="G620" s="6" t="s">
        <v>1240</v>
      </c>
      <c r="H620" s="7">
        <v>3</v>
      </c>
      <c r="K620" t="str">
        <f t="shared" si="17"/>
        <v>RM335</v>
      </c>
    </row>
    <row r="621" spans="7:11" x14ac:dyDescent="0.35">
      <c r="G621" s="6" t="s">
        <v>1029</v>
      </c>
      <c r="H621" s="7">
        <v>4</v>
      </c>
      <c r="K621" t="str">
        <f t="shared" si="17"/>
        <v>RM336</v>
      </c>
    </row>
    <row r="622" spans="7:11" x14ac:dyDescent="0.35">
      <c r="G622" s="6" t="s">
        <v>341</v>
      </c>
      <c r="H622" s="7">
        <v>1</v>
      </c>
      <c r="K622" t="str">
        <f t="shared" si="17"/>
        <v>RM338</v>
      </c>
    </row>
    <row r="623" spans="7:11" x14ac:dyDescent="0.35">
      <c r="G623" s="6" t="s">
        <v>414</v>
      </c>
      <c r="H623" s="7">
        <v>3</v>
      </c>
      <c r="K623" t="str">
        <f t="shared" si="17"/>
        <v>RM339</v>
      </c>
    </row>
    <row r="624" spans="7:11" x14ac:dyDescent="0.35">
      <c r="G624" s="6" t="s">
        <v>241</v>
      </c>
      <c r="H624" s="7">
        <v>3</v>
      </c>
      <c r="K624" t="str">
        <f t="shared" si="17"/>
        <v>RM340</v>
      </c>
    </row>
    <row r="625" spans="7:11" x14ac:dyDescent="0.35">
      <c r="G625" s="6" t="s">
        <v>887</v>
      </c>
      <c r="H625" s="7">
        <v>3</v>
      </c>
      <c r="K625" t="str">
        <f t="shared" si="17"/>
        <v>RM341</v>
      </c>
    </row>
    <row r="626" spans="7:11" x14ac:dyDescent="0.35">
      <c r="G626" s="6" t="s">
        <v>936</v>
      </c>
      <c r="H626" s="7">
        <v>3</v>
      </c>
      <c r="K626" t="str">
        <f t="shared" si="17"/>
        <v>RM342</v>
      </c>
    </row>
    <row r="627" spans="7:11" x14ac:dyDescent="0.35">
      <c r="G627" s="6" t="s">
        <v>739</v>
      </c>
      <c r="H627" s="7">
        <v>3</v>
      </c>
      <c r="K627" t="str">
        <f t="shared" si="17"/>
        <v>RM345</v>
      </c>
    </row>
    <row r="628" spans="7:11" x14ac:dyDescent="0.35">
      <c r="G628" s="6" t="s">
        <v>121</v>
      </c>
      <c r="H628" s="7">
        <v>2</v>
      </c>
      <c r="K628" t="str">
        <f t="shared" si="17"/>
        <v>RM346</v>
      </c>
    </row>
    <row r="629" spans="7:11" x14ac:dyDescent="0.35">
      <c r="G629" s="6" t="s">
        <v>1088</v>
      </c>
      <c r="H629" s="7">
        <v>3</v>
      </c>
      <c r="K629" t="str">
        <f t="shared" si="17"/>
        <v>RM347</v>
      </c>
    </row>
    <row r="630" spans="7:11" x14ac:dyDescent="0.35">
      <c r="G630" s="6" t="s">
        <v>1306</v>
      </c>
      <c r="H630" s="7">
        <v>3</v>
      </c>
      <c r="K630" t="str">
        <f t="shared" si="17"/>
        <v>RM348</v>
      </c>
    </row>
    <row r="631" spans="7:11" x14ac:dyDescent="0.35">
      <c r="G631" s="6" t="s">
        <v>1125</v>
      </c>
      <c r="H631" s="7">
        <v>3</v>
      </c>
      <c r="K631" t="str">
        <f t="shared" si="17"/>
        <v>RM349</v>
      </c>
    </row>
    <row r="632" spans="7:11" x14ac:dyDescent="0.35">
      <c r="G632" s="6" t="s">
        <v>343</v>
      </c>
      <c r="H632" s="7">
        <v>1</v>
      </c>
      <c r="K632" t="str">
        <f t="shared" si="17"/>
        <v>RM350</v>
      </c>
    </row>
    <row r="633" spans="7:11" x14ac:dyDescent="0.35">
      <c r="G633" s="6" t="s">
        <v>1126</v>
      </c>
      <c r="H633" s="7">
        <v>3</v>
      </c>
      <c r="K633" t="str">
        <f t="shared" si="17"/>
        <v>RM351</v>
      </c>
    </row>
    <row r="634" spans="7:11" x14ac:dyDescent="0.35">
      <c r="G634" s="6" t="s">
        <v>547</v>
      </c>
      <c r="H634" s="7">
        <v>3</v>
      </c>
      <c r="K634" t="str">
        <f t="shared" si="17"/>
        <v>RM352</v>
      </c>
    </row>
    <row r="635" spans="7:11" x14ac:dyDescent="0.35">
      <c r="G635" s="6" t="s">
        <v>1329</v>
      </c>
      <c r="H635" s="7">
        <v>4</v>
      </c>
      <c r="K635" t="str">
        <f t="shared" si="17"/>
        <v>RM353</v>
      </c>
    </row>
    <row r="636" spans="7:11" x14ac:dyDescent="0.35">
      <c r="G636" s="6" t="s">
        <v>888</v>
      </c>
      <c r="H636" s="7">
        <v>3</v>
      </c>
      <c r="K636" t="str">
        <f t="shared" si="17"/>
        <v>RM354</v>
      </c>
    </row>
    <row r="637" spans="7:11" x14ac:dyDescent="0.35">
      <c r="G637" s="6" t="s">
        <v>198</v>
      </c>
      <c r="H637" s="7">
        <v>2</v>
      </c>
      <c r="K637" t="str">
        <f t="shared" si="17"/>
        <v>RM356</v>
      </c>
    </row>
    <row r="638" spans="7:11" x14ac:dyDescent="0.35">
      <c r="G638" s="6" t="s">
        <v>1127</v>
      </c>
      <c r="H638" s="7">
        <v>4</v>
      </c>
      <c r="K638" t="str">
        <f t="shared" si="17"/>
        <v>RM357</v>
      </c>
    </row>
    <row r="639" spans="7:11" x14ac:dyDescent="0.35">
      <c r="G639" s="6" t="s">
        <v>819</v>
      </c>
      <c r="H639" s="7">
        <v>3</v>
      </c>
      <c r="K639" t="str">
        <f t="shared" si="17"/>
        <v>RM359</v>
      </c>
    </row>
    <row r="640" spans="7:11" x14ac:dyDescent="0.35">
      <c r="G640" s="6" t="s">
        <v>820</v>
      </c>
      <c r="H640" s="7">
        <v>3</v>
      </c>
      <c r="K640" t="str">
        <f t="shared" si="17"/>
        <v>RM360</v>
      </c>
    </row>
    <row r="641" spans="7:11" x14ac:dyDescent="0.35">
      <c r="G641" s="6" t="s">
        <v>1513</v>
      </c>
      <c r="H641" s="7">
        <v>3</v>
      </c>
      <c r="K641" t="str">
        <f t="shared" si="17"/>
        <v>RM361</v>
      </c>
    </row>
    <row r="642" spans="7:11" x14ac:dyDescent="0.35">
      <c r="G642" s="6" t="s">
        <v>91</v>
      </c>
      <c r="H642" s="7">
        <v>2</v>
      </c>
      <c r="K642" t="str">
        <f t="shared" si="17"/>
        <v>RM363</v>
      </c>
    </row>
    <row r="643" spans="7:11" x14ac:dyDescent="0.35">
      <c r="G643" s="6" t="s">
        <v>889</v>
      </c>
      <c r="H643" s="7">
        <v>4</v>
      </c>
      <c r="K643" t="str">
        <f t="shared" si="17"/>
        <v>RM365</v>
      </c>
    </row>
    <row r="644" spans="7:11" x14ac:dyDescent="0.35">
      <c r="G644" s="6" t="s">
        <v>1279</v>
      </c>
      <c r="H644" s="7">
        <v>3</v>
      </c>
      <c r="K644" t="str">
        <f t="shared" si="17"/>
        <v>RM366</v>
      </c>
    </row>
    <row r="645" spans="7:11" x14ac:dyDescent="0.35">
      <c r="G645" s="6" t="s">
        <v>1379</v>
      </c>
      <c r="H645" s="7">
        <v>3</v>
      </c>
      <c r="K645" t="str">
        <f t="shared" si="17"/>
        <v>RM368</v>
      </c>
    </row>
    <row r="646" spans="7:11" x14ac:dyDescent="0.35">
      <c r="G646" s="6" t="s">
        <v>344</v>
      </c>
      <c r="H646" s="7">
        <v>1</v>
      </c>
      <c r="K646" t="str">
        <f t="shared" si="17"/>
        <v>RM372</v>
      </c>
    </row>
    <row r="647" spans="7:11" x14ac:dyDescent="0.35">
      <c r="G647" s="6" t="s">
        <v>740</v>
      </c>
      <c r="H647" s="7">
        <v>3</v>
      </c>
      <c r="K647" t="str">
        <f t="shared" si="17"/>
        <v>RM373</v>
      </c>
    </row>
    <row r="648" spans="7:11" x14ac:dyDescent="0.35">
      <c r="G648" s="6" t="s">
        <v>242</v>
      </c>
      <c r="H648" s="7">
        <v>3</v>
      </c>
      <c r="K648" t="str">
        <f t="shared" si="17"/>
        <v>RM374</v>
      </c>
    </row>
    <row r="649" spans="7:11" x14ac:dyDescent="0.35">
      <c r="G649" s="6" t="s">
        <v>289</v>
      </c>
      <c r="H649" s="7">
        <v>1</v>
      </c>
      <c r="K649" t="str">
        <f t="shared" si="17"/>
        <v>RM375</v>
      </c>
    </row>
    <row r="650" spans="7:11" x14ac:dyDescent="0.35">
      <c r="G650" s="6" t="s">
        <v>1352</v>
      </c>
      <c r="H650" s="7">
        <v>4</v>
      </c>
      <c r="K650" t="str">
        <f t="shared" si="17"/>
        <v>RM376</v>
      </c>
    </row>
    <row r="651" spans="7:11" x14ac:dyDescent="0.35">
      <c r="G651" s="6" t="s">
        <v>1411</v>
      </c>
      <c r="H651" s="7">
        <v>3</v>
      </c>
      <c r="K651" t="str">
        <f t="shared" si="17"/>
        <v>RM377</v>
      </c>
    </row>
    <row r="652" spans="7:11" x14ac:dyDescent="0.35">
      <c r="G652" s="6" t="s">
        <v>821</v>
      </c>
      <c r="H652" s="7">
        <v>3</v>
      </c>
      <c r="K652" t="str">
        <f t="shared" si="17"/>
        <v>RM378</v>
      </c>
    </row>
    <row r="653" spans="7:11" x14ac:dyDescent="0.35">
      <c r="G653" s="6" t="s">
        <v>416</v>
      </c>
      <c r="H653" s="7">
        <v>3</v>
      </c>
      <c r="K653" t="str">
        <f t="shared" si="17"/>
        <v>RM382</v>
      </c>
    </row>
    <row r="654" spans="7:11" x14ac:dyDescent="0.35">
      <c r="G654" s="6" t="s">
        <v>108</v>
      </c>
      <c r="H654" s="7">
        <v>2</v>
      </c>
      <c r="K654" t="str">
        <f t="shared" si="17"/>
        <v>RM384</v>
      </c>
    </row>
    <row r="655" spans="7:11" x14ac:dyDescent="0.35">
      <c r="G655" s="6" t="s">
        <v>822</v>
      </c>
      <c r="H655" s="7">
        <v>3</v>
      </c>
      <c r="K655" t="str">
        <f t="shared" si="17"/>
        <v>RM385</v>
      </c>
    </row>
    <row r="656" spans="7:11" x14ac:dyDescent="0.35">
      <c r="G656" s="6" t="s">
        <v>890</v>
      </c>
      <c r="H656" s="7">
        <v>3</v>
      </c>
      <c r="K656" t="str">
        <f t="shared" si="17"/>
        <v>RM387</v>
      </c>
    </row>
    <row r="657" spans="7:11" x14ac:dyDescent="0.35">
      <c r="G657" s="6" t="s">
        <v>1032</v>
      </c>
      <c r="H657" s="7">
        <v>3</v>
      </c>
      <c r="K657" t="str">
        <f t="shared" si="17"/>
        <v>RM388</v>
      </c>
    </row>
    <row r="658" spans="7:11" x14ac:dyDescent="0.35">
      <c r="G658" s="6" t="s">
        <v>1128</v>
      </c>
      <c r="H658" s="7">
        <v>3</v>
      </c>
      <c r="K658" t="str">
        <f t="shared" si="17"/>
        <v>RM389</v>
      </c>
    </row>
    <row r="659" spans="7:11" x14ac:dyDescent="0.35">
      <c r="G659" s="6" t="s">
        <v>891</v>
      </c>
      <c r="H659" s="7">
        <v>3</v>
      </c>
      <c r="K659" t="str">
        <f t="shared" si="17"/>
        <v>RM390</v>
      </c>
    </row>
    <row r="660" spans="7:11" x14ac:dyDescent="0.35">
      <c r="G660" s="6" t="s">
        <v>1172</v>
      </c>
      <c r="H660" s="7">
        <v>3</v>
      </c>
      <c r="K660" t="str">
        <f t="shared" si="17"/>
        <v>RM391</v>
      </c>
    </row>
    <row r="661" spans="7:11" x14ac:dyDescent="0.35">
      <c r="G661" s="6" t="s">
        <v>1033</v>
      </c>
      <c r="H661" s="7">
        <v>4</v>
      </c>
      <c r="K661" t="str">
        <f t="shared" si="17"/>
        <v>RM392</v>
      </c>
    </row>
    <row r="662" spans="7:11" x14ac:dyDescent="0.35">
      <c r="G662" s="6" t="s">
        <v>1461</v>
      </c>
      <c r="H662" s="7">
        <v>3</v>
      </c>
      <c r="K662" t="str">
        <f t="shared" si="17"/>
        <v>RM393</v>
      </c>
    </row>
    <row r="663" spans="7:11" x14ac:dyDescent="0.35">
      <c r="G663" s="6" t="s">
        <v>661</v>
      </c>
      <c r="H663" s="7">
        <v>3</v>
      </c>
      <c r="K663" t="str">
        <f t="shared" si="17"/>
        <v>RM394</v>
      </c>
    </row>
    <row r="664" spans="7:11" x14ac:dyDescent="0.35">
      <c r="G664" s="6" t="s">
        <v>478</v>
      </c>
      <c r="H664" s="7">
        <v>5</v>
      </c>
      <c r="K664" t="str">
        <f t="shared" si="17"/>
        <v>RM395</v>
      </c>
    </row>
    <row r="665" spans="7:11" x14ac:dyDescent="0.35">
      <c r="G665" s="6" t="s">
        <v>1173</v>
      </c>
      <c r="H665" s="7">
        <v>4</v>
      </c>
      <c r="K665" t="str">
        <f t="shared" si="17"/>
        <v>RM396</v>
      </c>
    </row>
    <row r="666" spans="7:11" x14ac:dyDescent="0.35">
      <c r="G666" s="6" t="s">
        <v>479</v>
      </c>
      <c r="H666" s="7">
        <v>5</v>
      </c>
      <c r="K666" t="str">
        <f t="shared" si="17"/>
        <v>RM400</v>
      </c>
    </row>
    <row r="667" spans="7:11" x14ac:dyDescent="0.35">
      <c r="G667" s="6" t="s">
        <v>987</v>
      </c>
      <c r="H667" s="7">
        <v>3</v>
      </c>
      <c r="K667" t="str">
        <f t="shared" si="17"/>
        <v>RM401</v>
      </c>
    </row>
    <row r="668" spans="7:11" x14ac:dyDescent="0.35">
      <c r="G668" s="6" t="s">
        <v>1501</v>
      </c>
      <c r="H668" s="7">
        <v>3</v>
      </c>
      <c r="K668" t="str">
        <f t="shared" si="17"/>
        <v>RM402</v>
      </c>
    </row>
    <row r="669" spans="7:11" x14ac:dyDescent="0.35">
      <c r="G669" s="6" t="s">
        <v>418</v>
      </c>
      <c r="H669" s="7">
        <v>3</v>
      </c>
      <c r="K669" t="str">
        <f t="shared" si="17"/>
        <v>RM403</v>
      </c>
    </row>
    <row r="670" spans="7:11" x14ac:dyDescent="0.35">
      <c r="G670" s="6" t="s">
        <v>1090</v>
      </c>
      <c r="H670" s="7">
        <v>3</v>
      </c>
      <c r="K670" t="str">
        <f t="shared" si="17"/>
        <v>RM404</v>
      </c>
    </row>
    <row r="671" spans="7:11" x14ac:dyDescent="0.35">
      <c r="G671" s="6" t="s">
        <v>290</v>
      </c>
      <c r="H671" s="7">
        <v>1</v>
      </c>
      <c r="K671" t="str">
        <f t="shared" si="17"/>
        <v>RM405</v>
      </c>
    </row>
    <row r="672" spans="7:11" x14ac:dyDescent="0.35">
      <c r="G672" s="6" t="s">
        <v>1424</v>
      </c>
      <c r="H672" s="7">
        <v>3</v>
      </c>
      <c r="K672" t="str">
        <f t="shared" si="17"/>
        <v>RM407</v>
      </c>
    </row>
    <row r="673" spans="7:11" x14ac:dyDescent="0.35">
      <c r="G673" s="6" t="s">
        <v>1241</v>
      </c>
      <c r="H673" s="7">
        <v>4</v>
      </c>
      <c r="K673" t="str">
        <f t="shared" si="17"/>
        <v>RM408</v>
      </c>
    </row>
    <row r="674" spans="7:11" x14ac:dyDescent="0.35">
      <c r="G674" s="6" t="s">
        <v>1425</v>
      </c>
      <c r="H674" s="7">
        <v>3</v>
      </c>
      <c r="K674" t="str">
        <f t="shared" si="17"/>
        <v>RM409</v>
      </c>
    </row>
    <row r="675" spans="7:11" x14ac:dyDescent="0.35">
      <c r="G675" s="6" t="s">
        <v>1129</v>
      </c>
      <c r="H675" s="7">
        <v>3</v>
      </c>
      <c r="K675" t="str">
        <f t="shared" si="17"/>
        <v>RM410</v>
      </c>
    </row>
    <row r="676" spans="7:11" x14ac:dyDescent="0.35">
      <c r="G676" s="6" t="s">
        <v>419</v>
      </c>
      <c r="H676" s="7">
        <v>4</v>
      </c>
      <c r="K676" t="str">
        <f t="shared" si="17"/>
        <v>RM411</v>
      </c>
    </row>
    <row r="677" spans="7:11" x14ac:dyDescent="0.35">
      <c r="G677" s="6" t="s">
        <v>1280</v>
      </c>
      <c r="H677" s="7">
        <v>3</v>
      </c>
      <c r="K677" t="str">
        <f t="shared" ref="K677:K740" si="18">G677</f>
        <v>RM413</v>
      </c>
    </row>
    <row r="678" spans="7:11" x14ac:dyDescent="0.35">
      <c r="G678" s="6" t="s">
        <v>1130</v>
      </c>
      <c r="H678" s="7">
        <v>3</v>
      </c>
      <c r="K678" t="str">
        <f t="shared" si="18"/>
        <v>RM414</v>
      </c>
    </row>
    <row r="679" spans="7:11" x14ac:dyDescent="0.35">
      <c r="G679" s="6" t="s">
        <v>937</v>
      </c>
      <c r="H679" s="7">
        <v>4</v>
      </c>
      <c r="K679" t="str">
        <f t="shared" si="18"/>
        <v>RM417</v>
      </c>
    </row>
    <row r="680" spans="7:11" x14ac:dyDescent="0.35">
      <c r="G680" s="6" t="s">
        <v>1034</v>
      </c>
      <c r="H680" s="7">
        <v>3</v>
      </c>
      <c r="K680" t="str">
        <f t="shared" si="18"/>
        <v>RM418</v>
      </c>
    </row>
    <row r="681" spans="7:11" x14ac:dyDescent="0.35">
      <c r="G681" s="6" t="s">
        <v>200</v>
      </c>
      <c r="H681" s="7">
        <v>2</v>
      </c>
      <c r="K681" t="str">
        <f t="shared" si="18"/>
        <v>RM419</v>
      </c>
    </row>
    <row r="682" spans="7:11" x14ac:dyDescent="0.35">
      <c r="G682" s="6" t="s">
        <v>420</v>
      </c>
      <c r="H682" s="7">
        <v>3</v>
      </c>
      <c r="K682" t="str">
        <f t="shared" si="18"/>
        <v>RM420</v>
      </c>
    </row>
    <row r="683" spans="7:11" x14ac:dyDescent="0.35">
      <c r="G683" s="6" t="s">
        <v>345</v>
      </c>
      <c r="H683" s="7">
        <v>1</v>
      </c>
      <c r="K683" t="str">
        <f t="shared" si="18"/>
        <v>RM421</v>
      </c>
    </row>
    <row r="684" spans="7:11" x14ac:dyDescent="0.35">
      <c r="G684" s="6" t="s">
        <v>421</v>
      </c>
      <c r="H684" s="7">
        <v>3</v>
      </c>
      <c r="K684" t="str">
        <f t="shared" si="18"/>
        <v>RM424</v>
      </c>
    </row>
    <row r="685" spans="7:11" x14ac:dyDescent="0.35">
      <c r="G685" s="6" t="s">
        <v>1514</v>
      </c>
      <c r="H685" s="7">
        <v>3</v>
      </c>
      <c r="K685" t="str">
        <f t="shared" si="18"/>
        <v>RM425</v>
      </c>
    </row>
    <row r="686" spans="7:11" x14ac:dyDescent="0.35">
      <c r="G686" s="6" t="s">
        <v>1380</v>
      </c>
      <c r="H686" s="7">
        <v>3</v>
      </c>
      <c r="K686" t="str">
        <f t="shared" si="18"/>
        <v>RM426</v>
      </c>
    </row>
    <row r="687" spans="7:11" x14ac:dyDescent="0.35">
      <c r="G687" s="6" t="s">
        <v>422</v>
      </c>
      <c r="H687" s="7">
        <v>3</v>
      </c>
      <c r="K687" t="str">
        <f t="shared" si="18"/>
        <v>RM427</v>
      </c>
    </row>
    <row r="688" spans="7:11" x14ac:dyDescent="0.35">
      <c r="G688" s="6" t="s">
        <v>1307</v>
      </c>
      <c r="H688" s="7">
        <v>3</v>
      </c>
      <c r="K688" t="str">
        <f t="shared" si="18"/>
        <v>RM429</v>
      </c>
    </row>
    <row r="689" spans="7:11" x14ac:dyDescent="0.35">
      <c r="G689" s="6" t="s">
        <v>1281</v>
      </c>
      <c r="H689" s="7">
        <v>3</v>
      </c>
      <c r="K689" t="str">
        <f t="shared" si="18"/>
        <v>RM430</v>
      </c>
    </row>
    <row r="690" spans="7:11" x14ac:dyDescent="0.35">
      <c r="G690" s="6" t="s">
        <v>741</v>
      </c>
      <c r="H690" s="7">
        <v>3</v>
      </c>
      <c r="K690" t="str">
        <f t="shared" si="18"/>
        <v>RM431</v>
      </c>
    </row>
    <row r="691" spans="7:11" x14ac:dyDescent="0.35">
      <c r="G691" s="6" t="s">
        <v>1462</v>
      </c>
      <c r="H691" s="7">
        <v>3</v>
      </c>
      <c r="K691" t="str">
        <f t="shared" si="18"/>
        <v>RM432</v>
      </c>
    </row>
    <row r="692" spans="7:11" x14ac:dyDescent="0.35">
      <c r="G692" s="6" t="s">
        <v>663</v>
      </c>
      <c r="H692" s="7">
        <v>3</v>
      </c>
      <c r="K692" t="str">
        <f t="shared" si="18"/>
        <v>RM433</v>
      </c>
    </row>
    <row r="693" spans="7:11" x14ac:dyDescent="0.35">
      <c r="G693" s="6" t="s">
        <v>480</v>
      </c>
      <c r="H693" s="7">
        <v>4</v>
      </c>
      <c r="K693" t="str">
        <f t="shared" si="18"/>
        <v>RM435</v>
      </c>
    </row>
    <row r="694" spans="7:11" x14ac:dyDescent="0.35">
      <c r="G694" s="6" t="s">
        <v>423</v>
      </c>
      <c r="H694" s="7">
        <v>3</v>
      </c>
      <c r="K694" t="str">
        <f t="shared" si="18"/>
        <v>RM438</v>
      </c>
    </row>
    <row r="695" spans="7:11" x14ac:dyDescent="0.35">
      <c r="G695" s="6" t="s">
        <v>1131</v>
      </c>
      <c r="H695" s="7">
        <v>3</v>
      </c>
      <c r="K695" t="str">
        <f t="shared" si="18"/>
        <v>RM442</v>
      </c>
    </row>
    <row r="696" spans="7:11" x14ac:dyDescent="0.35">
      <c r="G696" s="6" t="s">
        <v>823</v>
      </c>
      <c r="H696" s="7">
        <v>3</v>
      </c>
      <c r="K696" t="str">
        <f t="shared" si="18"/>
        <v>RM443</v>
      </c>
    </row>
    <row r="697" spans="7:11" x14ac:dyDescent="0.35">
      <c r="G697" s="6" t="s">
        <v>1330</v>
      </c>
      <c r="H697" s="7">
        <v>3</v>
      </c>
      <c r="K697" t="str">
        <f t="shared" si="18"/>
        <v>RM445</v>
      </c>
    </row>
    <row r="698" spans="7:11" x14ac:dyDescent="0.35">
      <c r="G698" s="6" t="s">
        <v>1481</v>
      </c>
      <c r="H698" s="7">
        <v>4</v>
      </c>
      <c r="K698" t="str">
        <f t="shared" si="18"/>
        <v>RM446</v>
      </c>
    </row>
    <row r="699" spans="7:11" x14ac:dyDescent="0.35">
      <c r="G699" s="6" t="s">
        <v>1091</v>
      </c>
      <c r="H699" s="7">
        <v>3</v>
      </c>
      <c r="K699" t="str">
        <f t="shared" si="18"/>
        <v>RM447</v>
      </c>
    </row>
    <row r="700" spans="7:11" x14ac:dyDescent="0.35">
      <c r="G700" s="6" t="s">
        <v>743</v>
      </c>
      <c r="H700" s="7">
        <v>3</v>
      </c>
      <c r="K700" t="str">
        <f t="shared" si="18"/>
        <v>RM448</v>
      </c>
    </row>
    <row r="701" spans="7:11" x14ac:dyDescent="0.35">
      <c r="G701" s="6" t="s">
        <v>1035</v>
      </c>
      <c r="H701" s="7">
        <v>3</v>
      </c>
      <c r="K701" t="str">
        <f t="shared" si="18"/>
        <v>RM449</v>
      </c>
    </row>
    <row r="702" spans="7:11" x14ac:dyDescent="0.35">
      <c r="G702" s="6" t="s">
        <v>988</v>
      </c>
      <c r="H702" s="7">
        <v>3</v>
      </c>
      <c r="K702" t="str">
        <f t="shared" si="18"/>
        <v>RM450</v>
      </c>
    </row>
    <row r="703" spans="7:11" x14ac:dyDescent="0.35">
      <c r="G703" s="6" t="s">
        <v>1132</v>
      </c>
      <c r="H703" s="7">
        <v>4</v>
      </c>
      <c r="K703" t="str">
        <f t="shared" si="18"/>
        <v>RM452</v>
      </c>
    </row>
    <row r="704" spans="7:11" x14ac:dyDescent="0.35">
      <c r="G704" s="6" t="s">
        <v>1242</v>
      </c>
      <c r="H704" s="7">
        <v>3</v>
      </c>
      <c r="K704" t="str">
        <f t="shared" si="18"/>
        <v>RM453</v>
      </c>
    </row>
    <row r="705" spans="7:11" x14ac:dyDescent="0.35">
      <c r="G705" s="6" t="s">
        <v>347</v>
      </c>
      <c r="H705" s="7">
        <v>1</v>
      </c>
      <c r="K705" t="str">
        <f t="shared" si="18"/>
        <v>RM455</v>
      </c>
    </row>
    <row r="706" spans="7:11" x14ac:dyDescent="0.35">
      <c r="G706" s="6" t="s">
        <v>604</v>
      </c>
      <c r="H706" s="7">
        <v>3</v>
      </c>
      <c r="K706" t="str">
        <f t="shared" si="18"/>
        <v>RM456</v>
      </c>
    </row>
    <row r="707" spans="7:11" x14ac:dyDescent="0.35">
      <c r="G707" s="6" t="s">
        <v>483</v>
      </c>
      <c r="H707" s="7">
        <v>4</v>
      </c>
      <c r="K707" t="str">
        <f t="shared" si="18"/>
        <v>RM457</v>
      </c>
    </row>
    <row r="708" spans="7:11" x14ac:dyDescent="0.35">
      <c r="G708" s="6" t="s">
        <v>1036</v>
      </c>
      <c r="H708" s="7">
        <v>3</v>
      </c>
      <c r="K708" t="str">
        <f t="shared" si="18"/>
        <v>RM459</v>
      </c>
    </row>
    <row r="709" spans="7:11" x14ac:dyDescent="0.35">
      <c r="G709" s="6" t="s">
        <v>202</v>
      </c>
      <c r="H709" s="7">
        <v>2</v>
      </c>
      <c r="K709" t="str">
        <f t="shared" si="18"/>
        <v>RM461</v>
      </c>
    </row>
    <row r="710" spans="7:11" x14ac:dyDescent="0.35">
      <c r="G710" s="6" t="s">
        <v>744</v>
      </c>
      <c r="H710" s="7">
        <v>3</v>
      </c>
      <c r="K710" t="str">
        <f t="shared" si="18"/>
        <v>RM462</v>
      </c>
    </row>
    <row r="711" spans="7:11" x14ac:dyDescent="0.35">
      <c r="G711" s="6" t="s">
        <v>665</v>
      </c>
      <c r="H711" s="7">
        <v>3</v>
      </c>
      <c r="K711" t="str">
        <f t="shared" si="18"/>
        <v>RM463</v>
      </c>
    </row>
    <row r="712" spans="7:11" x14ac:dyDescent="0.35">
      <c r="G712" s="6" t="s">
        <v>893</v>
      </c>
      <c r="H712" s="7">
        <v>3</v>
      </c>
      <c r="K712" t="str">
        <f t="shared" si="18"/>
        <v>RM465</v>
      </c>
    </row>
    <row r="713" spans="7:11" x14ac:dyDescent="0.35">
      <c r="G713" s="6" t="s">
        <v>1283</v>
      </c>
      <c r="H713" s="7">
        <v>3</v>
      </c>
      <c r="K713" t="str">
        <f t="shared" si="18"/>
        <v>RM466</v>
      </c>
    </row>
    <row r="714" spans="7:11" x14ac:dyDescent="0.35">
      <c r="G714" s="6" t="s">
        <v>1093</v>
      </c>
      <c r="H714" s="7">
        <v>3</v>
      </c>
      <c r="K714" t="str">
        <f t="shared" si="18"/>
        <v>RM467</v>
      </c>
    </row>
    <row r="715" spans="7:11" x14ac:dyDescent="0.35">
      <c r="G715" s="6" t="s">
        <v>894</v>
      </c>
      <c r="H715" s="7">
        <v>3</v>
      </c>
      <c r="K715" t="str">
        <f t="shared" si="18"/>
        <v>RM468</v>
      </c>
    </row>
    <row r="716" spans="7:11" x14ac:dyDescent="0.35">
      <c r="G716" s="6" t="s">
        <v>1426</v>
      </c>
      <c r="H716" s="7">
        <v>3</v>
      </c>
      <c r="K716" t="str">
        <f t="shared" si="18"/>
        <v>RM469</v>
      </c>
    </row>
    <row r="717" spans="7:11" x14ac:dyDescent="0.35">
      <c r="G717" s="6" t="s">
        <v>141</v>
      </c>
      <c r="H717" s="7">
        <v>2</v>
      </c>
      <c r="K717" t="str">
        <f t="shared" si="18"/>
        <v>RM471</v>
      </c>
    </row>
    <row r="718" spans="7:11" x14ac:dyDescent="0.35">
      <c r="G718" s="6" t="s">
        <v>938</v>
      </c>
      <c r="H718" s="7">
        <v>3</v>
      </c>
      <c r="K718" t="str">
        <f t="shared" si="18"/>
        <v>RM472</v>
      </c>
    </row>
    <row r="719" spans="7:11" x14ac:dyDescent="0.35">
      <c r="G719" s="6" t="s">
        <v>895</v>
      </c>
      <c r="H719" s="7">
        <v>3</v>
      </c>
      <c r="K719" t="str">
        <f t="shared" si="18"/>
        <v>RM473</v>
      </c>
    </row>
    <row r="720" spans="7:11" x14ac:dyDescent="0.35">
      <c r="G720" s="6" t="s">
        <v>1353</v>
      </c>
      <c r="H720" s="7">
        <v>3</v>
      </c>
      <c r="K720" t="str">
        <f t="shared" si="18"/>
        <v>RM474</v>
      </c>
    </row>
    <row r="721" spans="7:11" x14ac:dyDescent="0.35">
      <c r="G721" s="6" t="s">
        <v>204</v>
      </c>
      <c r="H721" s="7">
        <v>2</v>
      </c>
      <c r="K721" t="str">
        <f t="shared" si="18"/>
        <v>RM476</v>
      </c>
    </row>
    <row r="722" spans="7:11" x14ac:dyDescent="0.35">
      <c r="G722" s="6" t="s">
        <v>143</v>
      </c>
      <c r="H722" s="7">
        <v>2</v>
      </c>
      <c r="K722" t="str">
        <f t="shared" si="18"/>
        <v>RM477</v>
      </c>
    </row>
    <row r="723" spans="7:11" x14ac:dyDescent="0.35">
      <c r="G723" s="6" t="s">
        <v>1381</v>
      </c>
      <c r="H723" s="7">
        <v>3</v>
      </c>
      <c r="K723" t="str">
        <f t="shared" si="18"/>
        <v>RM478</v>
      </c>
    </row>
    <row r="724" spans="7:11" x14ac:dyDescent="0.35">
      <c r="G724" s="6" t="s">
        <v>170</v>
      </c>
      <c r="H724" s="7">
        <v>2</v>
      </c>
      <c r="K724" t="str">
        <f t="shared" si="18"/>
        <v>RM479</v>
      </c>
    </row>
    <row r="725" spans="7:11" x14ac:dyDescent="0.35">
      <c r="G725" s="6" t="s">
        <v>745</v>
      </c>
      <c r="H725" s="7">
        <v>3</v>
      </c>
      <c r="K725" t="str">
        <f t="shared" si="18"/>
        <v>RM484</v>
      </c>
    </row>
    <row r="726" spans="7:11" x14ac:dyDescent="0.35">
      <c r="G726" s="6" t="s">
        <v>485</v>
      </c>
      <c r="H726" s="7">
        <v>4</v>
      </c>
      <c r="K726" t="str">
        <f t="shared" si="18"/>
        <v>RM485</v>
      </c>
    </row>
    <row r="727" spans="7:11" x14ac:dyDescent="0.35">
      <c r="G727" s="6" t="s">
        <v>243</v>
      </c>
      <c r="H727" s="7">
        <v>3</v>
      </c>
      <c r="K727" t="str">
        <f t="shared" si="18"/>
        <v>RM486</v>
      </c>
    </row>
    <row r="728" spans="7:11" x14ac:dyDescent="0.35">
      <c r="G728" s="6" t="s">
        <v>896</v>
      </c>
      <c r="H728" s="7">
        <v>3</v>
      </c>
      <c r="K728" t="str">
        <f t="shared" si="18"/>
        <v>RM487</v>
      </c>
    </row>
    <row r="729" spans="7:11" x14ac:dyDescent="0.35">
      <c r="G729" s="6" t="s">
        <v>78</v>
      </c>
      <c r="H729" s="7">
        <v>3</v>
      </c>
      <c r="K729" t="str">
        <f t="shared" si="18"/>
        <v>RM488</v>
      </c>
    </row>
    <row r="730" spans="7:11" x14ac:dyDescent="0.35">
      <c r="G730" s="6" t="s">
        <v>1133</v>
      </c>
      <c r="H730" s="7">
        <v>3</v>
      </c>
      <c r="K730" t="str">
        <f t="shared" si="18"/>
        <v>RM489</v>
      </c>
    </row>
    <row r="731" spans="7:11" x14ac:dyDescent="0.35">
      <c r="G731" s="6" t="s">
        <v>1175</v>
      </c>
      <c r="H731" s="7">
        <v>3</v>
      </c>
      <c r="K731" t="str">
        <f t="shared" si="18"/>
        <v>RM490</v>
      </c>
    </row>
    <row r="732" spans="7:11" x14ac:dyDescent="0.35">
      <c r="G732" s="6" t="s">
        <v>939</v>
      </c>
      <c r="H732" s="7">
        <v>3</v>
      </c>
      <c r="K732" t="str">
        <f t="shared" si="18"/>
        <v>RM491</v>
      </c>
    </row>
    <row r="733" spans="7:11" x14ac:dyDescent="0.35">
      <c r="G733" s="6" t="s">
        <v>1176</v>
      </c>
      <c r="H733" s="7">
        <v>3</v>
      </c>
      <c r="K733" t="str">
        <f t="shared" si="18"/>
        <v>RM492</v>
      </c>
    </row>
    <row r="734" spans="7:11" x14ac:dyDescent="0.35">
      <c r="G734" s="6" t="s">
        <v>1331</v>
      </c>
      <c r="H734" s="7">
        <v>3</v>
      </c>
      <c r="K734" t="str">
        <f t="shared" si="18"/>
        <v>RM493</v>
      </c>
    </row>
    <row r="735" spans="7:11" x14ac:dyDescent="0.35">
      <c r="G735" s="6" t="s">
        <v>1201</v>
      </c>
      <c r="H735" s="7">
        <v>3</v>
      </c>
      <c r="K735" t="str">
        <f t="shared" si="18"/>
        <v>RM494</v>
      </c>
    </row>
    <row r="736" spans="7:11" x14ac:dyDescent="0.35">
      <c r="G736" s="6" t="s">
        <v>93</v>
      </c>
      <c r="H736" s="7">
        <v>2</v>
      </c>
      <c r="K736" t="str">
        <f t="shared" si="18"/>
        <v>RM497</v>
      </c>
    </row>
    <row r="737" spans="7:11" x14ac:dyDescent="0.35">
      <c r="G737" s="6" t="s">
        <v>1202</v>
      </c>
      <c r="H737" s="7">
        <v>3</v>
      </c>
      <c r="K737" t="str">
        <f t="shared" si="18"/>
        <v>RM498</v>
      </c>
    </row>
    <row r="738" spans="7:11" x14ac:dyDescent="0.35">
      <c r="G738" s="6" t="s">
        <v>110</v>
      </c>
      <c r="H738" s="7">
        <v>2</v>
      </c>
      <c r="K738" t="str">
        <f t="shared" si="18"/>
        <v>RM499</v>
      </c>
    </row>
    <row r="739" spans="7:11" x14ac:dyDescent="0.35">
      <c r="G739" s="6" t="s">
        <v>605</v>
      </c>
      <c r="H739" s="7">
        <v>3</v>
      </c>
      <c r="K739" t="str">
        <f t="shared" si="18"/>
        <v>RM500</v>
      </c>
    </row>
    <row r="740" spans="7:11" x14ac:dyDescent="0.35">
      <c r="G740" s="6" t="s">
        <v>425</v>
      </c>
      <c r="H740" s="7">
        <v>4</v>
      </c>
      <c r="K740" t="str">
        <f t="shared" si="18"/>
        <v>RM502</v>
      </c>
    </row>
    <row r="741" spans="7:11" x14ac:dyDescent="0.35">
      <c r="G741" s="6" t="s">
        <v>1443</v>
      </c>
      <c r="H741" s="7">
        <v>4</v>
      </c>
      <c r="K741" t="str">
        <f t="shared" ref="K741:K804" si="19">G741</f>
        <v>RM503</v>
      </c>
    </row>
    <row r="742" spans="7:11" x14ac:dyDescent="0.35">
      <c r="G742" s="6" t="s">
        <v>668</v>
      </c>
      <c r="H742" s="7">
        <v>3</v>
      </c>
      <c r="K742" t="str">
        <f t="shared" si="19"/>
        <v>RM504</v>
      </c>
    </row>
    <row r="743" spans="7:11" x14ac:dyDescent="0.35">
      <c r="G743" s="6" t="s">
        <v>897</v>
      </c>
      <c r="H743" s="7">
        <v>3</v>
      </c>
      <c r="K743" t="str">
        <f t="shared" si="19"/>
        <v>RM507</v>
      </c>
    </row>
    <row r="744" spans="7:11" x14ac:dyDescent="0.35">
      <c r="G744" s="6" t="s">
        <v>348</v>
      </c>
      <c r="H744" s="7">
        <v>1</v>
      </c>
      <c r="K744" t="str">
        <f t="shared" si="19"/>
        <v>RM508</v>
      </c>
    </row>
    <row r="745" spans="7:11" x14ac:dyDescent="0.35">
      <c r="G745" s="6" t="s">
        <v>746</v>
      </c>
      <c r="H745" s="7">
        <v>3</v>
      </c>
      <c r="K745" t="str">
        <f t="shared" si="19"/>
        <v>RM509</v>
      </c>
    </row>
    <row r="746" spans="7:11" x14ac:dyDescent="0.35">
      <c r="G746" s="6" t="s">
        <v>606</v>
      </c>
      <c r="H746" s="7">
        <v>4</v>
      </c>
      <c r="K746" t="str">
        <f t="shared" si="19"/>
        <v>RM510</v>
      </c>
    </row>
    <row r="747" spans="7:11" x14ac:dyDescent="0.35">
      <c r="G747" s="6" t="s">
        <v>1463</v>
      </c>
      <c r="H747" s="7">
        <v>3</v>
      </c>
      <c r="K747" t="str">
        <f t="shared" si="19"/>
        <v>RM511</v>
      </c>
    </row>
    <row r="748" spans="7:11" x14ac:dyDescent="0.35">
      <c r="G748" s="6" t="s">
        <v>824</v>
      </c>
      <c r="H748" s="7">
        <v>3</v>
      </c>
      <c r="K748" t="str">
        <f t="shared" si="19"/>
        <v>RM512</v>
      </c>
    </row>
    <row r="749" spans="7:11" x14ac:dyDescent="0.35">
      <c r="G749" s="6" t="s">
        <v>245</v>
      </c>
      <c r="H749" s="7">
        <v>3</v>
      </c>
      <c r="K749" t="str">
        <f t="shared" si="19"/>
        <v>RM513</v>
      </c>
    </row>
    <row r="750" spans="7:11" x14ac:dyDescent="0.35">
      <c r="G750" s="6" t="s">
        <v>747</v>
      </c>
      <c r="H750" s="7">
        <v>3</v>
      </c>
      <c r="K750" t="str">
        <f t="shared" si="19"/>
        <v>RM516</v>
      </c>
    </row>
    <row r="751" spans="7:11" x14ac:dyDescent="0.35">
      <c r="G751" s="6" t="s">
        <v>122</v>
      </c>
      <c r="H751" s="7">
        <v>2</v>
      </c>
      <c r="K751" t="str">
        <f t="shared" si="19"/>
        <v>RM517</v>
      </c>
    </row>
    <row r="752" spans="7:11" x14ac:dyDescent="0.35">
      <c r="G752" s="6" t="s">
        <v>171</v>
      </c>
      <c r="H752" s="7">
        <v>2</v>
      </c>
      <c r="K752" t="str">
        <f t="shared" si="19"/>
        <v>RM518</v>
      </c>
    </row>
    <row r="753" spans="7:11" x14ac:dyDescent="0.35">
      <c r="G753" s="6" t="s">
        <v>940</v>
      </c>
      <c r="H753" s="7">
        <v>4</v>
      </c>
      <c r="K753" t="str">
        <f t="shared" si="19"/>
        <v>RM519</v>
      </c>
    </row>
    <row r="754" spans="7:11" x14ac:dyDescent="0.35">
      <c r="G754" s="6" t="s">
        <v>349</v>
      </c>
      <c r="H754" s="7">
        <v>1</v>
      </c>
      <c r="K754" t="str">
        <f t="shared" si="19"/>
        <v>RM520</v>
      </c>
    </row>
    <row r="755" spans="7:11" x14ac:dyDescent="0.35">
      <c r="G755" s="6" t="s">
        <v>1332</v>
      </c>
      <c r="H755" s="7">
        <v>3</v>
      </c>
      <c r="K755" t="str">
        <f t="shared" si="19"/>
        <v>RM521</v>
      </c>
    </row>
    <row r="756" spans="7:11" x14ac:dyDescent="0.35">
      <c r="G756" s="6" t="s">
        <v>898</v>
      </c>
      <c r="H756" s="7">
        <v>3</v>
      </c>
      <c r="K756" t="str">
        <f t="shared" si="19"/>
        <v>RM523</v>
      </c>
    </row>
    <row r="757" spans="7:11" x14ac:dyDescent="0.35">
      <c r="G757" s="6" t="s">
        <v>1382</v>
      </c>
      <c r="H757" s="7">
        <v>3</v>
      </c>
      <c r="K757" t="str">
        <f t="shared" si="19"/>
        <v>RM524</v>
      </c>
    </row>
    <row r="758" spans="7:11" x14ac:dyDescent="0.35">
      <c r="G758" s="6" t="s">
        <v>669</v>
      </c>
      <c r="H758" s="7">
        <v>3</v>
      </c>
      <c r="K758" t="str">
        <f t="shared" si="19"/>
        <v>RM525</v>
      </c>
    </row>
    <row r="759" spans="7:11" x14ac:dyDescent="0.35">
      <c r="G759" s="6" t="s">
        <v>989</v>
      </c>
      <c r="H759" s="7">
        <v>3</v>
      </c>
      <c r="K759" t="str">
        <f t="shared" si="19"/>
        <v>RM527</v>
      </c>
    </row>
    <row r="760" spans="7:11" x14ac:dyDescent="0.35">
      <c r="G760" s="6" t="s">
        <v>550</v>
      </c>
      <c r="H760" s="7">
        <v>3</v>
      </c>
      <c r="K760" t="str">
        <f t="shared" si="19"/>
        <v>RM528</v>
      </c>
    </row>
    <row r="761" spans="7:11" x14ac:dyDescent="0.35">
      <c r="G761" s="6" t="s">
        <v>941</v>
      </c>
      <c r="H761" s="7">
        <v>3</v>
      </c>
      <c r="K761" t="str">
        <f t="shared" si="19"/>
        <v>RM530</v>
      </c>
    </row>
    <row r="762" spans="7:11" x14ac:dyDescent="0.35">
      <c r="G762" s="6" t="s">
        <v>247</v>
      </c>
      <c r="H762" s="7">
        <v>3</v>
      </c>
      <c r="K762" t="str">
        <f t="shared" si="19"/>
        <v>RM531</v>
      </c>
    </row>
    <row r="763" spans="7:11" x14ac:dyDescent="0.35">
      <c r="G763" s="6" t="s">
        <v>551</v>
      </c>
      <c r="H763" s="7">
        <v>3</v>
      </c>
      <c r="K763" t="str">
        <f t="shared" si="19"/>
        <v>RM532</v>
      </c>
    </row>
    <row r="764" spans="7:11" x14ac:dyDescent="0.35">
      <c r="G764" s="6" t="s">
        <v>1308</v>
      </c>
      <c r="H764" s="7">
        <v>3</v>
      </c>
      <c r="K764" t="str">
        <f t="shared" si="19"/>
        <v>RM533</v>
      </c>
    </row>
    <row r="765" spans="7:11" x14ac:dyDescent="0.35">
      <c r="G765" s="6" t="s">
        <v>1037</v>
      </c>
      <c r="H765" s="7">
        <v>4</v>
      </c>
      <c r="K765" t="str">
        <f t="shared" si="19"/>
        <v>RM534</v>
      </c>
    </row>
    <row r="766" spans="7:11" x14ac:dyDescent="0.35">
      <c r="G766" s="6" t="s">
        <v>1444</v>
      </c>
      <c r="H766" s="7">
        <v>3</v>
      </c>
      <c r="K766" t="str">
        <f t="shared" si="19"/>
        <v>RM535</v>
      </c>
    </row>
    <row r="767" spans="7:11" x14ac:dyDescent="0.35">
      <c r="G767" s="6" t="s">
        <v>1094</v>
      </c>
      <c r="H767" s="7">
        <v>3</v>
      </c>
      <c r="K767" t="str">
        <f t="shared" si="19"/>
        <v>RM536</v>
      </c>
    </row>
    <row r="768" spans="7:11" x14ac:dyDescent="0.35">
      <c r="G768" s="6" t="s">
        <v>248</v>
      </c>
      <c r="H768" s="7">
        <v>4</v>
      </c>
      <c r="K768" t="str">
        <f t="shared" si="19"/>
        <v>RM538</v>
      </c>
    </row>
    <row r="769" spans="7:11" x14ac:dyDescent="0.35">
      <c r="G769" s="6" t="s">
        <v>1095</v>
      </c>
      <c r="H769" s="7">
        <v>3</v>
      </c>
      <c r="K769" t="str">
        <f t="shared" si="19"/>
        <v>RM539</v>
      </c>
    </row>
    <row r="770" spans="7:11" x14ac:dyDescent="0.35">
      <c r="G770" s="6" t="s">
        <v>1384</v>
      </c>
      <c r="H770" s="7">
        <v>3</v>
      </c>
      <c r="K770" t="str">
        <f t="shared" si="19"/>
        <v>RM540</v>
      </c>
    </row>
    <row r="771" spans="7:11" x14ac:dyDescent="0.35">
      <c r="G771" s="6" t="s">
        <v>825</v>
      </c>
      <c r="H771" s="7">
        <v>3</v>
      </c>
      <c r="K771" t="str">
        <f t="shared" si="19"/>
        <v>RM542</v>
      </c>
    </row>
    <row r="772" spans="7:11" x14ac:dyDescent="0.35">
      <c r="G772" s="6" t="s">
        <v>1203</v>
      </c>
      <c r="H772" s="7">
        <v>3</v>
      </c>
      <c r="K772" t="str">
        <f t="shared" si="19"/>
        <v>RM544</v>
      </c>
    </row>
    <row r="773" spans="7:11" x14ac:dyDescent="0.35">
      <c r="G773" s="6" t="s">
        <v>426</v>
      </c>
      <c r="H773" s="7">
        <v>4</v>
      </c>
      <c r="K773" t="str">
        <f t="shared" si="19"/>
        <v>RM546</v>
      </c>
    </row>
    <row r="774" spans="7:11" x14ac:dyDescent="0.35">
      <c r="G774" s="6" t="s">
        <v>350</v>
      </c>
      <c r="H774" s="7">
        <v>1</v>
      </c>
      <c r="K774" t="str">
        <f t="shared" si="19"/>
        <v>RM547</v>
      </c>
    </row>
    <row r="775" spans="7:11" x14ac:dyDescent="0.35">
      <c r="G775" s="6" t="s">
        <v>1177</v>
      </c>
      <c r="H775" s="7">
        <v>3</v>
      </c>
      <c r="K775" t="str">
        <f t="shared" si="19"/>
        <v>RM549</v>
      </c>
    </row>
    <row r="776" spans="7:11" x14ac:dyDescent="0.35">
      <c r="G776" s="6" t="s">
        <v>670</v>
      </c>
      <c r="H776" s="7">
        <v>3</v>
      </c>
      <c r="K776" t="str">
        <f t="shared" si="19"/>
        <v>RM550</v>
      </c>
    </row>
    <row r="777" spans="7:11" x14ac:dyDescent="0.35">
      <c r="G777" s="6" t="s">
        <v>123</v>
      </c>
      <c r="H777" s="7">
        <v>2</v>
      </c>
      <c r="K777" t="str">
        <f t="shared" si="19"/>
        <v>RM551</v>
      </c>
    </row>
    <row r="778" spans="7:11" x14ac:dyDescent="0.35">
      <c r="G778" s="6" t="s">
        <v>990</v>
      </c>
      <c r="H778" s="7">
        <v>3</v>
      </c>
      <c r="K778" t="str">
        <f t="shared" si="19"/>
        <v>RM552</v>
      </c>
    </row>
    <row r="779" spans="7:11" x14ac:dyDescent="0.35">
      <c r="G779" s="6" t="s">
        <v>1502</v>
      </c>
      <c r="H779" s="7">
        <v>3</v>
      </c>
      <c r="K779" t="str">
        <f t="shared" si="19"/>
        <v>RM553</v>
      </c>
    </row>
    <row r="780" spans="7:11" x14ac:dyDescent="0.35">
      <c r="G780" s="6" t="s">
        <v>249</v>
      </c>
      <c r="H780" s="7">
        <v>3</v>
      </c>
      <c r="K780" t="str">
        <f t="shared" si="19"/>
        <v>RM555</v>
      </c>
    </row>
    <row r="781" spans="7:11" x14ac:dyDescent="0.35">
      <c r="G781" s="6" t="s">
        <v>351</v>
      </c>
      <c r="H781" s="7">
        <v>1</v>
      </c>
      <c r="K781" t="str">
        <f t="shared" si="19"/>
        <v>RM556</v>
      </c>
    </row>
    <row r="782" spans="7:11" x14ac:dyDescent="0.35">
      <c r="G782" s="6" t="s">
        <v>1445</v>
      </c>
      <c r="H782" s="7">
        <v>3</v>
      </c>
      <c r="K782" t="str">
        <f t="shared" si="19"/>
        <v>RM557</v>
      </c>
    </row>
    <row r="783" spans="7:11" x14ac:dyDescent="0.35">
      <c r="G783" s="6" t="s">
        <v>748</v>
      </c>
      <c r="H783" s="7">
        <v>3</v>
      </c>
      <c r="K783" t="str">
        <f t="shared" si="19"/>
        <v>RM558</v>
      </c>
    </row>
    <row r="784" spans="7:11" x14ac:dyDescent="0.35">
      <c r="G784" s="6" t="s">
        <v>552</v>
      </c>
      <c r="H784" s="7">
        <v>3</v>
      </c>
      <c r="K784" t="str">
        <f t="shared" si="19"/>
        <v>RM559</v>
      </c>
    </row>
    <row r="785" spans="7:11" x14ac:dyDescent="0.35">
      <c r="G785" s="6" t="s">
        <v>943</v>
      </c>
      <c r="H785" s="7">
        <v>3</v>
      </c>
      <c r="K785" t="str">
        <f t="shared" si="19"/>
        <v>RM560</v>
      </c>
    </row>
    <row r="786" spans="7:11" x14ac:dyDescent="0.35">
      <c r="G786" s="6" t="s">
        <v>671</v>
      </c>
      <c r="H786" s="7">
        <v>3</v>
      </c>
      <c r="K786" t="str">
        <f t="shared" si="19"/>
        <v>RM561</v>
      </c>
    </row>
    <row r="787" spans="7:11" x14ac:dyDescent="0.35">
      <c r="G787" s="6" t="s">
        <v>1427</v>
      </c>
      <c r="H787" s="7">
        <v>3</v>
      </c>
      <c r="K787" t="str">
        <f t="shared" si="19"/>
        <v>RM562</v>
      </c>
    </row>
    <row r="788" spans="7:11" x14ac:dyDescent="0.35">
      <c r="G788" s="6" t="s">
        <v>172</v>
      </c>
      <c r="H788" s="7">
        <v>2</v>
      </c>
      <c r="K788" t="str">
        <f t="shared" si="19"/>
        <v>RM564</v>
      </c>
    </row>
    <row r="789" spans="7:11" x14ac:dyDescent="0.35">
      <c r="G789" s="6" t="s">
        <v>1244</v>
      </c>
      <c r="H789" s="7">
        <v>3</v>
      </c>
      <c r="K789" t="str">
        <f t="shared" si="19"/>
        <v>RM565</v>
      </c>
    </row>
    <row r="790" spans="7:11" x14ac:dyDescent="0.35">
      <c r="G790" s="6" t="s">
        <v>124</v>
      </c>
      <c r="H790" s="7">
        <v>2</v>
      </c>
      <c r="K790" t="str">
        <f t="shared" si="19"/>
        <v>RM566</v>
      </c>
    </row>
    <row r="791" spans="7:11" x14ac:dyDescent="0.35">
      <c r="G791" s="6" t="s">
        <v>672</v>
      </c>
      <c r="H791" s="7">
        <v>4</v>
      </c>
      <c r="K791" t="str">
        <f t="shared" si="19"/>
        <v>RM568</v>
      </c>
    </row>
    <row r="792" spans="7:11" x14ac:dyDescent="0.35">
      <c r="G792" s="6" t="s">
        <v>1482</v>
      </c>
      <c r="H792" s="7">
        <v>3</v>
      </c>
      <c r="K792" t="str">
        <f t="shared" si="19"/>
        <v>RM569</v>
      </c>
    </row>
    <row r="793" spans="7:11" x14ac:dyDescent="0.35">
      <c r="G793" s="6" t="s">
        <v>826</v>
      </c>
      <c r="H793" s="7">
        <v>3</v>
      </c>
      <c r="K793" t="str">
        <f t="shared" si="19"/>
        <v>RM570</v>
      </c>
    </row>
    <row r="794" spans="7:11" x14ac:dyDescent="0.35">
      <c r="G794" s="6" t="s">
        <v>1428</v>
      </c>
      <c r="H794" s="7">
        <v>3</v>
      </c>
      <c r="K794" t="str">
        <f t="shared" si="19"/>
        <v>RM571</v>
      </c>
    </row>
    <row r="795" spans="7:11" x14ac:dyDescent="0.35">
      <c r="G795" s="6" t="s">
        <v>206</v>
      </c>
      <c r="H795" s="7">
        <v>2</v>
      </c>
      <c r="K795" t="str">
        <f t="shared" si="19"/>
        <v>RM572</v>
      </c>
    </row>
    <row r="796" spans="7:11" x14ac:dyDescent="0.35">
      <c r="G796" s="6" t="s">
        <v>352</v>
      </c>
      <c r="H796" s="7">
        <v>1</v>
      </c>
      <c r="K796" t="str">
        <f t="shared" si="19"/>
        <v>RM573</v>
      </c>
    </row>
    <row r="797" spans="7:11" x14ac:dyDescent="0.35">
      <c r="G797" s="6" t="s">
        <v>673</v>
      </c>
      <c r="H797" s="7">
        <v>3</v>
      </c>
      <c r="K797" t="str">
        <f t="shared" si="19"/>
        <v>RM575</v>
      </c>
    </row>
    <row r="798" spans="7:11" x14ac:dyDescent="0.35">
      <c r="G798" s="6" t="s">
        <v>250</v>
      </c>
      <c r="H798" s="7">
        <v>3</v>
      </c>
      <c r="K798" t="str">
        <f t="shared" si="19"/>
        <v>RM577</v>
      </c>
    </row>
    <row r="799" spans="7:11" x14ac:dyDescent="0.35">
      <c r="G799" s="6" t="s">
        <v>674</v>
      </c>
      <c r="H799" s="7">
        <v>3</v>
      </c>
      <c r="K799" t="str">
        <f t="shared" si="19"/>
        <v>RM580</v>
      </c>
    </row>
    <row r="800" spans="7:11" x14ac:dyDescent="0.35">
      <c r="G800" s="6" t="s">
        <v>749</v>
      </c>
      <c r="H800" s="7">
        <v>3</v>
      </c>
      <c r="K800" t="str">
        <f t="shared" si="19"/>
        <v>RM581</v>
      </c>
    </row>
    <row r="801" spans="7:11" x14ac:dyDescent="0.35">
      <c r="G801" s="6" t="s">
        <v>427</v>
      </c>
      <c r="H801" s="7">
        <v>4</v>
      </c>
      <c r="K801" t="str">
        <f t="shared" si="19"/>
        <v>RM582</v>
      </c>
    </row>
    <row r="802" spans="7:11" x14ac:dyDescent="0.35">
      <c r="G802" s="6" t="s">
        <v>1039</v>
      </c>
      <c r="H802" s="7">
        <v>4</v>
      </c>
      <c r="K802" t="str">
        <f t="shared" si="19"/>
        <v>RM583</v>
      </c>
    </row>
    <row r="803" spans="7:11" x14ac:dyDescent="0.35">
      <c r="G803" s="6" t="s">
        <v>675</v>
      </c>
      <c r="H803" s="7">
        <v>3</v>
      </c>
      <c r="K803" t="str">
        <f t="shared" si="19"/>
        <v>RM584</v>
      </c>
    </row>
    <row r="804" spans="7:11" x14ac:dyDescent="0.35">
      <c r="G804" s="6" t="s">
        <v>1135</v>
      </c>
      <c r="H804" s="7">
        <v>3</v>
      </c>
      <c r="K804" t="str">
        <f t="shared" si="19"/>
        <v>RM585</v>
      </c>
    </row>
    <row r="805" spans="7:11" x14ac:dyDescent="0.35">
      <c r="G805" s="6" t="s">
        <v>146</v>
      </c>
      <c r="H805" s="7">
        <v>2</v>
      </c>
      <c r="K805" t="str">
        <f t="shared" ref="K805:K868" si="20">G805</f>
        <v>RM587</v>
      </c>
    </row>
    <row r="806" spans="7:11" x14ac:dyDescent="0.35">
      <c r="G806" s="6" t="s">
        <v>1429</v>
      </c>
      <c r="H806" s="7">
        <v>4</v>
      </c>
      <c r="K806" t="str">
        <f t="shared" si="20"/>
        <v>RM588</v>
      </c>
    </row>
    <row r="807" spans="7:11" x14ac:dyDescent="0.35">
      <c r="G807" s="6" t="s">
        <v>1385</v>
      </c>
      <c r="H807" s="7">
        <v>3</v>
      </c>
      <c r="K807" t="str">
        <f t="shared" si="20"/>
        <v>RM589</v>
      </c>
    </row>
    <row r="808" spans="7:11" x14ac:dyDescent="0.35">
      <c r="G808" s="6" t="s">
        <v>609</v>
      </c>
      <c r="H808" s="7">
        <v>3</v>
      </c>
      <c r="K808" t="str">
        <f t="shared" si="20"/>
        <v>RM591</v>
      </c>
    </row>
    <row r="809" spans="7:11" x14ac:dyDescent="0.35">
      <c r="G809" s="6" t="s">
        <v>827</v>
      </c>
      <c r="H809" s="7">
        <v>3</v>
      </c>
      <c r="K809" t="str">
        <f t="shared" si="20"/>
        <v>RM594</v>
      </c>
    </row>
    <row r="810" spans="7:11" x14ac:dyDescent="0.35">
      <c r="G810" s="6" t="s">
        <v>354</v>
      </c>
      <c r="H810" s="7">
        <v>1</v>
      </c>
      <c r="K810" t="str">
        <f t="shared" si="20"/>
        <v>RM595</v>
      </c>
    </row>
    <row r="811" spans="7:11" x14ac:dyDescent="0.35">
      <c r="G811" s="6" t="s">
        <v>750</v>
      </c>
      <c r="H811" s="7">
        <v>3</v>
      </c>
      <c r="K811" t="str">
        <f t="shared" si="20"/>
        <v>RM597</v>
      </c>
    </row>
    <row r="812" spans="7:11" x14ac:dyDescent="0.35">
      <c r="G812" s="6" t="s">
        <v>828</v>
      </c>
      <c r="H812" s="7">
        <v>3</v>
      </c>
      <c r="K812" t="str">
        <f t="shared" si="20"/>
        <v>RM600</v>
      </c>
    </row>
    <row r="813" spans="7:11" x14ac:dyDescent="0.35">
      <c r="G813" s="6" t="s">
        <v>553</v>
      </c>
      <c r="H813" s="7">
        <v>3</v>
      </c>
      <c r="K813" t="str">
        <f t="shared" si="20"/>
        <v>RM601</v>
      </c>
    </row>
    <row r="814" spans="7:11" x14ac:dyDescent="0.35">
      <c r="G814" s="6" t="s">
        <v>1040</v>
      </c>
      <c r="H814" s="7">
        <v>3</v>
      </c>
      <c r="K814" t="str">
        <f t="shared" si="20"/>
        <v>RM602</v>
      </c>
    </row>
    <row r="815" spans="7:11" x14ac:dyDescent="0.35">
      <c r="G815" s="6" t="s">
        <v>1245</v>
      </c>
      <c r="H815" s="7">
        <v>3</v>
      </c>
      <c r="K815" t="str">
        <f t="shared" si="20"/>
        <v>RM604</v>
      </c>
    </row>
    <row r="816" spans="7:11" x14ac:dyDescent="0.35">
      <c r="G816" s="6" t="s">
        <v>1137</v>
      </c>
      <c r="H816" s="7">
        <v>3</v>
      </c>
      <c r="K816" t="str">
        <f t="shared" si="20"/>
        <v>RM605</v>
      </c>
    </row>
    <row r="817" spans="7:11" x14ac:dyDescent="0.35">
      <c r="G817" s="6" t="s">
        <v>945</v>
      </c>
      <c r="H817" s="7">
        <v>3</v>
      </c>
      <c r="K817" t="str">
        <f t="shared" si="20"/>
        <v>RM606</v>
      </c>
    </row>
    <row r="818" spans="7:11" x14ac:dyDescent="0.35">
      <c r="G818" s="6" t="s">
        <v>676</v>
      </c>
      <c r="H818" s="7">
        <v>3</v>
      </c>
      <c r="K818" t="str">
        <f t="shared" si="20"/>
        <v>RM607</v>
      </c>
    </row>
    <row r="819" spans="7:11" x14ac:dyDescent="0.35">
      <c r="G819" s="6" t="s">
        <v>1483</v>
      </c>
      <c r="H819" s="7">
        <v>3</v>
      </c>
      <c r="K819" t="str">
        <f t="shared" si="20"/>
        <v>RM609</v>
      </c>
    </row>
    <row r="820" spans="7:11" x14ac:dyDescent="0.35">
      <c r="G820" s="6" t="s">
        <v>1178</v>
      </c>
      <c r="H820" s="7">
        <v>4</v>
      </c>
      <c r="K820" t="str">
        <f t="shared" si="20"/>
        <v>RM610</v>
      </c>
    </row>
    <row r="821" spans="7:11" x14ac:dyDescent="0.35">
      <c r="G821" s="6" t="s">
        <v>751</v>
      </c>
      <c r="H821" s="7">
        <v>4</v>
      </c>
      <c r="K821" t="str">
        <f t="shared" si="20"/>
        <v>RM612</v>
      </c>
    </row>
    <row r="822" spans="7:11" x14ac:dyDescent="0.35">
      <c r="G822" s="6" t="s">
        <v>677</v>
      </c>
      <c r="H822" s="7">
        <v>3</v>
      </c>
      <c r="K822" t="str">
        <f t="shared" si="20"/>
        <v>RM614</v>
      </c>
    </row>
    <row r="823" spans="7:11" x14ac:dyDescent="0.35">
      <c r="G823" s="6" t="s">
        <v>254</v>
      </c>
      <c r="H823" s="7">
        <v>3</v>
      </c>
      <c r="K823" t="str">
        <f t="shared" si="20"/>
        <v>RM616</v>
      </c>
    </row>
    <row r="824" spans="7:11" x14ac:dyDescent="0.35">
      <c r="G824" s="6" t="s">
        <v>1412</v>
      </c>
      <c r="H824" s="7">
        <v>3</v>
      </c>
      <c r="K824" t="str">
        <f t="shared" si="20"/>
        <v>RM617</v>
      </c>
    </row>
    <row r="825" spans="7:11" x14ac:dyDescent="0.35">
      <c r="G825" s="6" t="s">
        <v>1204</v>
      </c>
      <c r="H825" s="7">
        <v>3</v>
      </c>
      <c r="K825" t="str">
        <f t="shared" si="20"/>
        <v>RM618</v>
      </c>
    </row>
    <row r="826" spans="7:11" x14ac:dyDescent="0.35">
      <c r="G826" s="6" t="s">
        <v>173</v>
      </c>
      <c r="H826" s="7">
        <v>2</v>
      </c>
      <c r="K826" t="str">
        <f t="shared" si="20"/>
        <v>RM619</v>
      </c>
    </row>
    <row r="827" spans="7:11" x14ac:dyDescent="0.35">
      <c r="G827" s="6" t="s">
        <v>611</v>
      </c>
      <c r="H827" s="7">
        <v>4</v>
      </c>
      <c r="K827" t="str">
        <f t="shared" si="20"/>
        <v>RM620</v>
      </c>
    </row>
    <row r="828" spans="7:11" x14ac:dyDescent="0.35">
      <c r="G828" s="6" t="s">
        <v>752</v>
      </c>
      <c r="H828" s="7">
        <v>3</v>
      </c>
      <c r="K828" t="str">
        <f t="shared" si="20"/>
        <v>RM621</v>
      </c>
    </row>
    <row r="829" spans="7:11" x14ac:dyDescent="0.35">
      <c r="G829" s="6" t="s">
        <v>829</v>
      </c>
      <c r="H829" s="7">
        <v>3</v>
      </c>
      <c r="K829" t="str">
        <f t="shared" si="20"/>
        <v>RM622</v>
      </c>
    </row>
    <row r="830" spans="7:11" x14ac:dyDescent="0.35">
      <c r="G830" s="6" t="s">
        <v>554</v>
      </c>
      <c r="H830" s="7">
        <v>3</v>
      </c>
      <c r="K830" t="str">
        <f t="shared" si="20"/>
        <v>RM623</v>
      </c>
    </row>
    <row r="831" spans="7:11" x14ac:dyDescent="0.35">
      <c r="G831" s="6" t="s">
        <v>429</v>
      </c>
      <c r="H831" s="7">
        <v>3</v>
      </c>
      <c r="K831" t="str">
        <f t="shared" si="20"/>
        <v>RM624</v>
      </c>
    </row>
    <row r="832" spans="7:11" x14ac:dyDescent="0.35">
      <c r="G832" s="6" t="s">
        <v>1246</v>
      </c>
      <c r="H832" s="7">
        <v>3</v>
      </c>
      <c r="K832" t="str">
        <f t="shared" si="20"/>
        <v>RM626</v>
      </c>
    </row>
    <row r="833" spans="7:11" x14ac:dyDescent="0.35">
      <c r="G833" s="6" t="s">
        <v>555</v>
      </c>
      <c r="H833" s="7">
        <v>3</v>
      </c>
      <c r="K833" t="str">
        <f t="shared" si="20"/>
        <v>RM627</v>
      </c>
    </row>
    <row r="834" spans="7:11" x14ac:dyDescent="0.35">
      <c r="G834" s="6" t="s">
        <v>1430</v>
      </c>
      <c r="H834" s="7">
        <v>4</v>
      </c>
      <c r="K834" t="str">
        <f t="shared" si="20"/>
        <v>RM628</v>
      </c>
    </row>
    <row r="835" spans="7:11" x14ac:dyDescent="0.35">
      <c r="G835" s="6" t="s">
        <v>900</v>
      </c>
      <c r="H835" s="7">
        <v>3</v>
      </c>
      <c r="K835" t="str">
        <f t="shared" si="20"/>
        <v>RM629</v>
      </c>
    </row>
    <row r="836" spans="7:11" x14ac:dyDescent="0.35">
      <c r="G836" s="6" t="s">
        <v>294</v>
      </c>
      <c r="H836" s="7">
        <v>1</v>
      </c>
      <c r="K836" t="str">
        <f t="shared" si="20"/>
        <v>RM630</v>
      </c>
    </row>
    <row r="837" spans="7:11" x14ac:dyDescent="0.35">
      <c r="G837" s="6" t="s">
        <v>111</v>
      </c>
      <c r="H837" s="7">
        <v>2</v>
      </c>
      <c r="K837" t="str">
        <f t="shared" si="20"/>
        <v>RM631</v>
      </c>
    </row>
    <row r="838" spans="7:11" x14ac:dyDescent="0.35">
      <c r="G838" s="6" t="s">
        <v>1205</v>
      </c>
      <c r="H838" s="7">
        <v>4</v>
      </c>
      <c r="K838" t="str">
        <f t="shared" si="20"/>
        <v>RM632</v>
      </c>
    </row>
    <row r="839" spans="7:11" x14ac:dyDescent="0.35">
      <c r="G839" s="6" t="s">
        <v>1138</v>
      </c>
      <c r="H839" s="7">
        <v>3</v>
      </c>
      <c r="K839" t="str">
        <f t="shared" si="20"/>
        <v>RM633</v>
      </c>
    </row>
    <row r="840" spans="7:11" x14ac:dyDescent="0.35">
      <c r="G840" s="6" t="s">
        <v>830</v>
      </c>
      <c r="H840" s="7">
        <v>4</v>
      </c>
      <c r="K840" t="str">
        <f t="shared" si="20"/>
        <v>RM634</v>
      </c>
    </row>
    <row r="841" spans="7:11" x14ac:dyDescent="0.35">
      <c r="G841" s="6" t="s">
        <v>556</v>
      </c>
      <c r="H841" s="7">
        <v>3</v>
      </c>
      <c r="K841" t="str">
        <f t="shared" si="20"/>
        <v>RM638</v>
      </c>
    </row>
    <row r="842" spans="7:11" x14ac:dyDescent="0.35">
      <c r="G842" s="6" t="s">
        <v>175</v>
      </c>
      <c r="H842" s="7">
        <v>2</v>
      </c>
      <c r="K842" t="str">
        <f t="shared" si="20"/>
        <v>RM639</v>
      </c>
    </row>
    <row r="843" spans="7:11" x14ac:dyDescent="0.35">
      <c r="G843" s="6" t="s">
        <v>1355</v>
      </c>
      <c r="H843" s="7">
        <v>3</v>
      </c>
      <c r="K843" t="str">
        <f t="shared" si="20"/>
        <v>RM640</v>
      </c>
    </row>
    <row r="844" spans="7:11" x14ac:dyDescent="0.35">
      <c r="G844" s="6" t="s">
        <v>147</v>
      </c>
      <c r="H844" s="7">
        <v>2</v>
      </c>
      <c r="K844" t="str">
        <f t="shared" si="20"/>
        <v>RM641</v>
      </c>
    </row>
    <row r="845" spans="7:11" x14ac:dyDescent="0.35">
      <c r="G845" s="6" t="s">
        <v>557</v>
      </c>
      <c r="H845" s="7">
        <v>3</v>
      </c>
      <c r="K845" t="str">
        <f t="shared" si="20"/>
        <v>RM642</v>
      </c>
    </row>
    <row r="846" spans="7:11" x14ac:dyDescent="0.35">
      <c r="G846" s="6" t="s">
        <v>946</v>
      </c>
      <c r="H846" s="7">
        <v>3</v>
      </c>
      <c r="K846" t="str">
        <f t="shared" si="20"/>
        <v>RM643</v>
      </c>
    </row>
    <row r="847" spans="7:11" x14ac:dyDescent="0.35">
      <c r="G847" s="6" t="s">
        <v>1447</v>
      </c>
      <c r="H847" s="7">
        <v>3</v>
      </c>
      <c r="K847" t="str">
        <f t="shared" si="20"/>
        <v>RM647</v>
      </c>
    </row>
    <row r="848" spans="7:11" x14ac:dyDescent="0.35">
      <c r="G848" s="6" t="s">
        <v>755</v>
      </c>
      <c r="H848" s="7">
        <v>3</v>
      </c>
      <c r="K848" t="str">
        <f t="shared" si="20"/>
        <v>RM648</v>
      </c>
    </row>
    <row r="849" spans="7:11" x14ac:dyDescent="0.35">
      <c r="G849" s="6" t="s">
        <v>901</v>
      </c>
      <c r="H849" s="7">
        <v>3</v>
      </c>
      <c r="K849" t="str">
        <f t="shared" si="20"/>
        <v>RM649</v>
      </c>
    </row>
    <row r="850" spans="7:11" x14ac:dyDescent="0.35">
      <c r="G850" s="6" t="s">
        <v>1448</v>
      </c>
      <c r="H850" s="7">
        <v>3</v>
      </c>
      <c r="K850" t="str">
        <f t="shared" si="20"/>
        <v>RM650</v>
      </c>
    </row>
    <row r="851" spans="7:11" x14ac:dyDescent="0.35">
      <c r="G851" s="6" t="s">
        <v>1179</v>
      </c>
      <c r="H851" s="7">
        <v>3</v>
      </c>
      <c r="K851" t="str">
        <f t="shared" si="20"/>
        <v>RM651</v>
      </c>
    </row>
    <row r="852" spans="7:11" x14ac:dyDescent="0.35">
      <c r="G852" s="6" t="s">
        <v>902</v>
      </c>
      <c r="H852" s="7">
        <v>3</v>
      </c>
      <c r="K852" t="str">
        <f t="shared" si="20"/>
        <v>RM653</v>
      </c>
    </row>
    <row r="853" spans="7:11" x14ac:dyDescent="0.35">
      <c r="G853" s="6" t="s">
        <v>1386</v>
      </c>
      <c r="H853" s="7">
        <v>3</v>
      </c>
      <c r="K853" t="str">
        <f t="shared" si="20"/>
        <v>RM654</v>
      </c>
    </row>
    <row r="854" spans="7:11" x14ac:dyDescent="0.35">
      <c r="G854" s="6" t="s">
        <v>991</v>
      </c>
      <c r="H854" s="7">
        <v>3</v>
      </c>
      <c r="K854" t="str">
        <f t="shared" si="20"/>
        <v>RM655</v>
      </c>
    </row>
    <row r="855" spans="7:11" x14ac:dyDescent="0.35">
      <c r="G855" s="6" t="s">
        <v>356</v>
      </c>
      <c r="H855" s="7">
        <v>1</v>
      </c>
      <c r="K855" t="str">
        <f t="shared" si="20"/>
        <v>RM658</v>
      </c>
    </row>
    <row r="856" spans="7:11" x14ac:dyDescent="0.35">
      <c r="G856" s="6" t="s">
        <v>1206</v>
      </c>
      <c r="H856" s="7">
        <v>3</v>
      </c>
      <c r="K856" t="str">
        <f t="shared" si="20"/>
        <v>RM659</v>
      </c>
    </row>
    <row r="857" spans="7:11" x14ac:dyDescent="0.35">
      <c r="G857" s="6" t="s">
        <v>295</v>
      </c>
      <c r="H857" s="7">
        <v>1</v>
      </c>
      <c r="K857" t="str">
        <f t="shared" si="20"/>
        <v>RM660</v>
      </c>
    </row>
    <row r="858" spans="7:11" x14ac:dyDescent="0.35">
      <c r="G858" s="6" t="s">
        <v>1180</v>
      </c>
      <c r="H858" s="7">
        <v>4</v>
      </c>
      <c r="K858" t="str">
        <f t="shared" si="20"/>
        <v>RM662</v>
      </c>
    </row>
    <row r="859" spans="7:11" x14ac:dyDescent="0.35">
      <c r="G859" s="6" t="s">
        <v>831</v>
      </c>
      <c r="H859" s="7">
        <v>3</v>
      </c>
      <c r="K859" t="str">
        <f t="shared" si="20"/>
        <v>RM665</v>
      </c>
    </row>
    <row r="860" spans="7:11" x14ac:dyDescent="0.35">
      <c r="G860" s="6" t="s">
        <v>296</v>
      </c>
      <c r="H860" s="7">
        <v>1</v>
      </c>
      <c r="K860" t="str">
        <f t="shared" si="20"/>
        <v>RM669</v>
      </c>
    </row>
    <row r="861" spans="7:11" x14ac:dyDescent="0.35">
      <c r="G861" s="6" t="s">
        <v>255</v>
      </c>
      <c r="H861" s="7">
        <v>3</v>
      </c>
      <c r="K861" t="str">
        <f t="shared" si="20"/>
        <v>RM671</v>
      </c>
    </row>
    <row r="862" spans="7:11" x14ac:dyDescent="0.35">
      <c r="G862" s="6" t="s">
        <v>678</v>
      </c>
      <c r="H862" s="7">
        <v>3</v>
      </c>
      <c r="K862" t="str">
        <f t="shared" si="20"/>
        <v>RM672</v>
      </c>
    </row>
    <row r="863" spans="7:11" x14ac:dyDescent="0.35">
      <c r="G863" s="6" t="s">
        <v>1140</v>
      </c>
      <c r="H863" s="7">
        <v>3</v>
      </c>
      <c r="K863" t="str">
        <f t="shared" si="20"/>
        <v>RM673</v>
      </c>
    </row>
    <row r="864" spans="7:11" x14ac:dyDescent="0.35">
      <c r="G864" s="6" t="s">
        <v>487</v>
      </c>
      <c r="H864" s="7">
        <v>3</v>
      </c>
      <c r="K864" t="str">
        <f t="shared" si="20"/>
        <v>RM676</v>
      </c>
    </row>
    <row r="865" spans="7:11" x14ac:dyDescent="0.35">
      <c r="G865" s="6" t="s">
        <v>1356</v>
      </c>
      <c r="H865" s="7">
        <v>3</v>
      </c>
      <c r="K865" t="str">
        <f t="shared" si="20"/>
        <v>RM678</v>
      </c>
    </row>
    <row r="866" spans="7:11" x14ac:dyDescent="0.35">
      <c r="G866" s="6" t="s">
        <v>1333</v>
      </c>
      <c r="H866" s="7">
        <v>3</v>
      </c>
      <c r="K866" t="str">
        <f t="shared" si="20"/>
        <v>RM679</v>
      </c>
    </row>
    <row r="867" spans="7:11" x14ac:dyDescent="0.35">
      <c r="G867" s="6" t="s">
        <v>488</v>
      </c>
      <c r="H867" s="7">
        <v>3</v>
      </c>
      <c r="K867" t="str">
        <f t="shared" si="20"/>
        <v>RM680</v>
      </c>
    </row>
    <row r="868" spans="7:11" x14ac:dyDescent="0.35">
      <c r="G868" s="6" t="s">
        <v>832</v>
      </c>
      <c r="H868" s="7">
        <v>3</v>
      </c>
      <c r="K868" t="str">
        <f t="shared" si="20"/>
        <v>RM681</v>
      </c>
    </row>
    <row r="869" spans="7:11" x14ac:dyDescent="0.35">
      <c r="G869" s="6" t="s">
        <v>947</v>
      </c>
      <c r="H869" s="7">
        <v>3</v>
      </c>
      <c r="K869" t="str">
        <f t="shared" ref="K869:K932" si="21">G869</f>
        <v>RM682</v>
      </c>
    </row>
    <row r="870" spans="7:11" x14ac:dyDescent="0.35">
      <c r="G870" s="6" t="s">
        <v>559</v>
      </c>
      <c r="H870" s="7">
        <v>4</v>
      </c>
      <c r="K870" t="str">
        <f t="shared" si="21"/>
        <v>RM683</v>
      </c>
    </row>
    <row r="871" spans="7:11" x14ac:dyDescent="0.35">
      <c r="G871" s="6" t="s">
        <v>1041</v>
      </c>
      <c r="H871" s="7">
        <v>3</v>
      </c>
      <c r="K871" t="str">
        <f t="shared" si="21"/>
        <v>RM685</v>
      </c>
    </row>
    <row r="872" spans="7:11" x14ac:dyDescent="0.35">
      <c r="G872" s="6" t="s">
        <v>209</v>
      </c>
      <c r="H872" s="7">
        <v>2</v>
      </c>
      <c r="K872" t="str">
        <f t="shared" si="21"/>
        <v>RM686</v>
      </c>
    </row>
    <row r="873" spans="7:11" x14ac:dyDescent="0.35">
      <c r="G873" s="6" t="s">
        <v>1097</v>
      </c>
      <c r="H873" s="7">
        <v>3</v>
      </c>
      <c r="K873" t="str">
        <f t="shared" si="21"/>
        <v>RM687</v>
      </c>
    </row>
    <row r="874" spans="7:11" x14ac:dyDescent="0.35">
      <c r="G874" s="6" t="s">
        <v>833</v>
      </c>
      <c r="H874" s="7">
        <v>4</v>
      </c>
      <c r="K874" t="str">
        <f t="shared" si="21"/>
        <v>RM688</v>
      </c>
    </row>
    <row r="875" spans="7:11" x14ac:dyDescent="0.35">
      <c r="G875" s="6" t="s">
        <v>1042</v>
      </c>
      <c r="H875" s="7">
        <v>3</v>
      </c>
      <c r="K875" t="str">
        <f t="shared" si="21"/>
        <v>RM692</v>
      </c>
    </row>
    <row r="876" spans="7:11" x14ac:dyDescent="0.35">
      <c r="G876" s="6" t="s">
        <v>560</v>
      </c>
      <c r="H876" s="7">
        <v>3</v>
      </c>
      <c r="K876" t="str">
        <f t="shared" si="21"/>
        <v>RM693</v>
      </c>
    </row>
    <row r="877" spans="7:11" x14ac:dyDescent="0.35">
      <c r="G877" s="6" t="s">
        <v>614</v>
      </c>
      <c r="H877" s="7">
        <v>3</v>
      </c>
      <c r="K877" t="str">
        <f t="shared" si="21"/>
        <v>RM695</v>
      </c>
    </row>
    <row r="878" spans="7:11" x14ac:dyDescent="0.35">
      <c r="G878" s="6" t="s">
        <v>1247</v>
      </c>
      <c r="H878" s="7">
        <v>3</v>
      </c>
      <c r="K878" t="str">
        <f t="shared" si="21"/>
        <v>RM697</v>
      </c>
    </row>
    <row r="879" spans="7:11" x14ac:dyDescent="0.35">
      <c r="G879" s="6" t="s">
        <v>357</v>
      </c>
      <c r="H879" s="7">
        <v>1</v>
      </c>
      <c r="K879" t="str">
        <f t="shared" si="21"/>
        <v>RM698</v>
      </c>
    </row>
    <row r="880" spans="7:11" x14ac:dyDescent="0.35">
      <c r="G880" s="6" t="s">
        <v>757</v>
      </c>
      <c r="H880" s="7">
        <v>3</v>
      </c>
      <c r="K880" t="str">
        <f t="shared" si="21"/>
        <v>RM699</v>
      </c>
    </row>
    <row r="881" spans="7:11" x14ac:dyDescent="0.35">
      <c r="G881" s="6" t="s">
        <v>1431</v>
      </c>
      <c r="H881" s="7">
        <v>3</v>
      </c>
      <c r="K881" t="str">
        <f t="shared" si="21"/>
        <v>RM700</v>
      </c>
    </row>
    <row r="882" spans="7:11" x14ac:dyDescent="0.35">
      <c r="G882" s="6" t="s">
        <v>1449</v>
      </c>
      <c r="H882" s="7">
        <v>3</v>
      </c>
      <c r="K882" t="str">
        <f t="shared" si="21"/>
        <v>RM702</v>
      </c>
    </row>
    <row r="883" spans="7:11" x14ac:dyDescent="0.35">
      <c r="G883" s="6" t="s">
        <v>430</v>
      </c>
      <c r="H883" s="7">
        <v>3</v>
      </c>
      <c r="K883" t="str">
        <f t="shared" si="21"/>
        <v>RM703</v>
      </c>
    </row>
    <row r="884" spans="7:11" x14ac:dyDescent="0.35">
      <c r="G884" s="6" t="s">
        <v>758</v>
      </c>
      <c r="H884" s="7">
        <v>3</v>
      </c>
      <c r="K884" t="str">
        <f t="shared" si="21"/>
        <v>RM705</v>
      </c>
    </row>
    <row r="885" spans="7:11" x14ac:dyDescent="0.35">
      <c r="G885" s="6" t="s">
        <v>993</v>
      </c>
      <c r="H885" s="7">
        <v>3</v>
      </c>
      <c r="K885" t="str">
        <f t="shared" si="21"/>
        <v>RM706</v>
      </c>
    </row>
    <row r="886" spans="7:11" x14ac:dyDescent="0.35">
      <c r="G886" s="6" t="s">
        <v>1314</v>
      </c>
      <c r="H886" s="7">
        <v>3</v>
      </c>
      <c r="K886" t="str">
        <f t="shared" si="21"/>
        <v>RM708</v>
      </c>
    </row>
    <row r="887" spans="7:11" x14ac:dyDescent="0.35">
      <c r="G887" s="6" t="s">
        <v>835</v>
      </c>
      <c r="H887" s="7">
        <v>3</v>
      </c>
      <c r="K887" t="str">
        <f t="shared" si="21"/>
        <v>RM709</v>
      </c>
    </row>
    <row r="888" spans="7:11" x14ac:dyDescent="0.35">
      <c r="G888" s="6" t="s">
        <v>615</v>
      </c>
      <c r="H888" s="7">
        <v>3</v>
      </c>
      <c r="K888" t="str">
        <f t="shared" si="21"/>
        <v>RM711</v>
      </c>
    </row>
    <row r="889" spans="7:11" x14ac:dyDescent="0.35">
      <c r="G889" s="6" t="s">
        <v>616</v>
      </c>
      <c r="H889" s="7">
        <v>3</v>
      </c>
      <c r="K889" t="str">
        <f t="shared" si="21"/>
        <v>RM713</v>
      </c>
    </row>
    <row r="890" spans="7:11" x14ac:dyDescent="0.35">
      <c r="G890" s="6" t="s">
        <v>1248</v>
      </c>
      <c r="H890" s="7">
        <v>3</v>
      </c>
      <c r="K890" t="str">
        <f t="shared" si="21"/>
        <v>RM714</v>
      </c>
    </row>
    <row r="891" spans="7:11" x14ac:dyDescent="0.35">
      <c r="G891" s="6" t="s">
        <v>1387</v>
      </c>
      <c r="H891" s="7">
        <v>4</v>
      </c>
      <c r="K891" t="str">
        <f t="shared" si="21"/>
        <v>RM715</v>
      </c>
    </row>
    <row r="892" spans="7:11" x14ac:dyDescent="0.35">
      <c r="G892" s="6" t="s">
        <v>1098</v>
      </c>
      <c r="H892" s="7">
        <v>3</v>
      </c>
      <c r="K892" t="str">
        <f t="shared" si="21"/>
        <v>RM717</v>
      </c>
    </row>
    <row r="893" spans="7:11" x14ac:dyDescent="0.35">
      <c r="G893" s="6" t="s">
        <v>256</v>
      </c>
      <c r="H893" s="7">
        <v>3</v>
      </c>
      <c r="K893" t="str">
        <f t="shared" si="21"/>
        <v>RM718</v>
      </c>
    </row>
    <row r="894" spans="7:11" x14ac:dyDescent="0.35">
      <c r="G894" s="6" t="s">
        <v>1249</v>
      </c>
      <c r="H894" s="7">
        <v>3</v>
      </c>
      <c r="K894" t="str">
        <f t="shared" si="21"/>
        <v>RM719</v>
      </c>
    </row>
    <row r="895" spans="7:11" x14ac:dyDescent="0.35">
      <c r="G895" s="6" t="s">
        <v>1388</v>
      </c>
      <c r="H895" s="7">
        <v>3</v>
      </c>
      <c r="K895" t="str">
        <f t="shared" si="21"/>
        <v>RM722</v>
      </c>
    </row>
    <row r="896" spans="7:11" x14ac:dyDescent="0.35">
      <c r="G896" s="6" t="s">
        <v>949</v>
      </c>
      <c r="H896" s="7">
        <v>3</v>
      </c>
      <c r="K896" t="str">
        <f t="shared" si="21"/>
        <v>RM723</v>
      </c>
    </row>
    <row r="897" spans="7:11" x14ac:dyDescent="0.35">
      <c r="G897" s="6" t="s">
        <v>1284</v>
      </c>
      <c r="H897" s="7">
        <v>3</v>
      </c>
      <c r="K897" t="str">
        <f t="shared" si="21"/>
        <v>RM724</v>
      </c>
    </row>
    <row r="898" spans="7:11" x14ac:dyDescent="0.35">
      <c r="G898" s="6" t="s">
        <v>148</v>
      </c>
      <c r="H898" s="7">
        <v>2</v>
      </c>
      <c r="K898" t="str">
        <f t="shared" si="21"/>
        <v>RM725</v>
      </c>
    </row>
    <row r="899" spans="7:11" x14ac:dyDescent="0.35">
      <c r="G899" s="6" t="s">
        <v>491</v>
      </c>
      <c r="H899" s="7">
        <v>3</v>
      </c>
      <c r="K899" t="str">
        <f t="shared" si="21"/>
        <v>RM727</v>
      </c>
    </row>
    <row r="900" spans="7:11" x14ac:dyDescent="0.35">
      <c r="G900" s="6" t="s">
        <v>58</v>
      </c>
      <c r="H900" s="7">
        <v>1</v>
      </c>
      <c r="K900" t="str">
        <f t="shared" si="21"/>
        <v>RM728</v>
      </c>
    </row>
    <row r="901" spans="7:11" x14ac:dyDescent="0.35">
      <c r="G901" s="6" t="s">
        <v>1465</v>
      </c>
      <c r="H901" s="7">
        <v>3</v>
      </c>
      <c r="K901" t="str">
        <f t="shared" si="21"/>
        <v>RM729</v>
      </c>
    </row>
    <row r="902" spans="7:11" x14ac:dyDescent="0.35">
      <c r="G902" s="6" t="s">
        <v>210</v>
      </c>
      <c r="H902" s="7">
        <v>2</v>
      </c>
      <c r="K902" t="str">
        <f t="shared" si="21"/>
        <v>RM734</v>
      </c>
    </row>
    <row r="903" spans="7:11" x14ac:dyDescent="0.35">
      <c r="G903" s="6" t="s">
        <v>114</v>
      </c>
      <c r="H903" s="7">
        <v>2</v>
      </c>
      <c r="K903" t="str">
        <f t="shared" si="21"/>
        <v>RM735</v>
      </c>
    </row>
    <row r="904" spans="7:11" x14ac:dyDescent="0.35">
      <c r="G904" s="6" t="s">
        <v>1334</v>
      </c>
      <c r="H904" s="7">
        <v>3</v>
      </c>
      <c r="K904" t="str">
        <f t="shared" si="21"/>
        <v>RM736</v>
      </c>
    </row>
    <row r="905" spans="7:11" x14ac:dyDescent="0.35">
      <c r="G905" s="6" t="s">
        <v>1335</v>
      </c>
      <c r="H905" s="7">
        <v>3</v>
      </c>
      <c r="K905" t="str">
        <f t="shared" si="21"/>
        <v>RM737</v>
      </c>
    </row>
    <row r="906" spans="7:11" x14ac:dyDescent="0.35">
      <c r="G906" s="6" t="s">
        <v>1099</v>
      </c>
      <c r="H906" s="7">
        <v>3</v>
      </c>
      <c r="K906" t="str">
        <f t="shared" si="21"/>
        <v>RM738</v>
      </c>
    </row>
    <row r="907" spans="7:11" x14ac:dyDescent="0.35">
      <c r="G907" s="6" t="s">
        <v>994</v>
      </c>
      <c r="H907" s="7">
        <v>3</v>
      </c>
      <c r="K907" t="str">
        <f t="shared" si="21"/>
        <v>RM739</v>
      </c>
    </row>
    <row r="908" spans="7:11" x14ac:dyDescent="0.35">
      <c r="G908" s="6" t="s">
        <v>257</v>
      </c>
      <c r="H908" s="7">
        <v>3</v>
      </c>
      <c r="K908" t="str">
        <f t="shared" si="21"/>
        <v>RM740</v>
      </c>
    </row>
    <row r="909" spans="7:11" x14ac:dyDescent="0.35">
      <c r="G909" s="6" t="s">
        <v>761</v>
      </c>
      <c r="H909" s="7">
        <v>4</v>
      </c>
      <c r="K909" t="str">
        <f t="shared" si="21"/>
        <v>RM741</v>
      </c>
    </row>
    <row r="910" spans="7:11" x14ac:dyDescent="0.35">
      <c r="G910" s="6" t="s">
        <v>1141</v>
      </c>
      <c r="H910" s="7">
        <v>3</v>
      </c>
      <c r="K910" t="str">
        <f t="shared" si="21"/>
        <v>RM742</v>
      </c>
    </row>
    <row r="911" spans="7:11" x14ac:dyDescent="0.35">
      <c r="G911" s="6" t="s">
        <v>1389</v>
      </c>
      <c r="H911" s="7">
        <v>3</v>
      </c>
      <c r="K911" t="str">
        <f t="shared" si="21"/>
        <v>RM743</v>
      </c>
    </row>
    <row r="912" spans="7:11" x14ac:dyDescent="0.35">
      <c r="G912" s="6" t="s">
        <v>1484</v>
      </c>
      <c r="H912" s="7">
        <v>3</v>
      </c>
      <c r="K912" t="str">
        <f t="shared" si="21"/>
        <v>RM746</v>
      </c>
    </row>
    <row r="913" spans="7:11" x14ac:dyDescent="0.35">
      <c r="G913" s="6" t="s">
        <v>1100</v>
      </c>
      <c r="H913" s="7">
        <v>4</v>
      </c>
      <c r="K913" t="str">
        <f t="shared" si="21"/>
        <v>RM747</v>
      </c>
    </row>
    <row r="914" spans="7:11" x14ac:dyDescent="0.35">
      <c r="G914" s="6" t="s">
        <v>950</v>
      </c>
      <c r="H914" s="7">
        <v>3</v>
      </c>
      <c r="K914" t="str">
        <f t="shared" si="21"/>
        <v>RM748</v>
      </c>
    </row>
    <row r="915" spans="7:11" x14ac:dyDescent="0.35">
      <c r="G915" s="6" t="s">
        <v>1390</v>
      </c>
      <c r="H915" s="7">
        <v>3</v>
      </c>
      <c r="K915" t="str">
        <f t="shared" si="21"/>
        <v>RM752</v>
      </c>
    </row>
    <row r="916" spans="7:11" x14ac:dyDescent="0.35">
      <c r="G916" s="6" t="s">
        <v>618</v>
      </c>
      <c r="H916" s="7">
        <v>3</v>
      </c>
      <c r="K916" t="str">
        <f t="shared" si="21"/>
        <v>RM755</v>
      </c>
    </row>
    <row r="917" spans="7:11" x14ac:dyDescent="0.35">
      <c r="G917" s="6" t="s">
        <v>1250</v>
      </c>
      <c r="H917" s="7">
        <v>3</v>
      </c>
      <c r="K917" t="str">
        <f t="shared" si="21"/>
        <v>RM756</v>
      </c>
    </row>
    <row r="918" spans="7:11" x14ac:dyDescent="0.35">
      <c r="G918" s="6" t="s">
        <v>561</v>
      </c>
      <c r="H918" s="7">
        <v>3</v>
      </c>
      <c r="K918" t="str">
        <f t="shared" si="21"/>
        <v>RM757</v>
      </c>
    </row>
    <row r="919" spans="7:11" x14ac:dyDescent="0.35">
      <c r="G919" s="6" t="s">
        <v>679</v>
      </c>
      <c r="H919" s="7">
        <v>3</v>
      </c>
      <c r="K919" t="str">
        <f t="shared" si="21"/>
        <v>RM758</v>
      </c>
    </row>
    <row r="920" spans="7:11" x14ac:dyDescent="0.35">
      <c r="G920" s="6" t="s">
        <v>1537</v>
      </c>
      <c r="H920" s="7">
        <v>6</v>
      </c>
      <c r="K920" t="str">
        <f t="shared" si="21"/>
        <v>RM759</v>
      </c>
    </row>
    <row r="921" spans="7:11" x14ac:dyDescent="0.35">
      <c r="G921" s="6" t="s">
        <v>1251</v>
      </c>
      <c r="H921" s="7">
        <v>3</v>
      </c>
      <c r="K921" t="str">
        <f t="shared" si="21"/>
        <v>RM760</v>
      </c>
    </row>
    <row r="922" spans="7:11" x14ac:dyDescent="0.35">
      <c r="G922" s="6" t="s">
        <v>1450</v>
      </c>
      <c r="H922" s="7">
        <v>3</v>
      </c>
      <c r="K922" t="str">
        <f t="shared" si="21"/>
        <v>RM761</v>
      </c>
    </row>
    <row r="923" spans="7:11" x14ac:dyDescent="0.35">
      <c r="G923" s="6" t="s">
        <v>297</v>
      </c>
      <c r="H923" s="7">
        <v>1</v>
      </c>
      <c r="K923" t="str">
        <f t="shared" si="21"/>
        <v>RM765</v>
      </c>
    </row>
    <row r="924" spans="7:11" x14ac:dyDescent="0.35">
      <c r="G924" s="6" t="s">
        <v>951</v>
      </c>
      <c r="H924" s="7">
        <v>3</v>
      </c>
      <c r="K924" t="str">
        <f t="shared" si="21"/>
        <v>RM766</v>
      </c>
    </row>
    <row r="925" spans="7:11" x14ac:dyDescent="0.35">
      <c r="G925" s="6" t="s">
        <v>1391</v>
      </c>
      <c r="H925" s="7">
        <v>3</v>
      </c>
      <c r="K925" t="str">
        <f t="shared" si="21"/>
        <v>RM767</v>
      </c>
    </row>
    <row r="926" spans="7:11" x14ac:dyDescent="0.35">
      <c r="G926" s="6" t="s">
        <v>905</v>
      </c>
      <c r="H926" s="7">
        <v>3</v>
      </c>
      <c r="K926" t="str">
        <f t="shared" si="21"/>
        <v>RM768</v>
      </c>
    </row>
    <row r="927" spans="7:11" x14ac:dyDescent="0.35">
      <c r="G927" s="6" t="s">
        <v>1044</v>
      </c>
      <c r="H927" s="7">
        <v>3</v>
      </c>
      <c r="K927" t="str">
        <f t="shared" si="21"/>
        <v>RM769</v>
      </c>
    </row>
    <row r="928" spans="7:11" x14ac:dyDescent="0.35">
      <c r="G928" s="6" t="s">
        <v>213</v>
      </c>
      <c r="H928" s="7">
        <v>2</v>
      </c>
      <c r="K928" t="str">
        <f t="shared" si="21"/>
        <v>RM770</v>
      </c>
    </row>
    <row r="929" spans="7:11" x14ac:dyDescent="0.35">
      <c r="G929" s="6" t="s">
        <v>1285</v>
      </c>
      <c r="H929" s="7">
        <v>3</v>
      </c>
      <c r="K929" t="str">
        <f t="shared" si="21"/>
        <v>RM771</v>
      </c>
    </row>
    <row r="930" spans="7:11" x14ac:dyDescent="0.35">
      <c r="G930" s="6" t="s">
        <v>1466</v>
      </c>
      <c r="H930" s="7">
        <v>3</v>
      </c>
      <c r="K930" t="str">
        <f t="shared" si="21"/>
        <v>RM772</v>
      </c>
    </row>
    <row r="931" spans="7:11" x14ac:dyDescent="0.35">
      <c r="G931" s="6" t="s">
        <v>1503</v>
      </c>
      <c r="H931" s="7">
        <v>3</v>
      </c>
      <c r="K931" t="str">
        <f t="shared" si="21"/>
        <v>RM773</v>
      </c>
    </row>
    <row r="932" spans="7:11" x14ac:dyDescent="0.35">
      <c r="G932" s="6" t="s">
        <v>838</v>
      </c>
      <c r="H932" s="7">
        <v>3</v>
      </c>
      <c r="K932" t="str">
        <f t="shared" si="21"/>
        <v>RM774</v>
      </c>
    </row>
    <row r="933" spans="7:11" x14ac:dyDescent="0.35">
      <c r="G933" s="6" t="s">
        <v>1485</v>
      </c>
      <c r="H933" s="7">
        <v>3</v>
      </c>
      <c r="K933" t="str">
        <f t="shared" ref="K933:K996" si="22">G933</f>
        <v>RM775</v>
      </c>
    </row>
    <row r="934" spans="7:11" x14ac:dyDescent="0.35">
      <c r="G934" s="6" t="s">
        <v>1181</v>
      </c>
      <c r="H934" s="7">
        <v>3</v>
      </c>
      <c r="K934" t="str">
        <f t="shared" si="22"/>
        <v>RM776</v>
      </c>
    </row>
    <row r="935" spans="7:11" x14ac:dyDescent="0.35">
      <c r="G935" s="6" t="s">
        <v>214</v>
      </c>
      <c r="H935" s="7">
        <v>2</v>
      </c>
      <c r="K935" t="str">
        <f t="shared" si="22"/>
        <v>RM782</v>
      </c>
    </row>
    <row r="936" spans="7:11" x14ac:dyDescent="0.35">
      <c r="G936" s="6" t="s">
        <v>434</v>
      </c>
      <c r="H936" s="7">
        <v>3</v>
      </c>
      <c r="K936" t="str">
        <f t="shared" si="22"/>
        <v>RM783</v>
      </c>
    </row>
    <row r="937" spans="7:11" x14ac:dyDescent="0.35">
      <c r="G937" s="6" t="s">
        <v>1101</v>
      </c>
      <c r="H937" s="7">
        <v>3</v>
      </c>
      <c r="K937" t="str">
        <f t="shared" si="22"/>
        <v>RM784</v>
      </c>
    </row>
    <row r="938" spans="7:11" x14ac:dyDescent="0.35">
      <c r="G938" s="6" t="s">
        <v>952</v>
      </c>
      <c r="H938" s="7">
        <v>3</v>
      </c>
      <c r="K938" t="str">
        <f t="shared" si="22"/>
        <v>RM785</v>
      </c>
    </row>
    <row r="939" spans="7:11" x14ac:dyDescent="0.35">
      <c r="G939" s="6" t="s">
        <v>1045</v>
      </c>
      <c r="H939" s="7">
        <v>4</v>
      </c>
      <c r="K939" t="str">
        <f t="shared" si="22"/>
        <v>RM786</v>
      </c>
    </row>
    <row r="940" spans="7:11" x14ac:dyDescent="0.35">
      <c r="G940" s="6" t="s">
        <v>258</v>
      </c>
      <c r="H940" s="7">
        <v>3</v>
      </c>
      <c r="K940" t="str">
        <f t="shared" si="22"/>
        <v>RM787</v>
      </c>
    </row>
    <row r="941" spans="7:11" x14ac:dyDescent="0.35">
      <c r="G941" s="6" t="s">
        <v>1486</v>
      </c>
      <c r="H941" s="7">
        <v>3</v>
      </c>
      <c r="K941" t="str">
        <f t="shared" si="22"/>
        <v>RM788</v>
      </c>
    </row>
    <row r="942" spans="7:11" x14ac:dyDescent="0.35">
      <c r="G942" s="6" t="s">
        <v>299</v>
      </c>
      <c r="H942" s="7">
        <v>1</v>
      </c>
      <c r="K942" t="str">
        <f t="shared" si="22"/>
        <v>RM789</v>
      </c>
    </row>
    <row r="943" spans="7:11" x14ac:dyDescent="0.35">
      <c r="G943" s="6" t="s">
        <v>619</v>
      </c>
      <c r="H943" s="7">
        <v>3</v>
      </c>
      <c r="K943" t="str">
        <f t="shared" si="22"/>
        <v>RM791</v>
      </c>
    </row>
    <row r="944" spans="7:11" x14ac:dyDescent="0.35">
      <c r="G944" s="6" t="s">
        <v>300</v>
      </c>
      <c r="H944" s="7">
        <v>1</v>
      </c>
      <c r="K944" t="str">
        <f t="shared" si="22"/>
        <v>RM794</v>
      </c>
    </row>
    <row r="945" spans="7:11" x14ac:dyDescent="0.35">
      <c r="G945" s="6" t="s">
        <v>681</v>
      </c>
      <c r="H945" s="7">
        <v>3</v>
      </c>
      <c r="K945" t="str">
        <f t="shared" si="22"/>
        <v>RM795</v>
      </c>
    </row>
    <row r="946" spans="7:11" x14ac:dyDescent="0.35">
      <c r="G946" s="6" t="s">
        <v>1142</v>
      </c>
      <c r="H946" s="7">
        <v>3</v>
      </c>
      <c r="K946" t="str">
        <f t="shared" si="22"/>
        <v>RM800</v>
      </c>
    </row>
    <row r="947" spans="7:11" x14ac:dyDescent="0.35">
      <c r="G947" s="6" t="s">
        <v>622</v>
      </c>
      <c r="H947" s="7">
        <v>3</v>
      </c>
      <c r="K947" t="str">
        <f t="shared" si="22"/>
        <v>RM803</v>
      </c>
    </row>
    <row r="948" spans="7:11" x14ac:dyDescent="0.35">
      <c r="G948" s="6" t="s">
        <v>682</v>
      </c>
      <c r="H948" s="7">
        <v>3</v>
      </c>
      <c r="K948" t="str">
        <f t="shared" si="22"/>
        <v>RM804</v>
      </c>
    </row>
    <row r="949" spans="7:11" x14ac:dyDescent="0.35">
      <c r="G949" s="6" t="s">
        <v>1336</v>
      </c>
      <c r="H949" s="7">
        <v>4</v>
      </c>
      <c r="K949" t="str">
        <f t="shared" si="22"/>
        <v>RM805</v>
      </c>
    </row>
    <row r="950" spans="7:11" x14ac:dyDescent="0.35">
      <c r="G950" s="6" t="s">
        <v>1252</v>
      </c>
      <c r="H950" s="7">
        <v>3</v>
      </c>
      <c r="K950" t="str">
        <f t="shared" si="22"/>
        <v>RM806</v>
      </c>
    </row>
    <row r="951" spans="7:11" x14ac:dyDescent="0.35">
      <c r="G951" s="6" t="s">
        <v>1433</v>
      </c>
      <c r="H951" s="7">
        <v>3</v>
      </c>
      <c r="K951" t="str">
        <f t="shared" si="22"/>
        <v>RM807</v>
      </c>
    </row>
    <row r="952" spans="7:11" x14ac:dyDescent="0.35">
      <c r="G952" s="6" t="s">
        <v>953</v>
      </c>
      <c r="H952" s="7">
        <v>3</v>
      </c>
      <c r="K952" t="str">
        <f t="shared" si="22"/>
        <v>RM808</v>
      </c>
    </row>
    <row r="953" spans="7:11" x14ac:dyDescent="0.35">
      <c r="G953" s="6" t="s">
        <v>359</v>
      </c>
      <c r="H953" s="7">
        <v>1</v>
      </c>
      <c r="K953" t="str">
        <f t="shared" si="22"/>
        <v>RM809</v>
      </c>
    </row>
    <row r="954" spans="7:11" x14ac:dyDescent="0.35">
      <c r="G954" s="6" t="s">
        <v>302</v>
      </c>
      <c r="H954" s="7">
        <v>1</v>
      </c>
      <c r="K954" t="str">
        <f t="shared" si="22"/>
        <v>RM810</v>
      </c>
    </row>
    <row r="955" spans="7:11" x14ac:dyDescent="0.35">
      <c r="G955" s="6" t="s">
        <v>1287</v>
      </c>
      <c r="H955" s="7">
        <v>3</v>
      </c>
      <c r="K955" t="str">
        <f t="shared" si="22"/>
        <v>RM811</v>
      </c>
    </row>
    <row r="956" spans="7:11" x14ac:dyDescent="0.35">
      <c r="G956" s="6" t="s">
        <v>954</v>
      </c>
      <c r="H956" s="7">
        <v>3</v>
      </c>
      <c r="K956" t="str">
        <f t="shared" si="22"/>
        <v>RM812</v>
      </c>
    </row>
    <row r="957" spans="7:11" x14ac:dyDescent="0.35">
      <c r="G957" s="6" t="s">
        <v>1182</v>
      </c>
      <c r="H957" s="7">
        <v>3</v>
      </c>
      <c r="K957" t="str">
        <f t="shared" si="22"/>
        <v>RM813</v>
      </c>
    </row>
    <row r="958" spans="7:11" x14ac:dyDescent="0.35">
      <c r="G958" s="6" t="s">
        <v>1046</v>
      </c>
      <c r="H958" s="7">
        <v>3</v>
      </c>
      <c r="K958" t="str">
        <f t="shared" si="22"/>
        <v>RM815</v>
      </c>
    </row>
    <row r="959" spans="7:11" x14ac:dyDescent="0.35">
      <c r="G959" s="6" t="s">
        <v>997</v>
      </c>
      <c r="H959" s="7">
        <v>3</v>
      </c>
      <c r="K959" t="str">
        <f t="shared" si="22"/>
        <v>RM817</v>
      </c>
    </row>
    <row r="960" spans="7:11" x14ac:dyDescent="0.35">
      <c r="G960" s="6" t="s">
        <v>839</v>
      </c>
      <c r="H960" s="7">
        <v>4</v>
      </c>
      <c r="K960" t="str">
        <f t="shared" si="22"/>
        <v>RM818</v>
      </c>
    </row>
    <row r="961" spans="7:11" x14ac:dyDescent="0.35">
      <c r="G961" s="6" t="s">
        <v>492</v>
      </c>
      <c r="H961" s="7">
        <v>3</v>
      </c>
      <c r="K961" t="str">
        <f t="shared" si="22"/>
        <v>RM819</v>
      </c>
    </row>
    <row r="962" spans="7:11" x14ac:dyDescent="0.35">
      <c r="G962" s="6" t="s">
        <v>303</v>
      </c>
      <c r="H962" s="7">
        <v>1</v>
      </c>
      <c r="K962" t="str">
        <f t="shared" si="22"/>
        <v>RM820</v>
      </c>
    </row>
    <row r="963" spans="7:11" x14ac:dyDescent="0.35">
      <c r="G963" s="6" t="s">
        <v>763</v>
      </c>
      <c r="H963" s="7">
        <v>3</v>
      </c>
      <c r="K963" t="str">
        <f t="shared" si="22"/>
        <v>RM821</v>
      </c>
    </row>
    <row r="964" spans="7:11" x14ac:dyDescent="0.35">
      <c r="G964" s="6" t="s">
        <v>1357</v>
      </c>
      <c r="H964" s="7">
        <v>3</v>
      </c>
      <c r="K964" t="str">
        <f t="shared" si="22"/>
        <v>RM822</v>
      </c>
    </row>
    <row r="965" spans="7:11" x14ac:dyDescent="0.35">
      <c r="G965" s="6" t="s">
        <v>683</v>
      </c>
      <c r="H965" s="7">
        <v>3</v>
      </c>
      <c r="K965" t="str">
        <f t="shared" si="22"/>
        <v>RM823</v>
      </c>
    </row>
    <row r="966" spans="7:11" x14ac:dyDescent="0.35">
      <c r="G966" s="6" t="s">
        <v>360</v>
      </c>
      <c r="H966" s="7">
        <v>1</v>
      </c>
      <c r="K966" t="str">
        <f t="shared" si="22"/>
        <v>RM824</v>
      </c>
    </row>
    <row r="967" spans="7:11" x14ac:dyDescent="0.35">
      <c r="G967" s="6" t="s">
        <v>1143</v>
      </c>
      <c r="H967" s="7">
        <v>3</v>
      </c>
      <c r="K967" t="str">
        <f t="shared" si="22"/>
        <v>RM825</v>
      </c>
    </row>
    <row r="968" spans="7:11" x14ac:dyDescent="0.35">
      <c r="G968" s="6" t="s">
        <v>955</v>
      </c>
      <c r="H968" s="7">
        <v>3</v>
      </c>
      <c r="K968" t="str">
        <f t="shared" si="22"/>
        <v>RM827</v>
      </c>
    </row>
    <row r="969" spans="7:11" x14ac:dyDescent="0.35">
      <c r="G969" s="6" t="s">
        <v>1102</v>
      </c>
      <c r="H969" s="7">
        <v>3</v>
      </c>
      <c r="K969" t="str">
        <f t="shared" si="22"/>
        <v>RM831</v>
      </c>
    </row>
    <row r="970" spans="7:11" x14ac:dyDescent="0.35">
      <c r="G970" s="6" t="s">
        <v>907</v>
      </c>
      <c r="H970" s="7">
        <v>3</v>
      </c>
      <c r="K970" t="str">
        <f t="shared" si="22"/>
        <v>RM833</v>
      </c>
    </row>
    <row r="971" spans="7:11" x14ac:dyDescent="0.35">
      <c r="G971" s="6" t="s">
        <v>259</v>
      </c>
      <c r="H971" s="7">
        <v>3</v>
      </c>
      <c r="K971" t="str">
        <f t="shared" si="22"/>
        <v>RM834</v>
      </c>
    </row>
    <row r="972" spans="7:11" x14ac:dyDescent="0.35">
      <c r="G972" s="6" t="s">
        <v>684</v>
      </c>
      <c r="H972" s="7">
        <v>4</v>
      </c>
      <c r="K972" t="str">
        <f t="shared" si="22"/>
        <v>RM835</v>
      </c>
    </row>
    <row r="973" spans="7:11" x14ac:dyDescent="0.35">
      <c r="G973" s="6" t="s">
        <v>764</v>
      </c>
      <c r="H973" s="7">
        <v>3</v>
      </c>
      <c r="K973" t="str">
        <f t="shared" si="22"/>
        <v>RM836</v>
      </c>
    </row>
    <row r="974" spans="7:11" x14ac:dyDescent="0.35">
      <c r="G974" s="6" t="s">
        <v>1047</v>
      </c>
      <c r="H974" s="7">
        <v>3</v>
      </c>
      <c r="K974" t="str">
        <f t="shared" si="22"/>
        <v>RM838</v>
      </c>
    </row>
    <row r="975" spans="7:11" x14ac:dyDescent="0.35">
      <c r="G975" s="6" t="s">
        <v>1145</v>
      </c>
      <c r="H975" s="7">
        <v>3</v>
      </c>
      <c r="K975" t="str">
        <f t="shared" si="22"/>
        <v>RM840</v>
      </c>
    </row>
    <row r="976" spans="7:11" x14ac:dyDescent="0.35">
      <c r="G976" s="6" t="s">
        <v>765</v>
      </c>
      <c r="H976" s="7">
        <v>3</v>
      </c>
      <c r="K976" t="str">
        <f t="shared" si="22"/>
        <v>RM841</v>
      </c>
    </row>
    <row r="977" spans="7:11" x14ac:dyDescent="0.35">
      <c r="G977" s="6" t="s">
        <v>149</v>
      </c>
      <c r="H977" s="7">
        <v>2</v>
      </c>
      <c r="K977" t="str">
        <f t="shared" si="22"/>
        <v>RM842</v>
      </c>
    </row>
    <row r="978" spans="7:11" x14ac:dyDescent="0.35">
      <c r="G978" s="6" t="s">
        <v>216</v>
      </c>
      <c r="H978" s="7">
        <v>2</v>
      </c>
      <c r="K978" t="str">
        <f t="shared" si="22"/>
        <v>RM844</v>
      </c>
    </row>
    <row r="979" spans="7:11" x14ac:dyDescent="0.35">
      <c r="G979" s="6" t="s">
        <v>435</v>
      </c>
      <c r="H979" s="7">
        <v>3</v>
      </c>
      <c r="K979" t="str">
        <f t="shared" si="22"/>
        <v>RM845</v>
      </c>
    </row>
    <row r="980" spans="7:11" x14ac:dyDescent="0.35">
      <c r="G980" s="6" t="s">
        <v>766</v>
      </c>
      <c r="H980" s="7">
        <v>3</v>
      </c>
      <c r="K980" t="str">
        <f t="shared" si="22"/>
        <v>RM847</v>
      </c>
    </row>
    <row r="981" spans="7:11" x14ac:dyDescent="0.35">
      <c r="G981" s="6" t="s">
        <v>685</v>
      </c>
      <c r="H981" s="7">
        <v>4</v>
      </c>
      <c r="K981" t="str">
        <f t="shared" si="22"/>
        <v>RM848</v>
      </c>
    </row>
    <row r="982" spans="7:11" x14ac:dyDescent="0.35">
      <c r="G982" s="6" t="s">
        <v>767</v>
      </c>
      <c r="H982" s="7">
        <v>3</v>
      </c>
      <c r="K982" t="str">
        <f t="shared" si="22"/>
        <v>RM849</v>
      </c>
    </row>
    <row r="983" spans="7:11" x14ac:dyDescent="0.35">
      <c r="G983" s="6" t="s">
        <v>562</v>
      </c>
      <c r="H983" s="7">
        <v>3</v>
      </c>
      <c r="K983" t="str">
        <f t="shared" si="22"/>
        <v>RM851</v>
      </c>
    </row>
    <row r="984" spans="7:11" x14ac:dyDescent="0.35">
      <c r="G984" s="6" t="s">
        <v>1504</v>
      </c>
      <c r="H984" s="7">
        <v>3</v>
      </c>
      <c r="K984" t="str">
        <f t="shared" si="22"/>
        <v>RM852</v>
      </c>
    </row>
    <row r="985" spans="7:11" x14ac:dyDescent="0.35">
      <c r="G985" s="6" t="s">
        <v>363</v>
      </c>
      <c r="H985" s="7">
        <v>1</v>
      </c>
      <c r="K985" t="str">
        <f t="shared" si="22"/>
        <v>RM853</v>
      </c>
    </row>
    <row r="986" spans="7:11" x14ac:dyDescent="0.35">
      <c r="G986" s="6" t="s">
        <v>74</v>
      </c>
      <c r="H986" s="7">
        <v>4</v>
      </c>
      <c r="K986" t="str">
        <f t="shared" si="22"/>
        <v>RM854</v>
      </c>
    </row>
    <row r="987" spans="7:11" x14ac:dyDescent="0.35">
      <c r="G987" s="6" t="s">
        <v>908</v>
      </c>
      <c r="H987" s="7">
        <v>3</v>
      </c>
      <c r="K987" t="str">
        <f t="shared" si="22"/>
        <v>RM856</v>
      </c>
    </row>
    <row r="988" spans="7:11" x14ac:dyDescent="0.35">
      <c r="G988" s="6" t="s">
        <v>84</v>
      </c>
      <c r="H988" s="7">
        <v>2</v>
      </c>
      <c r="K988" t="str">
        <f t="shared" si="22"/>
        <v>RM857</v>
      </c>
    </row>
    <row r="989" spans="7:11" x14ac:dyDescent="0.35">
      <c r="G989" s="6" t="s">
        <v>1451</v>
      </c>
      <c r="H989" s="7">
        <v>3</v>
      </c>
      <c r="K989" t="str">
        <f t="shared" si="22"/>
        <v>RM859</v>
      </c>
    </row>
    <row r="990" spans="7:11" x14ac:dyDescent="0.35">
      <c r="G990" s="6" t="s">
        <v>1288</v>
      </c>
      <c r="H990" s="7">
        <v>4</v>
      </c>
      <c r="K990" t="str">
        <f t="shared" si="22"/>
        <v>RM862</v>
      </c>
    </row>
    <row r="991" spans="7:11" x14ac:dyDescent="0.35">
      <c r="G991" s="6" t="s">
        <v>1210</v>
      </c>
      <c r="H991" s="7">
        <v>3</v>
      </c>
      <c r="K991" t="str">
        <f t="shared" si="22"/>
        <v>RM863</v>
      </c>
    </row>
    <row r="992" spans="7:11" x14ac:dyDescent="0.35">
      <c r="G992" s="6" t="s">
        <v>624</v>
      </c>
      <c r="H992" s="7">
        <v>3</v>
      </c>
      <c r="K992" t="str">
        <f t="shared" si="22"/>
        <v>RM864</v>
      </c>
    </row>
    <row r="993" spans="7:11" x14ac:dyDescent="0.35">
      <c r="G993" s="6" t="s">
        <v>436</v>
      </c>
      <c r="H993" s="7">
        <v>3</v>
      </c>
      <c r="K993" t="str">
        <f t="shared" si="22"/>
        <v>RM866</v>
      </c>
    </row>
    <row r="994" spans="7:11" x14ac:dyDescent="0.35">
      <c r="G994" s="6" t="s">
        <v>1049</v>
      </c>
      <c r="H994" s="7">
        <v>3</v>
      </c>
      <c r="K994" t="str">
        <f t="shared" si="22"/>
        <v>RM867</v>
      </c>
    </row>
    <row r="995" spans="7:11" x14ac:dyDescent="0.35">
      <c r="G995" s="6" t="s">
        <v>1393</v>
      </c>
      <c r="H995" s="7">
        <v>4</v>
      </c>
      <c r="K995" t="str">
        <f t="shared" si="22"/>
        <v>RM868</v>
      </c>
    </row>
    <row r="996" spans="7:11" x14ac:dyDescent="0.35">
      <c r="G996" s="6" t="s">
        <v>306</v>
      </c>
      <c r="H996" s="7">
        <v>1</v>
      </c>
      <c r="K996" t="str">
        <f t="shared" si="22"/>
        <v>RM869</v>
      </c>
    </row>
    <row r="997" spans="7:11" x14ac:dyDescent="0.35">
      <c r="G997" s="6" t="s">
        <v>1289</v>
      </c>
      <c r="H997" s="7">
        <v>3</v>
      </c>
      <c r="K997" t="str">
        <f t="shared" ref="K997:K1060" si="23">G997</f>
        <v>RM870</v>
      </c>
    </row>
    <row r="998" spans="7:11" x14ac:dyDescent="0.35">
      <c r="G998" s="6" t="s">
        <v>768</v>
      </c>
      <c r="H998" s="7">
        <v>3</v>
      </c>
      <c r="K998" t="str">
        <f t="shared" si="23"/>
        <v>RM871</v>
      </c>
    </row>
    <row r="999" spans="7:11" x14ac:dyDescent="0.35">
      <c r="G999" s="6" t="s">
        <v>625</v>
      </c>
      <c r="H999" s="7">
        <v>3</v>
      </c>
      <c r="K999" t="str">
        <f t="shared" si="23"/>
        <v>RM873</v>
      </c>
    </row>
    <row r="1000" spans="7:11" x14ac:dyDescent="0.35">
      <c r="G1000" s="6" t="s">
        <v>840</v>
      </c>
      <c r="H1000" s="7">
        <v>3</v>
      </c>
      <c r="K1000" t="str">
        <f t="shared" si="23"/>
        <v>RM874</v>
      </c>
    </row>
    <row r="1001" spans="7:11" x14ac:dyDescent="0.35">
      <c r="G1001" s="6" t="s">
        <v>437</v>
      </c>
      <c r="H1001" s="7">
        <v>3</v>
      </c>
      <c r="K1001" t="str">
        <f t="shared" si="23"/>
        <v>RM875</v>
      </c>
    </row>
    <row r="1002" spans="7:11" x14ac:dyDescent="0.35">
      <c r="G1002" s="6" t="s">
        <v>1211</v>
      </c>
      <c r="H1002" s="7">
        <v>4</v>
      </c>
      <c r="K1002" t="str">
        <f t="shared" si="23"/>
        <v>RM876</v>
      </c>
    </row>
    <row r="1003" spans="7:11" x14ac:dyDescent="0.35">
      <c r="G1003" s="6" t="s">
        <v>85</v>
      </c>
      <c r="H1003" s="7">
        <v>2</v>
      </c>
      <c r="K1003" t="str">
        <f t="shared" si="23"/>
        <v>RM877</v>
      </c>
    </row>
    <row r="1004" spans="7:11" x14ac:dyDescent="0.35">
      <c r="G1004" s="6" t="s">
        <v>1290</v>
      </c>
      <c r="H1004" s="7">
        <v>3</v>
      </c>
      <c r="K1004" t="str">
        <f t="shared" si="23"/>
        <v>RM878</v>
      </c>
    </row>
    <row r="1005" spans="7:11" x14ac:dyDescent="0.35">
      <c r="G1005" s="6" t="s">
        <v>1146</v>
      </c>
      <c r="H1005" s="7">
        <v>3</v>
      </c>
      <c r="K1005" t="str">
        <f t="shared" si="23"/>
        <v>RM879</v>
      </c>
    </row>
    <row r="1006" spans="7:11" x14ac:dyDescent="0.35">
      <c r="G1006" s="6" t="s">
        <v>563</v>
      </c>
      <c r="H1006" s="7">
        <v>4</v>
      </c>
      <c r="K1006" t="str">
        <f t="shared" si="23"/>
        <v>RM881</v>
      </c>
    </row>
    <row r="1007" spans="7:11" x14ac:dyDescent="0.35">
      <c r="G1007" s="6" t="s">
        <v>626</v>
      </c>
      <c r="H1007" s="7">
        <v>3</v>
      </c>
      <c r="K1007" t="str">
        <f t="shared" si="23"/>
        <v>RM884</v>
      </c>
    </row>
    <row r="1008" spans="7:11" x14ac:dyDescent="0.35">
      <c r="G1008" s="6" t="s">
        <v>1050</v>
      </c>
      <c r="H1008" s="7">
        <v>3</v>
      </c>
      <c r="K1008" t="str">
        <f t="shared" si="23"/>
        <v>RM885</v>
      </c>
    </row>
    <row r="1009" spans="7:11" x14ac:dyDescent="0.35">
      <c r="G1009" s="6" t="s">
        <v>178</v>
      </c>
      <c r="H1009" s="7">
        <v>2</v>
      </c>
      <c r="K1009" t="str">
        <f t="shared" si="23"/>
        <v>RM886</v>
      </c>
    </row>
    <row r="1010" spans="7:11" x14ac:dyDescent="0.35">
      <c r="G1010" s="6" t="s">
        <v>1467</v>
      </c>
      <c r="H1010" s="7">
        <v>3</v>
      </c>
      <c r="K1010" t="str">
        <f t="shared" si="23"/>
        <v>RM891</v>
      </c>
    </row>
    <row r="1011" spans="7:11" x14ac:dyDescent="0.35">
      <c r="G1011" s="6" t="s">
        <v>1212</v>
      </c>
      <c r="H1011" s="7">
        <v>3</v>
      </c>
      <c r="K1011" t="str">
        <f t="shared" si="23"/>
        <v>RM892</v>
      </c>
    </row>
    <row r="1012" spans="7:11" x14ac:dyDescent="0.35">
      <c r="G1012" s="6" t="s">
        <v>365</v>
      </c>
      <c r="H1012" s="7">
        <v>1</v>
      </c>
      <c r="K1012" t="str">
        <f t="shared" si="23"/>
        <v>RM894</v>
      </c>
    </row>
    <row r="1013" spans="7:11" x14ac:dyDescent="0.35">
      <c r="G1013" s="6" t="s">
        <v>1468</v>
      </c>
      <c r="H1013" s="7">
        <v>3</v>
      </c>
      <c r="K1013" t="str">
        <f t="shared" si="23"/>
        <v>RM895</v>
      </c>
    </row>
    <row r="1014" spans="7:11" x14ac:dyDescent="0.35">
      <c r="G1014" s="6" t="s">
        <v>495</v>
      </c>
      <c r="H1014" s="7">
        <v>3</v>
      </c>
      <c r="K1014" t="str">
        <f t="shared" si="23"/>
        <v>RM897</v>
      </c>
    </row>
    <row r="1015" spans="7:11" x14ac:dyDescent="0.35">
      <c r="G1015" s="6" t="s">
        <v>1184</v>
      </c>
      <c r="H1015" s="7">
        <v>3</v>
      </c>
      <c r="K1015" t="str">
        <f t="shared" si="23"/>
        <v>RM899</v>
      </c>
    </row>
    <row r="1016" spans="7:11" x14ac:dyDescent="0.35">
      <c r="G1016" s="6" t="s">
        <v>1358</v>
      </c>
      <c r="H1016" s="7">
        <v>3</v>
      </c>
      <c r="K1016" t="str">
        <f t="shared" si="23"/>
        <v>RM900</v>
      </c>
    </row>
    <row r="1017" spans="7:11" x14ac:dyDescent="0.35">
      <c r="G1017" s="6" t="s">
        <v>842</v>
      </c>
      <c r="H1017" s="7">
        <v>3</v>
      </c>
      <c r="K1017" t="str">
        <f t="shared" si="23"/>
        <v>RM901</v>
      </c>
    </row>
    <row r="1018" spans="7:11" x14ac:dyDescent="0.35">
      <c r="G1018" s="6" t="s">
        <v>1337</v>
      </c>
      <c r="H1018" s="7">
        <v>3</v>
      </c>
      <c r="K1018" t="str">
        <f t="shared" si="23"/>
        <v>RM902</v>
      </c>
    </row>
    <row r="1019" spans="7:11" x14ac:dyDescent="0.35">
      <c r="G1019" s="6" t="s">
        <v>261</v>
      </c>
      <c r="H1019" s="7">
        <v>3</v>
      </c>
      <c r="K1019" t="str">
        <f t="shared" si="23"/>
        <v>RM903</v>
      </c>
    </row>
    <row r="1020" spans="7:11" x14ac:dyDescent="0.35">
      <c r="G1020" s="6" t="s">
        <v>1338</v>
      </c>
      <c r="H1020" s="7">
        <v>3</v>
      </c>
      <c r="K1020" t="str">
        <f t="shared" si="23"/>
        <v>RM905</v>
      </c>
    </row>
    <row r="1021" spans="7:11" x14ac:dyDescent="0.35">
      <c r="G1021" s="6" t="s">
        <v>367</v>
      </c>
      <c r="H1021" s="7">
        <v>1</v>
      </c>
      <c r="K1021" t="str">
        <f t="shared" si="23"/>
        <v>RM906</v>
      </c>
    </row>
    <row r="1022" spans="7:11" x14ac:dyDescent="0.35">
      <c r="G1022" s="6" t="s">
        <v>686</v>
      </c>
      <c r="H1022" s="7">
        <v>3</v>
      </c>
      <c r="K1022" t="str">
        <f t="shared" si="23"/>
        <v>RM907</v>
      </c>
    </row>
    <row r="1023" spans="7:11" x14ac:dyDescent="0.35">
      <c r="G1023" s="6" t="s">
        <v>1213</v>
      </c>
      <c r="H1023" s="7">
        <v>3</v>
      </c>
      <c r="K1023" t="str">
        <f t="shared" si="23"/>
        <v>RM908</v>
      </c>
    </row>
    <row r="1024" spans="7:11" x14ac:dyDescent="0.35">
      <c r="G1024" s="6" t="s">
        <v>126</v>
      </c>
      <c r="H1024" s="7">
        <v>2</v>
      </c>
      <c r="K1024" t="str">
        <f t="shared" si="23"/>
        <v>RM911</v>
      </c>
    </row>
    <row r="1025" spans="7:11" x14ac:dyDescent="0.35">
      <c r="G1025" s="6" t="s">
        <v>1487</v>
      </c>
      <c r="H1025" s="7">
        <v>3</v>
      </c>
      <c r="K1025" t="str">
        <f t="shared" si="23"/>
        <v>RM915</v>
      </c>
    </row>
    <row r="1026" spans="7:11" x14ac:dyDescent="0.35">
      <c r="G1026" s="6" t="s">
        <v>1291</v>
      </c>
      <c r="H1026" s="7">
        <v>3</v>
      </c>
      <c r="K1026" t="str">
        <f t="shared" si="23"/>
        <v>RM917</v>
      </c>
    </row>
    <row r="1027" spans="7:11" x14ac:dyDescent="0.35">
      <c r="G1027" s="6" t="s">
        <v>1414</v>
      </c>
      <c r="H1027" s="7">
        <v>4</v>
      </c>
      <c r="K1027" t="str">
        <f t="shared" si="23"/>
        <v>RM919</v>
      </c>
    </row>
    <row r="1028" spans="7:11" x14ac:dyDescent="0.35">
      <c r="G1028" s="6" t="s">
        <v>688</v>
      </c>
      <c r="H1028" s="7">
        <v>3</v>
      </c>
      <c r="K1028" t="str">
        <f t="shared" si="23"/>
        <v>RM921</v>
      </c>
    </row>
    <row r="1029" spans="7:11" x14ac:dyDescent="0.35">
      <c r="G1029" s="6" t="s">
        <v>1214</v>
      </c>
      <c r="H1029" s="7">
        <v>3</v>
      </c>
      <c r="K1029" t="str">
        <f t="shared" si="23"/>
        <v>RM923</v>
      </c>
    </row>
    <row r="1030" spans="7:11" x14ac:dyDescent="0.35">
      <c r="G1030" s="6" t="s">
        <v>689</v>
      </c>
      <c r="H1030" s="7">
        <v>3</v>
      </c>
      <c r="K1030" t="str">
        <f t="shared" si="23"/>
        <v>RM924</v>
      </c>
    </row>
    <row r="1031" spans="7:11" x14ac:dyDescent="0.35">
      <c r="G1031" s="6" t="s">
        <v>770</v>
      </c>
      <c r="H1031" s="7">
        <v>3</v>
      </c>
      <c r="K1031" t="str">
        <f t="shared" si="23"/>
        <v>RM925</v>
      </c>
    </row>
    <row r="1032" spans="7:11" x14ac:dyDescent="0.35">
      <c r="G1032" s="6" t="s">
        <v>1185</v>
      </c>
      <c r="H1032" s="7">
        <v>3</v>
      </c>
      <c r="K1032" t="str">
        <f t="shared" si="23"/>
        <v>RM927</v>
      </c>
    </row>
    <row r="1033" spans="7:11" x14ac:dyDescent="0.35">
      <c r="G1033" s="6" t="s">
        <v>1415</v>
      </c>
      <c r="H1033" s="7">
        <v>3</v>
      </c>
      <c r="K1033" t="str">
        <f t="shared" si="23"/>
        <v>RM931</v>
      </c>
    </row>
    <row r="1034" spans="7:11" x14ac:dyDescent="0.35">
      <c r="G1034" s="6" t="s">
        <v>309</v>
      </c>
      <c r="H1034" s="7">
        <v>1</v>
      </c>
      <c r="K1034" t="str">
        <f t="shared" si="23"/>
        <v>RM934</v>
      </c>
    </row>
    <row r="1035" spans="7:11" x14ac:dyDescent="0.35">
      <c r="G1035" s="6" t="s">
        <v>180</v>
      </c>
      <c r="H1035" s="7">
        <v>2</v>
      </c>
      <c r="K1035" t="str">
        <f t="shared" si="23"/>
        <v>RM935</v>
      </c>
    </row>
    <row r="1036" spans="7:11" x14ac:dyDescent="0.35">
      <c r="G1036" s="6" t="s">
        <v>565</v>
      </c>
      <c r="H1036" s="7">
        <v>3</v>
      </c>
      <c r="K1036" t="str">
        <f t="shared" si="23"/>
        <v>RM936</v>
      </c>
    </row>
    <row r="1037" spans="7:11" x14ac:dyDescent="0.35">
      <c r="G1037" s="6" t="s">
        <v>1255</v>
      </c>
      <c r="H1037" s="7">
        <v>4</v>
      </c>
      <c r="K1037" t="str">
        <f t="shared" si="23"/>
        <v>RM937</v>
      </c>
    </row>
    <row r="1038" spans="7:11" x14ac:dyDescent="0.35">
      <c r="G1038" s="6" t="s">
        <v>1524</v>
      </c>
      <c r="H1038" s="7">
        <v>3</v>
      </c>
      <c r="K1038" t="str">
        <f t="shared" si="23"/>
        <v>RM939</v>
      </c>
    </row>
    <row r="1039" spans="7:11" x14ac:dyDescent="0.35">
      <c r="G1039" s="6" t="s">
        <v>440</v>
      </c>
      <c r="H1039" s="7">
        <v>3</v>
      </c>
      <c r="K1039" t="str">
        <f t="shared" si="23"/>
        <v>RM942</v>
      </c>
    </row>
    <row r="1040" spans="7:11" x14ac:dyDescent="0.35">
      <c r="G1040" s="6" t="s">
        <v>844</v>
      </c>
      <c r="H1040" s="7">
        <v>3</v>
      </c>
      <c r="K1040" t="str">
        <f t="shared" si="23"/>
        <v>RM943</v>
      </c>
    </row>
    <row r="1041" spans="7:11" x14ac:dyDescent="0.35">
      <c r="G1041" s="6" t="s">
        <v>1292</v>
      </c>
      <c r="H1041" s="7">
        <v>3</v>
      </c>
      <c r="K1041" t="str">
        <f t="shared" si="23"/>
        <v>RM944</v>
      </c>
    </row>
    <row r="1042" spans="7:11" x14ac:dyDescent="0.35">
      <c r="G1042" s="6" t="s">
        <v>310</v>
      </c>
      <c r="H1042" s="7">
        <v>1</v>
      </c>
      <c r="K1042" t="str">
        <f t="shared" si="23"/>
        <v>RM945</v>
      </c>
    </row>
    <row r="1043" spans="7:11" x14ac:dyDescent="0.35">
      <c r="G1043" s="6" t="s">
        <v>1000</v>
      </c>
      <c r="H1043" s="7">
        <v>3</v>
      </c>
      <c r="K1043" t="str">
        <f t="shared" si="23"/>
        <v>RM950</v>
      </c>
    </row>
    <row r="1044" spans="7:11" x14ac:dyDescent="0.35">
      <c r="G1044" s="6" t="s">
        <v>1104</v>
      </c>
      <c r="H1044" s="7">
        <v>3</v>
      </c>
      <c r="K1044" t="str">
        <f t="shared" si="23"/>
        <v>RM952</v>
      </c>
    </row>
    <row r="1045" spans="7:11" x14ac:dyDescent="0.35">
      <c r="G1045" s="6" t="s">
        <v>1149</v>
      </c>
      <c r="H1045" s="7">
        <v>3</v>
      </c>
      <c r="K1045" t="str">
        <f t="shared" si="23"/>
        <v>RM955</v>
      </c>
    </row>
    <row r="1046" spans="7:11" x14ac:dyDescent="0.35">
      <c r="G1046" s="6" t="s">
        <v>1488</v>
      </c>
      <c r="H1046" s="7">
        <v>3</v>
      </c>
      <c r="K1046" t="str">
        <f t="shared" si="23"/>
        <v>RM956</v>
      </c>
    </row>
    <row r="1047" spans="7:11" x14ac:dyDescent="0.35">
      <c r="G1047" s="6" t="s">
        <v>1505</v>
      </c>
      <c r="H1047" s="7">
        <v>3</v>
      </c>
      <c r="K1047" t="str">
        <f t="shared" si="23"/>
        <v>RM957</v>
      </c>
    </row>
    <row r="1048" spans="7:11" x14ac:dyDescent="0.35">
      <c r="G1048" s="6" t="s">
        <v>1052</v>
      </c>
      <c r="H1048" s="7">
        <v>3</v>
      </c>
      <c r="K1048" t="str">
        <f t="shared" si="23"/>
        <v>RM958</v>
      </c>
    </row>
    <row r="1049" spans="7:11" x14ac:dyDescent="0.35">
      <c r="G1049" s="6" t="s">
        <v>690</v>
      </c>
      <c r="H1049" s="7">
        <v>3</v>
      </c>
      <c r="K1049" t="str">
        <f t="shared" si="23"/>
        <v>RM959</v>
      </c>
    </row>
    <row r="1050" spans="7:11" x14ac:dyDescent="0.35">
      <c r="G1050" s="6" t="s">
        <v>1053</v>
      </c>
      <c r="H1050" s="7">
        <v>3</v>
      </c>
      <c r="K1050" t="str">
        <f t="shared" si="23"/>
        <v>RM960</v>
      </c>
    </row>
    <row r="1051" spans="7:11" x14ac:dyDescent="0.35">
      <c r="G1051" s="6" t="s">
        <v>1105</v>
      </c>
      <c r="H1051" s="7">
        <v>3</v>
      </c>
      <c r="K1051" t="str">
        <f t="shared" si="23"/>
        <v>RM961</v>
      </c>
    </row>
    <row r="1052" spans="7:11" x14ac:dyDescent="0.35">
      <c r="G1052" s="6" t="s">
        <v>771</v>
      </c>
      <c r="H1052" s="7">
        <v>3</v>
      </c>
      <c r="K1052" t="str">
        <f t="shared" si="23"/>
        <v>RM962</v>
      </c>
    </row>
    <row r="1053" spans="7:11" x14ac:dyDescent="0.35">
      <c r="G1053" s="6" t="s">
        <v>1416</v>
      </c>
      <c r="H1053" s="7">
        <v>3</v>
      </c>
      <c r="K1053" t="str">
        <f t="shared" si="23"/>
        <v>RM963</v>
      </c>
    </row>
    <row r="1054" spans="7:11" x14ac:dyDescent="0.35">
      <c r="G1054" s="6" t="s">
        <v>956</v>
      </c>
      <c r="H1054" s="7">
        <v>3</v>
      </c>
      <c r="K1054" t="str">
        <f t="shared" si="23"/>
        <v>RM964</v>
      </c>
    </row>
    <row r="1055" spans="7:11" x14ac:dyDescent="0.35">
      <c r="G1055" s="6" t="s">
        <v>691</v>
      </c>
      <c r="H1055" s="7">
        <v>3</v>
      </c>
      <c r="K1055" t="str">
        <f t="shared" si="23"/>
        <v>RM965</v>
      </c>
    </row>
    <row r="1056" spans="7:11" x14ac:dyDescent="0.35">
      <c r="G1056" s="6" t="s">
        <v>181</v>
      </c>
      <c r="H1056" s="7">
        <v>2</v>
      </c>
      <c r="K1056" t="str">
        <f t="shared" si="23"/>
        <v>RM966</v>
      </c>
    </row>
    <row r="1057" spans="7:11" x14ac:dyDescent="0.35">
      <c r="G1057" s="6" t="s">
        <v>1054</v>
      </c>
      <c r="H1057" s="7">
        <v>4</v>
      </c>
      <c r="K1057" t="str">
        <f t="shared" si="23"/>
        <v>RM968</v>
      </c>
    </row>
    <row r="1058" spans="7:11" x14ac:dyDescent="0.35">
      <c r="G1058" s="6" t="s">
        <v>845</v>
      </c>
      <c r="H1058" s="7">
        <v>3</v>
      </c>
      <c r="K1058" t="str">
        <f t="shared" si="23"/>
        <v>RM969</v>
      </c>
    </row>
    <row r="1059" spans="7:11" x14ac:dyDescent="0.35">
      <c r="G1059" s="6" t="s">
        <v>1339</v>
      </c>
      <c r="H1059" s="7">
        <v>3</v>
      </c>
      <c r="K1059" t="str">
        <f t="shared" si="23"/>
        <v>RM970</v>
      </c>
    </row>
    <row r="1060" spans="7:11" x14ac:dyDescent="0.35">
      <c r="G1060" s="6" t="s">
        <v>262</v>
      </c>
      <c r="H1060" s="7">
        <v>3</v>
      </c>
      <c r="K1060" t="str">
        <f t="shared" si="23"/>
        <v>RM971</v>
      </c>
    </row>
    <row r="1061" spans="7:11" x14ac:dyDescent="0.35">
      <c r="G1061" s="6" t="s">
        <v>1417</v>
      </c>
      <c r="H1061" s="7">
        <v>3</v>
      </c>
      <c r="K1061" t="str">
        <f t="shared" ref="K1061:K1124" si="24">G1061</f>
        <v>RM972</v>
      </c>
    </row>
    <row r="1062" spans="7:11" x14ac:dyDescent="0.35">
      <c r="G1062" s="6" t="s">
        <v>62</v>
      </c>
      <c r="H1062" s="7">
        <v>1</v>
      </c>
      <c r="K1062" t="str">
        <f t="shared" si="24"/>
        <v>RM973</v>
      </c>
    </row>
    <row r="1063" spans="7:11" x14ac:dyDescent="0.35">
      <c r="G1063" s="6" t="s">
        <v>772</v>
      </c>
      <c r="H1063" s="7">
        <v>3</v>
      </c>
      <c r="K1063" t="str">
        <f t="shared" si="24"/>
        <v>RM974</v>
      </c>
    </row>
    <row r="1064" spans="7:11" x14ac:dyDescent="0.35">
      <c r="G1064" s="6" t="s">
        <v>263</v>
      </c>
      <c r="H1064" s="7">
        <v>4</v>
      </c>
      <c r="K1064" t="str">
        <f t="shared" si="24"/>
        <v>RM975</v>
      </c>
    </row>
    <row r="1065" spans="7:11" x14ac:dyDescent="0.35">
      <c r="G1065" s="6" t="s">
        <v>1489</v>
      </c>
      <c r="H1065" s="7">
        <v>3</v>
      </c>
      <c r="K1065" t="str">
        <f t="shared" si="24"/>
        <v>RM976</v>
      </c>
    </row>
    <row r="1066" spans="7:11" x14ac:dyDescent="0.35">
      <c r="G1066" s="6" t="s">
        <v>1506</v>
      </c>
      <c r="H1066" s="7">
        <v>3</v>
      </c>
      <c r="K1066" t="str">
        <f t="shared" si="24"/>
        <v>RM977</v>
      </c>
    </row>
    <row r="1067" spans="7:11" x14ac:dyDescent="0.35">
      <c r="G1067" s="6" t="s">
        <v>692</v>
      </c>
      <c r="H1067" s="7">
        <v>4</v>
      </c>
      <c r="K1067" t="str">
        <f t="shared" si="24"/>
        <v>RM978</v>
      </c>
    </row>
    <row r="1068" spans="7:11" x14ac:dyDescent="0.35">
      <c r="G1068" s="6" t="s">
        <v>1055</v>
      </c>
      <c r="H1068" s="7">
        <v>4</v>
      </c>
      <c r="K1068" t="str">
        <f t="shared" si="24"/>
        <v>RM979</v>
      </c>
    </row>
    <row r="1069" spans="7:11" x14ac:dyDescent="0.35">
      <c r="G1069" s="6" t="s">
        <v>693</v>
      </c>
      <c r="H1069" s="7">
        <v>3</v>
      </c>
      <c r="K1069" t="str">
        <f t="shared" si="24"/>
        <v>RM980</v>
      </c>
    </row>
    <row r="1070" spans="7:11" x14ac:dyDescent="0.35">
      <c r="G1070" s="6" t="s">
        <v>957</v>
      </c>
      <c r="H1070" s="7">
        <v>3</v>
      </c>
      <c r="K1070" t="str">
        <f t="shared" si="24"/>
        <v>RM983</v>
      </c>
    </row>
    <row r="1071" spans="7:11" x14ac:dyDescent="0.35">
      <c r="G1071" s="6" t="s">
        <v>694</v>
      </c>
      <c r="H1071" s="7">
        <v>3</v>
      </c>
      <c r="K1071" t="str">
        <f t="shared" si="24"/>
        <v>RM984</v>
      </c>
    </row>
    <row r="1072" spans="7:11" x14ac:dyDescent="0.35">
      <c r="G1072" s="6" t="s">
        <v>311</v>
      </c>
      <c r="H1072" s="7">
        <v>1</v>
      </c>
      <c r="K1072" t="str">
        <f t="shared" si="24"/>
        <v>RM985</v>
      </c>
    </row>
    <row r="1073" spans="7:11" x14ac:dyDescent="0.35">
      <c r="G1073" s="6" t="s">
        <v>1001</v>
      </c>
      <c r="H1073" s="7">
        <v>3</v>
      </c>
      <c r="K1073" t="str">
        <f t="shared" si="24"/>
        <v>RM987</v>
      </c>
    </row>
    <row r="1074" spans="7:11" x14ac:dyDescent="0.35">
      <c r="G1074" s="6" t="s">
        <v>1418</v>
      </c>
      <c r="H1074" s="7">
        <v>3</v>
      </c>
      <c r="K1074" t="str">
        <f t="shared" si="24"/>
        <v>RM988</v>
      </c>
    </row>
    <row r="1075" spans="7:11" x14ac:dyDescent="0.35">
      <c r="G1075" s="6" t="s">
        <v>909</v>
      </c>
      <c r="H1075" s="7">
        <v>3</v>
      </c>
      <c r="K1075" t="str">
        <f t="shared" si="24"/>
        <v>RM990</v>
      </c>
    </row>
    <row r="1076" spans="7:11" x14ac:dyDescent="0.35">
      <c r="G1076" s="6" t="s">
        <v>628</v>
      </c>
      <c r="H1076" s="7">
        <v>3</v>
      </c>
      <c r="K1076" t="str">
        <f t="shared" si="24"/>
        <v>RM991</v>
      </c>
    </row>
    <row r="1077" spans="7:11" x14ac:dyDescent="0.35">
      <c r="G1077" s="6" t="s">
        <v>1002</v>
      </c>
      <c r="H1077" s="7">
        <v>4</v>
      </c>
      <c r="K1077" t="str">
        <f t="shared" si="24"/>
        <v>RM993</v>
      </c>
    </row>
    <row r="1078" spans="7:11" x14ac:dyDescent="0.35">
      <c r="G1078" s="6" t="s">
        <v>182</v>
      </c>
      <c r="H1078" s="7">
        <v>2</v>
      </c>
      <c r="K1078" t="str">
        <f t="shared" si="24"/>
        <v>RM994</v>
      </c>
    </row>
    <row r="1079" spans="7:11" x14ac:dyDescent="0.35">
      <c r="G1079" s="6" t="s">
        <v>218</v>
      </c>
      <c r="H1079" s="7">
        <v>2</v>
      </c>
      <c r="K1079" t="str">
        <f t="shared" si="24"/>
        <v>RM999</v>
      </c>
    </row>
    <row r="1080" spans="7:11" x14ac:dyDescent="0.35">
      <c r="G1080" s="3" t="s">
        <v>40</v>
      </c>
      <c r="H1080" s="7">
        <v>1191</v>
      </c>
      <c r="K1080" t="str">
        <f t="shared" si="24"/>
        <v>Yes</v>
      </c>
    </row>
    <row r="1081" spans="7:11" x14ac:dyDescent="0.35">
      <c r="G1081" s="6" t="s">
        <v>1078</v>
      </c>
      <c r="H1081" s="7">
        <v>3</v>
      </c>
      <c r="K1081" t="str">
        <f t="shared" si="24"/>
        <v>RM001</v>
      </c>
    </row>
    <row r="1082" spans="7:11" x14ac:dyDescent="0.35">
      <c r="G1082" s="6" t="s">
        <v>871</v>
      </c>
      <c r="H1082" s="7">
        <v>3</v>
      </c>
      <c r="K1082" t="str">
        <f t="shared" si="24"/>
        <v>RM003</v>
      </c>
    </row>
    <row r="1083" spans="7:11" x14ac:dyDescent="0.35">
      <c r="G1083" s="6" t="s">
        <v>588</v>
      </c>
      <c r="H1083" s="7">
        <v>3</v>
      </c>
      <c r="K1083" t="str">
        <f t="shared" si="24"/>
        <v>RM004</v>
      </c>
    </row>
    <row r="1084" spans="7:11" x14ac:dyDescent="0.35">
      <c r="G1084" s="6" t="s">
        <v>1530</v>
      </c>
      <c r="H1084" s="7">
        <v>4</v>
      </c>
      <c r="K1084" t="str">
        <f t="shared" si="24"/>
        <v>RM007</v>
      </c>
    </row>
    <row r="1085" spans="7:11" x14ac:dyDescent="0.35">
      <c r="G1085" s="6" t="s">
        <v>328</v>
      </c>
      <c r="H1085" s="7">
        <v>1</v>
      </c>
      <c r="K1085" t="str">
        <f t="shared" si="24"/>
        <v>RM012</v>
      </c>
    </row>
    <row r="1086" spans="7:11" x14ac:dyDescent="0.35">
      <c r="G1086" s="6" t="s">
        <v>280</v>
      </c>
      <c r="H1086" s="7">
        <v>1</v>
      </c>
      <c r="K1086" t="str">
        <f t="shared" si="24"/>
        <v>RM015</v>
      </c>
    </row>
    <row r="1087" spans="7:11" x14ac:dyDescent="0.35">
      <c r="G1087" s="6" t="s">
        <v>528</v>
      </c>
      <c r="H1087" s="7">
        <v>3</v>
      </c>
      <c r="K1087" t="str">
        <f t="shared" si="24"/>
        <v>RM017</v>
      </c>
    </row>
    <row r="1088" spans="7:11" x14ac:dyDescent="0.35">
      <c r="G1088" s="6" t="s">
        <v>101</v>
      </c>
      <c r="H1088" s="7">
        <v>2</v>
      </c>
      <c r="K1088" t="str">
        <f t="shared" si="24"/>
        <v>RM018</v>
      </c>
    </row>
    <row r="1089" spans="7:11" x14ac:dyDescent="0.35">
      <c r="G1089" s="6" t="s">
        <v>803</v>
      </c>
      <c r="H1089" s="7">
        <v>4</v>
      </c>
      <c r="K1089" t="str">
        <f t="shared" si="24"/>
        <v>RM022</v>
      </c>
    </row>
    <row r="1090" spans="7:11" x14ac:dyDescent="0.35">
      <c r="G1090" s="6" t="s">
        <v>648</v>
      </c>
      <c r="H1090" s="7">
        <v>3</v>
      </c>
      <c r="K1090" t="str">
        <f t="shared" si="24"/>
        <v>RM025</v>
      </c>
    </row>
    <row r="1091" spans="7:11" x14ac:dyDescent="0.35">
      <c r="G1091" s="6" t="s">
        <v>529</v>
      </c>
      <c r="H1091" s="7">
        <v>4</v>
      </c>
      <c r="K1091" t="str">
        <f t="shared" si="24"/>
        <v>RM027</v>
      </c>
    </row>
    <row r="1092" spans="7:11" x14ac:dyDescent="0.35">
      <c r="G1092" s="6" t="s">
        <v>979</v>
      </c>
      <c r="H1092" s="7">
        <v>3</v>
      </c>
      <c r="K1092" t="str">
        <f t="shared" si="24"/>
        <v>RM034</v>
      </c>
    </row>
    <row r="1093" spans="7:11" x14ac:dyDescent="0.35">
      <c r="G1093" s="6" t="s">
        <v>135</v>
      </c>
      <c r="H1093" s="7">
        <v>2</v>
      </c>
      <c r="K1093" t="str">
        <f t="shared" si="24"/>
        <v>RM035</v>
      </c>
    </row>
    <row r="1094" spans="7:11" x14ac:dyDescent="0.35">
      <c r="G1094" s="6" t="s">
        <v>1371</v>
      </c>
      <c r="H1094" s="7">
        <v>3</v>
      </c>
      <c r="K1094" t="str">
        <f t="shared" si="24"/>
        <v>RM037</v>
      </c>
    </row>
    <row r="1095" spans="7:11" x14ac:dyDescent="0.35">
      <c r="G1095" s="6" t="s">
        <v>804</v>
      </c>
      <c r="H1095" s="7">
        <v>3</v>
      </c>
      <c r="K1095" t="str">
        <f t="shared" si="24"/>
        <v>RM039</v>
      </c>
    </row>
    <row r="1096" spans="7:11" x14ac:dyDescent="0.35">
      <c r="G1096" s="6" t="s">
        <v>189</v>
      </c>
      <c r="H1096" s="7">
        <v>2</v>
      </c>
      <c r="K1096" t="str">
        <f t="shared" si="24"/>
        <v>RM043</v>
      </c>
    </row>
    <row r="1097" spans="7:11" x14ac:dyDescent="0.35">
      <c r="G1097" s="6" t="s">
        <v>1079</v>
      </c>
      <c r="H1097" s="7">
        <v>3</v>
      </c>
      <c r="K1097" t="str">
        <f t="shared" si="24"/>
        <v>RM046</v>
      </c>
    </row>
    <row r="1098" spans="7:11" x14ac:dyDescent="0.35">
      <c r="G1098" s="6" t="s">
        <v>1328</v>
      </c>
      <c r="H1098" s="7">
        <v>3</v>
      </c>
      <c r="K1098" t="str">
        <f t="shared" si="24"/>
        <v>RM051</v>
      </c>
    </row>
    <row r="1099" spans="7:11" x14ac:dyDescent="0.35">
      <c r="G1099" s="6" t="s">
        <v>281</v>
      </c>
      <c r="H1099" s="7">
        <v>1</v>
      </c>
      <c r="K1099" t="str">
        <f t="shared" si="24"/>
        <v>RM052</v>
      </c>
    </row>
    <row r="1100" spans="7:11" x14ac:dyDescent="0.35">
      <c r="G1100" s="6" t="s">
        <v>1198</v>
      </c>
      <c r="H1100" s="7">
        <v>4</v>
      </c>
      <c r="K1100" t="str">
        <f t="shared" si="24"/>
        <v>RM053</v>
      </c>
    </row>
    <row r="1101" spans="7:11" x14ac:dyDescent="0.35">
      <c r="G1101" s="6" t="s">
        <v>727</v>
      </c>
      <c r="H1101" s="7">
        <v>3</v>
      </c>
      <c r="K1101" t="str">
        <f t="shared" si="24"/>
        <v>RM054</v>
      </c>
    </row>
    <row r="1102" spans="7:11" x14ac:dyDescent="0.35">
      <c r="G1102" s="6" t="s">
        <v>191</v>
      </c>
      <c r="H1102" s="7">
        <v>2</v>
      </c>
      <c r="K1102" t="str">
        <f t="shared" si="24"/>
        <v>RM055</v>
      </c>
    </row>
    <row r="1103" spans="7:11" x14ac:dyDescent="0.35">
      <c r="G1103" s="6" t="s">
        <v>591</v>
      </c>
      <c r="H1103" s="7">
        <v>3</v>
      </c>
      <c r="K1103" t="str">
        <f t="shared" si="24"/>
        <v>RM056</v>
      </c>
    </row>
    <row r="1104" spans="7:11" x14ac:dyDescent="0.35">
      <c r="G1104" s="6" t="s">
        <v>729</v>
      </c>
      <c r="H1104" s="7">
        <v>3</v>
      </c>
      <c r="K1104" t="str">
        <f t="shared" si="24"/>
        <v>RM058</v>
      </c>
    </row>
    <row r="1105" spans="7:11" x14ac:dyDescent="0.35">
      <c r="G1105" s="6" t="s">
        <v>530</v>
      </c>
      <c r="H1105" s="7">
        <v>4</v>
      </c>
      <c r="K1105" t="str">
        <f t="shared" si="24"/>
        <v>RM061</v>
      </c>
    </row>
    <row r="1106" spans="7:11" x14ac:dyDescent="0.35">
      <c r="G1106" s="6" t="s">
        <v>1372</v>
      </c>
      <c r="H1106" s="7">
        <v>3</v>
      </c>
      <c r="K1106" t="str">
        <f t="shared" si="24"/>
        <v>RM063</v>
      </c>
    </row>
    <row r="1107" spans="7:11" x14ac:dyDescent="0.35">
      <c r="G1107" s="6" t="s">
        <v>1475</v>
      </c>
      <c r="H1107" s="7">
        <v>3</v>
      </c>
      <c r="K1107" t="str">
        <f t="shared" si="24"/>
        <v>RM066</v>
      </c>
    </row>
    <row r="1108" spans="7:11" x14ac:dyDescent="0.35">
      <c r="G1108" s="6" t="s">
        <v>807</v>
      </c>
      <c r="H1108" s="7">
        <v>3</v>
      </c>
      <c r="K1108" t="str">
        <f t="shared" si="24"/>
        <v>RM070</v>
      </c>
    </row>
    <row r="1109" spans="7:11" x14ac:dyDescent="0.35">
      <c r="G1109" s="6" t="s">
        <v>400</v>
      </c>
      <c r="H1109" s="7">
        <v>3</v>
      </c>
      <c r="K1109" t="str">
        <f t="shared" si="24"/>
        <v>RM081</v>
      </c>
    </row>
    <row r="1110" spans="7:11" x14ac:dyDescent="0.35">
      <c r="G1110" s="6" t="s">
        <v>924</v>
      </c>
      <c r="H1110" s="7">
        <v>3</v>
      </c>
      <c r="K1110" t="str">
        <f t="shared" si="24"/>
        <v>RM084</v>
      </c>
    </row>
    <row r="1111" spans="7:11" x14ac:dyDescent="0.35">
      <c r="G1111" s="6" t="s">
        <v>1274</v>
      </c>
      <c r="H1111" s="7">
        <v>3</v>
      </c>
      <c r="K1111" t="str">
        <f t="shared" si="24"/>
        <v>RM090</v>
      </c>
    </row>
    <row r="1112" spans="7:11" x14ac:dyDescent="0.35">
      <c r="G1112" s="6" t="s">
        <v>402</v>
      </c>
      <c r="H1112" s="7">
        <v>3</v>
      </c>
      <c r="K1112" t="str">
        <f t="shared" si="24"/>
        <v>RM093</v>
      </c>
    </row>
    <row r="1113" spans="7:11" x14ac:dyDescent="0.35">
      <c r="G1113" s="6" t="s">
        <v>1359</v>
      </c>
      <c r="H1113" s="7">
        <v>4</v>
      </c>
      <c r="K1113" t="str">
        <f t="shared" si="24"/>
        <v>RM1007</v>
      </c>
    </row>
    <row r="1114" spans="7:11" x14ac:dyDescent="0.35">
      <c r="G1114" s="6" t="s">
        <v>371</v>
      </c>
      <c r="H1114" s="7">
        <v>3</v>
      </c>
      <c r="K1114" t="str">
        <f t="shared" si="24"/>
        <v>RM1008</v>
      </c>
    </row>
    <row r="1115" spans="7:11" x14ac:dyDescent="0.35">
      <c r="G1115" s="6" t="s">
        <v>875</v>
      </c>
      <c r="H1115" s="7">
        <v>4</v>
      </c>
      <c r="K1115" t="str">
        <f t="shared" si="24"/>
        <v>RM101</v>
      </c>
    </row>
    <row r="1116" spans="7:11" x14ac:dyDescent="0.35">
      <c r="G1116" s="6" t="s">
        <v>1526</v>
      </c>
      <c r="H1116" s="7">
        <v>4</v>
      </c>
      <c r="K1116" t="str">
        <f t="shared" si="24"/>
        <v>RM1010</v>
      </c>
    </row>
    <row r="1117" spans="7:11" x14ac:dyDescent="0.35">
      <c r="G1117" s="6" t="s">
        <v>846</v>
      </c>
      <c r="H1117" s="7">
        <v>3</v>
      </c>
      <c r="K1117" t="str">
        <f t="shared" si="24"/>
        <v>RM1012</v>
      </c>
    </row>
    <row r="1118" spans="7:11" x14ac:dyDescent="0.35">
      <c r="G1118" s="6" t="s">
        <v>500</v>
      </c>
      <c r="H1118" s="7">
        <v>3</v>
      </c>
      <c r="K1118" t="str">
        <f t="shared" si="24"/>
        <v>RM1013</v>
      </c>
    </row>
    <row r="1119" spans="7:11" x14ac:dyDescent="0.35">
      <c r="G1119" s="6" t="s">
        <v>502</v>
      </c>
      <c r="H1119" s="7">
        <v>3</v>
      </c>
      <c r="K1119" t="str">
        <f t="shared" si="24"/>
        <v>RM1017</v>
      </c>
    </row>
    <row r="1120" spans="7:11" x14ac:dyDescent="0.35">
      <c r="G1120" s="6" t="s">
        <v>184</v>
      </c>
      <c r="H1120" s="7">
        <v>2</v>
      </c>
      <c r="K1120" t="str">
        <f t="shared" si="24"/>
        <v>RM1022</v>
      </c>
    </row>
    <row r="1121" spans="7:11" x14ac:dyDescent="0.35">
      <c r="G1121" s="6" t="s">
        <v>151</v>
      </c>
      <c r="H1121" s="7">
        <v>2</v>
      </c>
      <c r="K1121" t="str">
        <f t="shared" si="24"/>
        <v>RM1026</v>
      </c>
    </row>
    <row r="1122" spans="7:11" x14ac:dyDescent="0.35">
      <c r="G1122" s="6" t="s">
        <v>77</v>
      </c>
      <c r="H1122" s="7">
        <v>3</v>
      </c>
      <c r="K1122" t="str">
        <f t="shared" si="24"/>
        <v>RM103</v>
      </c>
    </row>
    <row r="1123" spans="7:11" x14ac:dyDescent="0.35">
      <c r="G1123" s="6" t="s">
        <v>1293</v>
      </c>
      <c r="H1123" s="7">
        <v>3</v>
      </c>
      <c r="K1123" t="str">
        <f t="shared" si="24"/>
        <v>RM1032</v>
      </c>
    </row>
    <row r="1124" spans="7:11" x14ac:dyDescent="0.35">
      <c r="G1124" s="6" t="s">
        <v>1003</v>
      </c>
      <c r="H1124" s="7">
        <v>4</v>
      </c>
      <c r="K1124" t="str">
        <f t="shared" si="24"/>
        <v>RM1033</v>
      </c>
    </row>
    <row r="1125" spans="7:11" x14ac:dyDescent="0.35">
      <c r="G1125" s="6" t="s">
        <v>504</v>
      </c>
      <c r="H1125" s="7">
        <v>3</v>
      </c>
      <c r="K1125" t="str">
        <f t="shared" ref="K1125:K1188" si="25">G1125</f>
        <v>RM1034</v>
      </c>
    </row>
    <row r="1126" spans="7:11" x14ac:dyDescent="0.35">
      <c r="G1126" s="6" t="s">
        <v>506</v>
      </c>
      <c r="H1126" s="7">
        <v>3</v>
      </c>
      <c r="K1126" t="str">
        <f t="shared" si="25"/>
        <v>RM1037</v>
      </c>
    </row>
    <row r="1127" spans="7:11" x14ac:dyDescent="0.35">
      <c r="G1127" s="6" t="s">
        <v>697</v>
      </c>
      <c r="H1127" s="7">
        <v>3</v>
      </c>
      <c r="K1127" t="str">
        <f t="shared" si="25"/>
        <v>RM1040</v>
      </c>
    </row>
    <row r="1128" spans="7:11" x14ac:dyDescent="0.35">
      <c r="G1128" s="6" t="s">
        <v>313</v>
      </c>
      <c r="H1128" s="7">
        <v>1</v>
      </c>
      <c r="K1128" t="str">
        <f t="shared" si="25"/>
        <v>RM1057</v>
      </c>
    </row>
    <row r="1129" spans="7:11" x14ac:dyDescent="0.35">
      <c r="G1129" s="6" t="s">
        <v>372</v>
      </c>
      <c r="H1129" s="7">
        <v>3</v>
      </c>
      <c r="K1129" t="str">
        <f t="shared" si="25"/>
        <v>RM1058</v>
      </c>
    </row>
    <row r="1130" spans="7:11" x14ac:dyDescent="0.35">
      <c r="G1130" s="6" t="s">
        <v>700</v>
      </c>
      <c r="H1130" s="7">
        <v>4</v>
      </c>
      <c r="K1130" t="str">
        <f t="shared" si="25"/>
        <v>RM1059</v>
      </c>
    </row>
    <row r="1131" spans="7:11" x14ac:dyDescent="0.35">
      <c r="G1131" s="6" t="s">
        <v>152</v>
      </c>
      <c r="H1131" s="7">
        <v>2</v>
      </c>
      <c r="K1131" t="str">
        <f t="shared" si="25"/>
        <v>RM1061</v>
      </c>
    </row>
    <row r="1132" spans="7:11" x14ac:dyDescent="0.35">
      <c r="G1132" s="6" t="s">
        <v>1318</v>
      </c>
      <c r="H1132" s="7">
        <v>3</v>
      </c>
      <c r="K1132" t="str">
        <f t="shared" si="25"/>
        <v>RM1068</v>
      </c>
    </row>
    <row r="1133" spans="7:11" x14ac:dyDescent="0.35">
      <c r="G1133" s="6" t="s">
        <v>314</v>
      </c>
      <c r="H1133" s="7">
        <v>1</v>
      </c>
      <c r="K1133" t="str">
        <f t="shared" si="25"/>
        <v>RM1069</v>
      </c>
    </row>
    <row r="1134" spans="7:11" x14ac:dyDescent="0.35">
      <c r="G1134" s="6" t="s">
        <v>1373</v>
      </c>
      <c r="H1134" s="7">
        <v>3</v>
      </c>
      <c r="K1134" t="str">
        <f t="shared" si="25"/>
        <v>RM107</v>
      </c>
    </row>
    <row r="1135" spans="7:11" x14ac:dyDescent="0.35">
      <c r="G1135" s="6" t="s">
        <v>631</v>
      </c>
      <c r="H1135" s="7">
        <v>3</v>
      </c>
      <c r="K1135" t="str">
        <f t="shared" si="25"/>
        <v>RM1075</v>
      </c>
    </row>
    <row r="1136" spans="7:11" x14ac:dyDescent="0.35">
      <c r="G1136" s="6" t="s">
        <v>375</v>
      </c>
      <c r="H1136" s="7">
        <v>3</v>
      </c>
      <c r="K1136" t="str">
        <f t="shared" si="25"/>
        <v>RM1078</v>
      </c>
    </row>
    <row r="1137" spans="7:11" x14ac:dyDescent="0.35">
      <c r="G1137" s="6" t="s">
        <v>162</v>
      </c>
      <c r="H1137" s="7">
        <v>2</v>
      </c>
      <c r="K1137" t="str">
        <f t="shared" si="25"/>
        <v>RM108</v>
      </c>
    </row>
    <row r="1138" spans="7:11" x14ac:dyDescent="0.35">
      <c r="G1138" s="6" t="s">
        <v>1059</v>
      </c>
      <c r="H1138" s="7">
        <v>3</v>
      </c>
      <c r="K1138" t="str">
        <f t="shared" si="25"/>
        <v>RM1084</v>
      </c>
    </row>
    <row r="1139" spans="7:11" x14ac:dyDescent="0.35">
      <c r="G1139" s="6" t="s">
        <v>701</v>
      </c>
      <c r="H1139" s="7">
        <v>3</v>
      </c>
      <c r="K1139" t="str">
        <f t="shared" si="25"/>
        <v>RM1085</v>
      </c>
    </row>
    <row r="1140" spans="7:11" x14ac:dyDescent="0.35">
      <c r="G1140" s="6" t="s">
        <v>507</v>
      </c>
      <c r="H1140" s="7">
        <v>3</v>
      </c>
      <c r="K1140" t="str">
        <f t="shared" si="25"/>
        <v>RM1086</v>
      </c>
    </row>
    <row r="1141" spans="7:11" x14ac:dyDescent="0.35">
      <c r="G1141" s="6" t="s">
        <v>702</v>
      </c>
      <c r="H1141" s="7">
        <v>4</v>
      </c>
      <c r="K1141" t="str">
        <f t="shared" si="25"/>
        <v>RM1088</v>
      </c>
    </row>
    <row r="1142" spans="7:11" x14ac:dyDescent="0.35">
      <c r="G1142" s="6" t="s">
        <v>633</v>
      </c>
      <c r="H1142" s="7">
        <v>3</v>
      </c>
      <c r="K1142" t="str">
        <f t="shared" si="25"/>
        <v>RM1096</v>
      </c>
    </row>
    <row r="1143" spans="7:11" x14ac:dyDescent="0.35">
      <c r="G1143" s="6" t="s">
        <v>447</v>
      </c>
      <c r="H1143" s="7">
        <v>5</v>
      </c>
      <c r="K1143" t="str">
        <f t="shared" si="25"/>
        <v>RM1107</v>
      </c>
    </row>
    <row r="1144" spans="7:11" x14ac:dyDescent="0.35">
      <c r="G1144" s="6" t="s">
        <v>779</v>
      </c>
      <c r="H1144" s="7">
        <v>3</v>
      </c>
      <c r="K1144" t="str">
        <f t="shared" si="25"/>
        <v>RM1111</v>
      </c>
    </row>
    <row r="1145" spans="7:11" x14ac:dyDescent="0.35">
      <c r="G1145" s="6" t="s">
        <v>1453</v>
      </c>
      <c r="H1145" s="7">
        <v>3</v>
      </c>
      <c r="K1145" t="str">
        <f t="shared" si="25"/>
        <v>RM1112</v>
      </c>
    </row>
    <row r="1146" spans="7:11" x14ac:dyDescent="0.35">
      <c r="G1146" s="6" t="s">
        <v>959</v>
      </c>
      <c r="H1146" s="7">
        <v>3</v>
      </c>
      <c r="K1146" t="str">
        <f t="shared" si="25"/>
        <v>RM1113</v>
      </c>
    </row>
    <row r="1147" spans="7:11" x14ac:dyDescent="0.35">
      <c r="G1147" s="6" t="s">
        <v>652</v>
      </c>
      <c r="H1147" s="7">
        <v>4</v>
      </c>
      <c r="K1147" t="str">
        <f t="shared" si="25"/>
        <v>RM112</v>
      </c>
    </row>
    <row r="1148" spans="7:11" x14ac:dyDescent="0.35">
      <c r="G1148" s="6" t="s">
        <v>378</v>
      </c>
      <c r="H1148" s="7">
        <v>3</v>
      </c>
      <c r="K1148" t="str">
        <f t="shared" si="25"/>
        <v>RM1123</v>
      </c>
    </row>
    <row r="1149" spans="7:11" x14ac:dyDescent="0.35">
      <c r="G1149" s="6" t="s">
        <v>780</v>
      </c>
      <c r="H1149" s="7">
        <v>3</v>
      </c>
      <c r="K1149" t="str">
        <f t="shared" si="25"/>
        <v>RM1124</v>
      </c>
    </row>
    <row r="1150" spans="7:11" x14ac:dyDescent="0.35">
      <c r="G1150" s="6" t="s">
        <v>1458</v>
      </c>
      <c r="H1150" s="7">
        <v>3</v>
      </c>
      <c r="K1150" t="str">
        <f t="shared" si="25"/>
        <v>RM113</v>
      </c>
    </row>
    <row r="1151" spans="7:11" x14ac:dyDescent="0.35">
      <c r="G1151" s="6" t="s">
        <v>318</v>
      </c>
      <c r="H1151" s="7">
        <v>1</v>
      </c>
      <c r="K1151" t="str">
        <f t="shared" si="25"/>
        <v>RM1137</v>
      </c>
    </row>
    <row r="1152" spans="7:11" x14ac:dyDescent="0.35">
      <c r="G1152" s="6" t="s">
        <v>116</v>
      </c>
      <c r="H1152" s="7">
        <v>2</v>
      </c>
      <c r="K1152" t="str">
        <f t="shared" si="25"/>
        <v>RM1138</v>
      </c>
    </row>
    <row r="1153" spans="7:11" x14ac:dyDescent="0.35">
      <c r="G1153" s="6" t="s">
        <v>1222</v>
      </c>
      <c r="H1153" s="7">
        <v>3</v>
      </c>
      <c r="K1153" t="str">
        <f t="shared" si="25"/>
        <v>RM1141</v>
      </c>
    </row>
    <row r="1154" spans="7:11" x14ac:dyDescent="0.35">
      <c r="G1154" s="6" t="s">
        <v>1260</v>
      </c>
      <c r="H1154" s="7">
        <v>3</v>
      </c>
      <c r="K1154" t="str">
        <f t="shared" si="25"/>
        <v>RM1143</v>
      </c>
    </row>
    <row r="1155" spans="7:11" x14ac:dyDescent="0.35">
      <c r="G1155" s="6" t="s">
        <v>852</v>
      </c>
      <c r="H1155" s="7">
        <v>3</v>
      </c>
      <c r="K1155" t="str">
        <f t="shared" si="25"/>
        <v>RM1146</v>
      </c>
    </row>
    <row r="1156" spans="7:11" x14ac:dyDescent="0.35">
      <c r="G1156" s="6" t="s">
        <v>63</v>
      </c>
      <c r="H1156" s="7">
        <v>1</v>
      </c>
      <c r="K1156" t="str">
        <f t="shared" si="25"/>
        <v>RM1154</v>
      </c>
    </row>
    <row r="1157" spans="7:11" x14ac:dyDescent="0.35">
      <c r="G1157" s="6" t="s">
        <v>962</v>
      </c>
      <c r="H1157" s="7">
        <v>3</v>
      </c>
      <c r="K1157" t="str">
        <f t="shared" si="25"/>
        <v>RM1162</v>
      </c>
    </row>
    <row r="1158" spans="7:11" x14ac:dyDescent="0.35">
      <c r="G1158" s="6" t="s">
        <v>785</v>
      </c>
      <c r="H1158" s="7">
        <v>3</v>
      </c>
      <c r="K1158" t="str">
        <f t="shared" si="25"/>
        <v>RM1163</v>
      </c>
    </row>
    <row r="1159" spans="7:11" x14ac:dyDescent="0.35">
      <c r="G1159" s="6" t="s">
        <v>1065</v>
      </c>
      <c r="H1159" s="7">
        <v>3</v>
      </c>
      <c r="K1159" t="str">
        <f t="shared" si="25"/>
        <v>RM1165</v>
      </c>
    </row>
    <row r="1160" spans="7:11" x14ac:dyDescent="0.35">
      <c r="G1160" s="6" t="s">
        <v>786</v>
      </c>
      <c r="H1160" s="7">
        <v>3</v>
      </c>
      <c r="K1160" t="str">
        <f t="shared" si="25"/>
        <v>RM1168</v>
      </c>
    </row>
    <row r="1161" spans="7:11" x14ac:dyDescent="0.35">
      <c r="G1161" s="6" t="s">
        <v>155</v>
      </c>
      <c r="H1161" s="7">
        <v>2</v>
      </c>
      <c r="K1161" t="str">
        <f t="shared" si="25"/>
        <v>RM1169</v>
      </c>
    </row>
    <row r="1162" spans="7:11" x14ac:dyDescent="0.35">
      <c r="G1162" s="6" t="s">
        <v>1066</v>
      </c>
      <c r="H1162" s="7">
        <v>3</v>
      </c>
      <c r="K1162" t="str">
        <f t="shared" si="25"/>
        <v>RM1172</v>
      </c>
    </row>
    <row r="1163" spans="7:11" x14ac:dyDescent="0.35">
      <c r="G1163" s="6" t="s">
        <v>1365</v>
      </c>
      <c r="H1163" s="7">
        <v>3</v>
      </c>
      <c r="K1163" t="str">
        <f t="shared" si="25"/>
        <v>RM1182</v>
      </c>
    </row>
    <row r="1164" spans="7:11" x14ac:dyDescent="0.35">
      <c r="G1164" s="6" t="s">
        <v>787</v>
      </c>
      <c r="H1164" s="7">
        <v>4</v>
      </c>
      <c r="K1164" t="str">
        <f t="shared" si="25"/>
        <v>RM1187</v>
      </c>
    </row>
    <row r="1165" spans="7:11" x14ac:dyDescent="0.35">
      <c r="G1165" s="6" t="s">
        <v>381</v>
      </c>
      <c r="H1165" s="7">
        <v>3</v>
      </c>
      <c r="K1165" t="str">
        <f t="shared" si="25"/>
        <v>RM1189</v>
      </c>
    </row>
    <row r="1166" spans="7:11" x14ac:dyDescent="0.35">
      <c r="G1166" s="6" t="s">
        <v>1366</v>
      </c>
      <c r="H1166" s="7">
        <v>3</v>
      </c>
      <c r="K1166" t="str">
        <f t="shared" si="25"/>
        <v>RM1193</v>
      </c>
    </row>
    <row r="1167" spans="7:11" x14ac:dyDescent="0.35">
      <c r="G1167" s="6" t="s">
        <v>636</v>
      </c>
      <c r="H1167" s="7">
        <v>4</v>
      </c>
      <c r="K1167" t="str">
        <f t="shared" si="25"/>
        <v>RM1199</v>
      </c>
    </row>
    <row r="1168" spans="7:11" x14ac:dyDescent="0.35">
      <c r="G1168" s="6" t="s">
        <v>1224</v>
      </c>
      <c r="H1168" s="7">
        <v>3</v>
      </c>
      <c r="K1168" t="str">
        <f t="shared" si="25"/>
        <v>RM1201</v>
      </c>
    </row>
    <row r="1169" spans="7:11" x14ac:dyDescent="0.35">
      <c r="G1169" s="6" t="s">
        <v>129</v>
      </c>
      <c r="H1169" s="7">
        <v>2</v>
      </c>
      <c r="K1169" t="str">
        <f t="shared" si="25"/>
        <v>RM1202</v>
      </c>
    </row>
    <row r="1170" spans="7:11" x14ac:dyDescent="0.35">
      <c r="G1170" s="6" t="s">
        <v>1344</v>
      </c>
      <c r="H1170" s="7">
        <v>3</v>
      </c>
      <c r="K1170" t="str">
        <f t="shared" si="25"/>
        <v>RM1205</v>
      </c>
    </row>
    <row r="1171" spans="7:11" x14ac:dyDescent="0.35">
      <c r="G1171" s="6" t="s">
        <v>574</v>
      </c>
      <c r="H1171" s="7">
        <v>3</v>
      </c>
      <c r="K1171" t="str">
        <f t="shared" si="25"/>
        <v>RM1206</v>
      </c>
    </row>
    <row r="1172" spans="7:11" x14ac:dyDescent="0.35">
      <c r="G1172" s="6" t="s">
        <v>130</v>
      </c>
      <c r="H1172" s="7">
        <v>2</v>
      </c>
      <c r="K1172" t="str">
        <f t="shared" si="25"/>
        <v>RM1214</v>
      </c>
    </row>
    <row r="1173" spans="7:11" x14ac:dyDescent="0.35">
      <c r="G1173" s="6" t="s">
        <v>1225</v>
      </c>
      <c r="H1173" s="7">
        <v>3</v>
      </c>
      <c r="K1173" t="str">
        <f t="shared" si="25"/>
        <v>RM1215</v>
      </c>
    </row>
    <row r="1174" spans="7:11" x14ac:dyDescent="0.35">
      <c r="G1174" s="6" t="s">
        <v>157</v>
      </c>
      <c r="H1174" s="7">
        <v>2</v>
      </c>
      <c r="K1174" t="str">
        <f t="shared" si="25"/>
        <v>RM1223</v>
      </c>
    </row>
    <row r="1175" spans="7:11" x14ac:dyDescent="0.35">
      <c r="G1175" s="6" t="s">
        <v>1321</v>
      </c>
      <c r="H1175" s="7">
        <v>3</v>
      </c>
      <c r="K1175" t="str">
        <f t="shared" si="25"/>
        <v>RM1224</v>
      </c>
    </row>
    <row r="1176" spans="7:11" x14ac:dyDescent="0.35">
      <c r="G1176" s="6" t="s">
        <v>1499</v>
      </c>
      <c r="H1176" s="7">
        <v>3</v>
      </c>
      <c r="K1176" t="str">
        <f t="shared" si="25"/>
        <v>RM123</v>
      </c>
    </row>
    <row r="1177" spans="7:11" x14ac:dyDescent="0.35">
      <c r="G1177" s="6" t="s">
        <v>1067</v>
      </c>
      <c r="H1177" s="7">
        <v>3</v>
      </c>
      <c r="K1177" t="str">
        <f t="shared" si="25"/>
        <v>RM1230</v>
      </c>
    </row>
    <row r="1178" spans="7:11" x14ac:dyDescent="0.35">
      <c r="G1178" s="6" t="s">
        <v>859</v>
      </c>
      <c r="H1178" s="7">
        <v>3</v>
      </c>
      <c r="K1178" t="str">
        <f t="shared" si="25"/>
        <v>RM1237</v>
      </c>
    </row>
    <row r="1179" spans="7:11" x14ac:dyDescent="0.35">
      <c r="G1179" s="6" t="s">
        <v>576</v>
      </c>
      <c r="H1179" s="7">
        <v>3</v>
      </c>
      <c r="K1179" t="str">
        <f t="shared" si="25"/>
        <v>RM1238</v>
      </c>
    </row>
    <row r="1180" spans="7:11" x14ac:dyDescent="0.35">
      <c r="G1180" s="6" t="s">
        <v>452</v>
      </c>
      <c r="H1180" s="7">
        <v>5</v>
      </c>
      <c r="K1180" t="str">
        <f t="shared" si="25"/>
        <v>RM1247</v>
      </c>
    </row>
    <row r="1181" spans="7:11" x14ac:dyDescent="0.35">
      <c r="G1181" s="6" t="s">
        <v>462</v>
      </c>
      <c r="H1181" s="7">
        <v>5</v>
      </c>
      <c r="K1181" t="str">
        <f t="shared" si="25"/>
        <v>RM125</v>
      </c>
    </row>
    <row r="1182" spans="7:11" x14ac:dyDescent="0.35">
      <c r="G1182" s="6" t="s">
        <v>383</v>
      </c>
      <c r="H1182" s="7">
        <v>3</v>
      </c>
      <c r="K1182" t="str">
        <f t="shared" si="25"/>
        <v>RM1250</v>
      </c>
    </row>
    <row r="1183" spans="7:11" x14ac:dyDescent="0.35">
      <c r="G1183" s="6" t="s">
        <v>384</v>
      </c>
      <c r="H1183" s="7">
        <v>3</v>
      </c>
      <c r="K1183" t="str">
        <f t="shared" si="25"/>
        <v>RM1251</v>
      </c>
    </row>
    <row r="1184" spans="7:11" x14ac:dyDescent="0.35">
      <c r="G1184" s="6" t="s">
        <v>710</v>
      </c>
      <c r="H1184" s="7">
        <v>3</v>
      </c>
      <c r="K1184" t="str">
        <f t="shared" si="25"/>
        <v>RM1253</v>
      </c>
    </row>
    <row r="1185" spans="7:11" x14ac:dyDescent="0.35">
      <c r="G1185" s="6" t="s">
        <v>639</v>
      </c>
      <c r="H1185" s="7">
        <v>4</v>
      </c>
      <c r="K1185" t="str">
        <f t="shared" si="25"/>
        <v>RM1256</v>
      </c>
    </row>
    <row r="1186" spans="7:11" x14ac:dyDescent="0.35">
      <c r="G1186" s="6" t="s">
        <v>513</v>
      </c>
      <c r="H1186" s="7">
        <v>3</v>
      </c>
      <c r="K1186" t="str">
        <f t="shared" si="25"/>
        <v>RM1258</v>
      </c>
    </row>
    <row r="1187" spans="7:11" x14ac:dyDescent="0.35">
      <c r="G1187" s="6" t="s">
        <v>1190</v>
      </c>
      <c r="H1187" s="7">
        <v>3</v>
      </c>
      <c r="K1187" t="str">
        <f t="shared" si="25"/>
        <v>RM1263</v>
      </c>
    </row>
    <row r="1188" spans="7:11" x14ac:dyDescent="0.35">
      <c r="G1188" s="6" t="s">
        <v>711</v>
      </c>
      <c r="H1188" s="7">
        <v>3</v>
      </c>
      <c r="K1188" t="str">
        <f t="shared" si="25"/>
        <v>RM1268</v>
      </c>
    </row>
    <row r="1189" spans="7:11" x14ac:dyDescent="0.35">
      <c r="G1189" s="6" t="s">
        <v>1455</v>
      </c>
      <c r="H1189" s="7">
        <v>4</v>
      </c>
      <c r="K1189" t="str">
        <f t="shared" ref="K1189:K1252" si="26">G1189</f>
        <v>RM1269</v>
      </c>
    </row>
    <row r="1190" spans="7:11" x14ac:dyDescent="0.35">
      <c r="G1190" s="6" t="s">
        <v>1517</v>
      </c>
      <c r="H1190" s="7">
        <v>3</v>
      </c>
      <c r="K1190" t="str">
        <f t="shared" si="26"/>
        <v>RM127</v>
      </c>
    </row>
    <row r="1191" spans="7:11" x14ac:dyDescent="0.35">
      <c r="G1191" s="6" t="s">
        <v>99</v>
      </c>
      <c r="H1191" s="7">
        <v>2</v>
      </c>
      <c r="K1191" t="str">
        <f t="shared" si="26"/>
        <v>RM1272</v>
      </c>
    </row>
    <row r="1192" spans="7:11" x14ac:dyDescent="0.35">
      <c r="G1192" s="6" t="s">
        <v>117</v>
      </c>
      <c r="H1192" s="7">
        <v>2</v>
      </c>
      <c r="K1192" t="str">
        <f t="shared" si="26"/>
        <v>RM1274</v>
      </c>
    </row>
    <row r="1193" spans="7:11" x14ac:dyDescent="0.35">
      <c r="G1193" s="6" t="s">
        <v>65</v>
      </c>
      <c r="H1193" s="7">
        <v>1</v>
      </c>
      <c r="K1193" t="str">
        <f t="shared" si="26"/>
        <v>RM128</v>
      </c>
    </row>
    <row r="1194" spans="7:11" x14ac:dyDescent="0.35">
      <c r="G1194" s="6" t="s">
        <v>1226</v>
      </c>
      <c r="H1194" s="7">
        <v>3</v>
      </c>
      <c r="K1194" t="str">
        <f t="shared" si="26"/>
        <v>RM1280</v>
      </c>
    </row>
    <row r="1195" spans="7:11" x14ac:dyDescent="0.35">
      <c r="G1195" s="6" t="s">
        <v>790</v>
      </c>
      <c r="H1195" s="7">
        <v>3</v>
      </c>
      <c r="K1195" t="str">
        <f t="shared" si="26"/>
        <v>RM1282</v>
      </c>
    </row>
    <row r="1196" spans="7:11" x14ac:dyDescent="0.35">
      <c r="G1196" s="6" t="s">
        <v>713</v>
      </c>
      <c r="H1196" s="7">
        <v>3</v>
      </c>
      <c r="K1196" t="str">
        <f t="shared" si="26"/>
        <v>RM1291</v>
      </c>
    </row>
    <row r="1197" spans="7:11" x14ac:dyDescent="0.35">
      <c r="G1197" s="6" t="s">
        <v>918</v>
      </c>
      <c r="H1197" s="7">
        <v>3</v>
      </c>
      <c r="K1197" t="str">
        <f t="shared" si="26"/>
        <v>RM1292</v>
      </c>
    </row>
    <row r="1198" spans="7:11" x14ac:dyDescent="0.35">
      <c r="G1198" s="6" t="s">
        <v>1113</v>
      </c>
      <c r="H1198" s="7">
        <v>3</v>
      </c>
      <c r="K1198" t="str">
        <f t="shared" si="26"/>
        <v>RM1296</v>
      </c>
    </row>
    <row r="1199" spans="7:11" x14ac:dyDescent="0.35">
      <c r="G1199" s="6" t="s">
        <v>223</v>
      </c>
      <c r="H1199" s="7">
        <v>2</v>
      </c>
      <c r="K1199" t="str">
        <f t="shared" si="26"/>
        <v>RM1298</v>
      </c>
    </row>
    <row r="1200" spans="7:11" x14ac:dyDescent="0.35">
      <c r="G1200" s="6" t="s">
        <v>1300</v>
      </c>
      <c r="H1200" s="7">
        <v>4</v>
      </c>
      <c r="K1200" t="str">
        <f t="shared" si="26"/>
        <v>RM1299</v>
      </c>
    </row>
    <row r="1201" spans="7:11" x14ac:dyDescent="0.35">
      <c r="G1201" s="6" t="s">
        <v>1323</v>
      </c>
      <c r="H1201" s="7">
        <v>3</v>
      </c>
      <c r="K1201" t="str">
        <f t="shared" si="26"/>
        <v>RM1304</v>
      </c>
    </row>
    <row r="1202" spans="7:11" x14ac:dyDescent="0.35">
      <c r="G1202" s="6" t="s">
        <v>970</v>
      </c>
      <c r="H1202" s="7">
        <v>4</v>
      </c>
      <c r="K1202" t="str">
        <f t="shared" si="26"/>
        <v>RM1309</v>
      </c>
    </row>
    <row r="1203" spans="7:11" x14ac:dyDescent="0.35">
      <c r="G1203" s="6" t="s">
        <v>516</v>
      </c>
      <c r="H1203" s="7">
        <v>3</v>
      </c>
      <c r="K1203" t="str">
        <f t="shared" si="26"/>
        <v>RM1313</v>
      </c>
    </row>
    <row r="1204" spans="7:11" x14ac:dyDescent="0.35">
      <c r="G1204" s="6" t="s">
        <v>386</v>
      </c>
      <c r="H1204" s="7">
        <v>3</v>
      </c>
      <c r="K1204" t="str">
        <f t="shared" si="26"/>
        <v>RM1314</v>
      </c>
    </row>
    <row r="1205" spans="7:11" x14ac:dyDescent="0.35">
      <c r="G1205" s="6" t="s">
        <v>861</v>
      </c>
      <c r="H1205" s="7">
        <v>4</v>
      </c>
      <c r="K1205" t="str">
        <f t="shared" si="26"/>
        <v>RM1316</v>
      </c>
    </row>
    <row r="1206" spans="7:11" x14ac:dyDescent="0.35">
      <c r="G1206" s="6" t="s">
        <v>271</v>
      </c>
      <c r="H1206" s="7">
        <v>1</v>
      </c>
      <c r="K1206" t="str">
        <f t="shared" si="26"/>
        <v>RM1318</v>
      </c>
    </row>
    <row r="1207" spans="7:11" x14ac:dyDescent="0.35">
      <c r="G1207" s="6" t="s">
        <v>580</v>
      </c>
      <c r="H1207" s="7">
        <v>3</v>
      </c>
      <c r="K1207" t="str">
        <f t="shared" si="26"/>
        <v>RM1327</v>
      </c>
    </row>
    <row r="1208" spans="7:11" x14ac:dyDescent="0.35">
      <c r="G1208" s="6" t="s">
        <v>463</v>
      </c>
      <c r="H1208" s="7">
        <v>5</v>
      </c>
      <c r="K1208" t="str">
        <f t="shared" si="26"/>
        <v>RM133</v>
      </c>
    </row>
    <row r="1209" spans="7:11" x14ac:dyDescent="0.35">
      <c r="G1209" s="6" t="s">
        <v>390</v>
      </c>
      <c r="H1209" s="7">
        <v>4</v>
      </c>
      <c r="K1209" t="str">
        <f t="shared" si="26"/>
        <v>RM1333</v>
      </c>
    </row>
    <row r="1210" spans="7:11" x14ac:dyDescent="0.35">
      <c r="G1210" s="6" t="s">
        <v>1303</v>
      </c>
      <c r="H1210" s="7">
        <v>4</v>
      </c>
      <c r="K1210" t="str">
        <f t="shared" si="26"/>
        <v>RM1334</v>
      </c>
    </row>
    <row r="1211" spans="7:11" x14ac:dyDescent="0.35">
      <c r="G1211" s="6" t="s">
        <v>456</v>
      </c>
      <c r="H1211" s="7">
        <v>5</v>
      </c>
      <c r="K1211" t="str">
        <f t="shared" si="26"/>
        <v>RM1339</v>
      </c>
    </row>
    <row r="1212" spans="7:11" x14ac:dyDescent="0.35">
      <c r="G1212" s="6" t="s">
        <v>118</v>
      </c>
      <c r="H1212" s="7">
        <v>2</v>
      </c>
      <c r="K1212" t="str">
        <f t="shared" si="26"/>
        <v>RM1340</v>
      </c>
    </row>
    <row r="1213" spans="7:11" x14ac:dyDescent="0.35">
      <c r="G1213" s="6" t="s">
        <v>862</v>
      </c>
      <c r="H1213" s="7">
        <v>3</v>
      </c>
      <c r="K1213" t="str">
        <f t="shared" si="26"/>
        <v>RM1341</v>
      </c>
    </row>
    <row r="1214" spans="7:11" x14ac:dyDescent="0.35">
      <c r="G1214" s="6" t="s">
        <v>715</v>
      </c>
      <c r="H1214" s="7">
        <v>3</v>
      </c>
      <c r="K1214" t="str">
        <f t="shared" si="26"/>
        <v>RM1343</v>
      </c>
    </row>
    <row r="1215" spans="7:11" x14ac:dyDescent="0.35">
      <c r="G1215" s="6" t="s">
        <v>793</v>
      </c>
      <c r="H1215" s="7">
        <v>3</v>
      </c>
      <c r="K1215" t="str">
        <f t="shared" si="26"/>
        <v>RM1346</v>
      </c>
    </row>
    <row r="1216" spans="7:11" x14ac:dyDescent="0.35">
      <c r="G1216" s="6" t="s">
        <v>225</v>
      </c>
      <c r="H1216" s="7">
        <v>2</v>
      </c>
      <c r="K1216" t="str">
        <f t="shared" si="26"/>
        <v>RM1350</v>
      </c>
    </row>
    <row r="1217" spans="7:11" x14ac:dyDescent="0.35">
      <c r="G1217" s="6" t="s">
        <v>716</v>
      </c>
      <c r="H1217" s="7">
        <v>4</v>
      </c>
      <c r="K1217" t="str">
        <f t="shared" si="26"/>
        <v>RM1354</v>
      </c>
    </row>
    <row r="1218" spans="7:11" x14ac:dyDescent="0.35">
      <c r="G1218" s="6" t="s">
        <v>518</v>
      </c>
      <c r="H1218" s="7">
        <v>3</v>
      </c>
      <c r="K1218" t="str">
        <f t="shared" si="26"/>
        <v>RM1359</v>
      </c>
    </row>
    <row r="1219" spans="7:11" x14ac:dyDescent="0.35">
      <c r="G1219" s="6" t="s">
        <v>717</v>
      </c>
      <c r="H1219" s="7">
        <v>3</v>
      </c>
      <c r="K1219" t="str">
        <f t="shared" si="26"/>
        <v>RM1360</v>
      </c>
    </row>
    <row r="1220" spans="7:11" x14ac:dyDescent="0.35">
      <c r="G1220" s="6" t="s">
        <v>324</v>
      </c>
      <c r="H1220" s="7">
        <v>1</v>
      </c>
      <c r="K1220" t="str">
        <f t="shared" si="26"/>
        <v>RM1365</v>
      </c>
    </row>
    <row r="1221" spans="7:11" x14ac:dyDescent="0.35">
      <c r="G1221" s="6" t="s">
        <v>392</v>
      </c>
      <c r="H1221" s="7">
        <v>3</v>
      </c>
      <c r="K1221" t="str">
        <f t="shared" si="26"/>
        <v>RM1366</v>
      </c>
    </row>
    <row r="1222" spans="7:11" x14ac:dyDescent="0.35">
      <c r="G1222" s="6" t="s">
        <v>718</v>
      </c>
      <c r="H1222" s="7">
        <v>3</v>
      </c>
      <c r="K1222" t="str">
        <f t="shared" si="26"/>
        <v>RM1369</v>
      </c>
    </row>
    <row r="1223" spans="7:11" x14ac:dyDescent="0.35">
      <c r="G1223" s="6" t="s">
        <v>1405</v>
      </c>
      <c r="H1223" s="7">
        <v>3</v>
      </c>
      <c r="K1223" t="str">
        <f t="shared" si="26"/>
        <v>RM137</v>
      </c>
    </row>
    <row r="1224" spans="7:11" x14ac:dyDescent="0.35">
      <c r="G1224" s="6" t="s">
        <v>325</v>
      </c>
      <c r="H1224" s="7">
        <v>1</v>
      </c>
      <c r="K1224" t="str">
        <f t="shared" si="26"/>
        <v>RM1370</v>
      </c>
    </row>
    <row r="1225" spans="7:11" x14ac:dyDescent="0.35">
      <c r="G1225" s="6" t="s">
        <v>971</v>
      </c>
      <c r="H1225" s="7">
        <v>3</v>
      </c>
      <c r="K1225" t="str">
        <f t="shared" si="26"/>
        <v>RM1374</v>
      </c>
    </row>
    <row r="1226" spans="7:11" x14ac:dyDescent="0.35">
      <c r="G1226" s="6" t="s">
        <v>1529</v>
      </c>
      <c r="H1226" s="7">
        <v>3</v>
      </c>
      <c r="K1226" t="str">
        <f t="shared" si="26"/>
        <v>RM1375</v>
      </c>
    </row>
    <row r="1227" spans="7:11" x14ac:dyDescent="0.35">
      <c r="G1227" s="6" t="s">
        <v>581</v>
      </c>
      <c r="H1227" s="7">
        <v>3</v>
      </c>
      <c r="K1227" t="str">
        <f t="shared" si="26"/>
        <v>RM1376</v>
      </c>
    </row>
    <row r="1228" spans="7:11" x14ac:dyDescent="0.35">
      <c r="G1228" s="6" t="s">
        <v>277</v>
      </c>
      <c r="H1228" s="7">
        <v>1</v>
      </c>
      <c r="K1228" t="str">
        <f t="shared" si="26"/>
        <v>RM1380</v>
      </c>
    </row>
    <row r="1229" spans="7:11" x14ac:dyDescent="0.35">
      <c r="G1229" s="6" t="s">
        <v>520</v>
      </c>
      <c r="H1229" s="7">
        <v>3</v>
      </c>
      <c r="K1229" t="str">
        <f t="shared" si="26"/>
        <v>RM1383</v>
      </c>
    </row>
    <row r="1230" spans="7:11" x14ac:dyDescent="0.35">
      <c r="G1230" s="6" t="s">
        <v>327</v>
      </c>
      <c r="H1230" s="7">
        <v>1</v>
      </c>
      <c r="K1230" t="str">
        <f t="shared" si="26"/>
        <v>RM1391</v>
      </c>
    </row>
    <row r="1231" spans="7:11" x14ac:dyDescent="0.35">
      <c r="G1231" s="6" t="s">
        <v>795</v>
      </c>
      <c r="H1231" s="7">
        <v>3</v>
      </c>
      <c r="K1231" t="str">
        <f t="shared" si="26"/>
        <v>RM1393</v>
      </c>
    </row>
    <row r="1232" spans="7:11" x14ac:dyDescent="0.35">
      <c r="G1232" s="6" t="s">
        <v>522</v>
      </c>
      <c r="H1232" s="7">
        <v>3</v>
      </c>
      <c r="K1232" t="str">
        <f t="shared" si="26"/>
        <v>RM1396</v>
      </c>
    </row>
    <row r="1233" spans="7:11" x14ac:dyDescent="0.35">
      <c r="G1233" s="6" t="s">
        <v>1456</v>
      </c>
      <c r="H1233" s="7">
        <v>3</v>
      </c>
      <c r="K1233" t="str">
        <f t="shared" si="26"/>
        <v>RM1397</v>
      </c>
    </row>
    <row r="1234" spans="7:11" x14ac:dyDescent="0.35">
      <c r="G1234" s="6" t="s">
        <v>404</v>
      </c>
      <c r="H1234" s="7">
        <v>3</v>
      </c>
      <c r="K1234" t="str">
        <f t="shared" si="26"/>
        <v>RM140</v>
      </c>
    </row>
    <row r="1235" spans="7:11" x14ac:dyDescent="0.35">
      <c r="G1235" s="6" t="s">
        <v>523</v>
      </c>
      <c r="H1235" s="7">
        <v>3</v>
      </c>
      <c r="K1235" t="str">
        <f t="shared" si="26"/>
        <v>RM1403</v>
      </c>
    </row>
    <row r="1236" spans="7:11" x14ac:dyDescent="0.35">
      <c r="G1236" s="6" t="s">
        <v>1474</v>
      </c>
      <c r="H1236" s="7">
        <v>3</v>
      </c>
      <c r="K1236" t="str">
        <f t="shared" si="26"/>
        <v>RM1407</v>
      </c>
    </row>
    <row r="1237" spans="7:11" x14ac:dyDescent="0.35">
      <c r="G1237" s="6" t="s">
        <v>534</v>
      </c>
      <c r="H1237" s="7">
        <v>4</v>
      </c>
      <c r="K1237" t="str">
        <f t="shared" si="26"/>
        <v>RM141</v>
      </c>
    </row>
    <row r="1238" spans="7:11" x14ac:dyDescent="0.35">
      <c r="G1238" s="6" t="s">
        <v>187</v>
      </c>
      <c r="H1238" s="7">
        <v>2</v>
      </c>
      <c r="K1238" t="str">
        <f t="shared" si="26"/>
        <v>RM1414</v>
      </c>
    </row>
    <row r="1239" spans="7:11" x14ac:dyDescent="0.35">
      <c r="G1239" s="6" t="s">
        <v>645</v>
      </c>
      <c r="H1239" s="7">
        <v>3</v>
      </c>
      <c r="K1239" t="str">
        <f t="shared" si="26"/>
        <v>RM1426</v>
      </c>
    </row>
    <row r="1240" spans="7:11" x14ac:dyDescent="0.35">
      <c r="G1240" s="6" t="s">
        <v>925</v>
      </c>
      <c r="H1240" s="7">
        <v>4</v>
      </c>
      <c r="K1240" t="str">
        <f t="shared" si="26"/>
        <v>RM143</v>
      </c>
    </row>
    <row r="1241" spans="7:11" x14ac:dyDescent="0.35">
      <c r="G1241" s="6" t="s">
        <v>920</v>
      </c>
      <c r="H1241" s="7">
        <v>4</v>
      </c>
      <c r="K1241" t="str">
        <f t="shared" si="26"/>
        <v>RM1433</v>
      </c>
    </row>
    <row r="1242" spans="7:11" x14ac:dyDescent="0.35">
      <c r="G1242" s="6" t="s">
        <v>188</v>
      </c>
      <c r="H1242" s="7">
        <v>2</v>
      </c>
      <c r="K1242" t="str">
        <f t="shared" si="26"/>
        <v>RM1434</v>
      </c>
    </row>
    <row r="1243" spans="7:11" x14ac:dyDescent="0.35">
      <c r="G1243" s="6" t="s">
        <v>100</v>
      </c>
      <c r="H1243" s="7">
        <v>2</v>
      </c>
      <c r="K1243" t="str">
        <f t="shared" si="26"/>
        <v>RM1437</v>
      </c>
    </row>
    <row r="1244" spans="7:11" x14ac:dyDescent="0.35">
      <c r="G1244" s="6" t="s">
        <v>133</v>
      </c>
      <c r="H1244" s="7">
        <v>2</v>
      </c>
      <c r="K1244" t="str">
        <f t="shared" si="26"/>
        <v>RM1439</v>
      </c>
    </row>
    <row r="1245" spans="7:11" x14ac:dyDescent="0.35">
      <c r="G1245" s="6" t="s">
        <v>394</v>
      </c>
      <c r="H1245" s="7">
        <v>3</v>
      </c>
      <c r="K1245" t="str">
        <f t="shared" si="26"/>
        <v>RM1443</v>
      </c>
    </row>
    <row r="1246" spans="7:11" x14ac:dyDescent="0.35">
      <c r="G1246" s="6" t="s">
        <v>1511</v>
      </c>
      <c r="H1246" s="7">
        <v>3</v>
      </c>
      <c r="K1246" t="str">
        <f t="shared" si="26"/>
        <v>RM1445</v>
      </c>
    </row>
    <row r="1247" spans="7:11" x14ac:dyDescent="0.35">
      <c r="G1247" s="6" t="s">
        <v>798</v>
      </c>
      <c r="H1247" s="7">
        <v>3</v>
      </c>
      <c r="K1247" t="str">
        <f t="shared" si="26"/>
        <v>RM1451</v>
      </c>
    </row>
    <row r="1248" spans="7:11" x14ac:dyDescent="0.35">
      <c r="G1248" s="6" t="s">
        <v>1399</v>
      </c>
      <c r="H1248" s="7">
        <v>3</v>
      </c>
      <c r="K1248" t="str">
        <f t="shared" si="26"/>
        <v>RM1453</v>
      </c>
    </row>
    <row r="1249" spans="7:11" x14ac:dyDescent="0.35">
      <c r="G1249" s="6" t="s">
        <v>395</v>
      </c>
      <c r="H1249" s="7">
        <v>3</v>
      </c>
      <c r="K1249" t="str">
        <f t="shared" si="26"/>
        <v>RM1460</v>
      </c>
    </row>
    <row r="1250" spans="7:11" x14ac:dyDescent="0.35">
      <c r="G1250" s="6" t="s">
        <v>1400</v>
      </c>
      <c r="H1250" s="7">
        <v>6</v>
      </c>
      <c r="K1250" t="str">
        <f t="shared" si="26"/>
        <v>RM1462</v>
      </c>
    </row>
    <row r="1251" spans="7:11" x14ac:dyDescent="0.35">
      <c r="G1251" s="6" t="s">
        <v>279</v>
      </c>
      <c r="H1251" s="7">
        <v>2</v>
      </c>
      <c r="K1251" t="str">
        <f t="shared" si="26"/>
        <v>RM1468</v>
      </c>
    </row>
    <row r="1252" spans="7:11" x14ac:dyDescent="0.35">
      <c r="G1252" s="6" t="s">
        <v>1518</v>
      </c>
      <c r="H1252" s="7">
        <v>4</v>
      </c>
      <c r="K1252" t="str">
        <f t="shared" si="26"/>
        <v>RM158</v>
      </c>
    </row>
    <row r="1253" spans="7:11" x14ac:dyDescent="0.35">
      <c r="G1253" s="6" t="s">
        <v>233</v>
      </c>
      <c r="H1253" s="7">
        <v>2</v>
      </c>
      <c r="K1253" t="str">
        <f t="shared" ref="K1253:K1316" si="27">G1253</f>
        <v>RM165</v>
      </c>
    </row>
    <row r="1254" spans="7:11" x14ac:dyDescent="0.35">
      <c r="G1254" s="6" t="s">
        <v>234</v>
      </c>
      <c r="H1254" s="7">
        <v>3</v>
      </c>
      <c r="K1254" t="str">
        <f t="shared" si="27"/>
        <v>RM171</v>
      </c>
    </row>
    <row r="1255" spans="7:11" x14ac:dyDescent="0.35">
      <c r="G1255" s="6" t="s">
        <v>67</v>
      </c>
      <c r="H1255" s="7">
        <v>4</v>
      </c>
      <c r="K1255" t="str">
        <f t="shared" si="27"/>
        <v>RM172</v>
      </c>
    </row>
    <row r="1256" spans="7:11" x14ac:dyDescent="0.35">
      <c r="G1256" s="6" t="s">
        <v>1233</v>
      </c>
      <c r="H1256" s="7">
        <v>3</v>
      </c>
      <c r="K1256" t="str">
        <f t="shared" si="27"/>
        <v>RM175</v>
      </c>
    </row>
    <row r="1257" spans="7:11" x14ac:dyDescent="0.35">
      <c r="G1257" s="6" t="s">
        <v>1500</v>
      </c>
      <c r="H1257" s="7">
        <v>3</v>
      </c>
      <c r="K1257" t="str">
        <f t="shared" si="27"/>
        <v>RM176</v>
      </c>
    </row>
    <row r="1258" spans="7:11" x14ac:dyDescent="0.35">
      <c r="G1258" s="6" t="s">
        <v>69</v>
      </c>
      <c r="H1258" s="7">
        <v>4</v>
      </c>
      <c r="K1258" t="str">
        <f t="shared" si="27"/>
        <v>RM178</v>
      </c>
    </row>
    <row r="1259" spans="7:11" x14ac:dyDescent="0.35">
      <c r="G1259" s="6" t="s">
        <v>464</v>
      </c>
      <c r="H1259" s="7">
        <v>5</v>
      </c>
      <c r="K1259" t="str">
        <f t="shared" si="27"/>
        <v>RM181</v>
      </c>
    </row>
    <row r="1260" spans="7:11" x14ac:dyDescent="0.35">
      <c r="G1260" s="6" t="s">
        <v>1084</v>
      </c>
      <c r="H1260" s="7">
        <v>4</v>
      </c>
      <c r="K1260" t="str">
        <f t="shared" si="27"/>
        <v>RM183</v>
      </c>
    </row>
    <row r="1261" spans="7:11" x14ac:dyDescent="0.35">
      <c r="G1261" s="6" t="s">
        <v>734</v>
      </c>
      <c r="H1261" s="7">
        <v>3</v>
      </c>
      <c r="K1261" t="str">
        <f t="shared" si="27"/>
        <v>RM193</v>
      </c>
    </row>
    <row r="1262" spans="7:11" x14ac:dyDescent="0.35">
      <c r="G1262" s="6" t="s">
        <v>658</v>
      </c>
      <c r="H1262" s="7">
        <v>3</v>
      </c>
      <c r="K1262" t="str">
        <f t="shared" si="27"/>
        <v>RM203</v>
      </c>
    </row>
    <row r="1263" spans="7:11" x14ac:dyDescent="0.35">
      <c r="G1263" s="6" t="s">
        <v>930</v>
      </c>
      <c r="H1263" s="7">
        <v>3</v>
      </c>
      <c r="K1263" t="str">
        <f t="shared" si="27"/>
        <v>RM205</v>
      </c>
    </row>
    <row r="1264" spans="7:11" x14ac:dyDescent="0.35">
      <c r="G1264" s="6" t="s">
        <v>332</v>
      </c>
      <c r="H1264" s="7">
        <v>1</v>
      </c>
      <c r="K1264" t="str">
        <f t="shared" si="27"/>
        <v>RM206</v>
      </c>
    </row>
    <row r="1265" spans="7:11" x14ac:dyDescent="0.35">
      <c r="G1265" s="6" t="s">
        <v>107</v>
      </c>
      <c r="H1265" s="7">
        <v>2</v>
      </c>
      <c r="K1265" t="str">
        <f t="shared" si="27"/>
        <v>RM207</v>
      </c>
    </row>
    <row r="1266" spans="7:11" x14ac:dyDescent="0.35">
      <c r="G1266" s="6" t="s">
        <v>538</v>
      </c>
      <c r="H1266" s="7">
        <v>3</v>
      </c>
      <c r="K1266" t="str">
        <f t="shared" si="27"/>
        <v>RM211</v>
      </c>
    </row>
    <row r="1267" spans="7:11" x14ac:dyDescent="0.35">
      <c r="G1267" s="6" t="s">
        <v>411</v>
      </c>
      <c r="H1267" s="7">
        <v>3</v>
      </c>
      <c r="K1267" t="str">
        <f t="shared" si="27"/>
        <v>RM215</v>
      </c>
    </row>
    <row r="1268" spans="7:11" x14ac:dyDescent="0.35">
      <c r="G1268" s="6" t="s">
        <v>1085</v>
      </c>
      <c r="H1268" s="7">
        <v>3</v>
      </c>
      <c r="K1268" t="str">
        <f t="shared" si="27"/>
        <v>RM216</v>
      </c>
    </row>
    <row r="1269" spans="7:11" x14ac:dyDescent="0.35">
      <c r="G1269" s="6" t="s">
        <v>412</v>
      </c>
      <c r="H1269" s="7">
        <v>3</v>
      </c>
      <c r="K1269" t="str">
        <f t="shared" si="27"/>
        <v>RM217</v>
      </c>
    </row>
    <row r="1270" spans="7:11" x14ac:dyDescent="0.35">
      <c r="G1270" s="6" t="s">
        <v>333</v>
      </c>
      <c r="H1270" s="7">
        <v>1</v>
      </c>
      <c r="K1270" t="str">
        <f t="shared" si="27"/>
        <v>RM218</v>
      </c>
    </row>
    <row r="1271" spans="7:11" x14ac:dyDescent="0.35">
      <c r="G1271" s="6" t="s">
        <v>335</v>
      </c>
      <c r="H1271" s="7">
        <v>1</v>
      </c>
      <c r="K1271" t="str">
        <f t="shared" si="27"/>
        <v>RM230</v>
      </c>
    </row>
    <row r="1272" spans="7:11" x14ac:dyDescent="0.35">
      <c r="G1272" s="6" t="s">
        <v>596</v>
      </c>
      <c r="H1272" s="7">
        <v>3</v>
      </c>
      <c r="K1272" t="str">
        <f t="shared" si="27"/>
        <v>RM235</v>
      </c>
    </row>
    <row r="1273" spans="7:11" x14ac:dyDescent="0.35">
      <c r="G1273" s="6" t="s">
        <v>1168</v>
      </c>
      <c r="H1273" s="7">
        <v>4</v>
      </c>
      <c r="K1273" t="str">
        <f t="shared" si="27"/>
        <v>RM236</v>
      </c>
    </row>
    <row r="1274" spans="7:11" x14ac:dyDescent="0.35">
      <c r="G1274" s="6" t="s">
        <v>597</v>
      </c>
      <c r="H1274" s="7">
        <v>4</v>
      </c>
      <c r="K1274" t="str">
        <f t="shared" si="27"/>
        <v>RM237</v>
      </c>
    </row>
    <row r="1275" spans="7:11" x14ac:dyDescent="0.35">
      <c r="G1275" s="6" t="s">
        <v>540</v>
      </c>
      <c r="H1275" s="7">
        <v>3</v>
      </c>
      <c r="K1275" t="str">
        <f t="shared" si="27"/>
        <v>RM240</v>
      </c>
    </row>
    <row r="1276" spans="7:11" x14ac:dyDescent="0.35">
      <c r="G1276" s="6" t="s">
        <v>882</v>
      </c>
      <c r="H1276" s="7">
        <v>3</v>
      </c>
      <c r="K1276" t="str">
        <f t="shared" si="27"/>
        <v>RM251</v>
      </c>
    </row>
    <row r="1277" spans="7:11" x14ac:dyDescent="0.35">
      <c r="G1277" s="6" t="s">
        <v>1121</v>
      </c>
      <c r="H1277" s="7">
        <v>3</v>
      </c>
      <c r="K1277" t="str">
        <f t="shared" si="27"/>
        <v>RM254</v>
      </c>
    </row>
    <row r="1278" spans="7:11" x14ac:dyDescent="0.35">
      <c r="G1278" s="6" t="s">
        <v>1122</v>
      </c>
      <c r="H1278" s="7">
        <v>3</v>
      </c>
      <c r="K1278" t="str">
        <f t="shared" si="27"/>
        <v>RM257</v>
      </c>
    </row>
    <row r="1279" spans="7:11" x14ac:dyDescent="0.35">
      <c r="G1279" s="6" t="s">
        <v>467</v>
      </c>
      <c r="H1279" s="7">
        <v>5</v>
      </c>
      <c r="K1279" t="str">
        <f t="shared" si="27"/>
        <v>RM260</v>
      </c>
    </row>
    <row r="1280" spans="7:11" x14ac:dyDescent="0.35">
      <c r="G1280" s="6" t="s">
        <v>1278</v>
      </c>
      <c r="H1280" s="7">
        <v>3</v>
      </c>
      <c r="K1280" t="str">
        <f t="shared" si="27"/>
        <v>RM264</v>
      </c>
    </row>
    <row r="1281" spans="7:11" x14ac:dyDescent="0.35">
      <c r="G1281" s="6" t="s">
        <v>284</v>
      </c>
      <c r="H1281" s="7">
        <v>1</v>
      </c>
      <c r="K1281" t="str">
        <f t="shared" si="27"/>
        <v>RM265</v>
      </c>
    </row>
    <row r="1282" spans="7:11" x14ac:dyDescent="0.35">
      <c r="G1282" s="6" t="s">
        <v>1304</v>
      </c>
      <c r="H1282" s="7">
        <v>3</v>
      </c>
      <c r="K1282" t="str">
        <f t="shared" si="27"/>
        <v>RM272</v>
      </c>
    </row>
    <row r="1283" spans="7:11" x14ac:dyDescent="0.35">
      <c r="G1283" s="6" t="s">
        <v>884</v>
      </c>
      <c r="H1283" s="7">
        <v>3</v>
      </c>
      <c r="K1283" t="str">
        <f t="shared" si="27"/>
        <v>RM276</v>
      </c>
    </row>
    <row r="1284" spans="7:11" x14ac:dyDescent="0.35">
      <c r="G1284" s="6" t="s">
        <v>933</v>
      </c>
      <c r="H1284" s="7">
        <v>4</v>
      </c>
      <c r="K1284" t="str">
        <f t="shared" si="27"/>
        <v>RM278</v>
      </c>
    </row>
    <row r="1285" spans="7:11" x14ac:dyDescent="0.35">
      <c r="G1285" s="6" t="s">
        <v>195</v>
      </c>
      <c r="H1285" s="7">
        <v>2</v>
      </c>
      <c r="K1285" t="str">
        <f t="shared" si="27"/>
        <v>RM285</v>
      </c>
    </row>
    <row r="1286" spans="7:11" x14ac:dyDescent="0.35">
      <c r="G1286" s="6" t="s">
        <v>1200</v>
      </c>
      <c r="H1286" s="7">
        <v>4</v>
      </c>
      <c r="K1286" t="str">
        <f t="shared" si="27"/>
        <v>RM287</v>
      </c>
    </row>
    <row r="1287" spans="7:11" x14ac:dyDescent="0.35">
      <c r="G1287" s="6" t="s">
        <v>196</v>
      </c>
      <c r="H1287" s="7">
        <v>2</v>
      </c>
      <c r="K1287" t="str">
        <f t="shared" si="27"/>
        <v>RM289</v>
      </c>
    </row>
    <row r="1288" spans="7:11" x14ac:dyDescent="0.35">
      <c r="G1288" s="6" t="s">
        <v>1350</v>
      </c>
      <c r="H1288" s="7">
        <v>3</v>
      </c>
      <c r="K1288" t="str">
        <f t="shared" si="27"/>
        <v>RM291</v>
      </c>
    </row>
    <row r="1289" spans="7:11" x14ac:dyDescent="0.35">
      <c r="G1289" s="6" t="s">
        <v>197</v>
      </c>
      <c r="H1289" s="7">
        <v>2</v>
      </c>
      <c r="K1289" t="str">
        <f t="shared" si="27"/>
        <v>RM294</v>
      </c>
    </row>
    <row r="1290" spans="7:11" x14ac:dyDescent="0.35">
      <c r="G1290" s="6" t="s">
        <v>38</v>
      </c>
      <c r="H1290" s="7">
        <v>1</v>
      </c>
      <c r="K1290" t="str">
        <f t="shared" si="27"/>
        <v>RM297</v>
      </c>
    </row>
    <row r="1291" spans="7:11" x14ac:dyDescent="0.35">
      <c r="G1291" s="6" t="s">
        <v>471</v>
      </c>
      <c r="H1291" s="7">
        <v>5</v>
      </c>
      <c r="K1291" t="str">
        <f t="shared" si="27"/>
        <v>RM310</v>
      </c>
    </row>
    <row r="1292" spans="7:11" x14ac:dyDescent="0.35">
      <c r="G1292" s="6" t="s">
        <v>473</v>
      </c>
      <c r="H1292" s="7">
        <v>5</v>
      </c>
      <c r="K1292" t="str">
        <f t="shared" si="27"/>
        <v>RM313</v>
      </c>
    </row>
    <row r="1293" spans="7:11" x14ac:dyDescent="0.35">
      <c r="G1293" s="6" t="s">
        <v>1351</v>
      </c>
      <c r="H1293" s="7">
        <v>3</v>
      </c>
      <c r="K1293" t="str">
        <f t="shared" si="27"/>
        <v>RM317</v>
      </c>
    </row>
    <row r="1294" spans="7:11" x14ac:dyDescent="0.35">
      <c r="G1294" s="6" t="s">
        <v>1423</v>
      </c>
      <c r="H1294" s="7">
        <v>3</v>
      </c>
      <c r="K1294" t="str">
        <f t="shared" si="27"/>
        <v>RM318</v>
      </c>
    </row>
    <row r="1295" spans="7:11" x14ac:dyDescent="0.35">
      <c r="G1295" s="6" t="s">
        <v>238</v>
      </c>
      <c r="H1295" s="7">
        <v>3</v>
      </c>
      <c r="K1295" t="str">
        <f t="shared" si="27"/>
        <v>RM319</v>
      </c>
    </row>
    <row r="1296" spans="7:11" x14ac:dyDescent="0.35">
      <c r="G1296" s="6" t="s">
        <v>545</v>
      </c>
      <c r="H1296" s="7">
        <v>3</v>
      </c>
      <c r="K1296" t="str">
        <f t="shared" si="27"/>
        <v>RM320</v>
      </c>
    </row>
    <row r="1297" spans="7:11" x14ac:dyDescent="0.35">
      <c r="G1297" s="6" t="s">
        <v>239</v>
      </c>
      <c r="H1297" s="7">
        <v>3</v>
      </c>
      <c r="K1297" t="str">
        <f t="shared" si="27"/>
        <v>RM321</v>
      </c>
    </row>
    <row r="1298" spans="7:11" x14ac:dyDescent="0.35">
      <c r="G1298" s="6" t="s">
        <v>288</v>
      </c>
      <c r="H1298" s="7">
        <v>1</v>
      </c>
      <c r="K1298" t="str">
        <f t="shared" si="27"/>
        <v>RM324</v>
      </c>
    </row>
    <row r="1299" spans="7:11" x14ac:dyDescent="0.35">
      <c r="G1299" s="6" t="s">
        <v>986</v>
      </c>
      <c r="H1299" s="7">
        <v>3</v>
      </c>
      <c r="K1299" t="str">
        <f t="shared" si="27"/>
        <v>RM328</v>
      </c>
    </row>
    <row r="1300" spans="7:11" x14ac:dyDescent="0.35">
      <c r="G1300" s="6" t="s">
        <v>240</v>
      </c>
      <c r="H1300" s="7">
        <v>3</v>
      </c>
      <c r="K1300" t="str">
        <f t="shared" si="27"/>
        <v>RM332</v>
      </c>
    </row>
    <row r="1301" spans="7:11" x14ac:dyDescent="0.35">
      <c r="G1301" s="6" t="s">
        <v>340</v>
      </c>
      <c r="H1301" s="7">
        <v>1</v>
      </c>
      <c r="K1301" t="str">
        <f t="shared" si="27"/>
        <v>RM337</v>
      </c>
    </row>
    <row r="1302" spans="7:11" x14ac:dyDescent="0.35">
      <c r="G1302" s="6" t="s">
        <v>476</v>
      </c>
      <c r="H1302" s="7">
        <v>5</v>
      </c>
      <c r="K1302" t="str">
        <f t="shared" si="27"/>
        <v>RM343</v>
      </c>
    </row>
    <row r="1303" spans="7:11" x14ac:dyDescent="0.35">
      <c r="G1303" s="6" t="s">
        <v>342</v>
      </c>
      <c r="H1303" s="7">
        <v>1</v>
      </c>
      <c r="K1303" t="str">
        <f t="shared" si="27"/>
        <v>RM344</v>
      </c>
    </row>
    <row r="1304" spans="7:11" x14ac:dyDescent="0.35">
      <c r="G1304" s="6" t="s">
        <v>415</v>
      </c>
      <c r="H1304" s="7">
        <v>3</v>
      </c>
      <c r="K1304" t="str">
        <f t="shared" si="27"/>
        <v>RM355</v>
      </c>
    </row>
    <row r="1305" spans="7:11" x14ac:dyDescent="0.35">
      <c r="G1305" s="6" t="s">
        <v>90</v>
      </c>
      <c r="H1305" s="7">
        <v>2</v>
      </c>
      <c r="K1305" t="str">
        <f t="shared" si="27"/>
        <v>RM358</v>
      </c>
    </row>
    <row r="1306" spans="7:11" x14ac:dyDescent="0.35">
      <c r="G1306" s="6" t="s">
        <v>1030</v>
      </c>
      <c r="H1306" s="7">
        <v>3</v>
      </c>
      <c r="K1306" t="str">
        <f t="shared" si="27"/>
        <v>RM362</v>
      </c>
    </row>
    <row r="1307" spans="7:11" x14ac:dyDescent="0.35">
      <c r="G1307" s="6" t="s">
        <v>601</v>
      </c>
      <c r="H1307" s="7">
        <v>3</v>
      </c>
      <c r="K1307" t="str">
        <f t="shared" si="27"/>
        <v>RM364</v>
      </c>
    </row>
    <row r="1308" spans="7:11" x14ac:dyDescent="0.35">
      <c r="G1308" s="6" t="s">
        <v>1089</v>
      </c>
      <c r="H1308" s="7">
        <v>3</v>
      </c>
      <c r="K1308" t="str">
        <f t="shared" si="27"/>
        <v>RM367</v>
      </c>
    </row>
    <row r="1309" spans="7:11" x14ac:dyDescent="0.35">
      <c r="G1309" s="6" t="s">
        <v>1031</v>
      </c>
      <c r="H1309" s="7">
        <v>3</v>
      </c>
      <c r="K1309" t="str">
        <f t="shared" si="27"/>
        <v>RM369</v>
      </c>
    </row>
    <row r="1310" spans="7:11" x14ac:dyDescent="0.35">
      <c r="G1310" s="6" t="s">
        <v>477</v>
      </c>
      <c r="H1310" s="7">
        <v>5</v>
      </c>
      <c r="K1310" t="str">
        <f t="shared" si="27"/>
        <v>RM370</v>
      </c>
    </row>
    <row r="1311" spans="7:11" x14ac:dyDescent="0.35">
      <c r="G1311" s="6" t="s">
        <v>92</v>
      </c>
      <c r="H1311" s="7">
        <v>2</v>
      </c>
      <c r="K1311" t="str">
        <f t="shared" si="27"/>
        <v>RM371</v>
      </c>
    </row>
    <row r="1312" spans="7:11" x14ac:dyDescent="0.35">
      <c r="G1312" s="6" t="s">
        <v>660</v>
      </c>
      <c r="H1312" s="7">
        <v>3</v>
      </c>
      <c r="K1312" t="str">
        <f t="shared" si="27"/>
        <v>RM379</v>
      </c>
    </row>
    <row r="1313" spans="7:11" x14ac:dyDescent="0.35">
      <c r="G1313" s="6" t="s">
        <v>1480</v>
      </c>
      <c r="H1313" s="7">
        <v>3</v>
      </c>
      <c r="K1313" t="str">
        <f t="shared" si="27"/>
        <v>RM380</v>
      </c>
    </row>
    <row r="1314" spans="7:11" x14ac:dyDescent="0.35">
      <c r="G1314" s="6" t="s">
        <v>139</v>
      </c>
      <c r="H1314" s="7">
        <v>2</v>
      </c>
      <c r="K1314" t="str">
        <f t="shared" si="27"/>
        <v>RM381</v>
      </c>
    </row>
    <row r="1315" spans="7:11" x14ac:dyDescent="0.35">
      <c r="G1315" s="6" t="s">
        <v>199</v>
      </c>
      <c r="H1315" s="7">
        <v>2</v>
      </c>
      <c r="K1315" t="str">
        <f t="shared" si="27"/>
        <v>RM383</v>
      </c>
    </row>
    <row r="1316" spans="7:11" x14ac:dyDescent="0.35">
      <c r="G1316" s="6" t="s">
        <v>417</v>
      </c>
      <c r="H1316" s="7">
        <v>4</v>
      </c>
      <c r="K1316" t="str">
        <f t="shared" si="27"/>
        <v>RM386</v>
      </c>
    </row>
    <row r="1317" spans="7:11" x14ac:dyDescent="0.35">
      <c r="G1317" s="6" t="s">
        <v>1174</v>
      </c>
      <c r="H1317" s="7">
        <v>3</v>
      </c>
      <c r="K1317" t="str">
        <f t="shared" ref="K1317:K1380" si="28">G1317</f>
        <v>RM397</v>
      </c>
    </row>
    <row r="1318" spans="7:11" x14ac:dyDescent="0.35">
      <c r="G1318" s="6" t="s">
        <v>168</v>
      </c>
      <c r="H1318" s="7">
        <v>2</v>
      </c>
      <c r="K1318" t="str">
        <f t="shared" si="28"/>
        <v>RM398</v>
      </c>
    </row>
    <row r="1319" spans="7:11" x14ac:dyDescent="0.35">
      <c r="G1319" s="6" t="s">
        <v>892</v>
      </c>
      <c r="H1319" s="7">
        <v>3</v>
      </c>
      <c r="K1319" t="str">
        <f t="shared" si="28"/>
        <v>RM399</v>
      </c>
    </row>
    <row r="1320" spans="7:11" x14ac:dyDescent="0.35">
      <c r="G1320" s="6" t="s">
        <v>169</v>
      </c>
      <c r="H1320" s="7">
        <v>2</v>
      </c>
      <c r="K1320" t="str">
        <f t="shared" si="28"/>
        <v>RM406</v>
      </c>
    </row>
    <row r="1321" spans="7:11" x14ac:dyDescent="0.35">
      <c r="G1321" s="6" t="s">
        <v>140</v>
      </c>
      <c r="H1321" s="7">
        <v>2</v>
      </c>
      <c r="K1321" t="str">
        <f t="shared" si="28"/>
        <v>RM415</v>
      </c>
    </row>
    <row r="1322" spans="7:11" x14ac:dyDescent="0.35">
      <c r="G1322" s="6" t="s">
        <v>662</v>
      </c>
      <c r="H1322" s="7">
        <v>3</v>
      </c>
      <c r="K1322" t="str">
        <f t="shared" si="28"/>
        <v>RM416</v>
      </c>
    </row>
    <row r="1323" spans="7:11" x14ac:dyDescent="0.35">
      <c r="G1323" s="6" t="s">
        <v>346</v>
      </c>
      <c r="H1323" s="7">
        <v>1</v>
      </c>
      <c r="K1323" t="str">
        <f t="shared" si="28"/>
        <v>RM422</v>
      </c>
    </row>
    <row r="1324" spans="7:11" x14ac:dyDescent="0.35">
      <c r="G1324" s="6" t="s">
        <v>70</v>
      </c>
      <c r="H1324" s="7">
        <v>3</v>
      </c>
      <c r="K1324" t="str">
        <f t="shared" si="28"/>
        <v>RM423</v>
      </c>
    </row>
    <row r="1325" spans="7:11" x14ac:dyDescent="0.35">
      <c r="G1325" s="6" t="s">
        <v>1282</v>
      </c>
      <c r="H1325" s="7">
        <v>3</v>
      </c>
      <c r="K1325" t="str">
        <f t="shared" si="28"/>
        <v>RM434</v>
      </c>
    </row>
    <row r="1326" spans="7:11" x14ac:dyDescent="0.35">
      <c r="G1326" s="6" t="s">
        <v>602</v>
      </c>
      <c r="H1326" s="7">
        <v>3</v>
      </c>
      <c r="K1326" t="str">
        <f t="shared" si="28"/>
        <v>RM436</v>
      </c>
    </row>
    <row r="1327" spans="7:11" x14ac:dyDescent="0.35">
      <c r="G1327" s="6" t="s">
        <v>603</v>
      </c>
      <c r="H1327" s="7">
        <v>3</v>
      </c>
      <c r="K1327" t="str">
        <f t="shared" si="28"/>
        <v>RM437</v>
      </c>
    </row>
    <row r="1328" spans="7:11" x14ac:dyDescent="0.35">
      <c r="G1328" s="6" t="s">
        <v>742</v>
      </c>
      <c r="H1328" s="7">
        <v>3</v>
      </c>
      <c r="K1328" t="str">
        <f t="shared" si="28"/>
        <v>RM439</v>
      </c>
    </row>
    <row r="1329" spans="7:11" x14ac:dyDescent="0.35">
      <c r="G1329" s="6" t="s">
        <v>481</v>
      </c>
      <c r="H1329" s="7">
        <v>3</v>
      </c>
      <c r="K1329" t="str">
        <f t="shared" si="28"/>
        <v>RM440</v>
      </c>
    </row>
    <row r="1330" spans="7:11" x14ac:dyDescent="0.35">
      <c r="G1330" s="6" t="s">
        <v>664</v>
      </c>
      <c r="H1330" s="7">
        <v>3</v>
      </c>
      <c r="K1330" t="str">
        <f t="shared" si="28"/>
        <v>RM441</v>
      </c>
    </row>
    <row r="1331" spans="7:11" x14ac:dyDescent="0.35">
      <c r="G1331" s="6" t="s">
        <v>109</v>
      </c>
      <c r="H1331" s="7">
        <v>2</v>
      </c>
      <c r="K1331" t="str">
        <f t="shared" si="28"/>
        <v>RM444</v>
      </c>
    </row>
    <row r="1332" spans="7:11" x14ac:dyDescent="0.35">
      <c r="G1332" s="6" t="s">
        <v>482</v>
      </c>
      <c r="H1332" s="7">
        <v>3</v>
      </c>
      <c r="K1332" t="str">
        <f t="shared" si="28"/>
        <v>RM451</v>
      </c>
    </row>
    <row r="1333" spans="7:11" x14ac:dyDescent="0.35">
      <c r="G1333" s="6" t="s">
        <v>201</v>
      </c>
      <c r="H1333" s="7">
        <v>2</v>
      </c>
      <c r="K1333" t="str">
        <f t="shared" si="28"/>
        <v>RM454</v>
      </c>
    </row>
    <row r="1334" spans="7:11" x14ac:dyDescent="0.35">
      <c r="G1334" s="6" t="s">
        <v>55</v>
      </c>
      <c r="H1334" s="7">
        <v>1</v>
      </c>
      <c r="K1334" t="str">
        <f t="shared" si="28"/>
        <v>RM458</v>
      </c>
    </row>
    <row r="1335" spans="7:11" x14ac:dyDescent="0.35">
      <c r="G1335" s="6" t="s">
        <v>1092</v>
      </c>
      <c r="H1335" s="7">
        <v>3</v>
      </c>
      <c r="K1335" t="str">
        <f t="shared" si="28"/>
        <v>RM460</v>
      </c>
    </row>
    <row r="1336" spans="7:11" x14ac:dyDescent="0.35">
      <c r="G1336" s="6" t="s">
        <v>203</v>
      </c>
      <c r="H1336" s="7">
        <v>2</v>
      </c>
      <c r="K1336" t="str">
        <f t="shared" si="28"/>
        <v>RM464</v>
      </c>
    </row>
    <row r="1337" spans="7:11" x14ac:dyDescent="0.35">
      <c r="G1337" s="6" t="s">
        <v>548</v>
      </c>
      <c r="H1337" s="7">
        <v>3</v>
      </c>
      <c r="K1337" t="str">
        <f t="shared" si="28"/>
        <v>RM470</v>
      </c>
    </row>
    <row r="1338" spans="7:11" x14ac:dyDescent="0.35">
      <c r="G1338" s="6" t="s">
        <v>142</v>
      </c>
      <c r="H1338" s="7">
        <v>2</v>
      </c>
      <c r="K1338" t="str">
        <f t="shared" si="28"/>
        <v>RM475</v>
      </c>
    </row>
    <row r="1339" spans="7:11" x14ac:dyDescent="0.35">
      <c r="G1339" s="6" t="s">
        <v>144</v>
      </c>
      <c r="H1339" s="7">
        <v>2</v>
      </c>
      <c r="K1339" t="str">
        <f t="shared" si="28"/>
        <v>RM480</v>
      </c>
    </row>
    <row r="1340" spans="7:11" x14ac:dyDescent="0.35">
      <c r="G1340" s="6" t="s">
        <v>424</v>
      </c>
      <c r="H1340" s="7">
        <v>3</v>
      </c>
      <c r="K1340" t="str">
        <f t="shared" si="28"/>
        <v>RM481</v>
      </c>
    </row>
    <row r="1341" spans="7:11" x14ac:dyDescent="0.35">
      <c r="G1341" s="6" t="s">
        <v>666</v>
      </c>
      <c r="H1341" s="7">
        <v>3</v>
      </c>
      <c r="K1341" t="str">
        <f t="shared" si="28"/>
        <v>RM482</v>
      </c>
    </row>
    <row r="1342" spans="7:11" x14ac:dyDescent="0.35">
      <c r="G1342" s="6" t="s">
        <v>484</v>
      </c>
      <c r="H1342" s="7">
        <v>3</v>
      </c>
      <c r="K1342" t="str">
        <f t="shared" si="28"/>
        <v>RM483</v>
      </c>
    </row>
    <row r="1343" spans="7:11" x14ac:dyDescent="0.35">
      <c r="G1343" s="6" t="s">
        <v>667</v>
      </c>
      <c r="H1343" s="7">
        <v>3</v>
      </c>
      <c r="K1343" t="str">
        <f t="shared" si="28"/>
        <v>RM495</v>
      </c>
    </row>
    <row r="1344" spans="7:11" x14ac:dyDescent="0.35">
      <c r="G1344" s="6" t="s">
        <v>244</v>
      </c>
      <c r="H1344" s="7">
        <v>3</v>
      </c>
      <c r="K1344" t="str">
        <f t="shared" si="28"/>
        <v>RM496</v>
      </c>
    </row>
    <row r="1345" spans="7:11" x14ac:dyDescent="0.35">
      <c r="G1345" s="6" t="s">
        <v>549</v>
      </c>
      <c r="H1345" s="7">
        <v>3</v>
      </c>
      <c r="K1345" t="str">
        <f t="shared" si="28"/>
        <v>RM501</v>
      </c>
    </row>
    <row r="1346" spans="7:11" x14ac:dyDescent="0.35">
      <c r="G1346" s="6" t="s">
        <v>1243</v>
      </c>
      <c r="H1346" s="7">
        <v>3</v>
      </c>
      <c r="K1346" t="str">
        <f t="shared" si="28"/>
        <v>RM505</v>
      </c>
    </row>
    <row r="1347" spans="7:11" x14ac:dyDescent="0.35">
      <c r="G1347" s="6" t="s">
        <v>205</v>
      </c>
      <c r="H1347" s="7">
        <v>2</v>
      </c>
      <c r="K1347" t="str">
        <f t="shared" si="28"/>
        <v>RM506</v>
      </c>
    </row>
    <row r="1348" spans="7:11" x14ac:dyDescent="0.35">
      <c r="G1348" s="6" t="s">
        <v>79</v>
      </c>
      <c r="H1348" s="7">
        <v>3</v>
      </c>
      <c r="K1348" t="str">
        <f t="shared" si="28"/>
        <v>RM514</v>
      </c>
    </row>
    <row r="1349" spans="7:11" x14ac:dyDescent="0.35">
      <c r="G1349" s="6" t="s">
        <v>607</v>
      </c>
      <c r="H1349" s="7">
        <v>3</v>
      </c>
      <c r="K1349" t="str">
        <f t="shared" si="28"/>
        <v>RM515</v>
      </c>
    </row>
    <row r="1350" spans="7:11" x14ac:dyDescent="0.35">
      <c r="G1350" s="6" t="s">
        <v>246</v>
      </c>
      <c r="H1350" s="7">
        <v>4</v>
      </c>
      <c r="K1350" t="str">
        <f t="shared" si="28"/>
        <v>RM522</v>
      </c>
    </row>
    <row r="1351" spans="7:11" x14ac:dyDescent="0.35">
      <c r="G1351" s="6" t="s">
        <v>145</v>
      </c>
      <c r="H1351" s="7">
        <v>2</v>
      </c>
      <c r="K1351" t="str">
        <f t="shared" si="28"/>
        <v>RM526</v>
      </c>
    </row>
    <row r="1352" spans="7:11" x14ac:dyDescent="0.35">
      <c r="G1352" s="6" t="s">
        <v>1383</v>
      </c>
      <c r="H1352" s="7">
        <v>3</v>
      </c>
      <c r="K1352" t="str">
        <f t="shared" si="28"/>
        <v>RM529</v>
      </c>
    </row>
    <row r="1353" spans="7:11" x14ac:dyDescent="0.35">
      <c r="G1353" s="6" t="s">
        <v>291</v>
      </c>
      <c r="H1353" s="7">
        <v>1</v>
      </c>
      <c r="K1353" t="str">
        <f t="shared" si="28"/>
        <v>RM541</v>
      </c>
    </row>
    <row r="1354" spans="7:11" x14ac:dyDescent="0.35">
      <c r="G1354" s="6" t="s">
        <v>942</v>
      </c>
      <c r="H1354" s="7">
        <v>3</v>
      </c>
      <c r="K1354" t="str">
        <f t="shared" si="28"/>
        <v>RM543</v>
      </c>
    </row>
    <row r="1355" spans="7:11" x14ac:dyDescent="0.35">
      <c r="G1355" s="6" t="s">
        <v>1309</v>
      </c>
      <c r="H1355" s="7">
        <v>3</v>
      </c>
      <c r="K1355" t="str">
        <f t="shared" si="28"/>
        <v>RM545</v>
      </c>
    </row>
    <row r="1356" spans="7:11" x14ac:dyDescent="0.35">
      <c r="G1356" s="6" t="s">
        <v>1134</v>
      </c>
      <c r="H1356" s="7">
        <v>3</v>
      </c>
      <c r="K1356" t="str">
        <f t="shared" si="28"/>
        <v>RM548</v>
      </c>
    </row>
    <row r="1357" spans="7:11" x14ac:dyDescent="0.35">
      <c r="G1357" s="6" t="s">
        <v>1038</v>
      </c>
      <c r="H1357" s="7">
        <v>4</v>
      </c>
      <c r="K1357" t="str">
        <f t="shared" si="28"/>
        <v>RM554</v>
      </c>
    </row>
    <row r="1358" spans="7:11" x14ac:dyDescent="0.35">
      <c r="G1358" s="6" t="s">
        <v>608</v>
      </c>
      <c r="H1358" s="7">
        <v>3</v>
      </c>
      <c r="K1358" t="str">
        <f t="shared" si="28"/>
        <v>RM563</v>
      </c>
    </row>
    <row r="1359" spans="7:11" x14ac:dyDescent="0.35">
      <c r="G1359" s="6" t="s">
        <v>1310</v>
      </c>
      <c r="H1359" s="7">
        <v>3</v>
      </c>
      <c r="K1359" t="str">
        <f t="shared" si="28"/>
        <v>RM567</v>
      </c>
    </row>
    <row r="1360" spans="7:11" x14ac:dyDescent="0.35">
      <c r="G1360" s="6" t="s">
        <v>207</v>
      </c>
      <c r="H1360" s="7">
        <v>2</v>
      </c>
      <c r="K1360" t="str">
        <f t="shared" si="28"/>
        <v>RM574</v>
      </c>
    </row>
    <row r="1361" spans="7:11" x14ac:dyDescent="0.35">
      <c r="G1361" s="6" t="s">
        <v>1464</v>
      </c>
      <c r="H1361" s="7">
        <v>3</v>
      </c>
      <c r="K1361" t="str">
        <f t="shared" si="28"/>
        <v>RM576</v>
      </c>
    </row>
    <row r="1362" spans="7:11" x14ac:dyDescent="0.35">
      <c r="G1362" s="6" t="s">
        <v>899</v>
      </c>
      <c r="H1362" s="7">
        <v>3</v>
      </c>
      <c r="K1362" t="str">
        <f t="shared" si="28"/>
        <v>RM578</v>
      </c>
    </row>
    <row r="1363" spans="7:11" x14ac:dyDescent="0.35">
      <c r="G1363" s="6" t="s">
        <v>944</v>
      </c>
      <c r="H1363" s="7">
        <v>3</v>
      </c>
      <c r="K1363" t="str">
        <f t="shared" si="28"/>
        <v>RM579</v>
      </c>
    </row>
    <row r="1364" spans="7:11" x14ac:dyDescent="0.35">
      <c r="G1364" s="6" t="s">
        <v>125</v>
      </c>
      <c r="H1364" s="7">
        <v>2</v>
      </c>
      <c r="K1364" t="str">
        <f t="shared" si="28"/>
        <v>RM586</v>
      </c>
    </row>
    <row r="1365" spans="7:11" x14ac:dyDescent="0.35">
      <c r="G1365" s="6" t="s">
        <v>353</v>
      </c>
      <c r="H1365" s="7">
        <v>1</v>
      </c>
      <c r="K1365" t="str">
        <f t="shared" si="28"/>
        <v>RM590</v>
      </c>
    </row>
    <row r="1366" spans="7:11" x14ac:dyDescent="0.35">
      <c r="G1366" s="6" t="s">
        <v>610</v>
      </c>
      <c r="H1366" s="7">
        <v>3</v>
      </c>
      <c r="K1366" t="str">
        <f t="shared" si="28"/>
        <v>RM592</v>
      </c>
    </row>
    <row r="1367" spans="7:11" x14ac:dyDescent="0.35">
      <c r="G1367" s="6" t="s">
        <v>1311</v>
      </c>
      <c r="H1367" s="7">
        <v>3</v>
      </c>
      <c r="K1367" t="str">
        <f t="shared" si="28"/>
        <v>RM593</v>
      </c>
    </row>
    <row r="1368" spans="7:11" x14ac:dyDescent="0.35">
      <c r="G1368" s="6" t="s">
        <v>1520</v>
      </c>
      <c r="H1368" s="7">
        <v>3</v>
      </c>
      <c r="K1368" t="str">
        <f t="shared" si="28"/>
        <v>RM596</v>
      </c>
    </row>
    <row r="1369" spans="7:11" x14ac:dyDescent="0.35">
      <c r="G1369" s="6" t="s">
        <v>1136</v>
      </c>
      <c r="H1369" s="7">
        <v>3</v>
      </c>
      <c r="K1369" t="str">
        <f t="shared" si="28"/>
        <v>RM598</v>
      </c>
    </row>
    <row r="1370" spans="7:11" x14ac:dyDescent="0.35">
      <c r="G1370" s="6" t="s">
        <v>292</v>
      </c>
      <c r="H1370" s="7">
        <v>1</v>
      </c>
      <c r="K1370" t="str">
        <f t="shared" si="28"/>
        <v>RM599</v>
      </c>
    </row>
    <row r="1371" spans="7:11" x14ac:dyDescent="0.35">
      <c r="G1371" s="6" t="s">
        <v>428</v>
      </c>
      <c r="H1371" s="7">
        <v>4</v>
      </c>
      <c r="K1371" t="str">
        <f t="shared" si="28"/>
        <v>RM603</v>
      </c>
    </row>
    <row r="1372" spans="7:11" x14ac:dyDescent="0.35">
      <c r="G1372" s="6" t="s">
        <v>1354</v>
      </c>
      <c r="H1372" s="7">
        <v>3</v>
      </c>
      <c r="K1372" t="str">
        <f t="shared" si="28"/>
        <v>RM608</v>
      </c>
    </row>
    <row r="1373" spans="7:11" x14ac:dyDescent="0.35">
      <c r="G1373" s="6" t="s">
        <v>251</v>
      </c>
      <c r="H1373" s="7">
        <v>3</v>
      </c>
      <c r="K1373" t="str">
        <f t="shared" si="28"/>
        <v>RM611</v>
      </c>
    </row>
    <row r="1374" spans="7:11" x14ac:dyDescent="0.35">
      <c r="G1374" s="6" t="s">
        <v>293</v>
      </c>
      <c r="H1374" s="7">
        <v>1</v>
      </c>
      <c r="K1374" t="str">
        <f t="shared" si="28"/>
        <v>RM613</v>
      </c>
    </row>
    <row r="1375" spans="7:11" x14ac:dyDescent="0.35">
      <c r="G1375" s="6" t="s">
        <v>208</v>
      </c>
      <c r="H1375" s="7">
        <v>2</v>
      </c>
      <c r="K1375" t="str">
        <f t="shared" si="28"/>
        <v>RM615</v>
      </c>
    </row>
    <row r="1376" spans="7:11" x14ac:dyDescent="0.35">
      <c r="G1376" s="6" t="s">
        <v>1446</v>
      </c>
      <c r="H1376" s="7">
        <v>3</v>
      </c>
      <c r="K1376" t="str">
        <f t="shared" si="28"/>
        <v>RM625</v>
      </c>
    </row>
    <row r="1377" spans="7:11" x14ac:dyDescent="0.35">
      <c r="G1377" s="6" t="s">
        <v>174</v>
      </c>
      <c r="H1377" s="7">
        <v>2</v>
      </c>
      <c r="K1377" t="str">
        <f t="shared" si="28"/>
        <v>RM635</v>
      </c>
    </row>
    <row r="1378" spans="7:11" x14ac:dyDescent="0.35">
      <c r="G1378" s="6" t="s">
        <v>753</v>
      </c>
      <c r="H1378" s="7">
        <v>4</v>
      </c>
      <c r="K1378" t="str">
        <f t="shared" si="28"/>
        <v>RM636</v>
      </c>
    </row>
    <row r="1379" spans="7:11" x14ac:dyDescent="0.35">
      <c r="G1379" s="6" t="s">
        <v>754</v>
      </c>
      <c r="H1379" s="7">
        <v>3</v>
      </c>
      <c r="K1379" t="str">
        <f t="shared" si="28"/>
        <v>RM637</v>
      </c>
    </row>
    <row r="1380" spans="7:11" x14ac:dyDescent="0.35">
      <c r="G1380" s="6" t="s">
        <v>1139</v>
      </c>
      <c r="H1380" s="7">
        <v>3</v>
      </c>
      <c r="K1380" t="str">
        <f t="shared" si="28"/>
        <v>RM644</v>
      </c>
    </row>
    <row r="1381" spans="7:11" x14ac:dyDescent="0.35">
      <c r="G1381" s="6" t="s">
        <v>486</v>
      </c>
      <c r="H1381" s="7">
        <v>3</v>
      </c>
      <c r="K1381" t="str">
        <f t="shared" ref="K1381:K1444" si="29">G1381</f>
        <v>RM645</v>
      </c>
    </row>
    <row r="1382" spans="7:11" x14ac:dyDescent="0.35">
      <c r="G1382" s="6" t="s">
        <v>355</v>
      </c>
      <c r="H1382" s="7">
        <v>1</v>
      </c>
      <c r="K1382" t="str">
        <f t="shared" si="29"/>
        <v>RM646</v>
      </c>
    </row>
    <row r="1383" spans="7:11" x14ac:dyDescent="0.35">
      <c r="G1383" s="6" t="s">
        <v>1312</v>
      </c>
      <c r="H1383" s="7">
        <v>4</v>
      </c>
      <c r="K1383" t="str">
        <f t="shared" si="29"/>
        <v>RM652</v>
      </c>
    </row>
    <row r="1384" spans="7:11" x14ac:dyDescent="0.35">
      <c r="G1384" s="6" t="s">
        <v>612</v>
      </c>
      <c r="H1384" s="7">
        <v>3</v>
      </c>
      <c r="K1384" t="str">
        <f t="shared" si="29"/>
        <v>RM656</v>
      </c>
    </row>
    <row r="1385" spans="7:11" x14ac:dyDescent="0.35">
      <c r="G1385" s="6" t="s">
        <v>558</v>
      </c>
      <c r="H1385" s="7">
        <v>4</v>
      </c>
      <c r="K1385" t="str">
        <f t="shared" si="29"/>
        <v>RM657</v>
      </c>
    </row>
    <row r="1386" spans="7:11" x14ac:dyDescent="0.35">
      <c r="G1386" s="6" t="s">
        <v>1521</v>
      </c>
      <c r="H1386" s="7">
        <v>3</v>
      </c>
      <c r="K1386" t="str">
        <f t="shared" si="29"/>
        <v>RM661</v>
      </c>
    </row>
    <row r="1387" spans="7:11" x14ac:dyDescent="0.35">
      <c r="G1387" s="6" t="s">
        <v>80</v>
      </c>
      <c r="H1387" s="7">
        <v>3</v>
      </c>
      <c r="K1387" t="str">
        <f t="shared" si="29"/>
        <v>RM663</v>
      </c>
    </row>
    <row r="1388" spans="7:11" x14ac:dyDescent="0.35">
      <c r="G1388" s="6" t="s">
        <v>94</v>
      </c>
      <c r="H1388" s="7">
        <v>2</v>
      </c>
      <c r="K1388" t="str">
        <f t="shared" si="29"/>
        <v>RM664</v>
      </c>
    </row>
    <row r="1389" spans="7:11" x14ac:dyDescent="0.35">
      <c r="G1389" s="6" t="s">
        <v>1313</v>
      </c>
      <c r="H1389" s="7">
        <v>3</v>
      </c>
      <c r="K1389" t="str">
        <f t="shared" si="29"/>
        <v>RM666</v>
      </c>
    </row>
    <row r="1390" spans="7:11" x14ac:dyDescent="0.35">
      <c r="G1390" s="6" t="s">
        <v>113</v>
      </c>
      <c r="H1390" s="7">
        <v>2</v>
      </c>
      <c r="K1390" t="str">
        <f t="shared" si="29"/>
        <v>RM667</v>
      </c>
    </row>
    <row r="1391" spans="7:11" x14ac:dyDescent="0.35">
      <c r="G1391" s="6" t="s">
        <v>1096</v>
      </c>
      <c r="H1391" s="7">
        <v>3</v>
      </c>
      <c r="K1391" t="str">
        <f t="shared" si="29"/>
        <v>RM668</v>
      </c>
    </row>
    <row r="1392" spans="7:11" x14ac:dyDescent="0.35">
      <c r="G1392" s="6" t="s">
        <v>992</v>
      </c>
      <c r="H1392" s="7">
        <v>4</v>
      </c>
      <c r="K1392" t="str">
        <f t="shared" si="29"/>
        <v>RM670</v>
      </c>
    </row>
    <row r="1393" spans="7:11" x14ac:dyDescent="0.35">
      <c r="G1393" s="6" t="s">
        <v>613</v>
      </c>
      <c r="H1393" s="7">
        <v>3</v>
      </c>
      <c r="K1393" t="str">
        <f t="shared" si="29"/>
        <v>RM674</v>
      </c>
    </row>
    <row r="1394" spans="7:11" x14ac:dyDescent="0.35">
      <c r="G1394" s="6" t="s">
        <v>1522</v>
      </c>
      <c r="H1394" s="7">
        <v>3</v>
      </c>
      <c r="K1394" t="str">
        <f t="shared" si="29"/>
        <v>RM675</v>
      </c>
    </row>
    <row r="1395" spans="7:11" x14ac:dyDescent="0.35">
      <c r="G1395" s="6" t="s">
        <v>756</v>
      </c>
      <c r="H1395" s="7">
        <v>4</v>
      </c>
      <c r="K1395" t="str">
        <f t="shared" si="29"/>
        <v>RM677</v>
      </c>
    </row>
    <row r="1396" spans="7:11" x14ac:dyDescent="0.35">
      <c r="G1396" s="6" t="s">
        <v>176</v>
      </c>
      <c r="H1396" s="7">
        <v>2</v>
      </c>
      <c r="K1396" t="str">
        <f t="shared" si="29"/>
        <v>RM684</v>
      </c>
    </row>
    <row r="1397" spans="7:11" x14ac:dyDescent="0.35">
      <c r="G1397" s="6" t="s">
        <v>72</v>
      </c>
      <c r="H1397" s="7">
        <v>3</v>
      </c>
      <c r="K1397" t="str">
        <f t="shared" si="29"/>
        <v>RM689</v>
      </c>
    </row>
    <row r="1398" spans="7:11" x14ac:dyDescent="0.35">
      <c r="G1398" s="6" t="s">
        <v>81</v>
      </c>
      <c r="H1398" s="7">
        <v>3</v>
      </c>
      <c r="K1398" t="str">
        <f t="shared" si="29"/>
        <v>RM690</v>
      </c>
    </row>
    <row r="1399" spans="7:11" x14ac:dyDescent="0.35">
      <c r="G1399" s="6" t="s">
        <v>489</v>
      </c>
      <c r="H1399" s="7">
        <v>3</v>
      </c>
      <c r="K1399" t="str">
        <f t="shared" si="29"/>
        <v>RM691</v>
      </c>
    </row>
    <row r="1400" spans="7:11" x14ac:dyDescent="0.35">
      <c r="G1400" s="6" t="s">
        <v>834</v>
      </c>
      <c r="H1400" s="7">
        <v>3</v>
      </c>
      <c r="K1400" t="str">
        <f t="shared" si="29"/>
        <v>RM694</v>
      </c>
    </row>
    <row r="1401" spans="7:11" x14ac:dyDescent="0.35">
      <c r="G1401" s="6" t="s">
        <v>903</v>
      </c>
      <c r="H1401" s="7">
        <v>3</v>
      </c>
      <c r="K1401" t="str">
        <f t="shared" si="29"/>
        <v>RM696</v>
      </c>
    </row>
    <row r="1402" spans="7:11" x14ac:dyDescent="0.35">
      <c r="G1402" s="6" t="s">
        <v>1523</v>
      </c>
      <c r="H1402" s="7">
        <v>4</v>
      </c>
      <c r="K1402" t="str">
        <f t="shared" si="29"/>
        <v>RM701</v>
      </c>
    </row>
    <row r="1403" spans="7:11" x14ac:dyDescent="0.35">
      <c r="G1403" s="6" t="s">
        <v>948</v>
      </c>
      <c r="H1403" s="7">
        <v>3</v>
      </c>
      <c r="K1403" t="str">
        <f t="shared" si="29"/>
        <v>RM704</v>
      </c>
    </row>
    <row r="1404" spans="7:11" x14ac:dyDescent="0.35">
      <c r="G1404" s="6" t="s">
        <v>1043</v>
      </c>
      <c r="H1404" s="7">
        <v>3</v>
      </c>
      <c r="K1404" t="str">
        <f t="shared" si="29"/>
        <v>RM707</v>
      </c>
    </row>
    <row r="1405" spans="7:11" x14ac:dyDescent="0.35">
      <c r="G1405" s="6" t="s">
        <v>490</v>
      </c>
      <c r="H1405" s="7">
        <v>4</v>
      </c>
      <c r="K1405" t="str">
        <f t="shared" si="29"/>
        <v>RM710</v>
      </c>
    </row>
    <row r="1406" spans="7:11" x14ac:dyDescent="0.35">
      <c r="G1406" s="6" t="s">
        <v>358</v>
      </c>
      <c r="H1406" s="7">
        <v>1</v>
      </c>
      <c r="K1406" t="str">
        <f t="shared" si="29"/>
        <v>RM712</v>
      </c>
    </row>
    <row r="1407" spans="7:11" x14ac:dyDescent="0.35">
      <c r="G1407" s="6" t="s">
        <v>617</v>
      </c>
      <c r="H1407" s="7">
        <v>3</v>
      </c>
      <c r="K1407" t="str">
        <f t="shared" si="29"/>
        <v>RM716</v>
      </c>
    </row>
    <row r="1408" spans="7:11" x14ac:dyDescent="0.35">
      <c r="G1408" s="6" t="s">
        <v>1315</v>
      </c>
      <c r="H1408" s="7">
        <v>3</v>
      </c>
      <c r="K1408" t="str">
        <f t="shared" si="29"/>
        <v>RM720</v>
      </c>
    </row>
    <row r="1409" spans="7:11" x14ac:dyDescent="0.35">
      <c r="G1409" s="6" t="s">
        <v>431</v>
      </c>
      <c r="H1409" s="7">
        <v>3</v>
      </c>
      <c r="K1409" t="str">
        <f t="shared" si="29"/>
        <v>RM721</v>
      </c>
    </row>
    <row r="1410" spans="7:11" x14ac:dyDescent="0.35">
      <c r="G1410" s="6" t="s">
        <v>759</v>
      </c>
      <c r="H1410" s="7">
        <v>4</v>
      </c>
      <c r="K1410" t="str">
        <f t="shared" si="29"/>
        <v>RM726</v>
      </c>
    </row>
    <row r="1411" spans="7:11" x14ac:dyDescent="0.35">
      <c r="G1411" s="6" t="s">
        <v>760</v>
      </c>
      <c r="H1411" s="7">
        <v>3</v>
      </c>
      <c r="K1411" t="str">
        <f t="shared" si="29"/>
        <v>RM730</v>
      </c>
    </row>
    <row r="1412" spans="7:11" x14ac:dyDescent="0.35">
      <c r="G1412" s="6" t="s">
        <v>432</v>
      </c>
      <c r="H1412" s="7">
        <v>3</v>
      </c>
      <c r="K1412" t="str">
        <f t="shared" si="29"/>
        <v>RM731</v>
      </c>
    </row>
    <row r="1413" spans="7:11" x14ac:dyDescent="0.35">
      <c r="G1413" s="6" t="s">
        <v>82</v>
      </c>
      <c r="H1413" s="7">
        <v>3</v>
      </c>
      <c r="K1413" t="str">
        <f t="shared" si="29"/>
        <v>RM732</v>
      </c>
    </row>
    <row r="1414" spans="7:11" x14ac:dyDescent="0.35">
      <c r="G1414" s="6" t="s">
        <v>433</v>
      </c>
      <c r="H1414" s="7">
        <v>3</v>
      </c>
      <c r="K1414" t="str">
        <f t="shared" si="29"/>
        <v>RM733</v>
      </c>
    </row>
    <row r="1415" spans="7:11" x14ac:dyDescent="0.35">
      <c r="G1415" s="6" t="s">
        <v>1536</v>
      </c>
      <c r="H1415" s="7">
        <v>6</v>
      </c>
      <c r="K1415" t="str">
        <f t="shared" si="29"/>
        <v>RM744</v>
      </c>
    </row>
    <row r="1416" spans="7:11" x14ac:dyDescent="0.35">
      <c r="G1416" s="6" t="s">
        <v>904</v>
      </c>
      <c r="H1416" s="7">
        <v>3</v>
      </c>
      <c r="K1416" t="str">
        <f t="shared" si="29"/>
        <v>RM745</v>
      </c>
    </row>
    <row r="1417" spans="7:11" x14ac:dyDescent="0.35">
      <c r="G1417" s="6" t="s">
        <v>211</v>
      </c>
      <c r="H1417" s="7">
        <v>2</v>
      </c>
      <c r="K1417" t="str">
        <f t="shared" si="29"/>
        <v>RM749</v>
      </c>
    </row>
    <row r="1418" spans="7:11" x14ac:dyDescent="0.35">
      <c r="G1418" s="6" t="s">
        <v>1432</v>
      </c>
      <c r="H1418" s="7">
        <v>3</v>
      </c>
      <c r="K1418" t="str">
        <f t="shared" si="29"/>
        <v>RM750</v>
      </c>
    </row>
    <row r="1419" spans="7:11" x14ac:dyDescent="0.35">
      <c r="G1419" s="6" t="s">
        <v>1207</v>
      </c>
      <c r="H1419" s="7">
        <v>3</v>
      </c>
      <c r="K1419" t="str">
        <f t="shared" si="29"/>
        <v>RM751</v>
      </c>
    </row>
    <row r="1420" spans="7:11" x14ac:dyDescent="0.35">
      <c r="G1420" s="6" t="s">
        <v>836</v>
      </c>
      <c r="H1420" s="7">
        <v>3</v>
      </c>
      <c r="K1420" t="str">
        <f t="shared" si="29"/>
        <v>RM753</v>
      </c>
    </row>
    <row r="1421" spans="7:11" x14ac:dyDescent="0.35">
      <c r="G1421" s="6" t="s">
        <v>995</v>
      </c>
      <c r="H1421" s="7">
        <v>3</v>
      </c>
      <c r="K1421" t="str">
        <f t="shared" si="29"/>
        <v>RM754</v>
      </c>
    </row>
    <row r="1422" spans="7:11" x14ac:dyDescent="0.35">
      <c r="G1422" s="6" t="s">
        <v>837</v>
      </c>
      <c r="H1422" s="7">
        <v>3</v>
      </c>
      <c r="K1422" t="str">
        <f t="shared" si="29"/>
        <v>RM762</v>
      </c>
    </row>
    <row r="1423" spans="7:11" x14ac:dyDescent="0.35">
      <c r="G1423" s="6" t="s">
        <v>212</v>
      </c>
      <c r="H1423" s="7">
        <v>2</v>
      </c>
      <c r="K1423" t="str">
        <f t="shared" si="29"/>
        <v>RM763</v>
      </c>
    </row>
    <row r="1424" spans="7:11" x14ac:dyDescent="0.35">
      <c r="G1424" s="6" t="s">
        <v>680</v>
      </c>
      <c r="H1424" s="7">
        <v>3</v>
      </c>
      <c r="K1424" t="str">
        <f t="shared" si="29"/>
        <v>RM764</v>
      </c>
    </row>
    <row r="1425" spans="7:11" x14ac:dyDescent="0.35">
      <c r="G1425" s="6" t="s">
        <v>83</v>
      </c>
      <c r="H1425" s="7">
        <v>2</v>
      </c>
      <c r="K1425" t="str">
        <f t="shared" si="29"/>
        <v>RM777</v>
      </c>
    </row>
    <row r="1426" spans="7:11" x14ac:dyDescent="0.35">
      <c r="G1426" s="6" t="s">
        <v>95</v>
      </c>
      <c r="H1426" s="7">
        <v>2</v>
      </c>
      <c r="K1426" t="str">
        <f t="shared" si="29"/>
        <v>RM778</v>
      </c>
    </row>
    <row r="1427" spans="7:11" x14ac:dyDescent="0.35">
      <c r="G1427" s="6" t="s">
        <v>1286</v>
      </c>
      <c r="H1427" s="7">
        <v>4</v>
      </c>
      <c r="K1427" t="str">
        <f t="shared" si="29"/>
        <v>RM779</v>
      </c>
    </row>
    <row r="1428" spans="7:11" x14ac:dyDescent="0.35">
      <c r="G1428" s="6" t="s">
        <v>1413</v>
      </c>
      <c r="H1428" s="7">
        <v>3</v>
      </c>
      <c r="K1428" t="str">
        <f t="shared" si="29"/>
        <v>RM780</v>
      </c>
    </row>
    <row r="1429" spans="7:11" x14ac:dyDescent="0.35">
      <c r="G1429" s="6" t="s">
        <v>298</v>
      </c>
      <c r="H1429" s="7">
        <v>1</v>
      </c>
      <c r="K1429" t="str">
        <f t="shared" si="29"/>
        <v>RM781</v>
      </c>
    </row>
    <row r="1430" spans="7:11" x14ac:dyDescent="0.35">
      <c r="G1430" s="6" t="s">
        <v>1208</v>
      </c>
      <c r="H1430" s="7">
        <v>3</v>
      </c>
      <c r="K1430" t="str">
        <f t="shared" si="29"/>
        <v>RM790</v>
      </c>
    </row>
    <row r="1431" spans="7:11" x14ac:dyDescent="0.35">
      <c r="G1431" s="6" t="s">
        <v>762</v>
      </c>
      <c r="H1431" s="7">
        <v>4</v>
      </c>
      <c r="K1431" t="str">
        <f t="shared" si="29"/>
        <v>RM792</v>
      </c>
    </row>
    <row r="1432" spans="7:11" x14ac:dyDescent="0.35">
      <c r="G1432" s="6" t="s">
        <v>620</v>
      </c>
      <c r="H1432" s="7">
        <v>4</v>
      </c>
      <c r="K1432" t="str">
        <f t="shared" si="29"/>
        <v>RM793</v>
      </c>
    </row>
    <row r="1433" spans="7:11" x14ac:dyDescent="0.35">
      <c r="G1433" s="6" t="s">
        <v>906</v>
      </c>
      <c r="H1433" s="7">
        <v>3</v>
      </c>
      <c r="K1433" t="str">
        <f t="shared" si="29"/>
        <v>RM796</v>
      </c>
    </row>
    <row r="1434" spans="7:11" x14ac:dyDescent="0.35">
      <c r="G1434" s="6" t="s">
        <v>177</v>
      </c>
      <c r="H1434" s="7">
        <v>2</v>
      </c>
      <c r="K1434" t="str">
        <f t="shared" si="29"/>
        <v>RM797</v>
      </c>
    </row>
    <row r="1435" spans="7:11" x14ac:dyDescent="0.35">
      <c r="G1435" s="6" t="s">
        <v>215</v>
      </c>
      <c r="H1435" s="7">
        <v>2</v>
      </c>
      <c r="K1435" t="str">
        <f t="shared" si="29"/>
        <v>RM798</v>
      </c>
    </row>
    <row r="1436" spans="7:11" x14ac:dyDescent="0.35">
      <c r="G1436" s="6" t="s">
        <v>621</v>
      </c>
      <c r="H1436" s="7">
        <v>4</v>
      </c>
      <c r="K1436" t="str">
        <f t="shared" si="29"/>
        <v>RM799</v>
      </c>
    </row>
    <row r="1437" spans="7:11" x14ac:dyDescent="0.35">
      <c r="G1437" s="6" t="s">
        <v>301</v>
      </c>
      <c r="H1437" s="7">
        <v>1</v>
      </c>
      <c r="K1437" t="str">
        <f t="shared" si="29"/>
        <v>RM801</v>
      </c>
    </row>
    <row r="1438" spans="7:11" x14ac:dyDescent="0.35">
      <c r="G1438" s="6" t="s">
        <v>1392</v>
      </c>
      <c r="H1438" s="7">
        <v>3</v>
      </c>
      <c r="K1438" t="str">
        <f t="shared" si="29"/>
        <v>RM802</v>
      </c>
    </row>
    <row r="1439" spans="7:11" x14ac:dyDescent="0.35">
      <c r="G1439" s="6" t="s">
        <v>996</v>
      </c>
      <c r="H1439" s="7">
        <v>3</v>
      </c>
      <c r="K1439" t="str">
        <f t="shared" si="29"/>
        <v>RM814</v>
      </c>
    </row>
    <row r="1440" spans="7:11" x14ac:dyDescent="0.35">
      <c r="G1440" s="6" t="s">
        <v>96</v>
      </c>
      <c r="H1440" s="7">
        <v>2</v>
      </c>
      <c r="K1440" t="str">
        <f t="shared" si="29"/>
        <v>RM816</v>
      </c>
    </row>
    <row r="1441" spans="7:11" x14ac:dyDescent="0.35">
      <c r="G1441" s="6" t="s">
        <v>361</v>
      </c>
      <c r="H1441" s="7">
        <v>1</v>
      </c>
      <c r="K1441" t="str">
        <f t="shared" si="29"/>
        <v>RM826</v>
      </c>
    </row>
    <row r="1442" spans="7:11" x14ac:dyDescent="0.35">
      <c r="G1442" s="6" t="s">
        <v>304</v>
      </c>
      <c r="H1442" s="7">
        <v>1</v>
      </c>
      <c r="K1442" t="str">
        <f t="shared" si="29"/>
        <v>RM828</v>
      </c>
    </row>
    <row r="1443" spans="7:11" x14ac:dyDescent="0.35">
      <c r="G1443" s="6" t="s">
        <v>61</v>
      </c>
      <c r="H1443" s="7">
        <v>1</v>
      </c>
      <c r="K1443" t="str">
        <f t="shared" si="29"/>
        <v>RM829</v>
      </c>
    </row>
    <row r="1444" spans="7:11" x14ac:dyDescent="0.35">
      <c r="G1444" s="6" t="s">
        <v>623</v>
      </c>
      <c r="H1444" s="7">
        <v>3</v>
      </c>
      <c r="K1444" t="str">
        <f t="shared" si="29"/>
        <v>RM830</v>
      </c>
    </row>
    <row r="1445" spans="7:11" x14ac:dyDescent="0.35">
      <c r="G1445" s="6" t="s">
        <v>493</v>
      </c>
      <c r="H1445" s="7">
        <v>3</v>
      </c>
      <c r="K1445" t="str">
        <f t="shared" ref="K1445:K1499" si="30">G1445</f>
        <v>RM832</v>
      </c>
    </row>
    <row r="1446" spans="7:11" x14ac:dyDescent="0.35">
      <c r="G1446" s="6" t="s">
        <v>362</v>
      </c>
      <c r="H1446" s="7">
        <v>1</v>
      </c>
      <c r="K1446" t="str">
        <f t="shared" si="30"/>
        <v>RM837</v>
      </c>
    </row>
    <row r="1447" spans="7:11" x14ac:dyDescent="0.35">
      <c r="G1447" s="6" t="s">
        <v>1144</v>
      </c>
      <c r="H1447" s="7">
        <v>3</v>
      </c>
      <c r="K1447" t="str">
        <f t="shared" si="30"/>
        <v>RM839</v>
      </c>
    </row>
    <row r="1448" spans="7:11" x14ac:dyDescent="0.35">
      <c r="G1448" s="6" t="s">
        <v>305</v>
      </c>
      <c r="H1448" s="7">
        <v>1</v>
      </c>
      <c r="K1448" t="str">
        <f t="shared" si="30"/>
        <v>RM843</v>
      </c>
    </row>
    <row r="1449" spans="7:11" x14ac:dyDescent="0.35">
      <c r="G1449" s="6" t="s">
        <v>1048</v>
      </c>
      <c r="H1449" s="7">
        <v>3</v>
      </c>
      <c r="K1449" t="str">
        <f t="shared" si="30"/>
        <v>RM846</v>
      </c>
    </row>
    <row r="1450" spans="7:11" x14ac:dyDescent="0.35">
      <c r="G1450" s="6" t="s">
        <v>1183</v>
      </c>
      <c r="H1450" s="7">
        <v>3</v>
      </c>
      <c r="K1450" t="str">
        <f t="shared" si="30"/>
        <v>RM850</v>
      </c>
    </row>
    <row r="1451" spans="7:11" x14ac:dyDescent="0.35">
      <c r="G1451" s="6" t="s">
        <v>1253</v>
      </c>
      <c r="H1451" s="7">
        <v>3</v>
      </c>
      <c r="K1451" t="str">
        <f t="shared" si="30"/>
        <v>RM855</v>
      </c>
    </row>
    <row r="1452" spans="7:11" x14ac:dyDescent="0.35">
      <c r="G1452" s="6" t="s">
        <v>1209</v>
      </c>
      <c r="H1452" s="7">
        <v>3</v>
      </c>
      <c r="K1452" t="str">
        <f t="shared" si="30"/>
        <v>RM858</v>
      </c>
    </row>
    <row r="1453" spans="7:11" x14ac:dyDescent="0.35">
      <c r="G1453" s="6" t="s">
        <v>364</v>
      </c>
      <c r="H1453" s="7">
        <v>1</v>
      </c>
      <c r="K1453" t="str">
        <f t="shared" si="30"/>
        <v>RM860</v>
      </c>
    </row>
    <row r="1454" spans="7:11" x14ac:dyDescent="0.35">
      <c r="G1454" s="6" t="s">
        <v>115</v>
      </c>
      <c r="H1454" s="7">
        <v>2</v>
      </c>
      <c r="K1454" t="str">
        <f t="shared" si="30"/>
        <v>RM861</v>
      </c>
    </row>
    <row r="1455" spans="7:11" x14ac:dyDescent="0.35">
      <c r="G1455" s="6" t="s">
        <v>1103</v>
      </c>
      <c r="H1455" s="7">
        <v>3</v>
      </c>
      <c r="K1455" t="str">
        <f t="shared" si="30"/>
        <v>RM865</v>
      </c>
    </row>
    <row r="1456" spans="7:11" x14ac:dyDescent="0.35">
      <c r="G1456" s="6" t="s">
        <v>150</v>
      </c>
      <c r="H1456" s="7">
        <v>2</v>
      </c>
      <c r="K1456" t="str">
        <f t="shared" si="30"/>
        <v>RM872</v>
      </c>
    </row>
    <row r="1457" spans="7:11" x14ac:dyDescent="0.35">
      <c r="G1457" s="6" t="s">
        <v>564</v>
      </c>
      <c r="H1457" s="7">
        <v>3</v>
      </c>
      <c r="K1457" t="str">
        <f t="shared" si="30"/>
        <v>RM882</v>
      </c>
    </row>
    <row r="1458" spans="7:11" x14ac:dyDescent="0.35">
      <c r="G1458" s="6" t="s">
        <v>841</v>
      </c>
      <c r="H1458" s="7">
        <v>4</v>
      </c>
      <c r="K1458" t="str">
        <f t="shared" si="30"/>
        <v>RM883</v>
      </c>
    </row>
    <row r="1459" spans="7:11" x14ac:dyDescent="0.35">
      <c r="G1459" s="6" t="s">
        <v>438</v>
      </c>
      <c r="H1459" s="7">
        <v>4</v>
      </c>
      <c r="K1459" t="str">
        <f t="shared" si="30"/>
        <v>RM887</v>
      </c>
    </row>
    <row r="1460" spans="7:11" x14ac:dyDescent="0.35">
      <c r="G1460" s="6" t="s">
        <v>1147</v>
      </c>
      <c r="H1460" s="7">
        <v>3</v>
      </c>
      <c r="K1460" t="str">
        <f t="shared" si="30"/>
        <v>RM888</v>
      </c>
    </row>
    <row r="1461" spans="7:11" x14ac:dyDescent="0.35">
      <c r="G1461" s="6" t="s">
        <v>769</v>
      </c>
      <c r="H1461" s="7">
        <v>3</v>
      </c>
      <c r="K1461" t="str">
        <f t="shared" si="30"/>
        <v>RM889</v>
      </c>
    </row>
    <row r="1462" spans="7:11" x14ac:dyDescent="0.35">
      <c r="G1462" s="6" t="s">
        <v>260</v>
      </c>
      <c r="H1462" s="7">
        <v>3</v>
      </c>
      <c r="K1462" t="str">
        <f t="shared" si="30"/>
        <v>RM890</v>
      </c>
    </row>
    <row r="1463" spans="7:11" x14ac:dyDescent="0.35">
      <c r="G1463" s="6" t="s">
        <v>75</v>
      </c>
      <c r="H1463" s="7">
        <v>4</v>
      </c>
      <c r="K1463" t="str">
        <f t="shared" si="30"/>
        <v>RM893</v>
      </c>
    </row>
    <row r="1464" spans="7:11" x14ac:dyDescent="0.35">
      <c r="G1464" s="6" t="s">
        <v>494</v>
      </c>
      <c r="H1464" s="7">
        <v>3</v>
      </c>
      <c r="K1464" t="str">
        <f t="shared" si="30"/>
        <v>RM896</v>
      </c>
    </row>
    <row r="1465" spans="7:11" x14ac:dyDescent="0.35">
      <c r="G1465" s="6" t="s">
        <v>366</v>
      </c>
      <c r="H1465" s="7">
        <v>1</v>
      </c>
      <c r="K1465" t="str">
        <f t="shared" si="30"/>
        <v>RM904</v>
      </c>
    </row>
    <row r="1466" spans="7:11" x14ac:dyDescent="0.35">
      <c r="G1466" s="6" t="s">
        <v>627</v>
      </c>
      <c r="H1466" s="7">
        <v>3</v>
      </c>
      <c r="K1466" t="str">
        <f t="shared" si="30"/>
        <v>RM909</v>
      </c>
    </row>
    <row r="1467" spans="7:11" x14ac:dyDescent="0.35">
      <c r="G1467" s="6" t="s">
        <v>76</v>
      </c>
      <c r="H1467" s="7">
        <v>3</v>
      </c>
      <c r="K1467" t="str">
        <f t="shared" si="30"/>
        <v>RM910</v>
      </c>
    </row>
    <row r="1468" spans="7:11" x14ac:dyDescent="0.35">
      <c r="G1468" s="6" t="s">
        <v>179</v>
      </c>
      <c r="H1468" s="7">
        <v>2</v>
      </c>
      <c r="K1468" t="str">
        <f t="shared" si="30"/>
        <v>RM912</v>
      </c>
    </row>
    <row r="1469" spans="7:11" x14ac:dyDescent="0.35">
      <c r="G1469" s="6" t="s">
        <v>217</v>
      </c>
      <c r="H1469" s="7">
        <v>2</v>
      </c>
      <c r="K1469" t="str">
        <f t="shared" si="30"/>
        <v>RM913</v>
      </c>
    </row>
    <row r="1470" spans="7:11" x14ac:dyDescent="0.35">
      <c r="G1470" s="6" t="s">
        <v>1254</v>
      </c>
      <c r="H1470" s="7">
        <v>3</v>
      </c>
      <c r="K1470" t="str">
        <f t="shared" si="30"/>
        <v>RM914</v>
      </c>
    </row>
    <row r="1471" spans="7:11" x14ac:dyDescent="0.35">
      <c r="G1471" s="6" t="s">
        <v>97</v>
      </c>
      <c r="H1471" s="7">
        <v>2</v>
      </c>
      <c r="K1471" t="str">
        <f t="shared" si="30"/>
        <v>RM916</v>
      </c>
    </row>
    <row r="1472" spans="7:11" x14ac:dyDescent="0.35">
      <c r="G1472" s="6" t="s">
        <v>687</v>
      </c>
      <c r="H1472" s="7">
        <v>3</v>
      </c>
      <c r="K1472" t="str">
        <f t="shared" si="30"/>
        <v>RM918</v>
      </c>
    </row>
    <row r="1473" spans="7:11" x14ac:dyDescent="0.35">
      <c r="G1473" s="6" t="s">
        <v>307</v>
      </c>
      <c r="H1473" s="7">
        <v>1</v>
      </c>
      <c r="K1473" t="str">
        <f t="shared" si="30"/>
        <v>RM922</v>
      </c>
    </row>
    <row r="1474" spans="7:11" x14ac:dyDescent="0.35">
      <c r="G1474" s="6" t="s">
        <v>1148</v>
      </c>
      <c r="H1474" s="7">
        <v>3</v>
      </c>
      <c r="K1474" t="str">
        <f t="shared" si="30"/>
        <v>RM926</v>
      </c>
    </row>
    <row r="1475" spans="7:11" x14ac:dyDescent="0.35">
      <c r="G1475" s="6" t="s">
        <v>843</v>
      </c>
      <c r="H1475" s="7">
        <v>3</v>
      </c>
      <c r="K1475" t="str">
        <f t="shared" si="30"/>
        <v>RM928</v>
      </c>
    </row>
    <row r="1476" spans="7:11" x14ac:dyDescent="0.35">
      <c r="G1476" s="6" t="s">
        <v>1215</v>
      </c>
      <c r="H1476" s="7">
        <v>3</v>
      </c>
      <c r="K1476" t="str">
        <f t="shared" si="30"/>
        <v>RM929</v>
      </c>
    </row>
    <row r="1477" spans="7:11" x14ac:dyDescent="0.35">
      <c r="G1477" s="6" t="s">
        <v>308</v>
      </c>
      <c r="H1477" s="7">
        <v>1</v>
      </c>
      <c r="K1477" t="str">
        <f t="shared" si="30"/>
        <v>RM930</v>
      </c>
    </row>
    <row r="1478" spans="7:11" x14ac:dyDescent="0.35">
      <c r="G1478" s="6" t="s">
        <v>439</v>
      </c>
      <c r="H1478" s="7">
        <v>3</v>
      </c>
      <c r="K1478" t="str">
        <f t="shared" si="30"/>
        <v>RM932</v>
      </c>
    </row>
    <row r="1479" spans="7:11" x14ac:dyDescent="0.35">
      <c r="G1479" s="6" t="s">
        <v>369</v>
      </c>
      <c r="H1479" s="7">
        <v>1</v>
      </c>
      <c r="K1479" t="str">
        <f t="shared" si="30"/>
        <v>RM933</v>
      </c>
    </row>
    <row r="1480" spans="7:11" x14ac:dyDescent="0.35">
      <c r="G1480" s="6" t="s">
        <v>998</v>
      </c>
      <c r="H1480" s="7">
        <v>3</v>
      </c>
      <c r="K1480" t="str">
        <f t="shared" si="30"/>
        <v>RM938</v>
      </c>
    </row>
    <row r="1481" spans="7:11" x14ac:dyDescent="0.35">
      <c r="G1481" s="6" t="s">
        <v>566</v>
      </c>
      <c r="H1481" s="7">
        <v>3</v>
      </c>
      <c r="K1481" t="str">
        <f t="shared" si="30"/>
        <v>RM940</v>
      </c>
    </row>
    <row r="1482" spans="7:11" x14ac:dyDescent="0.35">
      <c r="G1482" s="6" t="s">
        <v>999</v>
      </c>
      <c r="H1482" s="7">
        <v>3</v>
      </c>
      <c r="K1482" t="str">
        <f t="shared" si="30"/>
        <v>RM941</v>
      </c>
    </row>
    <row r="1483" spans="7:11" x14ac:dyDescent="0.35">
      <c r="G1483" s="6" t="s">
        <v>1394</v>
      </c>
      <c r="H1483" s="7">
        <v>3</v>
      </c>
      <c r="K1483" t="str">
        <f t="shared" si="30"/>
        <v>RM946</v>
      </c>
    </row>
    <row r="1484" spans="7:11" x14ac:dyDescent="0.35">
      <c r="G1484" s="6" t="s">
        <v>1051</v>
      </c>
      <c r="H1484" s="7">
        <v>3</v>
      </c>
      <c r="K1484" t="str">
        <f t="shared" si="30"/>
        <v>RM947</v>
      </c>
    </row>
    <row r="1485" spans="7:11" x14ac:dyDescent="0.35">
      <c r="G1485" s="6" t="s">
        <v>1434</v>
      </c>
      <c r="H1485" s="7">
        <v>3</v>
      </c>
      <c r="K1485" t="str">
        <f t="shared" si="30"/>
        <v>RM948</v>
      </c>
    </row>
    <row r="1486" spans="7:11" x14ac:dyDescent="0.35">
      <c r="G1486" s="6" t="s">
        <v>441</v>
      </c>
      <c r="H1486" s="7">
        <v>4</v>
      </c>
      <c r="K1486" t="str">
        <f t="shared" si="30"/>
        <v>RM949</v>
      </c>
    </row>
    <row r="1487" spans="7:11" x14ac:dyDescent="0.35">
      <c r="G1487" s="6" t="s">
        <v>496</v>
      </c>
      <c r="H1487" s="7">
        <v>3</v>
      </c>
      <c r="K1487" t="str">
        <f t="shared" si="30"/>
        <v>RM951</v>
      </c>
    </row>
    <row r="1488" spans="7:11" x14ac:dyDescent="0.35">
      <c r="G1488" s="6" t="s">
        <v>497</v>
      </c>
      <c r="H1488" s="7">
        <v>3</v>
      </c>
      <c r="K1488" t="str">
        <f t="shared" si="30"/>
        <v>RM953</v>
      </c>
    </row>
    <row r="1489" spans="7:12" x14ac:dyDescent="0.35">
      <c r="G1489" s="6" t="s">
        <v>1216</v>
      </c>
      <c r="H1489" s="7">
        <v>3</v>
      </c>
      <c r="K1489" t="str">
        <f t="shared" si="30"/>
        <v>RM954</v>
      </c>
    </row>
    <row r="1490" spans="7:12" x14ac:dyDescent="0.35">
      <c r="G1490" s="6" t="s">
        <v>1525</v>
      </c>
      <c r="H1490" s="7">
        <v>3</v>
      </c>
      <c r="K1490" t="str">
        <f t="shared" si="30"/>
        <v>RM967</v>
      </c>
    </row>
    <row r="1491" spans="7:12" x14ac:dyDescent="0.35">
      <c r="G1491" s="6" t="s">
        <v>498</v>
      </c>
      <c r="H1491" s="7">
        <v>3</v>
      </c>
      <c r="K1491" t="str">
        <f t="shared" si="30"/>
        <v>RM981</v>
      </c>
    </row>
    <row r="1492" spans="7:12" x14ac:dyDescent="0.35">
      <c r="G1492" s="6" t="s">
        <v>773</v>
      </c>
      <c r="H1492" s="7">
        <v>3</v>
      </c>
      <c r="K1492" t="str">
        <f t="shared" si="30"/>
        <v>RM982</v>
      </c>
    </row>
    <row r="1493" spans="7:12" x14ac:dyDescent="0.35">
      <c r="G1493" s="6" t="s">
        <v>499</v>
      </c>
      <c r="H1493" s="7">
        <v>3</v>
      </c>
      <c r="K1493" t="str">
        <f t="shared" si="30"/>
        <v>RM986</v>
      </c>
    </row>
    <row r="1494" spans="7:12" x14ac:dyDescent="0.35">
      <c r="G1494" s="6" t="s">
        <v>1106</v>
      </c>
      <c r="H1494" s="7">
        <v>3</v>
      </c>
      <c r="K1494" t="str">
        <f t="shared" si="30"/>
        <v>RM989</v>
      </c>
    </row>
    <row r="1495" spans="7:12" x14ac:dyDescent="0.35">
      <c r="G1495" s="6" t="s">
        <v>567</v>
      </c>
      <c r="H1495" s="7">
        <v>3</v>
      </c>
      <c r="K1495" t="str">
        <f t="shared" si="30"/>
        <v>RM992</v>
      </c>
    </row>
    <row r="1496" spans="7:12" x14ac:dyDescent="0.35">
      <c r="G1496" s="6" t="s">
        <v>1435</v>
      </c>
      <c r="H1496" s="7">
        <v>3</v>
      </c>
      <c r="K1496" t="str">
        <f t="shared" si="30"/>
        <v>RM995</v>
      </c>
    </row>
    <row r="1497" spans="7:12" x14ac:dyDescent="0.35">
      <c r="G1497" s="6" t="s">
        <v>1186</v>
      </c>
      <c r="H1497" s="7">
        <v>3</v>
      </c>
      <c r="K1497" t="str">
        <f t="shared" si="30"/>
        <v>RM996</v>
      </c>
    </row>
    <row r="1498" spans="7:12" x14ac:dyDescent="0.35">
      <c r="G1498" s="6" t="s">
        <v>264</v>
      </c>
      <c r="H1498" s="7">
        <v>1</v>
      </c>
      <c r="K1498" t="str">
        <f t="shared" si="30"/>
        <v>RM997</v>
      </c>
    </row>
    <row r="1499" spans="7:12" x14ac:dyDescent="0.35">
      <c r="G1499" s="6" t="s">
        <v>265</v>
      </c>
      <c r="H1499" s="7">
        <v>1</v>
      </c>
      <c r="K1499" t="str">
        <f t="shared" si="30"/>
        <v>RM998</v>
      </c>
      <c r="L1499" t="e">
        <f>GETPIVOTDATA("MonthlyIncome",$G$34,"EmpID",K1499,"Attrition","Yes")</f>
        <v>#REF!</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H20:AQ60"/>
  <sheetViews>
    <sheetView showGridLines="0" showRowColHeaders="0" tabSelected="1" zoomScale="41" zoomScaleNormal="40" workbookViewId="0"/>
  </sheetViews>
  <sheetFormatPr defaultRowHeight="14.5" x14ac:dyDescent="0.35"/>
  <cols>
    <col min="1" max="16384" width="8.7265625" style="1"/>
  </cols>
  <sheetData>
    <row r="20" spans="38:41" x14ac:dyDescent="0.35">
      <c r="AL20"/>
    </row>
    <row r="24" spans="38:41" x14ac:dyDescent="0.35">
      <c r="AO24"/>
    </row>
    <row r="33" spans="40:43" x14ac:dyDescent="0.35">
      <c r="AQ33"/>
    </row>
    <row r="36" spans="40:43" x14ac:dyDescent="0.35">
      <c r="AN36"/>
    </row>
    <row r="60" spans="8:8" x14ac:dyDescent="0.35">
      <c r="H6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V60"/>
  <sheetViews>
    <sheetView zoomScale="41" zoomScaleNormal="34" workbookViewId="0"/>
  </sheetViews>
  <sheetFormatPr defaultRowHeight="14.5" x14ac:dyDescent="0.35"/>
  <cols>
    <col min="1" max="39" width="8.7265625" style="1"/>
    <col min="40" max="40" width="70.90625" style="1" customWidth="1"/>
    <col min="41" max="16384" width="8.7265625" style="1"/>
  </cols>
  <sheetData>
    <row r="1" spans="1:40" x14ac:dyDescent="0.35">
      <c r="A1"/>
    </row>
    <row r="15" spans="1:40" x14ac:dyDescent="0.35">
      <c r="AN15"/>
    </row>
    <row r="16" spans="1:40" x14ac:dyDescent="0.35">
      <c r="AN16"/>
    </row>
    <row r="17" spans="38:41" x14ac:dyDescent="0.35">
      <c r="AN17"/>
    </row>
    <row r="18" spans="38:41" x14ac:dyDescent="0.35">
      <c r="AN18"/>
    </row>
    <row r="19" spans="38:41" x14ac:dyDescent="0.35">
      <c r="AN19"/>
    </row>
    <row r="20" spans="38:41" x14ac:dyDescent="0.35">
      <c r="AL20"/>
      <c r="AN20"/>
    </row>
    <row r="21" spans="38:41" x14ac:dyDescent="0.35">
      <c r="AN21"/>
    </row>
    <row r="22" spans="38:41" x14ac:dyDescent="0.35">
      <c r="AN22"/>
    </row>
    <row r="23" spans="38:41" x14ac:dyDescent="0.35">
      <c r="AN23"/>
    </row>
    <row r="24" spans="38:41" x14ac:dyDescent="0.35">
      <c r="AN24"/>
      <c r="AO24"/>
    </row>
    <row r="25" spans="38:41" x14ac:dyDescent="0.35">
      <c r="AN25"/>
    </row>
    <row r="26" spans="38:41" x14ac:dyDescent="0.35">
      <c r="AN26"/>
    </row>
    <row r="27" spans="38:41" x14ac:dyDescent="0.35">
      <c r="AN27"/>
    </row>
    <row r="28" spans="38:41" x14ac:dyDescent="0.35">
      <c r="AN28"/>
    </row>
    <row r="29" spans="38:41" x14ac:dyDescent="0.35">
      <c r="AN29"/>
    </row>
    <row r="30" spans="38:41" x14ac:dyDescent="0.35">
      <c r="AN30"/>
    </row>
    <row r="31" spans="38:41" x14ac:dyDescent="0.35">
      <c r="AN31"/>
    </row>
    <row r="32" spans="38:41" x14ac:dyDescent="0.35">
      <c r="AN32" s="20"/>
    </row>
    <row r="33" spans="40:43" x14ac:dyDescent="0.35">
      <c r="AN33" s="20"/>
      <c r="AQ33"/>
    </row>
    <row r="34" spans="40:43" x14ac:dyDescent="0.35">
      <c r="AN34" s="20"/>
    </row>
    <row r="35" spans="40:43" x14ac:dyDescent="0.35">
      <c r="AN35"/>
    </row>
    <row r="36" spans="40:43" x14ac:dyDescent="0.35">
      <c r="AN36" s="19"/>
    </row>
    <row r="37" spans="40:43" x14ac:dyDescent="0.35">
      <c r="AN37" s="20"/>
    </row>
    <row r="38" spans="40:43" x14ac:dyDescent="0.35">
      <c r="AN38" s="20" t="s">
        <v>1573</v>
      </c>
    </row>
    <row r="51" spans="8:48" x14ac:dyDescent="0.35">
      <c r="AV51"/>
    </row>
    <row r="60" spans="8:48" x14ac:dyDescent="0.35">
      <c r="H6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H20:AQ60"/>
  <sheetViews>
    <sheetView zoomScale="42" zoomScaleNormal="45" workbookViewId="0">
      <selection activeCell="AO33" sqref="AO33"/>
    </sheetView>
  </sheetViews>
  <sheetFormatPr defaultRowHeight="14.5" x14ac:dyDescent="0.35"/>
  <cols>
    <col min="1" max="16384" width="8.7265625" style="1"/>
  </cols>
  <sheetData>
    <row r="20" spans="38:41" x14ac:dyDescent="0.35">
      <c r="AL20"/>
    </row>
    <row r="24" spans="38:41" x14ac:dyDescent="0.35">
      <c r="AO24"/>
    </row>
    <row r="33" spans="40:43" x14ac:dyDescent="0.35">
      <c r="AQ33"/>
    </row>
    <row r="36" spans="40:43" x14ac:dyDescent="0.35">
      <c r="AN36"/>
    </row>
    <row r="60" spans="8:8" x14ac:dyDescent="0.35">
      <c r="H6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AQ60"/>
  <sheetViews>
    <sheetView zoomScale="44" zoomScaleNormal="40" workbookViewId="0"/>
  </sheetViews>
  <sheetFormatPr defaultRowHeight="14.5" x14ac:dyDescent="0.35"/>
  <cols>
    <col min="1" max="16384" width="8.7265625" style="1"/>
  </cols>
  <sheetData>
    <row r="1" spans="1:1" x14ac:dyDescent="0.35">
      <c r="A1"/>
    </row>
    <row r="20" spans="38:41" x14ac:dyDescent="0.35">
      <c r="AL20"/>
    </row>
    <row r="24" spans="38:41" x14ac:dyDescent="0.35">
      <c r="AO24"/>
    </row>
    <row r="33" spans="39:43" x14ac:dyDescent="0.35">
      <c r="AQ33"/>
    </row>
    <row r="36" spans="39:43" x14ac:dyDescent="0.35">
      <c r="AN36"/>
    </row>
    <row r="43" spans="39:43" x14ac:dyDescent="0.35">
      <c r="AM43"/>
    </row>
    <row r="60" spans="8:8" x14ac:dyDescent="0.35">
      <c r="H6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AQ60"/>
  <sheetViews>
    <sheetView showRowColHeaders="0" zoomScale="44" zoomScaleNormal="37" workbookViewId="0">
      <selection activeCell="AO29" sqref="AO29"/>
    </sheetView>
  </sheetViews>
  <sheetFormatPr defaultRowHeight="14.5" x14ac:dyDescent="0.35"/>
  <cols>
    <col min="1" max="16384" width="8.7265625" style="1"/>
  </cols>
  <sheetData>
    <row r="1" spans="1:1" x14ac:dyDescent="0.35">
      <c r="A1"/>
    </row>
    <row r="20" spans="38:41" x14ac:dyDescent="0.35">
      <c r="AL20"/>
    </row>
    <row r="24" spans="38:41" x14ac:dyDescent="0.35">
      <c r="AO24"/>
    </row>
    <row r="33" spans="40:43" x14ac:dyDescent="0.35">
      <c r="AQ33"/>
    </row>
    <row r="36" spans="40:43" x14ac:dyDescent="0.35">
      <c r="AN36"/>
    </row>
    <row r="60" spans="8:8" x14ac:dyDescent="0.35">
      <c r="H6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AQ60"/>
  <sheetViews>
    <sheetView showGridLines="0" showRowColHeaders="0" zoomScale="45" zoomScaleNormal="37" workbookViewId="0"/>
  </sheetViews>
  <sheetFormatPr defaultRowHeight="14.5" x14ac:dyDescent="0.35"/>
  <cols>
    <col min="1" max="16384" width="8.7265625" style="1"/>
  </cols>
  <sheetData>
    <row r="1" spans="1:1" x14ac:dyDescent="0.35">
      <c r="A1"/>
    </row>
    <row r="20" spans="38:41" x14ac:dyDescent="0.35">
      <c r="AL20"/>
    </row>
    <row r="24" spans="38:41" x14ac:dyDescent="0.35">
      <c r="AO24"/>
    </row>
    <row r="33" spans="40:43" x14ac:dyDescent="0.35">
      <c r="AQ33"/>
    </row>
    <row r="36" spans="40:43" x14ac:dyDescent="0.35">
      <c r="AN36"/>
    </row>
    <row r="60" spans="8:8" x14ac:dyDescent="0.35">
      <c r="H60"/>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HR_Analytics</vt:lpstr>
      <vt:lpstr>Sheet20</vt:lpstr>
      <vt:lpstr>Sheet21</vt:lpstr>
      <vt:lpstr>pivot table employee demographi</vt:lpstr>
      <vt:lpstr>Pivot table 2</vt:lpstr>
      <vt:lpstr>performance</vt:lpstr>
      <vt:lpstr>compensation salary</vt:lpstr>
      <vt:lpstr>Pivot table</vt:lpstr>
      <vt:lpstr>Dashboard</vt:lpstr>
      <vt:lpstr>Attrition Analysis</vt:lpstr>
      <vt:lpstr>Employee Demographic</vt:lpstr>
      <vt:lpstr>Compensation &amp; salary</vt:lpstr>
      <vt:lpstr>Performance &amp; Satisfaction</vt:lpstr>
      <vt:lpstr>About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zakia tanveer</cp:lastModifiedBy>
  <dcterms:created xsi:type="dcterms:W3CDTF">2026-08-16T09:33:51Z</dcterms:created>
  <dcterms:modified xsi:type="dcterms:W3CDTF">2026-09-02T09:51:56Z</dcterms:modified>
</cp:coreProperties>
</file>